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19200" windowHeight="10890" tabRatio="550" activeTab="4"/>
  </bookViews>
  <sheets>
    <sheet name="Dashboard" sheetId="1" r:id="rId1"/>
    <sheet name="Sample Collection" sheetId="5" r:id="rId2"/>
    <sheet name="Lab" sheetId="4" r:id="rId3"/>
    <sheet name="Household" sheetId="3" r:id="rId4"/>
    <sheet name="Community" sheetId="6" r:id="rId5"/>
    <sheet name="School" sheetId="7" r:id="rId6"/>
    <sheet name="Data Issues" sheetId="8" r:id="rId7"/>
  </sheets>
  <definedNames>
    <definedName name="_?group_export_id_3e51422aeb8ffa41bfca73d3a49ba6df" localSheetId="2">Lab!#REF!</definedName>
    <definedName name="_xlnm._FilterDatabase" localSheetId="3" hidden="1">Household!$A$1:$CT$1</definedName>
    <definedName name="_xlnm._FilterDatabase" localSheetId="2" hidden="1">Lab!$A$1:$AT$299</definedName>
    <definedName name="_xlnm._FilterDatabase" localSheetId="1" hidden="1">'Sample Collection'!$A$1:$CF$115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9" i="1" l="1"/>
  <c r="C28" i="1"/>
  <c r="C27" i="1"/>
  <c r="C26" i="1"/>
  <c r="C25" i="1"/>
  <c r="C24" i="1"/>
  <c r="C23" i="1"/>
  <c r="L4" i="1" l="1"/>
  <c r="K4" i="1"/>
  <c r="J4" i="1"/>
  <c r="I4" i="1"/>
  <c r="H4" i="1"/>
  <c r="G4" i="1"/>
  <c r="F4" i="1"/>
  <c r="E4" i="1"/>
  <c r="D4" i="1"/>
  <c r="C4" i="1"/>
  <c r="M6" i="1"/>
  <c r="L5" i="1"/>
  <c r="K5" i="1"/>
  <c r="J5" i="1"/>
  <c r="I5" i="1"/>
  <c r="H5" i="1"/>
  <c r="G5" i="1"/>
  <c r="F5" i="1"/>
  <c r="E5" i="1"/>
  <c r="D5" i="1"/>
  <c r="C5" i="1"/>
  <c r="M5" i="1" l="1"/>
  <c r="L17" i="1"/>
  <c r="L16" i="1"/>
  <c r="L15" i="1"/>
  <c r="L14" i="1"/>
  <c r="L13" i="1"/>
  <c r="L12" i="1"/>
  <c r="L11" i="1"/>
  <c r="L10" i="1"/>
  <c r="L9" i="1"/>
  <c r="L8" i="1"/>
  <c r="C22" i="1" l="1"/>
  <c r="C21" i="1"/>
  <c r="C20" i="1"/>
  <c r="C16" i="1"/>
  <c r="D16" i="1"/>
  <c r="E16" i="1"/>
  <c r="F16" i="1"/>
  <c r="G16" i="1"/>
  <c r="H16" i="1"/>
  <c r="I16" i="1"/>
  <c r="J16" i="1"/>
  <c r="K16" i="1"/>
  <c r="M16" i="1" s="1"/>
  <c r="L6" i="1"/>
  <c r="K6" i="1"/>
  <c r="J6" i="1"/>
  <c r="I6" i="1"/>
  <c r="H6" i="1"/>
  <c r="G6" i="1"/>
  <c r="F6" i="1"/>
  <c r="E6" i="1"/>
  <c r="D6" i="1"/>
  <c r="C6" i="1"/>
  <c r="E9" i="1"/>
  <c r="K17" i="1"/>
  <c r="K15" i="1"/>
  <c r="K14" i="1"/>
  <c r="K13" i="1"/>
  <c r="K12" i="1"/>
  <c r="K11" i="1"/>
  <c r="K10" i="1"/>
  <c r="K9" i="1"/>
  <c r="K8" i="1"/>
  <c r="J17" i="1"/>
  <c r="J15" i="1"/>
  <c r="J14" i="1"/>
  <c r="J13" i="1"/>
  <c r="J12" i="1"/>
  <c r="J11" i="1"/>
  <c r="J10" i="1"/>
  <c r="J9" i="1"/>
  <c r="J8" i="1"/>
  <c r="I17" i="1"/>
  <c r="I15" i="1"/>
  <c r="I14" i="1"/>
  <c r="I13" i="1"/>
  <c r="I12" i="1"/>
  <c r="I11" i="1"/>
  <c r="I10" i="1"/>
  <c r="I9" i="1"/>
  <c r="I8" i="1"/>
  <c r="H17" i="1"/>
  <c r="H15" i="1"/>
  <c r="H14" i="1"/>
  <c r="H13" i="1"/>
  <c r="H12" i="1"/>
  <c r="H11" i="1"/>
  <c r="H10" i="1"/>
  <c r="H9" i="1"/>
  <c r="H8" i="1"/>
  <c r="G17" i="1"/>
  <c r="G15" i="1"/>
  <c r="G14" i="1"/>
  <c r="G13" i="1"/>
  <c r="G12" i="1"/>
  <c r="G11" i="1"/>
  <c r="G10" i="1"/>
  <c r="G9" i="1"/>
  <c r="G8" i="1"/>
  <c r="F17" i="1"/>
  <c r="F15" i="1"/>
  <c r="F14" i="1"/>
  <c r="F13" i="1"/>
  <c r="F12" i="1"/>
  <c r="F11" i="1"/>
  <c r="F10" i="1"/>
  <c r="F9" i="1"/>
  <c r="F8" i="1"/>
  <c r="E17" i="1"/>
  <c r="E15" i="1"/>
  <c r="E14" i="1"/>
  <c r="E13" i="1"/>
  <c r="E12" i="1"/>
  <c r="E11" i="1"/>
  <c r="E10" i="1"/>
  <c r="E8" i="1"/>
  <c r="D17" i="1"/>
  <c r="D15" i="1"/>
  <c r="D14" i="1"/>
  <c r="D13" i="1"/>
  <c r="D12" i="1"/>
  <c r="D11" i="1"/>
  <c r="D10" i="1"/>
  <c r="D9" i="1"/>
  <c r="D8" i="1"/>
  <c r="C13" i="1"/>
  <c r="M13" i="1" s="1"/>
  <c r="C12" i="1"/>
  <c r="M12" i="1" s="1"/>
  <c r="C11" i="1"/>
  <c r="M11" i="1" s="1"/>
  <c r="C10" i="1"/>
  <c r="C9" i="1"/>
  <c r="M9" i="1" s="1"/>
  <c r="C17" i="1"/>
  <c r="M17" i="1" s="1"/>
  <c r="C15" i="1"/>
  <c r="M15" i="1" s="1"/>
  <c r="C14" i="1"/>
  <c r="C8" i="1"/>
  <c r="M8" i="1" s="1"/>
  <c r="F18" i="1"/>
  <c r="G18" i="1"/>
  <c r="H18" i="1"/>
  <c r="I18" i="1"/>
  <c r="J18" i="1"/>
  <c r="L18" i="1"/>
  <c r="E18" i="1"/>
  <c r="K18" i="1"/>
  <c r="M4" i="1" l="1"/>
  <c r="D27" i="1"/>
  <c r="D29" i="1"/>
  <c r="D25" i="1"/>
  <c r="D24" i="1"/>
  <c r="D28" i="1"/>
  <c r="D18" i="1"/>
  <c r="M10" i="1"/>
  <c r="D22" i="1" s="1"/>
  <c r="C30" i="1"/>
  <c r="D23" i="1"/>
  <c r="M14" i="1"/>
  <c r="D26" i="1" s="1"/>
  <c r="D21" i="1"/>
  <c r="D20" i="1"/>
  <c r="C18" i="1"/>
  <c r="M18" i="1" l="1"/>
  <c r="D30" i="1"/>
</calcChain>
</file>

<file path=xl/sharedStrings.xml><?xml version="1.0" encoding="utf-8"?>
<sst xmlns="http://schemas.openxmlformats.org/spreadsheetml/2006/main" count="106466" uniqueCount="20339">
  <si>
    <t>deviceid</t>
  </si>
  <si>
    <t>meta/instanceID</t>
  </si>
  <si>
    <t>_uuid</t>
  </si>
  <si>
    <t>_submission_time</t>
  </si>
  <si>
    <t>Total</t>
  </si>
  <si>
    <t>Household</t>
  </si>
  <si>
    <t>Samples Collected</t>
  </si>
  <si>
    <t>Surface Water</t>
  </si>
  <si>
    <t>n/a</t>
  </si>
  <si>
    <t>Floodwater</t>
  </si>
  <si>
    <t>Bathing Water</t>
  </si>
  <si>
    <t>Lab</t>
  </si>
  <si>
    <t>start_dt</t>
  </si>
  <si>
    <t>subscriberid</t>
  </si>
  <si>
    <t>simserial</t>
  </si>
  <si>
    <t>end_dt</t>
  </si>
  <si>
    <t>col_id</t>
  </si>
  <si>
    <t>col_id_val</t>
  </si>
  <si>
    <t>col_start</t>
  </si>
  <si>
    <t>col_location</t>
  </si>
  <si>
    <t>_col_location_latitude</t>
  </si>
  <si>
    <t>_col_location_longitude</t>
  </si>
  <si>
    <t>_col_location_altitude</t>
  </si>
  <si>
    <t>_col_location_precision</t>
  </si>
  <si>
    <t>col_neighborhood</t>
  </si>
  <si>
    <t>col_sample_type</t>
  </si>
  <si>
    <t>col_pa_prox</t>
  </si>
  <si>
    <t>col_pa_type</t>
  </si>
  <si>
    <t>col_pa_type_other</t>
  </si>
  <si>
    <t>col_pa_latrine_distance</t>
  </si>
  <si>
    <t>col_bw_type</t>
  </si>
  <si>
    <t>col_bw_type_other</t>
  </si>
  <si>
    <t>col_bw_container</t>
  </si>
  <si>
    <t>col_bw_container_lid</t>
  </si>
  <si>
    <t>col_f_latrine_distance</t>
  </si>
  <si>
    <t>col_p_type</t>
  </si>
  <si>
    <t>col_p_num</t>
  </si>
  <si>
    <t>col_s_type</t>
  </si>
  <si>
    <t>col_s_type_other</t>
  </si>
  <si>
    <t>col_d_water_level</t>
  </si>
  <si>
    <t>col_d_water_flow</t>
  </si>
  <si>
    <t>col_d_size</t>
  </si>
  <si>
    <t>col_d_lining</t>
  </si>
  <si>
    <t>col_d_feces</t>
  </si>
  <si>
    <t>col_d_animals</t>
  </si>
  <si>
    <t>col_d_schools</t>
  </si>
  <si>
    <t>col_d_urban_ag</t>
  </si>
  <si>
    <t>col_d_public_latrines</t>
  </si>
  <si>
    <t>col_d_hh_latrines</t>
  </si>
  <si>
    <t>col_d_hh</t>
  </si>
  <si>
    <t>col_d_hh_num</t>
  </si>
  <si>
    <t>col_notes</t>
  </si>
  <si>
    <t>Unprocessed = Total Collected - Processed</t>
  </si>
  <si>
    <t>Data Collection Dashboard - Dhaka, Bangladesh - 2017</t>
  </si>
  <si>
    <t>11. Balur Math/Kalshi Signal</t>
  </si>
  <si>
    <t>22. Project Bosti</t>
  </si>
  <si>
    <t>33. Gabtali Bus Terminal</t>
  </si>
  <si>
    <t>44. Momhed Alir Bari</t>
  </si>
  <si>
    <t>55. Gulshan 1 DCC Market Area</t>
  </si>
  <si>
    <t>66. Kamalapur Rail Station Ticket Counter</t>
  </si>
  <si>
    <t>77. Gendaria Railway Station + Munshi Para</t>
  </si>
  <si>
    <t>88. Hindu Mahalla Bosti / Mintu Akhter Bosti + Hindu Mahllah</t>
  </si>
  <si>
    <t>99. T &amp; T Colony / A.G.B. Colony</t>
  </si>
  <si>
    <t>00. Dhanmondi Lake Area</t>
  </si>
  <si>
    <t>Open Drains</t>
  </si>
  <si>
    <t>Produce</t>
  </si>
  <si>
    <t>Street Food</t>
  </si>
  <si>
    <t>WASA Water</t>
  </si>
  <si>
    <t>Other Drinking Water</t>
  </si>
  <si>
    <t>Latrine Swabs</t>
  </si>
  <si>
    <t>Soil</t>
  </si>
  <si>
    <t>Community</t>
  </si>
  <si>
    <t>School</t>
  </si>
  <si>
    <t>Processed</t>
  </si>
  <si>
    <t>Unprocessed</t>
  </si>
  <si>
    <t>Surveys</t>
  </si>
  <si>
    <t>col_weather</t>
  </si>
  <si>
    <t>col_rainyest</t>
  </si>
  <si>
    <t>col_turbidity</t>
  </si>
  <si>
    <t>col_bw_cl_id</t>
  </si>
  <si>
    <t>col_bw_cl_free</t>
  </si>
  <si>
    <t>col_bw_cl_total</t>
  </si>
  <si>
    <t>col_p_type_other</t>
  </si>
  <si>
    <t>col_dw_connection</t>
  </si>
  <si>
    <t>col_dw_type</t>
  </si>
  <si>
    <t>col_dw_type_other</t>
  </si>
  <si>
    <t>col_dw_id</t>
  </si>
  <si>
    <t>col_dw_cl_free</t>
  </si>
  <si>
    <t>col_dw_cl_total</t>
  </si>
  <si>
    <t>col_odw_type</t>
  </si>
  <si>
    <t>col_odw_type_other</t>
  </si>
  <si>
    <t>col_odw_container</t>
  </si>
  <si>
    <t>col_odw_container_lid</t>
  </si>
  <si>
    <t>col_odw_id</t>
  </si>
  <si>
    <t>col_odw_cl_free</t>
  </si>
  <si>
    <t>col_odw_cl_total</t>
  </si>
  <si>
    <t>col_l_toilet_type</t>
  </si>
  <si>
    <t>col_l_toilet_type_other</t>
  </si>
  <si>
    <t>col_l_latrine_type</t>
  </si>
  <si>
    <t>col_l_toilet_stalls</t>
  </si>
  <si>
    <t>col_l_toilet_feces</t>
  </si>
  <si>
    <t>col_l_toilet_users</t>
  </si>
  <si>
    <t>col_l_toilet_hw</t>
  </si>
  <si>
    <t>col_d_lining_oth</t>
  </si>
  <si>
    <t>col_d_shops</t>
  </si>
  <si>
    <t>col_sf_type</t>
  </si>
  <si>
    <t>col_sf_type_other</t>
  </si>
  <si>
    <t>col_enum/1</t>
  </si>
  <si>
    <t>col_enum/2</t>
  </si>
  <si>
    <t>col_enum/3</t>
  </si>
  <si>
    <t>col_enum/4</t>
  </si>
  <si>
    <t>col_enum/5</t>
  </si>
  <si>
    <t>col_enum/6</t>
  </si>
  <si>
    <t>col_enum/7</t>
  </si>
  <si>
    <t>col_enum/8</t>
  </si>
  <si>
    <t>col_photo</t>
  </si>
  <si>
    <t>2017-04-09T10:17:36.459+06</t>
  </si>
  <si>
    <t>2017-04-09T10:14:00.047+06</t>
  </si>
  <si>
    <t>23.824385949145213 90.37795722151313 -47.73230282151766 4.0</t>
  </si>
  <si>
    <t>Piped to drain to lake</t>
  </si>
  <si>
    <t>NA</t>
  </si>
  <si>
    <t>2017-04-09T15:56:44.275+06</t>
  </si>
  <si>
    <t>uuid:0434fa76-ddb6-4547-b025-f8656813b1be</t>
  </si>
  <si>
    <t>0434fa76-ddb6-4547-b025-f8656813b1be</t>
  </si>
  <si>
    <t>2017-04-09T09:57:54</t>
  </si>
  <si>
    <t>2017-04-09T10:43:05.556+06</t>
  </si>
  <si>
    <t>2017-04-09T10:36:00.182+06</t>
  </si>
  <si>
    <t>23.824370075206943 90.37797074570855 -44.25269524518508 4.0</t>
  </si>
  <si>
    <t>2017-04-09T15:55:44.255+06</t>
  </si>
  <si>
    <t>uuid:a72a7107-2050-493d-a74d-d3e421723f60</t>
  </si>
  <si>
    <t>a72a7107-2050-493d-a74d-d3e421723f60</t>
  </si>
  <si>
    <t>2017-04-09T09:58:08</t>
  </si>
  <si>
    <t>2017-04-09T11:05:26.541+06</t>
  </si>
  <si>
    <t>2017-04-09T11:01:00.783+06</t>
  </si>
  <si>
    <t>23.82431679073817 90.37806824078892 -53.648705130893575 4.0</t>
  </si>
  <si>
    <t>Drain close,trash,child and people walk</t>
  </si>
  <si>
    <t>2017-04-09T15:56:28.511+06</t>
  </si>
  <si>
    <t>uuid:1308a08d-8b76-43fd-9f36-4930731dec9e</t>
  </si>
  <si>
    <t>1308a08d-8b76-43fd-9f36-4930731dec9e</t>
  </si>
  <si>
    <t>2017-04-09T09:58:13</t>
  </si>
  <si>
    <t>2017-04-09T11:24:37.739+06</t>
  </si>
  <si>
    <t>2017-04-09T11:20:00.449+06</t>
  </si>
  <si>
    <t>23.824281154536298 90.3781648042495 -31.455191120357657 4.0</t>
  </si>
  <si>
    <t>Lot of feace and trash, child and people walk</t>
  </si>
  <si>
    <t>2017-04-09T15:57:23.481+06</t>
  </si>
  <si>
    <t>uuid:e6e4219d-e8d1-4fe1-a8cb-01c6547d50d2</t>
  </si>
  <si>
    <t>e6e4219d-e8d1-4fe1-a8cb-01c6547d50d2</t>
  </si>
  <si>
    <t>2017-04-09T09:59:37</t>
  </si>
  <si>
    <t>2017-04-09T10:10:14.877+06</t>
  </si>
  <si>
    <t>2017-04-09T10:14:00.787+06</t>
  </si>
  <si>
    <t>23.82372191504307 90.37809503999661 -50.5908032931785 6.0</t>
  </si>
  <si>
    <t>No hand washing station available.</t>
  </si>
  <si>
    <t>2017-04-09T15:30:28.400+06</t>
  </si>
  <si>
    <t>uuid:8fba1ace-4440-459e-8d8f-bc5dc225c7b5</t>
  </si>
  <si>
    <t>8fba1ace-4440-459e-8d8f-bc5dc225c7b5</t>
  </si>
  <si>
    <t>2017-04-09T10:14:27</t>
  </si>
  <si>
    <t>2017-04-09T10:43:37.444+06</t>
  </si>
  <si>
    <t>2017-04-09T10:30:00.462+06</t>
  </si>
  <si>
    <t>23.82363375031608 90.37811533708542 -47.46715604345668 8.0</t>
  </si>
  <si>
    <t>There are many people walkingâ€‹ and kids playing here.</t>
  </si>
  <si>
    <t>2017-04-09T15:28:57.067+06</t>
  </si>
  <si>
    <t>uuid:c602568d-5d51-4654-adc2-6477e07d75ec</t>
  </si>
  <si>
    <t>c602568d-5d51-4654-adc2-6477e07d75ec</t>
  </si>
  <si>
    <t>2017-04-09T10:14:41</t>
  </si>
  <si>
    <t>2017-04-09T10:54:19.302+06</t>
  </si>
  <si>
    <t>2017-04-09T10:50:00.231+06</t>
  </si>
  <si>
    <t>23.823719065130952 90.37811473895768 -49.43502905192702 6.0</t>
  </si>
  <si>
    <t>There are many kids playing and people are walking.</t>
  </si>
  <si>
    <t>2017-04-09T15:30:48.168+06</t>
  </si>
  <si>
    <t>uuid:ade4157d-85e8-4a0a-b215-8cbf5908c322</t>
  </si>
  <si>
    <t>ade4157d-85e8-4a0a-b215-8cbf5908c322</t>
  </si>
  <si>
    <t>2017-04-09T10:14:50</t>
  </si>
  <si>
    <t>2017-04-09T10:57:22.017+06</t>
  </si>
  <si>
    <t>2017-04-09T11:00:00.921+06</t>
  </si>
  <si>
    <t>23.8236980327688 90.37808942419315 -39.98361050889408 16.0</t>
  </si>
  <si>
    <t>Flexible pipe</t>
  </si>
  <si>
    <t>This place connect many pipe and many people use this water.</t>
  </si>
  <si>
    <t>2017-04-09T15:30:00.355+06</t>
  </si>
  <si>
    <t>uuid:c89617cd-5008-4dc3-9f42-a34a7102cf45</t>
  </si>
  <si>
    <t>c89617cd-5008-4dc3-9f42-a34a7102cf45</t>
  </si>
  <si>
    <t>2017-04-09T10:14:53</t>
  </si>
  <si>
    <t>2017-04-09T10:13:05.760+06</t>
  </si>
  <si>
    <t>2017-04-09T10:14:00.394+06</t>
  </si>
  <si>
    <t>23.823361009892857 90.37883384823935 -36.03898856631515 6.0</t>
  </si>
  <si>
    <t>WASA water into Dugewell</t>
  </si>
  <si>
    <t>2017-04-09T16:10:17.731+06</t>
  </si>
  <si>
    <t>uuid:507e6eef-a464-4d3c-8e26-14de9527a5d5</t>
  </si>
  <si>
    <t>507e6eef-a464-4d3c-8e26-14de9527a5d5</t>
  </si>
  <si>
    <t>2017-04-09T10:16:38</t>
  </si>
  <si>
    <t>2017-04-09T10:37:59.943+06</t>
  </si>
  <si>
    <t>2017-04-09T10:33:00.652+06</t>
  </si>
  <si>
    <t>23.82341160257964 90.379002694845 -35.271065058592924 4.0</t>
  </si>
  <si>
    <t>Dirty place</t>
  </si>
  <si>
    <t>2017-04-09T16:14:01.751+06</t>
  </si>
  <si>
    <t>uuid:271d545b-d15b-4296-9efe-ad9c6cef79ff</t>
  </si>
  <si>
    <t>271d545b-d15b-4296-9efe-ad9c6cef79ff</t>
  </si>
  <si>
    <t>2017-04-09T10:16:40</t>
  </si>
  <si>
    <t>2017-04-09T10:57:48.426+06</t>
  </si>
  <si>
    <t>2017-04-09T10:53:00.712+06</t>
  </si>
  <si>
    <t>23.82343781090462 90.37856410390992 -33.14141471679138 4.0</t>
  </si>
  <si>
    <t>Near latrine</t>
  </si>
  <si>
    <t>2017-04-09T16:10:53.134+06</t>
  </si>
  <si>
    <t>uuid:0cab68e4-7965-4142-a369-433aec473308</t>
  </si>
  <si>
    <t>0cab68e4-7965-4142-a369-433aec473308</t>
  </si>
  <si>
    <t>2017-04-09T10:16:46</t>
  </si>
  <si>
    <t>2017-04-09T11:12:36.091+06</t>
  </si>
  <si>
    <t>2017-04-09T11:10:00.423+06</t>
  </si>
  <si>
    <t>23.823625506988 90.37805408216606 -66.42893662128655 8.0</t>
  </si>
  <si>
    <t>Wasa water besides letrine.many people use this water</t>
  </si>
  <si>
    <t>2017-04-09T15:28:18.599+06</t>
  </si>
  <si>
    <t>uuid:6e269722-0d04-4467-a49e-599aa7e9e430</t>
  </si>
  <si>
    <t>6e269722-0d04-4467-a49e-599aa7e9e430</t>
  </si>
  <si>
    <t>2017-04-09T10:16:56</t>
  </si>
  <si>
    <t>2017-04-09T11:10:10.804+06</t>
  </si>
  <si>
    <t>2017-04-09T11:06:00.417+06</t>
  </si>
  <si>
    <t>23.82347789706509 90.37855349225372 -38.318243097178566 4.0</t>
  </si>
  <si>
    <t>Trash present</t>
  </si>
  <si>
    <t>2017-04-09T16:11:07.568+06</t>
  </si>
  <si>
    <t>uuid:1e3cfca1-59ba-49df-88bd-a0e0eb520b79</t>
  </si>
  <si>
    <t>1e3cfca1-59ba-49df-88bd-a0e0eb520b79</t>
  </si>
  <si>
    <t>2017-04-09T10:17:06</t>
  </si>
  <si>
    <t>2017-04-09T11:27:27.714+06</t>
  </si>
  <si>
    <t>2017-04-09T11:23:00.516+06</t>
  </si>
  <si>
    <t>23.823551498967774 90.37852916857588 -29.85364169138435 4.0</t>
  </si>
  <si>
    <t>Open bathing place,open drain</t>
  </si>
  <si>
    <t>2017-04-09T16:13:53.942+06</t>
  </si>
  <si>
    <t>uuid:f937eb08-41b1-43b4-ae28-213348f91911</t>
  </si>
  <si>
    <t>f937eb08-41b1-43b4-ae28-213348f91911</t>
  </si>
  <si>
    <t>2017-04-09T10:17:59</t>
  </si>
  <si>
    <t>2017-04-10T10:10:45.744+06</t>
  </si>
  <si>
    <t>2017-04-10T10:05:00.383+06</t>
  </si>
  <si>
    <t>23.82344111472557 90.37853527113924 -43.767767866898325 4.0</t>
  </si>
  <si>
    <t>Pipe into open drain</t>
  </si>
  <si>
    <t>Drain line near toilet</t>
  </si>
  <si>
    <t>2017-04-10T14:39:14.021+06</t>
  </si>
  <si>
    <t>uuid:070e4d79-d8c0-45b5-8ab3-299fddfcbc8e</t>
  </si>
  <si>
    <t>070e4d79-d8c0-45b5-8ab3-299fddfcbc8e</t>
  </si>
  <si>
    <t>2017-04-10T08:42:38</t>
  </si>
  <si>
    <t>2017-04-10T10:23:54.925+06</t>
  </si>
  <si>
    <t>2017-04-10T10:24:00.066+06</t>
  </si>
  <si>
    <t>23.823197600053163 90.37875379678542 -36.856789887196875 4.0</t>
  </si>
  <si>
    <t>Near shop, near main road</t>
  </si>
  <si>
    <t>2017-04-10T14:38:16.513+06</t>
  </si>
  <si>
    <t>uuid:076e46b8-bd1d-4d33-9e30-4f18b7905f6d</t>
  </si>
  <si>
    <t>076e46b8-bd1d-4d33-9e30-4f18b7905f6d</t>
  </si>
  <si>
    <t>2017-04-10T08:42:41</t>
  </si>
  <si>
    <t>2017-04-10T10:42:33.574+06</t>
  </si>
  <si>
    <t>2017-04-10T10:43:00.011+06</t>
  </si>
  <si>
    <t>23.82336952929225 90.37894249141215 -37.857636684875125 4.0</t>
  </si>
  <si>
    <t>Open drain in near</t>
  </si>
  <si>
    <t>2017-04-10T14:37:36.449+06</t>
  </si>
  <si>
    <t>uuid:6e71d145-a4b6-42e4-beb6-9955ec665c89</t>
  </si>
  <si>
    <t>6e71d145-a4b6-42e4-beb6-9955ec665c89</t>
  </si>
  <si>
    <t>2017-04-10T08:42:43</t>
  </si>
  <si>
    <t>2017-04-10T11:08:47.987+06</t>
  </si>
  <si>
    <t>2017-04-10T11:09:00.690+06</t>
  </si>
  <si>
    <t>23.82332081854658 90.37883936248718 -43.09877285521836 4.0</t>
  </si>
  <si>
    <t>Drinking water and bathing water in same place but different way</t>
  </si>
  <si>
    <t>2017-04-10T14:39:28.186+06</t>
  </si>
  <si>
    <t>uuid:9b5c0a36-1b8c-458a-bca4-ca83de275bd1</t>
  </si>
  <si>
    <t>9b5c0a36-1b8c-458a-bca4-ca83de275bd1</t>
  </si>
  <si>
    <t>2017-04-10T08:42:56</t>
  </si>
  <si>
    <t>2017-04-10T11:30:20.227+06</t>
  </si>
  <si>
    <t>2017-04-10T11:30:00.359+06</t>
  </si>
  <si>
    <t>23.823484984138798 90.37892568467895 -44.2655965896329 4.0</t>
  </si>
  <si>
    <t>Pipe</t>
  </si>
  <si>
    <t>Bathing and open drain same place</t>
  </si>
  <si>
    <t>2017-04-10T14:38:02.821+06</t>
  </si>
  <si>
    <t>uuid:77098744-3756-4678-802c-f756bcdd3aa2</t>
  </si>
  <si>
    <t>77098744-3756-4678-802c-f756bcdd3aa2</t>
  </si>
  <si>
    <t>2017-04-10T08:43:01</t>
  </si>
  <si>
    <t>2017-04-10T10:14:10.139+06</t>
  </si>
  <si>
    <t>2017-04-10T10:10:00.207+06</t>
  </si>
  <si>
    <t>23.823864349724854 90.37847716334721 -41.62967466396854 4.0</t>
  </si>
  <si>
    <t>Flush to leaking septic tank</t>
  </si>
  <si>
    <t>Many people use this lattine and trash present</t>
  </si>
  <si>
    <t>2017-04-10T14:40:15.987+06</t>
  </si>
  <si>
    <t>uuid:dd6186d7-1655-458f-a571-a9632e89b242</t>
  </si>
  <si>
    <t>dd6186d7-1655-458f-a571-a9632e89b242</t>
  </si>
  <si>
    <t>2017-04-10T08:43:06</t>
  </si>
  <si>
    <t>2017-04-10T10:32:10.641+06</t>
  </si>
  <si>
    <t>2017-04-10T10:28:00.049+06</t>
  </si>
  <si>
    <t>23.82394939716035 90.37854249254815 -42.85837248359581 6.0</t>
  </si>
  <si>
    <t>Lot of trash , play kids</t>
  </si>
  <si>
    <t>2017-04-10T14:39:18.289+06</t>
  </si>
  <si>
    <t>uuid:9daf1e8f-26cf-44b4-8f5f-3fec587fa03e</t>
  </si>
  <si>
    <t>9daf1e8f-26cf-44b4-8f5f-3fec587fa03e</t>
  </si>
  <si>
    <t>2017-04-10T08:43:18</t>
  </si>
  <si>
    <t>2017-04-10T10:57:14.861+06</t>
  </si>
  <si>
    <t>2017-04-10T10:44:00.484+06</t>
  </si>
  <si>
    <t>23.824184019899064 90.37856325364572 -62.76096143571481 8.0</t>
  </si>
  <si>
    <t>4 family use this water attached toilet</t>
  </si>
  <si>
    <t>2017-04-10T14:36:07.821+06</t>
  </si>
  <si>
    <t>uuid:9930963b-1ae3-4614-b83c-7a2cc917c845</t>
  </si>
  <si>
    <t>9930963b-1ae3-4614-b83c-7a2cc917c845</t>
  </si>
  <si>
    <t>2017-04-10T08:43:20</t>
  </si>
  <si>
    <t>2017-04-10T11:21:35.550+06</t>
  </si>
  <si>
    <t>2017-04-10T11:07:00.968+06</t>
  </si>
  <si>
    <t>23.824077282326044 90.37837591022813 -45.87247824068577 4.0</t>
  </si>
  <si>
    <t>Wasa water comes from flexible pipe</t>
  </si>
  <si>
    <t>2017-04-10T14:41:14.640+06</t>
  </si>
  <si>
    <t>uuid:31f1d60b-46f7-4f73-8900-b764541fe217</t>
  </si>
  <si>
    <t>31f1d60b-46f7-4f73-8900-b764541fe217</t>
  </si>
  <si>
    <t>2017-04-10T08:43:24</t>
  </si>
  <si>
    <t>2017-04-10T11:41:04.389+06</t>
  </si>
  <si>
    <t>2017-04-10T23:30:00.761+06</t>
  </si>
  <si>
    <t>23.823906511016745 90.37840719355881 -54.183585899484925 6.0</t>
  </si>
  <si>
    <t>Many people and kids playing nearby</t>
  </si>
  <si>
    <t>2017-04-10T14:38:12.393+06</t>
  </si>
  <si>
    <t>uuid:68de0abc-2515-4e67-81c9-f67d20e8eded</t>
  </si>
  <si>
    <t>68de0abc-2515-4e67-81c9-f67d20e8eded</t>
  </si>
  <si>
    <t>2017-04-10T08:43:27</t>
  </si>
  <si>
    <t>2017-04-09T15:39:42.843+06</t>
  </si>
  <si>
    <t>2017-04-10T10:16:00.982+06</t>
  </si>
  <si>
    <t>23.824226233824874 90.37763447343816 -39.83392096280752 4.0</t>
  </si>
  <si>
    <t>Latrine door is cloth</t>
  </si>
  <si>
    <t>2017-04-10T14:44:13.772+06</t>
  </si>
  <si>
    <t>uuid:7d7c0899-20d5-48dc-8d2f-6763e3d8db58</t>
  </si>
  <si>
    <t>7d7c0899-20d5-48dc-8d2f-6763e3d8db58</t>
  </si>
  <si>
    <t>2017-04-10T08:44:36</t>
  </si>
  <si>
    <t>2017-04-10T10:30:24.741+06</t>
  </si>
  <si>
    <t>2017-04-10T10:27:00.487+06</t>
  </si>
  <si>
    <t>23.824211716258297 90.37761895916641 -43.68917387014791 6.0</t>
  </si>
  <si>
    <t>Near by household and children play</t>
  </si>
  <si>
    <t>2017-04-10T14:36:34.824+06</t>
  </si>
  <si>
    <t>uuid:a15ae3f4-fbce-41ab-9a79-f1a756bb5ec3</t>
  </si>
  <si>
    <t>a15ae3f4-fbce-41ab-9a79-f1a756bb5ec3</t>
  </si>
  <si>
    <t>2017-04-10T08:44:40</t>
  </si>
  <si>
    <t>2017-04-10T11:01:14.821+06</t>
  </si>
  <si>
    <t>2017-04-10T10:45:00.231+06</t>
  </si>
  <si>
    <t>23.824190856516577 90.37766699248908 -42.752254952982994 4.0</t>
  </si>
  <si>
    <t>Near the bating &amp; near the Toilet, and no drinking.</t>
  </si>
  <si>
    <t>2017-04-10T14:36:20.695+06</t>
  </si>
  <si>
    <t>uuid:2442ca3f-8446-4028-a6f0-eddfc6ad953b</t>
  </si>
  <si>
    <t>2442ca3f-8446-4028-a6f0-eddfc6ad953b</t>
  </si>
  <si>
    <t>2017-04-10T08:44:43</t>
  </si>
  <si>
    <t>2017-04-10T11:19:40.735+06</t>
  </si>
  <si>
    <t>2017-04-10T11:20:00.155+06</t>
  </si>
  <si>
    <t>23.824450551400965 90.37829747252368 -46.85911347655332 4.0</t>
  </si>
  <si>
    <t>Near by household &amp; toilet</t>
  </si>
  <si>
    <t>2017-04-10T14:43:55.377+06</t>
  </si>
  <si>
    <t>uuid:15fea3d0-9676-47a3-8e42-2595be8d39b8</t>
  </si>
  <si>
    <t>15fea3d0-9676-47a3-8e42-2595be8d39b8</t>
  </si>
  <si>
    <t>2017-04-10T08:44:46</t>
  </si>
  <si>
    <t>2017-04-10T11:53:13.068+06</t>
  </si>
  <si>
    <t>2017-04-10T11:45:00.721+06</t>
  </si>
  <si>
    <t>23.823850831404176 90.37754429927003 -38.3129433774885 4.0</t>
  </si>
  <si>
    <t>Near Road, household &amp; Near by a drain</t>
  </si>
  <si>
    <t>2017-04-10T14:36:50.688+06</t>
  </si>
  <si>
    <t>uuid:fe56b818-e775-4c55-a9c7-4d0734ccfe9f</t>
  </si>
  <si>
    <t>fe56b818-e775-4c55-a9c7-4d0734ccfe9f</t>
  </si>
  <si>
    <t>2017-04-10T08:44:49</t>
  </si>
  <si>
    <t>2017-04-11T09:32:14.616+06</t>
  </si>
  <si>
    <t>2017-04-11T09:35:00.472+06</t>
  </si>
  <si>
    <t>23.824603854716816 90.37809568858742 -54.19371551185615 4.0</t>
  </si>
  <si>
    <t>Near the household, The children are planning &amp; Trash.</t>
  </si>
  <si>
    <t>2017-04-11T14:39:21.145+06</t>
  </si>
  <si>
    <t>uuid:db716746-cc2a-46d2-be89-dac2a27b74da</t>
  </si>
  <si>
    <t>db716746-cc2a-46d2-be89-dac2a27b74da</t>
  </si>
  <si>
    <t>2017-04-11T09:32:59</t>
  </si>
  <si>
    <t>2017-04-11T09:51:45.139+06</t>
  </si>
  <si>
    <t>2017-04-11T09:53:00.956+06</t>
  </si>
  <si>
    <t>23.823923415624318 90.37771584002851 -51.28643684483135 4.0</t>
  </si>
  <si>
    <t>Near the house hold &amp; toilet , underground deserve.</t>
  </si>
  <si>
    <t>2017-04-11T14:38:24.233+06</t>
  </si>
  <si>
    <t>uuid:66a5786d-d1b1-4bf4-a3a9-dcc3735226db</t>
  </si>
  <si>
    <t>66a5786d-d1b1-4bf4-a3a9-dcc3735226db</t>
  </si>
  <si>
    <t>2017-04-11T09:33:04</t>
  </si>
  <si>
    <t>2017-04-11T10:17:21.179+06</t>
  </si>
  <si>
    <t>2017-04-11T10:17:00.597+06</t>
  </si>
  <si>
    <t>23.823877853556326 90.37779240041189 -48.326029939670185 4.0</t>
  </si>
  <si>
    <t>Neat the household &amp; the children are playing.</t>
  </si>
  <si>
    <t>2017-04-11T14:31:39.881+06</t>
  </si>
  <si>
    <t>uuid:3f88c0eb-2dbb-4418-b457-a4b763dbefd7</t>
  </si>
  <si>
    <t>3f88c0eb-2dbb-4418-b457-a4b763dbefd7</t>
  </si>
  <si>
    <t>2017-04-11T09:33:06</t>
  </si>
  <si>
    <t>2017-04-11T10:28:49.744+06</t>
  </si>
  <si>
    <t>2017-04-11T10:29:00.970+06</t>
  </si>
  <si>
    <t>23.823986935192202 90.37797695885236 -47.67480665146242 4.0</t>
  </si>
  <si>
    <t>Near The household &amp; toilet .</t>
  </si>
  <si>
    <t>2017-04-11T14:38:02.868+06</t>
  </si>
  <si>
    <t>uuid:c87eed67-ebfe-46bc-b20d-2975c1396529</t>
  </si>
  <si>
    <t>c87eed67-ebfe-46bc-b20d-2975c1396529</t>
  </si>
  <si>
    <t>2017-04-11T09:33:10</t>
  </si>
  <si>
    <t>2017-04-11T11:05:15.833+06</t>
  </si>
  <si>
    <t>2017-04-11T11:05:00.894+06</t>
  </si>
  <si>
    <t>23.824420535543414 90.37938062202954 -39.16685718146128 4.0</t>
  </si>
  <si>
    <t>Near the household &amp; the children are playing.</t>
  </si>
  <si>
    <t>2017-04-11T14:38:46.871+06</t>
  </si>
  <si>
    <t>uuid:4db4f778-1608-4b9f-a229-d0f5d886fa5c</t>
  </si>
  <si>
    <t>4db4f778-1608-4b9f-a229-d0f5d886fa5c</t>
  </si>
  <si>
    <t>2017-04-11T09:33:15</t>
  </si>
  <si>
    <t>2017-04-11T11:15:15.982+06</t>
  </si>
  <si>
    <t>2017-04-11T11:18:00.747+06</t>
  </si>
  <si>
    <t>23.824957962883964 90.37963453148886 -55.98197889390913 4.0</t>
  </si>
  <si>
    <t>Near the householdâ€‹ &amp; children are playing.</t>
  </si>
  <si>
    <t>2017-04-11T14:39:02.929+06</t>
  </si>
  <si>
    <t>uuid:904587f4-0a73-42cc-a61d-1dc6efdece10</t>
  </si>
  <si>
    <t>904587f4-0a73-42cc-a61d-1dc6efdece10</t>
  </si>
  <si>
    <t>2017-04-11T09:33:18</t>
  </si>
  <si>
    <t>2017-04-11T09:21:53.918+06</t>
  </si>
  <si>
    <t>2017-04-11T09:23:00.358+06</t>
  </si>
  <si>
    <t>23.82049140829635 90.38023312007117 -41.57896337631179 4.0</t>
  </si>
  <si>
    <t>Shopkeeperâ€‹ hand not clear</t>
  </si>
  <si>
    <t>2017-04-11T14:24:25.169+06</t>
  </si>
  <si>
    <t>uuid:04f8ca68-e18b-49bf-8df2-31fb3346aa4e</t>
  </si>
  <si>
    <t>04f8ca68-e18b-49bf-8df2-31fb3346aa4e</t>
  </si>
  <si>
    <t>2017-04-11T09:38:03</t>
  </si>
  <si>
    <t>2017-04-11T09:36:01.820+06</t>
  </si>
  <si>
    <t>2017-04-11T09:36:00.863+06</t>
  </si>
  <si>
    <t>23.82045109937771 90.37988993633643 -29.31192907217938 4.0</t>
  </si>
  <si>
    <t>2017-04-11T09:38:54.367+06</t>
  </si>
  <si>
    <t>uuid:f7b47098-5798-4d12-8729-822c9eb43312</t>
  </si>
  <si>
    <t>f7b47098-5798-4d12-8729-822c9eb43312</t>
  </si>
  <si>
    <t>2017-04-11T09:38:05</t>
  </si>
  <si>
    <t>2017-04-11T09:46:09.015+06</t>
  </si>
  <si>
    <t>2017-04-11T09:46:00.032+06</t>
  </si>
  <si>
    <t>23.820573183964836 90.3800413389503 -45.70690067197248 6.0</t>
  </si>
  <si>
    <t>Many flier flying over the tomato</t>
  </si>
  <si>
    <t>2017-04-11T14:26:14.993+06</t>
  </si>
  <si>
    <t>uuid:cf9ef3bb-862a-4ae9-9570-6b294d278dea</t>
  </si>
  <si>
    <t>cf9ef3bb-862a-4ae9-9570-6b294d278dea</t>
  </si>
  <si>
    <t>2017-04-11T09:38:08</t>
  </si>
  <si>
    <t>2017-04-11T10:00:51.518+06</t>
  </si>
  <si>
    <t>2017-04-11T10:01:00.615+06</t>
  </si>
  <si>
    <t>23.820766951621856 90.3801785890405 -44.564363910092375 4.0</t>
  </si>
  <si>
    <t>Many consumer buying that place.</t>
  </si>
  <si>
    <t>2017-04-11T14:26:55.905+06</t>
  </si>
  <si>
    <t>uuid:e71732c0-38ff-4c9b-8132-a8729e9beafa</t>
  </si>
  <si>
    <t>e71732c0-38ff-4c9b-8132-a8729e9beafa</t>
  </si>
  <si>
    <t>2017-04-11T09:38:10</t>
  </si>
  <si>
    <t>2017-04-11T10:28:15.099+06</t>
  </si>
  <si>
    <t>2017-04-11T10:28:00.110+06</t>
  </si>
  <si>
    <t>23.823546717998415 90.37835881932838 -46.47604057072517 4.0</t>
  </si>
  <si>
    <t>Place are dirty</t>
  </si>
  <si>
    <t>2017-04-11T14:25:39.293+06</t>
  </si>
  <si>
    <t>uuid:b37d2afd-e62c-4462-9837-539eefb4a23b</t>
  </si>
  <si>
    <t>b37d2afd-e62c-4462-9837-539eefb4a23b</t>
  </si>
  <si>
    <t>2017-04-11T09:38:13</t>
  </si>
  <si>
    <t>2017-04-11T10:46:22.642+06</t>
  </si>
  <si>
    <t>2017-04-11T10:46:00.237+06</t>
  </si>
  <si>
    <t>23.82304423224174 90.37813667760078 -32.66366193347258 4.0</t>
  </si>
  <si>
    <t>2017-04-11T14:19:38.094+06</t>
  </si>
  <si>
    <t>uuid:3b32447a-c012-4407-9675-3c3d281736bb</t>
  </si>
  <si>
    <t>3b32447a-c012-4407-9675-3c3d281736bb</t>
  </si>
  <si>
    <t>2017-04-11T09:38:16</t>
  </si>
  <si>
    <t>2017-04-11T11:03:22.852+06</t>
  </si>
  <si>
    <t>2017-04-11T11:03:00.463+06</t>
  </si>
  <si>
    <t>23.823206063920818 90.37880327687031 -39.69383227664353 4.0</t>
  </si>
  <si>
    <t>This shop near by the main road. Many trash present</t>
  </si>
  <si>
    <t>2017-04-11T14:23:30.636+06</t>
  </si>
  <si>
    <t>uuid:8cf065de-f68b-4f1b-b28a-c2bd8170eb58</t>
  </si>
  <si>
    <t>8cf065de-f68b-4f1b-b28a-c2bd8170eb58</t>
  </si>
  <si>
    <t>2017-04-11T09:38:18</t>
  </si>
  <si>
    <t>2017-04-11T08:59:58.526+06</t>
  </si>
  <si>
    <t>2017-04-11T09:05:00.333+06</t>
  </si>
  <si>
    <t>23.82303202670536 90.3779687868378 -51.70858090675388 4.0</t>
  </si>
  <si>
    <t>Belpuri</t>
  </si>
  <si>
    <t>People and kids are eating this time.</t>
  </si>
  <si>
    <t>2017-04-11T14:35:46.007+06</t>
  </si>
  <si>
    <t>uuid:49fa9059-b665-4204-b9ea-f27110456d02</t>
  </si>
  <si>
    <t>49fa9059-b665-4204-b9ea-f27110456d02</t>
  </si>
  <si>
    <t>2017-04-11T09:41:19</t>
  </si>
  <si>
    <t>2017-04-11T09:27:16.253+06</t>
  </si>
  <si>
    <t>2017-04-11T09:22:00.311+06</t>
  </si>
  <si>
    <t>23.823605850224595 90.37836183529159 -49.62387397778258 6.0</t>
  </si>
  <si>
    <t>People and kids are eating this.</t>
  </si>
  <si>
    <t>2017-04-11T14:37:10.274+06</t>
  </si>
  <si>
    <t>uuid:d945120c-b5db-4fba-82a8-83a0e23d8b7d</t>
  </si>
  <si>
    <t>d945120c-b5db-4fba-82a8-83a0e23d8b7d</t>
  </si>
  <si>
    <t>2017-04-11T09:41:24</t>
  </si>
  <si>
    <t>2017-04-11T09:31:55.853+06</t>
  </si>
  <si>
    <t>2017-04-11T21:33:00.032+06</t>
  </si>
  <si>
    <t>23.82321979580335 90.37828467136761 -49.73028460626267 12.0</t>
  </si>
  <si>
    <t>People are drinking water spontaneously.</t>
  </si>
  <si>
    <t>2017-04-11T14:20:44.080+06</t>
  </si>
  <si>
    <t>uuid:59bcda79-0289-43ed-a519-87cde3a6592f</t>
  </si>
  <si>
    <t>59bcda79-0289-43ed-a519-87cde3a6592f</t>
  </si>
  <si>
    <t>2017-04-11T09:41:55</t>
  </si>
  <si>
    <t>2017-04-11T09:41:50.485+06</t>
  </si>
  <si>
    <t>2017-04-11T09:43:00.961+06</t>
  </si>
  <si>
    <t>23.82372494167157 90.37792070231174 -49.01045328407159 4.0</t>
  </si>
  <si>
    <t>Water is collected from flexible pipe.</t>
  </si>
  <si>
    <t>2017-04-11T14:36:29.703+06</t>
  </si>
  <si>
    <t>uuid:2929a888-129d-4784-bc69-4dfdf1c3071c</t>
  </si>
  <si>
    <t>2929a888-129d-4784-bc69-4dfdf1c3071c</t>
  </si>
  <si>
    <t>2017-04-11T09:41:59</t>
  </si>
  <si>
    <t>2017-04-11T09:56:12.414+06</t>
  </si>
  <si>
    <t>2017-04-11T09:56:00.649+06</t>
  </si>
  <si>
    <t>23.82367067432444 90.37764250431631 -43.244826260908894 6.0</t>
  </si>
  <si>
    <t>Water is collected from flexible pipe and many people use this water.</t>
  </si>
  <si>
    <t>2017-04-11T14:36:46.275+06</t>
  </si>
  <si>
    <t>uuid:17ac22e6-7304-4e38-951c-d6b47f1633fb</t>
  </si>
  <si>
    <t>17ac22e6-7304-4e38-951c-d6b47f1633fb</t>
  </si>
  <si>
    <t>2017-04-11T09:42:03</t>
  </si>
  <si>
    <t>2017-04-11T10:03:31.347+06</t>
  </si>
  <si>
    <t>2017-04-11T10:03:00.100+06</t>
  </si>
  <si>
    <t>23.823905701524264 90.3776490537697 -12.953191741447094 8.0</t>
  </si>
  <si>
    <t>Many people are drinking water.</t>
  </si>
  <si>
    <t>2017-04-11T14:35:38.845+06</t>
  </si>
  <si>
    <t>uuid:c6f3fe44-7b3d-4bc9-9953-5f7bbd7426ad</t>
  </si>
  <si>
    <t>c6f3fe44-7b3d-4bc9-9953-5f7bbd7426ad</t>
  </si>
  <si>
    <t>2017-04-11T09:42:07</t>
  </si>
  <si>
    <t>2017-04-11T10:50:38.708+06</t>
  </si>
  <si>
    <t>2017-04-11T10:50:00.836+06</t>
  </si>
  <si>
    <t>23.825250032612573 90.37741504413172 -55.19661302926272 4.0</t>
  </si>
  <si>
    <t>There are many people and kids eat .</t>
  </si>
  <si>
    <t>2017-04-11T14:36:12.969+06</t>
  </si>
  <si>
    <t>uuid:47d5b0a3-41b3-4466-878e-914c2bc5a882</t>
  </si>
  <si>
    <t>47d5b0a3-41b3-4466-878e-914c2bc5a882</t>
  </si>
  <si>
    <t>2017-04-11T09:42:11</t>
  </si>
  <si>
    <t>2017-04-11T11:20:41.373+06</t>
  </si>
  <si>
    <t>2017-04-11T11:18:00.569+06</t>
  </si>
  <si>
    <t>23.824425005970138 90.37739113828361 -66.63426148508104 4.0</t>
  </si>
  <si>
    <t>There is less people and kids eat. But besides road</t>
  </si>
  <si>
    <t>2017-04-11T14:36:54.952+06</t>
  </si>
  <si>
    <t>uuid:452a5208-5125-4623-a278-c2be25bbaa8b</t>
  </si>
  <si>
    <t>452a5208-5125-4623-a278-c2be25bbaa8b</t>
  </si>
  <si>
    <t>2017-04-11T09:42:21</t>
  </si>
  <si>
    <t>2017-04-12T09:06:41.655+06</t>
  </si>
  <si>
    <t>2017-04-12T09:06:00.530+06</t>
  </si>
  <si>
    <t>23.825641184279394 90.37633059188164 -45.487308199009156 4.0</t>
  </si>
  <si>
    <t>Shopkeeper hand dirty</t>
  </si>
  <si>
    <t>2017-04-12T09:09:05.391+06</t>
  </si>
  <si>
    <t>uuid:0c866c6d-4448-4da5-82ed-3d0ccd648050</t>
  </si>
  <si>
    <t>0c866c6d-4448-4da5-82ed-3d0ccd648050</t>
  </si>
  <si>
    <t>2017-04-12T09:01:50</t>
  </si>
  <si>
    <t>2017-04-12T09:02:00.833+06</t>
  </si>
  <si>
    <t>2017-04-12T09:02:00.780+06</t>
  </si>
  <si>
    <t>23.823107944109328 90.37771137012628 -44.70133368801641 4.0</t>
  </si>
  <si>
    <t>There are many people use this water and it is situated just nearby road.</t>
  </si>
  <si>
    <t>2017-04-12T14:12:05.590+06</t>
  </si>
  <si>
    <t>uuid:b3fbb054-9b59-4443-a009-73eb7df99e24</t>
  </si>
  <si>
    <t>b3fbb054-9b59-4443-a009-73eb7df99e24</t>
  </si>
  <si>
    <t>2017-04-12T09:01:51</t>
  </si>
  <si>
    <t>2017-04-12T09:15:56.104+06</t>
  </si>
  <si>
    <t>2017-04-12T09:16:00.073+06</t>
  </si>
  <si>
    <t>23.825936615855195 90.37636432777872 -34.29179805676501 4.0</t>
  </si>
  <si>
    <t>N/A</t>
  </si>
  <si>
    <t>2017-04-12T09:17:43.095+06</t>
  </si>
  <si>
    <t>uuid:710ecf9d-02db-40bb-a880-672ba2b31a4a</t>
  </si>
  <si>
    <t>710ecf9d-02db-40bb-a880-672ba2b31a4a</t>
  </si>
  <si>
    <t>2017-04-12T09:01:53</t>
  </si>
  <si>
    <t>2017-04-12T09:49:39.083+06</t>
  </si>
  <si>
    <t>2017-04-12T09:49:00.490+06</t>
  </si>
  <si>
    <t>23.823392434396414 90.37799208672561 -31.545887824446964 4.0</t>
  </si>
  <si>
    <t>Small and dirty place</t>
  </si>
  <si>
    <t>2017-04-12T11:54:45.875+06</t>
  </si>
  <si>
    <t>uuid:016a98be-821d-428f-ab4f-8e74519401ba</t>
  </si>
  <si>
    <t>016a98be-821d-428f-ab4f-8e74519401ba</t>
  </si>
  <si>
    <t>2017-04-12T09:01:56</t>
  </si>
  <si>
    <t>2017-04-12T10:05:48.759+06</t>
  </si>
  <si>
    <t>2017-04-12T10:05:00.409+06</t>
  </si>
  <si>
    <t>23.823230396976847 90.37813211813555 -38.68301332477189 4.0</t>
  </si>
  <si>
    <t>Near toilet and bathing place here</t>
  </si>
  <si>
    <t>2017-04-12T14:51:43.553+06</t>
  </si>
  <si>
    <t>uuid:0b0451bd-cfe8-475f-9c54-8ff8c6aa4b85</t>
  </si>
  <si>
    <t>0b0451bd-cfe8-475f-9c54-8ff8c6aa4b85</t>
  </si>
  <si>
    <t>2017-04-12T09:02:01</t>
  </si>
  <si>
    <t>2017-04-12T09:14:56.692+06</t>
  </si>
  <si>
    <t>2017-04-12T09:17:00.718+06</t>
  </si>
  <si>
    <t>23.825569339595923 90.37719406426122 -51.28093931720439 6.0</t>
  </si>
  <si>
    <t>There are many people use this water.</t>
  </si>
  <si>
    <t>2017-04-12T14:53:41.490+06</t>
  </si>
  <si>
    <t>uuid:3202425d-947a-441f-8c0c-4dfacb20e023</t>
  </si>
  <si>
    <t>3202425d-947a-441f-8c0c-4dfacb20e023</t>
  </si>
  <si>
    <t>2017-04-12T09:02:15</t>
  </si>
  <si>
    <t>2017-04-12T09:27:56.866+06</t>
  </si>
  <si>
    <t>2018-04-12T21:28:00.102+06</t>
  </si>
  <si>
    <t>23.825040871926905 90.37929750810409 -56.43685724646381 4.0</t>
  </si>
  <si>
    <t>There are many people eat the puffed rice.</t>
  </si>
  <si>
    <t>2017-04-12T14:12:56.507+06</t>
  </si>
  <si>
    <t>uuid:6f41380a-a407-4d08-9e5a-c37a4e0d8b73</t>
  </si>
  <si>
    <t>6f41380a-a407-4d08-9e5a-c37a4e0d8b73</t>
  </si>
  <si>
    <t>2017-04-12T09:02:57</t>
  </si>
  <si>
    <t>2017-04-12T10:30:11.459+06</t>
  </si>
  <si>
    <t>2017-04-12T10:30:00.797+06</t>
  </si>
  <si>
    <t>23.823562078017204 90.37779373742302 -37.27835872896263 4.0</t>
  </si>
  <si>
    <t>Mud</t>
  </si>
  <si>
    <t>2017-04-12T14:08:18.906+06</t>
  </si>
  <si>
    <t>uuid:25469542-aea8-4a36-a6f6-8d59fc654d4d</t>
  </si>
  <si>
    <t>25469542-aea8-4a36-a6f6-8d59fc654d4d</t>
  </si>
  <si>
    <t>2017-04-12T09:03:22</t>
  </si>
  <si>
    <t>2017-04-12T09:43:16.715+06</t>
  </si>
  <si>
    <t>2017-04-12T09:43:00.928+06</t>
  </si>
  <si>
    <t>23.8253992318864 90.37794673267078 -50.08557561507708 4.0</t>
  </si>
  <si>
    <t>There is less people and kids eat the fuska.</t>
  </si>
  <si>
    <t>2017-04-12T14:13:12.421+06</t>
  </si>
  <si>
    <t>uuid:903eb5f2-bbcf-43ed-87e6-853b200bd44a</t>
  </si>
  <si>
    <t>903eb5f2-bbcf-43ed-87e6-853b200bd44a</t>
  </si>
  <si>
    <t>2017-04-12T09:03:25</t>
  </si>
  <si>
    <t>2017-04-12T10:00:01.706+06</t>
  </si>
  <si>
    <t>2017-04-12T10:00:00.063+06</t>
  </si>
  <si>
    <t>23.82338365060544 90.37770813279228 -51.227896091069894 4.0</t>
  </si>
  <si>
    <t>There are many people eat the fuska just nearby road.</t>
  </si>
  <si>
    <t>2017-04-12T14:13:26.593+06</t>
  </si>
  <si>
    <t>uuid:7164980c-995c-422e-9d5c-eb6106be8aae</t>
  </si>
  <si>
    <t>7164980c-995c-422e-9d5c-eb6106be8aae</t>
  </si>
  <si>
    <t>2017-04-12T09:03:33</t>
  </si>
  <si>
    <t>2017-04-12T11:32:30.832+06</t>
  </si>
  <si>
    <t>2017-04-12T11:32:00.215+06</t>
  </si>
  <si>
    <t>23.82374208993605 90.37774464239155 -58.05345849954848 4.0</t>
  </si>
  <si>
    <t>Near slum road</t>
  </si>
  <si>
    <t>2017-04-12T14:09:39.313+06</t>
  </si>
  <si>
    <t>uuid:15457eae-9bd2-4a6e-b2be-d1bc8a3e0ebf</t>
  </si>
  <si>
    <t>15457eae-9bd2-4a6e-b2be-d1bc8a3e0ebf</t>
  </si>
  <si>
    <t>2017-04-12T09:04:41</t>
  </si>
  <si>
    <t>2017-04-12T10:28:05.200+06</t>
  </si>
  <si>
    <t>2017-04-12T10:28:00.366+06</t>
  </si>
  <si>
    <t>23.824156325382976 90.37732331400595 -45.4958363074541 4.0</t>
  </si>
  <si>
    <t>There are many people and girls eat and nearby road</t>
  </si>
  <si>
    <t>2017-04-12T14:13:38.850+06</t>
  </si>
  <si>
    <t>uuid:f2c5920d-29d5-4e5b-9600-96e2b4ae6c80</t>
  </si>
  <si>
    <t>f2c5920d-29d5-4e5b-9600-96e2b4ae6c80</t>
  </si>
  <si>
    <t>2017-04-12T09:04:48</t>
  </si>
  <si>
    <t>2017-04-12T10:37:57.094+06</t>
  </si>
  <si>
    <t>2017-04-12T10:39:00.974+06</t>
  </si>
  <si>
    <t>23.82341489349334 90.3776906228915 -44.29029067558758 4.0</t>
  </si>
  <si>
    <t>There are many people drinking the water</t>
  </si>
  <si>
    <t>2017-04-12T14:11:46.092+06</t>
  </si>
  <si>
    <t>uuid:b9a4e6f7-0b43-4ab8-a86f-c3d868c7ef78</t>
  </si>
  <si>
    <t>b9a4e6f7-0b43-4ab8-a86f-c3d868c7ef78</t>
  </si>
  <si>
    <t>2017-04-12T09:04:58</t>
  </si>
  <si>
    <t>2017-04-12T10:10:43.176+06</t>
  </si>
  <si>
    <t>2017-04-12T10:10:00.208+06</t>
  </si>
  <si>
    <t>23.823291181106676 90.37811367628723 -51.752561913005586 4.0</t>
  </si>
  <si>
    <t>WASA flexible pipe</t>
  </si>
  <si>
    <t>2017-04-12T11:57:21.020+06</t>
  </si>
  <si>
    <t>uuid:aefb14b7-2d02-478a-8cf8-06a49788df34</t>
  </si>
  <si>
    <t>aefb14b7-2d02-478a-8cf8-06a49788df34</t>
  </si>
  <si>
    <t>2017-04-12T09:05:09</t>
  </si>
  <si>
    <t>2017-04-12T11:01:22.107+06</t>
  </si>
  <si>
    <t>2017-04-12T11:01:00.033+06</t>
  </si>
  <si>
    <t>23.824442524040716 90.37749061957756 -49.664546625431214 4.0</t>
  </si>
  <si>
    <t>Near the main road</t>
  </si>
  <si>
    <t>2017-04-12T14:09:06.254+06</t>
  </si>
  <si>
    <t>uuid:523fabae-6e46-489a-a963-f758f676a8d3</t>
  </si>
  <si>
    <t>523fabae-6e46-489a-a963-f758f676a8d3</t>
  </si>
  <si>
    <t>2017-04-12T09:05:16</t>
  </si>
  <si>
    <t>2017-04-12T10:06:24.170+06</t>
  </si>
  <si>
    <t>2017-04-12T10:06:00.968+06</t>
  </si>
  <si>
    <t>23.823077576578587 90.37815632112223 -47.80075702572651 4.0</t>
  </si>
  <si>
    <t>There are many people and kids drinking water besides road.</t>
  </si>
  <si>
    <t>2017-04-12T14:11:21.875+06</t>
  </si>
  <si>
    <t>uuid:2c52a5c1-a12c-4596-b28e-75357da17b5e</t>
  </si>
  <si>
    <t>2c52a5c1-a12c-4596-b28e-75357da17b5e</t>
  </si>
  <si>
    <t>2017-04-12T09:05:52</t>
  </si>
  <si>
    <t>2017-04-12T08:56:43.080+06</t>
  </si>
  <si>
    <t>2017-04-12T08:57:00.912+06</t>
  </si>
  <si>
    <t>23.825179134697475 90.37733501515338 -48.76661716950146 6.0</t>
  </si>
  <si>
    <t>Near by pump</t>
  </si>
  <si>
    <t>2017-04-12T15:06:33.473+06</t>
  </si>
  <si>
    <t>uuid:86aab17a-28de-44f5-aea4-dfd09c148ac7</t>
  </si>
  <si>
    <t>86aab17a-28de-44f5-aea4-dfd09c148ac7</t>
  </si>
  <si>
    <t>2017-04-12T09:12:34</t>
  </si>
  <si>
    <t>2017-04-12T09:02:20.904+06</t>
  </si>
  <si>
    <t>2017-04-12T09:02:00.559+06</t>
  </si>
  <si>
    <t>23.82516255856272 90.37740536991961 -43.177797879849805 4.0</t>
  </si>
  <si>
    <t>Closer to Latrine and household, children and people gathering in this place within sample collection time.</t>
  </si>
  <si>
    <t>2017-04-12T14:56:26.469+06</t>
  </si>
  <si>
    <t>uuid:be9e4fb9-1160-4590-ad2f-2fac879e724d</t>
  </si>
  <si>
    <t>be9e4fb9-1160-4590-ad2f-2fac879e724d</t>
  </si>
  <si>
    <t>2017-04-12T09:12:39</t>
  </si>
  <si>
    <t>2017-04-12T09:28:52.932+06</t>
  </si>
  <si>
    <t>2017-04-12T09:30:00.804+06</t>
  </si>
  <si>
    <t>23.823203044353427 90.37787144735199 -50.61249026512144 4.0</t>
  </si>
  <si>
    <t>Near by household toilet</t>
  </si>
  <si>
    <t>2017-04-12T15:03:46.503+06</t>
  </si>
  <si>
    <t>uuid:2411ef99-9cda-4ce0-9e6e-b30bbf37a334</t>
  </si>
  <si>
    <t>2411ef99-9cda-4ce0-9e6e-b30bbf37a334</t>
  </si>
  <si>
    <t>2017-04-12T09:12:45</t>
  </si>
  <si>
    <t>2017-04-12T09:34:57.721+06</t>
  </si>
  <si>
    <t>2017-04-12T09:38:00.019+06</t>
  </si>
  <si>
    <t>23.823096312794863 90.37796885977694 -54.8693176813453 4.0</t>
  </si>
  <si>
    <t>Moist soil,</t>
  </si>
  <si>
    <t>2017-04-12T14:59:01.386+06</t>
  </si>
  <si>
    <t>uuid:ac0ca069-6121-41d8-9444-80ac52fd25c5</t>
  </si>
  <si>
    <t>ac0ca069-6121-41d8-9444-80ac52fd25c5</t>
  </si>
  <si>
    <t>2017-04-12T09:12:49</t>
  </si>
  <si>
    <t>2017-04-12T10:23:58.078+06</t>
  </si>
  <si>
    <t>2017-04-12T10:24:00.730+06</t>
  </si>
  <si>
    <t>23.823598626916425 90.38065944682158 -41.786799318043556 4.0</t>
  </si>
  <si>
    <t>Near the main rood</t>
  </si>
  <si>
    <t>2017-04-12T15:02:45.372+06</t>
  </si>
  <si>
    <t>uuid:6409fc3a-4b15-48bf-ba9c-33842b677b81</t>
  </si>
  <si>
    <t>6409fc3a-4b15-48bf-ba9c-33842b677b81</t>
  </si>
  <si>
    <t>2017-04-12T09:12:54</t>
  </si>
  <si>
    <t>2017-04-12T10:39:26.914+06</t>
  </si>
  <si>
    <t>2017-03-27T22:39:00.679+06</t>
  </si>
  <si>
    <t>23.823868057042862 90.38074836656827 -34.18994882350023 4.0</t>
  </si>
  <si>
    <t>Some Trash and children playing</t>
  </si>
  <si>
    <t>2017-04-12T15:01:38.665+06</t>
  </si>
  <si>
    <t>uuid:be145db1-a92d-4d0c-b140-0338293785f2</t>
  </si>
  <si>
    <t>be145db1-a92d-4d0c-b140-0338293785f2</t>
  </si>
  <si>
    <t>2017-04-12T09:13:08</t>
  </si>
  <si>
    <t>2017-04-12T11:06:32.615+06</t>
  </si>
  <si>
    <t>2017-04-12T11:05:00.217+06</t>
  </si>
  <si>
    <t>23.8239571057128 90.3786990767302 -31.042345687730524 6.0</t>
  </si>
  <si>
    <t>Lake near by house and trash</t>
  </si>
  <si>
    <t>2017-04-12T15:02:23.744+06</t>
  </si>
  <si>
    <t>uuid:be104f7c-105c-4bed-a6a7-70e50a688eda</t>
  </si>
  <si>
    <t>be104f7c-105c-4bed-a6a7-70e50a688eda</t>
  </si>
  <si>
    <t>2017-04-12T09:13:10</t>
  </si>
  <si>
    <t>2017-04-12T11:50:00.498+06</t>
  </si>
  <si>
    <t>2017-04-12T11:50:00.934+06</t>
  </si>
  <si>
    <t>23.82379498176261 90.37784825139192 -37.268509400670794 4.0</t>
  </si>
  <si>
    <t>Near the household and toilet</t>
  </si>
  <si>
    <t>2017-04-12T15:06:55.019+06</t>
  </si>
  <si>
    <t>uuid:10693bfe-4851-4c53-adf0-892407702bba</t>
  </si>
  <si>
    <t>10693bfe-4851-4c53-adf0-892407702bba</t>
  </si>
  <si>
    <t>2017-04-12T09:13:17</t>
  </si>
  <si>
    <t>2017-04-13T09:15:30.076+06</t>
  </si>
  <si>
    <t>2017-04-13T09:16:00.220+06</t>
  </si>
  <si>
    <t>23.825189383955383 90.37783665452905 -43.790231751875154 4.0</t>
  </si>
  <si>
    <t>Moist soil,Many children play</t>
  </si>
  <si>
    <t>2017-04-13T15:39:38.105+06</t>
  </si>
  <si>
    <t>uuid:7b00ab96-ad13-4aee-a854-f573e409b623</t>
  </si>
  <si>
    <t>7b00ab96-ad13-4aee-a854-f573e409b623</t>
  </si>
  <si>
    <t>2017-04-13T10:26:15</t>
  </si>
  <si>
    <t>2017-04-13T09:27:23.661+06</t>
  </si>
  <si>
    <t>2017-04-13T09:30:00.062+06</t>
  </si>
  <si>
    <t>23.824842272948235 90.37789950517468 -45.84030379514439 4.0</t>
  </si>
  <si>
    <t>Na</t>
  </si>
  <si>
    <t>2017-04-13T15:40:09.819+06</t>
  </si>
  <si>
    <t>uuid:51372cf6-6c47-4cf1-8546-ae4b2dd40b20</t>
  </si>
  <si>
    <t>51372cf6-6c47-4cf1-8546-ae4b2dd40b20</t>
  </si>
  <si>
    <t>2017-04-13T10:26:27</t>
  </si>
  <si>
    <t>2017-04-13T09:45:43.536+06</t>
  </si>
  <si>
    <t>2017-04-13T09:46:00.281+06</t>
  </si>
  <si>
    <t>23.824851503749763 90.37811213748627 -52.13744255161208 4.0</t>
  </si>
  <si>
    <t>Moist soil,Animals &amp; children pay</t>
  </si>
  <si>
    <t>2017-04-13T15:39:49.967+06</t>
  </si>
  <si>
    <t>uuid:1707fa60-aae0-4193-b10a-5014d173b293</t>
  </si>
  <si>
    <t>1707fa60-aae0-4193-b10a-5014d173b293</t>
  </si>
  <si>
    <t>2017-04-13T10:26:29</t>
  </si>
  <si>
    <t>2017-04-13T09:54:04.381+06</t>
  </si>
  <si>
    <t>2017-04-13T09:54:00.816+06</t>
  </si>
  <si>
    <t>23.824796533936922 90.37811549581357 -27.863560965921547 4.0</t>
  </si>
  <si>
    <t>2017-04-13T15:40:47.031+06</t>
  </si>
  <si>
    <t>uuid:9994fa78-b041-4fe1-bebe-2fe8f4c110b3</t>
  </si>
  <si>
    <t>9994fa78-b041-4fe1-bebe-2fe8f4c110b3</t>
  </si>
  <si>
    <t>2017-04-13T10:26:33</t>
  </si>
  <si>
    <t>2017-04-13T10:12:28.335+06</t>
  </si>
  <si>
    <t>2017-04-13T10:13:00.947+06</t>
  </si>
  <si>
    <t>23.82415816623171 90.3779691730105 -41.33771315725094 4.0</t>
  </si>
  <si>
    <t>Latrine to septic tank to drain,Animals and trash present</t>
  </si>
  <si>
    <t>2017-04-13T15:40:27.394+06</t>
  </si>
  <si>
    <t>uuid:478f35b7-0c9a-4bc7-a030-25a0fbd2b42d</t>
  </si>
  <si>
    <t>478f35b7-0c9a-4bc7-a030-25a0fbd2b42d</t>
  </si>
  <si>
    <t>2017-04-13T10:26:48</t>
  </si>
  <si>
    <t>2017-04-13T10:51:28.371+06</t>
  </si>
  <si>
    <t>2017-04-13T10:52:00.692+06</t>
  </si>
  <si>
    <t>23.820497092224617 90.38001388125691 -40.54075965167589 4.0</t>
  </si>
  <si>
    <t>Lot of fly</t>
  </si>
  <si>
    <t>2017-04-13T15:37:03.607+06</t>
  </si>
  <si>
    <t>uuid:a9eb907f-861a-438a-a853-88257aabda94</t>
  </si>
  <si>
    <t>a9eb907f-861a-438a-a853-88257aabda94</t>
  </si>
  <si>
    <t>2017-04-13T10:26:55</t>
  </si>
  <si>
    <t>2017-04-13T10:58:14.988+06</t>
  </si>
  <si>
    <t>2017-04-13T11:00:00.685+06</t>
  </si>
  <si>
    <t>23.820545032386946 90.38032769824332 -35.57065397060242 4.0</t>
  </si>
  <si>
    <t>Fly</t>
  </si>
  <si>
    <t>2017-04-13T15:37:21.784+06</t>
  </si>
  <si>
    <t>uuid:ce720ba6-8224-4c6b-ae07-bcec4b15aaff</t>
  </si>
  <si>
    <t>ce720ba6-8224-4c6b-ae07-bcec4b15aaff</t>
  </si>
  <si>
    <t>2017-04-13T10:26:58</t>
  </si>
  <si>
    <t>2017-04-13T11:24:42.559+06</t>
  </si>
  <si>
    <t>2017-04-13T11:26:00.698+06</t>
  </si>
  <si>
    <t>23.820770574644555 90.38006946028436 -37.05637649771135 4.0</t>
  </si>
  <si>
    <t>2017-04-13T15:39:20.767+06</t>
  </si>
  <si>
    <t>uuid:61e2964b-9d7a-45b3-a438-8f1f8a8b0558</t>
  </si>
  <si>
    <t>61e2964b-9d7a-45b3-a438-8f1f8a8b0558</t>
  </si>
  <si>
    <t>2017-04-13T10:27:09</t>
  </si>
  <si>
    <t>2017-04-13T09:40:42.219+06</t>
  </si>
  <si>
    <t>2017-04-13T09:30:00.765+06</t>
  </si>
  <si>
    <t>23.82436064384489 90.37887392701776 -49.25252636348241 4.0</t>
  </si>
  <si>
    <t>Near by household and children playing</t>
  </si>
  <si>
    <t>2017-04-13T15:48:54.830+06</t>
  </si>
  <si>
    <t>uuid:66f9dc3a-e758-4341-8008-cf363db0127d</t>
  </si>
  <si>
    <t>66f9dc3a-e758-4341-8008-cf363db0127d</t>
  </si>
  <si>
    <t>2017-04-13T10:28:42</t>
  </si>
  <si>
    <t>2017-04-13T10:01:50.716+06</t>
  </si>
  <si>
    <t>2017-04-13T09:59:00.233+06</t>
  </si>
  <si>
    <t>23.82403167180882 90.37752987770122 -42.02721085087672 4.0</t>
  </si>
  <si>
    <t>Many people are drinkingâ€‹the water besides the road.</t>
  </si>
  <si>
    <t>2017-04-13T15:47:26.552+06</t>
  </si>
  <si>
    <t>uuid:2f4c5370-748b-46b6-a04d-b3c7965d8d33</t>
  </si>
  <si>
    <t>2f4c5370-748b-46b6-a04d-b3c7965d8d33</t>
  </si>
  <si>
    <t>2017-04-13T10:28:49</t>
  </si>
  <si>
    <t>2017-04-13T10:17:13.976+06</t>
  </si>
  <si>
    <t>2017-04-13T10:12:00.908+06</t>
  </si>
  <si>
    <t>23.823939352324167 90.37757245028546 -29.853640937861275 8.0</t>
  </si>
  <si>
    <t>There are many people drinking water besides the road.</t>
  </si>
  <si>
    <t>2017-04-13T15:47:04.876+06</t>
  </si>
  <si>
    <t>uuid:fc51a7dc-673c-4166-9fb9-625425ca07e9</t>
  </si>
  <si>
    <t>fc51a7dc-673c-4166-9fb9-625425ca07e9</t>
  </si>
  <si>
    <t>2017-04-13T10:28:51</t>
  </si>
  <si>
    <t>2017-04-13T10:49:51.407+06</t>
  </si>
  <si>
    <t>2017-04-13T10:50:00.068+06</t>
  </si>
  <si>
    <t>23.823473961571406 90.37909343805795 -45.55057191267436 4.0</t>
  </si>
  <si>
    <t>Near by householdâ€‹ and trash</t>
  </si>
  <si>
    <t>2017-04-13T15:49:08.964+06</t>
  </si>
  <si>
    <t>uuid:4091721e-c31a-4df6-8cb0-2491c9422117</t>
  </si>
  <si>
    <t>4091721e-c31a-4df6-8cb0-2491c9422117</t>
  </si>
  <si>
    <t>2017-04-13T10:28:54</t>
  </si>
  <si>
    <t>2017-04-13T11:09:06.289+06</t>
  </si>
  <si>
    <t>2017-04-13T11:09:00.571+06</t>
  </si>
  <si>
    <t>23.82369140301777 90.37988537242725 -60.43437372948494 6.0</t>
  </si>
  <si>
    <t>Trash and garbage available in the spot</t>
  </si>
  <si>
    <t>2017-04-13T15:49:19.978+06</t>
  </si>
  <si>
    <t>uuid:5964a9bd-17a9-48f2-89b1-f2da3fac9d05</t>
  </si>
  <si>
    <t>5964a9bd-17a9-48f2-89b1-f2da3fac9d05</t>
  </si>
  <si>
    <t>2017-04-13T10:28:57</t>
  </si>
  <si>
    <t>2017-04-13T11:37:32.335+06</t>
  </si>
  <si>
    <t>2017-04-13T11:37:00.000+06</t>
  </si>
  <si>
    <t>23.823523803178247 90.37836445764029 -38.632265285805644 4.0</t>
  </si>
  <si>
    <t>There are many children eating puffed rice.</t>
  </si>
  <si>
    <t>2017-04-13T15:47:38.132+06</t>
  </si>
  <si>
    <t>uuid:9e977469-a42a-45e5-90d9-add3a825121f</t>
  </si>
  <si>
    <t>9e977469-a42a-45e5-90d9-add3a825121f</t>
  </si>
  <si>
    <t>2017-04-13T10:28:59</t>
  </si>
  <si>
    <t>2017-04-13T11:51:22.627+06</t>
  </si>
  <si>
    <t>2017-04-13T11:53:00.969+06</t>
  </si>
  <si>
    <t>23.823852243872622 90.37863482045147 -47.96693456052664 6.0</t>
  </si>
  <si>
    <t>Near some Trash</t>
  </si>
  <si>
    <t>2017-04-13T15:49:30.629+06</t>
  </si>
  <si>
    <t>uuid:a62ea939-3938-4adc-91f1-5b96c9d6730c</t>
  </si>
  <si>
    <t>a62ea939-3938-4adc-91f1-5b96c9d6730c</t>
  </si>
  <si>
    <t>2017-04-13T10:29:01</t>
  </si>
  <si>
    <t>2017-04-13T12:48:13.295+06</t>
  </si>
  <si>
    <t>2017-04-13T12:48:00.864+06</t>
  </si>
  <si>
    <t>23.82546983404571 90.37741383603735 -55.8793953342136 6.0</t>
  </si>
  <si>
    <t>Near by main road</t>
  </si>
  <si>
    <t>2017-04-13T15:47:52.786+06</t>
  </si>
  <si>
    <t>uuid:5791bb6b-3f88-4bb8-8835-0a4ce7e266a7</t>
  </si>
  <si>
    <t>5791bb6b-3f88-4bb8-8835-0a4ce7e266a7</t>
  </si>
  <si>
    <t>2017-04-13T10:29:44</t>
  </si>
  <si>
    <t>Form</t>
  </si>
  <si>
    <t>Sample Collection</t>
  </si>
  <si>
    <t>Date</t>
  </si>
  <si>
    <t>Note</t>
  </si>
  <si>
    <t>Sample 1089 should have been marked as neighborhood 11, not 88. I confirmed this by reviewing GPS data</t>
  </si>
  <si>
    <t>Initials</t>
  </si>
  <si>
    <t>JM</t>
  </si>
  <si>
    <t>2017-04-17T10:53:08.010+06</t>
  </si>
  <si>
    <t>2017-04-17T10:51:00.978+06</t>
  </si>
  <si>
    <t>23.708528229656586 90.42510257902877 -36.28447980365383 4.0</t>
  </si>
  <si>
    <t>Open space, Trash</t>
  </si>
  <si>
    <t>2017-04-17T13:33:12.394+06</t>
  </si>
  <si>
    <t>uuid:d3f828ba-da67-4df2-bb8e-fb517e53f8d2</t>
  </si>
  <si>
    <t>d3f828ba-da67-4df2-bb8e-fb517e53f8d2</t>
  </si>
  <si>
    <t>2017-04-17T09:25:02</t>
  </si>
  <si>
    <t>2017-04-17T11:00:41.745+06</t>
  </si>
  <si>
    <t>2017-04-17T10:59:00.569+06</t>
  </si>
  <si>
    <t>23.708143463568558 90.42510897397983 -47.61261684477354 4.0</t>
  </si>
  <si>
    <t>WASA piped to tubewell</t>
  </si>
  <si>
    <t>2017-04-17T13:31:49.231+06</t>
  </si>
  <si>
    <t>uuid:52fe7f2d-4aec-4c25-8991-0a7a7742bd49</t>
  </si>
  <si>
    <t>52fe7f2d-4aec-4c25-8991-0a7a7742bd49</t>
  </si>
  <si>
    <t>2017-04-17T09:25:04</t>
  </si>
  <si>
    <t>2017-04-17T11:12:15.323+06</t>
  </si>
  <si>
    <t>2017-04-17T11:11:00.534+06</t>
  </si>
  <si>
    <t>23.708785054089464 90.4248518167877 -30.99041495757703 4.0</t>
  </si>
  <si>
    <t>2017-04-17T13:33:48.772+06</t>
  </si>
  <si>
    <t>uuid:c7d4102a-972d-4b91-974c-ea238962dacc</t>
  </si>
  <si>
    <t>c7d4102a-972d-4b91-974c-ea238962dacc</t>
  </si>
  <si>
    <t>2017-04-17T09:25:06</t>
  </si>
  <si>
    <t>2017-04-17T11:18:11.319+06</t>
  </si>
  <si>
    <t>2017-04-17T11:20:00.797+06</t>
  </si>
  <si>
    <t>23.70855289418809 90.42532538613467 -40.889435361829115 4.0</t>
  </si>
  <si>
    <t>2017-04-17T13:34:08.639+06</t>
  </si>
  <si>
    <t>uuid:4c512933-5e59-4b60-baac-fc26509fbfb5</t>
  </si>
  <si>
    <t>4c512933-5e59-4b60-baac-fc26509fbfb5</t>
  </si>
  <si>
    <t>2017-04-17T09:25:08</t>
  </si>
  <si>
    <t>2017-04-17T11:27:25.500+06</t>
  </si>
  <si>
    <t>2017-04-17T11:29:00.081+06</t>
  </si>
  <si>
    <t>23.70771689874602 90.42557170105404 -39.56302044659252 4.0</t>
  </si>
  <si>
    <t>Water store in bucket</t>
  </si>
  <si>
    <t>2017-04-17T13:32:18.043+06</t>
  </si>
  <si>
    <t>uuid:d85024c4-c89c-4f4c-a38e-eb9d396cea60</t>
  </si>
  <si>
    <t>d85024c4-c89c-4f4c-a38e-eb9d396cea60</t>
  </si>
  <si>
    <t>2017-04-17T09:25:09</t>
  </si>
  <si>
    <t>2017-04-17T11:38:42.949+06</t>
  </si>
  <si>
    <t>2017-04-17T11:35:00.704+06</t>
  </si>
  <si>
    <t>23.70766443947837 90.42549611309508 -43.15716667768013 4.0</t>
  </si>
  <si>
    <t>2017-04-17T13:31:15.030+06</t>
  </si>
  <si>
    <t>uuid:6cc503d1-80cf-4bfe-83d7-b55947140764</t>
  </si>
  <si>
    <t>6cc503d1-80cf-4bfe-83d7-b55947140764</t>
  </si>
  <si>
    <t>2017-04-17T09:25:11</t>
  </si>
  <si>
    <t>2017-04-17T11:45:51.656+06</t>
  </si>
  <si>
    <t>2017-04-17T11:45:00.723+06</t>
  </si>
  <si>
    <t>23.70729213170199 90.42582805414847 -38.62142338308145 4.0</t>
  </si>
  <si>
    <t>Piped to tubewell</t>
  </si>
  <si>
    <t>2017-04-17T13:34:33.274+06</t>
  </si>
  <si>
    <t>uuid:a955aced-bc23-4070-bb37-f9bd191fe5a8</t>
  </si>
  <si>
    <t>a955aced-bc23-4070-bb37-f9bd191fe5a8</t>
  </si>
  <si>
    <t>2017-04-17T09:25:13</t>
  </si>
  <si>
    <t>2017-04-17T11:59:07.473+06</t>
  </si>
  <si>
    <t>2017-04-17T12:01:00.547+06</t>
  </si>
  <si>
    <t>23.707086875323306 90.42577173802054 -39.09959752692475 4.0</t>
  </si>
  <si>
    <t>2017-04-17T13:32:46.237+06</t>
  </si>
  <si>
    <t>uuid:cfc95681-448f-40a6-93e4-e5224dba5231</t>
  </si>
  <si>
    <t>cfc95681-448f-40a6-93e4-e5224dba5231</t>
  </si>
  <si>
    <t>2017-04-17T09:25:15</t>
  </si>
  <si>
    <t>2017-04-17T10:53:55.657+06</t>
  </si>
  <si>
    <t>2017-04-17T10:51:00.774+06</t>
  </si>
  <si>
    <t>23.70829980727494 90.424978670653 -48.8623604639721 6.0</t>
  </si>
  <si>
    <t>There are lots of kids playing nearby the field(wed soil)</t>
  </si>
  <si>
    <t>2017-04-17T13:24:33.797+06</t>
  </si>
  <si>
    <t>uuid:5df6fdcc-0e3e-4ec5-8de7-8274cec2a881</t>
  </si>
  <si>
    <t>5df6fdcc-0e3e-4ec5-8de7-8274cec2a881</t>
  </si>
  <si>
    <t>2017-04-17T09:26:41</t>
  </si>
  <si>
    <t>2017-04-17T10:59:24.091+06</t>
  </si>
  <si>
    <t>2017-04-17T11:02:00.371+06</t>
  </si>
  <si>
    <t>23.707627602291392 90.42566507111042 -23.6355760666503 4.0</t>
  </si>
  <si>
    <t>There are many kids playing nearby (wed soil)</t>
  </si>
  <si>
    <t>2017-04-17T13:19:44.988+06</t>
  </si>
  <si>
    <t>uuid:4e267c47-a282-4a01-b166-424c36c721a5</t>
  </si>
  <si>
    <t>4e267c47-a282-4a01-b166-424c36c721a5</t>
  </si>
  <si>
    <t>2017-04-17T09:26:44</t>
  </si>
  <si>
    <t>2017-04-17T11:08:42.867+06</t>
  </si>
  <si>
    <t>2017-04-17T11:09:00.534+06</t>
  </si>
  <si>
    <t>23.70570432403651 90.42650465251738 -49.57858302585397 4.0</t>
  </si>
  <si>
    <t>2017-04-17T13:20:42.912+06</t>
  </si>
  <si>
    <t>uuid:f9d109f2-4d13-4794-b49e-9506f10ef46c</t>
  </si>
  <si>
    <t>f9d109f2-4d13-4794-b49e-9506f10ef46c</t>
  </si>
  <si>
    <t>2017-04-17T09:26:47</t>
  </si>
  <si>
    <t>2017-04-17T11:16:12.673+06</t>
  </si>
  <si>
    <t>2017-04-17T11:16:00.091+06</t>
  </si>
  <si>
    <t>23.705109060035813 90.42692965356773 -43.72728335598163 8.0</t>
  </si>
  <si>
    <t>There are many people purchase cucumber</t>
  </si>
  <si>
    <t>2017-04-17T13:23:06.181+06</t>
  </si>
  <si>
    <t>uuid:4246b980-8a2a-4d2a-a461-9bda0ca13970</t>
  </si>
  <si>
    <t>4246b980-8a2a-4d2a-a461-9bda0ca13970</t>
  </si>
  <si>
    <t>2017-04-17T09:26:50</t>
  </si>
  <si>
    <t>2017-04-17T11:39:04.077+06</t>
  </si>
  <si>
    <t>2017-04-17T11:40:00.614+06</t>
  </si>
  <si>
    <t>23.699806285105236 90.42952564742332 -37.64502370387302 12.0</t>
  </si>
  <si>
    <t>Market shops besides of reallway</t>
  </si>
  <si>
    <t>2017-04-17T13:23:30.842+06</t>
  </si>
  <si>
    <t>uuid:1c19e60c-d890-42d2-ba22-dce964528a4d</t>
  </si>
  <si>
    <t>1c19e60c-d890-42d2-ba22-dce964528a4d</t>
  </si>
  <si>
    <t>2017-04-17T09:27:03</t>
  </si>
  <si>
    <t>2017-04-17T11:50:24.021+06</t>
  </si>
  <si>
    <t>2017-04-17T11:50:00.524+06</t>
  </si>
  <si>
    <t>23.69960206708647 90.42954817717289 -48.96507399714118 6.0</t>
  </si>
  <si>
    <t>Market shop and Graveyard</t>
  </si>
  <si>
    <t>2017-04-17T13:23:55.941+06</t>
  </si>
  <si>
    <t>uuid:ce54c0a5-a6ae-4eb8-b3ee-5df856037fde</t>
  </si>
  <si>
    <t>ce54c0a5-a6ae-4eb8-b3ee-5df856037fde</t>
  </si>
  <si>
    <t>2017-04-17T09:27:29</t>
  </si>
  <si>
    <t>2017-04-17T12:01:49.017+06</t>
  </si>
  <si>
    <t>2017-04-17T12:02:00.832+06</t>
  </si>
  <si>
    <t>23.69961247756907 90.43000787035344 -37.48586650635946 4.0</t>
  </si>
  <si>
    <t>Bazaar &amp; besides of graveyard</t>
  </si>
  <si>
    <t>2017-04-17T13:24:25.377+06</t>
  </si>
  <si>
    <t>uuid:57768f98-fcaa-4cb0-9ccb-4dbaac4249f3</t>
  </si>
  <si>
    <t>57768f98-fcaa-4cb0-9ccb-4dbaac4249f3</t>
  </si>
  <si>
    <t>2017-04-17T09:27:31</t>
  </si>
  <si>
    <t>2017-04-17T12:15:24.935+06</t>
  </si>
  <si>
    <t>2017-04-17T12:15:00.681+06</t>
  </si>
  <si>
    <t>23.70075597618989 90.42893501359676 -64.86405959030223 4.0</t>
  </si>
  <si>
    <t>Big leg West Rickshaw garez</t>
  </si>
  <si>
    <t>2017-04-17T15:09:53.601+06</t>
  </si>
  <si>
    <t>uuid:2772b1ce-4884-498b-bd7d-cf4fc9488ca7</t>
  </si>
  <si>
    <t>2772b1ce-4884-498b-bd7d-cf4fc9488ca7</t>
  </si>
  <si>
    <t>2017-04-17T09:27:33</t>
  </si>
  <si>
    <t>2017-04-17T12:26:49.413+06</t>
  </si>
  <si>
    <t>2017-04-17T12:27:00.347+06</t>
  </si>
  <si>
    <t>23.70074518437041 90.42863792572949 -39.401996075648576 4.0</t>
  </si>
  <si>
    <t>West besides of Chandra parade dorbar sorif</t>
  </si>
  <si>
    <t>2017-04-17T15:11:21.138+06</t>
  </si>
  <si>
    <t>uuid:4408218a-d215-41a8-925e-31d4d9e5de94</t>
  </si>
  <si>
    <t>4408218a-d215-41a8-925e-31d4d9e5de94</t>
  </si>
  <si>
    <t>2017-04-17T09:27:35</t>
  </si>
  <si>
    <t>2017-04-17T12:37:19.145+06</t>
  </si>
  <si>
    <t>2017-04-17T12:37:00.519+06</t>
  </si>
  <si>
    <t>23.700365498517467 90.42836590858624 -48.25815891508006 4.0</t>
  </si>
  <si>
    <t>Onek moola pase gator gyrej &amp;road</t>
  </si>
  <si>
    <t>2017-04-17T15:12:13.266+06</t>
  </si>
  <si>
    <t>uuid:2f8a5cb6-9aec-4bc9-a57a-0af72ebffb49</t>
  </si>
  <si>
    <t>2f8a5cb6-9aec-4bc9-a57a-0af72ebffb49</t>
  </si>
  <si>
    <t>2017-04-17T09:27:43</t>
  </si>
  <si>
    <t>2017-04-17T10:52:20.568+06</t>
  </si>
  <si>
    <t>2017-04-17T10:52:00.529+06</t>
  </si>
  <si>
    <t>23.708429631550615 90.42504830872174 -37.00357140033615 4.0</t>
  </si>
  <si>
    <t>2017-04-17T13:38:42.402+06</t>
  </si>
  <si>
    <t>uuid:568c86ac-e32c-4308-b945-c9ea4e1e899c</t>
  </si>
  <si>
    <t>568c86ac-e32c-4308-b945-c9ea4e1e899c</t>
  </si>
  <si>
    <t>2017-04-17T09:28:47</t>
  </si>
  <si>
    <t>2017-04-17T11:14:08.151+06</t>
  </si>
  <si>
    <t>2017-04-17T11:14:00.442+06</t>
  </si>
  <si>
    <t>23.70774928419798 90.42546332807738 -33.936941822033184 4.0</t>
  </si>
  <si>
    <t>Many trash present surrounding area.</t>
  </si>
  <si>
    <t>2017-04-17T13:39:47.491+06</t>
  </si>
  <si>
    <t>uuid:7cc8735b-68e3-469d-b711-393e41a2b2ad</t>
  </si>
  <si>
    <t>7cc8735b-68e3-469d-b711-393e41a2b2ad</t>
  </si>
  <si>
    <t>2017-04-17T09:28:50</t>
  </si>
  <si>
    <t>2017-04-17T11:32:17.282+06</t>
  </si>
  <si>
    <t>2017-04-17T11:20:00.752+06</t>
  </si>
  <si>
    <t>23.707614618860152 90.4254434203985 -41.44126080043399 4.0</t>
  </si>
  <si>
    <t>Many trash present</t>
  </si>
  <si>
    <t>2017-04-17T13:29:23.668+06</t>
  </si>
  <si>
    <t>uuid:3cc5dee4-873d-45ce-b62e-7d2584c36075</t>
  </si>
  <si>
    <t>3cc5dee4-873d-45ce-b62e-7d2584c36075</t>
  </si>
  <si>
    <t>2017-04-17T09:28:52</t>
  </si>
  <si>
    <t>2017-04-17T12:08:06.608+06</t>
  </si>
  <si>
    <t>2017-04-17T12:08:00.658+06</t>
  </si>
  <si>
    <t>23.708173638601675 90.42552070686895 -40.87062426267936 4.0</t>
  </si>
  <si>
    <t>2017-04-17T13:23:39.560+06</t>
  </si>
  <si>
    <t>uuid:12b8048e-08e6-4003-8bab-d7efae9e969d</t>
  </si>
  <si>
    <t>12b8048e-08e6-4003-8bab-d7efae9e969d</t>
  </si>
  <si>
    <t>2017-04-17T09:29:00</t>
  </si>
  <si>
    <t>2017-04-17T12:23:40.818+06</t>
  </si>
  <si>
    <t>2017-04-17T12:23:00.571+06</t>
  </si>
  <si>
    <t>23.708324875129417 90.42557187163263 -49.36696691947145 4.0</t>
  </si>
  <si>
    <t>This shop nearby main road.</t>
  </si>
  <si>
    <t>2017-04-17T13:20:30.271+06</t>
  </si>
  <si>
    <t>uuid:837b592c-fb53-4ad5-a752-16c6129f279b</t>
  </si>
  <si>
    <t>837b592c-fb53-4ad5-a752-16c6129f279b</t>
  </si>
  <si>
    <t>2017-04-17T09:29:02</t>
  </si>
  <si>
    <t>2017-04-17T12:41:40.968+06</t>
  </si>
  <si>
    <t>2017-04-17T12:42:00.256+06</t>
  </si>
  <si>
    <t>23.708570925784457 90.42514522258058 -57.100949683189576 4.0</t>
  </si>
  <si>
    <t>2017-04-17T13:22:04.891+06</t>
  </si>
  <si>
    <t>uuid:b7322d36-85ff-4721-bff1-73ab46e565ce</t>
  </si>
  <si>
    <t>b7322d36-85ff-4721-bff1-73ab46e565ce</t>
  </si>
  <si>
    <t>2017-04-17T09:29:05</t>
  </si>
  <si>
    <t>2017-04-18T08:54:53.310+06</t>
  </si>
  <si>
    <t>2017-04-18T08:55:00.573+06</t>
  </si>
  <si>
    <t>23.706310980226426 90.42634844479393 -52.779492506967514 6.0</t>
  </si>
  <si>
    <t>There are many people and kids walk and playing nearby and soil dry.</t>
  </si>
  <si>
    <t>2017-04-18T11:42:54.087+06</t>
  </si>
  <si>
    <t>uuid:2be4688f-28ac-4089-ba78-25f3665cf19f</t>
  </si>
  <si>
    <t>2be4688f-28ac-4089-ba78-25f3665cf19f</t>
  </si>
  <si>
    <t>2017-04-18T06:58:59</t>
  </si>
  <si>
    <t>2017-04-18T09:19:01.223+06</t>
  </si>
  <si>
    <t>2017-04-18T09:27:00.769+06</t>
  </si>
  <si>
    <t>23.705570094293396 90.42669665708362 -26.34842275313684 6.0</t>
  </si>
  <si>
    <t>There are many people and kids playing nearby and slightly wet soil.</t>
  </si>
  <si>
    <t>2017-04-18T11:46:32.384+06</t>
  </si>
  <si>
    <t>uuid:36228492-640e-4537-8fe4-0fd1f2379914</t>
  </si>
  <si>
    <t>36228492-640e-4537-8fe4-0fd1f2379914</t>
  </si>
  <si>
    <t>2017-04-18T06:59:02</t>
  </si>
  <si>
    <t>2017-04-18T09:45:45.922+06</t>
  </si>
  <si>
    <t>2017-04-18T09:47:00.889+06</t>
  </si>
  <si>
    <t>23.70638379633986 90.42534913230254 -39.761710574152964 6.0</t>
  </si>
  <si>
    <t>There are many people and children sweet in the pond</t>
  </si>
  <si>
    <t>2017-04-18T11:48:09.005+06</t>
  </si>
  <si>
    <t>uuid:b8d63585-c279-4fef-bafd-467757425cdc</t>
  </si>
  <si>
    <t>b8d63585-c279-4fef-bafd-467757425cdc</t>
  </si>
  <si>
    <t>2017-04-18T06:59:11</t>
  </si>
  <si>
    <t>2017-04-18T09:55:23.190+06</t>
  </si>
  <si>
    <t>2017-04-18T09:55:00.519+06</t>
  </si>
  <si>
    <t>23.706466356200615 90.42533752406597 -30.751711458795782 8.0</t>
  </si>
  <si>
    <t>There are many people sweem in the pond</t>
  </si>
  <si>
    <t>2017-04-18T11:48:55.569+06</t>
  </si>
  <si>
    <t>uuid:9916bb95-b3f3-4297-a75f-5d666fe617e0</t>
  </si>
  <si>
    <t>9916bb95-b3f3-4297-a75f-5d666fe617e0</t>
  </si>
  <si>
    <t>2017-04-18T06:59:15</t>
  </si>
  <si>
    <t>2017-04-18T10:17:24.597+06</t>
  </si>
  <si>
    <t>2017-04-18T10:17:00.914+06</t>
  </si>
  <si>
    <t>23.705725783316794 90.42668024852166 -40.47688410371494 4.0</t>
  </si>
  <si>
    <t>Household members walkingâ€‹ besides the pond</t>
  </si>
  <si>
    <t>2017-04-18T11:50:29.922+06</t>
  </si>
  <si>
    <t>uuid:7c589fe2-e153-4c82-b48e-6b5bc0828141</t>
  </si>
  <si>
    <t>7c589fe2-e153-4c82-b48e-6b5bc0828141</t>
  </si>
  <si>
    <t>2017-04-18T06:59:18</t>
  </si>
  <si>
    <t>2017-04-18T10:38:54.412+06</t>
  </si>
  <si>
    <t>2017-04-18T10:40:00.780+06</t>
  </si>
  <si>
    <t>23.71093478986494 90.42499902316932 -37.089213661833554 8.0</t>
  </si>
  <si>
    <t>Lot of people are pursuing cucumber</t>
  </si>
  <si>
    <t>2017-04-18T11:38:22.317+06</t>
  </si>
  <si>
    <t>uuid:ce6cee3b-52b8-4c2d-9cb0-1675ce486a24</t>
  </si>
  <si>
    <t>ce6cee3b-52b8-4c2d-9cb0-1675ce486a24</t>
  </si>
  <si>
    <t>2017-04-18T06:59:20</t>
  </si>
  <si>
    <t>2017-04-18T10:49:22.316+06</t>
  </si>
  <si>
    <t>2017-04-18T10:50:00.131+06</t>
  </si>
  <si>
    <t>23.710443909025397 90.42510378465009 -69.01917117911853 6.0</t>
  </si>
  <si>
    <t>There are many people crowded over there</t>
  </si>
  <si>
    <t>2017-04-18T11:39:23.295+06</t>
  </si>
  <si>
    <t>uuid:5ed76538-9ae9-4e79-aae9-b2954875e059</t>
  </si>
  <si>
    <t>5ed76538-9ae9-4e79-aae9-b2954875e059</t>
  </si>
  <si>
    <t>2017-04-18T06:59:21</t>
  </si>
  <si>
    <t>2017-04-18T08:50:02.306+06</t>
  </si>
  <si>
    <t>2017-04-18T08:49:00.417+06</t>
  </si>
  <si>
    <t>23.707376719491045 90.42603630887214 -44.19075690581779 4.0</t>
  </si>
  <si>
    <t>2017-04-18T11:41:28.639+06</t>
  </si>
  <si>
    <t>uuid:10953bf7-1e4f-47f2-974f-491651533f8a</t>
  </si>
  <si>
    <t>10953bf7-1e4f-47f2-974f-491651533f8a</t>
  </si>
  <si>
    <t>2017-04-18T06:59:49</t>
  </si>
  <si>
    <t>2017-04-18T09:00:17.759+06</t>
  </si>
  <si>
    <t>2017-04-18T09:00:00.787+06</t>
  </si>
  <si>
    <t>23.706403135631472 90.42608078976411 -46.91756173738399 4.0</t>
  </si>
  <si>
    <t>2017-04-18T11:40:03.737+06</t>
  </si>
  <si>
    <t>uuid:55589dd0-69d1-4a20-9556-d7b36e0b5e24</t>
  </si>
  <si>
    <t>55589dd0-69d1-4a20-9556-d7b36e0b5e24</t>
  </si>
  <si>
    <t>2017-04-18T06:59:53</t>
  </si>
  <si>
    <t>2017-04-18T09:13:23.062+06</t>
  </si>
  <si>
    <t>2017-04-18T09:12:00.684+06</t>
  </si>
  <si>
    <t>23.70593045617685 90.4264092769581 -38.276505160060836 4.0</t>
  </si>
  <si>
    <t>Trash</t>
  </si>
  <si>
    <t>2017-04-18T11:40:51.267+06</t>
  </si>
  <si>
    <t>uuid:dd72eb9e-79e9-4a94-b99b-5c601360ae48</t>
  </si>
  <si>
    <t>dd72eb9e-79e9-4a94-b99b-5c601360ae48</t>
  </si>
  <si>
    <t>2017-04-18T07:00:04</t>
  </si>
  <si>
    <t>2017-04-18T09:21:24.936+06</t>
  </si>
  <si>
    <t>2017-04-18T09:22:00.698+06</t>
  </si>
  <si>
    <t>23.705850864123832 90.42653263353876 -35.19499780818641 4.0</t>
  </si>
  <si>
    <t>2017-04-18T11:40:37.422+06</t>
  </si>
  <si>
    <t>uuid:62e3666c-2ed5-4a39-8232-737dc7d1e14a</t>
  </si>
  <si>
    <t>62e3666c-2ed5-4a39-8232-737dc7d1e14a</t>
  </si>
  <si>
    <t>2017-04-18T07:00:09</t>
  </si>
  <si>
    <t>2017-04-18T09:35:12.572+06</t>
  </si>
  <si>
    <t>2017-04-18T09:35:00.325+06</t>
  </si>
  <si>
    <t>23.70447568827082 90.42723417942084 -45.27726005240124 4.0</t>
  </si>
  <si>
    <t>2017-04-18T11:41:13.025+06</t>
  </si>
  <si>
    <t>uuid:c0419620-1eb0-43df-9cbc-0afde2234d98</t>
  </si>
  <si>
    <t>c0419620-1eb0-43df-9cbc-0afde2234d98</t>
  </si>
  <si>
    <t>2017-04-18T07:00:11</t>
  </si>
  <si>
    <t>2017-04-18T09:45:05.435+06</t>
  </si>
  <si>
    <t>2017-04-18T09:45:00.928+06</t>
  </si>
  <si>
    <t>23.70373413791097 90.42770371051714 -42.19588521321879 4.0</t>
  </si>
  <si>
    <t>2017-04-18T11:41:21.449+06</t>
  </si>
  <si>
    <t>uuid:3fdc715a-855f-4379-b938-923e91f6f703</t>
  </si>
  <si>
    <t>3fdc715a-855f-4379-b938-923e91f6f703</t>
  </si>
  <si>
    <t>2017-04-18T07:00:21</t>
  </si>
  <si>
    <t>2017-04-18T09:59:11.668+06</t>
  </si>
  <si>
    <t>2017-04-18T10:00:00.330+06</t>
  </si>
  <si>
    <t>23.705179107876795 90.42711981951378 -42.1338457151431 4.0</t>
  </si>
  <si>
    <t>2017-04-18T11:39:11.427+06</t>
  </si>
  <si>
    <t>uuid:0700b7ce-47c8-4d3a-a4fb-04c74f3b0833</t>
  </si>
  <si>
    <t>0700b7ce-47c8-4d3a-a4fb-04c74f3b0833</t>
  </si>
  <si>
    <t>2017-04-18T07:00:23</t>
  </si>
  <si>
    <t>2017-04-18T11:01:49.928+06</t>
  </si>
  <si>
    <t>2017-04-18T11:02:00.413+06</t>
  </si>
  <si>
    <t>23.703987446796607 90.42785227297776 -47.6732681454947 4.0</t>
  </si>
  <si>
    <t>2017-04-18T11:39:33.157+06</t>
  </si>
  <si>
    <t>uuid:2a961f15-7108-4c9d-b09c-40730af767ab</t>
  </si>
  <si>
    <t>2a961f15-7108-4c9d-b09c-40730af767ab</t>
  </si>
  <si>
    <t>2017-04-18T07:00:26</t>
  </si>
  <si>
    <t>2017-04-18T08:49:09.229+06</t>
  </si>
  <si>
    <t>2017-04-18T20:50:00.276+06</t>
  </si>
  <si>
    <t>23.707308581720486 90.42587731769028 -47.80834719312634 4.0</t>
  </si>
  <si>
    <t>Bathing place near.</t>
  </si>
  <si>
    <t>2017-04-18T11:51:03.324+06</t>
  </si>
  <si>
    <t>uuid:294e0195-07e4-447d-be43-dc496abbe919</t>
  </si>
  <si>
    <t>294e0195-07e4-447d-be43-dc496abbe919</t>
  </si>
  <si>
    <t>2017-04-18T07:07:40</t>
  </si>
  <si>
    <t>2017-04-18T09:01:46.672+06</t>
  </si>
  <si>
    <t>2017-04-18T09:02:00.395+06</t>
  </si>
  <si>
    <t>23.70726402621207 90.4256904479625 -42.67755036935331 4.0</t>
  </si>
  <si>
    <t>Bathing place &amp; latrine near in drain</t>
  </si>
  <si>
    <t>2017-04-18T12:57:36.189+06</t>
  </si>
  <si>
    <t>uuid:d987620c-3088-4d27-96d4-c0691d4b7231</t>
  </si>
  <si>
    <t>d987620c-3088-4d27-96d4-c0691d4b7231</t>
  </si>
  <si>
    <t>2017-04-18T07:07:42</t>
  </si>
  <si>
    <t>2017-04-18T09:17:20.991+06</t>
  </si>
  <si>
    <t>2017-04-18T09:20:00.390+06</t>
  </si>
  <si>
    <t>23.70639029114971 90.42630121341743 -38.782935177886074 4.0</t>
  </si>
  <si>
    <t>Bathing place near this toilet</t>
  </si>
  <si>
    <t>2017-04-18T11:52:00.985+06</t>
  </si>
  <si>
    <t>uuid:233a2565-921e-4061-967b-88bb97b9e4ca</t>
  </si>
  <si>
    <t>233a2565-921e-4061-967b-88bb97b9e4ca</t>
  </si>
  <si>
    <t>2017-04-18T07:07:45</t>
  </si>
  <si>
    <t>2017-04-18T09:34:44.031+06</t>
  </si>
  <si>
    <t>2017-04-18T09:36:00.965+06</t>
  </si>
  <si>
    <t>23.705881540858392 90.42644676716766 -32.51711148619461 8.0</t>
  </si>
  <si>
    <t>Over flow drain line</t>
  </si>
  <si>
    <t>2017-04-18T12:57:56.024+06</t>
  </si>
  <si>
    <t>uuid:d64b3283-5299-4ab8-8eee-92948400a4e5</t>
  </si>
  <si>
    <t>d64b3283-5299-4ab8-8eee-92948400a4e5</t>
  </si>
  <si>
    <t>2017-04-18T07:07:46</t>
  </si>
  <si>
    <t>2017-04-18T09:49:06.879+06</t>
  </si>
  <si>
    <t>2017-04-18T09:50:00.261+06</t>
  </si>
  <si>
    <t>23.705852313955965 90.42655594889436 -42.683063058981865 4.0</t>
  </si>
  <si>
    <t>Bathing place near that toilet</t>
  </si>
  <si>
    <t>2017-04-18T11:52:29.527+06</t>
  </si>
  <si>
    <t>uuid:33ed4ea5-53d1-4d6d-8a7b-ed260cadbc11</t>
  </si>
  <si>
    <t>33ed4ea5-53d1-4d6d-8a7b-ed260cadbc11</t>
  </si>
  <si>
    <t>2017-04-18T07:07:48</t>
  </si>
  <si>
    <t>2017-04-18T10:04:05.114+06</t>
  </si>
  <si>
    <t>2017-04-18T10:00:00.550+06</t>
  </si>
  <si>
    <t>23.705026656637724 90.42710446605916 -35.501283828348434 4.0</t>
  </si>
  <si>
    <t>Many consumer</t>
  </si>
  <si>
    <t>2017-04-18T12:58:37.088+06</t>
  </si>
  <si>
    <t>uuid:bedf436d-0e16-4ce9-80bb-b98a36023257</t>
  </si>
  <si>
    <t>bedf436d-0e16-4ce9-80bb-b98a36023257</t>
  </si>
  <si>
    <t>2017-04-18T07:07:52</t>
  </si>
  <si>
    <t>2017-04-18T10:11:32.267+06</t>
  </si>
  <si>
    <t>2017-04-18T10:15:00.134+06</t>
  </si>
  <si>
    <t>23.704729496117157 90.4270905844604 -46.717950726335246 4.0</t>
  </si>
  <si>
    <t>Bathing place near ober fully drain</t>
  </si>
  <si>
    <t>2017-04-18T12:58:08.301+06</t>
  </si>
  <si>
    <t>uuid:2343f903-b52b-4f01-836c-2d4e67c54a23</t>
  </si>
  <si>
    <t>2343f903-b52b-4f01-836c-2d4e67c54a23</t>
  </si>
  <si>
    <t>2017-04-18T07:07:55</t>
  </si>
  <si>
    <t>2017-04-18T10:37:24.252+06</t>
  </si>
  <si>
    <t>2017-04-18T10:40:00.396+06</t>
  </si>
  <si>
    <t>23.70450294714397 90.42761265208269 -46.688197533155595 4.0</t>
  </si>
  <si>
    <t>This shop near that main road</t>
  </si>
  <si>
    <t>2017-04-18T11:49:25.617+06</t>
  </si>
  <si>
    <t>uuid:9b4c97a3-cfde-48fd-9ace-0d6581d3b764</t>
  </si>
  <si>
    <t>9b4c97a3-cfde-48fd-9ace-0d6581d3b764</t>
  </si>
  <si>
    <t>2017-04-18T07:07:59</t>
  </si>
  <si>
    <t>2017-04-18T11:17:17.484+06</t>
  </si>
  <si>
    <t>2017-04-18T11:17:00.064+06</t>
  </si>
  <si>
    <t>23.706404561653624 90.42653878783521 -35.787016484436265 6.0</t>
  </si>
  <si>
    <t>Beside the main road</t>
  </si>
  <si>
    <t>2017-04-18T11:50:33.923+06</t>
  </si>
  <si>
    <t>uuid:4761a12e-32f2-46e2-a48d-c151bd47fd02</t>
  </si>
  <si>
    <t>4761a12e-32f2-46e2-a48d-c151bd47fd02</t>
  </si>
  <si>
    <t>2017-04-18T07:08:01</t>
  </si>
  <si>
    <t>2017-04-19T08:58:44.439+06</t>
  </si>
  <si>
    <t>2017-04-19T08:59:00.734+06</t>
  </si>
  <si>
    <t>23.70347059043943 90.42792631152207 -48.47990479697831 4.0</t>
  </si>
  <si>
    <t>2017-04-19T14:27:28.957+06</t>
  </si>
  <si>
    <t>uuid:ce823fbc-8b9d-4fbb-985c-24f1dafd69fc</t>
  </si>
  <si>
    <t>ce823fbc-8b9d-4fbb-985c-24f1dafd69fc</t>
  </si>
  <si>
    <t>2017-04-19T08:44:26</t>
  </si>
  <si>
    <t>2017-04-19T08:56:03.863+06</t>
  </si>
  <si>
    <t>2017-04-19T08:57:00.026+06</t>
  </si>
  <si>
    <t>23.70347673164149 90.42790231291643 -45.17341455265932 4.0</t>
  </si>
  <si>
    <t>Near by railway and soil is dry like</t>
  </si>
  <si>
    <t>2017-04-19T11:56:41.612+06</t>
  </si>
  <si>
    <t>uuid:6283b134-7c51-4166-9f97-0224b017c089</t>
  </si>
  <si>
    <t>6283b134-7c51-4166-9f97-0224b017c089</t>
  </si>
  <si>
    <t>2017-04-19T08:44:28</t>
  </si>
  <si>
    <t>2017-04-19T09:09:08.694+06</t>
  </si>
  <si>
    <t>2017-04-19T09:10:00.667+06</t>
  </si>
  <si>
    <t>23.70315879521171 90.42803387116136 -70.41690581033072 4.0</t>
  </si>
  <si>
    <t>2017-04-19T14:27:37.283+06</t>
  </si>
  <si>
    <t>uuid:dbc4fdb5-e37e-46fb-b845-7c95715bbbc7</t>
  </si>
  <si>
    <t>dbc4fdb5-e37e-46fb-b845-7c95715bbbc7</t>
  </si>
  <si>
    <t>2017-04-19T08:44:29</t>
  </si>
  <si>
    <t>2017-04-19T09:15:00.998+06</t>
  </si>
  <si>
    <t>2017-04-19T09:15:00.787+06</t>
  </si>
  <si>
    <t>23.69936057197303 90.43024221992364 -48.33751726887099 4.0</t>
  </si>
  <si>
    <t>There are lots of people walkingâ€‹ on the field and kids are playing nearby and soil is dry.</t>
  </si>
  <si>
    <t>2017-04-19T11:57:38.611+06</t>
  </si>
  <si>
    <t>uuid:57e0b245-1784-439c-b22d-682d28fc33aa</t>
  </si>
  <si>
    <t>57e0b245-1784-439c-b22d-682d28fc33aa</t>
  </si>
  <si>
    <t>2017-04-19T08:44:30</t>
  </si>
  <si>
    <t>2017-04-19T09:22:45.166+06</t>
  </si>
  <si>
    <t>2017-04-19T09:22:00.486+06</t>
  </si>
  <si>
    <t>23.703104245923868 90.42805984581054 -40.23763720895238 4.0</t>
  </si>
  <si>
    <t>2017-04-19T14:26:43.181+06</t>
  </si>
  <si>
    <t>uuid:b8c8b14b-5089-461d-822b-37879a2e511b</t>
  </si>
  <si>
    <t>b8c8b14b-5089-461d-822b-37879a2e511b</t>
  </si>
  <si>
    <t>2017-04-19T08:44:32</t>
  </si>
  <si>
    <t>2017-04-19T09:27:48.500+06</t>
  </si>
  <si>
    <t>2017-04-19T09:28:00.035+06</t>
  </si>
  <si>
    <t>23.697545999113824 90.43120279903545 -40.01673982825576 4.0</t>
  </si>
  <si>
    <t>This is the most crowded zones besides railway and Rickshaw station and soil is dry and moist</t>
  </si>
  <si>
    <t>2017-04-19T11:58:57.532+06</t>
  </si>
  <si>
    <t>uuid:2d20ac18-dd67-42c8-94fe-2b17499387f5</t>
  </si>
  <si>
    <t>2d20ac18-dd67-42c8-94fe-2b17499387f5</t>
  </si>
  <si>
    <t>2017-04-19T09:48:55.517+06</t>
  </si>
  <si>
    <t>2017-04-19T09:44:00.943+06</t>
  </si>
  <si>
    <t>23.70202142114528 90.42884190426523 -42.58124317400706 4.0</t>
  </si>
  <si>
    <t>Near by relwayestation</t>
  </si>
  <si>
    <t>2017-04-19T14:27:18.976+06</t>
  </si>
  <si>
    <t>uuid:98fee95a-7d1b-4594-a4d3-375261a81f7f</t>
  </si>
  <si>
    <t>98fee95a-7d1b-4594-a4d3-375261a81f7f</t>
  </si>
  <si>
    <t>2017-04-19T08:44:33</t>
  </si>
  <si>
    <t>2017-04-19T09:41:31.364+06</t>
  </si>
  <si>
    <t>2017-04-19T09:42:00.598+06</t>
  </si>
  <si>
    <t>23.696283761755527 90.43206471253448 -46.66313519043371 6.0</t>
  </si>
  <si>
    <t>Many people purchase tomotto and other vagetabe besides railway</t>
  </si>
  <si>
    <t>2017-04-19T11:52:52.103+06</t>
  </si>
  <si>
    <t>uuid:b98260a1-a1ae-47d2-a90a-1bdfc9b4844c</t>
  </si>
  <si>
    <t>b98260a1-a1ae-47d2-a90a-1bdfc9b4844c</t>
  </si>
  <si>
    <t>2017-04-19T08:44:34</t>
  </si>
  <si>
    <t>2017-04-19T09:54:19.083+06</t>
  </si>
  <si>
    <t>2017-04-19T09:54:00.190+06</t>
  </si>
  <si>
    <t>23.696060863191143 90.43224702832387 -51.078038052913 4.0</t>
  </si>
  <si>
    <t>There are lots of people purchase coriander near by railway</t>
  </si>
  <si>
    <t>2017-04-19T11:53:40.047+06</t>
  </si>
  <si>
    <t>uuid:11a4cf7b-bc4b-428f-a93c-0bd329b65b42</t>
  </si>
  <si>
    <t>11a4cf7b-bc4b-428f-a93c-0bd329b65b42</t>
  </si>
  <si>
    <t>2017-04-19T08:44:39</t>
  </si>
  <si>
    <t>2017-04-19T10:02:29.507+06</t>
  </si>
  <si>
    <t>2017-04-19T10:03:00.590+06</t>
  </si>
  <si>
    <t>23.695704772111164 90.43246279210445 -51.03575705563346 6.0</t>
  </si>
  <si>
    <t>2017-04-19T11:55:26.892+06</t>
  </si>
  <si>
    <t>uuid:22737f65-e317-4fff-81f7-a90921e7c98a</t>
  </si>
  <si>
    <t>22737f65-e317-4fff-81f7-a90921e7c98a</t>
  </si>
  <si>
    <t>2017-04-19T08:44:50</t>
  </si>
  <si>
    <t>2017-04-19T10:32:25.040+06</t>
  </si>
  <si>
    <t>2017-04-19T10:33:00.432+06</t>
  </si>
  <si>
    <t>23.695854136843245 90.43181849200691 -61.678621995904436 6.0</t>
  </si>
  <si>
    <t>A little Submerse</t>
  </si>
  <si>
    <t>Many trash</t>
  </si>
  <si>
    <t>2017-04-19T11:30:22.855+06</t>
  </si>
  <si>
    <t>uuid:93280ae2-256d-4811-a4a3-3638b176bc23</t>
  </si>
  <si>
    <t>93280ae2-256d-4811-a4a3-3638b176bc23</t>
  </si>
  <si>
    <t>2017-04-19T08:44:55</t>
  </si>
  <si>
    <t>2017-04-19T10:49:04.451+06</t>
  </si>
  <si>
    <t>2017-04-19T22:50:00.066+06</t>
  </si>
  <si>
    <t>23.695936295100697 90.43189856202714 -49.71181659620826 4.0</t>
  </si>
  <si>
    <t>Doba/hole</t>
  </si>
  <si>
    <t>Many trash and grass.</t>
  </si>
  <si>
    <t>2017-04-19T12:00:23.397+06</t>
  </si>
  <si>
    <t>uuid:3b55c232-d210-48a1-9ec9-99bb35b8b17b</t>
  </si>
  <si>
    <t>3b55c232-d210-48a1-9ec9-99bb35b8b17b</t>
  </si>
  <si>
    <t>2017-04-19T08:44:57</t>
  </si>
  <si>
    <t>2017-04-19T10:15:05.213+06</t>
  </si>
  <si>
    <t>2017-04-19T10:14:00.024+06</t>
  </si>
  <si>
    <t>23.701314130461792 90.42911785498814 -41.466728083750624 4.0</t>
  </si>
  <si>
    <t>2017-04-19T14:27:10.985+06</t>
  </si>
  <si>
    <t>uuid:52613411-ccc8-4d0a-b449-d6f5df6e3d29</t>
  </si>
  <si>
    <t>52613411-ccc8-4d0a-b449-d6f5df6e3d29</t>
  </si>
  <si>
    <t>2017-04-19T08:45:32</t>
  </si>
  <si>
    <t>2017-04-19T10:27:35.174+06</t>
  </si>
  <si>
    <t>2017-04-19T10:25:00.476+06</t>
  </si>
  <si>
    <t>23.699423256282245 90.43019147025117 -47.17497816768533 4.0</t>
  </si>
  <si>
    <t>2017-04-19T14:27:45.834+06</t>
  </si>
  <si>
    <t>uuid:9add31eb-d1df-4c88-9f66-2b2e563a99be</t>
  </si>
  <si>
    <t>9add31eb-d1df-4c88-9f66-2b2e563a99be</t>
  </si>
  <si>
    <t>2017-04-19T08:46:37</t>
  </si>
  <si>
    <t>2017-04-19T10:36:51.909+06</t>
  </si>
  <si>
    <t>2017-04-19T10:37:00.870+06</t>
  </si>
  <si>
    <t>23.699186050420845 90.43046175678094 -40.924419909676516 4.0</t>
  </si>
  <si>
    <t>WASA by piped to tubewell</t>
  </si>
  <si>
    <t>2017-04-19T14:26:52.961+06</t>
  </si>
  <si>
    <t>uuid:dec77ec1-08c4-4304-bf21-6e0b51328d0d</t>
  </si>
  <si>
    <t>dec77ec1-08c4-4304-bf21-6e0b51328d0d</t>
  </si>
  <si>
    <t>2017-04-19T08:46:51</t>
  </si>
  <si>
    <t>2017-04-19T11:15:34.955+06</t>
  </si>
  <si>
    <t>2017-04-19T11:16:00.745+06</t>
  </si>
  <si>
    <t>23.69608045362513 90.43213706967383 -47.246678616174385 4.0</t>
  </si>
  <si>
    <t>2017-04-19T14:27:03.044+06</t>
  </si>
  <si>
    <t>uuid:62bad93e-0a24-448a-91fb-a9c29367c514</t>
  </si>
  <si>
    <t>62bad93e-0a24-448a-91fb-a9c29367c514</t>
  </si>
  <si>
    <t>2017-04-19T08:46:55</t>
  </si>
  <si>
    <t>2017-04-19T09:04:52.546+06</t>
  </si>
  <si>
    <t>2017-04-19T09:05:00.469+06</t>
  </si>
  <si>
    <t>23.703400052365513 90.4278215376052 -52.83257201800545 4.0</t>
  </si>
  <si>
    <t>Trash present surrounding area</t>
  </si>
  <si>
    <t>2017-04-19T14:12:50.001+06</t>
  </si>
  <si>
    <t>uuid:a65d7735-382e-42ef-8712-e2efdb1f53da</t>
  </si>
  <si>
    <t>a65d7735-382e-42ef-8712-e2efdb1f53da</t>
  </si>
  <si>
    <t>2017-04-19T08:48:13</t>
  </si>
  <si>
    <t>2017-04-19T09:27:18.373+06</t>
  </si>
  <si>
    <t>2017-04-19T09:27:00.383+06</t>
  </si>
  <si>
    <t>23.70153285559395 90.42876179456196 -31.44906238053978 6.0</t>
  </si>
  <si>
    <t>Near byâ€‹ railway station.</t>
  </si>
  <si>
    <t>2017-04-19T14:09:01.330+06</t>
  </si>
  <si>
    <t>uuid:b697c49f-bc25-456e-b7ed-25f6ba5f1b16</t>
  </si>
  <si>
    <t>b697c49f-bc25-456e-b7ed-25f6ba5f1b16</t>
  </si>
  <si>
    <t>2017-04-19T08:48:15</t>
  </si>
  <si>
    <t>2017-04-19T09:41:59.751+06</t>
  </si>
  <si>
    <t>2017-04-19T09:42:00.366+06</t>
  </si>
  <si>
    <t>23.699432529764803 90.43019254847135 -45.16946822049047 4.0</t>
  </si>
  <si>
    <t>Near in bathing place</t>
  </si>
  <si>
    <t>2017-04-19T14:13:17.430+06</t>
  </si>
  <si>
    <t>uuid:ad7e362a-6d4f-4cb7-afee-b2e43944961e</t>
  </si>
  <si>
    <t>ad7e362a-6d4f-4cb7-afee-b2e43944961e</t>
  </si>
  <si>
    <t>2017-04-19T08:48:23</t>
  </si>
  <si>
    <t>2017-04-19T10:02:42.223+06</t>
  </si>
  <si>
    <t>2017-04-19T10:03:00.230+06</t>
  </si>
  <si>
    <t>23.697737551516923 90.43081402661811 -49.92179039962061 4.0</t>
  </si>
  <si>
    <t>Many trash present.Children are playing this place</t>
  </si>
  <si>
    <t>2017-04-19T14:09:58.805+06</t>
  </si>
  <si>
    <t>uuid:899798de-452e-4c74-8976-81b6d8cf8afd</t>
  </si>
  <si>
    <t>899798de-452e-4c74-8976-81b6d8cf8afd</t>
  </si>
  <si>
    <t>2017-04-19T08:48:26</t>
  </si>
  <si>
    <t>2017-04-19T10:26:34.825+06</t>
  </si>
  <si>
    <t>2017-04-19T10:26:00.774+06</t>
  </si>
  <si>
    <t>23.699677088160517 90.43006006116302 -40.05992389044846 4.0</t>
  </si>
  <si>
    <t>Many consumer drinking tea that's shop</t>
  </si>
  <si>
    <t>2017-04-19T14:11:10.615+06</t>
  </si>
  <si>
    <t>uuid:2bb4dd88-7343-4a90-9713-452cc93aaf69</t>
  </si>
  <si>
    <t>2bb4dd88-7343-4a90-9713-452cc93aaf69</t>
  </si>
  <si>
    <t>2017-04-19T08:48:34</t>
  </si>
  <si>
    <t>2017-04-19T10:46:05.080+06</t>
  </si>
  <si>
    <t>2017-04-19T10:46:00.874+06</t>
  </si>
  <si>
    <t>23.699876524107644 90.42997417290934 -31.118344617769683 4.0</t>
  </si>
  <si>
    <t>Many children playing this place</t>
  </si>
  <si>
    <t>2017-04-19T14:10:41.481+06</t>
  </si>
  <si>
    <t>uuid:b4df5292-562b-437b-9558-0f21cb1c133d</t>
  </si>
  <si>
    <t>b4df5292-562b-437b-9558-0f21cb1c133d</t>
  </si>
  <si>
    <t>2017-04-19T08:48:46</t>
  </si>
  <si>
    <t>2017-04-19T11:16:40.694+06</t>
  </si>
  <si>
    <t>2017-04-19T11:17:00.864+06</t>
  </si>
  <si>
    <t>23.700979908255608 90.42929597622053 -39.01065277762821 4.0</t>
  </si>
  <si>
    <t>Near by railway station</t>
  </si>
  <si>
    <t>2017-04-19T14:11:41.352+06</t>
  </si>
  <si>
    <t>uuid:b9a4b759-e263-43f1-86d2-b53536bed441</t>
  </si>
  <si>
    <t>b9a4b759-e263-43f1-86d2-b53536bed441</t>
  </si>
  <si>
    <t>2017-04-19T08:49:06</t>
  </si>
  <si>
    <t>2017-04-19T11:39:04.143+06</t>
  </si>
  <si>
    <t>2017-04-19T11:39:00.826+06</t>
  </si>
  <si>
    <t>23.702070559689304 90.42869946161933 -49.754020916633664 4.0</t>
  </si>
  <si>
    <t>Many consumer drinking tea and etc</t>
  </si>
  <si>
    <t>2017-04-19T14:12:09.839+06</t>
  </si>
  <si>
    <t>uuid:0dc19f97-f421-4a49-893b-d17acbc7711c</t>
  </si>
  <si>
    <t>0dc19f97-f421-4a49-893b-d17acbc7711c</t>
  </si>
  <si>
    <t>2017-04-19T08:49:17</t>
  </si>
  <si>
    <t>2017-04-20T09:39:16.111+06</t>
  </si>
  <si>
    <t>2017-04-20T09:43:00.521+06</t>
  </si>
  <si>
    <t>23.693881058791458 90.4317763556231 -47.79672900012184 4.0</t>
  </si>
  <si>
    <t>No roof or shed</t>
  </si>
  <si>
    <t>2017-04-20T17:15:38.309+06</t>
  </si>
  <si>
    <t>uuid:d2b0c073-1a93-41f4-b92c-93ab73a3c871</t>
  </si>
  <si>
    <t>d2b0c073-1a93-41f4-b92c-93ab73a3c871</t>
  </si>
  <si>
    <t>2017-04-20T11:19:29</t>
  </si>
  <si>
    <t>2017-04-20T09:53:02.731+06</t>
  </si>
  <si>
    <t>2017-04-20T09:53:00.011+06</t>
  </si>
  <si>
    <t>23.69383724606657 90.43205501093263 -24.210892194642064 6.0</t>
  </si>
  <si>
    <t>Many consumer drinking tea</t>
  </si>
  <si>
    <t>2017-04-20T17:09:36.177+06</t>
  </si>
  <si>
    <t>uuid:715abc20-2b81-4e19-a88b-918b49f90797</t>
  </si>
  <si>
    <t>715abc20-2b81-4e19-a88b-918b49f90797</t>
  </si>
  <si>
    <t>2017-04-20T11:19:33</t>
  </si>
  <si>
    <t>2017-04-20T10:05:35.834+06</t>
  </si>
  <si>
    <t>2017-04-20T10:06:00.431+06</t>
  </si>
  <si>
    <t>23.694443758779553 90.43178627329678 -44.193892630722715 4.0</t>
  </si>
  <si>
    <t>2017-04-20T17:07:17.621+06</t>
  </si>
  <si>
    <t>uuid:d5d03466-d48e-4915-b042-5a9bb36f6201</t>
  </si>
  <si>
    <t>d5d03466-d48e-4915-b042-5a9bb36f6201</t>
  </si>
  <si>
    <t>2017-04-20T11:19:35</t>
  </si>
  <si>
    <t>2017-04-20T10:20:11.456+06</t>
  </si>
  <si>
    <t>2017-04-20T10:20:00.414+06</t>
  </si>
  <si>
    <t>23.695661124937452 90.43174683686246 -47.082798863202 4.0</t>
  </si>
  <si>
    <t>Pit latrine to open surface through pipe.</t>
  </si>
  <si>
    <t>Bathing place and cooking place very close in Tha latrine</t>
  </si>
  <si>
    <t>2017-04-20T10:33:20.228+06</t>
  </si>
  <si>
    <t>uuid:238e48a7-6c45-43e3-8ec1-3aa40ec183b3</t>
  </si>
  <si>
    <t>238e48a7-6c45-43e3-8ec1-3aa40ec183b3</t>
  </si>
  <si>
    <t>2017-04-20T11:19:37</t>
  </si>
  <si>
    <t>2017-04-20T10:33:30.044+06</t>
  </si>
  <si>
    <t>2017-04-20T10:27:00.690+06</t>
  </si>
  <si>
    <t>23.69573388031067 90.43176682188972 -46.66272845536003 4.0</t>
  </si>
  <si>
    <t>Many children playing</t>
  </si>
  <si>
    <t>2017-04-20T17:08:51.443+06</t>
  </si>
  <si>
    <t>uuid:6aa62aee-8398-47bf-8777-f81e092da7d9</t>
  </si>
  <si>
    <t>6aa62aee-8398-47bf-8777-f81e092da7d9</t>
  </si>
  <si>
    <t>2017-04-20T11:19:39</t>
  </si>
  <si>
    <t>2017-04-20T10:46:43.054+06</t>
  </si>
  <si>
    <t>2017-04-20T10:50:00.000+06</t>
  </si>
  <si>
    <t>23.69706002470302 90.43132320869499 -51.246947002053425 6.0</t>
  </si>
  <si>
    <t>2017-04-20T17:10:49.649+06</t>
  </si>
  <si>
    <t>uuid:6bd3e7aa-d23f-4b06-9c1c-e50773a7061e</t>
  </si>
  <si>
    <t>6bd3e7aa-d23f-4b06-9c1c-e50773a7061e</t>
  </si>
  <si>
    <t>2017-04-20T11:19:42</t>
  </si>
  <si>
    <t>2017-04-20T10:56:49.463+06</t>
  </si>
  <si>
    <t>2017-04-20T10:59:00.632+06</t>
  </si>
  <si>
    <t>23.697622535992043 90.43098763605052 -36.18329838046958 4.0</t>
  </si>
  <si>
    <t>Bathing place and Latin close</t>
  </si>
  <si>
    <t>2017-04-20T17:16:46.830+06</t>
  </si>
  <si>
    <t>uuid:a24c6dd7-2d90-4715-96ba-7ce46941c72d</t>
  </si>
  <si>
    <t>a24c6dd7-2d90-4715-96ba-7ce46941c72d</t>
  </si>
  <si>
    <t>2017-04-20T11:19:44</t>
  </si>
  <si>
    <t>2017-04-20T09:57:50.241+06</t>
  </si>
  <si>
    <t>2017-04-20T10:00:00.002+06</t>
  </si>
  <si>
    <t>23.694146613889302 90.43203619367628 -38.597563545216865 4.0</t>
  </si>
  <si>
    <t>WASA piped to tubewell, near Latrine</t>
  </si>
  <si>
    <t>2017-04-20T17:19:30.818+06</t>
  </si>
  <si>
    <t>uuid:c99d9c3e-a891-45f9-b1d2-afba120760df</t>
  </si>
  <si>
    <t>c99d9c3e-a891-45f9-b1d2-afba120760df</t>
  </si>
  <si>
    <t>2017-04-20T11:24:57</t>
  </si>
  <si>
    <t>2017-04-20T10:16:30.010+06</t>
  </si>
  <si>
    <t>2017-04-20T10:17:00.943+06</t>
  </si>
  <si>
    <t>23.6946558561965 90.43231642078231 -34.93589939407009 4.0</t>
  </si>
  <si>
    <t>Trash, children eating</t>
  </si>
  <si>
    <t>2017-04-20T17:19:53.728+06</t>
  </si>
  <si>
    <t>uuid:4bf2213e-9dab-4365-be13-fe694381f316</t>
  </si>
  <si>
    <t>4bf2213e-9dab-4365-be13-fe694381f316</t>
  </si>
  <si>
    <t>2017-04-20T11:24:59</t>
  </si>
  <si>
    <t>2017-04-20T10:31:27.055+06</t>
  </si>
  <si>
    <t>2017-04-20T10:31:00.222+06</t>
  </si>
  <si>
    <t>23.695632385411127 90.43175435284138 -39.17133364352155 4.0</t>
  </si>
  <si>
    <t>WASA piped to tubewell and closer Latrine</t>
  </si>
  <si>
    <t>2017-04-20T17:19:39.089+06</t>
  </si>
  <si>
    <t>uuid:5ef1e121-194c-4d6f-a6f5-ae82b6c9ab5e</t>
  </si>
  <si>
    <t>5ef1e121-194c-4d6f-a6f5-ae82b6c9ab5e</t>
  </si>
  <si>
    <t>2017-04-20T11:25:01</t>
  </si>
  <si>
    <t>2017-04-20T10:45:08.876+06</t>
  </si>
  <si>
    <t>2017-04-20T10:46:00.098+06</t>
  </si>
  <si>
    <t>23.6958589188619 90.43158516622569 -41.270453832567114 4.0</t>
  </si>
  <si>
    <t>2017-04-20T17:20:11.165+06</t>
  </si>
  <si>
    <t>uuid:686544d0-d794-4b89-b40d-06b728b81285</t>
  </si>
  <si>
    <t>686544d0-d794-4b89-b40d-06b728b81285</t>
  </si>
  <si>
    <t>2017-04-20T11:25:03</t>
  </si>
  <si>
    <t>2017-04-20T11:01:03.656+06</t>
  </si>
  <si>
    <t>2017-04-20T11:02:00.196+06</t>
  </si>
  <si>
    <t>23.69694966639081 90.4315752106213 -36.403046142988444 4.0</t>
  </si>
  <si>
    <t>Open place,dirty</t>
  </si>
  <si>
    <t>2017-04-20T17:19:46.380+06</t>
  </si>
  <si>
    <t>uuid:4dfbc342-eb6e-4487-afb1-4da5f9bb9f29</t>
  </si>
  <si>
    <t>4dfbc342-eb6e-4487-afb1-4da5f9bb9f29</t>
  </si>
  <si>
    <t>2017-04-20T11:25:05</t>
  </si>
  <si>
    <t>2017-04-20T09:39:01.674+06</t>
  </si>
  <si>
    <t>2017-04-20T09:40:00.290+06</t>
  </si>
  <si>
    <t>23.694141966866475 90.43164737153575 -17.699738708604173 8.0</t>
  </si>
  <si>
    <t>There are lots of family use this lattine and soil is moist.</t>
  </si>
  <si>
    <t>2017-04-20T17:20:13.238+06</t>
  </si>
  <si>
    <t>uuid:bb96f414-d8ff-47bc-9fa8-0ef48f6512d0</t>
  </si>
  <si>
    <t>bb96f414-d8ff-47bc-9fa8-0ef48f6512d0</t>
  </si>
  <si>
    <t>2017-04-20T11:25:06</t>
  </si>
  <si>
    <t>2017-04-20T09:53:05.369+06</t>
  </si>
  <si>
    <t>2017-04-20T09:53:00.029+06</t>
  </si>
  <si>
    <t>23.69562377198785 90.4318760337014 -37.60072568708837 6.0</t>
  </si>
  <si>
    <t>People are walking and kids are playing nearby the field.soil is moist.</t>
  </si>
  <si>
    <t>2017-04-20T17:21:12.628+06</t>
  </si>
  <si>
    <t>uuid:0923adde-12d6-465e-ad05-42ef57503cfb</t>
  </si>
  <si>
    <t>0923adde-12d6-465e-ad05-42ef57503cfb</t>
  </si>
  <si>
    <t>2017-04-20T11:25:09</t>
  </si>
  <si>
    <t>2017-04-20T10:03:43.544+06</t>
  </si>
  <si>
    <t>2017-04-20T10:02:00.235+06</t>
  </si>
  <si>
    <t>23.69535851224299 90.43260722811826 -37.61096374434323 6.0</t>
  </si>
  <si>
    <t>Hugs crowded market.dirt visible railway nearby</t>
  </si>
  <si>
    <t>2017-04-20T17:18:56.277+06</t>
  </si>
  <si>
    <t>uuid:26386958-856d-4ee7-91b0-dc4b88720ff9</t>
  </si>
  <si>
    <t>26386958-856d-4ee7-91b0-dc4b88720ff9</t>
  </si>
  <si>
    <t>2017-04-20T11:25:11</t>
  </si>
  <si>
    <t>2017-04-20T10:33:44.524+06</t>
  </si>
  <si>
    <t>2017-04-20T10:33:00.238+06</t>
  </si>
  <si>
    <t>23.706128006689138 90.42558741944505 -28.131196162948655 8.0</t>
  </si>
  <si>
    <t>People and children are swimmingâ€‹ in the pond.dirt visible</t>
  </si>
  <si>
    <t>2017-04-20T17:21:45.401+06</t>
  </si>
  <si>
    <t>uuid:bd16bf7e-545c-4c9b-bb69-b145ccedd6ff</t>
  </si>
  <si>
    <t>bd16bf7e-545c-4c9b-bb69-b145ccedd6ff</t>
  </si>
  <si>
    <t>2017-04-20T11:25:12</t>
  </si>
  <si>
    <t>2017-04-20T10:45:18.461+06</t>
  </si>
  <si>
    <t>2017-04-20T10:45:00.143+06</t>
  </si>
  <si>
    <t>23.70636185079441 90.4257264384303 -18.256915725461532 6.0</t>
  </si>
  <si>
    <t>dirt visible in the water</t>
  </si>
  <si>
    <t>2017-04-20T17:22:24.854+06</t>
  </si>
  <si>
    <t>uuid:46fb863a-590e-4bcd-82ac-37aa100bdf7e</t>
  </si>
  <si>
    <t>46fb863a-590e-4bcd-82ac-37aa100bdf7e</t>
  </si>
  <si>
    <t>2017-04-20T11:25:14</t>
  </si>
  <si>
    <t>2017-04-20T09:44:03.397+06</t>
  </si>
  <si>
    <t>2017-04-20T09:42:00.464+06</t>
  </si>
  <si>
    <t>23.6939823552003 90.4318176813859 -45.64750044692098 4.0</t>
  </si>
  <si>
    <t>2017-04-20T17:20:02.743+06</t>
  </si>
  <si>
    <t>uuid:abc319ca-9fd6-436d-afc7-1718aaf308c1</t>
  </si>
  <si>
    <t>abc319ca-9fd6-436d-afc7-1718aaf308c1</t>
  </si>
  <si>
    <t>2017-04-20T11:25:15</t>
  </si>
  <si>
    <t>2017-04-23T11:21:21.009+06</t>
  </si>
  <si>
    <t>2017-04-23T11:30:00.759+06</t>
  </si>
  <si>
    <t>23.723276358764526 90.37407176813504 -32.81093612916306 12.0</t>
  </si>
  <si>
    <t>Wasa water with  tubewell</t>
  </si>
  <si>
    <t>Dirt visible nearby</t>
  </si>
  <si>
    <t>2017-04-23T14:15:17.017+06</t>
  </si>
  <si>
    <t>uuid:b166302e-d727-4cb0-aa09-3dddf30517a0</t>
  </si>
  <si>
    <t>b166302e-d727-4cb0-aa09-3dddf30517a0</t>
  </si>
  <si>
    <t>2017-04-23T08:57:52</t>
  </si>
  <si>
    <t>2017-04-23T11:46:21.029+06</t>
  </si>
  <si>
    <t>2017-04-23T11:43:00.499+06</t>
  </si>
  <si>
    <t>23.723898840852403 90.3742824422535 10.82325814962654 8.0</t>
  </si>
  <si>
    <t>Many people use this water besides mondir</t>
  </si>
  <si>
    <t>2017-04-23T14:11:46.764+06</t>
  </si>
  <si>
    <t>uuid:e4f150fe-41de-42ae-b32f-4072f030c7ea</t>
  </si>
  <si>
    <t>e4f150fe-41de-42ae-b32f-4072f030c7ea</t>
  </si>
  <si>
    <t>2017-04-23T09:13:59</t>
  </si>
  <si>
    <t>2017-04-23T11:52:31.774+06</t>
  </si>
  <si>
    <t>2017-04-23T11:52:00.785+06</t>
  </si>
  <si>
    <t>23.72415965941113 90.3739443086351 -28.820184349278712 8.0</t>
  </si>
  <si>
    <t>Wasa water with tubewell</t>
  </si>
  <si>
    <t>2017-04-23T14:15:53.981+06</t>
  </si>
  <si>
    <t>uuid:81426ca8-eefa-4b87-938b-ccc75bfeb0a9</t>
  </si>
  <si>
    <t>81426ca8-eefa-4b87-938b-ccc75bfeb0a9</t>
  </si>
  <si>
    <t>2017-04-23T09:14:01</t>
  </si>
  <si>
    <t>2017-04-23T12:06:48.508+06</t>
  </si>
  <si>
    <t>2017-04-23T12:05:00.758+06</t>
  </si>
  <si>
    <t>23.72447924078444 90.37506672509096 -47.38030584069646 8.0</t>
  </si>
  <si>
    <t>Many people use this water</t>
  </si>
  <si>
    <t>2017-04-23T14:12:15.217+06</t>
  </si>
  <si>
    <t>uuid:e11fdbac-d325-4426-b910-2caaef0aefaf</t>
  </si>
  <si>
    <t>e11fdbac-d325-4426-b910-2caaef0aefaf</t>
  </si>
  <si>
    <t>2017-04-23T09:14:08</t>
  </si>
  <si>
    <t>2017-04-23T12:17:33.262+06</t>
  </si>
  <si>
    <t>2017-04-23T12:15:00.431+06</t>
  </si>
  <si>
    <t>23.72453942744256 90.37485987128271 -7.828278382952448 16.0</t>
  </si>
  <si>
    <t>Many kids eat the fuska nearby school</t>
  </si>
  <si>
    <t>2017-04-23T14:11:22.224+06</t>
  </si>
  <si>
    <t>uuid:85a0e633-0e8c-41ae-8163-f2b3274bea99</t>
  </si>
  <si>
    <t>85a0e633-0e8c-41ae-8163-f2b3274bea99</t>
  </si>
  <si>
    <t>2017-04-23T09:14:12</t>
  </si>
  <si>
    <t>2017-04-23T12:21:55.814+06</t>
  </si>
  <si>
    <t>2017-04-23T12:22:00.803+06</t>
  </si>
  <si>
    <t>23.724454088360837 90.37503784915775 53.74197954069976 16.0</t>
  </si>
  <si>
    <t>Many people use this water.dirt visible nearby</t>
  </si>
  <si>
    <t>2017-04-23T14:12:53.426+06</t>
  </si>
  <si>
    <t>uuid:e945c7ab-5cd2-4e6a-8bf1-3a872d3ca1a8</t>
  </si>
  <si>
    <t>e945c7ab-5cd2-4e6a-8bf1-3a872d3ca1a8</t>
  </si>
  <si>
    <t>2017-04-23T09:14:15</t>
  </si>
  <si>
    <t>2017-04-23T12:45:24.015+06</t>
  </si>
  <si>
    <t>2017-04-23T12:46:00.320+06</t>
  </si>
  <si>
    <t>23.725222221881626 90.37478352314355 -20.066513893190102 12.0</t>
  </si>
  <si>
    <t>Many people and children eat the puffed rice</t>
  </si>
  <si>
    <t>2017-04-23T14:11:02.822+06</t>
  </si>
  <si>
    <t>uuid:d8f48604-da08-4f75-aa91-f793cfddf5f9</t>
  </si>
  <si>
    <t>d8f48604-da08-4f75-aa91-f793cfddf5f9</t>
  </si>
  <si>
    <t>2017-04-23T09:14:19</t>
  </si>
  <si>
    <t>2017-04-23T11:31:27.991+06</t>
  </si>
  <si>
    <t>2017-04-23T11:31:00.934+06</t>
  </si>
  <si>
    <t>23.723311898171723 90.37422957208615 -33.59179859244118 6.0</t>
  </si>
  <si>
    <t>Near by household</t>
  </si>
  <si>
    <t>2017-04-23T14:00:07.397+06</t>
  </si>
  <si>
    <t>uuid:0a2326a9-066b-4ed9-8660-f1498e523d59</t>
  </si>
  <si>
    <t>0a2326a9-066b-4ed9-8660-f1498e523d59</t>
  </si>
  <si>
    <t>2017-04-23T09:20:59</t>
  </si>
  <si>
    <t>2017-04-23T11:41:37.760+06</t>
  </si>
  <si>
    <t>2017-04-23T11:41:00.998+06</t>
  </si>
  <si>
    <t>23.724447373473147 90.37395960984189 -51.13369145063662 6.0</t>
  </si>
  <si>
    <t>2017-04-23T14:00:32.683+06</t>
  </si>
  <si>
    <t>uuid:c4538377-d208-45be-9341-84bdc7a27597</t>
  </si>
  <si>
    <t>c4538377-d208-45be-9341-84bdc7a27597</t>
  </si>
  <si>
    <t>2017-04-23T09:21:01</t>
  </si>
  <si>
    <t>2017-04-23T11:46:56.177+06</t>
  </si>
  <si>
    <t>2017-04-23T11:48:00.229+06</t>
  </si>
  <si>
    <t>23.724205357902893 90.37400864246018 -47.15487613142825 6.0</t>
  </si>
  <si>
    <t>Near by Household</t>
  </si>
  <si>
    <t>2017-04-23T13:57:58.050+06</t>
  </si>
  <si>
    <t>uuid:b575ccfd-2727-4e94-9340-59fd209b4e87</t>
  </si>
  <si>
    <t>b575ccfd-2727-4e94-9340-59fd209b4e87</t>
  </si>
  <si>
    <t>2017-04-23T09:21:35</t>
  </si>
  <si>
    <t>2017-04-23T12:01:16.462+06</t>
  </si>
  <si>
    <t>2017-04-23T12:00:00.147+06</t>
  </si>
  <si>
    <t>23.724489330114555 90.37492105356493 -30.45013295283508 6.0</t>
  </si>
  <si>
    <t>Near by market</t>
  </si>
  <si>
    <t>2017-04-23T13:58:31.945+06</t>
  </si>
  <si>
    <t>uuid:b15f7efb-49c6-40dd-837f-5ccab714752f</t>
  </si>
  <si>
    <t>b15f7efb-49c6-40dd-837f-5ccab714752f</t>
  </si>
  <si>
    <t>2017-04-23T09:21:37</t>
  </si>
  <si>
    <t>2017-04-23T12:22:33.134+06</t>
  </si>
  <si>
    <t>2017-04-23T12:22:00.917+06</t>
  </si>
  <si>
    <t>23.72281365250644 90.37431659961595 -37.13323002158625 4.0</t>
  </si>
  <si>
    <t>2017-04-23T13:58:59.079+06</t>
  </si>
  <si>
    <t>uuid:f4f9685d-2409-45fb-9281-155b7d808211</t>
  </si>
  <si>
    <t>f4f9685d-2409-45fb-9281-155b7d808211</t>
  </si>
  <si>
    <t>2017-04-23T09:21:46</t>
  </si>
  <si>
    <t>2017-04-23T12:28:02.446+06</t>
  </si>
  <si>
    <t>2020-04-23T12:30:00.451+06</t>
  </si>
  <si>
    <t>23.72308267067877 90.37477634020125 -48.48320869422134 4.0</t>
  </si>
  <si>
    <t>2017-04-23T13:59:26.037+06</t>
  </si>
  <si>
    <t>uuid:9663dc37-3cb3-47b7-9b33-5b84ff12d3fc</t>
  </si>
  <si>
    <t>9663dc37-3cb3-47b7-9b33-5b84ff12d3fc</t>
  </si>
  <si>
    <t>2017-04-23T09:21:54</t>
  </si>
  <si>
    <t>2017-04-23T11:34:40.105+06</t>
  </si>
  <si>
    <t>2017-04-23T11:34:00.602+06</t>
  </si>
  <si>
    <t>23.72325542936629 90.37379858962638 -41.83478507726939 6.0</t>
  </si>
  <si>
    <t>Near main road and soil wet.</t>
  </si>
  <si>
    <t>2017-04-23T14:18:29.135+06</t>
  </si>
  <si>
    <t>uuid:c81e0638-3a2e-4c84-a2f6-f34a6b25a412</t>
  </si>
  <si>
    <t>c81e0638-3a2e-4c84-a2f6-f34a6b25a412</t>
  </si>
  <si>
    <t>2017-04-23T09:22:26</t>
  </si>
  <si>
    <t>2017-04-23T11:41:28.340+06</t>
  </si>
  <si>
    <t>2017-04-23T11:42:00.481+06</t>
  </si>
  <si>
    <t>23.723742468487906 90.37415763035708 -3.702343072083629 8.0</t>
  </si>
  <si>
    <t>Near in mondir</t>
  </si>
  <si>
    <t>2017-04-23T14:14:44.509+06</t>
  </si>
  <si>
    <t>uuid:7d535657-3ec4-4c34-82e5-7fbcfb92a909</t>
  </si>
  <si>
    <t>7d535657-3ec4-4c34-82e5-7fbcfb92a909</t>
  </si>
  <si>
    <t>2017-04-23T09:22:28</t>
  </si>
  <si>
    <t>2017-04-23T11:53:27.168+06</t>
  </si>
  <si>
    <t>2017-04-23T11:53:00.891+06</t>
  </si>
  <si>
    <t>23.724172811839164 90.37401782658563 -30.730170646163703 4.0</t>
  </si>
  <si>
    <t>Many children playing, Near drain and soil wet.</t>
  </si>
  <si>
    <t>2017-04-23T14:19:36.165+06</t>
  </si>
  <si>
    <t>uuid:bdd38dce-7616-4956-ba69-c7ce311e31ed</t>
  </si>
  <si>
    <t>bdd38dce-7616-4956-ba69-c7ce311e31ed</t>
  </si>
  <si>
    <t>2017-04-23T09:22:32</t>
  </si>
  <si>
    <t>2017-04-23T12:05:09.507+06</t>
  </si>
  <si>
    <t>2017-04-23T12:05:00.890+06</t>
  </si>
  <si>
    <t>23.724668311543994 90.37424711811582 -36.793720521624884 6.0</t>
  </si>
  <si>
    <t>Many consumer buying this shop</t>
  </si>
  <si>
    <t>2017-04-23T14:15:42.915+06</t>
  </si>
  <si>
    <t>uuid:f0f8a3bd-b9f0-4647-b640-8f17a190b7e3</t>
  </si>
  <si>
    <t>f0f8a3bd-b9f0-4647-b640-8f17a190b7e3</t>
  </si>
  <si>
    <t>2017-04-23T09:22:34</t>
  </si>
  <si>
    <t>2017-04-23T12:30:21.348+06</t>
  </si>
  <si>
    <t>2017-04-23T12:30:00.018+06</t>
  </si>
  <si>
    <t>23.72606230257445 90.37062449447687 -43.97719660817548 4.0</t>
  </si>
  <si>
    <t>2/3 months continuously reserved water on the way</t>
  </si>
  <si>
    <t>Many peopleâ€‹ can't walk on the way because dirty water</t>
  </si>
  <si>
    <t>2017-04-23T14:20:28.231+06</t>
  </si>
  <si>
    <t>uuid:17c3ac83-626b-44d0-9437-6312d787a205</t>
  </si>
  <si>
    <t>17c3ac83-626b-44d0-9437-6312d787a205</t>
  </si>
  <si>
    <t>2017-04-23T09:22:37</t>
  </si>
  <si>
    <t>2017-04-23T12:42:39.060+06</t>
  </si>
  <si>
    <t>2017-04-23T12:45:00.770+06</t>
  </si>
  <si>
    <t>23.725901345274472 90.37056369848553 -51.93557354315354 4.0</t>
  </si>
  <si>
    <t>Many trash present and near toilet</t>
  </si>
  <si>
    <t>2017-04-23T14:21:03.364+06</t>
  </si>
  <si>
    <t>uuid:497c65c5-9119-4711-8cbc-fb0f97cb1edf</t>
  </si>
  <si>
    <t>497c65c5-9119-4711-8cbc-fb0f97cb1edf</t>
  </si>
  <si>
    <t>2017-04-23T09:22:40</t>
  </si>
  <si>
    <t>2017-04-23T12:56:36.392+06</t>
  </si>
  <si>
    <t>2017-04-23T12:56:00.201+06</t>
  </si>
  <si>
    <t>23.72614883809539 90.37078026230455 -31.201089160128234 4.0</t>
  </si>
  <si>
    <t>2017-04-23T14:21:31.006+06</t>
  </si>
  <si>
    <t>uuid:0765962b-d432-49fc-9d0c-ebf3bbe98658</t>
  </si>
  <si>
    <t>0765962b-d432-49fc-9d0c-ebf3bbe98658</t>
  </si>
  <si>
    <t>2017-04-23T09:22:48</t>
  </si>
  <si>
    <t>2017-04-24T09:18:51.672+06</t>
  </si>
  <si>
    <t>2017-04-24T09:19:00.962+06</t>
  </si>
  <si>
    <t>23.72390389076787 90.37433723690278 -52.4566304143022 16.0</t>
  </si>
  <si>
    <t>2017-04-24T14:39:58.164+06</t>
  </si>
  <si>
    <t>uuid:a0f257d4-d482-471c-897f-bedbaa3e6711</t>
  </si>
  <si>
    <t>a0f257d4-d482-471c-897f-bedbaa3e6711</t>
  </si>
  <si>
    <t>2017-04-24T08:52:23</t>
  </si>
  <si>
    <t>2017-04-24T09:57:24.936+06</t>
  </si>
  <si>
    <t>2017-04-24T09:58:00.387+06</t>
  </si>
  <si>
    <t>23.725159684914946 90.37351087996461 -12.278089462781287 8.0</t>
  </si>
  <si>
    <t>Many people use this water and dirt visible nearby</t>
  </si>
  <si>
    <t>2017-04-24T14:42:40.780+06</t>
  </si>
  <si>
    <t>uuid:c9a57ff3-0771-4e2a-afb6-1ddaf35aed26</t>
  </si>
  <si>
    <t>c9a57ff3-0771-4e2a-afb6-1ddaf35aed26</t>
  </si>
  <si>
    <t>2017-04-24T08:52:25</t>
  </si>
  <si>
    <t>2017-04-24T10:07:10.852+06</t>
  </si>
  <si>
    <t>2017-04-24T10:07:00.657+06</t>
  </si>
  <si>
    <t>23.72546078599286 90.37347683743882 -55.06274981169275 8.0</t>
  </si>
  <si>
    <t>There are many people use this water and dirt visible nearby</t>
  </si>
  <si>
    <t>2017-04-24T14:40:34.635+06</t>
  </si>
  <si>
    <t>uuid:207aa4cf-60ef-4b32-ba2f-151062693566</t>
  </si>
  <si>
    <t>207aa4cf-60ef-4b32-ba2f-151062693566</t>
  </si>
  <si>
    <t>2017-04-24T08:52:27</t>
  </si>
  <si>
    <t>2017-04-24T10:19:49.084+06</t>
  </si>
  <si>
    <t>2017-04-24T10:20:00.330+06</t>
  </si>
  <si>
    <t>23.72576808800844 90.37318073964802 -46.39775952217563 8.0</t>
  </si>
  <si>
    <t>2017-04-24T14:41:48.733+06</t>
  </si>
  <si>
    <t>uuid:69a58d99-a700-4ce1-9545-0c6f30a506e6</t>
  </si>
  <si>
    <t>69a58d99-a700-4ce1-9545-0c6f30a506e6</t>
  </si>
  <si>
    <t>2017-04-24T08:52:29</t>
  </si>
  <si>
    <t>2017-04-24T10:31:21.598+06</t>
  </si>
  <si>
    <t>2017-04-24T10:31:00.329+06</t>
  </si>
  <si>
    <t>23.72557101612677 90.37291462561618 -29.75051569666543 8.0</t>
  </si>
  <si>
    <t>2017-04-24T14:43:33.104+06</t>
  </si>
  <si>
    <t>uuid:cb4f9229-8f28-4087-8949-d1b79a77468f</t>
  </si>
  <si>
    <t>cb4f9229-8f28-4087-8949-d1b79a77468f</t>
  </si>
  <si>
    <t>2017-04-24T08:52:33</t>
  </si>
  <si>
    <t>2017-04-24T10:43:05.330+06</t>
  </si>
  <si>
    <t>2017-04-24T10:43:00.232+06</t>
  </si>
  <si>
    <t>23.725729069614548 90.37240684422282 -48.38000280054712 8.0</t>
  </si>
  <si>
    <t>2017-04-24T14:41:10.143+06</t>
  </si>
  <si>
    <t>uuid:25d81335-b065-4c1c-a97d-b0484447b7ba</t>
  </si>
  <si>
    <t>25d81335-b065-4c1c-a97d-b0484447b7ba</t>
  </si>
  <si>
    <t>2017-04-24T08:52:36</t>
  </si>
  <si>
    <t>2017-04-24T11:04:53.107+06</t>
  </si>
  <si>
    <t>2017-04-24T11:05:00.597+06</t>
  </si>
  <si>
    <t>23.726079981294188 90.37366838786564 -17.50399463311186 16.0</t>
  </si>
  <si>
    <t>Many people and children eat the fuska</t>
  </si>
  <si>
    <t>2017-04-24T14:42:13.133+06</t>
  </si>
  <si>
    <t>uuid:f6a08c4f-9865-498d-bb4c-daf4dabb71dc</t>
  </si>
  <si>
    <t>f6a08c4f-9865-498d-bb4c-daf4dabb71dc</t>
  </si>
  <si>
    <t>2017-04-24T08:52:38</t>
  </si>
  <si>
    <t>2017-04-24T09:20:22.647+06</t>
  </si>
  <si>
    <t>2017-04-24T09:21:00.414+06</t>
  </si>
  <si>
    <t>23.72411581876394 90.37475217460079 -29.62844865657874 8.0</t>
  </si>
  <si>
    <t>Wet soil</t>
  </si>
  <si>
    <t>2017-04-24T14:58:09.116+06</t>
  </si>
  <si>
    <t>uuid:d1dbbc5a-017c-4c67-9498-9c5c3be7054d</t>
  </si>
  <si>
    <t>d1dbbc5a-017c-4c67-9498-9c5c3be7054d</t>
  </si>
  <si>
    <t>2017-04-24T09:02:04</t>
  </si>
  <si>
    <t>2017-04-24T09:56:44.525+06</t>
  </si>
  <si>
    <t>2017-04-24T09:56:00.387+06</t>
  </si>
  <si>
    <t>23.724559130169865 90.3747993611939 -31.490432323929905 8.0</t>
  </si>
  <si>
    <t>Have no notes</t>
  </si>
  <si>
    <t>2017-04-24T14:50:46.660+06</t>
  </si>
  <si>
    <t>uuid:f63d52eb-d3a9-4f4e-983f-8fb576c123af</t>
  </si>
  <si>
    <t>f63d52eb-d3a9-4f4e-983f-8fb576c123af</t>
  </si>
  <si>
    <t>2017-04-24T09:02:08</t>
  </si>
  <si>
    <t>2017-04-24T10:05:26.314+06</t>
  </si>
  <si>
    <t>2017-04-24T10:05:00.433+06</t>
  </si>
  <si>
    <t>23.72498995089034 90.37401272219431 -44.56351349905379 4.0</t>
  </si>
  <si>
    <t>Near drain line, many consumer buying this shop</t>
  </si>
  <si>
    <t>2017-04-24T14:51:59.111+06</t>
  </si>
  <si>
    <t>uuid:ae20b94f-eedd-4d5a-976a-2e3772f0705f</t>
  </si>
  <si>
    <t>ae20b94f-eedd-4d5a-976a-2e3772f0705f</t>
  </si>
  <si>
    <t>2017-04-24T09:02:10</t>
  </si>
  <si>
    <t>2017-04-24T10:18:20.462+06</t>
  </si>
  <si>
    <t>2017-04-24T10:18:00.505+06</t>
  </si>
  <si>
    <t>23.72480197379386 90.37339911931669 -35.4459505088395 4.0</t>
  </si>
  <si>
    <t>2017-04-24T14:59:35.214+06</t>
  </si>
  <si>
    <t>uuid:fe3ed014-7666-48af-9be6-0825fa83fca8</t>
  </si>
  <si>
    <t>fe3ed014-7666-48af-9be6-0825fa83fca8</t>
  </si>
  <si>
    <t>2017-04-24T09:02:12</t>
  </si>
  <si>
    <t>2017-04-24T10:33:53.398+06</t>
  </si>
  <si>
    <t>2017-04-24T10:35:00.778+06</t>
  </si>
  <si>
    <t>23.72607089800351 90.37245157912221 -57.26444259833955 4.0</t>
  </si>
  <si>
    <t>2017-04-24T14:57:06.805+06</t>
  </si>
  <si>
    <t>uuid:593d3818-82e7-42b3-b817-dfac8bd2ea6b</t>
  </si>
  <si>
    <t>593d3818-82e7-42b3-b817-dfac8bd2ea6b</t>
  </si>
  <si>
    <t>2017-04-24T09:02:15</t>
  </si>
  <si>
    <t>2017-04-24T12:04:52.366+06</t>
  </si>
  <si>
    <t>2017-04-24T12:05:00.474+06</t>
  </si>
  <si>
    <t>23.724970449542848 90.3705783585986 -42.12965999356114 4.0</t>
  </si>
  <si>
    <t>2017-04-24T15:00:14.834+06</t>
  </si>
  <si>
    <t>uuid:b0de57af-08e9-487a-86eb-416bce57863b</t>
  </si>
  <si>
    <t>b0de57af-08e9-487a-86eb-416bce57863b</t>
  </si>
  <si>
    <t>2017-04-24T09:02:17</t>
  </si>
  <si>
    <t>2017-04-24T12:26:02.434+06</t>
  </si>
  <si>
    <t>2017-04-24T12:26:00.128+06</t>
  </si>
  <si>
    <t>23.726969820734226 90.3667744657709 -52.75789104088024 4.0</t>
  </si>
  <si>
    <t>2017-04-24T15:00:46.892+06</t>
  </si>
  <si>
    <t>uuid:e365e013-b9d5-4413-b967-0e09fae27f67</t>
  </si>
  <si>
    <t>e365e013-b9d5-4413-b967-0e09fae27f67</t>
  </si>
  <si>
    <t>2017-04-24T09:02:19</t>
  </si>
  <si>
    <t>2017-04-24T09:19:03.875+06</t>
  </si>
  <si>
    <t>2017-04-24T09:19:00.893+06</t>
  </si>
  <si>
    <t>23.724478715899053 90.37495831718938 -17.29252958409509 6.0</t>
  </si>
  <si>
    <t>Vitore sope ase</t>
  </si>
  <si>
    <t>2017-04-24T15:03:22.568+06</t>
  </si>
  <si>
    <t>uuid:7cf776cd-2815-44b1-891e-a68e63034701</t>
  </si>
  <si>
    <t>7cf776cd-2815-44b1-891e-a68e63034701</t>
  </si>
  <si>
    <t>2017-04-24T09:13:14</t>
  </si>
  <si>
    <t>2017-04-24T09:39:23.374+06</t>
  </si>
  <si>
    <t>2017-04-24T09:37:00.080+06</t>
  </si>
  <si>
    <t>23.725056196033908 90.37360135912375 -41.279466031637014 6.0</t>
  </si>
  <si>
    <t>2017-04-24T15:02:40.425+06</t>
  </si>
  <si>
    <t>uuid:371cfcbb-2175-47b4-9361-534cf843b803</t>
  </si>
  <si>
    <t>371cfcbb-2175-47b4-9361-534cf843b803</t>
  </si>
  <si>
    <t>2017-04-24T09:13:16</t>
  </si>
  <si>
    <t>2017-04-24T10:05:39.314+06</t>
  </si>
  <si>
    <t>2017-04-04T09:59:00.511+06</t>
  </si>
  <si>
    <t>23.72490488481522 90.3741714326717 -40.83091438409685 4.0</t>
  </si>
  <si>
    <t>Near basin and food</t>
  </si>
  <si>
    <t>2017-04-24T15:01:47.767+06</t>
  </si>
  <si>
    <t>uuid:8f6de5ba-5c0a-437b-be1b-da08d937f374</t>
  </si>
  <si>
    <t>8f6de5ba-5c0a-437b-be1b-da08d937f374</t>
  </si>
  <si>
    <t>2017-04-24T09:13:22</t>
  </si>
  <si>
    <t>2017-04-24T10:19:09.610+06</t>
  </si>
  <si>
    <t>2017-04-24T10:20:00.875+06</t>
  </si>
  <si>
    <t>23.72494397768435 90.37396641882206 -38.57356290532596 6.0</t>
  </si>
  <si>
    <t>2017-04-24T15:00:06.623+06</t>
  </si>
  <si>
    <t>uuid:7168cf61-4345-4b2e-bb54-b65ce5a45910</t>
  </si>
  <si>
    <t>7168cf61-4345-4b2e-bb54-b65ce5a45910</t>
  </si>
  <si>
    <t>2017-04-24T09:13:34</t>
  </si>
  <si>
    <t>2017-04-24T10:40:23.046+06</t>
  </si>
  <si>
    <t>2017-04-24T10:35:00.953+06</t>
  </si>
  <si>
    <t>23.724643865959884 90.37449796128645 -30.987303245569993 4.0</t>
  </si>
  <si>
    <t>Near by sope</t>
  </si>
  <si>
    <t>2017-04-24T14:59:12.148+06</t>
  </si>
  <si>
    <t>uuid:bb8bcd67-d987-4cc7-9fd5-de12a027aaa9</t>
  </si>
  <si>
    <t>bb8bcd67-d987-4cc7-9fd5-de12a027aaa9</t>
  </si>
  <si>
    <t>2017-04-24T09:13:38</t>
  </si>
  <si>
    <t>2017-04-24T10:45:32.942+06</t>
  </si>
  <si>
    <t>2017-04-24T10:45:00.890+06</t>
  </si>
  <si>
    <t>23.72438809525945 90.37492680261451 -64.09351517723262 4.0</t>
  </si>
  <si>
    <t>Market</t>
  </si>
  <si>
    <t>2017-04-24T15:02:12.865+06</t>
  </si>
  <si>
    <t>uuid:99f7af5a-24f0-4801-89db-33eb996f6127</t>
  </si>
  <si>
    <t>99f7af5a-24f0-4801-89db-33eb996f6127</t>
  </si>
  <si>
    <t>2017-04-24T09:13:53</t>
  </si>
  <si>
    <t>lab_sample_type</t>
  </si>
  <si>
    <t>lab_id</t>
  </si>
  <si>
    <t>lab_id_val</t>
  </si>
  <si>
    <t>lab_processing</t>
  </si>
  <si>
    <t>lab_incubator_placed</t>
  </si>
  <si>
    <t>lab_incubator_removed</t>
  </si>
  <si>
    <t>lab_p_weight</t>
  </si>
  <si>
    <t>lab_sf_weight</t>
  </si>
  <si>
    <t>lab_pa_weight</t>
  </si>
  <si>
    <t>lab_1_dil_tested</t>
  </si>
  <si>
    <t>lab_1_volume</t>
  </si>
  <si>
    <t>lab_1_dil</t>
  </si>
  <si>
    <t>lab_1_ecoli_reading</t>
  </si>
  <si>
    <t>lab_1_ecoli_big</t>
  </si>
  <si>
    <t>lab_1_ecoli_small</t>
  </si>
  <si>
    <t>lab_1_ecoli</t>
  </si>
  <si>
    <t>lab_2_dil_tested</t>
  </si>
  <si>
    <t>lab_2_volume</t>
  </si>
  <si>
    <t>lab_2_dil</t>
  </si>
  <si>
    <t>lab_2_ecoli_reading</t>
  </si>
  <si>
    <t>lab_2_ecoli_big</t>
  </si>
  <si>
    <t>lab_2_ecoli_small</t>
  </si>
  <si>
    <t>lab_2_ecoli</t>
  </si>
  <si>
    <t>lab_3_dilution_performed</t>
  </si>
  <si>
    <t>lab_3_dil_tested</t>
  </si>
  <si>
    <t>lab_3_volume</t>
  </si>
  <si>
    <t>lab_3_dil</t>
  </si>
  <si>
    <t>lab_3_ecoli_reading</t>
  </si>
  <si>
    <t>lab_3_ecoli_big</t>
  </si>
  <si>
    <t>lab_3_ecoli_small</t>
  </si>
  <si>
    <t>lab_3_ecoli</t>
  </si>
  <si>
    <t>lab_notes</t>
  </si>
  <si>
    <t>lab_photo</t>
  </si>
  <si>
    <t>lab_enum</t>
  </si>
  <si>
    <t>2017-04-13T11:21:15.973+06</t>
  </si>
  <si>
    <t>2017-04-09T14:50:00.109+06</t>
  </si>
  <si>
    <t>2017-04-09T16:30:00.784+06</t>
  </si>
  <si>
    <t>2017-04-10T16:30:00.757+06</t>
  </si>
  <si>
    <t>Arefeen haider</t>
  </si>
  <si>
    <t>2017-04-18T09:27:53.966+06</t>
  </si>
  <si>
    <t>uuid:6cd3d2d6-e310-48a7-89a4-18f974f9c607</t>
  </si>
  <si>
    <t>6cd3d2d6-e310-48a7-89a4-18f974f9c607</t>
  </si>
  <si>
    <t>2017-04-24T04:40:43</t>
  </si>
  <si>
    <t>2017-04-13T11:26:07.813+06</t>
  </si>
  <si>
    <t>2017-04-09T14:50:00.374+06</t>
  </si>
  <si>
    <t>2017-04-09T16:30:00.412+06</t>
  </si>
  <si>
    <t>2017-04-10T16:30:00.936+06</t>
  </si>
  <si>
    <t>2017-04-18T09:27:59.002+06</t>
  </si>
  <si>
    <t>uuid:49d983a6-1bd8-488b-b464-8ccb9a01cc4d</t>
  </si>
  <si>
    <t>49d983a6-1bd8-488b-b464-8ccb9a01cc4d</t>
  </si>
  <si>
    <t>2017-04-24T04:40:45</t>
  </si>
  <si>
    <t>2017-04-13T11:28:56.272+06</t>
  </si>
  <si>
    <t>2017-04-09T14:50:00.255+06</t>
  </si>
  <si>
    <t>2017-04-09T16:30:00.859+06</t>
  </si>
  <si>
    <t>2017-04-10T16:30:00.979+06</t>
  </si>
  <si>
    <t>2017-04-18T09:28:04.664+06</t>
  </si>
  <si>
    <t>uuid:70df89d2-3078-4eee-b994-12fc9db5c1e3</t>
  </si>
  <si>
    <t>70df89d2-3078-4eee-b994-12fc9db5c1e3</t>
  </si>
  <si>
    <t>2017-04-24T04:40:47</t>
  </si>
  <si>
    <t>2017-04-13T11:32:05.908+06</t>
  </si>
  <si>
    <t>2017-04-09T15:00:00.033+06</t>
  </si>
  <si>
    <t>2017-04-09T17:00:00.751+06</t>
  </si>
  <si>
    <t>2017-04-10T17:00:00.320+06</t>
  </si>
  <si>
    <t>Arefeen Haider</t>
  </si>
  <si>
    <t>2017-04-18T09:27:37.226+06</t>
  </si>
  <si>
    <t>uuid:a21f4f8b-98c7-4082-b715-d077f676eac6</t>
  </si>
  <si>
    <t>a21f4f8b-98c7-4082-b715-d077f676eac6</t>
  </si>
  <si>
    <t>2017-04-24T04:40:49</t>
  </si>
  <si>
    <t>2017-04-13T11:36:14.379+06</t>
  </si>
  <si>
    <t>2017-04-09T15:00:00.226+06</t>
  </si>
  <si>
    <t>2017-04-09T17:00:00.422+06</t>
  </si>
  <si>
    <t>2017-04-10T17:00:00.429+06</t>
  </si>
  <si>
    <t>2017-04-18T09:27:42.426+06</t>
  </si>
  <si>
    <t>uuid:8b610685-36b5-4f5d-b0f9-ed8d4bcaf240</t>
  </si>
  <si>
    <t>8b610685-36b5-4f5d-b0f9-ed8d4bcaf240</t>
  </si>
  <si>
    <t>2017-04-24T04:40:51</t>
  </si>
  <si>
    <t>2017-04-13T11:42:23.378+06</t>
  </si>
  <si>
    <t>2017-04-09T15:00:00.554+06</t>
  </si>
  <si>
    <t>2017-04-09T17:00:00.686+06</t>
  </si>
  <si>
    <t>2017-04-10T17:00:00.466+06</t>
  </si>
  <si>
    <t>2017-04-18T09:27:47.872+06</t>
  </si>
  <si>
    <t>uuid:e20f8b0d-8c77-4727-8392-2a804f519d22</t>
  </si>
  <si>
    <t>e20f8b0d-8c77-4727-8392-2a804f519d22</t>
  </si>
  <si>
    <t>2017-04-24T04:40:53</t>
  </si>
  <si>
    <t>2017-04-13T11:45:00.128+06</t>
  </si>
  <si>
    <t>2017-04-09T15:10:00.037+06</t>
  </si>
  <si>
    <t>2017-04-09T16:30:00.683+06</t>
  </si>
  <si>
    <t>2017-04-10T16:30:00.836+06</t>
  </si>
  <si>
    <t>2017-04-18T09:28:19.019+06</t>
  </si>
  <si>
    <t>uuid:06c94a8b-34eb-4aac-83be-5d6c21d66a10</t>
  </si>
  <si>
    <t>06c94a8b-34eb-4aac-83be-5d6c21d66a10</t>
  </si>
  <si>
    <t>2017-04-24T04:40:55</t>
  </si>
  <si>
    <t>2017-04-13T13:20:29.353+06</t>
  </si>
  <si>
    <t>2017-04-09T15:10:00.657+06</t>
  </si>
  <si>
    <t>2017-04-09T16:30:00.837+06</t>
  </si>
  <si>
    <t>2017-04-10T16:30:00.121+06</t>
  </si>
  <si>
    <t>2017-04-18T09:29:42.027+06</t>
  </si>
  <si>
    <t>uuid:e0641c35-570d-4af1-a228-5d1f940d9d9a</t>
  </si>
  <si>
    <t>e0641c35-570d-4af1-a228-5d1f940d9d9a</t>
  </si>
  <si>
    <t>2017-04-24T04:40:59</t>
  </si>
  <si>
    <t>2017-04-13T13:22:51.570+06</t>
  </si>
  <si>
    <t>2017-04-09T14:45:00.189+06</t>
  </si>
  <si>
    <t>2017-04-09T16:30:00.429+06</t>
  </si>
  <si>
    <t>2017-04-10T16:30:00.444+06</t>
  </si>
  <si>
    <t>2017-04-18T09:26:41.292+06</t>
  </si>
  <si>
    <t>uuid:0f924f17-ec1d-48c4-b110-15c94742fc13</t>
  </si>
  <si>
    <t>0f924f17-ec1d-48c4-b110-15c94742fc13</t>
  </si>
  <si>
    <t>2017-04-24T04:41:01</t>
  </si>
  <si>
    <t>2017-04-13T13:25:29.442+06</t>
  </si>
  <si>
    <t>2017-04-09T14:45:00.886+06</t>
  </si>
  <si>
    <t>2017-04-09T16:30:00.509+06</t>
  </si>
  <si>
    <t>2017-04-10T16:30:00.365+06</t>
  </si>
  <si>
    <t>2017-04-18T09:26:56.773+06</t>
  </si>
  <si>
    <t>uuid:c37902aa-64fd-407e-a38b-6a68d8dece35</t>
  </si>
  <si>
    <t>c37902aa-64fd-407e-a38b-6a68d8dece35</t>
  </si>
  <si>
    <t>2017-04-24T04:41:04</t>
  </si>
  <si>
    <t>2017-04-13T13:28:45.588+06</t>
  </si>
  <si>
    <t>2017-04-09T14:30:00.615+06</t>
  </si>
  <si>
    <t>2017-04-09T16:30:00.533+06</t>
  </si>
  <si>
    <t>2017-04-10T16:30:00.681+06</t>
  </si>
  <si>
    <t>2017-04-18T09:25:55.567+06</t>
  </si>
  <si>
    <t>uuid:9a6c7625-1637-43d9-89ae-b98799bc70d6</t>
  </si>
  <si>
    <t>9a6c7625-1637-43d9-89ae-b98799bc70d6</t>
  </si>
  <si>
    <t>2017-04-24T04:41:06</t>
  </si>
  <si>
    <t>2017-04-13T13:30:47.030+06</t>
  </si>
  <si>
    <t>2017-04-09T14:30:00.402+06</t>
  </si>
  <si>
    <t>2017-04-09T16:30:00.335+06</t>
  </si>
  <si>
    <t>2017-04-10T16:30:00.829+06</t>
  </si>
  <si>
    <t>2017-04-18T09:26:25.729+06</t>
  </si>
  <si>
    <t>uuid:0ebb785e-bad1-4af4-a825-7528a936f7fa</t>
  </si>
  <si>
    <t>0ebb785e-bad1-4af4-a825-7528a936f7fa</t>
  </si>
  <si>
    <t>2017-04-24T04:41:08</t>
  </si>
  <si>
    <t>2017-04-13T13:32:36.537+06</t>
  </si>
  <si>
    <t>2017-04-09T14:30:00.792+06</t>
  </si>
  <si>
    <t>2017-04-09T16:30:00.079+06</t>
  </si>
  <si>
    <t>2017-04-10T16:30:00.973+06</t>
  </si>
  <si>
    <t>2017-04-18T09:26:35.644+06</t>
  </si>
  <si>
    <t>uuid:fc2b2e96-00cd-4a3d-b3eb-e56e77a5aaba</t>
  </si>
  <si>
    <t>fc2b2e96-00cd-4a3d-b3eb-e56e77a5aaba</t>
  </si>
  <si>
    <t>2017-04-24T04:41:11</t>
  </si>
  <si>
    <t>2017-04-17T13:00:58.646+06</t>
  </si>
  <si>
    <t>2017-04-12T12:00:00.692+06</t>
  </si>
  <si>
    <t>2017-04-12T13:30:00.171+06</t>
  </si>
  <si>
    <t>2017-04-13T13:35:00.452+06</t>
  </si>
  <si>
    <t>2017-04-18T09:27:18.368+06</t>
  </si>
  <si>
    <t>uuid:7d1e3c7e-6775-44ec-9875-47d12bea7060</t>
  </si>
  <si>
    <t>7d1e3c7e-6775-44ec-9875-47d12bea7060</t>
  </si>
  <si>
    <t>2017-04-24T04:41:25</t>
  </si>
  <si>
    <t>2017-04-17T13:05:17.032+06</t>
  </si>
  <si>
    <t>2017-04-12T12:00:00.381+06</t>
  </si>
  <si>
    <t>2017-04-12T13:30:00.551+06</t>
  </si>
  <si>
    <t>2017-04-13T13:35:00.246+06</t>
  </si>
  <si>
    <t>Arefeen</t>
  </si>
  <si>
    <t>2017-04-18T09:27:23.203+06</t>
  </si>
  <si>
    <t>uuid:101d415d-db43-497b-b22e-7ada5dba084b</t>
  </si>
  <si>
    <t>101d415d-db43-497b-b22e-7ada5dba084b</t>
  </si>
  <si>
    <t>2017-04-24T04:41:52</t>
  </si>
  <si>
    <t>2017-04-19T15:50:02.470+06</t>
  </si>
  <si>
    <t>2017-04-12T12:00:00.102+06</t>
  </si>
  <si>
    <t>2017-04-12T13:30:00.479+06</t>
  </si>
  <si>
    <t>2017-04-13T13:35:00.415+06</t>
  </si>
  <si>
    <t>Shimul</t>
  </si>
  <si>
    <t>2017-04-23T17:26:50.481+06</t>
  </si>
  <si>
    <t>uuid:095e45a5-ca68-477f-9a87-128373c32308</t>
  </si>
  <si>
    <t>095e45a5-ca68-477f-9a87-128373c32308</t>
  </si>
  <si>
    <t>2017-04-24T04:42:12</t>
  </si>
  <si>
    <t>2017-04-23T18:49:38.931+06</t>
  </si>
  <si>
    <t>2017-04-12T03:15:00.205+06</t>
  </si>
  <si>
    <t>2017-04-12T05:25:00.990+06</t>
  </si>
  <si>
    <t>2017-04-13T05:30:00.186+06</t>
  </si>
  <si>
    <t>2017-04-23T18:52:53.309+06</t>
  </si>
  <si>
    <t>uuid:c3cdf8e4-6693-491f-b2a3-80c57c3471fe</t>
  </si>
  <si>
    <t>c3cdf8e4-6693-491f-b2a3-80c57c3471fe</t>
  </si>
  <si>
    <t>2017-04-24T04:42:38</t>
  </si>
  <si>
    <t>2017-04-13T11:18:50.337+06</t>
  </si>
  <si>
    <t>2017-04-10T13:00:00.847+06</t>
  </si>
  <si>
    <t>2017-04-10T16:20:00.131+06</t>
  </si>
  <si>
    <t>2017-04-11T16:20:00.133+06</t>
  </si>
  <si>
    <t>2017-04-23T17:35:02.688+06</t>
  </si>
  <si>
    <t>uuid:aa4caa42-7f14-4366-b30a-a508e19bf323</t>
  </si>
  <si>
    <t>aa4caa42-7f14-4366-b30a-a508e19bf323</t>
  </si>
  <si>
    <t>2017-04-24T04:42:55</t>
  </si>
  <si>
    <t>2017-04-13T11:24:43.006+06</t>
  </si>
  <si>
    <t>2017-04-10T15:00:00.922+06</t>
  </si>
  <si>
    <t>2017-04-10T16:20:00.882+06</t>
  </si>
  <si>
    <t>2017-04-11T16:20:00.859+06</t>
  </si>
  <si>
    <t>2017-04-23T17:35:48.566+06</t>
  </si>
  <si>
    <t>uuid:641200a4-ce12-4f58-9075-dbf76ddad715</t>
  </si>
  <si>
    <t>641200a4-ce12-4f58-9075-dbf76ddad715</t>
  </si>
  <si>
    <t>2017-04-24T04:42:58</t>
  </si>
  <si>
    <t>2017-04-13T11:31:16.755+06</t>
  </si>
  <si>
    <t>2017-04-10T15:00:00.448+06</t>
  </si>
  <si>
    <t>2017-04-10T16:20:00.381+06</t>
  </si>
  <si>
    <t>2017-04-11T16:20:00.638+06</t>
  </si>
  <si>
    <t>2017-04-23T17:34:02.748+06</t>
  </si>
  <si>
    <t>uuid:b4c80d8b-d6d5-40a7-8bd5-0c6298c73fa9</t>
  </si>
  <si>
    <t>b4c80d8b-d6d5-40a7-8bd5-0c6298c73fa9</t>
  </si>
  <si>
    <t>2017-04-24T04:43:01</t>
  </si>
  <si>
    <t>2017-04-13T11:34:59.282+06</t>
  </si>
  <si>
    <t>2017-04-10T15:00:00.621+06</t>
  </si>
  <si>
    <t>2017-04-10T16:20:00.250+06</t>
  </si>
  <si>
    <t>2017-04-11T16:20:00.977+06</t>
  </si>
  <si>
    <t>2017-04-23T17:34:22.634+06</t>
  </si>
  <si>
    <t>uuid:5f5759d8-fa7f-4047-ad46-2e67b639bd77</t>
  </si>
  <si>
    <t>5f5759d8-fa7f-4047-ad46-2e67b639bd77</t>
  </si>
  <si>
    <t>2017-04-24T04:43:03</t>
  </si>
  <si>
    <t>2017-04-13T11:38:40.316+06</t>
  </si>
  <si>
    <t>2017-04-10T15:00:00.201+06</t>
  </si>
  <si>
    <t>2017-04-10T16:20:00.935+06</t>
  </si>
  <si>
    <t>2017-04-11T16:20:00.058+06</t>
  </si>
  <si>
    <t>2017-04-23T17:27:24.881+06</t>
  </si>
  <si>
    <t>uuid:78679af1-0344-4a24-adc0-6466dff46fda</t>
  </si>
  <si>
    <t>78679af1-0344-4a24-adc0-6466dff46fda</t>
  </si>
  <si>
    <t>2017-04-24T04:43:06</t>
  </si>
  <si>
    <t>2017-04-23T16:46:37.035+06</t>
  </si>
  <si>
    <t>2017-04-09T14:45:00.298+06</t>
  </si>
  <si>
    <t>2017-04-09T16:30:00.604+06</t>
  </si>
  <si>
    <t>2017-04-10T16:30:00.230+06</t>
  </si>
  <si>
    <t>2017-04-23T18:06:45.203+06</t>
  </si>
  <si>
    <t>uuid:f88bce9b-8b5a-4ae2-b761-775c5e0ea7b7</t>
  </si>
  <si>
    <t>f88bce9b-8b5a-4ae2-b761-775c5e0ea7b7</t>
  </si>
  <si>
    <t>2017-04-24T04:43:24</t>
  </si>
  <si>
    <t>2017-04-23T16:53:36.656+06</t>
  </si>
  <si>
    <t>2017-04-09T14:45:00.284+06</t>
  </si>
  <si>
    <t>2017-04-09T16:30:00.075+06</t>
  </si>
  <si>
    <t>2017-04-23T17:34:51.557+06</t>
  </si>
  <si>
    <t>uuid:c2af8acd-0731-4dbf-9bce-4554499058c9</t>
  </si>
  <si>
    <t>c2af8acd-0731-4dbf-9bce-4554499058c9</t>
  </si>
  <si>
    <t>2017-04-24T04:43:26</t>
  </si>
  <si>
    <t>2017-04-23T17:29:58.920+06</t>
  </si>
  <si>
    <t>2017-04-10T11:30:00.472+06</t>
  </si>
  <si>
    <t>2017-04-10T16:20:00.732+06</t>
  </si>
  <si>
    <t>2017-04-11T16:20:00.128+06</t>
  </si>
  <si>
    <t>2017-04-24T12:35:24.570+06</t>
  </si>
  <si>
    <t>uuid:45406bd9-e7e5-4556-b835-2a8a6cb17ce5</t>
  </si>
  <si>
    <t>45406bd9-e7e5-4556-b835-2a8a6cb17ce5</t>
  </si>
  <si>
    <t>2017-04-24T10:05:15</t>
  </si>
  <si>
    <t>2017-04-23T17:33:21.909+06</t>
  </si>
  <si>
    <t>2017-04-10T11:30:00.177+06</t>
  </si>
  <si>
    <t>2017-04-10T16:20:00.262+06</t>
  </si>
  <si>
    <t>2017-04-11T16:20:00.808+06</t>
  </si>
  <si>
    <t>2017-04-24T12:41:39.077+06</t>
  </si>
  <si>
    <t>uuid:23203270-5c9a-42d5-ac9c-d9a87a49c9b7</t>
  </si>
  <si>
    <t>23203270-5c9a-42d5-ac9c-d9a87a49c9b7</t>
  </si>
  <si>
    <t>2017-04-24T10:05:17</t>
  </si>
  <si>
    <t>2017-04-23T17:36:20.934+06</t>
  </si>
  <si>
    <t>2017-04-10T11:30:00.611+06</t>
  </si>
  <si>
    <t>2017-04-10T16:20:00.160+06</t>
  </si>
  <si>
    <t>2017-04-11T16:20:00.652+06</t>
  </si>
  <si>
    <t>2017-04-24T12:40:19.896+06</t>
  </si>
  <si>
    <t>uuid:3521284a-b7db-4a89-9813-6289647542fc</t>
  </si>
  <si>
    <t>3521284a-b7db-4a89-9813-6289647542fc</t>
  </si>
  <si>
    <t>2017-04-24T10:05:21</t>
  </si>
  <si>
    <t>2017-04-23T17:40:25.318+06</t>
  </si>
  <si>
    <t>2017-04-10T15:00:00.013+06</t>
  </si>
  <si>
    <t>2017-04-10T16:20:00.074+06</t>
  </si>
  <si>
    <t>2017-04-11T16:20:00.189+06</t>
  </si>
  <si>
    <t>2017-04-24T12:33:47.990+06</t>
  </si>
  <si>
    <t>uuid:db25d7c0-250b-4292-b119-6bab29847aa0</t>
  </si>
  <si>
    <t>db25d7c0-250b-4292-b119-6bab29847aa0</t>
  </si>
  <si>
    <t>2017-04-24T10:05:47</t>
  </si>
  <si>
    <t>2017-04-23T17:43:24.291+06</t>
  </si>
  <si>
    <t>2017-04-10T15:00:00.743+06</t>
  </si>
  <si>
    <t>2017-04-10T16:20:00.902+06</t>
  </si>
  <si>
    <t>2017-04-11T16:20:00.245+06</t>
  </si>
  <si>
    <t>2017-04-24T12:43:20.946+06</t>
  </si>
  <si>
    <t>uuid:681e5b1f-5725-4a13-b40b-be4e278c130e</t>
  </si>
  <si>
    <t>681e5b1f-5725-4a13-b40b-be4e278c130e</t>
  </si>
  <si>
    <t>2017-04-24T10:05:48</t>
  </si>
  <si>
    <t>2017-04-23T17:45:37.767+06</t>
  </si>
  <si>
    <t>2017-04-10T15:00:00.178+06</t>
  </si>
  <si>
    <t>2017-04-10T16:20:00.763+06</t>
  </si>
  <si>
    <t>2017-04-11T16:20:00.083+06</t>
  </si>
  <si>
    <t>2017-04-24T12:42:43.504+06</t>
  </si>
  <si>
    <t>uuid:2d60559e-9f9f-4b70-b92f-453af8a77164</t>
  </si>
  <si>
    <t>2d60559e-9f9f-4b70-b92f-453af8a77164</t>
  </si>
  <si>
    <t>2017-04-24T10:06:05</t>
  </si>
  <si>
    <t>2017-04-13T11:27:57.912+06</t>
  </si>
  <si>
    <t>2017-04-10T15:00:00.871+06</t>
  </si>
  <si>
    <t>2017-04-10T16:20:00.426+06</t>
  </si>
  <si>
    <t>2017-04-11T16:20:00.724+06</t>
  </si>
  <si>
    <t>2017-04-24T12:49:43.998+06</t>
  </si>
  <si>
    <t>uuid:a893b686-5d94-480c-9e62-5ff5cee287c4</t>
  </si>
  <si>
    <t>a893b686-5d94-480c-9e62-5ff5cee287c4</t>
  </si>
  <si>
    <t>2017-04-24T10:06:32</t>
  </si>
  <si>
    <t>2017-04-13T11:42:10.619+06</t>
  </si>
  <si>
    <t>2017-04-10T11:15:00.541+06</t>
  </si>
  <si>
    <t>2017-04-10T13:35:00.609+06</t>
  </si>
  <si>
    <t>2017-04-11T13:30:00.823+06</t>
  </si>
  <si>
    <t>2017-04-24T12:38:18.146+06</t>
  </si>
  <si>
    <t>uuid:8c7f16ef-97e9-4b8f-929e-7e5d8a63373f</t>
  </si>
  <si>
    <t>8c7f16ef-97e9-4b8f-929e-7e5d8a63373f</t>
  </si>
  <si>
    <t>2017-04-24T10:06:34</t>
  </si>
  <si>
    <t>2017-04-13T11:45:15.993+06</t>
  </si>
  <si>
    <t>2017-04-10T11:15:00.685+06</t>
  </si>
  <si>
    <t>2017-04-10T13:35:00.747+06</t>
  </si>
  <si>
    <t>2017-04-11T13:30:00.496+06</t>
  </si>
  <si>
    <t>2017-04-24T12:46:04.621+06</t>
  </si>
  <si>
    <t>uuid:1d0d3099-24e6-4caa-9299-4f29fdd913f8</t>
  </si>
  <si>
    <t>1d0d3099-24e6-4caa-9299-4f29fdd913f8</t>
  </si>
  <si>
    <t>2017-04-24T10:06:35</t>
  </si>
  <si>
    <t>2017-04-13T11:49:55.896+06</t>
  </si>
  <si>
    <t>2017-04-10T11:15:00.822+06</t>
  </si>
  <si>
    <t>2017-04-10T13:35:00.953+06</t>
  </si>
  <si>
    <t>2017-04-11T13:30:00.232+06</t>
  </si>
  <si>
    <t>Found Yellow wells but no flurocent detected</t>
  </si>
  <si>
    <t>2017-04-24T12:47:28.691+06</t>
  </si>
  <si>
    <t>uuid:12dbe15d-0570-4504-926c-3614c2698265</t>
  </si>
  <si>
    <t>12dbe15d-0570-4504-926c-3614c2698265</t>
  </si>
  <si>
    <t>2017-04-24T10:06:37</t>
  </si>
  <si>
    <t>2017-04-23T16:57:33.864+06</t>
  </si>
  <si>
    <t>2017-04-11T14:50:00.372+06</t>
  </si>
  <si>
    <t>2017-04-11T16:30:00.876+06</t>
  </si>
  <si>
    <t>2017-04-12T16:30:00.501+06</t>
  </si>
  <si>
    <t>2017-04-24T12:52:40.508+06</t>
  </si>
  <si>
    <t>uuid:4d447c82-6059-43de-b63c-9f8a0fc9ac35</t>
  </si>
  <si>
    <t>4d447c82-6059-43de-b63c-9f8a0fc9ac35</t>
  </si>
  <si>
    <t>2017-04-24T10:06:39</t>
  </si>
  <si>
    <t>2017-04-23T17:02:49.240+06</t>
  </si>
  <si>
    <t>2017-04-11T14:55:00.168+06</t>
  </si>
  <si>
    <t>2017-04-11T16:30:00.573+06</t>
  </si>
  <si>
    <t>2017-04-12T16:30:00.818+06</t>
  </si>
  <si>
    <t>2017-04-24T12:54:12.902+06</t>
  </si>
  <si>
    <t>uuid:e6d2740f-7702-425a-874a-db2a17985b47</t>
  </si>
  <si>
    <t>e6d2740f-7702-425a-874a-db2a17985b47</t>
  </si>
  <si>
    <t>2017-04-24T10:06:40</t>
  </si>
  <si>
    <t>2017-04-23T17:08:11.412+06</t>
  </si>
  <si>
    <t>2017-04-11T14:58:00.121+06</t>
  </si>
  <si>
    <t>2017-04-11T16:30:00.635+06</t>
  </si>
  <si>
    <t>2017-04-12T16:30:00.709+06</t>
  </si>
  <si>
    <t>2017-04-24T12:55:14.131+06</t>
  </si>
  <si>
    <t>uuid:c9101659-e4d3-4232-af69-5f1b2ee88faf</t>
  </si>
  <si>
    <t>c9101659-e4d3-4232-af69-5f1b2ee88faf</t>
  </si>
  <si>
    <t>2017-04-24T10:06:42</t>
  </si>
  <si>
    <t>2017-04-24T09:12:28.114+06</t>
  </si>
  <si>
    <t>2017-04-11T15:20:00.696+06</t>
  </si>
  <si>
    <t>2017-04-11T16:30:00.400+06</t>
  </si>
  <si>
    <t>2017-04-12T16:30:00.505+06</t>
  </si>
  <si>
    <t>2017-04-24T12:56:56.646+06</t>
  </si>
  <si>
    <t>uuid:9ae03d5a-bc6c-4c85-ab40-b60aff7118c5</t>
  </si>
  <si>
    <t>9ae03d5a-bc6c-4c85-ab40-b60aff7118c5</t>
  </si>
  <si>
    <t>2017-04-24T10:06:44</t>
  </si>
  <si>
    <t>2017-04-24T09:35:58.519+06</t>
  </si>
  <si>
    <t>2017-04-11T15:25:00.226+06</t>
  </si>
  <si>
    <t>2017-04-11T16:30:00.846+06</t>
  </si>
  <si>
    <t>2017-04-12T16:30:00.379+06</t>
  </si>
  <si>
    <t>2017-04-24T12:56:14.814+06</t>
  </si>
  <si>
    <t>uuid:4ff5c249-0234-4783-8c72-a2016c6ec4d4</t>
  </si>
  <si>
    <t>4ff5c249-0234-4783-8c72-a2016c6ec4d4</t>
  </si>
  <si>
    <t>2017-04-24T10:06:47</t>
  </si>
  <si>
    <t>2017-04-24T13:12:39.776+06</t>
  </si>
  <si>
    <t>2017-04-11T12:15:00.907+06</t>
  </si>
  <si>
    <t>2017-04-11T16:30:00.107+06</t>
  </si>
  <si>
    <t>2017-04-12T16:30:00.895+06</t>
  </si>
  <si>
    <t>2017-04-24T13:16:23.593+06</t>
  </si>
  <si>
    <t>uuid:5ff3ac44-4f15-4510-946a-02f58389e6a5</t>
  </si>
  <si>
    <t>5ff3ac44-4f15-4510-946a-02f58389e6a5</t>
  </si>
  <si>
    <t>2017-04-24T10:06:49</t>
  </si>
  <si>
    <t>2017-04-24T09:55:23.310+06</t>
  </si>
  <si>
    <t>2017-04-11T12:00:00.150+06</t>
  </si>
  <si>
    <t>2017-04-11T16:30:00.488+06</t>
  </si>
  <si>
    <t>2017-04-12T16:30:00.471+06</t>
  </si>
  <si>
    <t>2017-04-24T16:54:10.501+06</t>
  </si>
  <si>
    <t>uuid:32bffe7d-9898-47b2-8e7d-0df47b26457c</t>
  </si>
  <si>
    <t>32bffe7d-9898-47b2-8e7d-0df47b26457c</t>
  </si>
  <si>
    <t>2017-04-24T11:06:36</t>
  </si>
  <si>
    <t>2017-04-24T10:02:16.702+06</t>
  </si>
  <si>
    <t>2017-04-11T12:00:00.647+06</t>
  </si>
  <si>
    <t>2017-04-11T16:30:00.363+06</t>
  </si>
  <si>
    <t>2017-04-12T16:30:00.879+06</t>
  </si>
  <si>
    <t>2017-04-24T16:55:02.296+06</t>
  </si>
  <si>
    <t>uuid:4abc4922-64cc-4223-a0d5-abca82f04443</t>
  </si>
  <si>
    <t>4abc4922-64cc-4223-a0d5-abca82f04443</t>
  </si>
  <si>
    <t>2017-04-24T11:06:39</t>
  </si>
  <si>
    <t>2017-04-24T16:37:37.198+06</t>
  </si>
  <si>
    <t>2017-04-11T12:15:00.586+06</t>
  </si>
  <si>
    <t>2017-04-11T04:30:00.514+06</t>
  </si>
  <si>
    <t>2017-04-12T04:30:00.779+06</t>
  </si>
  <si>
    <t>2017-04-24T16:39:59.429+06</t>
  </si>
  <si>
    <t>uuid:0c224ad9-1dfa-4c4f-8456-ecb42c3e832f</t>
  </si>
  <si>
    <t>0c224ad9-1dfa-4c4f-8456-ecb42c3e832f</t>
  </si>
  <si>
    <t>2017-04-24T16:40:07.500+06</t>
  </si>
  <si>
    <t>2017-04-11T12:15:00.078+06</t>
  </si>
  <si>
    <t>2017-04-11T04:30:00.823+06</t>
  </si>
  <si>
    <t>2017-04-12T04:30:00.203+06</t>
  </si>
  <si>
    <t>2017-04-24T17:02:44.544+06</t>
  </si>
  <si>
    <t>uuid:78bc65fd-7efd-4ee6-9a6e-88d27db490ab</t>
  </si>
  <si>
    <t>78bc65fd-7efd-4ee6-9a6e-88d27db490ab</t>
  </si>
  <si>
    <t>2017-04-24T11:06:41</t>
  </si>
  <si>
    <t>2017-04-24T16:49:59.954+06</t>
  </si>
  <si>
    <t>2017-04-11T12:15:00.492+06</t>
  </si>
  <si>
    <t>2017-04-11T04:30:00.368+06</t>
  </si>
  <si>
    <t>2017-04-12T04:30:00.415+06</t>
  </si>
  <si>
    <t>2017-04-24T16:52:49.768+06</t>
  </si>
  <si>
    <t>uuid:95a14b68-fc48-47b4-b385-42a5e62c2445</t>
  </si>
  <si>
    <t>95a14b68-fc48-47b4-b385-42a5e62c2445</t>
  </si>
  <si>
    <t>2017-04-24T11:06:42</t>
  </si>
  <si>
    <t>2017-04-24T16:55:36.545+06</t>
  </si>
  <si>
    <t>2017-04-11T12:00:00.373+06</t>
  </si>
  <si>
    <t>2017-04-11T04:30:00.636+06</t>
  </si>
  <si>
    <t>2017-04-12T04:30:00.677+06</t>
  </si>
  <si>
    <t>2017-04-24T16:59:16.502+06</t>
  </si>
  <si>
    <t>uuid:95677302-460e-49aa-a688-4f9d13618dc7</t>
  </si>
  <si>
    <t>95677302-460e-49aa-a688-4f9d13618dc7</t>
  </si>
  <si>
    <t>2017-04-24T11:06:44</t>
  </si>
  <si>
    <t>2017-04-25T09:06:19.203+06</t>
  </si>
  <si>
    <t>2017-04-25T09:07:00.004+06</t>
  </si>
  <si>
    <t>23.724687092923514 90.37365015265704 -42.041195009300765 8.0</t>
  </si>
  <si>
    <t>There are many people use this water</t>
  </si>
  <si>
    <t>2017-04-25T11:55:10.312+06</t>
  </si>
  <si>
    <t>uuid:629dae6d-7858-43c0-babb-f9f3c3d87f74</t>
  </si>
  <si>
    <t>629dae6d-7858-43c0-babb-f9f3c3d87f74</t>
  </si>
  <si>
    <t>2017-04-25T08:15:36</t>
  </si>
  <si>
    <t>2017-04-25T09:17:18.416+06</t>
  </si>
  <si>
    <t>2017-04-25T09:17:00.502+06</t>
  </si>
  <si>
    <t>23.72604993286114 90.37290771836332 -15.560926281485811 12.0</t>
  </si>
  <si>
    <t>There are many people use this water .</t>
  </si>
  <si>
    <t>2017-04-25T11:50:33.153+06</t>
  </si>
  <si>
    <t>uuid:7c7d588b-721d-4907-b3df-98dfc64c7ce3</t>
  </si>
  <si>
    <t>7c7d588b-721d-4907-b3df-98dfc64c7ce3</t>
  </si>
  <si>
    <t>2017-04-25T08:17:16</t>
  </si>
  <si>
    <t>2017-04-25T09:27:38.192+06</t>
  </si>
  <si>
    <t>2017-04-25T09:27:00.727+06</t>
  </si>
  <si>
    <t>23.724730450825678 90.37217198387769 -43.71248515374225 8.0</t>
  </si>
  <si>
    <t>2017-04-25T11:51:35.422+06</t>
  </si>
  <si>
    <t>uuid:69c5259f-8dee-417a-95b6-2de5d74b282e</t>
  </si>
  <si>
    <t>69c5259f-8dee-417a-95b6-2de5d74b282e</t>
  </si>
  <si>
    <t>2017-04-25T08:17:21</t>
  </si>
  <si>
    <t>2017-04-25T09:35:46.779+06</t>
  </si>
  <si>
    <t>2017-04-25T09:36:00.634+06</t>
  </si>
  <si>
    <t>23.724491609700443 90.37179728565998 -57.29287315986622 12.0</t>
  </si>
  <si>
    <t>There are many people use this water and dirt visible nearby.</t>
  </si>
  <si>
    <t>2017-04-25T11:56:11.858+06</t>
  </si>
  <si>
    <t>uuid:683bbe96-2b6e-445f-b439-6d1e07f625e2</t>
  </si>
  <si>
    <t>683bbe96-2b6e-445f-b439-6d1e07f625e2</t>
  </si>
  <si>
    <t>2017-04-25T08:17:23</t>
  </si>
  <si>
    <t>2017-04-25T09:56:12.825+06</t>
  </si>
  <si>
    <t>2017-04-25T09:56:00.010+06</t>
  </si>
  <si>
    <t>23.725243638671245 90.37212676534656 -45.66856151656607 8.0</t>
  </si>
  <si>
    <t>There are many people and children eat the fuska nearby school</t>
  </si>
  <si>
    <t>2017-04-25T11:53:32.485+06</t>
  </si>
  <si>
    <t>uuid:539a1ab8-f8c2-4591-9d5e-d5081a1f0869</t>
  </si>
  <si>
    <t>539a1ab8-f8c2-4591-9d5e-d5081a1f0869</t>
  </si>
  <si>
    <t>2017-04-25T08:17:25</t>
  </si>
  <si>
    <t>2017-04-25T10:03:59.604+06</t>
  </si>
  <si>
    <t>2017-04-25T10:05:00.344+06</t>
  </si>
  <si>
    <t>23.725243265138264 90.3722046975886 -29.613889238186033 8.0</t>
  </si>
  <si>
    <t>Wasa water with Tape</t>
  </si>
  <si>
    <t>There are many people use this water and no dirt visible.</t>
  </si>
  <si>
    <t>2017-04-25T11:52:52.169+06</t>
  </si>
  <si>
    <t>uuid:2b94f9e4-4940-4bc4-bb17-1f7d72af7291</t>
  </si>
  <si>
    <t>2b94f9e4-4940-4bc4-bb17-1f7d72af7291</t>
  </si>
  <si>
    <t>2017-04-25T08:17:30</t>
  </si>
  <si>
    <t>2017-04-25T10:13:16.199+06</t>
  </si>
  <si>
    <t>2017-04-25T10:14:00.661+06</t>
  </si>
  <si>
    <t>23.72473719086822 90.37171451819387 -68.11351880770071 8.0</t>
  </si>
  <si>
    <t>There are many people use this puffed rice nearby school.</t>
  </si>
  <si>
    <t>2017-04-25T11:54:04.841+06</t>
  </si>
  <si>
    <t>uuid:b9d2a48a-72d1-400a-a0ed-3c916f64591f</t>
  </si>
  <si>
    <t>b9d2a48a-72d1-400a-a0ed-3c916f64591f</t>
  </si>
  <si>
    <t>2017-04-25T08:17:33</t>
  </si>
  <si>
    <t>2017-04-25T09:12:33.646+06</t>
  </si>
  <si>
    <t>2017-04-25T09:13:00.456+06</t>
  </si>
  <si>
    <t>23.72574184911508 90.37291772013573 -36.556532159272564 6.0</t>
  </si>
  <si>
    <t>2017-04-25T12:11:59.469+06</t>
  </si>
  <si>
    <t>uuid:c1378515-922d-4e53-9c7c-7a599fa5250c</t>
  </si>
  <si>
    <t>c1378515-922d-4e53-9c7c-7a599fa5250c</t>
  </si>
  <si>
    <t>2017-04-25T08:18:58</t>
  </si>
  <si>
    <t>2017-04-25T09:30:45.310+06</t>
  </si>
  <si>
    <t>2017-04-25T09:30:00.028+06</t>
  </si>
  <si>
    <t>23.724623798309175 90.37179079951655 -37.3776039961621 4.0</t>
  </si>
  <si>
    <t>Near in drain line.Wet soil</t>
  </si>
  <si>
    <t>2017-04-25T12:12:27.076+06</t>
  </si>
  <si>
    <t>uuid:5e8d07d8-937e-4e63-a24c-a84c70bcc456</t>
  </si>
  <si>
    <t>5e8d07d8-937e-4e63-a24c-a84c70bcc456</t>
  </si>
  <si>
    <t>2017-04-25T08:19:01</t>
  </si>
  <si>
    <t>2017-04-25T09:46:09.351+06</t>
  </si>
  <si>
    <t>2017-04-25T09:46:00.176+06</t>
  </si>
  <si>
    <t>23.72453212800287 90.37146882937705 -37.454576469751096 4.0</t>
  </si>
  <si>
    <t>We taken GPS Shop to distance 20 step. It's big market and multy stored building.</t>
  </si>
  <si>
    <t>2017-04-25T12:10:46.129+06</t>
  </si>
  <si>
    <t>uuid:2b117cde-476d-43ab-b83a-a2ef7051952e</t>
  </si>
  <si>
    <t>2b117cde-476d-43ab-b83a-a2ef7051952e</t>
  </si>
  <si>
    <t>2017-04-25T08:19:03</t>
  </si>
  <si>
    <t>2017-04-25T10:02:42.608+06</t>
  </si>
  <si>
    <t>2017-04-25T10:03:00.957+06</t>
  </si>
  <si>
    <t>23.72462824300321 90.37107643719956 -56.75374289588962 4.0</t>
  </si>
  <si>
    <t>We taken GPS from 14 step distance of shop because this market is multy stored building.</t>
  </si>
  <si>
    <t>2017-04-25T12:11:14.969+06</t>
  </si>
  <si>
    <t>uuid:08b70794-6838-4ac4-9a30-bc983937b54f</t>
  </si>
  <si>
    <t>08b70794-6838-4ac4-9a30-bc983937b54f</t>
  </si>
  <si>
    <t>2017-04-25T08:19:10</t>
  </si>
  <si>
    <t>2017-04-25T10:38:55.323+06</t>
  </si>
  <si>
    <t>2017-04-25T10:39:00.074+06</t>
  </si>
  <si>
    <t>23.72302597611125 90.37095345983431 -44.66849776782144 4.0</t>
  </si>
  <si>
    <t>Cannel</t>
  </si>
  <si>
    <t>2017-04-25T12:12:56.253+06</t>
  </si>
  <si>
    <t>uuid:6124dbb4-0290-449a-afc8-d5de18333e93</t>
  </si>
  <si>
    <t>6124dbb4-0290-449a-afc8-d5de18333e93</t>
  </si>
  <si>
    <t>2017-04-25T08:19:13</t>
  </si>
  <si>
    <t>2017-04-25T11:01:55.915+06</t>
  </si>
  <si>
    <t>2017-04-25T11:02:00.500+06</t>
  </si>
  <si>
    <t>23.726976848376466 90.36737290015839 -40.617542508562664 4.0</t>
  </si>
  <si>
    <t>2017-04-25T12:13:19.305+06</t>
  </si>
  <si>
    <t>uuid:1bc19e9b-2492-4973-abd0-da66a21b2b11</t>
  </si>
  <si>
    <t>1bc19e9b-2492-4973-abd0-da66a21b2b11</t>
  </si>
  <si>
    <t>2017-04-25T08:19:19</t>
  </si>
  <si>
    <t>2017-04-25T09:17:24.538+06</t>
  </si>
  <si>
    <t>2017-04-25T09:10:00.713+06</t>
  </si>
  <si>
    <t>23.72567487803586 90.37295496437535 -37.63725640860192 6.0</t>
  </si>
  <si>
    <t>2017-04-25T12:18:27.319+06</t>
  </si>
  <si>
    <t>uuid:8a11c6c5-4039-4d31-8676-ea6c49835e66</t>
  </si>
  <si>
    <t>8a11c6c5-4039-4d31-8676-ea6c49835e66</t>
  </si>
  <si>
    <t>2017-04-25T08:48:32</t>
  </si>
  <si>
    <t>2017-04-25T09:28:43.633+06</t>
  </si>
  <si>
    <t>2017-04-25T09:29:00.885+06</t>
  </si>
  <si>
    <t>23.724561911512588 90.37179667991886 -33.47051402464315 6.0</t>
  </si>
  <si>
    <t>Near by Bathing please</t>
  </si>
  <si>
    <t>2017-04-25T12:17:44.906+06</t>
  </si>
  <si>
    <t>uuid:c480ca0d-786c-4984-baa6-06930a6518c9</t>
  </si>
  <si>
    <t>c480ca0d-786c-4984-baa6-06930a6518c9</t>
  </si>
  <si>
    <t>2017-04-25T08:48:46</t>
  </si>
  <si>
    <t>2017-04-25T10:04:21.256+06</t>
  </si>
  <si>
    <t>2017-04-25T09:58:00.431+06</t>
  </si>
  <si>
    <t>23.725771785888455 90.37311983839217 -31.96882393305525 6.0</t>
  </si>
  <si>
    <t>2017-04-25T12:14:48.678+06</t>
  </si>
  <si>
    <t>uuid:a0e97be5-2242-4d88-b678-ac712eb71049</t>
  </si>
  <si>
    <t>a0e97be5-2242-4d88-b678-ac712eb71049</t>
  </si>
  <si>
    <t>2017-04-25T08:48:56</t>
  </si>
  <si>
    <t>2017-04-25T10:12:28.290+06</t>
  </si>
  <si>
    <t>2017-04-25T10:13:00.296+06</t>
  </si>
  <si>
    <t>23.725961913045445 90.37274900734282 -45.96094445515257 6.0</t>
  </si>
  <si>
    <t>Near by shop</t>
  </si>
  <si>
    <t>2017-04-25T12:15:31.063+06</t>
  </si>
  <si>
    <t>uuid:6c45f56c-5b73-4114-a473-c840ceac35a5</t>
  </si>
  <si>
    <t>6c45f56c-5b73-4114-a473-c840ceac35a5</t>
  </si>
  <si>
    <t>2017-04-25T08:49:02</t>
  </si>
  <si>
    <t>2017-04-25T10:43:08.778+06</t>
  </si>
  <si>
    <t>2017-04-25T10:34:00.147+06</t>
  </si>
  <si>
    <t>23.726225049194053 90.37245668154299 -46.3219590168369 6.0</t>
  </si>
  <si>
    <t>2017-04-25T12:16:06.333+06</t>
  </si>
  <si>
    <t>uuid:2542187d-89eb-4121-8a8a-71b9074dc165</t>
  </si>
  <si>
    <t>2542187d-89eb-4121-8a8a-71b9074dc165</t>
  </si>
  <si>
    <t>2017-04-25T08:50:03</t>
  </si>
  <si>
    <t>2017-04-25T11:02:44.689+06</t>
  </si>
  <si>
    <t>2017-04-25T10:58:00.276+06</t>
  </si>
  <si>
    <t>23.723956107140793 90.37246589059777 -32.48873079540576 6.0</t>
  </si>
  <si>
    <t>Near by road</t>
  </si>
  <si>
    <t>2017-04-25T12:16:32.596+06</t>
  </si>
  <si>
    <t>uuid:f585cb5b-68df-46e3-b304-9101cdaa5e18</t>
  </si>
  <si>
    <t>f585cb5b-68df-46e3-b304-9101cdaa5e18</t>
  </si>
  <si>
    <t>2017-04-25T08:50:08</t>
  </si>
  <si>
    <t>2017-04-25T11:25:44.088+06</t>
  </si>
  <si>
    <t>2017-04-25T11:22:00.418+06</t>
  </si>
  <si>
    <t>23.72304420055263 90.37401618457747 -45.630409300189335 6.0</t>
  </si>
  <si>
    <t>2017-04-25T12:17:05.421+06</t>
  </si>
  <si>
    <t>uuid:4063996f-61f5-4ee1-8ba6-ab68594b033d</t>
  </si>
  <si>
    <t>4063996f-61f5-4ee1-8ba6-ab68594b033d</t>
  </si>
  <si>
    <t>2017-04-25T08:50:31</t>
  </si>
  <si>
    <t>2017-04-26T09:35:27.734+06</t>
  </si>
  <si>
    <t>2017-04-26T09:36:00.016+06</t>
  </si>
  <si>
    <t>23.726315936683765 90.37251412150542 -40.91377657759892 12.0</t>
  </si>
  <si>
    <t>Wasa water with Tap</t>
  </si>
  <si>
    <t>There are many women workingâ€‹ near by</t>
  </si>
  <si>
    <t>2017-04-26T12:10:19.860+06</t>
  </si>
  <si>
    <t>uuid:9e1554a2-c9e3-4341-a082-78fbfbf22107</t>
  </si>
  <si>
    <t>9e1554a2-c9e3-4341-a082-78fbfbf22107</t>
  </si>
  <si>
    <t>2017-04-26T08:30:23</t>
  </si>
  <si>
    <t>2017-04-26T09:49:06.792+06</t>
  </si>
  <si>
    <t>2017-04-26T09:49:00.639+06</t>
  </si>
  <si>
    <t>23.72617768504976 90.37225856886249 -41.67612990141519 8.0</t>
  </si>
  <si>
    <t>2017-04-26T12:15:08.123+06</t>
  </si>
  <si>
    <t>uuid:54574463-bf62-48e6-94ed-ea217b7f459c</t>
  </si>
  <si>
    <t>54574463-bf62-48e6-94ed-ea217b7f459c</t>
  </si>
  <si>
    <t>2017-04-26T08:30:33</t>
  </si>
  <si>
    <t>2017-04-26T09:30:26.855+06</t>
  </si>
  <si>
    <t>2017-04-26T09:31:00.930+06</t>
  </si>
  <si>
    <t>23.724448335837995 90.37142639115675 -43.672989892402256 6.0</t>
  </si>
  <si>
    <t>Near market , mosque &amp; by a road</t>
  </si>
  <si>
    <t>2017-04-26T12:43:56.261+06</t>
  </si>
  <si>
    <t>uuid:9baafee5-0844-4e5b-906d-5bdc288baf11</t>
  </si>
  <si>
    <t>9baafee5-0844-4e5b-906d-5bdc288baf11</t>
  </si>
  <si>
    <t>2017-04-26T08:30:56</t>
  </si>
  <si>
    <t>2017-04-26T09:43:30.663+06</t>
  </si>
  <si>
    <t>2017-04-26T09:43:00.118+06</t>
  </si>
  <si>
    <t>23.725411618277455 90.37219493637213 -47.69595032072936 6.0</t>
  </si>
  <si>
    <t>Near by household &amp; kichin and Bathing</t>
  </si>
  <si>
    <t>2017-04-26T12:45:21.730+06</t>
  </si>
  <si>
    <t>uuid:56775089-1c29-4566-b2e3-bf1e25364b5d</t>
  </si>
  <si>
    <t>56775089-1c29-4566-b2e3-bf1e25364b5d</t>
  </si>
  <si>
    <t>2017-04-26T08:30:58</t>
  </si>
  <si>
    <t>2017-04-26T09:52:44.725+06</t>
  </si>
  <si>
    <t>2017-04-26T09:53:00.036+06</t>
  </si>
  <si>
    <t>23.726379935319134 90.372533248115 -46.25024469588089 8.0</t>
  </si>
  <si>
    <t>Near by household &amp; kichin and Bathing please</t>
  </si>
  <si>
    <t>2017-04-26T12:44:47.395+06</t>
  </si>
  <si>
    <t>uuid:a7b1a87a-dc4d-4e50-9997-aa3974cd48a4</t>
  </si>
  <si>
    <t>a7b1a87a-dc4d-4e50-9997-aa3974cd48a4</t>
  </si>
  <si>
    <t>2017-04-26T08:31:00</t>
  </si>
  <si>
    <t>2017-04-26T10:05:57.787+06</t>
  </si>
  <si>
    <t>2017-04-26T10:06:00.685+06</t>
  </si>
  <si>
    <t>23.72645401613207 90.37258515283344 -48.690709140459305 8.0</t>
  </si>
  <si>
    <t>2017-04-26T12:40:34.413+06</t>
  </si>
  <si>
    <t>uuid:d120dac2-9e6e-4389-aee8-2060589dc601</t>
  </si>
  <si>
    <t>d120dac2-9e6e-4389-aee8-2060589dc601</t>
  </si>
  <si>
    <t>2017-04-26T08:31:03</t>
  </si>
  <si>
    <t>2017-04-26T10:31:27.843+06</t>
  </si>
  <si>
    <t>2017-04-26T10:24:00.269+06</t>
  </si>
  <si>
    <t>23.72613099780599 90.37254735345353 -54.92798552361502 6.0</t>
  </si>
  <si>
    <t>Near by a road &amp; household.</t>
  </si>
  <si>
    <t>2017-04-26T12:42:08.151+06</t>
  </si>
  <si>
    <t>uuid:13f4fa02-da67-418d-973a-4fc1fed5d45d</t>
  </si>
  <si>
    <t>13f4fa02-da67-418d-973a-4fc1fed5d45d</t>
  </si>
  <si>
    <t>2017-04-26T08:31:07</t>
  </si>
  <si>
    <t>2017-04-26T11:01:20.173+06</t>
  </si>
  <si>
    <t>2017-04-26T11:00:00.041+06</t>
  </si>
  <si>
    <t>23.724658205446485 90.37389732444737 -46.308535824075115 4.0</t>
  </si>
  <si>
    <t>Near  shop &amp; by a Road.</t>
  </si>
  <si>
    <t>2017-04-26T12:42:42.654+06</t>
  </si>
  <si>
    <t>uuid:710aac0d-eb81-42ae-bd7d-f0e697246d18</t>
  </si>
  <si>
    <t>710aac0d-eb81-42ae-bd7d-f0e697246d18</t>
  </si>
  <si>
    <t>2017-04-26T08:31:09</t>
  </si>
  <si>
    <t>2017-04-26T11:34:22.418+06</t>
  </si>
  <si>
    <t>2017-04-26T11:30:00.503+06</t>
  </si>
  <si>
    <t>23.72462470428251 90.37101844539133 -20.238981072851285 4.0</t>
  </si>
  <si>
    <t>Near by a road &amp; market</t>
  </si>
  <si>
    <t>2017-04-26T12:43:13.810+06</t>
  </si>
  <si>
    <t>uuid:e04a4686-c024-4a52-a54d-ea3a9f9226cc</t>
  </si>
  <si>
    <t>e04a4686-c024-4a52-a54d-ea3a9f9226cc</t>
  </si>
  <si>
    <t>2017-04-26T08:31:11</t>
  </si>
  <si>
    <t>2017-04-26T09:58:41.640+06</t>
  </si>
  <si>
    <t>2017-04-26T10:00:00.719+06</t>
  </si>
  <si>
    <t>23.726203119782312 90.37174217755165 -56.003998530433314 8.0</t>
  </si>
  <si>
    <t>2017-04-26T12:16:22.360+06</t>
  </si>
  <si>
    <t>uuid:1942f540-6e88-42ba-903a-675c71222d77</t>
  </si>
  <si>
    <t>1942f540-6e88-42ba-903a-675c71222d77</t>
  </si>
  <si>
    <t>2017-04-26T08:31:30</t>
  </si>
  <si>
    <t>2017-04-26T10:09:36.727+06</t>
  </si>
  <si>
    <t>2017-04-26T10:09:00.658+06</t>
  </si>
  <si>
    <t>23.726192182271927 90.37133665704206 -55.17785465861589 8.0</t>
  </si>
  <si>
    <t>2017-04-26T12:11:20.623+06</t>
  </si>
  <si>
    <t>uuid:9431762d-3fd1-49fa-a541-1b216815bf0c</t>
  </si>
  <si>
    <t>9431762d-3fd1-49fa-a541-1b216815bf0c</t>
  </si>
  <si>
    <t>2017-04-26T08:31:37</t>
  </si>
  <si>
    <t>2017-04-26T10:25:32.336+06</t>
  </si>
  <si>
    <t>2017-04-26T10:26:00.296+06</t>
  </si>
  <si>
    <t>23.726492221620227 90.37303152714006 -33.81195655442487 6.0</t>
  </si>
  <si>
    <t>There are many people and children eat fuska and dirt visible nearby</t>
  </si>
  <si>
    <t>2017-04-26T12:12:08.098+06</t>
  </si>
  <si>
    <t>uuid:2c8f00a7-3c42-4cfd-886c-c5a47e3fa668</t>
  </si>
  <si>
    <t>2c8f00a7-3c42-4cfd-886c-c5a47e3fa668</t>
  </si>
  <si>
    <t>2017-04-26T08:31:45</t>
  </si>
  <si>
    <t>2017-04-26T11:10:11.286+06</t>
  </si>
  <si>
    <t>2017-04-26T11:10:00.016+06</t>
  </si>
  <si>
    <t>23.72685002610873 90.37157894110449 -52.20312153707182 8.0</t>
  </si>
  <si>
    <t>There are many people and children eat chatpoty.</t>
  </si>
  <si>
    <t>2017-04-26T12:13:36.490+06</t>
  </si>
  <si>
    <t>uuid:0a0f0ae3-b954-454a-9e1b-ebf99769015d</t>
  </si>
  <si>
    <t>0a0f0ae3-b954-454a-9e1b-ebf99769015d</t>
  </si>
  <si>
    <t>2017-04-26T08:31:47</t>
  </si>
  <si>
    <t>2017-04-26T09:41:25.507+06</t>
  </si>
  <si>
    <t>2017-04-26T09:44:00.070+06</t>
  </si>
  <si>
    <t>23.726403235908894 90.37332581836078 -49.12324344950513 4.0</t>
  </si>
  <si>
    <t>Many children playing this big playground and Wet soil</t>
  </si>
  <si>
    <t>2017-04-26T12:24:18.905+06</t>
  </si>
  <si>
    <t>uuid:5986ed8c-1919-4d7d-81bc-b71598ae30c9</t>
  </si>
  <si>
    <t>5986ed8c-1919-4d7d-81bc-b71598ae30c9</t>
  </si>
  <si>
    <t>2017-04-26T08:36:10</t>
  </si>
  <si>
    <t>2017-04-26T09:53:12.239+06</t>
  </si>
  <si>
    <t>2017-04-26T09:56:00.190+06</t>
  </si>
  <si>
    <t>23.72682463474437 90.37358828626432 -24.562071941756457 4.0</t>
  </si>
  <si>
    <t>Many children playing this big playground, wet soil</t>
  </si>
  <si>
    <t>2017-04-26T12:26:33.013+06</t>
  </si>
  <si>
    <t>uuid:a1f32395-1bae-4795-b176-dafa12364e7e</t>
  </si>
  <si>
    <t>a1f32395-1bae-4795-b176-dafa12364e7e</t>
  </si>
  <si>
    <t>2017-04-26T08:36:12</t>
  </si>
  <si>
    <t>2017-04-26T10:41:04.395+06</t>
  </si>
  <si>
    <t>2017-04-26T10:41:00.823+06</t>
  </si>
  <si>
    <t>23.72716411262983 90.37254593492966 -50.98407958592307 4.0</t>
  </si>
  <si>
    <t>Near drain</t>
  </si>
  <si>
    <t>2017-04-26T12:20:45.763+06</t>
  </si>
  <si>
    <t>uuid:7608d280-8ea1-4baa-bba5-dd17abacd9fb</t>
  </si>
  <si>
    <t>7608d280-8ea1-4baa-bba5-dd17abacd9fb</t>
  </si>
  <si>
    <t>2017-04-26T08:36:14</t>
  </si>
  <si>
    <t>2017-04-26T10:54:55.306+06</t>
  </si>
  <si>
    <t>2017-04-26T10:55:00.850+06</t>
  </si>
  <si>
    <t>23.727627953935293 90.37208263359882 -41.41423288866616 4.0</t>
  </si>
  <si>
    <t>2017-04-26T12:21:57.096+06</t>
  </si>
  <si>
    <t>uuid:5928d8ab-d30f-426a-8a89-73eba9aa6b00</t>
  </si>
  <si>
    <t>5928d8ab-d30f-426a-8a89-73eba9aa6b00</t>
  </si>
  <si>
    <t>2017-04-26T08:36:16</t>
  </si>
  <si>
    <t>2017-04-26T11:03:59.228+06</t>
  </si>
  <si>
    <t>2017-04-26T11:04:00.536+06</t>
  </si>
  <si>
    <t>23.727720663338754 90.37156377933482 -31.831988909340964 4.0</t>
  </si>
  <si>
    <t>2017-04-26T12:22:55.052+06</t>
  </si>
  <si>
    <t>uuid:9c8bf3c2-b9be-4234-8c81-0748f8b96546</t>
  </si>
  <si>
    <t>9c8bf3c2-b9be-4234-8c81-0748f8b96546</t>
  </si>
  <si>
    <t>2017-04-26T08:36:18</t>
  </si>
  <si>
    <t>2017-04-26T11:35:45.196+06</t>
  </si>
  <si>
    <t>2017-04-26T11:36:00.465+06</t>
  </si>
  <si>
    <t>23.721525913416567 90.37551416236165 -41.01286121976335 4.0</t>
  </si>
  <si>
    <t>2017-04-26T12:35:16.637+06</t>
  </si>
  <si>
    <t>uuid:60ba2fe4-3e2d-41ef-996e-e76f3227655f</t>
  </si>
  <si>
    <t>60ba2fe4-3e2d-41ef-996e-e76f3227655f</t>
  </si>
  <si>
    <t>2017-04-26T08:36:20</t>
  </si>
  <si>
    <t>2017-04-26T11:55:32.192+06</t>
  </si>
  <si>
    <t>2017-04-26T11:56:00.328+06</t>
  </si>
  <si>
    <t>23.72024582448412 90.37771135048642 -47.05818725552357 4.0</t>
  </si>
  <si>
    <t>Many trash present and children playing</t>
  </si>
  <si>
    <t>2017-04-26T12:35:40.890+06</t>
  </si>
  <si>
    <t>uuid:2e6ccff9-e013-43ee-a8dd-30bc59023bb3</t>
  </si>
  <si>
    <t>2e6ccff9-e013-43ee-a8dd-30bc59023bb3</t>
  </si>
  <si>
    <t>2017-04-26T08:36:21</t>
  </si>
  <si>
    <t>2017-04-23T18:33:41.226+06</t>
  </si>
  <si>
    <t>2017-04-12T15:00:00.789+06</t>
  </si>
  <si>
    <t>2017-04-12T17:25:00.058+06</t>
  </si>
  <si>
    <t>2017-04-13T17:35:00.696+06</t>
  </si>
  <si>
    <t>2017-04-25T16:44:59.130+06</t>
  </si>
  <si>
    <t>uuid:61e9d778-db9d-4995-af02-e4f0886133c0</t>
  </si>
  <si>
    <t>61e9d778-db9d-4995-af02-e4f0886133c0</t>
  </si>
  <si>
    <t>2017-04-25T10:58:17</t>
  </si>
  <si>
    <t>2017-04-23T18:37:36.635+06</t>
  </si>
  <si>
    <t>2017-04-12T15:00:00.883+06</t>
  </si>
  <si>
    <t>2017-04-12T17:25:00.899+06</t>
  </si>
  <si>
    <t>2017-04-13T17:30:00.458+06</t>
  </si>
  <si>
    <t>2017-04-25T16:44:44.546+06</t>
  </si>
  <si>
    <t>uuid:72303dfc-fea0-43b5-878b-4ca0bddba204</t>
  </si>
  <si>
    <t>72303dfc-fea0-43b5-878b-4ca0bddba204</t>
  </si>
  <si>
    <t>2017-04-25T10:58:20</t>
  </si>
  <si>
    <t>2017-04-23T18:40:27.745+06</t>
  </si>
  <si>
    <t>2017-04-12T12:00:00.363+06</t>
  </si>
  <si>
    <t>2017-04-12T17:25:00.666+06</t>
  </si>
  <si>
    <t>2017-04-13T17:30:00.569+06</t>
  </si>
  <si>
    <t>2017-04-25T16:45:39.547+06</t>
  </si>
  <si>
    <t>uuid:18d1d43f-9970-42cc-ab4c-e2f01c37e866</t>
  </si>
  <si>
    <t>18d1d43f-9970-42cc-ab4c-e2f01c37e866</t>
  </si>
  <si>
    <t>2017-04-25T10:58:23</t>
  </si>
  <si>
    <t>2017-04-23T18:43:30.018+06</t>
  </si>
  <si>
    <t>2017-04-12T12:00:00.538+06</t>
  </si>
  <si>
    <t>2017-04-12T17:25:00.799+06</t>
  </si>
  <si>
    <t>2017-04-13T17:30:00.798+06</t>
  </si>
  <si>
    <t>2017-04-25T16:45:53.780+06</t>
  </si>
  <si>
    <t>uuid:1ea35c0c-bce5-443d-a31c-fe9e7e53e8ae</t>
  </si>
  <si>
    <t>1ea35c0c-bce5-443d-a31c-fe9e7e53e8ae</t>
  </si>
  <si>
    <t>2017-04-25T10:58:25</t>
  </si>
  <si>
    <t>2017-04-23T18:46:57.912+06</t>
  </si>
  <si>
    <t>2017-04-12T12:00:00.450+06</t>
  </si>
  <si>
    <t>2017-04-12T05:25:00.362+06</t>
  </si>
  <si>
    <t>2017-04-13T05:30:00.612+06</t>
  </si>
  <si>
    <t>2017-04-25T16:46:06.589+06</t>
  </si>
  <si>
    <t>uuid:274e4516-106d-45ec-9c6c-413321390d17</t>
  </si>
  <si>
    <t>274e4516-106d-45ec-9c6c-413321390d17</t>
  </si>
  <si>
    <t>2017-04-25T10:58:27</t>
  </si>
  <si>
    <t>2017-04-23T18:53:06.894+06</t>
  </si>
  <si>
    <t>2017-04-12T03:15:00.605+06</t>
  </si>
  <si>
    <t>2017-04-12T17:25:00.576+06</t>
  </si>
  <si>
    <t>2017-04-13T17:30:00.322+06</t>
  </si>
  <si>
    <t>2017-04-25T16:46:32.603+06</t>
  </si>
  <si>
    <t>uuid:bba0fd12-f8bb-46e0-be6d-22558c60f166</t>
  </si>
  <si>
    <t>bba0fd12-f8bb-46e0-be6d-22558c60f166</t>
  </si>
  <si>
    <t>2017-04-25T10:58:28</t>
  </si>
  <si>
    <t>2017-04-23T18:55:35.199+06</t>
  </si>
  <si>
    <t>2017-04-12T12:15:00.776+06</t>
  </si>
  <si>
    <t>2017-04-12T01:30:00.231+06</t>
  </si>
  <si>
    <t>2017-04-13T01:35:00.873+06</t>
  </si>
  <si>
    <t>2017-04-25T16:43:08.579+06</t>
  </si>
  <si>
    <t>uuid:8ad283c9-9b6a-4901-9152-095fae50a02e</t>
  </si>
  <si>
    <t>8ad283c9-9b6a-4901-9152-095fae50a02e</t>
  </si>
  <si>
    <t>2017-04-25T10:58:31</t>
  </si>
  <si>
    <t>2017-04-23T19:01:07.889+06</t>
  </si>
  <si>
    <t>2017-04-12T12:15:00.160+06</t>
  </si>
  <si>
    <t>2017-04-12T01:30:00.967+06</t>
  </si>
  <si>
    <t>2017-04-13T01:35:00.730+06</t>
  </si>
  <si>
    <t>2017-04-25T16:43:46.155+06</t>
  </si>
  <si>
    <t>uuid:c68a331e-d317-4fab-8c56-a27a773311b2</t>
  </si>
  <si>
    <t>c68a331e-d317-4fab-8c56-a27a773311b2</t>
  </si>
  <si>
    <t>2017-04-25T10:58:33</t>
  </si>
  <si>
    <t>2017-04-24T08:58:23.041+06</t>
  </si>
  <si>
    <t>2017-04-12T12:15:00.222+06</t>
  </si>
  <si>
    <t>2017-04-12T17:25:00.851+06</t>
  </si>
  <si>
    <t>2017-04-13T17:30:00.395+06</t>
  </si>
  <si>
    <t>2017-04-25T16:46:50.380+06</t>
  </si>
  <si>
    <t>uuid:03d4a186-ec39-4142-b5cb-12cdd9644c66</t>
  </si>
  <si>
    <t>03d4a186-ec39-4142-b5cb-12cdd9644c66</t>
  </si>
  <si>
    <t>2017-04-25T10:58:35</t>
  </si>
  <si>
    <t>2017-04-24T09:03:54.991+06</t>
  </si>
  <si>
    <t>2017-04-12T12:15:00.348+06</t>
  </si>
  <si>
    <t>2017-04-12T17:25:00.081+06</t>
  </si>
  <si>
    <t>2017-04-13T17:30:00.140+06</t>
  </si>
  <si>
    <t>2017-04-25T16:47:01.511+06</t>
  </si>
  <si>
    <t>uuid:61633b2f-47c6-47a1-b9b3-9c9fa4059bff</t>
  </si>
  <si>
    <t>61633b2f-47c6-47a1-b9b3-9c9fa4059bff</t>
  </si>
  <si>
    <t>2017-04-25T10:58:39</t>
  </si>
  <si>
    <t>2017-04-24T09:07:37.968+06</t>
  </si>
  <si>
    <t>2017-04-12T15:15:00.800+06</t>
  </si>
  <si>
    <t>2017-04-12T17:25:00.713+06</t>
  </si>
  <si>
    <t>2017-04-13T17:30:00.743+06</t>
  </si>
  <si>
    <t>2017-04-25T16:47:34.283+06</t>
  </si>
  <si>
    <t>uuid:846b204d-3bcf-4052-922d-07ee0f1e85ec</t>
  </si>
  <si>
    <t>846b204d-3bcf-4052-922d-07ee0f1e85ec</t>
  </si>
  <si>
    <t>2017-04-25T10:58:43</t>
  </si>
  <si>
    <t>2017-04-24T09:12:15.664+06</t>
  </si>
  <si>
    <t>2017-04-12T15:15:00.030+06</t>
  </si>
  <si>
    <t>2017-04-12T17:25:00.059+06</t>
  </si>
  <si>
    <t>2017-04-13T17:30:00.552+06</t>
  </si>
  <si>
    <t>2017-04-25T16:47:20.898+06</t>
  </si>
  <si>
    <t>uuid:992525e5-69a0-4322-9937-3afb126b9341</t>
  </si>
  <si>
    <t>992525e5-69a0-4322-9937-3afb126b9341</t>
  </si>
  <si>
    <t>2017-04-25T10:58:45</t>
  </si>
  <si>
    <t>2017-04-24T09:16:10.196+06</t>
  </si>
  <si>
    <t>2017-04-12T12:00:00.614+06</t>
  </si>
  <si>
    <t>2017-04-12T17:25:00.092+06</t>
  </si>
  <si>
    <t>2017-04-13T17:30:00.599+06</t>
  </si>
  <si>
    <t>2017-04-25T16:39:17.925+06</t>
  </si>
  <si>
    <t>uuid:79067d12-9934-4d18-a303-dc0f1fd1a717</t>
  </si>
  <si>
    <t>79067d12-9934-4d18-a303-dc0f1fd1a717</t>
  </si>
  <si>
    <t>2017-04-25T10:58:49</t>
  </si>
  <si>
    <t>2017-04-24T09:35:31.910+06</t>
  </si>
  <si>
    <t>2017-04-12T12:00:00.627+06</t>
  </si>
  <si>
    <t>2017-04-12T17:30:00.593+06</t>
  </si>
  <si>
    <t>2017-04-13T17:30:00.903+06</t>
  </si>
  <si>
    <t>2017-04-25T16:40:23.044+06</t>
  </si>
  <si>
    <t>uuid:685c0505-e226-4fb2-9eb5-4e60ced3b1a2</t>
  </si>
  <si>
    <t>685c0505-e226-4fb2-9eb5-4e60ced3b1a2</t>
  </si>
  <si>
    <t>2017-04-25T10:58:52</t>
  </si>
  <si>
    <t>2017-04-19T15:58:27.591+06</t>
  </si>
  <si>
    <t>2017-04-12T12:00:00.468+06</t>
  </si>
  <si>
    <t>2017-04-12T13:30:00.854+06</t>
  </si>
  <si>
    <t>2017-04-13T13:35:00.998+06</t>
  </si>
  <si>
    <t>2017-04-25T16:55:50.883+06</t>
  </si>
  <si>
    <t>uuid:a9ca37ba-add6-456c-8cc6-5b4ed972f14b</t>
  </si>
  <si>
    <t>a9ca37ba-add6-456c-8cc6-5b4ed972f14b</t>
  </si>
  <si>
    <t>2017-04-25T10:58:56</t>
  </si>
  <si>
    <t>2017-04-24T09:58:12.164+06</t>
  </si>
  <si>
    <t>2017-04-13T14:00:00.398+06</t>
  </si>
  <si>
    <t>2017-04-13T17:15:00.926+06</t>
  </si>
  <si>
    <t>2017-04-14T17:20:00.856+06</t>
  </si>
  <si>
    <t>2017-04-25T16:44:09.378+06</t>
  </si>
  <si>
    <t>uuid:7a954f98-348c-4c34-bc9c-ed6f81c890e6</t>
  </si>
  <si>
    <t>7a954f98-348c-4c34-bc9c-ed6f81c890e6</t>
  </si>
  <si>
    <t>2017-04-25T10:59:53</t>
  </si>
  <si>
    <t>2017-04-24T10:01:57.536+06</t>
  </si>
  <si>
    <t>2017-04-13T14:00:00.230+06</t>
  </si>
  <si>
    <t>2017-04-13T17:15:00.801+06</t>
  </si>
  <si>
    <t>2017-04-14T17:15:00.708+06</t>
  </si>
  <si>
    <t>2017-04-25T16:44:24.063+06</t>
  </si>
  <si>
    <t>uuid:427baeed-3fd1-412e-9a1c-07588fd3b86c</t>
  </si>
  <si>
    <t>427baeed-3fd1-412e-9a1c-07588fd3b86c</t>
  </si>
  <si>
    <t>2017-04-25T10:59:57</t>
  </si>
  <si>
    <t>2017-04-24T10:05:07.737+06</t>
  </si>
  <si>
    <t>2017-04-13T15:10:00.918+06</t>
  </si>
  <si>
    <t>2017-04-13T17:20:00.760+06</t>
  </si>
  <si>
    <t>2017-04-14T17:20:00.516+06</t>
  </si>
  <si>
    <t>2017-04-25T16:45:19.596+06</t>
  </si>
  <si>
    <t>uuid:769adb25-d087-4d69-88c2-c9a650b8179a</t>
  </si>
  <si>
    <t>769adb25-d087-4d69-88c2-c9a650b8179a</t>
  </si>
  <si>
    <t>2017-04-25T11:00:01</t>
  </si>
  <si>
    <t>2017-04-24T10:08:34.999+06</t>
  </si>
  <si>
    <t>2017-04-13T15:10:00.003+06</t>
  </si>
  <si>
    <t>2017-04-13T17:20:00.139+06</t>
  </si>
  <si>
    <t>2017-04-14T17:20:00.778+06</t>
  </si>
  <si>
    <t>2017-04-25T16:49:22.361+06</t>
  </si>
  <si>
    <t>uuid:230dc75c-1645-41c1-8663-b381ba79a4cc</t>
  </si>
  <si>
    <t>230dc75c-1645-41c1-8663-b381ba79a4cc</t>
  </si>
  <si>
    <t>2017-04-25T11:00:07</t>
  </si>
  <si>
    <t>2017-04-25T15:11:26.098+06</t>
  </si>
  <si>
    <t>2017-04-12T02:45:00.821+06</t>
  </si>
  <si>
    <t>2017-04-12T17:25:00.421+06</t>
  </si>
  <si>
    <t>2017-04-13T17:30:00.317+06</t>
  </si>
  <si>
    <t>2017-04-25T16:50:47.300+06</t>
  </si>
  <si>
    <t>uuid:9af0b3eb-b517-4f01-94af-a94e56ebaa24</t>
  </si>
  <si>
    <t>9af0b3eb-b517-4f01-94af-a94e56ebaa24</t>
  </si>
  <si>
    <t>2017-04-25T11:00:35</t>
  </si>
  <si>
    <t>2017-04-25T15:17:18.957+06</t>
  </si>
  <si>
    <t>2017-04-12T02:45:00.676+06</t>
  </si>
  <si>
    <t>2017-04-12T17:25:00.684+06</t>
  </si>
  <si>
    <t>2017-04-13T17:30:00.909+06</t>
  </si>
  <si>
    <t>2017-04-25T16:51:02.598+06</t>
  </si>
  <si>
    <t>uuid:3b15813d-8df7-4184-89ac-dd42a024c786</t>
  </si>
  <si>
    <t>3b15813d-8df7-4184-89ac-dd42a024c786</t>
  </si>
  <si>
    <t>2017-04-25T11:00:37</t>
  </si>
  <si>
    <t>2017-04-25T15:46:25.988+06</t>
  </si>
  <si>
    <t>2017-04-12T02:45:00.790+06</t>
  </si>
  <si>
    <t>2017-04-12T17:25:00.598+06</t>
  </si>
  <si>
    <t>2017-04-13T17:30:00.421+06</t>
  </si>
  <si>
    <t>2017-04-25T16:51:16.420+06</t>
  </si>
  <si>
    <t>uuid:484cca0f-1368-4c8c-aa56-ffba00d8be15</t>
  </si>
  <si>
    <t>484cca0f-1368-4c8c-aa56-ffba00d8be15</t>
  </si>
  <si>
    <t>2017-04-25T11:00:52</t>
  </si>
  <si>
    <t>2017-04-25T15:49:51.444+06</t>
  </si>
  <si>
    <t>2017-04-12T02:45:00.997+06</t>
  </si>
  <si>
    <t>2017-04-12T17:25:00.437+06</t>
  </si>
  <si>
    <t>2017-04-13T17:30:00.749+06</t>
  </si>
  <si>
    <t>2017-04-25T16:51:29.047+06</t>
  </si>
  <si>
    <t>uuid:9294a98d-6e75-4632-a12e-17f387677ecd</t>
  </si>
  <si>
    <t>9294a98d-6e75-4632-a12e-17f387677ecd</t>
  </si>
  <si>
    <t>2017-04-25T11:00:53</t>
  </si>
  <si>
    <t>2017-04-25T15:53:33.288+06</t>
  </si>
  <si>
    <t>2017-04-12T12:00:00.549+06</t>
  </si>
  <si>
    <t>2017-04-12T01:30:00.753+06</t>
  </si>
  <si>
    <t>2017-04-13T01:35:00.599+06</t>
  </si>
  <si>
    <t>2017-04-25T16:47:50.019+06</t>
  </si>
  <si>
    <t>uuid:7af28299-a650-4427-b19f-7df194a07ac5</t>
  </si>
  <si>
    <t>7af28299-a650-4427-b19f-7df194a07ac5</t>
  </si>
  <si>
    <t>2017-04-25T11:00:55</t>
  </si>
  <si>
    <t>2017-04-25T15:58:16.818+06</t>
  </si>
  <si>
    <t>2017-04-13T15:20:00.703+06</t>
  </si>
  <si>
    <t>2017-04-13T17:20:00.575+06</t>
  </si>
  <si>
    <t>2017-04-14T17:20:00.404+06</t>
  </si>
  <si>
    <t>2017-04-25T16:51:45.788+06</t>
  </si>
  <si>
    <t>uuid:c8137e38-70ee-45eb-88bb-c395e5a730fb</t>
  </si>
  <si>
    <t>c8137e38-70ee-45eb-88bb-c395e5a730fb</t>
  </si>
  <si>
    <t>2017-04-25T11:00:57</t>
  </si>
  <si>
    <t>2017-04-25T16:01:51.489+06</t>
  </si>
  <si>
    <t>2017-04-13T15:20:00.361+06</t>
  </si>
  <si>
    <t>2017-04-13T17:20:00.924+06</t>
  </si>
  <si>
    <t>2017-04-14T17:20:00.651+06</t>
  </si>
  <si>
    <t>2017-04-25T16:51:57.768+06</t>
  </si>
  <si>
    <t>uuid:9aa49570-c83a-444a-baf8-170e3e78f6af</t>
  </si>
  <si>
    <t>9aa49570-c83a-444a-baf8-170e3e78f6af</t>
  </si>
  <si>
    <t>2017-04-25T11:00:59</t>
  </si>
  <si>
    <t>2017-04-25T16:08:56.784+06</t>
  </si>
  <si>
    <t>2017-04-13T15:10:00.348+06</t>
  </si>
  <si>
    <t>2017-04-13T17:20:00.901+06</t>
  </si>
  <si>
    <t>2017-04-14T17:20:00.229+06</t>
  </si>
  <si>
    <t>2017-04-25T16:49:49.872+06</t>
  </si>
  <si>
    <t>uuid:22e97b91-4be0-438b-9490-c3a9bb80ab82</t>
  </si>
  <si>
    <t>22e97b91-4be0-438b-9490-c3a9bb80ab82</t>
  </si>
  <si>
    <t>2017-04-25T11:01:00</t>
  </si>
  <si>
    <t>2017-04-25T16:12:07.363+06</t>
  </si>
  <si>
    <t>2017-04-13T15:40:00.765+06</t>
  </si>
  <si>
    <t>2017-04-13T17:20:00.461+06</t>
  </si>
  <si>
    <t>2017-04-14T17:20:00.531+06</t>
  </si>
  <si>
    <t>2017-04-25T16:54:21.411+06</t>
  </si>
  <si>
    <t>uuid:cdf93493-92ab-4cea-96ba-5dd53a99a790</t>
  </si>
  <si>
    <t>cdf93493-92ab-4cea-96ba-5dd53a99a790</t>
  </si>
  <si>
    <t>2017-04-25T11:01:02</t>
  </si>
  <si>
    <t>2017-04-25T16:16:05.609+06</t>
  </si>
  <si>
    <t>2017-04-13T15:40:00.456+06</t>
  </si>
  <si>
    <t>2017-04-13T17:20:00.098+06</t>
  </si>
  <si>
    <t>2017-04-14T17:20:00.089+06</t>
  </si>
  <si>
    <t>2017-04-25T16:52:50.658+06</t>
  </si>
  <si>
    <t>uuid:34e33fae-55f7-4668-bac4-87b3948e955f</t>
  </si>
  <si>
    <t>34e33fae-55f7-4668-bac4-87b3948e955f</t>
  </si>
  <si>
    <t>2017-04-25T11:01:05</t>
  </si>
  <si>
    <t>2017-04-25T16:19:53.595+06</t>
  </si>
  <si>
    <t>2017-04-13T15:40:00.132+06</t>
  </si>
  <si>
    <t>2017-04-13T17:20:00.165+06</t>
  </si>
  <si>
    <t>2017-04-14T17:20:00.520+06</t>
  </si>
  <si>
    <t>2017-04-25T16:53:10.991+06</t>
  </si>
  <si>
    <t>uuid:7426de19-1e15-42cf-9d13-57ea1e6cfe3f</t>
  </si>
  <si>
    <t>7426de19-1e15-42cf-9d13-57ea1e6cfe3f</t>
  </si>
  <si>
    <t>2017-04-25T11:01:06</t>
  </si>
  <si>
    <t>2017-04-25T16:22:19.735+06</t>
  </si>
  <si>
    <t>2017-04-13T15:40:00.734+06</t>
  </si>
  <si>
    <t>2017-04-13T17:20:00.075+06</t>
  </si>
  <si>
    <t>2017-04-14T17:20:00.529+06</t>
  </si>
  <si>
    <t>2017-04-25T16:54:36.258+06</t>
  </si>
  <si>
    <t>uuid:a7d96463-8d4e-46e1-a855-36919904e2b0</t>
  </si>
  <si>
    <t>a7d96463-8d4e-46e1-a855-36919904e2b0</t>
  </si>
  <si>
    <t>2017-04-25T11:01:08</t>
  </si>
  <si>
    <t>2017-04-25T16:24:37.020+06</t>
  </si>
  <si>
    <t>2017-04-13T15:15:00.128+06</t>
  </si>
  <si>
    <t>2017-04-13T17:20:00.134+06</t>
  </si>
  <si>
    <t>2017-04-14T17:20:00.095+06</t>
  </si>
  <si>
    <t>2017-04-25T16:53:53.069+06</t>
  </si>
  <si>
    <t>uuid:3b29106b-9c26-46e0-962c-99d6cffc1a07</t>
  </si>
  <si>
    <t>3b29106b-9c26-46e0-962c-99d6cffc1a07</t>
  </si>
  <si>
    <t>2017-04-25T11:01:12</t>
  </si>
  <si>
    <t>2017-04-25T16:26:51.071+06</t>
  </si>
  <si>
    <t>2017-04-13T15:15:00.619+06</t>
  </si>
  <si>
    <t>2017-04-13T17:20:00.711+06</t>
  </si>
  <si>
    <t>2017-04-14T17:20:00.640+06</t>
  </si>
  <si>
    <t>2017-04-25T16:53:33.583+06</t>
  </si>
  <si>
    <t>uuid:63313d68-c85a-4e8c-9f59-927a36aa0891</t>
  </si>
  <si>
    <t>63313d68-c85a-4e8c-9f59-927a36aa0891</t>
  </si>
  <si>
    <t>2017-04-25T11:01:14</t>
  </si>
  <si>
    <t>2017-04-25T16:28:44.240+06</t>
  </si>
  <si>
    <t>2017-04-13T14:10:00.769+06</t>
  </si>
  <si>
    <t>2017-04-13T17:20:00.420+06</t>
  </si>
  <si>
    <t>2017-04-14T17:20:00.184+06</t>
  </si>
  <si>
    <t>2017-04-25T16:50:05.393+06</t>
  </si>
  <si>
    <t>uuid:a649586f-fdbc-4332-a7e2-a57715594321</t>
  </si>
  <si>
    <t>a649586f-fdbc-4332-a7e2-a57715594321</t>
  </si>
  <si>
    <t>2017-04-25T11:01:15</t>
  </si>
  <si>
    <t>2017-04-25T16:31:45.971+06</t>
  </si>
  <si>
    <t>2017-04-13T14:10:00.835+06</t>
  </si>
  <si>
    <t>2017-04-13T17:20:00.364+06</t>
  </si>
  <si>
    <t>2017-04-14T17:17:00.306+06</t>
  </si>
  <si>
    <t>2017-04-25T16:50:18.857+06</t>
  </si>
  <si>
    <t>uuid:4296a0da-a05b-4b6c-8f1a-b3e123873153</t>
  </si>
  <si>
    <t>4296a0da-a05b-4b6c-8f1a-b3e123873153</t>
  </si>
  <si>
    <t>2017-04-25T11:01:17</t>
  </si>
  <si>
    <t>2017-04-23T12:22:50.323+06</t>
  </si>
  <si>
    <t>2017-04-17T14:40:00.865+06</t>
  </si>
  <si>
    <t>2017-04-17T18:30:00.270+06</t>
  </si>
  <si>
    <t>2017-04-18T18:30:00.208+06</t>
  </si>
  <si>
    <t>Arefeen and  shimul</t>
  </si>
  <si>
    <t>2017-04-26T17:30:11.214+06</t>
  </si>
  <si>
    <t>uuid:f2fc537a-8023-4d51-ae5f-87576641e060</t>
  </si>
  <si>
    <t>f2fc537a-8023-4d51-ae5f-87576641e060</t>
  </si>
  <si>
    <t>2017-04-26T11:41:23</t>
  </si>
  <si>
    <t>2017-04-23T12:26:21.081+06</t>
  </si>
  <si>
    <t>2017-04-17T14:30:00.345+06</t>
  </si>
  <si>
    <t>2017-04-17T18:30:00.372+06</t>
  </si>
  <si>
    <t>2017-04-18T18:30:00.241+06</t>
  </si>
  <si>
    <t>Arefeen and shimul</t>
  </si>
  <si>
    <t>2017-04-26T17:30:21.574+06</t>
  </si>
  <si>
    <t>uuid:318e679e-a74c-48e1-a414-f1e1843e43f3</t>
  </si>
  <si>
    <t>318e679e-a74c-48e1-a414-f1e1843e43f3</t>
  </si>
  <si>
    <t>2017-04-26T11:41:25</t>
  </si>
  <si>
    <t>2017-04-23T12:28:37.291+06</t>
  </si>
  <si>
    <t>2017-04-17T14:30:00.856+06</t>
  </si>
  <si>
    <t>2017-04-17T18:30:00.998+06</t>
  </si>
  <si>
    <t>2017-04-18T18:30:00.611+06</t>
  </si>
  <si>
    <t>2017-04-26T17:30:32.303+06</t>
  </si>
  <si>
    <t>uuid:bb5c0353-baf1-4757-8211-bd9b999bb60e</t>
  </si>
  <si>
    <t>bb5c0353-baf1-4757-8211-bd9b999bb60e</t>
  </si>
  <si>
    <t>2017-04-26T11:41:26</t>
  </si>
  <si>
    <t>2017-04-23T12:30:38.708+06</t>
  </si>
  <si>
    <t>2017-04-17T14:40:00.738+06</t>
  </si>
  <si>
    <t>2017-04-17T18:30:00.608+06</t>
  </si>
  <si>
    <t>2017-04-18T18:30:00.779+06</t>
  </si>
  <si>
    <t>2017-04-26T17:28:02.849+06</t>
  </si>
  <si>
    <t>uuid:a28f4eaf-cd32-4497-a92a-87b461a6f5d6</t>
  </si>
  <si>
    <t>a28f4eaf-cd32-4497-a92a-87b461a6f5d6</t>
  </si>
  <si>
    <t>2017-04-26T11:41:28</t>
  </si>
  <si>
    <t>2017-04-23T12:33:28.105+06</t>
  </si>
  <si>
    <t>2017-04-17T14:40:00.375+06</t>
  </si>
  <si>
    <t>2017-04-17T18:30:00.317+06</t>
  </si>
  <si>
    <t>2017-04-18T18:40:00.178+06</t>
  </si>
  <si>
    <t>2017-04-26T17:28:13.944+06</t>
  </si>
  <si>
    <t>uuid:fa91a720-4515-468c-a489-e9c40f44c6a2</t>
  </si>
  <si>
    <t>fa91a720-4515-468c-a489-e9c40f44c6a2</t>
  </si>
  <si>
    <t>2017-04-26T11:41:30</t>
  </si>
  <si>
    <t>2017-04-23T12:35:40.711+06</t>
  </si>
  <si>
    <t>2017-04-17T15:20:00.671+06</t>
  </si>
  <si>
    <t>2017-04-17T18:30:00.832+06</t>
  </si>
  <si>
    <t>2017-04-18T18:30:00.777+06</t>
  </si>
  <si>
    <t>2017-04-26T17:27:35.357+06</t>
  </si>
  <si>
    <t>uuid:6e92f370-94b4-4501-824f-b7efa4e94f0b</t>
  </si>
  <si>
    <t>6e92f370-94b4-4501-824f-b7efa4e94f0b</t>
  </si>
  <si>
    <t>2017-04-26T11:41:32</t>
  </si>
  <si>
    <t>2017-04-23T12:37:46.993+06</t>
  </si>
  <si>
    <t>2017-04-17T15:30:00.356+06</t>
  </si>
  <si>
    <t>2017-04-17T18:30:00.348+06</t>
  </si>
  <si>
    <t>2017-04-18T18:30:00.916+06</t>
  </si>
  <si>
    <t>2017-04-26T17:27:48.248+06</t>
  </si>
  <si>
    <t>uuid:c595e0e7-0a16-4a1a-86d3-7906c41757f3</t>
  </si>
  <si>
    <t>c595e0e7-0a16-4a1a-86d3-7906c41757f3</t>
  </si>
  <si>
    <t>2017-04-26T11:41:33</t>
  </si>
  <si>
    <t>2017-04-23T12:40:56.011+06</t>
  </si>
  <si>
    <t>2017-04-17T15:10:00.730+06</t>
  </si>
  <si>
    <t>2017-04-17T18:30:00.512+06</t>
  </si>
  <si>
    <t>2017-04-18T18:30:00.862+06</t>
  </si>
  <si>
    <t>2017-04-26T17:29:37.156+06</t>
  </si>
  <si>
    <t>uuid:4f7b3c0d-bb18-4788-a09b-59f1888b3192</t>
  </si>
  <si>
    <t>4f7b3c0d-bb18-4788-a09b-59f1888b3192</t>
  </si>
  <si>
    <t>2017-04-26T11:41:35</t>
  </si>
  <si>
    <t>2017-04-23T12:43:23.668+06</t>
  </si>
  <si>
    <t>2017-04-17T15:10:00.812+06</t>
  </si>
  <si>
    <t>2017-04-17T18:30:00.161+06</t>
  </si>
  <si>
    <t>2017-04-18T18:30:00.574+06</t>
  </si>
  <si>
    <t>2017-04-26T17:29:48.053+06</t>
  </si>
  <si>
    <t>uuid:34754f90-60bb-45e4-bee6-33d1da1f75de</t>
  </si>
  <si>
    <t>34754f90-60bb-45e4-bee6-33d1da1f75de</t>
  </si>
  <si>
    <t>2017-04-26T11:41:37</t>
  </si>
  <si>
    <t>2017-04-23T12:46:11.328+06</t>
  </si>
  <si>
    <t>2017-04-17T15:10:00.432+06</t>
  </si>
  <si>
    <t>2017-04-17T18:30:00.642+06</t>
  </si>
  <si>
    <t>2017-04-18T18:30:00.149+06</t>
  </si>
  <si>
    <t>2017-04-26T17:29:58.635+06</t>
  </si>
  <si>
    <t>uuid:4ce7434b-9a08-477d-9347-1c0b017e690b</t>
  </si>
  <si>
    <t>4ce7434b-9a08-477d-9347-1c0b017e690b</t>
  </si>
  <si>
    <t>2017-04-26T11:41:38</t>
  </si>
  <si>
    <t>2017-04-23T12:48:36.808+06</t>
  </si>
  <si>
    <t>2017-04-17T15:20:00.702+06</t>
  </si>
  <si>
    <t>2017-04-17T18:30:00.215+06</t>
  </si>
  <si>
    <t>2017-04-18T18:30:00.405+06</t>
  </si>
  <si>
    <t>2017-04-26T17:26:37.349+06</t>
  </si>
  <si>
    <t>uuid:0d505c4e-44db-4735-9255-e5efec1abead</t>
  </si>
  <si>
    <t>0d505c4e-44db-4735-9255-e5efec1abead</t>
  </si>
  <si>
    <t>2017-04-26T11:41:40</t>
  </si>
  <si>
    <t>2017-04-23T12:50:57.166+06</t>
  </si>
  <si>
    <t>2017-04-17T14:40:00.225+06</t>
  </si>
  <si>
    <t>2017-04-17T18:30:00.296+06</t>
  </si>
  <si>
    <t>2017-04-18T18:30:00.445+06</t>
  </si>
  <si>
    <t>2017-04-26T17:26:51.602+06</t>
  </si>
  <si>
    <t>uuid:d79f7539-9811-4844-bbbd-b5e33dda463c</t>
  </si>
  <si>
    <t>d79f7539-9811-4844-bbbd-b5e33dda463c</t>
  </si>
  <si>
    <t>2017-04-26T11:41:42</t>
  </si>
  <si>
    <t>2017-04-23T12:53:38.944+06</t>
  </si>
  <si>
    <t>2017-04-17T15:20:00.413+06</t>
  </si>
  <si>
    <t>2017-04-17T18:30:00.221+06</t>
  </si>
  <si>
    <t>2017-04-18T18:30:00.044+06</t>
  </si>
  <si>
    <t>2017-04-26T17:27:09.459+06</t>
  </si>
  <si>
    <t>uuid:d986e76b-bdd7-4111-9af6-825c29b0bf53</t>
  </si>
  <si>
    <t>d986e76b-bdd7-4111-9af6-825c29b0bf53</t>
  </si>
  <si>
    <t>2017-04-26T11:41:45</t>
  </si>
  <si>
    <t>2017-04-23T12:57:01.422+06</t>
  </si>
  <si>
    <t>2017-04-17T14:20:00.875+06</t>
  </si>
  <si>
    <t>2017-04-17T18:30:00.909+06</t>
  </si>
  <si>
    <t>2017-04-18T18:30:00.130+06</t>
  </si>
  <si>
    <t>2017-04-26T17:28:34.029+06</t>
  </si>
  <si>
    <t>uuid:fab4b51b-5a6e-45fe-b724-03e8d4e1cf85</t>
  </si>
  <si>
    <t>fab4b51b-5a6e-45fe-b724-03e8d4e1cf85</t>
  </si>
  <si>
    <t>2017-04-26T11:42:10</t>
  </si>
  <si>
    <t>2017-04-23T13:01:15.634+06</t>
  </si>
  <si>
    <t>2017-04-17T14:20:00.830+06</t>
  </si>
  <si>
    <t>2017-04-17T18:30:00.126+06</t>
  </si>
  <si>
    <t>2017-04-18T18:30:00.640+06</t>
  </si>
  <si>
    <t>2017-04-26T17:28:45.044+06</t>
  </si>
  <si>
    <t>uuid:bb1c4c51-d6b5-467d-86be-e066bb0d3262</t>
  </si>
  <si>
    <t>bb1c4c51-d6b5-467d-86be-e066bb0d3262</t>
  </si>
  <si>
    <t>2017-04-26T11:42:12</t>
  </si>
  <si>
    <t>2017-04-23T13:04:01.966+06</t>
  </si>
  <si>
    <t>2017-04-17T14:20:00.008+06</t>
  </si>
  <si>
    <t>2017-04-17T18:30:00.131+06</t>
  </si>
  <si>
    <t>2017-04-18T18:31:00.216+06</t>
  </si>
  <si>
    <t>2017-04-26T17:28:56.359+06</t>
  </si>
  <si>
    <t>uuid:8bf01d19-2e77-45a1-967a-ccf7d1389dff</t>
  </si>
  <si>
    <t>8bf01d19-2e77-45a1-967a-ccf7d1389dff</t>
  </si>
  <si>
    <t>2017-04-26T11:42:13</t>
  </si>
  <si>
    <t>2017-04-23T13:07:09.690+06</t>
  </si>
  <si>
    <t>2017-04-17T15:00:00.117+06</t>
  </si>
  <si>
    <t>2017-04-17T18:30:00.262+06</t>
  </si>
  <si>
    <t>2017-04-18T18:30:00.851+06</t>
  </si>
  <si>
    <t>2017-04-26T17:29:06.908+06</t>
  </si>
  <si>
    <t>uuid:9963a1b7-11c4-45dc-804f-c9bf4209555b</t>
  </si>
  <si>
    <t>9963a1b7-11c4-45dc-804f-c9bf4209555b</t>
  </si>
  <si>
    <t>2017-04-26T11:42:15</t>
  </si>
  <si>
    <t>2017-04-23T13:09:59.300+06</t>
  </si>
  <si>
    <t>2017-04-17T15:00:00.042+06</t>
  </si>
  <si>
    <t>2017-04-17T18:30:00.639+06</t>
  </si>
  <si>
    <t>2017-04-18T18:30:00.539+06</t>
  </si>
  <si>
    <t>2017-04-26T17:39:15.336+06</t>
  </si>
  <si>
    <t>uuid:02ead6e0-e9df-4b1f-b51c-ba37ceed6db4</t>
  </si>
  <si>
    <t>02ead6e0-e9df-4b1f-b51c-ba37ceed6db4</t>
  </si>
  <si>
    <t>2017-04-26T11:42:18</t>
  </si>
  <si>
    <t>2017-04-26T17:05:25.529+06</t>
  </si>
  <si>
    <t>2017-04-17T15:10:00.910+06</t>
  </si>
  <si>
    <t>2017-04-17T18:30:00.202+06</t>
  </si>
  <si>
    <t>2017-04-18T18:30:00.583+06</t>
  </si>
  <si>
    <t>2017-04-26T17:08:27.830+06</t>
  </si>
  <si>
    <t>uuid:4428f0cf-3a8c-468a-afa2-c7c72998b09f</t>
  </si>
  <si>
    <t>4428f0cf-3a8c-468a-afa2-c7c72998b09f</t>
  </si>
  <si>
    <t>2017-04-26T11:42:19</t>
  </si>
  <si>
    <t>2017-04-26T17:08:42.503+06</t>
  </si>
  <si>
    <t>2017-04-17T15:30:00.523+06</t>
  </si>
  <si>
    <t>2017-04-17T18:30:00.939+06</t>
  </si>
  <si>
    <t>2017-04-18T18:30:00.923+06</t>
  </si>
  <si>
    <t>2017-04-26T17:11:03.184+06</t>
  </si>
  <si>
    <t>uuid:0ab46635-206a-4a8e-9576-efb51f05cf98</t>
  </si>
  <si>
    <t>0ab46635-206a-4a8e-9576-efb51f05cf98</t>
  </si>
  <si>
    <t>2017-04-26T11:42:21</t>
  </si>
  <si>
    <t>2017-04-26T17:11:16.445+06</t>
  </si>
  <si>
    <t>2017-04-17T15:30:00.672+06</t>
  </si>
  <si>
    <t>2017-04-17T18:30:00.697+06</t>
  </si>
  <si>
    <t>2017-04-18T18:30:00.079+06</t>
  </si>
  <si>
    <t>2017-04-26T17:13:36.553+06</t>
  </si>
  <si>
    <t>uuid:ded2a8ad-31e3-40b6-8ada-b9475693d392</t>
  </si>
  <si>
    <t>ded2a8ad-31e3-40b6-8ada-b9475693d392</t>
  </si>
  <si>
    <t>2017-04-26T11:42:23</t>
  </si>
  <si>
    <t>2017-04-26T17:15:09.729+06</t>
  </si>
  <si>
    <t>2017-04-17T15:30:00.178+06</t>
  </si>
  <si>
    <t>2017-04-17T18:30:00.008+06</t>
  </si>
  <si>
    <t>2017-04-18T18:30:00.136+06</t>
  </si>
  <si>
    <t>2017-04-26T17:17:11.676+06</t>
  </si>
  <si>
    <t>uuid:6bbde2fd-4f2b-4460-8b5a-9cdf14fa1e86</t>
  </si>
  <si>
    <t>6bbde2fd-4f2b-4460-8b5a-9cdf14fa1e86</t>
  </si>
  <si>
    <t>2017-04-26T11:42:25</t>
  </si>
  <si>
    <t>2017-04-26T17:17:55.027+06</t>
  </si>
  <si>
    <t>2017-04-17T14:10:00.548+06</t>
  </si>
  <si>
    <t>2017-04-17T18:30:00.487+06</t>
  </si>
  <si>
    <t>2017-04-18T18:30:00.478+06</t>
  </si>
  <si>
    <t>2017-04-26T17:21:26.490+06</t>
  </si>
  <si>
    <t>uuid:7e53a0c6-b4af-4a2e-9d99-6d296002e568</t>
  </si>
  <si>
    <t>7e53a0c6-b4af-4a2e-9d99-6d296002e568</t>
  </si>
  <si>
    <t>2017-04-26T11:42:27</t>
  </si>
  <si>
    <t>2017-04-26T17:21:49.873+06</t>
  </si>
  <si>
    <t>2017-04-17T14:10:00.454+06</t>
  </si>
  <si>
    <t>2017-04-17T18:30:00.623+06</t>
  </si>
  <si>
    <t>2017-04-18T18:30:00.322+06</t>
  </si>
  <si>
    <t>2017-04-26T17:23:35.248+06</t>
  </si>
  <si>
    <t>uuid:aca81f2f-8dcf-4f5e-879d-538d3a901ae7</t>
  </si>
  <si>
    <t>aca81f2f-8dcf-4f5e-879d-538d3a901ae7</t>
  </si>
  <si>
    <t>2017-04-26T11:42:28</t>
  </si>
  <si>
    <t>2017-04-26T16:55:42.094+06</t>
  </si>
  <si>
    <t>2017-04-11T12:15:00.282+06</t>
  </si>
  <si>
    <t>2017-04-11T16:30:00.998+06</t>
  </si>
  <si>
    <t>2017-04-12T16:30:00.467+06</t>
  </si>
  <si>
    <t>2017-04-26T17:00:56.249+06</t>
  </si>
  <si>
    <t>uuid:2fc90c7d-c5f4-4603-a56f-064a8284a84c</t>
  </si>
  <si>
    <t>2fc90c7d-c5f4-4603-a56f-064a8284a84c</t>
  </si>
  <si>
    <t>2017-04-26T12:09:09</t>
  </si>
  <si>
    <t>2017-04-26T17:01:42.389+06</t>
  </si>
  <si>
    <t>2017-04-11T12:15:00.178+06</t>
  </si>
  <si>
    <t>2017-04-11T16:30:00.823+06</t>
  </si>
  <si>
    <t>2017-04-12T14:30:00.953+06</t>
  </si>
  <si>
    <t>2017-04-26T17:31:21.268+06</t>
  </si>
  <si>
    <t>uuid:d826ce25-acdf-4687-9f16-6daf973499ed</t>
  </si>
  <si>
    <t>d826ce25-acdf-4687-9f16-6daf973499ed</t>
  </si>
  <si>
    <t>2017-04-26T12:09:14</t>
  </si>
  <si>
    <t>2017-04-26T17:31:49.606+06</t>
  </si>
  <si>
    <t>2017-04-11T12:12:00.046+06</t>
  </si>
  <si>
    <t>2017-04-11T16:30:00.836+06</t>
  </si>
  <si>
    <t>2017-04-12T16:30:00.938+06</t>
  </si>
  <si>
    <t>2017-04-26T17:40:54.012+06</t>
  </si>
  <si>
    <t>uuid:bac2d7b0-7d9a-4d1b-9e35-814aa83a16c4</t>
  </si>
  <si>
    <t>bac2d7b0-7d9a-4d1b-9e35-814aa83a16c4</t>
  </si>
  <si>
    <t>2017-04-27T06:34:41</t>
  </si>
  <si>
    <t>2017-04-26T17:41:08.960+06</t>
  </si>
  <si>
    <t>2017-04-11T12:00:00.118+06</t>
  </si>
  <si>
    <t>2017-04-11T16:30:00.898+06</t>
  </si>
  <si>
    <t>2017-04-12T16:30:00.659+06</t>
  </si>
  <si>
    <t>2017-04-27T12:26:47.932+06</t>
  </si>
  <si>
    <t>uuid:3b77f23e-5e47-47a8-a689-32212f3afd71</t>
  </si>
  <si>
    <t>3b77f23e-5e47-47a8-a689-32212f3afd71</t>
  </si>
  <si>
    <t>2017-04-27T06:34:44</t>
  </si>
  <si>
    <t>2017-04-26T17:45:57.419+06</t>
  </si>
  <si>
    <t>2017-04-11T12:00:00.193+06</t>
  </si>
  <si>
    <t>2017-04-11T16:30:00.663+06</t>
  </si>
  <si>
    <t>2017-04-12T16:30:00.329+06</t>
  </si>
  <si>
    <t>2017-04-26T17:49:20.509+06</t>
  </si>
  <si>
    <t>uuid:a708bb8b-514c-48a5-b9d7-216393d24513</t>
  </si>
  <si>
    <t>a708bb8b-514c-48a5-b9d7-216393d24513</t>
  </si>
  <si>
    <t>2017-04-27T06:34:46</t>
  </si>
  <si>
    <t>2017-04-26T17:50:59.892+06</t>
  </si>
  <si>
    <t>2017-04-11T11:45:00.226+06</t>
  </si>
  <si>
    <t>2017-04-11T16:30:00.493+06</t>
  </si>
  <si>
    <t>2017-04-12T16:30:00.477+06</t>
  </si>
  <si>
    <t>2017-04-27T12:20:53.694+06</t>
  </si>
  <si>
    <t>uuid:574ec820-61ce-4d21-a4f2-9a148fa96ff5</t>
  </si>
  <si>
    <t>574ec820-61ce-4d21-a4f2-9a148fa96ff5</t>
  </si>
  <si>
    <t>2017-04-27T06:34:48</t>
  </si>
  <si>
    <t>2017-04-26T17:55:16.978+06</t>
  </si>
  <si>
    <t>2017-04-11T11:45:00.037+06</t>
  </si>
  <si>
    <t>2017-04-11T16:30:00.143+06</t>
  </si>
  <si>
    <t>2017-04-12T16:30:00.874+06</t>
  </si>
  <si>
    <t>2017-04-27T12:23:20.818+06</t>
  </si>
  <si>
    <t>uuid:2d7e66bb-a2c0-4b53-9c00-2e0972474a3e</t>
  </si>
  <si>
    <t>2d7e66bb-a2c0-4b53-9c00-2e0972474a3e</t>
  </si>
  <si>
    <t>2017-04-27T06:34:56</t>
  </si>
  <si>
    <t>2017-04-26T17:58:03.062+06</t>
  </si>
  <si>
    <t>2017-04-11T11:45:00.927+06</t>
  </si>
  <si>
    <t>2017-04-11T16:30:00.397+06</t>
  </si>
  <si>
    <t>2017-04-12T16:30:00.078+06</t>
  </si>
  <si>
    <t>2017-04-26T18:00:48.749+06</t>
  </si>
  <si>
    <t>uuid:82ea4298-2294-4421-b97d-48355f2f36e1</t>
  </si>
  <si>
    <t>82ea4298-2294-4421-b97d-48355f2f36e1</t>
  </si>
  <si>
    <t>2017-04-27T06:34:57</t>
  </si>
  <si>
    <t>2017-04-26T18:00:52.127+06</t>
  </si>
  <si>
    <t>2017-04-11T12:00:00.159+06</t>
  </si>
  <si>
    <t>2017-04-11T16:30:00.207+06</t>
  </si>
  <si>
    <t>2017-04-12T16:30:00.336+06</t>
  </si>
  <si>
    <t>2017-04-27T12:28:19.107+06</t>
  </si>
  <si>
    <t>uuid:add3130f-cfb7-495c-acd1-56829ba7a31d</t>
  </si>
  <si>
    <t>add3130f-cfb7-495c-acd1-56829ba7a31d</t>
  </si>
  <si>
    <t>2017-04-27T06:35:16</t>
  </si>
  <si>
    <t>2017-04-27T12:02:44.726+06</t>
  </si>
  <si>
    <t>2017-04-18T12:30:00.554+06</t>
  </si>
  <si>
    <t>2017-04-18T15:30:00.187+06</t>
  </si>
  <si>
    <t>2017-04-19T15:30:00.732+06</t>
  </si>
  <si>
    <t>2017-04-27T15:57:51.093+06</t>
  </si>
  <si>
    <t>uuid:590b7262-d00c-4b6b-841d-54839a1efa05</t>
  </si>
  <si>
    <t>590b7262-d00c-4b6b-841d-54839a1efa05</t>
  </si>
  <si>
    <t>2017-04-27T11:45:35</t>
  </si>
  <si>
    <t>2017-04-27T12:06:38.953+06</t>
  </si>
  <si>
    <t>2017-04-18T12:30:00.542+06</t>
  </si>
  <si>
    <t>2017-04-18T15:30:00.726+06</t>
  </si>
  <si>
    <t>2017-04-19T15:30:00.121+06</t>
  </si>
  <si>
    <t>2017-04-27T12:43:54.025+06</t>
  </si>
  <si>
    <t>uuid:944a7be3-6bf2-4326-9217-5da79b6cc167</t>
  </si>
  <si>
    <t>944a7be3-6bf2-4326-9217-5da79b6cc167</t>
  </si>
  <si>
    <t>2017-04-27T11:45:37</t>
  </si>
  <si>
    <t>2017-04-27T12:09:18.018+06</t>
  </si>
  <si>
    <t>2017-04-18T12:10:00.757+06</t>
  </si>
  <si>
    <t>2017-04-18T15:30:00.346+06</t>
  </si>
  <si>
    <t>2017-04-19T15:30:00.996+06</t>
  </si>
  <si>
    <t>2017-04-27T15:59:22.785+06</t>
  </si>
  <si>
    <t>uuid:0c6f5d04-3536-42fb-adc1-03ff4f28ad3e</t>
  </si>
  <si>
    <t>0c6f5d04-3536-42fb-adc1-03ff4f28ad3e</t>
  </si>
  <si>
    <t>2017-04-27T11:45:38</t>
  </si>
  <si>
    <t>2017-04-27T12:13:25.365+06</t>
  </si>
  <si>
    <t>2017-04-18T12:10:00.274+06</t>
  </si>
  <si>
    <t>2017-04-18T15:30:00.646+06</t>
  </si>
  <si>
    <t>2017-04-19T15:30:00.208+06</t>
  </si>
  <si>
    <t>2017-04-27T16:12:21.766+06</t>
  </si>
  <si>
    <t>uuid:24dd76c2-ed3d-40bc-b00e-fa2d2a087678</t>
  </si>
  <si>
    <t>24dd76c2-ed3d-40bc-b00e-fa2d2a087678</t>
  </si>
  <si>
    <t>2017-04-27T11:45:40</t>
  </si>
  <si>
    <t>2017-04-27T12:15:55.105+06</t>
  </si>
  <si>
    <t>2017-04-18T15:30:00.759+06</t>
  </si>
  <si>
    <t>2017-04-18T15:30:00.151+06</t>
  </si>
  <si>
    <t>2017-04-19T15:30:00.033+06</t>
  </si>
  <si>
    <t>2017-04-27T12:43:25.667+06</t>
  </si>
  <si>
    <t>uuid:fd6405a2-05f8-4953-9f64-9318a9e1a54b</t>
  </si>
  <si>
    <t>fd6405a2-05f8-4953-9f64-9318a9e1a54b</t>
  </si>
  <si>
    <t>2017-04-27T11:45:42</t>
  </si>
  <si>
    <t>2017-04-27T12:19:36.591+06</t>
  </si>
  <si>
    <t>2017-04-18T14:20:00.195+06</t>
  </si>
  <si>
    <t>2017-04-18T15:30:00.072+06</t>
  </si>
  <si>
    <t>2017-04-19T15:30:00.096+06</t>
  </si>
  <si>
    <t>2017-04-27T12:43:16.397+06</t>
  </si>
  <si>
    <t>uuid:9f91d08b-74ed-4f54-b5d6-d37728918aa2</t>
  </si>
  <si>
    <t>9f91d08b-74ed-4f54-b5d6-d37728918aa2</t>
  </si>
  <si>
    <t>2017-04-27T11:45:44</t>
  </si>
  <si>
    <t>2017-04-27T12:22:22.529+06</t>
  </si>
  <si>
    <t>2017-04-18T12:50:00.058+06</t>
  </si>
  <si>
    <t>2017-04-18T17:30:00.974+06</t>
  </si>
  <si>
    <t>2017-04-19T17:30:00.836+06</t>
  </si>
  <si>
    <t>2017-04-27T12:43:09.984+06</t>
  </si>
  <si>
    <t>uuid:717112fa-0e27-4eea-a304-949fb7343b63</t>
  </si>
  <si>
    <t>717112fa-0e27-4eea-a304-949fb7343b63</t>
  </si>
  <si>
    <t>2017-04-27T11:45:45</t>
  </si>
  <si>
    <t>2017-04-27T12:26:37.136+06</t>
  </si>
  <si>
    <t>2017-04-18T12:50:00.782+06</t>
  </si>
  <si>
    <t>2017-04-18T17:30:00.367+06</t>
  </si>
  <si>
    <t>2017-04-19T17:30:00.343+06</t>
  </si>
  <si>
    <t>2017-04-27T12:43:04.946+06</t>
  </si>
  <si>
    <t>uuid:ca776129-bb7c-4a9e-8dfd-40cbe333fbda</t>
  </si>
  <si>
    <t>ca776129-bb7c-4a9e-8dfd-40cbe333fbda</t>
  </si>
  <si>
    <t>2017-04-27T11:45:53</t>
  </si>
  <si>
    <t>2017-04-27T12:28:43.478+06</t>
  </si>
  <si>
    <t>2017-04-18T13:10:00.905+06</t>
  </si>
  <si>
    <t>2017-04-18T17:30:00.086+06</t>
  </si>
  <si>
    <t>2017-04-19T17:30:00.481+06</t>
  </si>
  <si>
    <t>2017-04-27T12:43:37.374+06</t>
  </si>
  <si>
    <t>uuid:d53e6dda-103d-4b0f-a907-11a08d432f7d</t>
  </si>
  <si>
    <t>d53e6dda-103d-4b0f-a907-11a08d432f7d</t>
  </si>
  <si>
    <t>2017-04-27T11:45:55</t>
  </si>
  <si>
    <t>2017-04-27T12:31:11.017+06</t>
  </si>
  <si>
    <t>2017-04-18T13:10:00.634+06</t>
  </si>
  <si>
    <t>2017-04-18T17:30:00.837+06</t>
  </si>
  <si>
    <t>2017-04-19T17:30:00.739+06</t>
  </si>
  <si>
    <t>2017-04-27T12:43:42.041+06</t>
  </si>
  <si>
    <t>uuid:fa9eb976-f9f3-4176-a336-bad5c3dab1a5</t>
  </si>
  <si>
    <t>fa9eb976-f9f3-4176-a336-bad5c3dab1a5</t>
  </si>
  <si>
    <t>2017-04-27T11:45:59</t>
  </si>
  <si>
    <t>2017-04-27T12:33:25.711+06</t>
  </si>
  <si>
    <t>2017-04-18T15:10:00.009+06</t>
  </si>
  <si>
    <t>2017-04-18T17:30:00.617+06</t>
  </si>
  <si>
    <t>2017-04-19T17:30:00.551+06</t>
  </si>
  <si>
    <t>2017-04-27T12:43:48.486+06</t>
  </si>
  <si>
    <t>uuid:7477ec91-7345-4aa0-b703-d9f4a4e267d9</t>
  </si>
  <si>
    <t>7477ec91-7345-4aa0-b703-d9f4a4e267d9</t>
  </si>
  <si>
    <t>2017-04-27T11:46:01</t>
  </si>
  <si>
    <t>2017-04-27T12:36:35.018+06</t>
  </si>
  <si>
    <t>2017-04-18T14:20:00.430+06</t>
  </si>
  <si>
    <t>2017-04-18T17:30:00.322+06</t>
  </si>
  <si>
    <t>2017-04-19T17:30:00.882+06</t>
  </si>
  <si>
    <t>2017-04-27T12:43:31.664+06</t>
  </si>
  <si>
    <t>uuid:2ec03f48-06d4-41cc-90fc-c7da5048e65a</t>
  </si>
  <si>
    <t>2ec03f48-06d4-41cc-90fc-c7da5048e65a</t>
  </si>
  <si>
    <t>2017-04-27T11:46:04</t>
  </si>
  <si>
    <t>2017-04-27T16:03:54.219+06</t>
  </si>
  <si>
    <t>2017-04-18T12:10:00.881+06</t>
  </si>
  <si>
    <t>2017-04-18T15:30:00.632+06</t>
  </si>
  <si>
    <t>2017-04-19T15:30:00.562+06</t>
  </si>
  <si>
    <t>2017-04-27T16:08:20.422+06</t>
  </si>
  <si>
    <t>uuid:4eaf60c7-ddca-4d33-9461-a2a40fce1b7e</t>
  </si>
  <si>
    <t>4eaf60c7-ddca-4d33-9461-a2a40fce1b7e</t>
  </si>
  <si>
    <t>2017-04-27T11:46:07</t>
  </si>
  <si>
    <t>2017-04-27T16:09:10.140+06</t>
  </si>
  <si>
    <t>2017-04-18T12:50:00.619+06</t>
  </si>
  <si>
    <t>2017-04-18T17:30:00.321+06</t>
  </si>
  <si>
    <t>2017-04-19T17:30:00.491+06</t>
  </si>
  <si>
    <t>2017-04-27T16:11:52.731+06</t>
  </si>
  <si>
    <t>uuid:fcdbb36b-a957-46dd-a987-d7d94bf2bea6</t>
  </si>
  <si>
    <t>fcdbb36b-a957-46dd-a987-d7d94bf2bea6</t>
  </si>
  <si>
    <t>2017-04-27T11:46:09</t>
  </si>
  <si>
    <t>2017-04-27T16:13:04.361+06</t>
  </si>
  <si>
    <t>2017-04-18T12:10:00.431+06</t>
  </si>
  <si>
    <t>2017-04-19T15:30:00.578+06</t>
  </si>
  <si>
    <t xml:space="preserve">Shimul </t>
  </si>
  <si>
    <t>2017-04-27T16:16:14.200+06</t>
  </si>
  <si>
    <t>uuid:27310833-ebe2-474c-89af-c33f6e168263</t>
  </si>
  <si>
    <t>27310833-ebe2-474c-89af-c33f6e168263</t>
  </si>
  <si>
    <t>2017-04-27T11:46:12</t>
  </si>
  <si>
    <t>2017-04-27T16:16:45.973+06</t>
  </si>
  <si>
    <t>2017-04-18T14:10:00.499+06</t>
  </si>
  <si>
    <t>2017-04-18T17:30:00.503+06</t>
  </si>
  <si>
    <t>2017-04-19T17:30:00.462+06</t>
  </si>
  <si>
    <t>2017-04-27T17:35:58.556+06</t>
  </si>
  <si>
    <t>uuid:7897ef39-1032-414d-96e0-867b2a96fc94</t>
  </si>
  <si>
    <t>7897ef39-1032-414d-96e0-867b2a96fc94</t>
  </si>
  <si>
    <t>2017-04-27T11:46:16</t>
  </si>
  <si>
    <t>2017-04-27T16:26:45.988+06</t>
  </si>
  <si>
    <t>2017-04-18T14:10:00.098+06</t>
  </si>
  <si>
    <t>2017-04-18T17:30:00.815+06</t>
  </si>
  <si>
    <t>2017-04-19T17:30:00.998+06</t>
  </si>
  <si>
    <t>2017-04-27T17:40:17.913+06</t>
  </si>
  <si>
    <t>uuid:631d4c5b-0219-4184-87eb-b6b1e66e78f4</t>
  </si>
  <si>
    <t>631d4c5b-0219-4184-87eb-b6b1e66e78f4</t>
  </si>
  <si>
    <t>2017-04-27T11:46:18</t>
  </si>
  <si>
    <t>2017-04-27T16:31:38.396+06</t>
  </si>
  <si>
    <t>2017-04-18T14:20:00.144+06</t>
  </si>
  <si>
    <t>2017-04-18T17:30:00.323+06</t>
  </si>
  <si>
    <t>2017-04-19T17:30:00.326+06</t>
  </si>
  <si>
    <t>2017-04-27T17:21:59.728+06</t>
  </si>
  <si>
    <t>uuid:5f825dd5-a800-4b7b-857a-ae7e205088bf</t>
  </si>
  <si>
    <t>5f825dd5-a800-4b7b-857a-ae7e205088bf</t>
  </si>
  <si>
    <t>2017-04-27T11:46:24</t>
  </si>
  <si>
    <t>2017-04-27T16:34:30.927+06</t>
  </si>
  <si>
    <t>2017-04-18T14:10:00.569+06</t>
  </si>
  <si>
    <t>2017-04-18T17:30:00.539+06</t>
  </si>
  <si>
    <t>2017-04-19T17:30:00.196+06</t>
  </si>
  <si>
    <t>2017-04-27T17:38:07.108+06</t>
  </si>
  <si>
    <t>uuid:53739759-6414-4274-bd73-cfce1c67f65c</t>
  </si>
  <si>
    <t>53739759-6414-4274-bd73-cfce1c67f65c</t>
  </si>
  <si>
    <t>2017-04-27T11:46:26</t>
  </si>
  <si>
    <t>2017-04-27T16:38:10.540+06</t>
  </si>
  <si>
    <t>2017-04-18T15:30:00.699+06</t>
  </si>
  <si>
    <t>2017-04-18T17:30:00.813+06</t>
  </si>
  <si>
    <t>2017-04-19T17:30:00.101+06</t>
  </si>
  <si>
    <t>2017-04-27T17:33:08.965+06</t>
  </si>
  <si>
    <t>uuid:9d2b9ce5-bfa9-474b-beda-585d242f4880</t>
  </si>
  <si>
    <t>9d2b9ce5-bfa9-474b-beda-585d242f4880</t>
  </si>
  <si>
    <t>2017-04-27T11:46:30</t>
  </si>
  <si>
    <t>2017-04-27T16:48:06.075+06</t>
  </si>
  <si>
    <t>2017-04-18T15:30:00.981+06</t>
  </si>
  <si>
    <t>2017-04-18T17:30:00.100+06</t>
  </si>
  <si>
    <t>2017-04-19T17:30:00.146+06</t>
  </si>
  <si>
    <t>2017-04-27T17:16:08.281+06</t>
  </si>
  <si>
    <t>uuid:efd1039f-6497-4d8e-bb8f-d09a1aef2728</t>
  </si>
  <si>
    <t>efd1039f-6497-4d8e-bb8f-d09a1aef2728</t>
  </si>
  <si>
    <t>2017-04-27T11:46:35</t>
  </si>
  <si>
    <t>2017-04-27T16:54:08.054+06</t>
  </si>
  <si>
    <t>2017-04-18T14:30:00.000+06</t>
  </si>
  <si>
    <t>2017-04-18T17:30:00.266+06</t>
  </si>
  <si>
    <t>2017-04-19T17:30:00.304+06</t>
  </si>
  <si>
    <t>2017-04-27T17:26:37.326+06</t>
  </si>
  <si>
    <t>uuid:b38b374c-526b-4635-9636-4b557db548c8</t>
  </si>
  <si>
    <t>b38b374c-526b-4635-9636-4b557db548c8</t>
  </si>
  <si>
    <t>2017-04-27T11:46:37</t>
  </si>
  <si>
    <t>2017-04-27T16:56:57.465+06</t>
  </si>
  <si>
    <t>2017-04-18T14:30:00.155+06</t>
  </si>
  <si>
    <t>2017-04-18T17:30:00.728+06</t>
  </si>
  <si>
    <t>2017-04-19T17:30:00.530+06</t>
  </si>
  <si>
    <t>2017-04-27T17:28:28.108+06</t>
  </si>
  <si>
    <t>uuid:4b5453c8-4902-4b63-b816-71bedad13247</t>
  </si>
  <si>
    <t>4b5453c8-4902-4b63-b816-71bedad13247</t>
  </si>
  <si>
    <t>2017-04-27T11:46:42</t>
  </si>
  <si>
    <t>2017-04-27T17:06:31.293+06</t>
  </si>
  <si>
    <t>2017-04-18T14:30:00.500+06</t>
  </si>
  <si>
    <t>2017-04-18T17:30:00.396+06</t>
  </si>
  <si>
    <t>2017-04-19T17:30:00.656+06</t>
  </si>
  <si>
    <t>2017-04-27T17:43:38.417+06</t>
  </si>
  <si>
    <t>uuid:a71542bc-8585-4192-ae70-8943e160dcdc</t>
  </si>
  <si>
    <t>a71542bc-8585-4192-ae70-8943e160dcdc</t>
  </si>
  <si>
    <t>2017-04-27T11:46:43</t>
  </si>
  <si>
    <t>2017-04-27T09:29:51.583+06</t>
  </si>
  <si>
    <t>2017-04-27T09:33:00.872+06</t>
  </si>
  <si>
    <t>23.725086312743844 90.37053965428416 -48.555848928051724 6.0</t>
  </si>
  <si>
    <t>Cannal</t>
  </si>
  <si>
    <t>Water is too much black in color and dirt visible nearby.</t>
  </si>
  <si>
    <t>2017-04-27T15:17:09.330+06</t>
  </si>
  <si>
    <t>uuid:f33cc8c4-289f-4b75-987f-c97684a90163</t>
  </si>
  <si>
    <t>f33cc8c4-289f-4b75-987f-c97684a90163</t>
  </si>
  <si>
    <t>2017-04-27T09:17:52</t>
  </si>
  <si>
    <t>2017-04-27T09:48:41.018+06</t>
  </si>
  <si>
    <t>2017-04-27T09:49:00.732+06</t>
  </si>
  <si>
    <t>23.725372822949602 90.3714345961128 -46.59472571685344 6.0</t>
  </si>
  <si>
    <t>There are many people take wasa water nearby and bath</t>
  </si>
  <si>
    <t>2017-04-27T15:02:44.662+06</t>
  </si>
  <si>
    <t>uuid:42a56742-de51-44a2-ac82-4c6f0186a384</t>
  </si>
  <si>
    <t>42a56742-de51-44a2-ac82-4c6f0186a384</t>
  </si>
  <si>
    <t>2017-04-27T09:17:55</t>
  </si>
  <si>
    <t>2017-04-27T09:57:27.910+06</t>
  </si>
  <si>
    <t>2017-04-27T09:58:00.719+06</t>
  </si>
  <si>
    <t>23.72540307720808 90.37156325850131 -43.449926694892845 8.0</t>
  </si>
  <si>
    <t>WASA Water with tubewel</t>
  </si>
  <si>
    <t>There are many people use the water and no dirt visible.</t>
  </si>
  <si>
    <t>2017-04-27T15:03:58.058+06</t>
  </si>
  <si>
    <t>uuid:4925090c-dc0b-419f-9c99-0e12e42ce68c</t>
  </si>
  <si>
    <t>4925090c-dc0b-419f-9c99-0e12e42ce68c</t>
  </si>
  <si>
    <t>2017-04-27T09:17:59</t>
  </si>
  <si>
    <t>2017-04-27T10:08:15.854+06</t>
  </si>
  <si>
    <t>2017-04-27T10:09:00.952+06</t>
  </si>
  <si>
    <t>23.724978259267935 90.37169707540967 -40.743823930207576 6.0</t>
  </si>
  <si>
    <t>Soil is moist and trash visible nearby</t>
  </si>
  <si>
    <t>2017-04-27T15:00:01.553+06</t>
  </si>
  <si>
    <t>uuid:a3ba8df7-cdb4-4ffc-b873-845816ffe715</t>
  </si>
  <si>
    <t>a3ba8df7-cdb4-4ffc-b873-845816ffe715</t>
  </si>
  <si>
    <t>2017-04-27T09:18:01</t>
  </si>
  <si>
    <t>2017-04-27T10:19:23.920+06</t>
  </si>
  <si>
    <t>2017-04-27T10:20:00.338+06</t>
  </si>
  <si>
    <t>23.726044576427363 90.37126151668235 -16.075476514721707 8.0</t>
  </si>
  <si>
    <t>There are many people and children eat this Fuska and trash not visible nearby</t>
  </si>
  <si>
    <t>2017-04-27T15:01:25.661+06</t>
  </si>
  <si>
    <t>uuid:894c32f2-1869-4c8a-adeb-338b304e3bca</t>
  </si>
  <si>
    <t>894c32f2-1869-4c8a-adeb-338b304e3bca</t>
  </si>
  <si>
    <t>2017-04-27T09:18:10</t>
  </si>
  <si>
    <t>2017-04-27T10:30:01.401+06</t>
  </si>
  <si>
    <t>2017-04-27T11:30:00.586+06</t>
  </si>
  <si>
    <t>23.726173800913568 90.37145315052037 -44.224842671828085 6.0</t>
  </si>
  <si>
    <t>There are many people walking around the way and children playing.</t>
  </si>
  <si>
    <t>2017-04-27T15:00:53.679+06</t>
  </si>
  <si>
    <t>uuid:7253d5dc-f1ce-43de-b425-41e41eaed433</t>
  </si>
  <si>
    <t>7253d5dc-f1ce-43de-b425-41e41eaed433</t>
  </si>
  <si>
    <t>2017-04-27T09:18:15</t>
  </si>
  <si>
    <t>2017-04-27T10:36:21.821+06</t>
  </si>
  <si>
    <t>2017-04-27T10:34:00.533+06</t>
  </si>
  <si>
    <t>23.726104894363054 90.37139148606677 -17.08917701022107 4.0</t>
  </si>
  <si>
    <t>There are many dirt visible nearby</t>
  </si>
  <si>
    <t>2017-04-27T15:03:17.587+06</t>
  </si>
  <si>
    <t>uuid:e9e533ae-f7a1-42ab-b14e-fef5dae8ad47</t>
  </si>
  <si>
    <t>e9e533ae-f7a1-42ab-b14e-fef5dae8ad47</t>
  </si>
  <si>
    <t>2017-04-27T09:18:19</t>
  </si>
  <si>
    <t>2017-04-27T10:45:50.852+06</t>
  </si>
  <si>
    <t>2017-04-27T10:50:00.968+06</t>
  </si>
  <si>
    <t>23.726338962474163 90.37149554830252 -50.51799629398923 4.0</t>
  </si>
  <si>
    <t>Dirt visible nearby and people are moving on the way</t>
  </si>
  <si>
    <t>2017-04-27T14:58:29.197+06</t>
  </si>
  <si>
    <t>uuid:f0ef933d-847e-4d3e-93ea-b1636f1a285b</t>
  </si>
  <si>
    <t>f0ef933d-847e-4d3e-93ea-b1636f1a285b</t>
  </si>
  <si>
    <t>2017-04-27T09:18:27</t>
  </si>
  <si>
    <t>2017-04-27T11:30:13.001+06</t>
  </si>
  <si>
    <t>2017-04-27T11:33:00.733+06</t>
  </si>
  <si>
    <t>23.72520748737471 90.37478299653309 -34.57712143961301 4.0</t>
  </si>
  <si>
    <t>There are many people and children eat this Fuska</t>
  </si>
  <si>
    <t>2017-04-27T15:01:48.385+06</t>
  </si>
  <si>
    <t>uuid:6b0b399c-9cb1-49ab-a504-e88b332dd8c0</t>
  </si>
  <si>
    <t>6b0b399c-9cb1-49ab-a504-e88b332dd8c0</t>
  </si>
  <si>
    <t>2017-04-27T09:18:31</t>
  </si>
  <si>
    <t>2017-04-27T11:48:44.561+06</t>
  </si>
  <si>
    <t>2017-04-27T11:50:00.850+06</t>
  </si>
  <si>
    <t>23.72351359180336 90.37324037760133 -32.3578859501618 6.0</t>
  </si>
  <si>
    <t>There are many people take this water</t>
  </si>
  <si>
    <t>2017-04-27T14:59:13.196+06</t>
  </si>
  <si>
    <t>uuid:18dafd14-0d0d-4796-9da6-25ae054dc7d1</t>
  </si>
  <si>
    <t>18dafd14-0d0d-4796-9da6-25ae054dc7d1</t>
  </si>
  <si>
    <t>2017-04-27T09:18:33</t>
  </si>
  <si>
    <t>2017-05-02T09:02:19.236+06</t>
  </si>
  <si>
    <t>2017-05-02T09:03:00.432+06</t>
  </si>
  <si>
    <t>23.733224251196653 90.42288427475323 -38.552755584475236 12.0</t>
  </si>
  <si>
    <t>There are lots of people use this latrine and no dirt visible nearby</t>
  </si>
  <si>
    <t>2017-05-02T14:11:30.279+06</t>
  </si>
  <si>
    <t>uuid:031981c9-9ef5-48cb-b07d-bbbbaae61ec7</t>
  </si>
  <si>
    <t>031981c9-9ef5-48cb-b07d-bbbbaae61ec7</t>
  </si>
  <si>
    <t>2017-05-02T08:26:21</t>
  </si>
  <si>
    <t>2017-05-02T09:30:06.025+06</t>
  </si>
  <si>
    <t>2017-05-02T09:20:00.134+06</t>
  </si>
  <si>
    <t>23.73299869240313 90.42303485417202 -9.414995698335272 6.0</t>
  </si>
  <si>
    <t>There are many people walk in the road nearby</t>
  </si>
  <si>
    <t>2017-05-02T13:58:30.128+06</t>
  </si>
  <si>
    <t>uuid:7403e5e2-3a7b-4ad1-9078-9ecb6b3b1d4f</t>
  </si>
  <si>
    <t>7403e5e2-3a7b-4ad1-9078-9ecb6b3b1d4f</t>
  </si>
  <si>
    <t>2017-05-02T08:26:25</t>
  </si>
  <si>
    <t>2017-05-02T09:36:31.885+06</t>
  </si>
  <si>
    <t>2017-05-02T09:36:00.274+06</t>
  </si>
  <si>
    <t>23.733517745989378 90.42288431293221 -36.77920164562249 6.0</t>
  </si>
  <si>
    <t>No dirt visible nearby</t>
  </si>
  <si>
    <t>2017-05-02T14:12:41.790+06</t>
  </si>
  <si>
    <t>uuid:cded81b0-900e-4e5b-9111-2d78512fbe2b</t>
  </si>
  <si>
    <t>cded81b0-900e-4e5b-9111-2d78512fbe2b</t>
  </si>
  <si>
    <t>2017-05-02T08:27:36</t>
  </si>
  <si>
    <t>2017-05-02T09:55:35.572+06</t>
  </si>
  <si>
    <t>2017-05-02T09:50:00.122+06</t>
  </si>
  <si>
    <t>23.73391787195969 90.42365096136179 -49.0726914366024 6.0</t>
  </si>
  <si>
    <t>There are many people and children walk on the road nearby</t>
  </si>
  <si>
    <t>2017-05-02T14:03:25.294+06</t>
  </si>
  <si>
    <t>uuid:c472ca41-d3e3-42d1-a54f-f3bbea580e8e</t>
  </si>
  <si>
    <t>c472ca41-d3e3-42d1-a54f-f3bbea580e8e</t>
  </si>
  <si>
    <t>2017-05-02T08:27:38</t>
  </si>
  <si>
    <t>2017-05-02T10:09:00.245+06</t>
  </si>
  <si>
    <t>2017-05-02T10:10:00.510+06</t>
  </si>
  <si>
    <t>23.733490859966736 90.42209112847307 -32.11873528339878 8.0</t>
  </si>
  <si>
    <t>This is a public latrine and trash present nearby</t>
  </si>
  <si>
    <t>2017-05-02T14:10:31.103+06</t>
  </si>
  <si>
    <t>uuid:33f5963d-2126-4ffa-af2b-add5e1b06e3d</t>
  </si>
  <si>
    <t>33f5963d-2126-4ffa-af2b-add5e1b06e3d</t>
  </si>
  <si>
    <t>2017-05-02T08:27:40</t>
  </si>
  <si>
    <t>2017-05-02T10:33:52.595+06</t>
  </si>
  <si>
    <t>2017-05-02T10:35:00.714+06</t>
  </si>
  <si>
    <t>23.732460915706834 90.42502144359614 -49.97716393366949 8.0</t>
  </si>
  <si>
    <t>There are many people drinking this water specially driver</t>
  </si>
  <si>
    <t>2017-05-02T14:04:22.156+06</t>
  </si>
  <si>
    <t>uuid:10a00f67-f847-4e96-9c88-cb20760650fe</t>
  </si>
  <si>
    <t>10a00f67-f847-4e96-9c88-cb20760650fe</t>
  </si>
  <si>
    <t>2017-05-02T08:27:42</t>
  </si>
  <si>
    <t>2017-05-02T10:49:18.527+06</t>
  </si>
  <si>
    <t>2017-05-02T10:48:00.033+06</t>
  </si>
  <si>
    <t>23.73623925881585 90.42358134137757 -35.53029488554958 8.0</t>
  </si>
  <si>
    <t>There are many people drink this water besides a garage</t>
  </si>
  <si>
    <t>2017-05-02T14:05:19.384+06</t>
  </si>
  <si>
    <t>uuid:22e26b4c-a64a-4228-9bd3-e68c2bcd4dbf</t>
  </si>
  <si>
    <t>22e26b4c-a64a-4228-9bd3-e68c2bcd4dbf</t>
  </si>
  <si>
    <t>2017-05-02T08:27:44</t>
  </si>
  <si>
    <t>2017-05-02T11:00:06.480+06</t>
  </si>
  <si>
    <t>2017-05-02T11:00:00.439+06</t>
  </si>
  <si>
    <t>23.73508687587763 90.42180700904757 -48.45324474324301 8.0</t>
  </si>
  <si>
    <t>There are many people drink this water besides road</t>
  </si>
  <si>
    <t>2017-05-02T14:06:34.433+06</t>
  </si>
  <si>
    <t>uuid:8bba75cc-9e2b-480e-996c-ae8d632995f9</t>
  </si>
  <si>
    <t>8bba75cc-9e2b-480e-996c-ae8d632995f9</t>
  </si>
  <si>
    <t>2017-05-02T08:27:50</t>
  </si>
  <si>
    <t>2017-05-02T09:04:47.982+06</t>
  </si>
  <si>
    <t>2017-05-02T09:05:00.855+06</t>
  </si>
  <si>
    <t>23.732821078225207 90.42289936133461 -50.03874790844686 6.0</t>
  </si>
  <si>
    <t>2017-05-02T14:16:16.976+06</t>
  </si>
  <si>
    <t>uuid:355bca32-7b73-4a35-8981-3d182b5b5624</t>
  </si>
  <si>
    <t>355bca32-7b73-4a35-8981-3d182b5b5624</t>
  </si>
  <si>
    <t>2017-05-02T08:31:36</t>
  </si>
  <si>
    <t>2017-05-02T09:18:56.625+06</t>
  </si>
  <si>
    <t>2017-05-02T09:19:00.155+06</t>
  </si>
  <si>
    <t>23.733278578554803 90.42337813113352 -36.741393606370565 4.0</t>
  </si>
  <si>
    <t>Near by play ground &amp; wet soil</t>
  </si>
  <si>
    <t>2017-05-02T14:17:36.497+06</t>
  </si>
  <si>
    <t>uuid:6e9d208a-a34a-498f-a0ea-43c6f6dd54e1</t>
  </si>
  <si>
    <t>6e9d208a-a34a-498f-a0ea-43c6f6dd54e1</t>
  </si>
  <si>
    <t>2017-05-02T08:31:42</t>
  </si>
  <si>
    <t>2017-05-02T09:46:20.713+06</t>
  </si>
  <si>
    <t>2017-05-02T09:46:00.084+06</t>
  </si>
  <si>
    <t>23.73244918283543 90.4227204482625 -37.47018149272108 6.0</t>
  </si>
  <si>
    <t>Near by road &amp; farnitur shop</t>
  </si>
  <si>
    <t>2017-05-02T14:11:48.697+06</t>
  </si>
  <si>
    <t>uuid:05d44246-2ddc-48e8-8290-cc7f237ba10b</t>
  </si>
  <si>
    <t>05d44246-2ddc-48e8-8290-cc7f237ba10b</t>
  </si>
  <si>
    <t>2017-05-02T08:31:48</t>
  </si>
  <si>
    <t>2017-05-02T09:06:39.329+06</t>
  </si>
  <si>
    <t>2017-05-02T09:07:00.361+06</t>
  </si>
  <si>
    <t>23.73301870837648 90.4230731724719 -39.920571901332664 6.0</t>
  </si>
  <si>
    <t>WASA Water with tap</t>
  </si>
  <si>
    <t>Many people uses that bathroom</t>
  </si>
  <si>
    <t>2017-05-02T14:07:16.972+06</t>
  </si>
  <si>
    <t>uuid:cdcccecd-6fa2-4fe6-a9fd-96e3cf4e3c83</t>
  </si>
  <si>
    <t>cdcccecd-6fa2-4fe6-a9fd-96e3cf4e3c83</t>
  </si>
  <si>
    <t>2017-05-02T08:31:49</t>
  </si>
  <si>
    <t>2017-05-02T09:18:51.645+06</t>
  </si>
  <si>
    <t>2017-05-02T09:19:00.848+06</t>
  </si>
  <si>
    <t>23.73301204682668 90.42307652724871 -50.51223691816051 6.0</t>
  </si>
  <si>
    <t>WASA tape water</t>
  </si>
  <si>
    <t>2017-05-02T14:09:26.046+06</t>
  </si>
  <si>
    <t>uuid:8bba4cbe-e5f8-4efb-8b65-6d08c5221e77</t>
  </si>
  <si>
    <t>8bba4cbe-e5f8-4efb-8b65-6d08c5221e77</t>
  </si>
  <si>
    <t>2017-05-02T08:31:51</t>
  </si>
  <si>
    <t>2017-05-02T09:36:08.141+06</t>
  </si>
  <si>
    <t>2017-05-02T09:36:00.242+06</t>
  </si>
  <si>
    <t>23.73355212438154 90.42294200888013 -31.60533513087914 6.0</t>
  </si>
  <si>
    <t>No commentsâ€‹</t>
  </si>
  <si>
    <t>2017-05-02T14:06:38.794+06</t>
  </si>
  <si>
    <t>uuid:cfb06e3f-7967-47e4-882f-ea441a380cc2</t>
  </si>
  <si>
    <t>cfb06e3f-7967-47e4-882f-ea441a380cc2</t>
  </si>
  <si>
    <t>2017-05-02T08:31:53</t>
  </si>
  <si>
    <t>2017-05-02T09:52:13.062+06</t>
  </si>
  <si>
    <t>2017-05-02T09:52:00.305+06</t>
  </si>
  <si>
    <t>23.732741669490853 90.42255664288297 -44.098946671338176 4.0</t>
  </si>
  <si>
    <t>Be said of main road</t>
  </si>
  <si>
    <t>2017-05-02T14:12:25.458+06</t>
  </si>
  <si>
    <t>uuid:7a12c6df-b4a7-4a8d-85b3-8372b5e6b155</t>
  </si>
  <si>
    <t>7a12c6df-b4a7-4a8d-85b3-8372b5e6b155</t>
  </si>
  <si>
    <t>2017-05-02T08:31:54</t>
  </si>
  <si>
    <t>2017-05-02T09:59:16.881+06</t>
  </si>
  <si>
    <t>2017-05-02T09:59:00.366+06</t>
  </si>
  <si>
    <t>23.733617789679663 90.42288887990908 -40.54607021486879 6.0</t>
  </si>
  <si>
    <t>WASA with tap</t>
  </si>
  <si>
    <t>No comments</t>
  </si>
  <si>
    <t>2017-05-02T14:10:17.473+06</t>
  </si>
  <si>
    <t>uuid:0ea397a7-2415-442e-9132-7267cf370748</t>
  </si>
  <si>
    <t>0ea397a7-2415-442e-9132-7267cf370748</t>
  </si>
  <si>
    <t>2017-05-02T08:31:56</t>
  </si>
  <si>
    <t>2017-05-02T10:10:47.358+06</t>
  </si>
  <si>
    <t>2017-05-02T10:11:00.346+06</t>
  </si>
  <si>
    <t>23.7334926918153 90.42211901881662 -47.390506870810356 4.0</t>
  </si>
  <si>
    <t>WASA Water with pipe</t>
  </si>
  <si>
    <t>This source nearbyâ€‹ public latrine</t>
  </si>
  <si>
    <t>2017-05-02T14:07:56.839+06</t>
  </si>
  <si>
    <t>uuid:079d17d8-0540-4e66-9cee-a86e6df8cc1c</t>
  </si>
  <si>
    <t>079d17d8-0540-4e66-9cee-a86e6df8cc1c</t>
  </si>
  <si>
    <t>2017-05-02T08:31:59</t>
  </si>
  <si>
    <t>2017-05-02T10:37:51.918+06</t>
  </si>
  <si>
    <t>2017-05-02T10:38:00.957+06</t>
  </si>
  <si>
    <t>23.733168797964815 90.42280678845945 -51.53206990073989 6.0</t>
  </si>
  <si>
    <t>Wasa with tap</t>
  </si>
  <si>
    <t>2017-05-02T14:11:00.027+06</t>
  </si>
  <si>
    <t>uuid:6ab6a15e-4895-4e01-8c60-fe7a2fa65994</t>
  </si>
  <si>
    <t>6ab6a15e-4895-4e01-8c60-fe7a2fa65994</t>
  </si>
  <si>
    <t>2017-05-02T08:32:01</t>
  </si>
  <si>
    <t>2017-05-02T10:00:13.020+06</t>
  </si>
  <si>
    <t>2017-05-02T10:00:00.021+06</t>
  </si>
  <si>
    <t>23.733061319763763 90.42233831241356 -46.478752919724364 4.0</t>
  </si>
  <si>
    <t>Be said of main road &amp; farnitur shop</t>
  </si>
  <si>
    <t>2017-05-02T14:12:47.672+06</t>
  </si>
  <si>
    <t>uuid:d6590e4b-e074-4a21-b797-f567652c3208</t>
  </si>
  <si>
    <t>d6590e4b-e074-4a21-b797-f567652c3208</t>
  </si>
  <si>
    <t>2017-05-02T10:48:10.027+06</t>
  </si>
  <si>
    <t>2017-05-02T10:48:00.154+06</t>
  </si>
  <si>
    <t>23.73315812297259 90.42445506542848 -35.187321512529685 6.0</t>
  </si>
  <si>
    <t>Near in school many trash present</t>
  </si>
  <si>
    <t>2017-05-02T14:08:27.751+06</t>
  </si>
  <si>
    <t>uuid:3a404608-1596-440b-9a16-d0bea6357365</t>
  </si>
  <si>
    <t>3a404608-1596-440b-9a16-d0bea6357365</t>
  </si>
  <si>
    <t>2017-05-02T08:32:03</t>
  </si>
  <si>
    <t>2017-05-02T11:03:29.891+06</t>
  </si>
  <si>
    <t>2017-05-02T11:03:00.808+06</t>
  </si>
  <si>
    <t>23.73235420448498 90.42380972161912 -40.93213626963963 4.0</t>
  </si>
  <si>
    <t>Many people buying this shop</t>
  </si>
  <si>
    <t>2017-05-02T14:08:50.048+06</t>
  </si>
  <si>
    <t>uuid:e29d1668-2b2c-410f-b5ff-536c6e036dbe</t>
  </si>
  <si>
    <t>e29d1668-2b2c-410f-b5ff-536c6e036dbe</t>
  </si>
  <si>
    <t>2017-05-02T08:32:07</t>
  </si>
  <si>
    <t>2017-05-02T10:53:38.984+06</t>
  </si>
  <si>
    <t>2017-05-02T10:54:00.620+06</t>
  </si>
  <si>
    <t>23.737672904734442 90.41814735978012 -30.68017280620151 4.0</t>
  </si>
  <si>
    <t>Near by rajar bagâ€‹ polic line pond</t>
  </si>
  <si>
    <t>2017-05-02T14:17:59.038+06</t>
  </si>
  <si>
    <t>uuid:8a160203-99a4-4d00-b3ca-feef8cc9314e</t>
  </si>
  <si>
    <t>8a160203-99a4-4d00-b3ca-feef8cc9314e</t>
  </si>
  <si>
    <t>2017-05-02T08:32:11</t>
  </si>
  <si>
    <t>2017-05-02T11:11:14.515+06</t>
  </si>
  <si>
    <t>2017-05-02T11:12:00.912+06</t>
  </si>
  <si>
    <t>23.73796666761717 90.41832120277796 -51.49782275771817 4.0</t>
  </si>
  <si>
    <t>Near by rajarâ€‹bag polic line pond.</t>
  </si>
  <si>
    <t>2017-05-02T14:18:20.135+06</t>
  </si>
  <si>
    <t>uuid:36ca00bb-4b6e-4a79-8c71-5cb6b4d418ee</t>
  </si>
  <si>
    <t>36ca00bb-4b6e-4a79-8c71-5cb6b4d418ee</t>
  </si>
  <si>
    <t>2017-05-02T08:33:14</t>
  </si>
  <si>
    <t>2017-05-02T11:22:58.070+06</t>
  </si>
  <si>
    <t>2017-05-02T11:22:00.042+06</t>
  </si>
  <si>
    <t>23.738478227751838 90.41767354403521 -61.87830988704001 4.0</t>
  </si>
  <si>
    <t>Be said of rajar bag polic line pond</t>
  </si>
  <si>
    <t>2017-05-02T14:18:46.913+06</t>
  </si>
  <si>
    <t>uuid:25fd6ca1-c3da-4ec6-b9f8-e791e3e07ebd</t>
  </si>
  <si>
    <t>25fd6ca1-c3da-4ec6-b9f8-e791e3e07ebd</t>
  </si>
  <si>
    <t>2017-05-02T08:33:16</t>
  </si>
  <si>
    <t>2017-05-03T08:46:41.836+06</t>
  </si>
  <si>
    <t>2017-05-03T08:47:00.352+06</t>
  </si>
  <si>
    <t>23.734684537938058 90.42235288216705 -43.24714301236147 4.0</t>
  </si>
  <si>
    <t>2017-05-03T14:40:53.641+06</t>
  </si>
  <si>
    <t>uuid:af3fff34-2c5b-4f70-918d-0b6bb66d682c</t>
  </si>
  <si>
    <t>af3fff34-2c5b-4f70-918d-0b6bb66d682c</t>
  </si>
  <si>
    <t>2017-05-03T08:47:27</t>
  </si>
  <si>
    <t>2017-05-03T09:19:29.633+06</t>
  </si>
  <si>
    <t>2017-05-03T09:08:00.106+06</t>
  </si>
  <si>
    <t>23.734669310925028 90.42263840102486 -14.68114726775551 6.0</t>
  </si>
  <si>
    <t>Huge dirt visible nearby</t>
  </si>
  <si>
    <t>2017-05-03T14:36:48.754+06</t>
  </si>
  <si>
    <t>uuid:6c91da70-8082-4661-a18c-7bd9003edbc4</t>
  </si>
  <si>
    <t>6c91da70-8082-4661-a18c-7bd9003edbc4</t>
  </si>
  <si>
    <t>2017-05-03T08:47:31</t>
  </si>
  <si>
    <t>2017-05-03T09:27:06.325+06</t>
  </si>
  <si>
    <t>2017-05-03T09:27:00.613+06</t>
  </si>
  <si>
    <t>23.735085179251136 90.4237123758352 -59.31391894064068 6.0</t>
  </si>
  <si>
    <t>2017-05-03T14:41:35.572+06</t>
  </si>
  <si>
    <t>uuid:5c74820d-dad1-4b49-a1d7-438430f2683c</t>
  </si>
  <si>
    <t>5c74820d-dad1-4b49-a1d7-438430f2683c</t>
  </si>
  <si>
    <t>2017-05-03T08:47:33</t>
  </si>
  <si>
    <t>2017-05-03T09:48:34.483+06</t>
  </si>
  <si>
    <t>2017-05-03T09:40:00.405+06</t>
  </si>
  <si>
    <t>23.73486506502833 90.42417090190517 -69.45802088285797 6.0</t>
  </si>
  <si>
    <t>2017-05-03T14:37:29.398+06</t>
  </si>
  <si>
    <t>uuid:fc6fecf6-634f-4adb-80c5-6aa13c7c3e5e</t>
  </si>
  <si>
    <t>fc6fecf6-634f-4adb-80c5-6aa13c7c3e5e</t>
  </si>
  <si>
    <t>2017-05-03T08:47:34</t>
  </si>
  <si>
    <t>2017-05-03T10:13:48.629+06</t>
  </si>
  <si>
    <t>2017-05-03T10:14:00.092+06</t>
  </si>
  <si>
    <t>23.736616309115295 90.42202780803913 -28.87811747375723 4.0</t>
  </si>
  <si>
    <t>2017-05-03T14:42:07.831+06</t>
  </si>
  <si>
    <t>uuid:3b0a1c0c-312b-4cd0-b53a-f362ea8593ad</t>
  </si>
  <si>
    <t>3b0a1c0c-312b-4cd0-b53a-f362ea8593ad</t>
  </si>
  <si>
    <t>2017-05-03T08:47:36</t>
  </si>
  <si>
    <t>2017-05-03T10:36:39.059+06</t>
  </si>
  <si>
    <t>2017-05-03T10:25:00.721+06</t>
  </si>
  <si>
    <t>23.73664023633616 90.42190367298136 -44.87821720341674 6.0</t>
  </si>
  <si>
    <t>2017-05-03T14:38:18.392+06</t>
  </si>
  <si>
    <t>uuid:5c88145a-8a4c-4108-a6b3-744287ae93ed</t>
  </si>
  <si>
    <t>5c88145a-8a4c-4108-a6b3-744287ae93ed</t>
  </si>
  <si>
    <t>2017-05-03T08:47:39</t>
  </si>
  <si>
    <t>2017-05-03T10:44:18.704+06</t>
  </si>
  <si>
    <t>2017-05-03T10:44:00.464+06</t>
  </si>
  <si>
    <t>23.73600877229054 90.4229327607494 -14.35790874320301 6.0</t>
  </si>
  <si>
    <t>2017-05-03T14:39:11.147+06</t>
  </si>
  <si>
    <t>uuid:72a17845-f6f9-44b0-b193-a65f521910d5</t>
  </si>
  <si>
    <t>72a17845-f6f9-44b0-b193-a65f521910d5</t>
  </si>
  <si>
    <t>2017-05-03T08:47:44</t>
  </si>
  <si>
    <t>2017-05-03T10:56:54.919+06</t>
  </si>
  <si>
    <t>2017-05-03T10:58:00.443+06</t>
  </si>
  <si>
    <t>23.737015087934576 90.42281247014903 -26.82852767351741 6.0</t>
  </si>
  <si>
    <t>Many people drink this water besides road</t>
  </si>
  <si>
    <t>2017-05-03T14:39:58.343+06</t>
  </si>
  <si>
    <t>uuid:752b4745-460d-4844-94a0-94f85857482f</t>
  </si>
  <si>
    <t>752b4745-460d-4844-94a0-94f85857482f</t>
  </si>
  <si>
    <t>2017-05-03T08:47:46</t>
  </si>
  <si>
    <t>2017-05-03T08:54:08.993+06</t>
  </si>
  <si>
    <t>2017-05-03T08:54:00.245+06</t>
  </si>
  <si>
    <t>23.73471634120334 90.42238188781114 -38.73762349560389 6.0</t>
  </si>
  <si>
    <t>2017-05-03T14:43:11.481+06</t>
  </si>
  <si>
    <t>uuid:a8af3173-41b6-4027-a64b-efad8fd8fb4d</t>
  </si>
  <si>
    <t>a8af3173-41b6-4027-a64b-efad8fd8fb4d</t>
  </si>
  <si>
    <t>2017-05-03T08:54:36</t>
  </si>
  <si>
    <t>2017-05-03T09:15:45.899+06</t>
  </si>
  <si>
    <t>2017-05-03T09:15:00.378+06</t>
  </si>
  <si>
    <t>23.734703631802756 90.42244401827259 -26.732821676993737 6.0</t>
  </si>
  <si>
    <t>Sample is colleted from kitchen room</t>
  </si>
  <si>
    <t>2017-05-03T14:48:55.977+06</t>
  </si>
  <si>
    <t>uuid:e9c75e52-edca-4e66-8e2c-19336b0adb87</t>
  </si>
  <si>
    <t>e9c75e52-edca-4e66-8e2c-19336b0adb87</t>
  </si>
  <si>
    <t>2017-05-03T08:54:38</t>
  </si>
  <si>
    <t>2017-05-03T09:34:06.179+06</t>
  </si>
  <si>
    <t>2017-05-03T09:35:00.204+06</t>
  </si>
  <si>
    <t>23.73492308689302 90.42369533703318 -32.50228882792973 6.0</t>
  </si>
  <si>
    <t>2017-05-03T14:43:48.673+06</t>
  </si>
  <si>
    <t>uuid:aa3e4471-1c9c-4b38-874f-3eb06319e4e4</t>
  </si>
  <si>
    <t>aa3e4471-1c9c-4b38-874f-3eb06319e4e4</t>
  </si>
  <si>
    <t>2017-05-03T08:54:40</t>
  </si>
  <si>
    <t>2017-05-03T09:52:35.385+06</t>
  </si>
  <si>
    <t>2017-05-03T09:52:00.288+06</t>
  </si>
  <si>
    <t>23.73479682495553 90.42364977213103 -21.80586065553344 6.0</t>
  </si>
  <si>
    <t>Water treatment system</t>
  </si>
  <si>
    <t>WASA Water colleted to Filter</t>
  </si>
  <si>
    <t>2017-05-03T14:49:39.382+06</t>
  </si>
  <si>
    <t>uuid:08c9e28e-3a0b-45da-903f-80f5286f08b1</t>
  </si>
  <si>
    <t>08c9e28e-3a0b-45da-903f-80f5286f08b1</t>
  </si>
  <si>
    <t>2017-05-03T08:54:42</t>
  </si>
  <si>
    <t>2017-05-03T10:21:46.174+06</t>
  </si>
  <si>
    <t>2017-05-03T10:22:00.134+06</t>
  </si>
  <si>
    <t>23.73657341627947 90.4220810806362 -16.277028676967223 4.0</t>
  </si>
  <si>
    <t>2017-05-03T14:44:30.170+06</t>
  </si>
  <si>
    <t>uuid:aedb244d-430d-4064-8b63-3d80c2d3dac2</t>
  </si>
  <si>
    <t>aedb244d-430d-4064-8b63-3d80c2d3dac2</t>
  </si>
  <si>
    <t>2017-05-03T08:54:44</t>
  </si>
  <si>
    <t>2017-05-03T10:46:11.453+06</t>
  </si>
  <si>
    <t>2017-05-03T10:46:00.253+06</t>
  </si>
  <si>
    <t>23.733277628159975 90.42389597691442 -54.10812111428388 4.0</t>
  </si>
  <si>
    <t>Puffed rice sold person hand is dirty.</t>
  </si>
  <si>
    <t>2017-05-03T14:45:50.700+06</t>
  </si>
  <si>
    <t>uuid:2bdb3eae-d9db-4493-877d-c71c6cbd844d</t>
  </si>
  <si>
    <t>2bdb3eae-d9db-4493-877d-c71c6cbd844d</t>
  </si>
  <si>
    <t>2017-05-03T08:54:45</t>
  </si>
  <si>
    <t>2017-05-03T11:03:34.156+06</t>
  </si>
  <si>
    <t>2017-05-03T11:03:00.070+06</t>
  </si>
  <si>
    <t>23.732341527895887 90.42366171984882 -51.887345130296005 4.0</t>
  </si>
  <si>
    <t>There are Many  people and  children eating Fuska</t>
  </si>
  <si>
    <t>2017-05-03T14:46:40.671+06</t>
  </si>
  <si>
    <t>uuid:f6f543f6-a446-4bf3-a707-1ff55bfb39da</t>
  </si>
  <si>
    <t>f6f543f6-a446-4bf3-a707-1ff55bfb39da</t>
  </si>
  <si>
    <t>2017-05-03T08:54:47</t>
  </si>
  <si>
    <t>2017-05-03T11:26:07.986+06</t>
  </si>
  <si>
    <t>2017-05-03T11:26:00.921+06</t>
  </si>
  <si>
    <t>23.73563216154481 90.42206030310246 -22.371640654806658 4.0</t>
  </si>
  <si>
    <t>Puffed rice sold person hand is dirty</t>
  </si>
  <si>
    <t>2017-05-03T14:47:31.810+06</t>
  </si>
  <si>
    <t>uuid:d8ca7b87-aac6-48db-bf14-e7b4ad9c72f0</t>
  </si>
  <si>
    <t>d8ca7b87-aac6-48db-bf14-e7b4ad9c72f0</t>
  </si>
  <si>
    <t>2017-05-03T08:54:49</t>
  </si>
  <si>
    <t>2017-05-03T08:47:31.107+06</t>
  </si>
  <si>
    <t>2017-05-03T08:50:00.448+06</t>
  </si>
  <si>
    <t>23.734742807033996 90.42222071595214 -36.179026292520064 8.0</t>
  </si>
  <si>
    <t>2017-05-03T14:55:20.381+06</t>
  </si>
  <si>
    <t>uuid:41880d8b-3a2f-4dcb-bae6-c071aa7bce72</t>
  </si>
  <si>
    <t>41880d8b-3a2f-4dcb-bae6-c071aa7bce72</t>
  </si>
  <si>
    <t>2017-05-03T08:59:34</t>
  </si>
  <si>
    <t>2017-05-03T09:00:05.515+06</t>
  </si>
  <si>
    <t>2017-05-03T09:00:00.236+06</t>
  </si>
  <si>
    <t>23.734834231633176 90.42323609935076 -44.78984139956478 6.0</t>
  </si>
  <si>
    <t>Near by child Park and wet soil.</t>
  </si>
  <si>
    <t>2017-05-03T14:53:19.912+06</t>
  </si>
  <si>
    <t>uuid:e2c2d3ad-2549-42fb-b695-b1d506e10f91</t>
  </si>
  <si>
    <t>e2c2d3ad-2549-42fb-b695-b1d506e10f91</t>
  </si>
  <si>
    <t>2017-05-03T08:59:37</t>
  </si>
  <si>
    <t>2017-05-03T09:15:56.535+06</t>
  </si>
  <si>
    <t>2017-05-03T09:15:00.387+06</t>
  </si>
  <si>
    <t>23.73547118985049 90.42211146173024 -43.021010818550764 4.0</t>
  </si>
  <si>
    <t>2017-05-03T14:51:06.873+06</t>
  </si>
  <si>
    <t>uuid:c908ecf2-ec26-432b-8758-5de9f8d68e9e</t>
  </si>
  <si>
    <t>c908ecf2-ec26-432b-8758-5de9f8d68e9e</t>
  </si>
  <si>
    <t>2017-05-03T08:59:40</t>
  </si>
  <si>
    <t>2017-05-03T09:24:21.753+06</t>
  </si>
  <si>
    <t>2017-05-03T09:24:00.261+06</t>
  </si>
  <si>
    <t>23.73530071467171 90.42193900776078 -37.64586143465494 4.0</t>
  </si>
  <si>
    <t>Near by road &amp; market</t>
  </si>
  <si>
    <t>2017-05-03T14:51:56.270+06</t>
  </si>
  <si>
    <t>uuid:4003077c-3113-4db7-8439-347553e89326</t>
  </si>
  <si>
    <t>4003077c-3113-4db7-8439-347553e89326</t>
  </si>
  <si>
    <t>2017-05-03T08:59:41</t>
  </si>
  <si>
    <t>2017-05-03T10:25:18.755+06</t>
  </si>
  <si>
    <t>2017-05-03T10:22:00.482+06</t>
  </si>
  <si>
    <t>23.742009698929753 90.41556121043568 -51.907825342997874 4.0</t>
  </si>
  <si>
    <t>Rajarbag police line</t>
  </si>
  <si>
    <t>2017-05-03T14:56:49.550+06</t>
  </si>
  <si>
    <t>uuid:16eb755a-6bc8-4761-8143-716f51044ec1</t>
  </si>
  <si>
    <t>16eb755a-6bc8-4761-8143-716f51044ec1</t>
  </si>
  <si>
    <t>2017-05-03T08:59:43</t>
  </si>
  <si>
    <t>2017-05-03T10:39:37.882+06</t>
  </si>
  <si>
    <t>2017-05-03T10:41:00.167+06</t>
  </si>
  <si>
    <t>23.74223793649649 90.41580823462797 -39.43871257003763 4.0</t>
  </si>
  <si>
    <t>Rajarbag police line pond water</t>
  </si>
  <si>
    <t>2017-05-03T14:57:30.349+06</t>
  </si>
  <si>
    <t>uuid:c217b0b1-f318-48f0-a570-136bcef466c7</t>
  </si>
  <si>
    <t>c217b0b1-f318-48f0-a570-136bcef466c7</t>
  </si>
  <si>
    <t>2017-05-03T08:59:46</t>
  </si>
  <si>
    <t>2017-05-03T10:54:37.493+06</t>
  </si>
  <si>
    <t>2017-05-03T10:52:00.603+06</t>
  </si>
  <si>
    <t>23.741953869216783 90.4163579026882 -51.93684141337166 4.0</t>
  </si>
  <si>
    <t>Rajarbagâ€‹ police line pond water</t>
  </si>
  <si>
    <t>2017-05-03T14:57:54.967+06</t>
  </si>
  <si>
    <t>uuid:2a1e5099-2434-4cfa-b622-9dc0ffe31cfd</t>
  </si>
  <si>
    <t>2a1e5099-2434-4cfa-b622-9dc0ffe31cfd</t>
  </si>
  <si>
    <t>2017-05-03T08:59:48</t>
  </si>
  <si>
    <t>2017-05-03T11:04:49.481+06</t>
  </si>
  <si>
    <t>2017-05-03T11:06:00.914+06</t>
  </si>
  <si>
    <t>23.74154201015284 90.41602562477983 -44.28129573284232 4.0</t>
  </si>
  <si>
    <t>2017-05-03T14:58:18.275+06</t>
  </si>
  <si>
    <t>uuid:bd58041c-9f76-496b-97c1-265f389d174d</t>
  </si>
  <si>
    <t>bd58041c-9f76-496b-97c1-265f389d174d</t>
  </si>
  <si>
    <t>2017-05-03T08:59:49</t>
  </si>
  <si>
    <t>2017-04-30T10:46:51.966+06</t>
  </si>
  <si>
    <t>2017-04-26T12:00:00.001+06</t>
  </si>
  <si>
    <t>2017-04-26T13:15:00.321+06</t>
  </si>
  <si>
    <t>2017-04-27T13:20:00.421+06</t>
  </si>
  <si>
    <t>2017-04-30T10:50:42.394+06</t>
  </si>
  <si>
    <t>uuid:1fa81049-1369-40a1-8fcf-8add054da095</t>
  </si>
  <si>
    <t>1fa81049-1369-40a1-8fcf-8add054da095</t>
  </si>
  <si>
    <t>2017-05-03T03:43:21</t>
  </si>
  <si>
    <t>2017-04-30T10:51:13.471+06</t>
  </si>
  <si>
    <t>2017-04-26T12:00:00.285+06</t>
  </si>
  <si>
    <t>2017-04-26T13:15:00.891+06</t>
  </si>
  <si>
    <t>2017-04-27T13:20:00.670+06</t>
  </si>
  <si>
    <t xml:space="preserve">Arefeen </t>
  </si>
  <si>
    <t>2017-04-30T10:53:11.804+06</t>
  </si>
  <si>
    <t>uuid:67f40cd1-615d-4f68-928a-d095e5155e70</t>
  </si>
  <si>
    <t>67f40cd1-615d-4f68-928a-d095e5155e70</t>
  </si>
  <si>
    <t>2017-05-03T03:43:22</t>
  </si>
  <si>
    <t>2017-04-30T10:53:15.882+06</t>
  </si>
  <si>
    <t>2017-04-26T13:45:00.837+06</t>
  </si>
  <si>
    <t>2017-04-26T16:05:00.970+06</t>
  </si>
  <si>
    <t>2017-04-27T16:00:00.127+06</t>
  </si>
  <si>
    <t>2017-04-30T11:00:57.590+06</t>
  </si>
  <si>
    <t>uuid:f64343e9-27b7-46e0-b7d7-d3ec7a391878</t>
  </si>
  <si>
    <t>f64343e9-27b7-46e0-b7d7-d3ec7a391878</t>
  </si>
  <si>
    <t>2017-05-03T03:43:24</t>
  </si>
  <si>
    <t>2017-04-30T11:02:01.771+06</t>
  </si>
  <si>
    <t>2017-04-26T13:45:00.552+06</t>
  </si>
  <si>
    <t>2017-04-26T16:05:00.530+06</t>
  </si>
  <si>
    <t>2017-04-27T16:00:00.873+06</t>
  </si>
  <si>
    <t>2017-04-30T11:04:24.813+06</t>
  </si>
  <si>
    <t>uuid:cfcb6a77-0ab3-4e3f-8f92-fc5389c82ded</t>
  </si>
  <si>
    <t>cfcb6a77-0ab3-4e3f-8f92-fc5389c82ded</t>
  </si>
  <si>
    <t>2017-05-03T03:43:25</t>
  </si>
  <si>
    <t>2017-04-30T11:04:29.512+06</t>
  </si>
  <si>
    <t>2017-04-26T12:30:00.192+06</t>
  </si>
  <si>
    <t>2017-04-26T13:15:00.587+06</t>
  </si>
  <si>
    <t>2017-04-27T13:20:00.984+06</t>
  </si>
  <si>
    <t>2017-04-30T11:08:25.784+06</t>
  </si>
  <si>
    <t>uuid:698779be-054e-4286-b6da-2822d4040bb4</t>
  </si>
  <si>
    <t>698779be-054e-4286-b6da-2822d4040bb4</t>
  </si>
  <si>
    <t>2017-05-03T03:43:27</t>
  </si>
  <si>
    <t>2017-04-30T11:08:29.847+06</t>
  </si>
  <si>
    <t>2017-04-26T12:30:00.139+06</t>
  </si>
  <si>
    <t>2017-04-26T13:15:00.142+06</t>
  </si>
  <si>
    <t>2017-04-27T13:20:00.335+06</t>
  </si>
  <si>
    <t>2017-04-30T11:11:00.093+06</t>
  </si>
  <si>
    <t>uuid:153c5929-c7af-46cb-82f4-ba507c0d795c</t>
  </si>
  <si>
    <t>153c5929-c7af-46cb-82f4-ba507c0d795c</t>
  </si>
  <si>
    <t>2017-05-03T03:43:29</t>
  </si>
  <si>
    <t>2017-04-30T11:11:02.986+06</t>
  </si>
  <si>
    <t>2017-04-26T12:30:00.452+06</t>
  </si>
  <si>
    <t>2017-04-26T13:15:00.095+06</t>
  </si>
  <si>
    <t>2017-04-27T13:20:00.022+06</t>
  </si>
  <si>
    <t>2017-04-30T11:13:09.845+06</t>
  </si>
  <si>
    <t>uuid:1914ff7b-6480-4218-8342-e453ce0780a1</t>
  </si>
  <si>
    <t>1914ff7b-6480-4218-8342-e453ce0780a1</t>
  </si>
  <si>
    <t>2017-05-03T03:43:31</t>
  </si>
  <si>
    <t>2017-04-30T11:13:29.259+06</t>
  </si>
  <si>
    <t>2017-04-26T12:30:00.794+06</t>
  </si>
  <si>
    <t>2017-04-26T13:15:00.919+06</t>
  </si>
  <si>
    <t>2017-04-27T13:20:00.197+06</t>
  </si>
  <si>
    <t>2017-04-30T11:16:35.745+06</t>
  </si>
  <si>
    <t>uuid:eac89479-7fe8-4236-8cc3-2533ea8e1be9</t>
  </si>
  <si>
    <t>eac89479-7fe8-4236-8cc3-2533ea8e1be9</t>
  </si>
  <si>
    <t>2017-05-03T03:43:35</t>
  </si>
  <si>
    <t>2017-04-27T16:21:11.127+06</t>
  </si>
  <si>
    <t>2017-04-19T12:15:00.717+06</t>
  </si>
  <si>
    <t>2017-04-19T13:45:00.228+06</t>
  </si>
  <si>
    <t>2017-04-20T13:50:00.679+06</t>
  </si>
  <si>
    <t>2017-05-02T09:27:50.747+06</t>
  </si>
  <si>
    <t>uuid:05fa2d2f-21a8-473d-80a5-35ee9461e704</t>
  </si>
  <si>
    <t>05fa2d2f-21a8-473d-80a5-35ee9461e704</t>
  </si>
  <si>
    <t>2017-05-03T03:43:36</t>
  </si>
  <si>
    <t>2017-04-30T11:16:41.170+06</t>
  </si>
  <si>
    <t>2017-04-26T15:00:00.618+06</t>
  </si>
  <si>
    <t>2017-04-26T16:05:00.483+06</t>
  </si>
  <si>
    <t>2017-04-27T16:00:00.115+06</t>
  </si>
  <si>
    <t>2017-04-30T11:21:04.042+06</t>
  </si>
  <si>
    <t>uuid:2d5cf346-9003-46f2-981b-ac11e5aefa90</t>
  </si>
  <si>
    <t>2d5cf346-9003-46f2-981b-ac11e5aefa90</t>
  </si>
  <si>
    <t>2017-05-03T03:43:37</t>
  </si>
  <si>
    <t>2017-04-27T16:24:46.971+06</t>
  </si>
  <si>
    <t>2017-04-19T13:10:00.776+06</t>
  </si>
  <si>
    <t>2017-04-19T17:30:00.757+06</t>
  </si>
  <si>
    <t>2017-04-20T17:30:00.399+06</t>
  </si>
  <si>
    <t>2017-04-27T16:27:47.236+06</t>
  </si>
  <si>
    <t>uuid:6397721a-e766-411e-b116-326fc888d53d</t>
  </si>
  <si>
    <t>6397721a-e766-411e-b116-326fc888d53d</t>
  </si>
  <si>
    <t>2017-05-03T03:43:39</t>
  </si>
  <si>
    <t>2017-04-30T11:21:08.015+06</t>
  </si>
  <si>
    <t>2017-04-26T15:00:00.016+06</t>
  </si>
  <si>
    <t>2017-04-26T16:05:00.374+06</t>
  </si>
  <si>
    <t>2017-04-27T16:00:00.364+06</t>
  </si>
  <si>
    <t>2017-04-30T11:51:04.439+06</t>
  </si>
  <si>
    <t>uuid:2fb2addb-5095-47e8-8bee-a8ef63ec61cc</t>
  </si>
  <si>
    <t>2fb2addb-5095-47e8-8bee-a8ef63ec61cc</t>
  </si>
  <si>
    <t>2017-04-30T11:51:39.088+06</t>
  </si>
  <si>
    <t>2017-04-26T14:00:00.365+06</t>
  </si>
  <si>
    <t>2017-04-26T16:05:00.788+06</t>
  </si>
  <si>
    <t>2017-04-27T16:00:00.195+06</t>
  </si>
  <si>
    <t>2017-04-30T11:55:01.656+06</t>
  </si>
  <si>
    <t>uuid:c29bfd03-6efc-4555-90c6-c973131e0049</t>
  </si>
  <si>
    <t>c29bfd03-6efc-4555-90c6-c973131e0049</t>
  </si>
  <si>
    <t>2017-05-03T03:43:41</t>
  </si>
  <si>
    <t>2017-04-27T16:28:04.615+06</t>
  </si>
  <si>
    <t>2017-04-19T12:15:00.445+06</t>
  </si>
  <si>
    <t>2017-04-19T13:45:00.762+06</t>
  </si>
  <si>
    <t>2017-04-20T13:50:00.536+06</t>
  </si>
  <si>
    <t>2017-04-27T16:30:21.414+06</t>
  </si>
  <si>
    <t>uuid:2c60ee2b-4fe7-45e7-b172-a7a9e20ce160</t>
  </si>
  <si>
    <t>2c60ee2b-4fe7-45e7-b172-a7a9e20ce160</t>
  </si>
  <si>
    <t>2017-05-03T03:43:43</t>
  </si>
  <si>
    <t>2017-04-30T11:55:13.643+06</t>
  </si>
  <si>
    <t>2017-04-26T14:00:00.149+06</t>
  </si>
  <si>
    <t>2017-04-26T16:05:00.099+06</t>
  </si>
  <si>
    <t>2017-04-27T16:05:00.166+06</t>
  </si>
  <si>
    <t>2017-04-30T12:04:14.140+06</t>
  </si>
  <si>
    <t>uuid:656591bd-485b-400c-b78e-31d1512f1a4e</t>
  </si>
  <si>
    <t>656591bd-485b-400c-b78e-31d1512f1a4e</t>
  </si>
  <si>
    <t>2017-04-30T12:04:19.601+06</t>
  </si>
  <si>
    <t>2017-04-26T14:00:00.728+06</t>
  </si>
  <si>
    <t>2017-04-26T16:05:00.734+06</t>
  </si>
  <si>
    <t>2017-04-27T16:00:00.512+06</t>
  </si>
  <si>
    <t>2017-04-30T12:06:28.914+06</t>
  </si>
  <si>
    <t>uuid:392eb14b-9f79-442d-b7c8-2c8d52d4a24d</t>
  </si>
  <si>
    <t>392eb14b-9f79-442d-b7c8-2c8d52d4a24d</t>
  </si>
  <si>
    <t>2017-05-03T03:43:46</t>
  </si>
  <si>
    <t>2017-04-30T12:06:33.312+06</t>
  </si>
  <si>
    <t>2017-04-26T12:20:00.474+06</t>
  </si>
  <si>
    <t>2017-04-26T13:15:00.244+06</t>
  </si>
  <si>
    <t>2017-04-27T13:20:00.906+06</t>
  </si>
  <si>
    <t>2017-04-30T12:08:43.863+06</t>
  </si>
  <si>
    <t>uuid:d69e23d5-5b7b-4c28-801c-a10f22dbd9dd</t>
  </si>
  <si>
    <t>d69e23d5-5b7b-4c28-801c-a10f22dbd9dd</t>
  </si>
  <si>
    <t>2017-05-03T03:43:48</t>
  </si>
  <si>
    <t>2017-04-30T12:08:56.206+06</t>
  </si>
  <si>
    <t>2017-04-26T14:30:00.407+06</t>
  </si>
  <si>
    <t>2017-04-26T16:05:00.229+06</t>
  </si>
  <si>
    <t>2017-04-27T16:00:00.231+06</t>
  </si>
  <si>
    <t>2017-04-30T12:11:08.952+06</t>
  </si>
  <si>
    <t>uuid:a3d4c2af-5a47-4294-bbd9-6ad1878ea623</t>
  </si>
  <si>
    <t>a3d4c2af-5a47-4294-bbd9-6ad1878ea623</t>
  </si>
  <si>
    <t>2017-05-03T03:43:49</t>
  </si>
  <si>
    <t>2017-04-30T12:11:43.758+06</t>
  </si>
  <si>
    <t>2017-04-26T14:40:00.764+06</t>
  </si>
  <si>
    <t>2017-04-26T16:05:00.914+06</t>
  </si>
  <si>
    <t>2017-04-27T16:00:00.119+06</t>
  </si>
  <si>
    <t>2017-04-30T12:13:58.859+06</t>
  </si>
  <si>
    <t>uuid:9e78d3c9-26ab-41f8-81b6-e4c47bab814c</t>
  </si>
  <si>
    <t>9e78d3c9-26ab-41f8-81b6-e4c47bab814c</t>
  </si>
  <si>
    <t>2017-05-03T03:43:53</t>
  </si>
  <si>
    <t>2017-04-30T12:14:03.592+06</t>
  </si>
  <si>
    <t>2017-04-26T14:40:00.806+06</t>
  </si>
  <si>
    <t>2017-04-26T16:05:00.243+06</t>
  </si>
  <si>
    <t>2017-04-27T16:00:00.861+06</t>
  </si>
  <si>
    <t>2017-04-30T12:15:50.954+06</t>
  </si>
  <si>
    <t>uuid:1769652a-2d95-4842-a0bc-bb72d8d43902</t>
  </si>
  <si>
    <t>1769652a-2d95-4842-a0bc-bb72d8d43902</t>
  </si>
  <si>
    <t>2017-05-03T03:43:54</t>
  </si>
  <si>
    <t>2017-04-30T12:15:56.709+06</t>
  </si>
  <si>
    <t>2017-04-26T15:00:00.865+06</t>
  </si>
  <si>
    <t>2017-04-26T16:05:00.159+06</t>
  </si>
  <si>
    <t>2017-04-27T16:00:00.092+06</t>
  </si>
  <si>
    <t>2017-04-30T12:18:10.666+06</t>
  </si>
  <si>
    <t>uuid:dbf6a38f-3ead-4b23-8601-08454cff28a4</t>
  </si>
  <si>
    <t>dbf6a38f-3ead-4b23-8601-08454cff28a4</t>
  </si>
  <si>
    <t>2017-05-03T03:43:57</t>
  </si>
  <si>
    <t>2017-04-27T16:30:41.470+06</t>
  </si>
  <si>
    <t>2017-04-19T14:15:00.187+06</t>
  </si>
  <si>
    <t>2017-04-19T17:30:00.762+06</t>
  </si>
  <si>
    <t>2017-04-20T17:30:00.975+06</t>
  </si>
  <si>
    <t>2017-04-27T16:32:52.314+06</t>
  </si>
  <si>
    <t>uuid:057d4188-c8d2-4bbb-b6d0-89cd5d304c68</t>
  </si>
  <si>
    <t>057d4188-c8d2-4bbb-b6d0-89cd5d304c68</t>
  </si>
  <si>
    <t>2017-04-27T16:33:29.336+06</t>
  </si>
  <si>
    <t>2017-04-19T14:10:00.546+06</t>
  </si>
  <si>
    <t>2017-04-19T17:30:00.843+06</t>
  </si>
  <si>
    <t>2017-04-20T17:30:00.691+06</t>
  </si>
  <si>
    <t>2017-04-27T16:35:41.462+06</t>
  </si>
  <si>
    <t>uuid:41c58928-32eb-4264-b2a4-2eed81f2d6da</t>
  </si>
  <si>
    <t>41c58928-32eb-4264-b2a4-2eed81f2d6da</t>
  </si>
  <si>
    <t>2017-05-03T03:44:04</t>
  </si>
  <si>
    <t>2017-04-30T12:18:16.759+06</t>
  </si>
  <si>
    <t>2017-04-26T15:00:00.122+06</t>
  </si>
  <si>
    <t>2017-04-26T16:05:00.564+06</t>
  </si>
  <si>
    <t>2017-04-27T16:00:00.438+06</t>
  </si>
  <si>
    <t>2017-04-30T12:20:58.781+06</t>
  </si>
  <si>
    <t>uuid:05b39595-121e-4f49-a641-4edacc328598</t>
  </si>
  <si>
    <t>05b39595-121e-4f49-a641-4edacc328598</t>
  </si>
  <si>
    <t>2017-05-03T03:44:06</t>
  </si>
  <si>
    <t>2017-04-30T12:21:03.330+06</t>
  </si>
  <si>
    <t>2017-04-26T15:00:00.994+06</t>
  </si>
  <si>
    <t>2017-04-26T16:05:00.594+06</t>
  </si>
  <si>
    <t>2017-04-27T16:00:00.171+06</t>
  </si>
  <si>
    <t>2017-04-30T12:23:10.670+06</t>
  </si>
  <si>
    <t>uuid:a895ea5c-813a-4b28-a5c2-f46188063d29</t>
  </si>
  <si>
    <t>a895ea5c-813a-4b28-a5c2-f46188063d29</t>
  </si>
  <si>
    <t>2017-05-03T03:44:12</t>
  </si>
  <si>
    <t>2017-04-27T16:36:02.381+06</t>
  </si>
  <si>
    <t>2017-04-19T14:10:00.715+06</t>
  </si>
  <si>
    <t>2017-04-19T17:30:00.694+06</t>
  </si>
  <si>
    <t>2017-04-20T17:30:00.043+06</t>
  </si>
  <si>
    <t>2017-04-27T16:39:47.210+06</t>
  </si>
  <si>
    <t>uuid:c121accd-4fdd-4e04-9f68-29595325688e</t>
  </si>
  <si>
    <t>c121accd-4fdd-4e04-9f68-29595325688e</t>
  </si>
  <si>
    <t>2017-05-03T03:44:17</t>
  </si>
  <si>
    <t>2017-04-27T16:40:25.325+06</t>
  </si>
  <si>
    <t>2017-04-19T14:10:00.536+06</t>
  </si>
  <si>
    <t>2017-04-19T17:30:00.041+06</t>
  </si>
  <si>
    <t>2017-04-20T17:30:00.868+06</t>
  </si>
  <si>
    <t>2017-04-27T16:43:18.990+06</t>
  </si>
  <si>
    <t>uuid:2f2cb2d5-fa69-40fa-9f2d-360e99c02192</t>
  </si>
  <si>
    <t>2f2cb2d5-fa69-40fa-9f2d-360e99c02192</t>
  </si>
  <si>
    <t>2017-05-03T03:44:19</t>
  </si>
  <si>
    <t>2017-04-27T16:43:38.939+06</t>
  </si>
  <si>
    <t>2017-04-19T12:30:00.376+06</t>
  </si>
  <si>
    <t>2017-04-19T13:45:00.113+06</t>
  </si>
  <si>
    <t>2017-04-20T13:50:00.229+06</t>
  </si>
  <si>
    <t>2017-04-27T16:46:45.593+06</t>
  </si>
  <si>
    <t>uuid:af2427ea-0167-4edb-afc7-8da128140a12</t>
  </si>
  <si>
    <t>af2427ea-0167-4edb-afc7-8da128140a12</t>
  </si>
  <si>
    <t>2017-05-03T03:44:22</t>
  </si>
  <si>
    <t>2017-04-30T13:46:23.565+06</t>
  </si>
  <si>
    <t>2017-04-27T14:00:00.465+06</t>
  </si>
  <si>
    <t>2017-04-27T16:20:00.496+06</t>
  </si>
  <si>
    <t>2017-04-28T16:30:00.036+06</t>
  </si>
  <si>
    <t>2017-04-30T13:48:28.894+06</t>
  </si>
  <si>
    <t>uuid:235dc4e0-919f-47bf-8eda-8d7f7ad6f788</t>
  </si>
  <si>
    <t>235dc4e0-919f-47bf-8eda-8d7f7ad6f788</t>
  </si>
  <si>
    <t>2017-05-03T03:44:23</t>
  </si>
  <si>
    <t>2017-04-27T16:47:06.544+06</t>
  </si>
  <si>
    <t>2017-04-19T12:30:00.174+06</t>
  </si>
  <si>
    <t>2017-04-19T13:45:00.145+06</t>
  </si>
  <si>
    <t>2017-04-20T13:50:00.503+06</t>
  </si>
  <si>
    <t>2017-04-27T16:49:47.128+06</t>
  </si>
  <si>
    <t>uuid:23ce6e4a-574d-48c4-9678-0bb904cc2b0c</t>
  </si>
  <si>
    <t>23ce6e4a-574d-48c4-9678-0bb904cc2b0c</t>
  </si>
  <si>
    <t>2017-05-03T03:44:24</t>
  </si>
  <si>
    <t>2017-04-30T13:49:05.919+06</t>
  </si>
  <si>
    <t>2017-04-27T14:00:00.422+06</t>
  </si>
  <si>
    <t>2017-04-27T16:20:00.551+06</t>
  </si>
  <si>
    <t>2017-04-28T16:30:00.473+06</t>
  </si>
  <si>
    <t>2017-04-30T13:50:59.109+06</t>
  </si>
  <si>
    <t>uuid:1c4ba3be-e141-4fb3-9650-6129d8ee8242</t>
  </si>
  <si>
    <t>1c4ba3be-e141-4fb3-9650-6129d8ee8242</t>
  </si>
  <si>
    <t>2017-05-03T03:44:25</t>
  </si>
  <si>
    <t>2017-04-27T16:51:39.395+06</t>
  </si>
  <si>
    <t>2017-04-19T15:10:00.034+06</t>
  </si>
  <si>
    <t>2017-04-19T17:30:00.510+06</t>
  </si>
  <si>
    <t>2017-04-20T17:30:00.489+06</t>
  </si>
  <si>
    <t>2017-04-27T16:56:31.621+06</t>
  </si>
  <si>
    <t>uuid:f7ac90c2-6c7a-4d50-a874-29e0641f10f3</t>
  </si>
  <si>
    <t>f7ac90c2-6c7a-4d50-a874-29e0641f10f3</t>
  </si>
  <si>
    <t>2017-05-03T03:44:26</t>
  </si>
  <si>
    <t>2017-04-27T16:57:00.455+06</t>
  </si>
  <si>
    <t>2017-04-19T15:00:00.897+06</t>
  </si>
  <si>
    <t>2017-04-19T17:30:00.227+06</t>
  </si>
  <si>
    <t>2017-04-20T17:30:00.654+06</t>
  </si>
  <si>
    <t>2017-04-27T16:59:24.232+06</t>
  </si>
  <si>
    <t>uuid:795c13e4-a890-479d-a57b-3ea149adfa5f</t>
  </si>
  <si>
    <t>795c13e4-a890-479d-a57b-3ea149adfa5f</t>
  </si>
  <si>
    <t>2017-05-03T03:44:27</t>
  </si>
  <si>
    <t>2017-04-30T13:51:05.908+06</t>
  </si>
  <si>
    <t>2017-04-27T15:00:00.520+06</t>
  </si>
  <si>
    <t>2017-04-27T16:20:00.759+06</t>
  </si>
  <si>
    <t>2017-04-28T16:30:00.425+06</t>
  </si>
  <si>
    <t>2017-04-30T13:54:01.674+06</t>
  </si>
  <si>
    <t>uuid:846f874b-86ff-4a88-8300-e6b2f4102f25</t>
  </si>
  <si>
    <t>846f874b-86ff-4a88-8300-e6b2f4102f25</t>
  </si>
  <si>
    <t>2017-05-03T03:44:28</t>
  </si>
  <si>
    <t>2017-04-27T16:59:41.624+06</t>
  </si>
  <si>
    <t>2017-04-19T15:00:00.963+06</t>
  </si>
  <si>
    <t>2017-04-19T17:30:00.731+06</t>
  </si>
  <si>
    <t>2017-04-20T17:30:00.280+06</t>
  </si>
  <si>
    <t>2017-04-27T17:01:41.514+06</t>
  </si>
  <si>
    <t>uuid:b1dac2fe-8776-4182-a819-e7775f049f55</t>
  </si>
  <si>
    <t>b1dac2fe-8776-4182-a819-e7775f049f55</t>
  </si>
  <si>
    <t>2017-05-03T03:44:29</t>
  </si>
  <si>
    <t>2017-04-30T13:54:30.111+06</t>
  </si>
  <si>
    <t>2017-04-27T15:10:00.482+06</t>
  </si>
  <si>
    <t>2017-04-27T16:20:00.976+06</t>
  </si>
  <si>
    <t>2017-04-28T16:30:00.746+06</t>
  </si>
  <si>
    <t>2017-04-30T13:57:16.169+06</t>
  </si>
  <si>
    <t>uuid:37d18932-880d-42c1-903c-e8d37d5a29d1</t>
  </si>
  <si>
    <t>37d18932-880d-42c1-903c-e8d37d5a29d1</t>
  </si>
  <si>
    <t>2017-05-03T03:44:30</t>
  </si>
  <si>
    <t>2017-04-27T17:02:05.116+06</t>
  </si>
  <si>
    <t>2017-04-19T15:40:00.164+06</t>
  </si>
  <si>
    <t>2017-04-19T17:30:00.258+06</t>
  </si>
  <si>
    <t>2017-04-20T17:30:00.081+06</t>
  </si>
  <si>
    <t>2017-04-27T17:04:59.411+06</t>
  </si>
  <si>
    <t>uuid:f5bae968-e1cf-4de5-b9e7-d80a358b4784</t>
  </si>
  <si>
    <t>f5bae968-e1cf-4de5-b9e7-d80a358b4784</t>
  </si>
  <si>
    <t>2017-05-03T03:44:31</t>
  </si>
  <si>
    <t>2017-04-30T13:57:32.944+06</t>
  </si>
  <si>
    <t>2017-04-27T15:20:00.546+06</t>
  </si>
  <si>
    <t>2017-04-27T16:20:00.375+06</t>
  </si>
  <si>
    <t>2017-04-28T16:30:00.043+06</t>
  </si>
  <si>
    <t>2017-04-30T14:02:32.948+06</t>
  </si>
  <si>
    <t>uuid:ebf081fa-8221-4113-b0ae-290c5fc857a7</t>
  </si>
  <si>
    <t>ebf081fa-8221-4113-b0ae-290c5fc857a7</t>
  </si>
  <si>
    <t>2017-05-03T03:44:32</t>
  </si>
  <si>
    <t>2017-04-27T17:05:28.016+06</t>
  </si>
  <si>
    <t>2017-04-19T15:40:00.508+06</t>
  </si>
  <si>
    <t>2017-04-19T17:30:00.684+06</t>
  </si>
  <si>
    <t>2017-04-20T17:30:00.324+06</t>
  </si>
  <si>
    <t>2017-04-27T17:08:39.483+06</t>
  </si>
  <si>
    <t>uuid:b8f199f9-89cd-4719-800a-f34de3c5e3e2</t>
  </si>
  <si>
    <t>b8f199f9-89cd-4719-800a-f34de3c5e3e2</t>
  </si>
  <si>
    <t>2017-05-03T03:44:33</t>
  </si>
  <si>
    <t>2017-04-30T14:03:12.136+06</t>
  </si>
  <si>
    <t>2017-04-27T15:20:00.605+06</t>
  </si>
  <si>
    <t>2017-04-27T15:20:00.688+06</t>
  </si>
  <si>
    <t>2017-04-28T16:30:00.700+06</t>
  </si>
  <si>
    <t>2017-04-30T14:06:26.762+06</t>
  </si>
  <si>
    <t>uuid:3741f694-2141-4684-8916-bafeff5bb567</t>
  </si>
  <si>
    <t>3741f694-2141-4684-8916-bafeff5bb567</t>
  </si>
  <si>
    <t>2017-05-03T03:44:34</t>
  </si>
  <si>
    <t>2017-04-27T17:09:02.602+06</t>
  </si>
  <si>
    <t>2017-04-19T15:40:00.587+06</t>
  </si>
  <si>
    <t>2017-04-19T17:30:00.329+06</t>
  </si>
  <si>
    <t>2017-04-20T17:30:00.044+06</t>
  </si>
  <si>
    <t>2017-04-27T17:12:04.641+06</t>
  </si>
  <si>
    <t>uuid:91d0df9a-e91f-4b4d-875c-32b5b4ccde04</t>
  </si>
  <si>
    <t>91d0df9a-e91f-4b4d-875c-32b5b4ccde04</t>
  </si>
  <si>
    <t>2017-05-03T03:44:35</t>
  </si>
  <si>
    <t>2017-04-30T14:07:38.500+06</t>
  </si>
  <si>
    <t>2017-04-27T15:30:00.066+06</t>
  </si>
  <si>
    <t>2017-04-27T16:20:00.804+06</t>
  </si>
  <si>
    <t>2017-04-28T16:30:00.148+06</t>
  </si>
  <si>
    <t>2017-04-30T14:09:35.187+06</t>
  </si>
  <si>
    <t>uuid:75081e31-7d14-4052-be12-a68b1d1a309d</t>
  </si>
  <si>
    <t>75081e31-7d14-4052-be12-a68b1d1a309d</t>
  </si>
  <si>
    <t>2017-05-03T03:44:36</t>
  </si>
  <si>
    <t>2017-04-27T17:12:19.328+06</t>
  </si>
  <si>
    <t>2017-04-19T11:45:00.963+06</t>
  </si>
  <si>
    <t>2017-04-19T13:14:00.658+06</t>
  </si>
  <si>
    <t>2017-04-20T13:15:00.127+06</t>
  </si>
  <si>
    <t>2017-05-02T09:18:56.520+06</t>
  </si>
  <si>
    <t>uuid:47ec4bfe-70b5-4315-b32e-016ade8a491a</t>
  </si>
  <si>
    <t>47ec4bfe-70b5-4315-b32e-016ade8a491a</t>
  </si>
  <si>
    <t>2017-05-03T03:44:37</t>
  </si>
  <si>
    <t>2017-04-30T14:09:45.813+06</t>
  </si>
  <si>
    <t>2017-04-27T14:10:00.446+06</t>
  </si>
  <si>
    <t>2017-04-27T16:20:00.796+06</t>
  </si>
  <si>
    <t>2017-04-28T16:30:00.109+06</t>
  </si>
  <si>
    <t>2017-04-30T14:12:42.237+06</t>
  </si>
  <si>
    <t>uuid:5db28694-d540-411e-942c-7f323b2e83bf</t>
  </si>
  <si>
    <t>5db28694-d540-411e-942c-7f323b2e83bf</t>
  </si>
  <si>
    <t>2017-05-03T03:44:38</t>
  </si>
  <si>
    <t>2017-04-30T14:12:53.328+06</t>
  </si>
  <si>
    <t>2017-04-27T14:10:00.447+06</t>
  </si>
  <si>
    <t>2017-04-27T16:20:00.141+06</t>
  </si>
  <si>
    <t>2017-04-28T16:30:00.228+06</t>
  </si>
  <si>
    <t>2017-04-30T14:25:06.560+06</t>
  </si>
  <si>
    <t>uuid:37f430fc-171e-4fb7-bbbd-432c89008040</t>
  </si>
  <si>
    <t>37f430fc-171e-4fb7-bbbd-432c89008040</t>
  </si>
  <si>
    <t>2017-05-03T03:44:41</t>
  </si>
  <si>
    <t>2017-04-27T17:20:07.953+06</t>
  </si>
  <si>
    <t>2017-04-19T11:22:00.621+06</t>
  </si>
  <si>
    <t>2017-04-19T13:22:00.717+06</t>
  </si>
  <si>
    <t>2017-04-20T13:20:00.976+06</t>
  </si>
  <si>
    <t>2017-05-03T09:32:09.080+06</t>
  </si>
  <si>
    <t>uuid:8d2e9d23-5d04-4c1f-af5a-321bbf0b867d</t>
  </si>
  <si>
    <t>8d2e9d23-5d04-4c1f-af5a-321bbf0b867d</t>
  </si>
  <si>
    <t>2017-05-03T03:44:45</t>
  </si>
  <si>
    <t>2017-04-27T17:25:03.104+06</t>
  </si>
  <si>
    <t>2017-04-19T11:45:00.176+06</t>
  </si>
  <si>
    <t>2017-04-19T13:45:00.299+06</t>
  </si>
  <si>
    <t>2017-04-20T13:50:00.448+06</t>
  </si>
  <si>
    <t>2017-05-02T09:19:36.737+06</t>
  </si>
  <si>
    <t>uuid:88b73063-2017-4732-ac4e-3fd6182e9ffa</t>
  </si>
  <si>
    <t>88b73063-2017-4732-ac4e-3fd6182e9ffa</t>
  </si>
  <si>
    <t>2017-05-03T03:44:48</t>
  </si>
  <si>
    <t>2017-04-30T14:16:01.092+06</t>
  </si>
  <si>
    <t>2017-04-27T15:20:00.063+06</t>
  </si>
  <si>
    <t>2017-04-27T16:20:00.271+06</t>
  </si>
  <si>
    <t>2017-04-30T14:25:38.919+06</t>
  </si>
  <si>
    <t>uuid:f27187d1-ece6-4799-afe4-3327b5598f44</t>
  </si>
  <si>
    <t>f27187d1-ece6-4799-afe4-3327b5598f44</t>
  </si>
  <si>
    <t>2017-04-30T15:15:05.769+06</t>
  </si>
  <si>
    <t>2017-04-25T11:00:00.523+06</t>
  </si>
  <si>
    <t>2017-04-25T12:30:00.837+06</t>
  </si>
  <si>
    <t>2017-04-26T12:30:00.303+06</t>
  </si>
  <si>
    <t>2017-04-30T15:17:56.650+06</t>
  </si>
  <si>
    <t>uuid:850c55de-f2d3-4afc-ac08-6869779e7128</t>
  </si>
  <si>
    <t>850c55de-f2d3-4afc-ac08-6869779e7128</t>
  </si>
  <si>
    <t>2017-05-03T03:44:50</t>
  </si>
  <si>
    <t>2017-04-30T15:18:04.449+06</t>
  </si>
  <si>
    <t>2017-04-25T23:00:00.264+06</t>
  </si>
  <si>
    <t>2017-04-25T12:30:00.081+06</t>
  </si>
  <si>
    <t>2017-04-26T12:30:00.485+06</t>
  </si>
  <si>
    <t>2017-04-30T15:20:17.609+06</t>
  </si>
  <si>
    <t>uuid:ea9f38c7-fccb-4dff-9d57-7a339c940365</t>
  </si>
  <si>
    <t>ea9f38c7-fccb-4dff-9d57-7a339c940365</t>
  </si>
  <si>
    <t>2017-05-03T03:44:52</t>
  </si>
  <si>
    <t>2017-04-30T15:20:23.602+06</t>
  </si>
  <si>
    <t>2017-04-25T11:30:00.712+06</t>
  </si>
  <si>
    <t>2017-04-25T12:30:00.982+06</t>
  </si>
  <si>
    <t>2017-04-26T12:30:00.770+06</t>
  </si>
  <si>
    <t>2017-04-30T15:21:58.979+06</t>
  </si>
  <si>
    <t>uuid:7c9ac483-e01c-4813-8f43-5cf4dda7322c</t>
  </si>
  <si>
    <t>7c9ac483-e01c-4813-8f43-5cf4dda7322c</t>
  </si>
  <si>
    <t>2017-05-03T03:44:54</t>
  </si>
  <si>
    <t>2017-04-30T15:22:07.189+06</t>
  </si>
  <si>
    <t>2017-04-25T23:30:00.530+06</t>
  </si>
  <si>
    <t>2017-04-25T12:30:00.888+06</t>
  </si>
  <si>
    <t>2017-04-26T12:30:00.349+06</t>
  </si>
  <si>
    <t>2017-04-30T15:23:35.750+06</t>
  </si>
  <si>
    <t>uuid:144cc829-8dbc-4cc6-9e04-e15c8a375d41</t>
  </si>
  <si>
    <t>144cc829-8dbc-4cc6-9e04-e15c8a375d41</t>
  </si>
  <si>
    <t>2017-05-03T03:44:57</t>
  </si>
  <si>
    <t>2017-04-27T17:31:17.856+06</t>
  </si>
  <si>
    <t>2017-04-19T11:30:00.410+06</t>
  </si>
  <si>
    <t>2017-04-19T13:45:00.420+06</t>
  </si>
  <si>
    <t>2017-04-20T13:50:00.349+06</t>
  </si>
  <si>
    <t>2017-05-02T09:14:15.048+06</t>
  </si>
  <si>
    <t>uuid:6d614d75-fa6d-48a8-82d2-f5cbc8b3169f</t>
  </si>
  <si>
    <t>6d614d75-fa6d-48a8-82d2-f5cbc8b3169f</t>
  </si>
  <si>
    <t>2017-05-03T03:45:02</t>
  </si>
  <si>
    <t>2017-04-30T15:25:25.768+06</t>
  </si>
  <si>
    <t>2017-04-25T23:30:00.670+06</t>
  </si>
  <si>
    <t>2017-04-25T12:30:00.057+06</t>
  </si>
  <si>
    <t>2017-04-26T12:30:00.926+06</t>
  </si>
  <si>
    <t>2017-04-30T15:27:11.464+06</t>
  </si>
  <si>
    <t>uuid:377e3c5f-757b-4aa8-b0f6-c056ee87605a</t>
  </si>
  <si>
    <t>377e3c5f-757b-4aa8-b0f6-c056ee87605a</t>
  </si>
  <si>
    <t>2017-05-03T03:45:04</t>
  </si>
  <si>
    <t>2017-04-27T17:39:35.727+06</t>
  </si>
  <si>
    <t>2017-04-19T11:30:00.485+06</t>
  </si>
  <si>
    <t>2017-04-19T13:45:00.283+06</t>
  </si>
  <si>
    <t>2017-04-20T13:50:00.852+06</t>
  </si>
  <si>
    <t>2017-05-03T09:29:55.509+06</t>
  </si>
  <si>
    <t>uuid:16440445-5627-47f5-ba77-df6700678ef5</t>
  </si>
  <si>
    <t>16440445-5627-47f5-ba77-df6700678ef5</t>
  </si>
  <si>
    <t>2017-05-03T03:45:05</t>
  </si>
  <si>
    <t>2017-04-30T15:27:17.217+06</t>
  </si>
  <si>
    <t>2017-04-25T11:45:00.851+06</t>
  </si>
  <si>
    <t>2017-04-25T12:30:00.793+06</t>
  </si>
  <si>
    <t>2017-04-26T12:30:00.554+06</t>
  </si>
  <si>
    <t>2017-04-30T15:28:56.684+06</t>
  </si>
  <si>
    <t>uuid:5b72c3ca-fbc2-4e2f-852b-2bd83499bfd2</t>
  </si>
  <si>
    <t>5b72c3ca-fbc2-4e2f-852b-2bd83499bfd2</t>
  </si>
  <si>
    <t>2017-05-03T03:45:06</t>
  </si>
  <si>
    <t>2017-04-30T15:29:03.760+06</t>
  </si>
  <si>
    <t>2017-04-25T23:45:00.437+06</t>
  </si>
  <si>
    <t>2017-04-25T12:30:00.540+06</t>
  </si>
  <si>
    <t>2017-04-26T12:30:00.696+06</t>
  </si>
  <si>
    <t>2017-04-30T15:30:33.181+06</t>
  </si>
  <si>
    <t>uuid:f2e0b652-6db5-4bc9-90b9-b349d5229fbb</t>
  </si>
  <si>
    <t>f2e0b652-6db5-4bc9-90b9-b349d5229fbb</t>
  </si>
  <si>
    <t>2017-05-03T03:45:08</t>
  </si>
  <si>
    <t>2017-04-27T17:46:23.164+06</t>
  </si>
  <si>
    <t>2017-04-19T11:30:00.888+06</t>
  </si>
  <si>
    <t>2017-04-19T13:45:00.902+06</t>
  </si>
  <si>
    <t>2017-04-20T13:30:00.022+06</t>
  </si>
  <si>
    <t>2017-05-02T09:12:49.601+06</t>
  </si>
  <si>
    <t>uuid:10760bf8-0390-4c2e-b171-ce77cf227dab</t>
  </si>
  <si>
    <t>10760bf8-0390-4c2e-b171-ce77cf227dab</t>
  </si>
  <si>
    <t>2017-04-30T15:30:38.130+06</t>
  </si>
  <si>
    <t>2017-04-25T15:20:00.565+06</t>
  </si>
  <si>
    <t>2017-04-25T16:40:00.004+06</t>
  </si>
  <si>
    <t>2017-04-26T16:40:00.025+06</t>
  </si>
  <si>
    <t>2017-04-30T15:33:04.436+06</t>
  </si>
  <si>
    <t>uuid:200afe32-e314-4c61-9c9b-28d0703ac8cb</t>
  </si>
  <si>
    <t>200afe32-e314-4c61-9c9b-28d0703ac8cb</t>
  </si>
  <si>
    <t>2017-05-03T03:45:10</t>
  </si>
  <si>
    <t>2017-04-27T17:52:58.126+06</t>
  </si>
  <si>
    <t>2017-04-19T12:20:00.387+06</t>
  </si>
  <si>
    <t>2017-04-19T13:45:00.318+06</t>
  </si>
  <si>
    <t>2017-04-20T13:50:00.942+06</t>
  </si>
  <si>
    <t>2017-05-02T09:25:43.066+06</t>
  </si>
  <si>
    <t>uuid:ac6c5867-9167-45c3-996d-23b15e1d34a4</t>
  </si>
  <si>
    <t>ac6c5867-9167-45c3-996d-23b15e1d34a4</t>
  </si>
  <si>
    <t>2017-04-30T15:33:10.514+06</t>
  </si>
  <si>
    <t>2017-04-25T15:20:00.744+06</t>
  </si>
  <si>
    <t>2017-04-25T16:40:00.970+06</t>
  </si>
  <si>
    <t>2017-04-26T16:40:00.396+06</t>
  </si>
  <si>
    <t>2017-04-30T15:35:24.753+06</t>
  </si>
  <si>
    <t>uuid:48aa5da6-93f9-4092-9b2f-bd3bdd17f368</t>
  </si>
  <si>
    <t>48aa5da6-93f9-4092-9b2f-bd3bdd17f368</t>
  </si>
  <si>
    <t>2017-05-03T03:45:12</t>
  </si>
  <si>
    <t>2017-04-27T18:03:16.904+06</t>
  </si>
  <si>
    <t>2017-04-19T12:20:00.063+06</t>
  </si>
  <si>
    <t>2017-04-19T13:45:00.985+06</t>
  </si>
  <si>
    <t>2017-04-20T13:50:00.007+06</t>
  </si>
  <si>
    <t>2017-05-02T09:25:16.321+06</t>
  </si>
  <si>
    <t>uuid:545ea197-c04b-48df-9f25-578e9a7fb068</t>
  </si>
  <si>
    <t>545ea197-c04b-48df-9f25-578e9a7fb068</t>
  </si>
  <si>
    <t>2017-04-30T15:35:31.328+06</t>
  </si>
  <si>
    <t>2017-04-25T15:30:00.487+06</t>
  </si>
  <si>
    <t>2017-04-25T16:40:00.384+06</t>
  </si>
  <si>
    <t>2017-04-26T16:40:00.723+06</t>
  </si>
  <si>
    <t>2017-04-30T15:39:06.218+06</t>
  </si>
  <si>
    <t>uuid:378eaefa-e88c-4f58-a484-9b55a6d34757</t>
  </si>
  <si>
    <t>378eaefa-e88c-4f58-a484-9b55a6d34757</t>
  </si>
  <si>
    <t>2017-05-03T03:45:14</t>
  </si>
  <si>
    <t>2017-04-30T15:36:52.458+06</t>
  </si>
  <si>
    <t>2017-04-25T15:30:00.933+06</t>
  </si>
  <si>
    <t>2017-04-25T16:40:00.917+06</t>
  </si>
  <si>
    <t>2017-04-26T16:40:00.587+06</t>
  </si>
  <si>
    <t>2017-04-30T15:39:19.277+06</t>
  </si>
  <si>
    <t>uuid:da570c43-7065-4f83-b45c-d8fff60b91cf</t>
  </si>
  <si>
    <t>da570c43-7065-4f83-b45c-d8fff60b91cf</t>
  </si>
  <si>
    <t>2017-05-03T03:45:16</t>
  </si>
  <si>
    <t>2017-04-30T15:39:23.029+06</t>
  </si>
  <si>
    <t>2017-04-25T15:10:00.137+06</t>
  </si>
  <si>
    <t>2017-04-25T16:40:00.626+06</t>
  </si>
  <si>
    <t>2017-04-26T16:40:00.685+06</t>
  </si>
  <si>
    <t>2017-04-30T15:41:09.612+06</t>
  </si>
  <si>
    <t>uuid:44f79c3d-4056-474f-a716-3373b18f6fe9</t>
  </si>
  <si>
    <t>44f79c3d-4056-474f-a716-3373b18f6fe9</t>
  </si>
  <si>
    <t>2017-05-03T03:45:17</t>
  </si>
  <si>
    <t>2017-04-29T09:34:22.085+06</t>
  </si>
  <si>
    <t>2017-04-20T14:30:00.551+06</t>
  </si>
  <si>
    <t>2017-04-20T17:30:00.181+06</t>
  </si>
  <si>
    <t>2017-04-21T17:30:00.261+06</t>
  </si>
  <si>
    <t xml:space="preserve">Shimul and Arefeen </t>
  </si>
  <si>
    <t>2017-05-02T09:28:33.688+06</t>
  </si>
  <si>
    <t>uuid:72bec9ca-a39f-4cff-a803-ec8077783b9a</t>
  </si>
  <si>
    <t>72bec9ca-a39f-4cff-a803-ec8077783b9a</t>
  </si>
  <si>
    <t>2017-05-03T03:45:19</t>
  </si>
  <si>
    <t>2017-04-30T15:41:16.584+06</t>
  </si>
  <si>
    <t>2017-04-25T15:00:00.148+06</t>
  </si>
  <si>
    <t>2017-04-25T16:40:00.023+06</t>
  </si>
  <si>
    <t>2017-04-26T16:40:00.579+06</t>
  </si>
  <si>
    <t>2017-04-30T15:43:15.656+06</t>
  </si>
  <si>
    <t>uuid:ecf725fe-c82c-415c-bdd8-8a084ccca8aa</t>
  </si>
  <si>
    <t>ecf725fe-c82c-415c-bdd8-8a084ccca8aa</t>
  </si>
  <si>
    <t>2017-04-30T15:43:25.175+06</t>
  </si>
  <si>
    <t>2017-04-25T15:00:00.503+06</t>
  </si>
  <si>
    <t>2017-04-25T16:40:00.308+06</t>
  </si>
  <si>
    <t>2017-04-26T16:40:00.758+06</t>
  </si>
  <si>
    <t>2017-04-30T15:45:36.405+06</t>
  </si>
  <si>
    <t>uuid:ba6fc5fb-5ee0-4c53-a8b9-5dcf2b720e75</t>
  </si>
  <si>
    <t>ba6fc5fb-5ee0-4c53-a8b9-5dcf2b720e75</t>
  </si>
  <si>
    <t>2017-05-03T03:45:21</t>
  </si>
  <si>
    <t>2017-04-29T09:39:14.393+06</t>
  </si>
  <si>
    <t>2017-04-20T14:30:00.725+06</t>
  </si>
  <si>
    <t>2017-04-20T17:30:00.022+06</t>
  </si>
  <si>
    <t>2017-04-21T17:30:00.653+06</t>
  </si>
  <si>
    <t>2017-05-02T09:28:56.165+06</t>
  </si>
  <si>
    <t>uuid:7eeac7b0-49bb-45fa-ad7a-e79a4ada2a01</t>
  </si>
  <si>
    <t>7eeac7b0-49bb-45fa-ad7a-e79a4ada2a01</t>
  </si>
  <si>
    <t>2017-05-03T03:45:22</t>
  </si>
  <si>
    <t>2017-04-30T15:45:43.176+06</t>
  </si>
  <si>
    <t>2017-04-25T14:30:00.796+06</t>
  </si>
  <si>
    <t>2017-04-25T16:40:00.246+06</t>
  </si>
  <si>
    <t>2017-04-26T16:40:00.512+06</t>
  </si>
  <si>
    <t>2017-04-30T15:50:13.122+06</t>
  </si>
  <si>
    <t>uuid:8ede8023-5962-410d-9110-ccb073d4c35f</t>
  </si>
  <si>
    <t>8ede8023-5962-410d-9110-ccb073d4c35f</t>
  </si>
  <si>
    <t>2017-05-03T03:45:23</t>
  </si>
  <si>
    <t>2017-04-30T15:50:33.717+06</t>
  </si>
  <si>
    <t>2017-04-25T14:30:00.699+06</t>
  </si>
  <si>
    <t>2017-04-25T16:40:00.853+06</t>
  </si>
  <si>
    <t>2017-04-26T16:40:00.789+06</t>
  </si>
  <si>
    <t>2017-04-30T15:52:21.964+06</t>
  </si>
  <si>
    <t>uuid:ecb28ade-2cde-4399-af04-bb2ae795886d</t>
  </si>
  <si>
    <t>ecb28ade-2cde-4399-af04-bb2ae795886d</t>
  </si>
  <si>
    <t>2017-05-03T03:45:25</t>
  </si>
  <si>
    <t>2017-04-29T09:42:50.589+06</t>
  </si>
  <si>
    <t>2017-04-20T14:30:00.029+06</t>
  </si>
  <si>
    <t>2017-04-20T17:30:00.543+06</t>
  </si>
  <si>
    <t>2017-04-21T17:30:00.180+06</t>
  </si>
  <si>
    <t>2017-05-02T09:14:44.950+06</t>
  </si>
  <si>
    <t>uuid:08317e72-7ba8-4128-b623-e9e193be4e85</t>
  </si>
  <si>
    <t>08317e72-7ba8-4128-b623-e9e193be4e85</t>
  </si>
  <si>
    <t>2017-04-30T15:55:33.458+06</t>
  </si>
  <si>
    <t>2017-04-25T14:00:00.698+06</t>
  </si>
  <si>
    <t>2017-04-25T16:40:00.137+06</t>
  </si>
  <si>
    <t>2017-04-26T16:40:00.443+06</t>
  </si>
  <si>
    <t>2017-04-30T15:57:46.465+06</t>
  </si>
  <si>
    <t>uuid:d0624454-fd5f-4b87-8552-54d69a1ea252</t>
  </si>
  <si>
    <t>d0624454-fd5f-4b87-8552-54d69a1ea252</t>
  </si>
  <si>
    <t>2017-05-03T03:45:27</t>
  </si>
  <si>
    <t>2017-04-30T15:57:58.157+06</t>
  </si>
  <si>
    <t>2017-04-25T14:00:00.367+06</t>
  </si>
  <si>
    <t>2017-04-25T16:40:00.099+06</t>
  </si>
  <si>
    <t>2017-04-26T16:40:00.496+06</t>
  </si>
  <si>
    <t>2017-04-30T15:59:51.849+06</t>
  </si>
  <si>
    <t>uuid:515c1bee-bd89-434f-ad54-e8a4b1a3f63e</t>
  </si>
  <si>
    <t>515c1bee-bd89-434f-ad54-e8a4b1a3f63e</t>
  </si>
  <si>
    <t>2017-05-03T03:45:29</t>
  </si>
  <si>
    <t>2017-04-29T09:46:16.125+06</t>
  </si>
  <si>
    <t>2017-04-20T14:30:00.545+06</t>
  </si>
  <si>
    <t>2017-04-20T17:30:00.116+06</t>
  </si>
  <si>
    <t>2017-04-21T17:30:00.527+06</t>
  </si>
  <si>
    <t>2017-05-02T09:15:09.448+06</t>
  </si>
  <si>
    <t>uuid:9b15732a-c10d-44dd-828b-3ce39f8b3dba</t>
  </si>
  <si>
    <t>9b15732a-c10d-44dd-828b-3ce39f8b3dba</t>
  </si>
  <si>
    <t>2017-05-03T03:45:30</t>
  </si>
  <si>
    <t>2017-04-30T16:00:00.574+06</t>
  </si>
  <si>
    <t>2017-04-25T14:00:00.671+06</t>
  </si>
  <si>
    <t>2017-04-25T16:40:00.045+06</t>
  </si>
  <si>
    <t>2017-04-26T16:30:00.868+06</t>
  </si>
  <si>
    <t>2017-04-30T16:01:49.913+06</t>
  </si>
  <si>
    <t>uuid:1dbe8efc-fea6-4ab7-a9e2-6d1973f0db2e</t>
  </si>
  <si>
    <t>1dbe8efc-fea6-4ab7-a9e2-6d1973f0db2e</t>
  </si>
  <si>
    <t>2017-05-03T03:45:31</t>
  </si>
  <si>
    <t>2017-04-30T16:01:53.814+06</t>
  </si>
  <si>
    <t>2017-04-25T23:30:00.807+06</t>
  </si>
  <si>
    <t>2017-04-25T12:30:00.146+06</t>
  </si>
  <si>
    <t>2017-04-26T12:30:00.392+06</t>
  </si>
  <si>
    <t>2017-04-30T16:03:18.797+06</t>
  </si>
  <si>
    <t>uuid:d916d2ee-8258-47cd-b8c0-475e26a9975e</t>
  </si>
  <si>
    <t>d916d2ee-8258-47cd-b8c0-475e26a9975e</t>
  </si>
  <si>
    <t>2017-05-03T03:45:33</t>
  </si>
  <si>
    <t>2017-04-29T09:50:06.720+06</t>
  </si>
  <si>
    <t>2017-04-20T14:30:00.906+06</t>
  </si>
  <si>
    <t>2017-04-20T17:30:00.562+06</t>
  </si>
  <si>
    <t>2017-04-21T17:30:00.538+06</t>
  </si>
  <si>
    <t>2017-05-02T09:18:13.512+06</t>
  </si>
  <si>
    <t>uuid:0ee0a185-9ce9-4da4-a78c-6838aee05119</t>
  </si>
  <si>
    <t>0ee0a185-9ce9-4da4-a78c-6838aee05119</t>
  </si>
  <si>
    <t>2017-05-03T03:45:38</t>
  </si>
  <si>
    <t>2017-04-29T09:52:56.585+06</t>
  </si>
  <si>
    <t>2017-04-20T14:30:00.318+06</t>
  </si>
  <si>
    <t>2017-04-20T17:30:00.198+06</t>
  </si>
  <si>
    <t>2017-04-21T17:30:00.707+06</t>
  </si>
  <si>
    <t>2017-05-02T09:18:29.823+06</t>
  </si>
  <si>
    <t>uuid:f0fc43ce-7e5c-44ae-8caa-cd605b335da0</t>
  </si>
  <si>
    <t>f0fc43ce-7e5c-44ae-8caa-cd605b335da0</t>
  </si>
  <si>
    <t>2017-05-03T03:45:40</t>
  </si>
  <si>
    <t>2017-04-29T09:55:22.201+06</t>
  </si>
  <si>
    <t>2017-04-20T15:40:00.132+06</t>
  </si>
  <si>
    <t>2017-04-20T17:40:00.044+06</t>
  </si>
  <si>
    <t>2017-04-21T17:30:00.726+06</t>
  </si>
  <si>
    <t>2017-05-02T09:16:53.273+06</t>
  </si>
  <si>
    <t>uuid:45adacaf-3e69-43b3-96ce-5e2ae72934b4</t>
  </si>
  <si>
    <t>45adacaf-3e69-43b3-96ce-5e2ae72934b4</t>
  </si>
  <si>
    <t>2017-05-03T03:45:44</t>
  </si>
  <si>
    <t>2017-04-29T10:01:30.088+06</t>
  </si>
  <si>
    <t>2017-04-20T15:40:00.091+06</t>
  </si>
  <si>
    <t>2017-04-20T17:40:00.075+06</t>
  </si>
  <si>
    <t>2017-04-21T17:30:00.266+06</t>
  </si>
  <si>
    <t>2017-05-02T09:17:16.864+06</t>
  </si>
  <si>
    <t>uuid:3004e4a3-0840-47db-bd3b-370729ea821f</t>
  </si>
  <si>
    <t>3004e4a3-0840-47db-bd3b-370729ea821f</t>
  </si>
  <si>
    <t>2017-05-03T03:45:48</t>
  </si>
  <si>
    <t>2017-04-29T10:06:09.089+06</t>
  </si>
  <si>
    <t>2017-04-20T15:00:00.391+06</t>
  </si>
  <si>
    <t>2017-04-20T17:30:00.380+06</t>
  </si>
  <si>
    <t>2017-04-21T17:30:00.617+06</t>
  </si>
  <si>
    <t>2017-05-02T09:24:30.928+06</t>
  </si>
  <si>
    <t>uuid:a640f083-7e20-43ea-8b50-16083bfb578b</t>
  </si>
  <si>
    <t>a640f083-7e20-43ea-8b50-16083bfb578b</t>
  </si>
  <si>
    <t>2017-05-03T03:45:51</t>
  </si>
  <si>
    <t>2017-04-29T10:10:27.200+06</t>
  </si>
  <si>
    <t>2017-04-20T15:00:00.099+06</t>
  </si>
  <si>
    <t>2017-04-20T17:30:00.356+06</t>
  </si>
  <si>
    <t>2017-04-21T17:30:00.419+06</t>
  </si>
  <si>
    <t>2017-05-02T09:24:55.142+06</t>
  </si>
  <si>
    <t>uuid:d48274f5-f49c-472a-8616-75a4255c9b35</t>
  </si>
  <si>
    <t>d48274f5-f49c-472a-8616-75a4255c9b35</t>
  </si>
  <si>
    <t>2017-05-03T03:45:55</t>
  </si>
  <si>
    <t>2017-04-29T10:13:54.482+06</t>
  </si>
  <si>
    <t>2017-04-20T15:30:00.444+06</t>
  </si>
  <si>
    <t>2017-04-20T17:30:00.905+06</t>
  </si>
  <si>
    <t>2017-04-21T17:30:00.047+06</t>
  </si>
  <si>
    <t>2017-05-02T09:23:32.138+06</t>
  </si>
  <si>
    <t>uuid:d8ab5aa6-28c2-4228-8538-b3436a5b551b</t>
  </si>
  <si>
    <t>d8ab5aa6-28c2-4228-8538-b3436a5b551b</t>
  </si>
  <si>
    <t>2017-05-03T03:45:58</t>
  </si>
  <si>
    <t>2017-04-29T10:17:45.882+06</t>
  </si>
  <si>
    <t>2017-04-20T15:30:00.109+06</t>
  </si>
  <si>
    <t>2017-04-20T17:30:00.409+06</t>
  </si>
  <si>
    <t>2017-04-21T17:30:00.977+06</t>
  </si>
  <si>
    <t>2017-05-02T09:23:57.967+06</t>
  </si>
  <si>
    <t>uuid:ec04d68b-1310-48fa-8942-b0e9b802b253</t>
  </si>
  <si>
    <t>ec04d68b-1310-48fa-8942-b0e9b802b253</t>
  </si>
  <si>
    <t>2017-05-03T03:46:01</t>
  </si>
  <si>
    <t>2017-04-29T10:22:36.904+06</t>
  </si>
  <si>
    <t>2017-04-20T15:30:00.824+06</t>
  </si>
  <si>
    <t>2017-04-20T17:30:00.829+06</t>
  </si>
  <si>
    <t>2017-04-21T17:30:00.827+06</t>
  </si>
  <si>
    <t>2017-05-02T09:21:15.120+06</t>
  </si>
  <si>
    <t>uuid:195b5d41-31a5-4c7f-8ad0-f958abc66a79</t>
  </si>
  <si>
    <t>195b5d41-31a5-4c7f-8ad0-f958abc66a79</t>
  </si>
  <si>
    <t>2017-05-03T03:46:03</t>
  </si>
  <si>
    <t>2017-04-29T10:28:37.403+06</t>
  </si>
  <si>
    <t>2017-04-20T15:00:00.800+06</t>
  </si>
  <si>
    <t>2017-04-20T17:30:00.086+06</t>
  </si>
  <si>
    <t>2017-04-21T17:30:00.639+06</t>
  </si>
  <si>
    <t>2017-05-02T09:22:30.773+06</t>
  </si>
  <si>
    <t>uuid:21803c9d-9816-4767-b77b-ca95544b52d4</t>
  </si>
  <si>
    <t>21803c9d-9816-4767-b77b-ca95544b52d4</t>
  </si>
  <si>
    <t>2017-05-03T03:46:06</t>
  </si>
  <si>
    <t>2017-04-29T10:33:05.939+06</t>
  </si>
  <si>
    <t>2017-04-20T14:00:00.549+06</t>
  </si>
  <si>
    <t>2017-04-20T17:30:00.752+06</t>
  </si>
  <si>
    <t>2017-04-21T17:30:00.118+06</t>
  </si>
  <si>
    <t>2017-05-02T09:22:45.756+06</t>
  </si>
  <si>
    <t>uuid:ac32890a-7afc-45af-aad9-c300a15e5fb3</t>
  </si>
  <si>
    <t>ac32890a-7afc-45af-aad9-c300a15e5fb3</t>
  </si>
  <si>
    <t>2017-05-03T03:46:08</t>
  </si>
  <si>
    <t>2017-04-29T10:39:27.270+06</t>
  </si>
  <si>
    <t>2017-04-20T14:00:00.716+06</t>
  </si>
  <si>
    <t>2017-04-20T17:30:00.980+06</t>
  </si>
  <si>
    <t>2017-04-21T17:30:00.612+06</t>
  </si>
  <si>
    <t>2017-05-02T09:26:11.942+06</t>
  </si>
  <si>
    <t>uuid:70dab5f8-3913-4edf-9eef-e79af8c202ff</t>
  </si>
  <si>
    <t>70dab5f8-3913-4edf-9eef-e79af8c202ff</t>
  </si>
  <si>
    <t>2017-05-03T03:46:17</t>
  </si>
  <si>
    <t>2017-04-29T10:42:52.741+06</t>
  </si>
  <si>
    <t>2017-04-20T14:00:00.009+06</t>
  </si>
  <si>
    <t>2017-04-20T17:30:00.834+06</t>
  </si>
  <si>
    <t>2017-04-21T17:30:00.470+06</t>
  </si>
  <si>
    <t>2017-05-02T09:26:27.804+06</t>
  </si>
  <si>
    <t>uuid:8292a7da-d90c-4b24-a797-6d1e055d3463</t>
  </si>
  <si>
    <t>8292a7da-d90c-4b24-a797-6d1e055d3463</t>
  </si>
  <si>
    <t>2017-05-03T03:46:19</t>
  </si>
  <si>
    <t>2017-04-29T10:45:26.895+06</t>
  </si>
  <si>
    <t>2017-04-20T14:00:00.577+06</t>
  </si>
  <si>
    <t>2017-04-20T17:30:00.374+06</t>
  </si>
  <si>
    <t>2017-04-21T17:30:00.286+06</t>
  </si>
  <si>
    <t>2017-05-02T09:27:10.600+06</t>
  </si>
  <si>
    <t>uuid:e755647e-4f44-49e0-bc16-da3c61578e9b</t>
  </si>
  <si>
    <t>e755647e-4f44-49e0-bc16-da3c61578e9b</t>
  </si>
  <si>
    <t>2017-05-03T03:46:21</t>
  </si>
  <si>
    <t>2017-04-29T10:50:43.369+06</t>
  </si>
  <si>
    <t>2017-04-24T14:20:00.276+06</t>
  </si>
  <si>
    <t>2017-04-24T17:00:00.549+06</t>
  </si>
  <si>
    <t>2017-04-25T17:00:00.173+06</t>
  </si>
  <si>
    <t>2017-05-02T09:42:13.776+06</t>
  </si>
  <si>
    <t>uuid:db85f1a3-ae49-45fd-8847-2eeed1a1c85f</t>
  </si>
  <si>
    <t>db85f1a3-ae49-45fd-8847-2eeed1a1c85f</t>
  </si>
  <si>
    <t>2017-05-03T03:46:23</t>
  </si>
  <si>
    <t>2017-04-29T10:55:46.522+06</t>
  </si>
  <si>
    <t>2017-04-24T14:20:00.435+06</t>
  </si>
  <si>
    <t>2017-04-24T17:00:00.957+06</t>
  </si>
  <si>
    <t>2017-04-25T17:00:00.166+06</t>
  </si>
  <si>
    <t>2017-05-02T09:41:33.660+06</t>
  </si>
  <si>
    <t>uuid:63297fd0-641f-476c-a47c-4f1c39160d43</t>
  </si>
  <si>
    <t>63297fd0-641f-476c-a47c-4f1c39160d43</t>
  </si>
  <si>
    <t>2017-05-03T03:46:25</t>
  </si>
  <si>
    <t>2017-04-29T11:00:52.327+06</t>
  </si>
  <si>
    <t>2017-04-24T16:00:00.333+06</t>
  </si>
  <si>
    <t>2017-04-24T17:30:00.134+06</t>
  </si>
  <si>
    <t>2017-04-25T17:30:00.363+06</t>
  </si>
  <si>
    <t>2017-05-03T09:35:29.218+06</t>
  </si>
  <si>
    <t>uuid:f3d79174-b8ba-43d7-acc8-2fd221093c43</t>
  </si>
  <si>
    <t>f3d79174-b8ba-43d7-acc8-2fd221093c43</t>
  </si>
  <si>
    <t>2017-05-03T03:46:27</t>
  </si>
  <si>
    <t>2017-04-29T11:04:48.797+06</t>
  </si>
  <si>
    <t>2017-04-24T16:00:00.919+06</t>
  </si>
  <si>
    <t>2017-04-24T17:30:00.796+06</t>
  </si>
  <si>
    <t>2017-04-25T17:30:00.895+06</t>
  </si>
  <si>
    <t>2017-05-03T09:34:18.567+06</t>
  </si>
  <si>
    <t>uuid:20f33ca0-81cb-48ab-abc6-1987733bebde</t>
  </si>
  <si>
    <t>20f33ca0-81cb-48ab-abc6-1987733bebde</t>
  </si>
  <si>
    <t>2017-05-03T03:46:32</t>
  </si>
  <si>
    <t>2017-04-29T11:09:01.893+06</t>
  </si>
  <si>
    <t>2017-04-24T14:30:00.319+06</t>
  </si>
  <si>
    <t>2017-04-24T17:00:00.564+06</t>
  </si>
  <si>
    <t>2017-04-25T17:00:00.170+06</t>
  </si>
  <si>
    <t>2017-05-03T09:34:41.909+06</t>
  </si>
  <si>
    <t>uuid:b72ab4fb-a18a-4fea-8b36-aeb263f040e2</t>
  </si>
  <si>
    <t>b72ab4fb-a18a-4fea-8b36-aeb263f040e2</t>
  </si>
  <si>
    <t>2017-05-03T03:46:34</t>
  </si>
  <si>
    <t>2017-04-29T11:19:40.429+06</t>
  </si>
  <si>
    <t>2017-04-24T14:30:00.662+06</t>
  </si>
  <si>
    <t>2017-04-24T17:00:00.915+06</t>
  </si>
  <si>
    <t>2017-04-25T17:00:00.973+06</t>
  </si>
  <si>
    <t>2017-05-03T09:29:09.237+06</t>
  </si>
  <si>
    <t>uuid:f9444d1b-69a9-4c54-b79a-c6475658953f</t>
  </si>
  <si>
    <t>f9444d1b-69a9-4c54-b79a-c6475658953f</t>
  </si>
  <si>
    <t>2017-05-03T03:46:36</t>
  </si>
  <si>
    <t>2017-04-29T11:23:14.832+06</t>
  </si>
  <si>
    <t>2017-04-24T15:30:00.417+06</t>
  </si>
  <si>
    <t>2017-04-24T17:00:00.270+06</t>
  </si>
  <si>
    <t>2017-04-25T17:00:00.923+06</t>
  </si>
  <si>
    <t>2017-04-30T14:49:10.718+06</t>
  </si>
  <si>
    <t>uuid:d0e50382-e8da-48b2-b398-f37a0d75c5f4</t>
  </si>
  <si>
    <t>d0e50382-e8da-48b2-b398-f37a0d75c5f4</t>
  </si>
  <si>
    <t>2017-05-03T03:46:38</t>
  </si>
  <si>
    <t>2017-04-29T11:29:28.423+06</t>
  </si>
  <si>
    <t>2017-04-24T15:00:00.943+06</t>
  </si>
  <si>
    <t>2017-04-24T17:00:00.506+06</t>
  </si>
  <si>
    <t>2017-04-25T17:00:00.324+06</t>
  </si>
  <si>
    <t>2017-05-03T09:35:06.639+06</t>
  </si>
  <si>
    <t>uuid:18a2f0b9-da45-4eb2-90cc-e54f6ae53af3</t>
  </si>
  <si>
    <t>18a2f0b9-da45-4eb2-90cc-e54f6ae53af3</t>
  </si>
  <si>
    <t>2017-05-03T03:46:40</t>
  </si>
  <si>
    <t>2017-04-29T11:34:13.318+06</t>
  </si>
  <si>
    <t>2017-04-24T15:00:00.053+06</t>
  </si>
  <si>
    <t>2017-04-24T17:00:00.712+06</t>
  </si>
  <si>
    <t>2017-05-03T09:34:59.382+06</t>
  </si>
  <si>
    <t>uuid:3c38acb8-36eb-4c86-a624-442c877bbe51</t>
  </si>
  <si>
    <t>3c38acb8-36eb-4c86-a624-442c877bbe51</t>
  </si>
  <si>
    <t>2017-05-03T03:46:42</t>
  </si>
  <si>
    <t>2017-04-29T11:36:58.362+06</t>
  </si>
  <si>
    <t>2017-04-24T15:30:00.314+06</t>
  </si>
  <si>
    <t>2017-04-24T17:00:00.296+06</t>
  </si>
  <si>
    <t>2017-04-25T17:00:00.934+06</t>
  </si>
  <si>
    <t xml:space="preserve">Shimul and Arefeen. </t>
  </si>
  <si>
    <t>2017-05-02T09:31:00.672+06</t>
  </si>
  <si>
    <t>uuid:688fd4fb-9914-47b9-9dec-786318934bba</t>
  </si>
  <si>
    <t>688fd4fb-9914-47b9-9dec-786318934bba</t>
  </si>
  <si>
    <t>2017-05-03T03:46:44</t>
  </si>
  <si>
    <t>2017-04-29T11:40:28.092+06</t>
  </si>
  <si>
    <t>2017-04-24T17:00:00.431+06</t>
  </si>
  <si>
    <t>2017-04-25T17:00:00.840+06</t>
  </si>
  <si>
    <t>2017-05-03T09:33:28.498+06</t>
  </si>
  <si>
    <t>uuid:25c74d45-63eb-42e0-9844-057098e3059c</t>
  </si>
  <si>
    <t>25c74d45-63eb-42e0-9844-057098e3059c</t>
  </si>
  <si>
    <t>2017-05-03T03:46:47</t>
  </si>
  <si>
    <t>2017-04-29T11:44:54.738+06</t>
  </si>
  <si>
    <t>2017-04-24T15:30:00.051+06</t>
  </si>
  <si>
    <t>2017-04-24T17:00:00.785+06</t>
  </si>
  <si>
    <t>2017-04-25T17:00:00.670+06</t>
  </si>
  <si>
    <t>2017-05-02T09:34:35.987+06</t>
  </si>
  <si>
    <t>uuid:9d000131-9c76-43ac-949b-f44c22f6c41e</t>
  </si>
  <si>
    <t>9d000131-9c76-43ac-949b-f44c22f6c41e</t>
  </si>
  <si>
    <t>2017-05-03T03:46:48</t>
  </si>
  <si>
    <t>2017-04-29T11:48:00.867+06</t>
  </si>
  <si>
    <t>2017-04-24T15:30:00.344+06</t>
  </si>
  <si>
    <t>2017-04-24T17:00:00.179+06</t>
  </si>
  <si>
    <t>2017-04-25T17:00:00.622+06</t>
  </si>
  <si>
    <t>2017-05-03T09:29:38.111+06</t>
  </si>
  <si>
    <t>uuid:5485bb66-aa31-45e3-b46f-a79b4d4beb39</t>
  </si>
  <si>
    <t>5485bb66-aa31-45e3-b46f-a79b4d4beb39</t>
  </si>
  <si>
    <t>2017-05-03T03:46:53</t>
  </si>
  <si>
    <t>2017-04-29T11:51:21.090+06</t>
  </si>
  <si>
    <t>2017-04-24T15:30:00.577+06</t>
  </si>
  <si>
    <t>2017-04-24T17:00:00.759+06</t>
  </si>
  <si>
    <t>2017-04-25T17:00:00.545+06</t>
  </si>
  <si>
    <t>2017-05-03T09:34:10.776+06</t>
  </si>
  <si>
    <t>uuid:cb14ccb2-9be8-4c1b-9bc7-d050fa4b33c4</t>
  </si>
  <si>
    <t>cb14ccb2-9be8-4c1b-9bc7-d050fa4b33c4</t>
  </si>
  <si>
    <t>2017-05-03T03:46:56</t>
  </si>
  <si>
    <t>2017-04-29T11:56:19.118+06</t>
  </si>
  <si>
    <t>2017-04-24T12:00:00.656+06</t>
  </si>
  <si>
    <t>2017-04-24T17:00:00.347+06</t>
  </si>
  <si>
    <t>2017-04-25T17:00:00.168+06</t>
  </si>
  <si>
    <t>2017-05-03T09:33:58.104+06</t>
  </si>
  <si>
    <t>uuid:9d9f39ce-b555-4c58-b5bd-2a4a84344617</t>
  </si>
  <si>
    <t>9d9f39ce-b555-4c58-b5bd-2a4a84344617</t>
  </si>
  <si>
    <t>2017-05-03T03:46:59</t>
  </si>
  <si>
    <t>2017-04-29T11:59:23.719+06</t>
  </si>
  <si>
    <t>2017-04-24T12:00:00.544+06</t>
  </si>
  <si>
    <t>2017-04-24T17:00:00.042+06</t>
  </si>
  <si>
    <t>2017-04-25T17:00:00.320+06</t>
  </si>
  <si>
    <t>2017-05-03T09:33:49.365+06</t>
  </si>
  <si>
    <t>uuid:c4b6974c-2435-4e57-a9ff-70776927f40b</t>
  </si>
  <si>
    <t>c4b6974c-2435-4e57-a9ff-70776927f40b</t>
  </si>
  <si>
    <t>2017-05-03T03:47:02</t>
  </si>
  <si>
    <t>2017-04-29T12:02:49.236+06</t>
  </si>
  <si>
    <t>2017-04-24T14:40:00.552+06</t>
  </si>
  <si>
    <t>2017-04-24T17:00:00.421+06</t>
  </si>
  <si>
    <t>2017-04-25T17:00:00.185+06</t>
  </si>
  <si>
    <t>2017-04-30T14:46:24.439+06</t>
  </si>
  <si>
    <t>uuid:06d8fe0c-8630-48d4-9e7c-5ea904b30b65</t>
  </si>
  <si>
    <t>06d8fe0c-8630-48d4-9e7c-5ea904b30b65</t>
  </si>
  <si>
    <t>2017-05-03T03:47:06</t>
  </si>
  <si>
    <t>2017-04-29T12:05:47.640+06</t>
  </si>
  <si>
    <t>2017-04-24T14:40:00.062+06</t>
  </si>
  <si>
    <t>2017-04-24T17:00:00.114+06</t>
  </si>
  <si>
    <t>2017-04-25T17:00:00.598+06</t>
  </si>
  <si>
    <t>2017-05-02T09:35:57.048+06</t>
  </si>
  <si>
    <t>uuid:497daab5-fc4d-4504-a1af-d7f9853ce58f</t>
  </si>
  <si>
    <t>497daab5-fc4d-4504-a1af-d7f9853ce58f</t>
  </si>
  <si>
    <t>2017-05-03T03:47:12</t>
  </si>
  <si>
    <t>2017-04-29T12:08:43.194+06</t>
  </si>
  <si>
    <t>2017-04-24T15:30:00.795+06</t>
  </si>
  <si>
    <t>2017-04-24T17:00:00.385+06</t>
  </si>
  <si>
    <t>2017-04-25T17:00:00.798+06</t>
  </si>
  <si>
    <t>2017-05-02T09:43:14.445+06</t>
  </si>
  <si>
    <t>uuid:2e10165a-128b-49da-bbbc-bdb511b70c81</t>
  </si>
  <si>
    <t>2e10165a-128b-49da-bbbc-bdb511b70c81</t>
  </si>
  <si>
    <t>2017-05-03T03:47:22</t>
  </si>
  <si>
    <t>2017-04-29T12:10:57.447+06</t>
  </si>
  <si>
    <t>2017-04-24T14:40:00.534+06</t>
  </si>
  <si>
    <t>2017-04-24T17:00:00.335+06</t>
  </si>
  <si>
    <t>2017-04-25T17:00:00.835+06</t>
  </si>
  <si>
    <t>2017-05-02T09:40:17.928+06</t>
  </si>
  <si>
    <t>uuid:5ee5aea0-7553-48cc-aac3-26fb77d90726</t>
  </si>
  <si>
    <t>5ee5aea0-7553-48cc-aac3-26fb77d90726</t>
  </si>
  <si>
    <t>2017-05-03T03:47:28</t>
  </si>
  <si>
    <t>2017-04-29T12:15:40.528+06</t>
  </si>
  <si>
    <t>2017-04-23T14:50:00.118+06</t>
  </si>
  <si>
    <t>2017-04-23T17:30:00.594+06</t>
  </si>
  <si>
    <t>2017-04-24T17:30:00.037+06</t>
  </si>
  <si>
    <t>2017-05-03T09:19:36.518+06</t>
  </si>
  <si>
    <t>uuid:86a5ff3e-eb20-4ca1-939e-48be917950d6</t>
  </si>
  <si>
    <t>86a5ff3e-eb20-4ca1-939e-48be917950d6</t>
  </si>
  <si>
    <t>2017-05-03T03:47:34</t>
  </si>
  <si>
    <t>2017-04-29T12:18:03.904+06</t>
  </si>
  <si>
    <t>2017-04-23T14:50:00.681+06</t>
  </si>
  <si>
    <t>2017-04-23T17:30:00.968+06</t>
  </si>
  <si>
    <t>2017-04-24T17:30:00.286+06</t>
  </si>
  <si>
    <t>2017-05-03T09:20:00.853+06</t>
  </si>
  <si>
    <t>uuid:47706b73-9d01-41a0-a469-f90600162055</t>
  </si>
  <si>
    <t>47706b73-9d01-41a0-a469-f90600162055</t>
  </si>
  <si>
    <t>2017-05-03T03:47:43</t>
  </si>
  <si>
    <t>2017-04-29T12:21:22.948+06</t>
  </si>
  <si>
    <t>2017-04-23T16:00:00.041+06</t>
  </si>
  <si>
    <t>2017-04-23T17:30:00.908+06</t>
  </si>
  <si>
    <t>2017-04-24T17:30:00.285+06</t>
  </si>
  <si>
    <t>2017-05-03T09:28:37.955+06</t>
  </si>
  <si>
    <t>uuid:141845de-6ab6-4aa6-a300-56ff208ab66d</t>
  </si>
  <si>
    <t>141845de-6ab6-4aa6-a300-56ff208ab66d</t>
  </si>
  <si>
    <t>2017-05-03T03:47:46</t>
  </si>
  <si>
    <t>2017-04-29T12:30:48.730+06</t>
  </si>
  <si>
    <t>2017-04-23T16:00:00.804+06</t>
  </si>
  <si>
    <t>2017-04-23T17:30:00.355+06</t>
  </si>
  <si>
    <t>2017-04-24T17:30:00.115+06</t>
  </si>
  <si>
    <t>2017-05-03T09:28:20.865+06</t>
  </si>
  <si>
    <t>uuid:0d7c2ffa-3dea-41c8-b322-63d7c70be8d3</t>
  </si>
  <si>
    <t>0d7c2ffa-3dea-41c8-b322-63d7c70be8d3</t>
  </si>
  <si>
    <t>2017-05-03T03:47:48</t>
  </si>
  <si>
    <t>2017-04-29T12:37:43.844+06</t>
  </si>
  <si>
    <t>2017-04-23T16:00:00.036+06</t>
  </si>
  <si>
    <t>2017-04-23T17:30:00.629+06</t>
  </si>
  <si>
    <t>2017-04-24T17:30:00.254+06</t>
  </si>
  <si>
    <t>2017-05-03T09:27:04.400+06</t>
  </si>
  <si>
    <t>uuid:d017be6b-66d8-4024-9dff-51a44f1e9b76</t>
  </si>
  <si>
    <t>d017be6b-66d8-4024-9dff-51a44f1e9b76</t>
  </si>
  <si>
    <t>2017-05-03T03:47:50</t>
  </si>
  <si>
    <t>2017-04-29T12:40:17.078+06</t>
  </si>
  <si>
    <t>2017-04-23T15:40:00.356+06</t>
  </si>
  <si>
    <t>2017-04-23T17:30:00.360+06</t>
  </si>
  <si>
    <t>2017-04-24T17:30:00.157+06</t>
  </si>
  <si>
    <t>2017-05-03T09:28:55.967+06</t>
  </si>
  <si>
    <t>uuid:b42341c2-a9a0-42b5-9745-f378f406227c</t>
  </si>
  <si>
    <t>b42341c2-a9a0-42b5-9745-f378f406227c</t>
  </si>
  <si>
    <t>2017-05-03T03:47:53</t>
  </si>
  <si>
    <t>2017-04-29T12:44:07.018+06</t>
  </si>
  <si>
    <t>2017-04-23T15:40:00.819+06</t>
  </si>
  <si>
    <t>2017-04-23T17:30:00.667+06</t>
  </si>
  <si>
    <t>2017-04-24T17:30:00.633+06</t>
  </si>
  <si>
    <t>2017-04-30T14:59:18.188+06</t>
  </si>
  <si>
    <t>uuid:828191ce-8686-4b4c-8cce-e5e2417a1252</t>
  </si>
  <si>
    <t>828191ce-8686-4b4c-8cce-e5e2417a1252</t>
  </si>
  <si>
    <t>2017-05-03T03:47:55</t>
  </si>
  <si>
    <t>2017-04-29T12:46:35.795+06</t>
  </si>
  <si>
    <t>2017-04-23T14:40:00.908+06</t>
  </si>
  <si>
    <t>2017-04-23T17:30:00.091+06</t>
  </si>
  <si>
    <t>2017-04-24T17:30:00.716+06</t>
  </si>
  <si>
    <t>2017-05-03T09:30:07.513+06</t>
  </si>
  <si>
    <t>uuid:b6066e75-8671-4253-9f51-efcd5e039bd2</t>
  </si>
  <si>
    <t>b6066e75-8671-4253-9f51-efcd5e039bd2</t>
  </si>
  <si>
    <t>2017-05-03T03:48:04</t>
  </si>
  <si>
    <t>2017-04-29T12:49:23.311+06</t>
  </si>
  <si>
    <t>2017-04-23T14:40:00.753+06</t>
  </si>
  <si>
    <t>2017-04-23T17:30:00.013+06</t>
  </si>
  <si>
    <t>2017-04-24T17:30:00.122+06</t>
  </si>
  <si>
    <t>2017-05-03T09:31:14.324+06</t>
  </si>
  <si>
    <t>uuid:03e71415-8af8-43b8-9925-f171ff299437</t>
  </si>
  <si>
    <t>03e71415-8af8-43b8-9925-f171ff299437</t>
  </si>
  <si>
    <t>2017-05-03T03:48:08</t>
  </si>
  <si>
    <t>2017-04-29T12:55:12.780+06</t>
  </si>
  <si>
    <t>2017-04-23T15:20:00.405+06</t>
  </si>
  <si>
    <t>2017-04-23T17:30:00.171+06</t>
  </si>
  <si>
    <t>2017-04-24T17:30:00.216+06</t>
  </si>
  <si>
    <t>2017-05-03T09:16:53.944+06</t>
  </si>
  <si>
    <t>uuid:e1348dd4-6cef-4c7a-897c-4e25a5e4838e</t>
  </si>
  <si>
    <t>e1348dd4-6cef-4c7a-897c-4e25a5e4838e</t>
  </si>
  <si>
    <t>2017-05-03T03:48:11</t>
  </si>
  <si>
    <t>2017-04-29T12:58:32.345+06</t>
  </si>
  <si>
    <t>2017-04-23T15:20:00.189+06</t>
  </si>
  <si>
    <t>2017-04-23T17:30:00.005+06</t>
  </si>
  <si>
    <t>2017-04-24T17:30:00.083+06</t>
  </si>
  <si>
    <t>2017-05-03T09:17:15.713+06</t>
  </si>
  <si>
    <t>uuid:49633ccc-eee0-4522-b80a-d0517eb0405b</t>
  </si>
  <si>
    <t>49633ccc-eee0-4522-b80a-d0517eb0405b</t>
  </si>
  <si>
    <t>2017-05-03T03:48:17</t>
  </si>
  <si>
    <t>2017-04-29T13:01:18.173+06</t>
  </si>
  <si>
    <t>2017-04-23T15:20:00.553+06</t>
  </si>
  <si>
    <t>2017-04-23T17:30:00.843+06</t>
  </si>
  <si>
    <t>2017-04-24T17:30:00.275+06</t>
  </si>
  <si>
    <t>2017-05-03T09:30:50.221+06</t>
  </si>
  <si>
    <t>uuid:92208237-6959-45dd-9283-7adec112142a</t>
  </si>
  <si>
    <t>92208237-6959-45dd-9283-7adec112142a</t>
  </si>
  <si>
    <t>2017-05-03T03:48:21</t>
  </si>
  <si>
    <t>2017-04-29T13:03:30.591+06</t>
  </si>
  <si>
    <t>2017-04-23T15:30:00.677+06</t>
  </si>
  <si>
    <t>2017-04-23T17:30:00.751+06</t>
  </si>
  <si>
    <t>2017-04-24T17:30:00.297+06</t>
  </si>
  <si>
    <t>2017-05-03T09:24:08.297+06</t>
  </si>
  <si>
    <t>uuid:9941608a-551d-435a-89bb-42cf0368dbdb</t>
  </si>
  <si>
    <t>9941608a-551d-435a-89bb-42cf0368dbdb</t>
  </si>
  <si>
    <t>2017-05-03T03:48:41</t>
  </si>
  <si>
    <t>2017-04-29T13:41:00.270+06</t>
  </si>
  <si>
    <t>2017-04-23T15:30:00.998+06</t>
  </si>
  <si>
    <t>2017-04-23T17:30:00.532+06</t>
  </si>
  <si>
    <t>2017-04-24T17:30:00.229+06</t>
  </si>
  <si>
    <t>2017-05-03T09:24:24.129+06</t>
  </si>
  <si>
    <t>uuid:1fb02f7e-8087-46ca-99e2-a5de80d70061</t>
  </si>
  <si>
    <t>1fb02f7e-8087-46ca-99e2-a5de80d70061</t>
  </si>
  <si>
    <t>2017-05-03T03:51:12</t>
  </si>
  <si>
    <t>2017-04-29T13:43:44.650+06</t>
  </si>
  <si>
    <t>2017-04-23T16:00:00.532+06</t>
  </si>
  <si>
    <t>2017-04-23T17:30:00.735+06</t>
  </si>
  <si>
    <t>2017-04-24T17:30:00.870+06</t>
  </si>
  <si>
    <t>2017-05-03T09:18:16.958+06</t>
  </si>
  <si>
    <t>uuid:690a9390-ff63-4f31-96ff-1008ee86a700</t>
  </si>
  <si>
    <t>690a9390-ff63-4f31-96ff-1008ee86a700</t>
  </si>
  <si>
    <t>2017-05-03T03:51:14</t>
  </si>
  <si>
    <t>2017-04-29T13:46:17.133+06</t>
  </si>
  <si>
    <t>2017-04-23T16:00:00.161+06</t>
  </si>
  <si>
    <t>2017-04-23T17:30:00.963+06</t>
  </si>
  <si>
    <t>2017-04-24T17:30:00.163+06</t>
  </si>
  <si>
    <t>2017-05-03T09:18:53.075+06</t>
  </si>
  <si>
    <t>uuid:15df0964-bd6a-420e-a330-dce9b567d56e</t>
  </si>
  <si>
    <t>15df0964-bd6a-420e-a330-dce9b567d56e</t>
  </si>
  <si>
    <t>2017-05-03T03:51:16</t>
  </si>
  <si>
    <t>2017-04-29T13:48:58.343+06</t>
  </si>
  <si>
    <t>2017-04-23T15:00:00.651+06</t>
  </si>
  <si>
    <t>2017-04-23T17:30:00.871+06</t>
  </si>
  <si>
    <t>2017-04-24T17:30:00.406+06</t>
  </si>
  <si>
    <t>2017-05-03T09:21:19.196+06</t>
  </si>
  <si>
    <t>uuid:446d08fb-8b17-4932-bfde-234528e1820f</t>
  </si>
  <si>
    <t>446d08fb-8b17-4932-bfde-234528e1820f</t>
  </si>
  <si>
    <t>2017-05-03T03:51:17</t>
  </si>
  <si>
    <t>2017-04-29T13:51:52.097+06</t>
  </si>
  <si>
    <t>2017-04-23T15:10:00.835+06</t>
  </si>
  <si>
    <t>2017-04-23T17:30:00.049+06</t>
  </si>
  <si>
    <t>2017-04-24T17:30:00.036+06</t>
  </si>
  <si>
    <t>2017-05-03T09:25:50.831+06</t>
  </si>
  <si>
    <t>uuid:94b4f59c-65b8-42b4-bc57-3951fe22aea0</t>
  </si>
  <si>
    <t>94b4f59c-65b8-42b4-bc57-3951fe22aea0</t>
  </si>
  <si>
    <t>2017-05-03T03:51:19</t>
  </si>
  <si>
    <t>2017-04-29T13:59:09.982+06</t>
  </si>
  <si>
    <t>2017-04-23T15:30:00.967+06</t>
  </si>
  <si>
    <t>2017-04-23T17:30:00.128+06</t>
  </si>
  <si>
    <t>2017-04-24T17:30:00.386+06</t>
  </si>
  <si>
    <t>2017-05-03T09:22:32.646+06</t>
  </si>
  <si>
    <t>uuid:9f46d5a4-0645-458d-9424-0dd67526cdc4</t>
  </si>
  <si>
    <t>9f46d5a4-0645-458d-9424-0dd67526cdc4</t>
  </si>
  <si>
    <t>2017-05-03T03:51:21</t>
  </si>
  <si>
    <t>2017-04-30T15:56:32.082+06</t>
  </si>
  <si>
    <t>2017-04-24T14:40:00.736+06</t>
  </si>
  <si>
    <t>2017-04-24T17:00:00.613+06</t>
  </si>
  <si>
    <t>2017-04-25T17:00:00.301+06</t>
  </si>
  <si>
    <t>2017-04-30T15:59:32.341+06</t>
  </si>
  <si>
    <t>uuid:cf3f7885-5899-4f00-9ac1-8f74329946b9</t>
  </si>
  <si>
    <t>cf3f7885-5899-4f00-9ac1-8f74329946b9</t>
  </si>
  <si>
    <t>2017-05-03T03:51:23</t>
  </si>
  <si>
    <t>2017-05-04T08:55:38.130+06</t>
  </si>
  <si>
    <t>2017-05-04T08:52:00.464+06</t>
  </si>
  <si>
    <t>23.737418265864598 90.41916876706858 -14.006635117056645 6.0</t>
  </si>
  <si>
    <t>Trash present and moist</t>
  </si>
  <si>
    <t>2017-05-04T15:10:05.802+06</t>
  </si>
  <si>
    <t>uuid:42225fdb-8116-4fbc-b1c8-39c291e970a7</t>
  </si>
  <si>
    <t>42225fdb-8116-4fbc-b1c8-39c291e970a7</t>
  </si>
  <si>
    <t>2017-05-04T09:20:44</t>
  </si>
  <si>
    <t>2017-05-04T09:11:57.600+06</t>
  </si>
  <si>
    <t>2017-05-04T09:12:00.327+06</t>
  </si>
  <si>
    <t>23.73748221484342 90.4201583655441 -27.43212556478209 6.0</t>
  </si>
  <si>
    <t>2017-05-04T15:02:58.633+06</t>
  </si>
  <si>
    <t>uuid:3c8987a9-719e-4b24-b9fe-510b48618b5f</t>
  </si>
  <si>
    <t>3c8987a9-719e-4b24-b9fe-510b48618b5f</t>
  </si>
  <si>
    <t>2017-05-04T09:20:47</t>
  </si>
  <si>
    <t>2017-05-04T09:26:56.869+06</t>
  </si>
  <si>
    <t>2017-05-04T09:30:00.124+06</t>
  </si>
  <si>
    <t>23.73764627705931 90.42167952312434 -38.391310338264326 6.0</t>
  </si>
  <si>
    <t>Near by houshold &amp; trash</t>
  </si>
  <si>
    <t>2017-05-04T15:11:02.317+06</t>
  </si>
  <si>
    <t>uuid:67a4968a-c59b-415b-9e3c-b531ceb20363</t>
  </si>
  <si>
    <t>67a4968a-c59b-415b-9e3c-b531ceb20363</t>
  </si>
  <si>
    <t>2017-05-04T09:20:48</t>
  </si>
  <si>
    <t>2017-05-04T10:05:59.574+06</t>
  </si>
  <si>
    <t>2017-05-04T10:03:00.168+06</t>
  </si>
  <si>
    <t>23.741462610434137 90.41514154138457 -46.63460379878352 4.0</t>
  </si>
  <si>
    <t>2017-05-04T15:12:44.042+06</t>
  </si>
  <si>
    <t>uuid:62dbade2-9ab5-41ca-9563-bc505fb03d5e</t>
  </si>
  <si>
    <t>62dbade2-9ab5-41ca-9563-bc505fb03d5e</t>
  </si>
  <si>
    <t>2017-05-04T09:20:51</t>
  </si>
  <si>
    <t>2017-05-04T10:21:26.632+06</t>
  </si>
  <si>
    <t>2017-05-04T10:19:00.993+06</t>
  </si>
  <si>
    <t>23.74120674572247 90.41570976761197 -32.895342697626845 4.0</t>
  </si>
  <si>
    <t>Rajarbag polic line pond water</t>
  </si>
  <si>
    <t>2017-05-04T15:12:58.910+06</t>
  </si>
  <si>
    <t>uuid:3e9c3fe6-51b8-4c94-b8fc-725884b2adab</t>
  </si>
  <si>
    <t>3e9c3fe6-51b8-4c94-b8fc-725884b2adab</t>
  </si>
  <si>
    <t>2017-05-04T09:20:53</t>
  </si>
  <si>
    <t>2017-05-04T10:48:28.996+06</t>
  </si>
  <si>
    <t>2017-05-04T10:37:00.802+06</t>
  </si>
  <si>
    <t>23.738707900920915 90.4171901632895 -44.936282024072774 4.0</t>
  </si>
  <si>
    <t>2017-05-04T15:13:07.693+06</t>
  </si>
  <si>
    <t>uuid:e5cbcff4-5ff8-48f5-ba24-7b112387adb9</t>
  </si>
  <si>
    <t>e5cbcff4-5ff8-48f5-ba24-7b112387adb9</t>
  </si>
  <si>
    <t>2017-05-04T09:20:55</t>
  </si>
  <si>
    <t>2017-05-04T11:03:53.706+06</t>
  </si>
  <si>
    <t>2017-05-04T11:04:00.014+06</t>
  </si>
  <si>
    <t>23.736132897548313 90.41974577873587 -40.55075894029511 4.0</t>
  </si>
  <si>
    <t>Near by a road and stall</t>
  </si>
  <si>
    <t>2017-05-04T15:12:30.914+06</t>
  </si>
  <si>
    <t>uuid:e985dfb8-60ef-44c5-9f01-9df4af1e3a3a</t>
  </si>
  <si>
    <t>e985dfb8-60ef-44c5-9f01-9df4af1e3a3a</t>
  </si>
  <si>
    <t>2017-05-04T09:20:58</t>
  </si>
  <si>
    <t>2017-05-04T11:31:31.009+06</t>
  </si>
  <si>
    <t>2017-05-04T11:28:00.437+06</t>
  </si>
  <si>
    <t>23.734014534662624 90.4215872576626 -42.84285525760173 4.0</t>
  </si>
  <si>
    <t>2017-05-04T15:12:37.414+06</t>
  </si>
  <si>
    <t>uuid:86b9ba56-efa4-4ae9-bd75-4bb1d9dc8453</t>
  </si>
  <si>
    <t>86b9ba56-efa4-4ae9-bd75-4bb1d9dc8453</t>
  </si>
  <si>
    <t>2017-05-04T09:21:00</t>
  </si>
  <si>
    <t>2017-05-04T09:02:06.015+06</t>
  </si>
  <si>
    <t>2017-05-04T08:58:00.470+06</t>
  </si>
  <si>
    <t>23.737337325617457 90.41956529524566 -29.28261000915612 6.0</t>
  </si>
  <si>
    <t>2017-05-04T15:16:10.896+06</t>
  </si>
  <si>
    <t>uuid:56ef9fd4-f141-4f8b-9627-22ff6ef01f2d</t>
  </si>
  <si>
    <t>56ef9fd4-f141-4f8b-9627-22ff6ef01f2d</t>
  </si>
  <si>
    <t>2017-05-04T09:23:19.676+06</t>
  </si>
  <si>
    <t>2017-05-04T09:23:00.889+06</t>
  </si>
  <si>
    <t>23.737336738360344 90.41960507648128 -39.651765017750066 6.0</t>
  </si>
  <si>
    <t>2017-05-04T14:57:30.652+06</t>
  </si>
  <si>
    <t>uuid:1eacb11c-61dc-47e9-a68e-d3d167af0f90</t>
  </si>
  <si>
    <t>1eacb11c-61dc-47e9-a68e-d3d167af0f90</t>
  </si>
  <si>
    <t>2017-05-04T09:21:02</t>
  </si>
  <si>
    <t>2017-05-04T09:39:55.164+06</t>
  </si>
  <si>
    <t>2017-05-04T09:40:00.434+06</t>
  </si>
  <si>
    <t>23.737342063777596 90.41947755095612 -28.65780948166756 6.0</t>
  </si>
  <si>
    <t>2017-05-04T15:17:55.830+06</t>
  </si>
  <si>
    <t>uuid:fa6028c1-d311-4da2-8d22-fd8a430429dc</t>
  </si>
  <si>
    <t>fa6028c1-d311-4da2-8d22-fd8a430429dc</t>
  </si>
  <si>
    <t>2017-05-04T09:21:05</t>
  </si>
  <si>
    <t>2017-05-04T10:13:42.970+06</t>
  </si>
  <si>
    <t>2017-05-04T10:13:00.209+06</t>
  </si>
  <si>
    <t>23.737295758363537 90.41931663097874 -28.899024625021134 6.0</t>
  </si>
  <si>
    <t>Bathing place is dirty</t>
  </si>
  <si>
    <t>2017-05-04T15:17:09.833+06</t>
  </si>
  <si>
    <t>uuid:04c99689-15bf-48e7-8891-cb065ccd5ba4</t>
  </si>
  <si>
    <t>04c99689-15bf-48e7-8891-cb065ccd5ba4</t>
  </si>
  <si>
    <t>2017-05-04T09:21:07</t>
  </si>
  <si>
    <t>2017-05-04T11:16:46.512+06</t>
  </si>
  <si>
    <t>2017-05-04T10:45:00.209+06</t>
  </si>
  <si>
    <t>23.73733769830901 90.42211366287343 -45.256370999411914 6.0</t>
  </si>
  <si>
    <t>2017-05-04T15:03:08.770+06</t>
  </si>
  <si>
    <t>uuid:f199c98c-ef05-414e-bc1e-f1f286f2bd84</t>
  </si>
  <si>
    <t>f199c98c-ef05-414e-bc1e-f1f286f2bd84</t>
  </si>
  <si>
    <t>2017-05-04T09:21:09</t>
  </si>
  <si>
    <t>2017-05-04T11:24:09.119+06</t>
  </si>
  <si>
    <t>2017-05-04T11:24:00.586+06</t>
  </si>
  <si>
    <t>23.735757798018692 90.4238932527231 -35.4490344409863 6.0</t>
  </si>
  <si>
    <t>Puffed rice maker hand is dirty</t>
  </si>
  <si>
    <t>2017-05-04T14:52:07.535+06</t>
  </si>
  <si>
    <t>uuid:4eda5066-98fc-48b4-bcd6-62a1b977858c</t>
  </si>
  <si>
    <t>4eda5066-98fc-48b4-bcd6-62a1b977858c</t>
  </si>
  <si>
    <t>2017-05-04T09:21:18</t>
  </si>
  <si>
    <t>2017-05-04T11:33:08.381+06</t>
  </si>
  <si>
    <t>2017-05-04T11:33:00.126+06</t>
  </si>
  <si>
    <t>23.73564891256018 90.42390829072764 -51.09379016877226 4.0</t>
  </si>
  <si>
    <t>Nearby main road</t>
  </si>
  <si>
    <t>2017-05-04T15:19:03.157+06</t>
  </si>
  <si>
    <t>uuid:29529fa2-236b-46f3-a50c-963a51e79cb1</t>
  </si>
  <si>
    <t>29529fa2-236b-46f3-a50c-963a51e79cb1</t>
  </si>
  <si>
    <t>2017-05-04T09:21:20</t>
  </si>
  <si>
    <t>2017-05-04T12:12:35.502+06</t>
  </si>
  <si>
    <t>2017-05-04T12:12:00.937+06</t>
  </si>
  <si>
    <t>23.73213039794881 90.42379091439878 -41.69151917476226 4.0</t>
  </si>
  <si>
    <t>Many children eating puffed rice</t>
  </si>
  <si>
    <t>2017-05-04T14:55:00.510+06</t>
  </si>
  <si>
    <t>uuid:f470206b-b136-447b-8d91-a52fae2fd0fc</t>
  </si>
  <si>
    <t>f470206b-b136-447b-8d91-a52fae2fd0fc</t>
  </si>
  <si>
    <t>2017-05-04T09:21:22</t>
  </si>
  <si>
    <t>2017-05-04T09:03:49.703+06</t>
  </si>
  <si>
    <t>2017-05-04T08:55:00.691+06</t>
  </si>
  <si>
    <t>23.737350386893862 90.41952910728551 -33.986216696411155 6.0</t>
  </si>
  <si>
    <t>2017-05-04T15:19:32.256+06</t>
  </si>
  <si>
    <t>uuid:cfa8cb17-78da-47af-9f6e-422caeb223c8</t>
  </si>
  <si>
    <t>cfa8cb17-78da-47af-9f6e-422caeb223c8</t>
  </si>
  <si>
    <t>2017-05-04T09:21:24</t>
  </si>
  <si>
    <t>2017-05-04T09:32:58.876+06</t>
  </si>
  <si>
    <t>2017-05-04T09:27:00.655+06</t>
  </si>
  <si>
    <t>23.737479499729876 90.4189549051875 -42.27894569618255 6.0</t>
  </si>
  <si>
    <t>2017-05-04T15:15:23.520+06</t>
  </si>
  <si>
    <t>uuid:c0810cf1-8ab7-4c2a-98b0-99f8960d219d</t>
  </si>
  <si>
    <t>c0810cf1-8ab7-4c2a-98b0-99f8960d219d</t>
  </si>
  <si>
    <t>2017-05-04T09:21:26</t>
  </si>
  <si>
    <t>2017-05-04T09:52:56.548+06</t>
  </si>
  <si>
    <t>2017-05-04T09:45:00.870+06</t>
  </si>
  <si>
    <t>23.73623450784849 90.41955452580095 -11.614697955278 6.0</t>
  </si>
  <si>
    <t>2017-05-04T15:16:44.463+06</t>
  </si>
  <si>
    <t>uuid:54762935-ad88-4858-9545-a2da032596d7</t>
  </si>
  <si>
    <t>54762935-ad88-4858-9545-a2da032596d7</t>
  </si>
  <si>
    <t>2017-05-04T09:21:28</t>
  </si>
  <si>
    <t>2017-05-04T10:10:06.908+06</t>
  </si>
  <si>
    <t>2017-05-04T10:04:00.098+06</t>
  </si>
  <si>
    <t>23.73729654135572 90.41944164543175 -31.21436426835385 6.0</t>
  </si>
  <si>
    <t>2017-05-04T15:19:50.716+06</t>
  </si>
  <si>
    <t>uuid:4d10e277-1709-4541-9870-dbbea414be2c</t>
  </si>
  <si>
    <t>4d10e277-1709-4541-9870-dbbea414be2c</t>
  </si>
  <si>
    <t>2017-05-04T09:21:30</t>
  </si>
  <si>
    <t>2017-05-04T10:24:49.494+06</t>
  </si>
  <si>
    <t>2017-05-04T10:20:00.799+06</t>
  </si>
  <si>
    <t>23.737396237435505 90.41957464516666 -17.71259390602261 6.0</t>
  </si>
  <si>
    <t>2017-05-04T15:17:23.066+06</t>
  </si>
  <si>
    <t>uuid:fccf2578-dd2f-4610-942a-fb859e0ed6f0</t>
  </si>
  <si>
    <t>fccf2578-dd2f-4610-942a-fb859e0ed6f0</t>
  </si>
  <si>
    <t>2017-05-04T09:21:32</t>
  </si>
  <si>
    <t>2017-05-04T10:35:46.401+06</t>
  </si>
  <si>
    <t>2017-05-04T10:35:00.223+06</t>
  </si>
  <si>
    <t>23.73812155110514 90.41904003256018 -41.011237071856534 6.0</t>
  </si>
  <si>
    <t>2017-05-04T15:18:52.890+06</t>
  </si>
  <si>
    <t>uuid:669172cf-74fa-4927-b8a8-062f46a6a0a6</t>
  </si>
  <si>
    <t>669172cf-74fa-4927-b8a8-062f46a6a0a6</t>
  </si>
  <si>
    <t>2017-05-04T09:21:36</t>
  </si>
  <si>
    <t>2017-05-04T10:45:43.104+06</t>
  </si>
  <si>
    <t>2017-05-04T10:45:00.403+06</t>
  </si>
  <si>
    <t>23.73924496065451 90.42062658764452 -36.36773027663842 6.0</t>
  </si>
  <si>
    <t>Many people drink this water besides road and dirt visible nearby</t>
  </si>
  <si>
    <t>2017-05-04T15:18:04.280+06</t>
  </si>
  <si>
    <t>uuid:7ce86d02-d574-4ae3-95bc-6b3ba6ddeb1d</t>
  </si>
  <si>
    <t>7ce86d02-d574-4ae3-95bc-6b3ba6ddeb1d</t>
  </si>
  <si>
    <t>2017-05-04T09:21:38</t>
  </si>
  <si>
    <t>2017-05-04T10:56:07.737+06</t>
  </si>
  <si>
    <t>2017-05-04T10:57:00.505+06</t>
  </si>
  <si>
    <t>23.73771944402069 90.42231865079064 9.217366046847864 6.0</t>
  </si>
  <si>
    <t>There are many people drink this water besides road particularlyâ€‹ Rickshaw pullar .</t>
  </si>
  <si>
    <t>2017-05-04T15:18:31.941+06</t>
  </si>
  <si>
    <t>uuid:0612f473-7d89-4def-a683-9858889f9e77</t>
  </si>
  <si>
    <t>0612f473-7d89-4def-a683-9858889f9e77</t>
  </si>
  <si>
    <t>2017-05-04T09:21:40</t>
  </si>
  <si>
    <t>2017-05-04T18:55:07.763+06</t>
  </si>
  <si>
    <t>2017-04-23T15:10:00.737+06</t>
  </si>
  <si>
    <t>2017-04-23T17:30:00.775+06</t>
  </si>
  <si>
    <t>2017-04-24T17:30:00.411+06</t>
  </si>
  <si>
    <t>Original weight is 1015.65g</t>
  </si>
  <si>
    <t>2017-05-04T19:07:54.413+06</t>
  </si>
  <si>
    <t>uuid:e77e6e0f-b803-4d72-af70-764a18b6e6d7</t>
  </si>
  <si>
    <t>e77e6e0f-b803-4d72-af70-764a18b6e6d7</t>
  </si>
  <si>
    <t>2017-05-04T13:10:54</t>
  </si>
  <si>
    <t>2017-04-29T10:57:19.055+06</t>
  </si>
  <si>
    <t>2017-04-19T12:15:00.774+06</t>
  </si>
  <si>
    <t>2017-04-19T13:45:00.624+06</t>
  </si>
  <si>
    <t>2017-04-20T13:50:00.208+06</t>
  </si>
  <si>
    <t>2017-05-07T12:25:35.970+06</t>
  </si>
  <si>
    <t>uuid:c6d1b3d1-ce2b-4db6-b299-25b74774f50b</t>
  </si>
  <si>
    <t>c6d1b3d1-ce2b-4db6-b299-25b74774f50b</t>
  </si>
  <si>
    <t>2017-05-07T06:28:19</t>
  </si>
  <si>
    <t>2017-05-04T10:40:54.425+06</t>
  </si>
  <si>
    <t>2017-05-02T11:30:00.689+06</t>
  </si>
  <si>
    <t>2017-05-02T15:20:00.396+06</t>
  </si>
  <si>
    <t>2017-05-03T15:20:00.454+06</t>
  </si>
  <si>
    <t>2017-05-08T09:38:48.862+06</t>
  </si>
  <si>
    <t>uuid:aff1dcbb-c6e8-4d4c-8efa-be9961906aab</t>
  </si>
  <si>
    <t>aff1dcbb-c6e8-4d4c-8efa-be9961906aab</t>
  </si>
  <si>
    <t>2017-05-08T04:26:40</t>
  </si>
  <si>
    <t>2017-05-04T10:50:41.003+06</t>
  </si>
  <si>
    <t>2017-05-02T12:10:00.756+06</t>
  </si>
  <si>
    <t>2017-05-02T15:20:00.375+06</t>
  </si>
  <si>
    <t>2017-05-03T15:20:00.271+06</t>
  </si>
  <si>
    <t>2017-05-08T09:40:24.359+06</t>
  </si>
  <si>
    <t>uuid:dd712bef-6057-4b39-997a-ba50d25e011f</t>
  </si>
  <si>
    <t>dd712bef-6057-4b39-997a-ba50d25e011f</t>
  </si>
  <si>
    <t>2017-05-08T04:26:42</t>
  </si>
  <si>
    <t>2017-05-04T10:54:18.063+06</t>
  </si>
  <si>
    <t>2017-05-02T12:10:00.011+06</t>
  </si>
  <si>
    <t>2017-05-02T15:20:00.575+06</t>
  </si>
  <si>
    <t>2017-05-03T15:20:00.545+06</t>
  </si>
  <si>
    <t>2017-05-08T09:40:34.588+06</t>
  </si>
  <si>
    <t>uuid:7bf6635e-8670-4b18-a775-20514776552e</t>
  </si>
  <si>
    <t>7bf6635e-8670-4b18-a775-20514776552e</t>
  </si>
  <si>
    <t>2017-05-08T04:26:43</t>
  </si>
  <si>
    <t>2017-05-04T10:56:41.087+06</t>
  </si>
  <si>
    <t>2017-05-02T12:00:00.244+06</t>
  </si>
  <si>
    <t>2017-05-02T15:21:00.061+06</t>
  </si>
  <si>
    <t>2017-05-03T15:20:00.373+06</t>
  </si>
  <si>
    <t>2017-05-08T09:25:51.086+06</t>
  </si>
  <si>
    <t>uuid:abcdbc6c-f948-4410-bece-5ad0c4dacfbc</t>
  </si>
  <si>
    <t>abcdbc6c-f948-4410-bece-5ad0c4dacfbc</t>
  </si>
  <si>
    <t>2017-05-08T04:26:45</t>
  </si>
  <si>
    <t>2017-05-04T10:59:21.924+06</t>
  </si>
  <si>
    <t>2017-05-02T12:00:00.655+06</t>
  </si>
  <si>
    <t>2017-05-02T15:20:00.455+06</t>
  </si>
  <si>
    <t>2017-05-03T15:20:00.380+06</t>
  </si>
  <si>
    <t>2017-05-08T09:29:35.888+06</t>
  </si>
  <si>
    <t>uuid:6871a12f-9b77-4f71-a525-3af4dcb93d6d</t>
  </si>
  <si>
    <t>6871a12f-9b77-4f71-a525-3af4dcb93d6d</t>
  </si>
  <si>
    <t>2017-05-08T04:26:47</t>
  </si>
  <si>
    <t>2017-05-04T11:01:26.183+06</t>
  </si>
  <si>
    <t>2017-05-02T12:00:00.274+06</t>
  </si>
  <si>
    <t>2017-05-02T15:20:00.551+06</t>
  </si>
  <si>
    <t>2017-05-03T15:20:00.720+06</t>
  </si>
  <si>
    <t>2017-05-08T09:37:07.215+06</t>
  </si>
  <si>
    <t>uuid:3deaff6e-7337-4550-bf71-aeee90fd8c1f</t>
  </si>
  <si>
    <t>3deaff6e-7337-4550-bf71-aeee90fd8c1f</t>
  </si>
  <si>
    <t>2017-05-08T04:26:49</t>
  </si>
  <si>
    <t>2017-05-07T09:23:41.280+06</t>
  </si>
  <si>
    <t>2017-05-07T09:24:00.590+06</t>
  </si>
  <si>
    <t>23.737495699037158 90.4223719337566 -8.579644571707572 6.0</t>
  </si>
  <si>
    <t>WASA water with tap</t>
  </si>
  <si>
    <t>Many people use the water and no dirt visible nearby</t>
  </si>
  <si>
    <t>2017-05-07T15:53:41.666+06</t>
  </si>
  <si>
    <t>uuid:bf5248e2-ca52-45c9-8751-6395a0f5d376</t>
  </si>
  <si>
    <t>bf5248e2-ca52-45c9-8751-6395a0f5d376</t>
  </si>
  <si>
    <t>2017-05-07T10:02:47</t>
  </si>
  <si>
    <t>2017-05-07T09:46:19.500+06</t>
  </si>
  <si>
    <t>2017-05-07T09:40:00.161+06</t>
  </si>
  <si>
    <t>23.736823900424497 90.42161681979788 -12.22579052940928 4.0</t>
  </si>
  <si>
    <t>2017-05-07T15:55:39.900+06</t>
  </si>
  <si>
    <t>uuid:6fbabc47-283c-49eb-bf66-8d73271c39b2</t>
  </si>
  <si>
    <t>6fbabc47-283c-49eb-bf66-8d73271c39b2</t>
  </si>
  <si>
    <t>2017-05-07T10:02:49</t>
  </si>
  <si>
    <t>2017-05-07T09:57:06.536+06</t>
  </si>
  <si>
    <t>2017-05-07T10:00:00.281+06</t>
  </si>
  <si>
    <t>23.736457303580462 90.42010501984626 -55.06402734860797 6.0</t>
  </si>
  <si>
    <t>Washa water with tap</t>
  </si>
  <si>
    <t>2017-05-07T15:54:47.209+06</t>
  </si>
  <si>
    <t>uuid:af9dd2c0-a22d-4ae6-ad4b-14c45e7c66c4</t>
  </si>
  <si>
    <t>af9dd2c0-a22d-4ae6-ad4b-14c45e7c66c4</t>
  </si>
  <si>
    <t>2017-05-07T10:02:52</t>
  </si>
  <si>
    <t>2017-05-07T10:25:02.032+06</t>
  </si>
  <si>
    <t>2017-05-07T10:25:00.396+06</t>
  </si>
  <si>
    <t>23.736465750446726 90.42003324491625 -45.37238781477118 6.0</t>
  </si>
  <si>
    <t>2017-05-07T15:56:30.454+06</t>
  </si>
  <si>
    <t>uuid:caef3aa8-37fc-487f-a4c8-8a0b2731f49a</t>
  </si>
  <si>
    <t>caef3aa8-37fc-487f-a4c8-8a0b2731f49a</t>
  </si>
  <si>
    <t>2017-05-07T10:02:54</t>
  </si>
  <si>
    <t>2017-05-07T10:34:05.982+06</t>
  </si>
  <si>
    <t>2017-05-07T10:35:00.703+06</t>
  </si>
  <si>
    <t>23.73661295122212 90.42051251476398 -41.63908201836892 6.0</t>
  </si>
  <si>
    <t>Many people drink this water</t>
  </si>
  <si>
    <t>2017-05-07T15:57:04.191+06</t>
  </si>
  <si>
    <t>uuid:f1ff8f18-09a5-4906-b9b6-824e7da4069a</t>
  </si>
  <si>
    <t>f1ff8f18-09a5-4906-b9b6-824e7da4069a</t>
  </si>
  <si>
    <t>2017-05-07T10:02:56</t>
  </si>
  <si>
    <t>2017-05-07T11:28:05.905+06</t>
  </si>
  <si>
    <t>2017-05-07T11:30:00.824+06</t>
  </si>
  <si>
    <t>23.737927811134664 90.42093497970649 -31.86239701017218 6.0</t>
  </si>
  <si>
    <t>2017-05-07T15:57:41.621+06</t>
  </si>
  <si>
    <t>uuid:d58cd24e-20e7-4a97-b634-237315cc7454</t>
  </si>
  <si>
    <t>d58cd24e-20e7-4a97-b634-237315cc7454</t>
  </si>
  <si>
    <t>2017-05-07T10:02:58</t>
  </si>
  <si>
    <t>2017-05-07T12:00:02.822+06</t>
  </si>
  <si>
    <t>2017-05-07T12:00:00.466+06</t>
  </si>
  <si>
    <t>23.73497300283147 90.42275452679165 -20.318164788901903 6.0</t>
  </si>
  <si>
    <t>2017-05-07T15:59:25.756+06</t>
  </si>
  <si>
    <t>uuid:f90692af-e830-431f-b496-d38c8eac9aa7</t>
  </si>
  <si>
    <t>f90692af-e830-431f-b496-d38c8eac9aa7</t>
  </si>
  <si>
    <t>2017-05-07T10:03:00</t>
  </si>
  <si>
    <t>2017-05-07T12:20:43.616+06</t>
  </si>
  <si>
    <t>2017-05-07T12:20:00.744+06</t>
  </si>
  <si>
    <t>23.736045947224845 90.42342244625104 26.31350225936263 6.0</t>
  </si>
  <si>
    <t>collected from  Mosque with tap sample</t>
  </si>
  <si>
    <t>More than 400 people use this water</t>
  </si>
  <si>
    <t>2017-05-07T16:00:06.900+06</t>
  </si>
  <si>
    <t>uuid:c5c7d20d-59f3-4430-9921-c4a0f588c73e</t>
  </si>
  <si>
    <t>c5c7d20d-59f3-4430-9921-c4a0f588c73e</t>
  </si>
  <si>
    <t>2017-05-07T10:03:02</t>
  </si>
  <si>
    <t>2017-05-07T12:51:14.243+06</t>
  </si>
  <si>
    <t>2017-05-07T12:51:00.622+06</t>
  </si>
  <si>
    <t>23.734707763612715 90.42179420788517 -59.91592993985613 6.0</t>
  </si>
  <si>
    <t>Many people have this Fuska</t>
  </si>
  <si>
    <t>2017-05-07T15:58:14.367+06</t>
  </si>
  <si>
    <t>uuid:df7ca204-215d-4e39-9dd2-3c55e71bc942</t>
  </si>
  <si>
    <t>df7ca204-215d-4e39-9dd2-3c55e71bc942</t>
  </si>
  <si>
    <t>2017-05-07T10:03:05</t>
  </si>
  <si>
    <t>2017-05-07T13:09:41.313+06</t>
  </si>
  <si>
    <t>2017-05-07T13:07:00.175+06</t>
  </si>
  <si>
    <t>23.731742067587664 90.42223712473607 -13.99440246526569 6.0</t>
  </si>
  <si>
    <t>There are many people eat chatpoty</t>
  </si>
  <si>
    <t>2017-05-07T15:58:43.027+06</t>
  </si>
  <si>
    <t>uuid:d1b5c7ed-891d-4083-86fa-0d4a8a032935</t>
  </si>
  <si>
    <t>d1b5c7ed-891d-4083-86fa-0d4a8a032935</t>
  </si>
  <si>
    <t>2017-05-07T10:03:07</t>
  </si>
  <si>
    <t>2017-05-07T09:19:20.995+06</t>
  </si>
  <si>
    <t>2017-05-07T09:20:00.491+06</t>
  </si>
  <si>
    <t>23.735024659961297 90.42309838221294 -28.71618383554311 4.0</t>
  </si>
  <si>
    <t>Moist, closer drain</t>
  </si>
  <si>
    <t>2017-05-07T16:12:08.410+06</t>
  </si>
  <si>
    <t>uuid:c99d555f-4015-4f69-abb4-89f484619604</t>
  </si>
  <si>
    <t>c99d555f-4015-4f69-abb4-89f484619604</t>
  </si>
  <si>
    <t>2017-05-07T10:15:48</t>
  </si>
  <si>
    <t>2017-05-07T09:47:51.916+06</t>
  </si>
  <si>
    <t>2017-05-07T09:48:00.461+06</t>
  </si>
  <si>
    <t>23.736489025466877 90.42017875707981 -47.05347842321761 4.0</t>
  </si>
  <si>
    <t>2017-05-07T16:13:53.321+06</t>
  </si>
  <si>
    <t>uuid:a4149d73-4792-4f93-a12b-c14ef95831b1</t>
  </si>
  <si>
    <t>a4149d73-4792-4f93-a12b-c14ef95831b1</t>
  </si>
  <si>
    <t>2017-05-07T10:15:51</t>
  </si>
  <si>
    <t>2017-05-07T10:27:39.236+06</t>
  </si>
  <si>
    <t>2017-05-07T10:27:00.256+06</t>
  </si>
  <si>
    <t>23.737029965519913 90.42143034480033 -32.65603789637354 4.0</t>
  </si>
  <si>
    <t>2017-05-07T16:14:19.978+06</t>
  </si>
  <si>
    <t>uuid:85b1c2b8-bb1b-4754-ba0f-53af0855e3ce</t>
  </si>
  <si>
    <t>85b1c2b8-bb1b-4754-ba0f-53af0855e3ce</t>
  </si>
  <si>
    <t>2017-05-07T10:15:52</t>
  </si>
  <si>
    <t>2017-05-07T11:05:38.855+06</t>
  </si>
  <si>
    <t>2017-05-07T11:05:00.080+06</t>
  </si>
  <si>
    <t>23.73778844559921 90.42193065678914 -37.489803477310495 4.0</t>
  </si>
  <si>
    <t>Moist soil, inside school</t>
  </si>
  <si>
    <t>2017-05-07T16:12:35.474+06</t>
  </si>
  <si>
    <t>uuid:83fcb8ee-f79c-4b91-ab79-23b5faf34edc</t>
  </si>
  <si>
    <t>83fcb8ee-f79c-4b91-ab79-23b5faf34edc</t>
  </si>
  <si>
    <t>2017-05-07T10:15:55</t>
  </si>
  <si>
    <t>2017-05-07T11:16:19.173+06</t>
  </si>
  <si>
    <t>2017-05-07T11:16:00.694+06</t>
  </si>
  <si>
    <t>23.738183072654568 90.4211778541953 -44.73421583029779 4.0</t>
  </si>
  <si>
    <t>Moist soil</t>
  </si>
  <si>
    <t>2017-05-07T16:13:08.798+06</t>
  </si>
  <si>
    <t>uuid:258ef8fb-05d3-436a-bd5e-994736da656e</t>
  </si>
  <si>
    <t>258ef8fb-05d3-436a-bd5e-994736da656e</t>
  </si>
  <si>
    <t>2017-05-07T10:15:57</t>
  </si>
  <si>
    <t>2017-05-07T11:30:58.786+06</t>
  </si>
  <si>
    <t>2017-05-07T11:31:00.023+06</t>
  </si>
  <si>
    <t>23.735372641523167 90.42204633304351 -44.47084100259069 4.0</t>
  </si>
  <si>
    <t>2017-05-07T16:10:43.565+06</t>
  </si>
  <si>
    <t>uuid:59d0d676-ff85-4d99-b2cf-16fde9c73255</t>
  </si>
  <si>
    <t>59d0d676-ff85-4d99-b2cf-16fde9c73255</t>
  </si>
  <si>
    <t>2017-05-07T10:15:58</t>
  </si>
  <si>
    <t>2017-05-07T11:41:40.731+06</t>
  </si>
  <si>
    <t>2017-05-07T11:42:00.378+06</t>
  </si>
  <si>
    <t>23.73425970960639 90.4213570830454 -40.115980953349904 4.0</t>
  </si>
  <si>
    <t>2017-05-07T16:11:07.162+06</t>
  </si>
  <si>
    <t>uuid:d168224f-a342-4e68-a5e5-436797c76a6c</t>
  </si>
  <si>
    <t>d168224f-a342-4e68-a5e5-436797c76a6c</t>
  </si>
  <si>
    <t>2017-05-07T10:16:00</t>
  </si>
  <si>
    <t>2017-05-07T11:50:35.293+06</t>
  </si>
  <si>
    <t>2017-05-07T11:51:00.026+06</t>
  </si>
  <si>
    <t>23.733772351637 90.42187655368102 -46.56165015960916 4.0</t>
  </si>
  <si>
    <t>2017-05-07T16:11:28.718+06</t>
  </si>
  <si>
    <t>uuid:a4a9e032-bed1-42f1-ad80-fbe341f0f4a7</t>
  </si>
  <si>
    <t>a4a9e032-bed1-42f1-ad80-fbe341f0f4a7</t>
  </si>
  <si>
    <t>2017-05-07T10:16:02</t>
  </si>
  <si>
    <t>2017-05-08T11:42:39.687+06</t>
  </si>
  <si>
    <t>2017-05-08T11:50:00.849+06</t>
  </si>
  <si>
    <t>23.86985836255497 90.43159400351131 -47.40091232393073 6.0</t>
  </si>
  <si>
    <t>Children are playing nearby mideam moist soil</t>
  </si>
  <si>
    <t>2017-05-08T16:33:33.797+06</t>
  </si>
  <si>
    <t>uuid:9d514992-7847-437b-b483-de632438d9cb</t>
  </si>
  <si>
    <t>9d514992-7847-437b-b483-de632438d9cb</t>
  </si>
  <si>
    <t>2017-05-08T10:38:54</t>
  </si>
  <si>
    <t>2017-05-08T11:59:29.771+06</t>
  </si>
  <si>
    <t>2017-05-08T12:00:00.763+06</t>
  </si>
  <si>
    <t>23.869830825514377 90.43033679155172 -65.26450954525001 6.0</t>
  </si>
  <si>
    <t>Children are playing nearby mideam moist</t>
  </si>
  <si>
    <t>2017-05-08T16:34:00.510+06</t>
  </si>
  <si>
    <t>uuid:7871f437-e10a-4742-927f-8c33d674bdde</t>
  </si>
  <si>
    <t>7871f437-e10a-4742-927f-8c33d674bdde</t>
  </si>
  <si>
    <t>2017-05-08T10:40:01</t>
  </si>
  <si>
    <t>2017-05-08T12:08:11.860+06</t>
  </si>
  <si>
    <t>2017-05-08T12:06:00.463+06</t>
  </si>
  <si>
    <t>23.87010959243602 90.43038736383266 -34.944122767486355 6.0</t>
  </si>
  <si>
    <t>Many people use this water besides germents factory</t>
  </si>
  <si>
    <t>2017-05-08T16:34:25.512+06</t>
  </si>
  <si>
    <t>uuid:429e45d9-9f48-4e6e-91c6-224b7d36aca0</t>
  </si>
  <si>
    <t>429e45d9-9f48-4e6e-91c6-224b7d36aca0</t>
  </si>
  <si>
    <t>2017-05-08T10:40:04</t>
  </si>
  <si>
    <t>2017-05-08T12:18:22.868+06</t>
  </si>
  <si>
    <t>2017-05-08T12:16:00.104+06</t>
  </si>
  <si>
    <t>23.87058002732533 90.42903538718775 -18.46803253928093 6.0</t>
  </si>
  <si>
    <t>Many people purchase this produce nearby road</t>
  </si>
  <si>
    <t>2017-05-08T16:26:40.082+06</t>
  </si>
  <si>
    <t>uuid:ff3e5aeb-e257-4f5b-9ad1-8b836eacf09b</t>
  </si>
  <si>
    <t>ff3e5aeb-e257-4f5b-9ad1-8b836eacf09b</t>
  </si>
  <si>
    <t>2017-05-08T10:40:10</t>
  </si>
  <si>
    <t>2017-05-08T12:27:28.388+06</t>
  </si>
  <si>
    <t>2017-05-08T12:27:00.974+06</t>
  </si>
  <si>
    <t>23.870498999146633 90.42861474363572 -36.90227805256826 6.0</t>
  </si>
  <si>
    <t>2017-05-08T16:27:16.359+06</t>
  </si>
  <si>
    <t>uuid:bd047bbf-0451-46c6-941e-c4ace8f82a76</t>
  </si>
  <si>
    <t>bd047bbf-0451-46c6-941e-c4ace8f82a76</t>
  </si>
  <si>
    <t>2017-05-08T10:40:12</t>
  </si>
  <si>
    <t>2017-05-08T12:40:20.358+06</t>
  </si>
  <si>
    <t>2017-05-08T12:40:00.818+06</t>
  </si>
  <si>
    <t>23.870415518667265 90.42822806524481 -44.863445097814356 6.0</t>
  </si>
  <si>
    <t>2017-05-08T16:34:44.864+06</t>
  </si>
  <si>
    <t>uuid:96361653-2f84-43dd-a0df-785038498aa7</t>
  </si>
  <si>
    <t>96361653-2f84-43dd-a0df-785038498aa7</t>
  </si>
  <si>
    <t>2017-05-08T10:40:14</t>
  </si>
  <si>
    <t>2017-05-08T12:54:30.853+06</t>
  </si>
  <si>
    <t>2017-05-08T12:54:00.445+06</t>
  </si>
  <si>
    <t>23.869687747776066 90.42727105545742 -37.800015327336745 4.0</t>
  </si>
  <si>
    <t>Therefore are many people use this water besides play ground of school</t>
  </si>
  <si>
    <t>2017-05-08T16:35:10.279+06</t>
  </si>
  <si>
    <t>uuid:94860fc5-dd3e-4f27-b1c8-19a6867f2310</t>
  </si>
  <si>
    <t>94860fc5-dd3e-4f27-b1c8-19a6867f2310</t>
  </si>
  <si>
    <t>2017-05-08T10:40:18</t>
  </si>
  <si>
    <t>2017-05-08T13:11:26.959+06</t>
  </si>
  <si>
    <t>2017-05-08T13:09:00.472+06</t>
  </si>
  <si>
    <t>23.87054963832247 90.43013558223602 -35.07218384026166 4.0</t>
  </si>
  <si>
    <t>2017-05-08T16:28:02.141+06</t>
  </si>
  <si>
    <t>uuid:70ced655-d688-4a9b-903e-7dfa8ef0c050</t>
  </si>
  <si>
    <t>70ced655-d688-4a9b-903e-7dfa8ef0c050</t>
  </si>
  <si>
    <t>2017-05-08T10:40:22</t>
  </si>
  <si>
    <t>2017-05-08T11:42:58.348+06</t>
  </si>
  <si>
    <t>2017-05-08T11:43:00.946+06</t>
  </si>
  <si>
    <t>23.86993893606755 90.43173749428847 -44.45171947726984 4.0</t>
  </si>
  <si>
    <t>2017-05-08T17:14:40.574+06</t>
  </si>
  <si>
    <t>uuid:8daac46c-1b35-4fae-9792-a67d1769a58f</t>
  </si>
  <si>
    <t>8daac46c-1b35-4fae-9792-a67d1769a58f</t>
  </si>
  <si>
    <t>2017-05-08T11:17:43</t>
  </si>
  <si>
    <t>2017-05-08T12:15:30.414+06</t>
  </si>
  <si>
    <t>2017-05-08T12:15:00.036+06</t>
  </si>
  <si>
    <t>23.86963820383865 90.42983045204146 -44.11651623660772 4.0</t>
  </si>
  <si>
    <t>2017-05-08T17:15:23.712+06</t>
  </si>
  <si>
    <t>uuid:8509ac94-c2db-42c5-9a25-a9d377444ae6</t>
  </si>
  <si>
    <t>8509ac94-c2db-42c5-9a25-a9d377444ae6</t>
  </si>
  <si>
    <t>2017-05-08T11:17:45</t>
  </si>
  <si>
    <t>2017-05-08T12:27:24.387+06</t>
  </si>
  <si>
    <t>2017-05-08T12:27:00.385+06</t>
  </si>
  <si>
    <t>23.869731998786513 90.42963758952196 -37.21102698918749 4.0</t>
  </si>
  <si>
    <t>It's near the main road</t>
  </si>
  <si>
    <t>2017-05-08T17:13:27.633+06</t>
  </si>
  <si>
    <t>uuid:2d568b49-8b5e-456c-b11c-9aeca53867b2</t>
  </si>
  <si>
    <t>2d568b49-8b5e-456c-b11c-9aeca53867b2</t>
  </si>
  <si>
    <t>2017-05-08T11:17:47</t>
  </si>
  <si>
    <t>2017-05-08T12:44:20.008+06</t>
  </si>
  <si>
    <t>2017-05-08T12:44:00.893+06</t>
  </si>
  <si>
    <t>23.870015408085496 90.42802029071939 -37.74664771046983 4.0</t>
  </si>
  <si>
    <t>2017-05-08T17:16:13.119+06</t>
  </si>
  <si>
    <t>uuid:52f8875a-59d0-49b4-b7a0-98721c8cd265</t>
  </si>
  <si>
    <t>52f8875a-59d0-49b4-b7a0-98721c8cd265</t>
  </si>
  <si>
    <t>2017-05-08T11:17:49</t>
  </si>
  <si>
    <t>2017-05-08T13:05:51.424+06</t>
  </si>
  <si>
    <t>2017-05-08T13:06:00.697+06</t>
  </si>
  <si>
    <t>23.870268223670095 90.42963844881282 -46.66981820671987 4.0</t>
  </si>
  <si>
    <t>Many trash present and WASA pipe nearbyâ€‹drain line</t>
  </si>
  <si>
    <t>2017-05-08T17:14:09.027+06</t>
  </si>
  <si>
    <t>uuid:157ef82f-903b-44fb-880b-f36845636b1f</t>
  </si>
  <si>
    <t>157ef82f-903b-44fb-880b-f36845636b1f</t>
  </si>
  <si>
    <t>2017-05-08T11:17:50</t>
  </si>
  <si>
    <t>2017-05-08T11:53:00.987+06</t>
  </si>
  <si>
    <t>2017-05-08T11:46:00.804+06</t>
  </si>
  <si>
    <t>23.869934848331937 90.4317450653134 -49.71174124911039 4.0</t>
  </si>
  <si>
    <t>Submarcible tap water</t>
  </si>
  <si>
    <t>Household and submarcible tap water</t>
  </si>
  <si>
    <t>2017-05-08T17:17:25.254+06</t>
  </si>
  <si>
    <t>uuid:84ac60af-be82-4ea0-b049-bf5fc93317d7</t>
  </si>
  <si>
    <t>84ac60af-be82-4ea0-b049-bf5fc93317d7</t>
  </si>
  <si>
    <t>2017-05-08T11:22:19</t>
  </si>
  <si>
    <t>2017-05-08T12:02:16.280+06</t>
  </si>
  <si>
    <t>2017-05-08T12:04:00.902+06</t>
  </si>
  <si>
    <t>23.870423088951426 90.43115721095066 -32.751466349750686 4.0</t>
  </si>
  <si>
    <t>2017-05-08T17:20:19.345+06</t>
  </si>
  <si>
    <t>uuid:18f10dbc-b4fe-4d3e-9520-acecde3eff34</t>
  </si>
  <si>
    <t>18f10dbc-b4fe-4d3e-9520-acecde3eff34</t>
  </si>
  <si>
    <t>2017-05-08T11:22:21</t>
  </si>
  <si>
    <t>2017-05-08T12:32:08.567+06</t>
  </si>
  <si>
    <t>2017-05-08T12:31:00.257+06</t>
  </si>
  <si>
    <t>23.869639160959146 90.4298930946121 -46.81183750366276 4.0</t>
  </si>
  <si>
    <t>Household  and Near by road,</t>
  </si>
  <si>
    <t>2017-05-08T17:17:55.997+06</t>
  </si>
  <si>
    <t>uuid:74be20a3-76ea-44af-af9c-b909fbaf3384</t>
  </si>
  <si>
    <t>74be20a3-76ea-44af-af9c-b909fbaf3384</t>
  </si>
  <si>
    <t>2017-05-08T11:22:23</t>
  </si>
  <si>
    <t>2017-05-08T12:44:46.251+06</t>
  </si>
  <si>
    <t>2017-05-08T12:43:00.426+06</t>
  </si>
  <si>
    <t>23.869636030898526 90.43009926352114 -39.14688515063618 4.0</t>
  </si>
  <si>
    <t>Submarcible pump with tap</t>
  </si>
  <si>
    <t>Submarcible pump and water</t>
  </si>
  <si>
    <t>2017-05-08T17:19:00.837+06</t>
  </si>
  <si>
    <t>uuid:beaa4a91-ccf1-4096-a93c-e29bd67036ec</t>
  </si>
  <si>
    <t>beaa4a91-ccf1-4096-a93c-e29bd67036ec</t>
  </si>
  <si>
    <t>2017-05-08T11:22:25</t>
  </si>
  <si>
    <t>2017-05-08T13:03:21.549+06</t>
  </si>
  <si>
    <t>2017-05-08T13:02:00.594+06</t>
  </si>
  <si>
    <t>23.870000009260878 90.42805871352422 -23.26262431348779 4.0</t>
  </si>
  <si>
    <t>Near by houshold and submarcible</t>
  </si>
  <si>
    <t>2017-05-08T17:18:31.700+06</t>
  </si>
  <si>
    <t>uuid:11be3e02-7400-41ce-8a8c-aa05e04b373e</t>
  </si>
  <si>
    <t>11be3e02-7400-41ce-8a8c-aa05e04b373e</t>
  </si>
  <si>
    <t>2017-05-08T11:22:27</t>
  </si>
  <si>
    <t>2017-05-08T13:38:10.762+06</t>
  </si>
  <si>
    <t>2017-05-08T13:38:00.293+06</t>
  </si>
  <si>
    <t>23.86973477655334 90.42875646166962 -25.7846604346078 4.0</t>
  </si>
  <si>
    <t>2017-05-08T17:19:29.361+06</t>
  </si>
  <si>
    <t>uuid:33e6fc05-5b7a-4a87-ae8b-79640a331cc3</t>
  </si>
  <si>
    <t>33e6fc05-5b7a-4a87-ae8b-79640a331cc3</t>
  </si>
  <si>
    <t>2017-05-08T11:22:29</t>
  </si>
  <si>
    <t>2017-05-08T14:00:58.259+06</t>
  </si>
  <si>
    <t>2017-05-08T14:00:00.431+06</t>
  </si>
  <si>
    <t>23.87013516343752 90.43198343571865 -42.35003800851739 4.0</t>
  </si>
  <si>
    <t>houshold and submarcible pump and tap water</t>
  </si>
  <si>
    <t>2017-05-08T17:20:00.081+06</t>
  </si>
  <si>
    <t>uuid:7957f819-ccb3-4492-9491-fb6f74f62ce8</t>
  </si>
  <si>
    <t>7957f819-ccb3-4492-9491-fb6f74f62ce8</t>
  </si>
  <si>
    <t>2017-05-08T11:22:31</t>
  </si>
  <si>
    <t>2017-05-08T14:23:01.218+06</t>
  </si>
  <si>
    <t>2017-05-08T14:20:00.923+06</t>
  </si>
  <si>
    <t>23.870247554675846 90.43186793569808 -43.79739160603366 4.0</t>
  </si>
  <si>
    <t>Near by mosque</t>
  </si>
  <si>
    <t>2017-05-08T17:20:37.731+06</t>
  </si>
  <si>
    <t>uuid:038f3f3a-0033-414c-a5c7-49346e22ef7d</t>
  </si>
  <si>
    <t>038f3f3a-0033-414c-a5c7-49346e22ef7d</t>
  </si>
  <si>
    <t>2017-05-08T11:22:33</t>
  </si>
  <si>
    <t>2017-05-09T09:26:57.980+06</t>
  </si>
  <si>
    <t>2017-05-09T09:27:00.556+06</t>
  </si>
  <si>
    <t>23.870328802210853 90.42737901641256 -39.727428508801054 4.0</t>
  </si>
  <si>
    <t>Near by Ideal school</t>
  </si>
  <si>
    <t>2017-05-09T15:23:43.337+06</t>
  </si>
  <si>
    <t>uuid:78f7e221-209b-46ba-97b4-c1f79a7084c1</t>
  </si>
  <si>
    <t>78f7e221-209b-46ba-97b4-c1f79a7084c1</t>
  </si>
  <si>
    <t>2017-05-09T09:27:25</t>
  </si>
  <si>
    <t>2017-05-09T09:51:43.754+06</t>
  </si>
  <si>
    <t>2017-05-09T09:48:00.821+06</t>
  </si>
  <si>
    <t>23.86861606361026 90.42708612221351 -27.906604507615615 4.0</t>
  </si>
  <si>
    <t>Near by houshold &amp; toilet</t>
  </si>
  <si>
    <t>2017-05-09T15:17:50.625+06</t>
  </si>
  <si>
    <t>uuid:b7c37f11-c520-4295-afa2-bedbcc093ca2</t>
  </si>
  <si>
    <t>b7c37f11-c520-4295-afa2-bedbcc093ca2</t>
  </si>
  <si>
    <t>2017-05-09T09:28:48</t>
  </si>
  <si>
    <t>2017-05-09T10:23:57.024+06</t>
  </si>
  <si>
    <t>2017-05-09T10:24:00.309+06</t>
  </si>
  <si>
    <t>23.866586437588673 90.42690997771383 -141.06656349857377 4.0</t>
  </si>
  <si>
    <t>Submarcible water pump &amp; household</t>
  </si>
  <si>
    <t>Near by houshold</t>
  </si>
  <si>
    <t>2017-05-09T15:19:57.134+06</t>
  </si>
  <si>
    <t>uuid:8cb4b42b-979e-428b-bbf0-270eb9aab880</t>
  </si>
  <si>
    <t>8cb4b42b-979e-428b-bbf0-270eb9aab880</t>
  </si>
  <si>
    <t>2017-05-09T09:32:24</t>
  </si>
  <si>
    <t>2017-05-09T11:06:15.288+06</t>
  </si>
  <si>
    <t>2017-05-09T11:05:00.535+06</t>
  </si>
  <si>
    <t>23.86729509328781 90.42719307774897 -44.573382541461726 4.0</t>
  </si>
  <si>
    <t>2017-05-09T15:19:17.264+06</t>
  </si>
  <si>
    <t>uuid:ef62f5c6-9355-4728-a8de-9eca9b466188</t>
  </si>
  <si>
    <t>ef62f5c6-9355-4728-a8de-9eca9b466188</t>
  </si>
  <si>
    <t>2017-05-09T09:36:12</t>
  </si>
  <si>
    <t>2017-05-09T11:21:28.197+06</t>
  </si>
  <si>
    <t>2017-05-09T11:24:00.692+06</t>
  </si>
  <si>
    <t>23.868183118323447 90.42883376408997 -53.20138308074946 4.0</t>
  </si>
  <si>
    <t>Submarcible pump with tap water</t>
  </si>
  <si>
    <t>2017-05-09T15:23:20.348+06</t>
  </si>
  <si>
    <t>uuid:d30455d6-8ab4-4028-bd4f-c6f582e5be6e</t>
  </si>
  <si>
    <t>d30455d6-8ab4-4028-bd4f-c6f582e5be6e</t>
  </si>
  <si>
    <t>2017-05-09T09:37:19</t>
  </si>
  <si>
    <t>2017-05-09T11:35:36.696+06</t>
  </si>
  <si>
    <t>2017-05-09T11:36:00.653+06</t>
  </si>
  <si>
    <t>23.87013465771688 90.42873413123046 -34.73352871585055 4.0</t>
  </si>
  <si>
    <t>Near by a road &amp; household</t>
  </si>
  <si>
    <t>2017-05-09T15:24:10.813+06</t>
  </si>
  <si>
    <t>uuid:dd935843-8bef-4558-85cf-620b9196b340</t>
  </si>
  <si>
    <t>dd935843-8bef-4558-85cf-620b9196b340</t>
  </si>
  <si>
    <t>2017-05-09T09:38:36</t>
  </si>
  <si>
    <t>2017-05-09T09:19:18.186+06</t>
  </si>
  <si>
    <t>2017-05-09T09:19:00.137+06</t>
  </si>
  <si>
    <t>23.870198192524647 90.42748019542822 -43.098239696014716 4.0</t>
  </si>
  <si>
    <t>There are many people walk and kids playing nearby and soil is semi moist</t>
  </si>
  <si>
    <t>2017-05-09T15:33:53.562+06</t>
  </si>
  <si>
    <t>uuid:aa406b65-ebd2-493b-9a44-4d96bae81a8d</t>
  </si>
  <si>
    <t>aa406b65-ebd2-493b-9a44-4d96bae81a8d</t>
  </si>
  <si>
    <t>2017-05-09T09:39:45</t>
  </si>
  <si>
    <t>2017-05-09T09:40:55.914+06</t>
  </si>
  <si>
    <t>2017-05-09T09:40:00.534+06</t>
  </si>
  <si>
    <t>23.86910408453237 90.4282808973169 -45.5658072275921 6.0</t>
  </si>
  <si>
    <t>Water is very dirty</t>
  </si>
  <si>
    <t>2017-05-09T15:34:50.159+06</t>
  </si>
  <si>
    <t>uuid:ae5743d6-b4a7-4ddf-abcb-8987c167be66</t>
  </si>
  <si>
    <t>ae5743d6-b4a7-4ddf-abcb-8987c167be66</t>
  </si>
  <si>
    <t>2017-05-09T09:40:47</t>
  </si>
  <si>
    <t>2017-05-09T09:52:51.026+06</t>
  </si>
  <si>
    <t>2017-05-09T09:51:00.731+06</t>
  </si>
  <si>
    <t>23.86891906916419 90.42687120343498 -35.99983859076086 4.0</t>
  </si>
  <si>
    <t>There are many people and kids playing nearby and dirt visible and soil is semi moist</t>
  </si>
  <si>
    <t>2017-05-09T15:34:20.424+06</t>
  </si>
  <si>
    <t>uuid:a7c4b291-5e77-4c12-91ad-2aaf6aec0c23</t>
  </si>
  <si>
    <t>a7c4b291-5e77-4c12-91ad-2aaf6aec0c23</t>
  </si>
  <si>
    <t>2017-05-09T09:42:56</t>
  </si>
  <si>
    <t>2017-05-09T10:10:38.762+06</t>
  </si>
  <si>
    <t>2017-05-09T10:11:00.670+06</t>
  </si>
  <si>
    <t>23.86781516071528 90.42666497116046 -41.99586654511741 4.0</t>
  </si>
  <si>
    <t>Near by houshold &amp; Toilet</t>
  </si>
  <si>
    <t>2017-05-09T15:18:21.653+06</t>
  </si>
  <si>
    <t>uuid:66e8c2ea-078c-4996-a6a9-ebc3ceaa43d9</t>
  </si>
  <si>
    <t>66e8c2ea-078c-4996-a6a9-ebc3ceaa43d9</t>
  </si>
  <si>
    <t>2017-05-09T09:47:09</t>
  </si>
  <si>
    <t>2017-05-09T09:25:53.098+06</t>
  </si>
  <si>
    <t>2017-05-09T09:26:00.472+06</t>
  </si>
  <si>
    <t>23.86864670268891 90.42714189825145 -38.49630978301951 4.0</t>
  </si>
  <si>
    <t>2017-05-09T15:41:26.101+06</t>
  </si>
  <si>
    <t>uuid:0ba5100d-31c7-4add-a716-42b5d9d184fa</t>
  </si>
  <si>
    <t>0ba5100d-31c7-4add-a716-42b5d9d184fa</t>
  </si>
  <si>
    <t>2017-05-09T09:48:26</t>
  </si>
  <si>
    <t>2017-05-09T09:49:22</t>
  </si>
  <si>
    <t>2017-05-09T12:02:13.244+06</t>
  </si>
  <si>
    <t>2017-05-09T12:03:00.986+06</t>
  </si>
  <si>
    <t>23.87119933730872 90.43420648190498 -39.93614122924936 4.0</t>
  </si>
  <si>
    <t>2017-05-09T15:24:30.262+06</t>
  </si>
  <si>
    <t>uuid:b7ff48c7-0a11-400a-b4c4-a8e6d8b4ef1d</t>
  </si>
  <si>
    <t>b7ff48c7-0a11-400a-b4c4-a8e6d8b4ef1d</t>
  </si>
  <si>
    <t>2017-05-09T09:51:56</t>
  </si>
  <si>
    <t>2017-05-09T09:36:55.715+06</t>
  </si>
  <si>
    <t>2017-05-09T09:38:00.592+06</t>
  </si>
  <si>
    <t>23.868721781022884 90.42717213737001 -46.34667712416791 4.0</t>
  </si>
  <si>
    <t>2017-05-09T15:49:57.613+06</t>
  </si>
  <si>
    <t>uuid:6d0c32fe-4331-44df-b7bd-6a85fb58d7fe</t>
  </si>
  <si>
    <t>6d0c32fe-4331-44df-b7bd-6a85fb58d7fe</t>
  </si>
  <si>
    <t>2017-05-09T09:52:04</t>
  </si>
  <si>
    <t>2017-05-09T09:47:38.281+06</t>
  </si>
  <si>
    <t>2017-05-09T09:49:00.064+06</t>
  </si>
  <si>
    <t>23.867827230625092 90.42655197101817 -41.73570581400976 4.0</t>
  </si>
  <si>
    <t>2017-05-09T15:50:37.788+06</t>
  </si>
  <si>
    <t>uuid:d81ff688-22c6-4398-a446-67974633c7bb</t>
  </si>
  <si>
    <t>d81ff688-22c6-4398-a446-67974633c7bb</t>
  </si>
  <si>
    <t>2017-05-09T09:52:06</t>
  </si>
  <si>
    <t>2017-05-09T09:56:34.151+06</t>
  </si>
  <si>
    <t>2017-05-09T09:56:00.794+06</t>
  </si>
  <si>
    <t>23.867520331687984 90.42693005690428 -43.78437453007943 4.0</t>
  </si>
  <si>
    <t>2017-05-09T15:50:04.373+06</t>
  </si>
  <si>
    <t>uuid:15152ec2-84ce-4cf0-b582-3521adacc429</t>
  </si>
  <si>
    <t>15152ec2-84ce-4cf0-b582-3521adacc429</t>
  </si>
  <si>
    <t>2017-05-09T09:52:09</t>
  </si>
  <si>
    <t>2017-05-09T10:19:20.512+06</t>
  </si>
  <si>
    <t>2017-05-09T10:19:00.014+06</t>
  </si>
  <si>
    <t>23.867548482939462 90.42764803001734 -35.00092399699881 4.0</t>
  </si>
  <si>
    <t>2017-05-09T15:50:45.053+06</t>
  </si>
  <si>
    <t>uuid:5a5f1b33-6a93-44b7-a645-93afc08bd792</t>
  </si>
  <si>
    <t>5a5f1b33-6a93-44b7-a645-93afc08bd792</t>
  </si>
  <si>
    <t>2017-05-09T09:55:37</t>
  </si>
  <si>
    <t>2017-05-09T10:30:10.378+06</t>
  </si>
  <si>
    <t>2017-05-09T10:30:00.744+06</t>
  </si>
  <si>
    <t>23.867431473455518 90.4287445483938 -49.12492190311593 4.0</t>
  </si>
  <si>
    <t>2017-05-09T15:49:37.231+06</t>
  </si>
  <si>
    <t>uuid:bba17a3d-db1d-4b58-a98d-50f549e975bf</t>
  </si>
  <si>
    <t>bba17a3d-db1d-4b58-a98d-50f549e975bf</t>
  </si>
  <si>
    <t>2017-05-09T09:55:41</t>
  </si>
  <si>
    <t>2017-05-09T10:54:19.872+06</t>
  </si>
  <si>
    <t>2017-05-09T10:41:00.301+06</t>
  </si>
  <si>
    <t>23.86760390743617 90.42873003510799 -45.02990707458191 4.0</t>
  </si>
  <si>
    <t>Many trash present and dirty place</t>
  </si>
  <si>
    <t>2017-05-09T15:50:56.367+06</t>
  </si>
  <si>
    <t>uuid:9827e153-1062-47f5-82c3-8232edc7db18</t>
  </si>
  <si>
    <t>9827e153-1062-47f5-82c3-8232edc7db18</t>
  </si>
  <si>
    <t>2017-05-09T09:57:25</t>
  </si>
  <si>
    <t>2017-05-09T15:51:43.070+06</t>
  </si>
  <si>
    <t>uuid:9410469b-c861-43e8-b05e-f8bc3e8317b0</t>
  </si>
  <si>
    <t>9410469b-c861-43e8-b05e-f8bc3e8317b0</t>
  </si>
  <si>
    <t>2017-05-09T09:58:30</t>
  </si>
  <si>
    <t>2017-05-09T09:59:13</t>
  </si>
  <si>
    <t>2017-05-09T10:07:31.810+06</t>
  </si>
  <si>
    <t>2017-05-09T10:07:00.952+06</t>
  </si>
  <si>
    <t>23.867358826079606 90.42652212019534 -42.752824699510676 6.0</t>
  </si>
  <si>
    <t>2017-05-09T15:51:32.939+06</t>
  </si>
  <si>
    <t>uuid:e3ea49ef-ad16-4cf5-abaa-02bbd58eac4b</t>
  </si>
  <si>
    <t>e3ea49ef-ad16-4cf5-abaa-02bbd58eac4b</t>
  </si>
  <si>
    <t>2017-05-09T09:59:52</t>
  </si>
  <si>
    <t>2017-05-09T10:23:27.004+06</t>
  </si>
  <si>
    <t>2017-05-09T10:23:00.719+06</t>
  </si>
  <si>
    <t>23.86769492356811 90.42907128685495 -26.765107365706434 6.0</t>
  </si>
  <si>
    <t>This lake is so dirty</t>
  </si>
  <si>
    <t>2017-05-09T15:51:23.159+06</t>
  </si>
  <si>
    <t>uuid:7ef5dbb3-e3bd-438c-a99d-61167538260b</t>
  </si>
  <si>
    <t>7ef5dbb3-e3bd-438c-a99d-61167538260b</t>
  </si>
  <si>
    <t>2017-05-09T10:00:07</t>
  </si>
  <si>
    <t>2017-05-09T11:22:21.644+06</t>
  </si>
  <si>
    <t>2017-05-09T11:22:00.418+06</t>
  </si>
  <si>
    <t>23.869029832558716 90.42892579492 -54.70509316894825 6.0</t>
  </si>
  <si>
    <t>Huge dirt visible</t>
  </si>
  <si>
    <t>2017-05-09T15:51:12.162+06</t>
  </si>
  <si>
    <t>uuid:ae2807df-833d-461a-ad9f-3edc304fad15</t>
  </si>
  <si>
    <t>ae2807df-833d-461a-ad9f-3edc304fad15</t>
  </si>
  <si>
    <t>2017-05-09T10:01:34</t>
  </si>
  <si>
    <t>2017-05-09T15:58:17.817+06</t>
  </si>
  <si>
    <t>uuid:829a8cca-db4c-4e47-b42a-83403fb4b2f0</t>
  </si>
  <si>
    <t>829a8cca-db4c-4e47-b42a-83403fb4b2f0</t>
  </si>
  <si>
    <t>2017-05-09T10:02:31</t>
  </si>
  <si>
    <t>2017-05-09T15:59:48.420+06</t>
  </si>
  <si>
    <t>uuid:09026ae7-7b84-4a1c-b31a-55170ad993b8</t>
  </si>
  <si>
    <t>09026ae7-7b84-4a1c-b31a-55170ad993b8</t>
  </si>
  <si>
    <t>2017-05-09T10:03:08</t>
  </si>
  <si>
    <t>2017-05-09T16:05:13.686+06</t>
  </si>
  <si>
    <t>uuid:4bea7995-ff2b-4ee9-a061-9f9fe87789a0</t>
  </si>
  <si>
    <t>4bea7995-ff2b-4ee9-a061-9f9fe87789a0</t>
  </si>
  <si>
    <t>2017-05-09T10:08:28</t>
  </si>
  <si>
    <t>2017-05-09T16:06:43.283+06</t>
  </si>
  <si>
    <t>uuid:4700efd3-44c1-49cb-b925-a3ccf3b41725</t>
  </si>
  <si>
    <t>4700efd3-44c1-49cb-b925-a3ccf3b41725</t>
  </si>
  <si>
    <t>2017-05-09T10:09:09</t>
  </si>
  <si>
    <t>2017-05-09T11:44:25.942+06</t>
  </si>
  <si>
    <t>2017-05-09T11:43:00.299+06</t>
  </si>
  <si>
    <t>23.87079917747793 90.43229221757973 -44.508369154248136 6.0</t>
  </si>
  <si>
    <t>There are many people purchase this produce nearby road</t>
  </si>
  <si>
    <t>2017-05-09T15:52:03.604+06</t>
  </si>
  <si>
    <t>uuid:e2fbbb28-d41c-419c-afb1-36956da0b930</t>
  </si>
  <si>
    <t>e2fbbb28-d41c-419c-afb1-36956da0b930</t>
  </si>
  <si>
    <t>2017-05-09T10:09:56</t>
  </si>
  <si>
    <t>2017-05-09T11:46:38.796+06</t>
  </si>
  <si>
    <t>2017-05-09T11:47:00.359+06</t>
  </si>
  <si>
    <t>23.869390160714374 90.43078429732479 -58.306126359308664 4.0</t>
  </si>
  <si>
    <t>2017-05-09T16:05:19.958+06</t>
  </si>
  <si>
    <t>uuid:3ac76d39-1c1f-40b4-8c4b-48c7a51012bf</t>
  </si>
  <si>
    <t>3ac76d39-1c1f-40b4-8c4b-48c7a51012bf</t>
  </si>
  <si>
    <t>2017-05-09T10:14:15</t>
  </si>
  <si>
    <t>2017-05-09T16:15:19.900+06</t>
  </si>
  <si>
    <t>uuid:e0688edf-4fd2-4749-9ce8-8dd99d271f1f</t>
  </si>
  <si>
    <t>e0688edf-4fd2-4749-9ce8-8dd99d271f1f</t>
  </si>
  <si>
    <t>2017-05-09T10:18:43</t>
  </si>
  <si>
    <t>2017-05-09T11:04:16.889+06</t>
  </si>
  <si>
    <t>2017-05-09T11:04:00.586+06</t>
  </si>
  <si>
    <t>23.86824969911606 90.42872810855536 -46.750618974324354 4.0</t>
  </si>
  <si>
    <t>2017-05-09T16:17:30.187+06</t>
  </si>
  <si>
    <t>uuid:8583e535-efe2-4d0a-bbd3-f0468ce985fd</t>
  </si>
  <si>
    <t>8583e535-efe2-4d0a-bbd3-f0468ce985fd</t>
  </si>
  <si>
    <t>2017-05-09T10:22:05</t>
  </si>
  <si>
    <t>2017-05-09T11:18:39.750+06</t>
  </si>
  <si>
    <t>2017-05-09T11:18:00.251+06</t>
  </si>
  <si>
    <t>23.86872478710825 90.42875169586927 -39.1746506871562 6.0</t>
  </si>
  <si>
    <t>2017-05-09T16:17:39.220+06</t>
  </si>
  <si>
    <t>uuid:2a0776c5-096e-4814-b8e8-4d580e78beb5</t>
  </si>
  <si>
    <t>2a0776c5-096e-4814-b8e8-4d580e78beb5</t>
  </si>
  <si>
    <t>2017-05-09T10:25:22</t>
  </si>
  <si>
    <t>2017-05-09T16:25:15.987+06</t>
  </si>
  <si>
    <t>uuid:1f186855-2d12-4f76-adad-0774be6a7473</t>
  </si>
  <si>
    <t>1f186855-2d12-4f76-adad-0774be6a7473</t>
  </si>
  <si>
    <t>2017-05-09T10:28:30</t>
  </si>
  <si>
    <t>2017-05-09T16:25:25.161+06</t>
  </si>
  <si>
    <t>uuid:c4a5af62-dc39-4f6f-9ecc-a11fe94eefec</t>
  </si>
  <si>
    <t>c4a5af62-dc39-4f6f-9ecc-a11fe94eefec</t>
  </si>
  <si>
    <t>2017-05-09T10:28:50</t>
  </si>
  <si>
    <t>2017-05-09T16:27:59.050+06</t>
  </si>
  <si>
    <t>uuid:42be0e1c-86c3-4975-b50c-080b4bd98705</t>
  </si>
  <si>
    <t>42be0e1c-86c3-4975-b50c-080b4bd98705</t>
  </si>
  <si>
    <t>2017-05-09T10:29:51</t>
  </si>
  <si>
    <t>2017-05-09T12:03:08.829+06</t>
  </si>
  <si>
    <t>2017-05-09T12:02:00.141+06</t>
  </si>
  <si>
    <t>23.870963417103347 90.43284391916609 -28.548948618455906 6.0</t>
  </si>
  <si>
    <t>2017-05-09T16:25:34.819+06</t>
  </si>
  <si>
    <t>uuid:67c0d2d1-47ba-4f16-9113-dd40ee81cf3a</t>
  </si>
  <si>
    <t>67c0d2d1-47ba-4f16-9113-dd40ee81cf3a</t>
  </si>
  <si>
    <t>2017-05-09T10:31:57</t>
  </si>
  <si>
    <t>2017-05-09T16:29:40.726+06</t>
  </si>
  <si>
    <t>uuid:26f8e2fd-349b-47a4-8fa4-fbf8b49207fb</t>
  </si>
  <si>
    <t>26f8e2fd-349b-47a4-8fa4-fbf8b49207fb</t>
  </si>
  <si>
    <t>2017-05-09T10:33:03</t>
  </si>
  <si>
    <t>2017-05-09T16:29:34.795+06</t>
  </si>
  <si>
    <t>uuid:b6d769af-5f3b-44c0-8068-7110b686c63a</t>
  </si>
  <si>
    <t>b6d769af-5f3b-44c0-8068-7110b686c63a</t>
  </si>
  <si>
    <t>2017-05-09T10:33:56</t>
  </si>
  <si>
    <t>2017-05-09T12:31:29.669+06</t>
  </si>
  <si>
    <t>2017-05-09T12:32:00.573+06</t>
  </si>
  <si>
    <t>23.870318638149104 90.42736795945288 -50.75349133680652 4.0</t>
  </si>
  <si>
    <t>Many trash present and nearby main road</t>
  </si>
  <si>
    <t>2017-05-09T16:29:29.067+06</t>
  </si>
  <si>
    <t>uuid:49d3331a-a390-4883-94c7-8041d7b815d2</t>
  </si>
  <si>
    <t>49d3331a-a390-4883-94c7-8041d7b815d2</t>
  </si>
  <si>
    <t>2017-05-09T10:34:22</t>
  </si>
  <si>
    <t>2017-05-11T17:20:15.067+06</t>
  </si>
  <si>
    <t>2017-04-09T14:45:00.122+06</t>
  </si>
  <si>
    <t>2017-04-09T16:30:00.924+06</t>
  </si>
  <si>
    <t>2017-04-10T16:30:00.963+06</t>
  </si>
  <si>
    <t>2017-05-11T17:34:16.580+06</t>
  </si>
  <si>
    <t>uuid:b85e801c-afd6-4f86-919a-48cd5b00c438</t>
  </si>
  <si>
    <t>b85e801c-afd6-4f86-919a-48cd5b00c438</t>
  </si>
  <si>
    <t>2017-05-11T11:56:54</t>
  </si>
  <si>
    <t>2017-05-11T17:23:07.059+06</t>
  </si>
  <si>
    <t>2017-04-18T12:10:00.644+06</t>
  </si>
  <si>
    <t>2017-04-18T15:30:00.517+06</t>
  </si>
  <si>
    <t>2017-04-19T15:30:00.587+06</t>
  </si>
  <si>
    <t>2017-05-11T17:34:57.960+06</t>
  </si>
  <si>
    <t>uuid:0251e2b5-5a35-42c2-9ecb-7768a81119fa</t>
  </si>
  <si>
    <t>0251e2b5-5a35-42c2-9ecb-7768a81119fa</t>
  </si>
  <si>
    <t>2017-05-11T11:56:55</t>
  </si>
  <si>
    <t>2017-05-11T17:25:54.384+06</t>
  </si>
  <si>
    <t>2017-04-18T14:20:00.151+06</t>
  </si>
  <si>
    <t>2017-04-18T15:30:00.734+06</t>
  </si>
  <si>
    <t>2017-04-19T15:30:00.698+06</t>
  </si>
  <si>
    <t>2017-05-11T17:36:28.761+06</t>
  </si>
  <si>
    <t>uuid:c81fa699-f750-493a-ab55-4abc8c9270cf</t>
  </si>
  <si>
    <t>c81fa699-f750-493a-ab55-4abc8c9270cf</t>
  </si>
  <si>
    <t>2017-05-11T11:56:57</t>
  </si>
  <si>
    <t>2017-05-11T17:28:19.758+06</t>
  </si>
  <si>
    <t>2017-04-18T12:50:00.044+06</t>
  </si>
  <si>
    <t>2017-04-18T17:30:00.680+06</t>
  </si>
  <si>
    <t>2017-04-19T17:30:00.758+06</t>
  </si>
  <si>
    <t>2017-05-11T17:35:54.457+06</t>
  </si>
  <si>
    <t>uuid:dd963c19-7a1a-4220-93b1-5c6f8b2acf41</t>
  </si>
  <si>
    <t>dd963c19-7a1a-4220-93b1-5c6f8b2acf41</t>
  </si>
  <si>
    <t>2017-05-11T11:56:59</t>
  </si>
  <si>
    <t>2017-05-11T09:03:23.351+06</t>
  </si>
  <si>
    <t>2017-05-11T09:00:00.620+06</t>
  </si>
  <si>
    <t>23.86728844562015 90.42810803564659 -44.2165307941913 6.0</t>
  </si>
  <si>
    <t>Soil is moist</t>
  </si>
  <si>
    <t>2017-05-11T15:05:11.394+06</t>
  </si>
  <si>
    <t>uuid:4e635692-4cbf-4ac4-b08e-c23c43e1aa94</t>
  </si>
  <si>
    <t>4e635692-4cbf-4ac4-b08e-c23c43e1aa94</t>
  </si>
  <si>
    <t>2017-05-11T09:11:20</t>
  </si>
  <si>
    <t>2017-05-11T09:13:03.017+06</t>
  </si>
  <si>
    <t>2017-05-11T09:14:00.876+06</t>
  </si>
  <si>
    <t>23.868409866057306 90.4287776460686 -55.64558771805964 6.0</t>
  </si>
  <si>
    <t>No dirt visible nearby and soil is moist</t>
  </si>
  <si>
    <t>2017-05-11T15:05:32.868+06</t>
  </si>
  <si>
    <t>uuid:87e5c02b-ae3b-4b69-8675-46dd3cb28cd4</t>
  </si>
  <si>
    <t>87e5c02b-ae3b-4b69-8675-46dd3cb28cd4</t>
  </si>
  <si>
    <t>2017-05-11T09:11:29</t>
  </si>
  <si>
    <t>2017-05-11T09:24:59.959+06</t>
  </si>
  <si>
    <t>2017-05-11T09:24:00.814+06</t>
  </si>
  <si>
    <t>23.86953497870916 90.4286747780109 -27.370323666351823 6.0</t>
  </si>
  <si>
    <t>2017-05-11T15:08:42.022+06</t>
  </si>
  <si>
    <t>uuid:01c09eee-5d7f-4bc6-9ea9-819a407b5768</t>
  </si>
  <si>
    <t>01c09eee-5d7f-4bc6-9ea9-819a407b5768</t>
  </si>
  <si>
    <t>2017-05-11T09:11:39</t>
  </si>
  <si>
    <t>2017-05-11T09:33:40.898+06</t>
  </si>
  <si>
    <t>2017-05-11T09:36:00.017+06</t>
  </si>
  <si>
    <t>23.869159287519718 90.43070349269767 -49.836372494686294 6.0</t>
  </si>
  <si>
    <t>Children are playing nearby and soil is slightly wet</t>
  </si>
  <si>
    <t>2017-05-11T15:07:29.688+06</t>
  </si>
  <si>
    <t>uuid:640e664d-4a22-4a00-bcae-b0ae7b2249a9</t>
  </si>
  <si>
    <t>640e664d-4a22-4a00-bcae-b0ae7b2249a9</t>
  </si>
  <si>
    <t>2017-05-11T09:11:41</t>
  </si>
  <si>
    <t>2017-05-11T09:45:56.673+06</t>
  </si>
  <si>
    <t>2017-05-11T09:45:00.580+06</t>
  </si>
  <si>
    <t>23.869297960672778 90.43152262354063 -39.930001819962534 4.0</t>
  </si>
  <si>
    <t>Pond is covered by waterasinth</t>
  </si>
  <si>
    <t>2017-05-11T15:09:36.572+06</t>
  </si>
  <si>
    <t>uuid:e58e1837-10b8-4051-8f6c-af30a5387046</t>
  </si>
  <si>
    <t>e58e1837-10b8-4051-8f6c-af30a5387046</t>
  </si>
  <si>
    <t>2017-05-11T09:11:43</t>
  </si>
  <si>
    <t>2017-05-11T09:53:33.795+06</t>
  </si>
  <si>
    <t>2017-05-11T09:55:00.220+06</t>
  </si>
  <si>
    <t>23.868533943112578 90.43176334410576 -43.83112365211497 6.0</t>
  </si>
  <si>
    <t>Triangle road nearby and dirt visible</t>
  </si>
  <si>
    <t>2017-05-11T15:09:58.521+06</t>
  </si>
  <si>
    <t>uuid:12a520e2-8505-4910-a34d-5b81e647c318</t>
  </si>
  <si>
    <t>12a520e2-8505-4910-a34d-5b81e647c318</t>
  </si>
  <si>
    <t>2017-05-11T09:11:51</t>
  </si>
  <si>
    <t>2017-05-11T10:15:50.197+06</t>
  </si>
  <si>
    <t>2017-05-11T10:15:00.718+06</t>
  </si>
  <si>
    <t>23.87100543319514 90.43375562875849 -42.68636348567757 4.0</t>
  </si>
  <si>
    <t>There are many people purchase this produce and dirt not visible</t>
  </si>
  <si>
    <t>2017-05-11T14:58:05.352+06</t>
  </si>
  <si>
    <t>uuid:7d53c065-ce0c-4394-abd2-4a6eebbfdd88</t>
  </si>
  <si>
    <t>7d53c065-ce0c-4394-abd2-4a6eebbfdd88</t>
  </si>
  <si>
    <t>2017-05-11T09:11:59</t>
  </si>
  <si>
    <t>2017-05-11T10:27:31.802+06</t>
  </si>
  <si>
    <t>2017-05-11T10:28:00.661+06</t>
  </si>
  <si>
    <t>23.871068882731585 90.43328182334308 -46.312223934018334 4.0</t>
  </si>
  <si>
    <t>There are many people purchase this produce and dirt visible nearby</t>
  </si>
  <si>
    <t>2017-05-11T15:04:40.901+06</t>
  </si>
  <si>
    <t>uuid:1c3a8da6-7a3f-46c6-a1bb-36023187e9ac</t>
  </si>
  <si>
    <t>1c3a8da6-7a3f-46c6-a1bb-36023187e9ac</t>
  </si>
  <si>
    <t>2017-05-11T09:12:01</t>
  </si>
  <si>
    <t>2017-05-11T09:09:49.433+06</t>
  </si>
  <si>
    <t>2017-05-11T09:10:00.014+06</t>
  </si>
  <si>
    <t>23.869260241079445 90.42977399018433 -40.71222955861788 4.0</t>
  </si>
  <si>
    <t>Submersible pump with tap</t>
  </si>
  <si>
    <t>Near by a road</t>
  </si>
  <si>
    <t>2017-05-11T15:24:36.801+06</t>
  </si>
  <si>
    <t>uuid:5a9829da-5287-4f2a-babe-c0b20e4dbbe5</t>
  </si>
  <si>
    <t>5a9829da-5287-4f2a-babe-c0b20e4dbbe5</t>
  </si>
  <si>
    <t>2017-05-11T09:29:42</t>
  </si>
  <si>
    <t>2017-05-11T09:24:05.978+06</t>
  </si>
  <si>
    <t>2017-05-11T09:30:00.882+06</t>
  </si>
  <si>
    <t>23.869269777534495 90.4298807060747 -49.31840559191855 4.0</t>
  </si>
  <si>
    <t>2017-05-11T15:20:55.055+06</t>
  </si>
  <si>
    <t>uuid:b50caa86-318f-475e-a9e0-9780d2e5c5df</t>
  </si>
  <si>
    <t>b50caa86-318f-475e-a9e0-9780d2e5c5df</t>
  </si>
  <si>
    <t>2017-05-11T09:29:46</t>
  </si>
  <si>
    <t>2017-05-11T09:45:15.888+06</t>
  </si>
  <si>
    <t>2017-05-11T09:50:00.935+06</t>
  </si>
  <si>
    <t>23.869757895565158 90.43022983696662 -26.748682682334717 4.0</t>
  </si>
  <si>
    <t>2017-05-11T15:25:06.456+06</t>
  </si>
  <si>
    <t>uuid:85ff7273-4701-4ac8-a5ec-9d948b071210</t>
  </si>
  <si>
    <t>85ff7273-4701-4ac8-a5ec-9d948b071210</t>
  </si>
  <si>
    <t>2017-05-11T09:29:48</t>
  </si>
  <si>
    <t>2017-05-11T10:07:11.290+06</t>
  </si>
  <si>
    <t>2017-05-11T10:10:00.789+06</t>
  </si>
  <si>
    <t>23.867859793109908 90.43151436017594 -42.00038355939295 4.0</t>
  </si>
  <si>
    <t>Near by houshold and toilet</t>
  </si>
  <si>
    <t>2017-05-11T15:23:37.711+06</t>
  </si>
  <si>
    <t>uuid:28a9e762-49bb-4274-be80-968b1cd0dc0f</t>
  </si>
  <si>
    <t>28a9e762-49bb-4274-be80-968b1cd0dc0f</t>
  </si>
  <si>
    <t>2017-05-11T09:29:50</t>
  </si>
  <si>
    <t>2017-05-11T10:44:45.592+06</t>
  </si>
  <si>
    <t>2017-05-11T10:45:00.985+06</t>
  </si>
  <si>
    <t>23.869072923394874 90.43183831025851 -37.76430675674486 4.0</t>
  </si>
  <si>
    <t>Submarcible with tap</t>
  </si>
  <si>
    <t>2017-05-11T15:25:32.168+06</t>
  </si>
  <si>
    <t>uuid:bb455ee3-4d01-451b-97eb-0e4b7bfc8d7e</t>
  </si>
  <si>
    <t>bb455ee3-4d01-451b-97eb-0e4b7bfc8d7e</t>
  </si>
  <si>
    <t>2017-05-11T09:29:52</t>
  </si>
  <si>
    <t>2017-05-11T11:02:33.547+06</t>
  </si>
  <si>
    <t>2017-05-11T11:00:00.930+06</t>
  </si>
  <si>
    <t>23.87110158432289 90.43390583127454 -36.57902855299007 4.0</t>
  </si>
  <si>
    <t>Near by a road and market</t>
  </si>
  <si>
    <t>2017-05-11T15:25:54.809+06</t>
  </si>
  <si>
    <t>uuid:0bd3696e-7390-4369-bddc-f7292d95e143</t>
  </si>
  <si>
    <t>0bd3696e-7390-4369-bddc-f7292d95e143</t>
  </si>
  <si>
    <t>2017-05-11T09:29:54</t>
  </si>
  <si>
    <t>2017-05-11T11:23:38.799+06</t>
  </si>
  <si>
    <t>2017-05-11T11:22:00.770+06</t>
  </si>
  <si>
    <t>23.868216788806993 90.42449174171031 -42.19544979329307 4.0</t>
  </si>
  <si>
    <t>Near by a road &amp; shop</t>
  </si>
  <si>
    <t>2017-05-11T15:28:22.703+06</t>
  </si>
  <si>
    <t>uuid:2d02ccf5-5fe2-4fe1-b7d7-e6a030ba868d</t>
  </si>
  <si>
    <t>2d02ccf5-5fe2-4fe1-b7d7-e6a030ba868d</t>
  </si>
  <si>
    <t>2017-05-11T09:29:56</t>
  </si>
  <si>
    <t>2017-05-11T11:48:10.930+06</t>
  </si>
  <si>
    <t>2017-05-11T11:48:00.308+06</t>
  </si>
  <si>
    <t>23.871718160918245 90.42222608722142 -51.18088106660512 4.0</t>
  </si>
  <si>
    <t>2017-05-11T15:28:41.819+06</t>
  </si>
  <si>
    <t>uuid:2a943937-9628-4798-ba52-b994ab31ded5</t>
  </si>
  <si>
    <t>2a943937-9628-4798-ba52-b994ab31ded5</t>
  </si>
  <si>
    <t>2017-05-11T09:29:58</t>
  </si>
  <si>
    <t>2017-05-11T09:10:43.788+06</t>
  </si>
  <si>
    <t>2017-05-11T09:11:00.298+06</t>
  </si>
  <si>
    <t>23.86923381776171 90.42970200079125 -31.099209631375402 4.0</t>
  </si>
  <si>
    <t>2017-05-11T15:32:37.016+06</t>
  </si>
  <si>
    <t>uuid:45541ee9-fa55-4fcc-879e-41748fad6318</t>
  </si>
  <si>
    <t>45541ee9-fa55-4fcc-879e-41748fad6318</t>
  </si>
  <si>
    <t>2017-05-11T09:34:01</t>
  </si>
  <si>
    <t>2017-05-11T09:30:25.986+06</t>
  </si>
  <si>
    <t>2017-05-11T09:31:00.023+06</t>
  </si>
  <si>
    <t>23.86919379381461 90.43062415445128 -46.514616378943124 4.0</t>
  </si>
  <si>
    <t>WASA Water with tube well</t>
  </si>
  <si>
    <t>Near by â€‹septitank</t>
  </si>
  <si>
    <t>2017-05-11T15:34:00.875+06</t>
  </si>
  <si>
    <t>uuid:fe8cd319-fd99-44c5-b4a4-bfc35e0c0ae1</t>
  </si>
  <si>
    <t>fe8cd319-fd99-44c5-b4a4-bfc35e0c0ae1</t>
  </si>
  <si>
    <t>2017-05-11T09:34:03</t>
  </si>
  <si>
    <t>2017-05-11T09:42:39.232+06</t>
  </si>
  <si>
    <t>2017-05-11T09:45:00.573+06</t>
  </si>
  <si>
    <t>23.86940420078169 90.4310992704103 -46.487578092409606 4.0</t>
  </si>
  <si>
    <t>2017-05-11T15:31:09.910+06</t>
  </si>
  <si>
    <t>uuid:7a3230a0-f126-4c0e-b26f-ca8d684d9df2</t>
  </si>
  <si>
    <t>7a3230a0-f126-4c0e-b26f-ca8d684d9df2</t>
  </si>
  <si>
    <t>2017-05-11T09:34:05</t>
  </si>
  <si>
    <t>2017-05-11T10:05:01.591+06</t>
  </si>
  <si>
    <t>2017-05-11T10:07:00.238+06</t>
  </si>
  <si>
    <t>23.86770679136172 90.43164536214849 -25.809118975681834 4.0</t>
  </si>
  <si>
    <t>2017-05-11T15:33:00.923+06</t>
  </si>
  <si>
    <t>uuid:e8910f87-cb36-4ea5-9f98-d71aedb1a325</t>
  </si>
  <si>
    <t>e8910f87-cb36-4ea5-9f98-d71aedb1a325</t>
  </si>
  <si>
    <t>2017-05-11T09:34:07</t>
  </si>
  <si>
    <t>2017-05-11T10:15:07.037+06</t>
  </si>
  <si>
    <t>2017-05-11T10:16:00.245+06</t>
  </si>
  <si>
    <t>23.867645557173383 90.43186476298648 -53.37758077379872 4.0</t>
  </si>
  <si>
    <t>2017-05-11T15:33:28.888+06</t>
  </si>
  <si>
    <t>uuid:b137413e-076b-4aaa-a0ef-56013577c648</t>
  </si>
  <si>
    <t>b137413e-076b-4aaa-a0ef-56013577c648</t>
  </si>
  <si>
    <t>2017-05-11T09:34:10</t>
  </si>
  <si>
    <t>2017-05-11T10:26:24.919+06</t>
  </si>
  <si>
    <t>2017-05-11T10:26:00.137+06</t>
  </si>
  <si>
    <t>23.867935557972995 90.43148082271455 -46.76156701881591 4.0</t>
  </si>
  <si>
    <t>2017-05-11T15:31:41.305+06</t>
  </si>
  <si>
    <t>uuid:ec79d67a-9643-4beb-8d88-1ede0ec93a89</t>
  </si>
  <si>
    <t>ec79d67a-9643-4beb-8d88-1ede0ec93a89</t>
  </si>
  <si>
    <t>2017-05-11T09:34:12</t>
  </si>
  <si>
    <t>2017-05-11T11:17:06.134+06</t>
  </si>
  <si>
    <t>2017-05-11T11:18:00.512+06</t>
  </si>
  <si>
    <t>23.870331232571274 90.42875738877414 -36.41380154837047 4.0</t>
  </si>
  <si>
    <t>2017-05-11T15:34:34.049+06</t>
  </si>
  <si>
    <t>uuid:52005338-c1ec-4e48-bb3d-5521b7ed1b94</t>
  </si>
  <si>
    <t>52005338-c1ec-4e48-bb3d-5521b7ed1b94</t>
  </si>
  <si>
    <t>2017-05-11T09:34:14</t>
  </si>
  <si>
    <t>2017-05-11T11:45:48.077+06</t>
  </si>
  <si>
    <t>2017-05-11T11:34:00.457+06</t>
  </si>
  <si>
    <t>23.869822491335658 90.4282028735747 -22.52814284698728 4.0</t>
  </si>
  <si>
    <t>2017-05-11T15:32:12.452+06</t>
  </si>
  <si>
    <t>uuid:b3d95bc1-8674-4b71-9043-f610ece238aa</t>
  </si>
  <si>
    <t>b3d95bc1-8674-4b71-9043-f610ece238aa</t>
  </si>
  <si>
    <t>2017-05-11T09:34:16</t>
  </si>
  <si>
    <t>2017-05-04T11:03:50.415+06</t>
  </si>
  <si>
    <t>2017-05-02T11:50:00.440+06</t>
  </si>
  <si>
    <t>2017-05-02T15:20:00.204+06</t>
  </si>
  <si>
    <t>2017-05-14T17:06:34.920+06</t>
  </si>
  <si>
    <t>uuid:c4a78e40-c825-46cf-a442-5c18e87b1907</t>
  </si>
  <si>
    <t>c4a78e40-c825-46cf-a442-5c18e87b1907</t>
  </si>
  <si>
    <t>2017-05-15T03:42:40</t>
  </si>
  <si>
    <t>2017-05-04T11:09:25.151+06</t>
  </si>
  <si>
    <t>2017-05-02T15:20:00.008+06</t>
  </si>
  <si>
    <t>2017-05-02T16:20:00.680+06</t>
  </si>
  <si>
    <t>2017-05-03T16:20:00.344+06</t>
  </si>
  <si>
    <t>2017-05-14T17:04:57.320+06</t>
  </si>
  <si>
    <t>uuid:36a559ed-8229-4dbd-a7c5-ab7b807d47a4</t>
  </si>
  <si>
    <t>36a559ed-8229-4dbd-a7c5-ab7b807d47a4</t>
  </si>
  <si>
    <t>2017-05-15T03:42:44</t>
  </si>
  <si>
    <t>2017-05-04T11:11:59.850+06</t>
  </si>
  <si>
    <t>2017-05-02T15:20:00.715+06</t>
  </si>
  <si>
    <t>2017-05-02T16:20:00.803+06</t>
  </si>
  <si>
    <t>2017-05-03T16:20:00.734+06</t>
  </si>
  <si>
    <t>2017-05-14T17:04:14.664+06</t>
  </si>
  <si>
    <t>uuid:5af84e55-06c1-4f6c-b4ef-a614d767aaaa</t>
  </si>
  <si>
    <t>5af84e55-06c1-4f6c-b4ef-a614d767aaaa</t>
  </si>
  <si>
    <t>2017-05-15T03:42:50</t>
  </si>
  <si>
    <t>2017-05-04T11:14:47.457+06</t>
  </si>
  <si>
    <t>2017-05-02T14:30:00.065+06</t>
  </si>
  <si>
    <t>2017-05-02T16:20:00.350+06</t>
  </si>
  <si>
    <t>2017-05-03T16:20:00.787+06</t>
  </si>
  <si>
    <t>2017-05-14T17:02:58.003+06</t>
  </si>
  <si>
    <t>uuid:b464221f-dbd2-4899-91a2-7f4e8f6705ca</t>
  </si>
  <si>
    <t>b464221f-dbd2-4899-91a2-7f4e8f6705ca</t>
  </si>
  <si>
    <t>2017-05-15T03:42:51</t>
  </si>
  <si>
    <t>2017-05-04T11:17:38.686+06</t>
  </si>
  <si>
    <t>2017-05-02T14:50:00.640+06</t>
  </si>
  <si>
    <t>2017-05-02T16:20:00.857+06</t>
  </si>
  <si>
    <t>2017-05-03T16:20:00.935+06</t>
  </si>
  <si>
    <t>2017-05-14T17:01:07.913+06</t>
  </si>
  <si>
    <t>uuid:21029cea-b67d-43cd-b198-6dfc09bb7b7b</t>
  </si>
  <si>
    <t>21029cea-b67d-43cd-b198-6dfc09bb7b7b</t>
  </si>
  <si>
    <t>2017-05-15T03:42:54</t>
  </si>
  <si>
    <t>2017-05-04T12:33:27.472+06</t>
  </si>
  <si>
    <t>2017-05-02T14:30:00.733+06</t>
  </si>
  <si>
    <t>2017-05-02T16:20:00.087+06</t>
  </si>
  <si>
    <t>2017-05-03T16:20:00.378+06</t>
  </si>
  <si>
    <t>2017-05-14T17:00:21.367+06</t>
  </si>
  <si>
    <t>uuid:86689655-38a2-4424-80a2-954008476bea</t>
  </si>
  <si>
    <t>86689655-38a2-4424-80a2-954008476bea</t>
  </si>
  <si>
    <t>2017-05-15T03:42:56</t>
  </si>
  <si>
    <t>2017-05-04T12:36:31.785+06</t>
  </si>
  <si>
    <t>2017-05-02T14:00:00.043+06</t>
  </si>
  <si>
    <t>2017-05-02T16:20:00.754+06</t>
  </si>
  <si>
    <t>2017-05-03T16:20:00.091+06</t>
  </si>
  <si>
    <t>2017-05-14T16:58:12.779+06</t>
  </si>
  <si>
    <t>uuid:6f4ed96a-684c-4486-aa24-c30de86056d8</t>
  </si>
  <si>
    <t>6f4ed96a-684c-4486-aa24-c30de86056d8</t>
  </si>
  <si>
    <t>2017-05-15T03:42:58</t>
  </si>
  <si>
    <t>2017-05-04T12:39:38.926+06</t>
  </si>
  <si>
    <t>2017-05-02T14:00:00.260+06</t>
  </si>
  <si>
    <t>2017-05-02T16:20:00.821+06</t>
  </si>
  <si>
    <t>2017-05-03T16:20:00.041+06</t>
  </si>
  <si>
    <t>One blank cell in tray 02</t>
  </si>
  <si>
    <t>2017-05-14T16:56:17.265+06</t>
  </si>
  <si>
    <t>uuid:b882104c-27a6-4b33-84ac-f1600b5047d9</t>
  </si>
  <si>
    <t>b882104c-27a6-4b33-84ac-f1600b5047d9</t>
  </si>
  <si>
    <t>2017-05-15T03:43:01</t>
  </si>
  <si>
    <t>2017-05-04T12:43:07.490+06</t>
  </si>
  <si>
    <t>2017-05-02T14:00:00.027+06</t>
  </si>
  <si>
    <t>2017-05-02T16:20:00.960+06</t>
  </si>
  <si>
    <t>2017-05-03T16:20:00.928+06</t>
  </si>
  <si>
    <t>2017-05-14T16:55:03.325+06</t>
  </si>
  <si>
    <t>uuid:ba3cda04-0099-485e-9745-c2a3dfc29661</t>
  </si>
  <si>
    <t>ba3cda04-0099-485e-9745-c2a3dfc29661</t>
  </si>
  <si>
    <t>2017-05-15T03:43:04</t>
  </si>
  <si>
    <t>2017-05-04T12:45:44.453+06</t>
  </si>
  <si>
    <t>2017-05-02T14:50:00.471+06</t>
  </si>
  <si>
    <t>2017-05-02T16:20:00.811+06</t>
  </si>
  <si>
    <t>2017-05-03T16:20:00.968+06</t>
  </si>
  <si>
    <t>2017-05-14T16:52:05.683+06</t>
  </si>
  <si>
    <t>uuid:58ed4160-09ad-48fa-85ad-ce773cf2ba2e</t>
  </si>
  <si>
    <t>58ed4160-09ad-48fa-85ad-ce773cf2ba2e</t>
  </si>
  <si>
    <t>2017-05-15T03:43:06</t>
  </si>
  <si>
    <t>2017-05-04T12:49:03.564+06</t>
  </si>
  <si>
    <t>2017-05-02T14:50:00.757+06</t>
  </si>
  <si>
    <t>2017-05-02T16:20:00.172+06</t>
  </si>
  <si>
    <t>2017-05-03T16:20:00.704+06</t>
  </si>
  <si>
    <t>2017-05-14T16:51:22.721+06</t>
  </si>
  <si>
    <t>uuid:0795e89f-8c31-4e7f-98b6-596bd7c32678</t>
  </si>
  <si>
    <t>0795e89f-8c31-4e7f-98b6-596bd7c32678</t>
  </si>
  <si>
    <t>2017-05-15T03:43:09</t>
  </si>
  <si>
    <t>2017-05-04T12:50:53.795+06</t>
  </si>
  <si>
    <t>2017-05-02T15:00:00.101+06</t>
  </si>
  <si>
    <t>2017-05-02T16:40:00.338+06</t>
  </si>
  <si>
    <t>2017-05-03T16:40:00.800+06</t>
  </si>
  <si>
    <t>2017-05-14T16:50:29.751+06</t>
  </si>
  <si>
    <t>uuid:59278547-ff00-4c6a-9886-984893fa8d6a</t>
  </si>
  <si>
    <t>59278547-ff00-4c6a-9886-984893fa8d6a</t>
  </si>
  <si>
    <t>2017-05-15T03:43:11</t>
  </si>
  <si>
    <t>2017-05-04T12:53:22.513+06</t>
  </si>
  <si>
    <t>2017-05-02T15:00:00.097+06</t>
  </si>
  <si>
    <t>2017-05-02T16:40:00.702+06</t>
  </si>
  <si>
    <t>2017-05-03T16:40:00.799+06</t>
  </si>
  <si>
    <t>2017-05-14T16:49:22.898+06</t>
  </si>
  <si>
    <t>uuid:731b5d6f-f763-4508-bdbd-921bd29ae76e</t>
  </si>
  <si>
    <t>731b5d6f-f763-4508-bdbd-921bd29ae76e</t>
  </si>
  <si>
    <t>2017-05-15T03:43:16</t>
  </si>
  <si>
    <t>2017-05-04T12:55:47.183+06</t>
  </si>
  <si>
    <t>2017-05-02T15:00:00.004+06</t>
  </si>
  <si>
    <t>2017-05-02T16:40:00.623+06</t>
  </si>
  <si>
    <t>2017-05-03T16:40:00.626+06</t>
  </si>
  <si>
    <t>2017-05-14T16:43:54.596+06</t>
  </si>
  <si>
    <t>uuid:5e0a7c39-e5b9-4754-ac44-33704260555d</t>
  </si>
  <si>
    <t>5e0a7c39-e5b9-4754-ac44-33704260555d</t>
  </si>
  <si>
    <t>2017-05-15T03:43:18</t>
  </si>
  <si>
    <t>2017-05-04T12:58:08.269+06</t>
  </si>
  <si>
    <t>2017-05-02T12:40:00.631+06</t>
  </si>
  <si>
    <t>2017-05-02T15:20:00.209+06</t>
  </si>
  <si>
    <t>2017-05-03T15:20:00.259+06</t>
  </si>
  <si>
    <t>2017-05-14T16:42:38.275+06</t>
  </si>
  <si>
    <t>uuid:dc9c1a82-b7b0-4795-a2d8-1c9065a6663b</t>
  </si>
  <si>
    <t>dc9c1a82-b7b0-4795-a2d8-1c9065a6663b</t>
  </si>
  <si>
    <t>2017-05-15T03:43:21</t>
  </si>
  <si>
    <t>2017-05-04T13:00:18.482+06</t>
  </si>
  <si>
    <t>2017-05-02T12:40:00.390+06</t>
  </si>
  <si>
    <t>2017-05-02T15:20:00.329+06</t>
  </si>
  <si>
    <t>2017-05-03T15:20:00.156+06</t>
  </si>
  <si>
    <t>2017-05-14T16:41:24.986+06</t>
  </si>
  <si>
    <t>uuid:89ca6f86-b3c8-473e-bfb7-14ce5f59acd0</t>
  </si>
  <si>
    <t>89ca6f86-b3c8-473e-bfb7-14ce5f59acd0</t>
  </si>
  <si>
    <t>2017-05-15T03:43:24</t>
  </si>
  <si>
    <t>2017-05-04T13:02:12.491+06</t>
  </si>
  <si>
    <t>2017-05-02T12:10:00.771+06</t>
  </si>
  <si>
    <t>2017-05-02T15:20:00.539+06</t>
  </si>
  <si>
    <t>2017-05-03T15:20:00.044+06</t>
  </si>
  <si>
    <t>2017-05-14T16:39:36.842+06</t>
  </si>
  <si>
    <t>uuid:0e3e5373-55fa-4ffb-8735-de4a438608cd</t>
  </si>
  <si>
    <t>0e3e5373-55fa-4ffb-8735-de4a438608cd</t>
  </si>
  <si>
    <t>2017-05-15T03:43:28</t>
  </si>
  <si>
    <t>2017-05-04T13:04:37.616+06</t>
  </si>
  <si>
    <t>2017-05-02T11:30:00.557+06</t>
  </si>
  <si>
    <t>2017-05-02T15:20:00.127+06</t>
  </si>
  <si>
    <t>2017-05-03T15:20:00.126+06</t>
  </si>
  <si>
    <t>2017-05-14T16:31:54.124+06</t>
  </si>
  <si>
    <t>uuid:9e59471d-f24d-4a50-8288-df5cb14b63ac</t>
  </si>
  <si>
    <t>9e59471d-f24d-4a50-8288-df5cb14b63ac</t>
  </si>
  <si>
    <t>2017-05-15T03:43:32</t>
  </si>
  <si>
    <t>2017-05-15T09:30:32.847+06</t>
  </si>
  <si>
    <t>2017-05-04T15:30:00.584+06</t>
  </si>
  <si>
    <t>2017-05-04T16:40:00.308+06</t>
  </si>
  <si>
    <t>2017-05-05T16:40:00.150+06</t>
  </si>
  <si>
    <t>2017-05-16T18:55:22.606+06</t>
  </si>
  <si>
    <t>uuid:eced105d-e02a-4d23-a6f0-d11b663dd98b</t>
  </si>
  <si>
    <t>eced105d-e02a-4d23-a6f0-d11b663dd98b</t>
  </si>
  <si>
    <t>2017-05-16T13:49:25</t>
  </si>
  <si>
    <t>2017-05-15T09:33:22.752+06</t>
  </si>
  <si>
    <t>2017-05-04T15:35:00.127+06</t>
  </si>
  <si>
    <t>2017-05-04T16:40:00.496+06</t>
  </si>
  <si>
    <t>2017-05-05T16:40:00.920+06</t>
  </si>
  <si>
    <t>2017-05-16T18:54:45.677+06</t>
  </si>
  <si>
    <t>uuid:1fd73620-9a73-40e8-90b8-ced4d0b00755</t>
  </si>
  <si>
    <t>1fd73620-9a73-40e8-90b8-ced4d0b00755</t>
  </si>
  <si>
    <t>2017-05-16T13:49:27</t>
  </si>
  <si>
    <t>2017-05-15T09:35:31.580+06</t>
  </si>
  <si>
    <t>2017-05-04T15:40:00.553+06</t>
  </si>
  <si>
    <t>2017-05-04T16:40:00.739+06</t>
  </si>
  <si>
    <t>2017-05-05T16:40:00.885+06</t>
  </si>
  <si>
    <t>2017-05-16T18:55:56.560+06</t>
  </si>
  <si>
    <t>uuid:bf1ad37a-c1c1-4eac-b770-d7d888b368d5</t>
  </si>
  <si>
    <t>bf1ad37a-c1c1-4eac-b770-d7d888b368d5</t>
  </si>
  <si>
    <t>2017-05-16T13:49:30</t>
  </si>
  <si>
    <t>2017-05-09T10:43:16.491+06</t>
  </si>
  <si>
    <t>2017-05-03T12:10:00.406+06</t>
  </si>
  <si>
    <t>2017-05-03T13:20:00.285+06</t>
  </si>
  <si>
    <t>2017-05-04T13:30:00.517+06</t>
  </si>
  <si>
    <t>2017-05-16T18:24:37.217+06</t>
  </si>
  <si>
    <t>uuid:4dcc18ed-19b4-4886-9c7a-3b4840134498</t>
  </si>
  <si>
    <t>4dcc18ed-19b4-4886-9c7a-3b4840134498</t>
  </si>
  <si>
    <t>2017-05-09T10:50:30.260+06</t>
  </si>
  <si>
    <t>2017-05-03T12:10:00.502+06</t>
  </si>
  <si>
    <t>2017-05-03T13:20:00.198+06</t>
  </si>
  <si>
    <t>2017-05-04T13:30:00.193+06</t>
  </si>
  <si>
    <t>2017-05-16T18:23:46.681+06</t>
  </si>
  <si>
    <t>uuid:5cb521e9-2528-4cff-b058-c451b039a2ed</t>
  </si>
  <si>
    <t>5cb521e9-2528-4cff-b058-c451b039a2ed</t>
  </si>
  <si>
    <t>2017-05-16T13:49:32</t>
  </si>
  <si>
    <t>2017-05-15T09:39:02.274+06</t>
  </si>
  <si>
    <t>2017-05-04T13:20:00.379+06</t>
  </si>
  <si>
    <t>2017-05-04T16:00:00.253+06</t>
  </si>
  <si>
    <t>2017-05-05T16:00:00.527+06</t>
  </si>
  <si>
    <t>2017-05-16T19:00:14.062+06</t>
  </si>
  <si>
    <t>uuid:010194be-daf0-4b4a-bdb8-9bddc7bd2d78</t>
  </si>
  <si>
    <t>010194be-daf0-4b4a-bdb8-9bddc7bd2d78</t>
  </si>
  <si>
    <t>2017-05-09T10:54:25.564+06</t>
  </si>
  <si>
    <t>2017-05-03T12:10:00.955+06</t>
  </si>
  <si>
    <t>2017-05-03T13:20:00.333+06</t>
  </si>
  <si>
    <t>2017-05-04T13:30:00.928+06</t>
  </si>
  <si>
    <t>2017-05-16T18:23:01.447+06</t>
  </si>
  <si>
    <t>uuid:c34b4eaa-d449-4737-aa27-8023a0eaa849</t>
  </si>
  <si>
    <t>c34b4eaa-d449-4737-aa27-8023a0eaa849</t>
  </si>
  <si>
    <t>2017-05-16T13:49:34</t>
  </si>
  <si>
    <t>2017-05-15T09:43:08.485+06</t>
  </si>
  <si>
    <t>2017-05-04T13:20:00.971+06</t>
  </si>
  <si>
    <t>2017-05-04T16:00:00.120+06</t>
  </si>
  <si>
    <t>2017-05-05T16:00:00.516+06</t>
  </si>
  <si>
    <t>2017-05-16T18:59:09.541+06</t>
  </si>
  <si>
    <t>uuid:f7e03a3a-1c44-4a2a-94ea-30a20295b000</t>
  </si>
  <si>
    <t>f7e03a3a-1c44-4a2a-94ea-30a20295b000</t>
  </si>
  <si>
    <t>2017-05-09T10:56:59.657+06</t>
  </si>
  <si>
    <t>2017-05-03T11:50:00.190+06</t>
  </si>
  <si>
    <t>2017-05-03T13:20:00.845+06</t>
  </si>
  <si>
    <t>2017-05-04T13:30:00.489+06</t>
  </si>
  <si>
    <t>2017-05-16T18:43:13.541+06</t>
  </si>
  <si>
    <t>uuid:1c8f4c1b-22e1-4039-894c-5ab82ade2a55</t>
  </si>
  <si>
    <t>1c8f4c1b-22e1-4039-894c-5ab82ade2a55</t>
  </si>
  <si>
    <t>2017-05-16T13:49:36</t>
  </si>
  <si>
    <t>2017-05-15T09:46:08.865+06</t>
  </si>
  <si>
    <t>2017-05-04T13:20:00.973+06</t>
  </si>
  <si>
    <t>2017-05-04T16:00:00.749+06</t>
  </si>
  <si>
    <t>2017-05-05T16:00:00.911+06</t>
  </si>
  <si>
    <t>2017-05-16T18:58:14.322+06</t>
  </si>
  <si>
    <t>uuid:251ed5ef-6d92-4f50-8b86-6bc15f3530e1</t>
  </si>
  <si>
    <t>251ed5ef-6d92-4f50-8b86-6bc15f3530e1</t>
  </si>
  <si>
    <t>2017-05-09T11:00:02.465+06</t>
  </si>
  <si>
    <t>2017-05-03T11:50:00.673+06</t>
  </si>
  <si>
    <t>2017-05-03T13:20:00.182+06</t>
  </si>
  <si>
    <t>2017-05-04T13:30:00.799+06</t>
  </si>
  <si>
    <t>2017-05-16T18:40:10.782+06</t>
  </si>
  <si>
    <t>uuid:26c18848-46bc-48c7-964b-d959f256346e</t>
  </si>
  <si>
    <t>26c18848-46bc-48c7-964b-d959f256346e</t>
  </si>
  <si>
    <t>2017-05-16T13:49:37</t>
  </si>
  <si>
    <t>2017-05-15T09:52:28.215+06</t>
  </si>
  <si>
    <t>2017-05-04T14:50:00.504+06</t>
  </si>
  <si>
    <t>2017-05-04T16:00:00.702+06</t>
  </si>
  <si>
    <t>2017-05-05T16:00:00.406+06</t>
  </si>
  <si>
    <t>2017-05-16T19:39:22.544+06</t>
  </si>
  <si>
    <t>uuid:0bc8b942-a897-4e6d-9b17-b1c80330f52d</t>
  </si>
  <si>
    <t>0bc8b942-a897-4e6d-9b17-b1c80330f52d</t>
  </si>
  <si>
    <t>2017-05-16T13:49:38</t>
  </si>
  <si>
    <t>2017-05-09T11:05:06.124+06</t>
  </si>
  <si>
    <t>2017-05-03T14:30:00.373+06</t>
  </si>
  <si>
    <t>2017-05-03T17:00:00.997+06</t>
  </si>
  <si>
    <t>2017-05-04T17:00:00.820+06</t>
  </si>
  <si>
    <t>2017-05-16T18:38:21.972+06</t>
  </si>
  <si>
    <t>uuid:955f97da-288f-4192-b066-d5bf309bce73</t>
  </si>
  <si>
    <t>955f97da-288f-4192-b066-d5bf309bce73</t>
  </si>
  <si>
    <t>2017-05-16T13:49:39</t>
  </si>
  <si>
    <t>2017-05-15T09:57:06.147+06</t>
  </si>
  <si>
    <t>2017-05-04T14:50:00.109+06</t>
  </si>
  <si>
    <t>2017-05-04T16:00:00.820+06</t>
  </si>
  <si>
    <t>2017-05-05T16:00:00.832+06</t>
  </si>
  <si>
    <t>2017-05-16T19:07:31.572+06</t>
  </si>
  <si>
    <t>uuid:49fe76ee-fd5c-4334-965c-ae09f681043b</t>
  </si>
  <si>
    <t>49fe76ee-fd5c-4334-965c-ae09f681043b</t>
  </si>
  <si>
    <t>2017-05-16T13:49:41</t>
  </si>
  <si>
    <t>2017-05-09T11:08:38.436+06</t>
  </si>
  <si>
    <t>2017-05-03T14:30:00.787+06</t>
  </si>
  <si>
    <t>2017-05-03T17:00:00.984+06</t>
  </si>
  <si>
    <t>2017-05-04T17:00:00.684+06</t>
  </si>
  <si>
    <t>2017-05-16T18:37:24.445+06</t>
  </si>
  <si>
    <t>uuid:68024b79-a864-4338-aa6c-f466b039c1d9</t>
  </si>
  <si>
    <t>68024b79-a864-4338-aa6c-f466b039c1d9</t>
  </si>
  <si>
    <t>2017-05-09T11:11:15.930+06</t>
  </si>
  <si>
    <t>2017-05-03T14:10:00.169+06</t>
  </si>
  <si>
    <t>2017-05-03T17:00:00.884+06</t>
  </si>
  <si>
    <t>2017-05-04T17:00:00.137+06</t>
  </si>
  <si>
    <t>2017-05-16T18:46:04.148+06</t>
  </si>
  <si>
    <t>uuid:82f39d89-3f92-435f-9370-440041aa25ac</t>
  </si>
  <si>
    <t>82f39d89-3f92-435f-9370-440041aa25ac</t>
  </si>
  <si>
    <t>2017-05-16T13:49:43</t>
  </si>
  <si>
    <t>2017-05-15T12:53:08.179+06</t>
  </si>
  <si>
    <t>2017-05-04T15:00:00.376+06</t>
  </si>
  <si>
    <t>2017-05-04T16:00:00.656+06</t>
  </si>
  <si>
    <t>2017-05-05T16:00:00.175+06</t>
  </si>
  <si>
    <t>2017-05-16T19:06:09.261+06</t>
  </si>
  <si>
    <t>uuid:812025ab-511a-4f0a-93cc-72d0329125da</t>
  </si>
  <si>
    <t>812025ab-511a-4f0a-93cc-72d0329125da</t>
  </si>
  <si>
    <t>2017-05-09T11:13:16.490+06</t>
  </si>
  <si>
    <t>2017-05-03T14:00:00.012+06</t>
  </si>
  <si>
    <t>2017-05-03T17:00:00.610+06</t>
  </si>
  <si>
    <t>2017-05-04T17:00:00.435+06</t>
  </si>
  <si>
    <t>2017-05-16T18:44:51.818+06</t>
  </si>
  <si>
    <t>uuid:c88e482c-3517-4584-bbf5-567d7111d4b3</t>
  </si>
  <si>
    <t>c88e482c-3517-4584-bbf5-567d7111d4b3</t>
  </si>
  <si>
    <t>2017-05-16T13:49:45</t>
  </si>
  <si>
    <t>2017-05-15T12:55:51.652+06</t>
  </si>
  <si>
    <t>2017-05-04T15:00:00.793+06</t>
  </si>
  <si>
    <t>2017-05-04T16:00:00.466+06</t>
  </si>
  <si>
    <t>2017-05-05T16:00:00.408+06</t>
  </si>
  <si>
    <t>2017-05-16T19:05:19.805+06</t>
  </si>
  <si>
    <t>uuid:7f5454aa-df33-42e7-97a9-0b1325e1217b</t>
  </si>
  <si>
    <t>7f5454aa-df33-42e7-97a9-0b1325e1217b</t>
  </si>
  <si>
    <t>2017-05-09T11:15:24.155+06</t>
  </si>
  <si>
    <t>2017-05-03T16:00:00.993+06</t>
  </si>
  <si>
    <t>2017-05-03T17:00:00.505+06</t>
  </si>
  <si>
    <t>2017-05-04T17:00:00.667+06</t>
  </si>
  <si>
    <t>2017-05-16T18:36:06.325+06</t>
  </si>
  <si>
    <t>uuid:769ec32c-e61d-4c0e-bf8f-7ba01abb6810</t>
  </si>
  <si>
    <t>769ec32c-e61d-4c0e-bf8f-7ba01abb6810</t>
  </si>
  <si>
    <t>2017-05-16T13:49:47</t>
  </si>
  <si>
    <t>2017-05-15T12:58:04.955+06</t>
  </si>
  <si>
    <t>2017-05-04T15:00:00.392+06</t>
  </si>
  <si>
    <t>2017-05-04T16:00:00.921+06</t>
  </si>
  <si>
    <t>2017-05-05T16:00:00.760+06</t>
  </si>
  <si>
    <t>2017-05-16T19:02:24.703+06</t>
  </si>
  <si>
    <t>uuid:7c0b2cb4-8a1f-4a4f-aa79-cc03371a7eb6</t>
  </si>
  <si>
    <t>7c0b2cb4-8a1f-4a4f-aa79-cc03371a7eb6</t>
  </si>
  <si>
    <t>2017-05-15T13:00:08.007+06</t>
  </si>
  <si>
    <t>2017-05-04T14:30:00.906+06</t>
  </si>
  <si>
    <t>2017-05-04T16:00:00.345+06</t>
  </si>
  <si>
    <t>2017-05-05T16:00:00.573+06</t>
  </si>
  <si>
    <t>2017-05-16T19:28:08.921+06</t>
  </si>
  <si>
    <t>uuid:48041688-5271-41a5-8955-b379428a3490</t>
  </si>
  <si>
    <t>48041688-5271-41a5-8955-b379428a3490</t>
  </si>
  <si>
    <t>2017-05-16T13:49:50</t>
  </si>
  <si>
    <t>2017-05-09T11:19:42.294+06</t>
  </si>
  <si>
    <t>2017-05-03T16:00:00.900+06</t>
  </si>
  <si>
    <t>2017-05-03T17:00:00.424+06</t>
  </si>
  <si>
    <t>2017-05-04T17:00:00.461+06</t>
  </si>
  <si>
    <t>2017-05-16T18:34:58.762+06</t>
  </si>
  <si>
    <t>uuid:7557d773-1fe4-4d94-be3f-38629efe259e</t>
  </si>
  <si>
    <t>7557d773-1fe4-4d94-be3f-38629efe259e</t>
  </si>
  <si>
    <t>2017-05-15T13:04:08.631+06</t>
  </si>
  <si>
    <t>2017-05-04T14:30:00.508+06</t>
  </si>
  <si>
    <t>2017-05-04T16:00:00.351+06</t>
  </si>
  <si>
    <t>2017-05-05T16:00:00.421+06</t>
  </si>
  <si>
    <t>2017-05-16T19:14:20.241+06</t>
  </si>
  <si>
    <t>uuid:ccce1155-bfa4-4b97-9a03-f44a64bdb1de</t>
  </si>
  <si>
    <t>ccce1155-bfa4-4b97-9a03-f44a64bdb1de</t>
  </si>
  <si>
    <t>2017-05-16T13:50:10</t>
  </si>
  <si>
    <t>2017-05-09T11:22:01.294+06</t>
  </si>
  <si>
    <t>2017-05-03T16:00:00.241+06</t>
  </si>
  <si>
    <t>2017-05-03T17:00:00.256+06</t>
  </si>
  <si>
    <t>2017-05-04T17:00:00.999+06</t>
  </si>
  <si>
    <t>2017-05-16T18:32:10.586+06</t>
  </si>
  <si>
    <t>uuid:c6b29816-e231-450f-84d0-01b81ac4d9d1</t>
  </si>
  <si>
    <t>c6b29816-e231-450f-84d0-01b81ac4d9d1</t>
  </si>
  <si>
    <t>2017-05-16T13:50:40</t>
  </si>
  <si>
    <t>2017-05-09T11:24:19.242+06</t>
  </si>
  <si>
    <t>2017-05-03T16:00:00.255+06</t>
  </si>
  <si>
    <t>2017-05-03T17:00:00.545+06</t>
  </si>
  <si>
    <t>2017-05-04T17:00:00.646+06</t>
  </si>
  <si>
    <t>2017-05-16T18:30:34.558+06</t>
  </si>
  <si>
    <t>uuid:159fbebb-c288-4d36-a16c-b4933167a087</t>
  </si>
  <si>
    <t>159fbebb-c288-4d36-a16c-b4933167a087</t>
  </si>
  <si>
    <t>2017-05-16T13:53:01</t>
  </si>
  <si>
    <t>2017-05-15T13:09:01.961+06</t>
  </si>
  <si>
    <t>2017-05-04T14:40:00.117+06</t>
  </si>
  <si>
    <t>2017-05-04T16:00:00.864+06</t>
  </si>
  <si>
    <t>2017-05-05T16:00:00.084+06</t>
  </si>
  <si>
    <t>2017-05-16T18:52:11.809+06</t>
  </si>
  <si>
    <t>uuid:14247580-1d45-4f10-aff9-dd6396d45418</t>
  </si>
  <si>
    <t>14247580-1d45-4f10-aff9-dd6396d45418</t>
  </si>
  <si>
    <t>2017-05-15T13:10:56.442+06</t>
  </si>
  <si>
    <t>2017-05-04T14:40:00.765+06</t>
  </si>
  <si>
    <t>2017-05-04T16:00:00.135+06</t>
  </si>
  <si>
    <t>2017-05-05T16:00:00.436+06</t>
  </si>
  <si>
    <t>2017-05-16T18:53:10.361+06</t>
  </si>
  <si>
    <t>uuid:9ec7d64f-dcb9-4ad1-a797-5ae0118e345e</t>
  </si>
  <si>
    <t>9ec7d64f-dcb9-4ad1-a797-5ae0118e345e</t>
  </si>
  <si>
    <t>2017-05-16T13:53:09</t>
  </si>
  <si>
    <t>2017-05-09T11:28:01.600+06</t>
  </si>
  <si>
    <t>2017-05-03T12:00:00.337+06</t>
  </si>
  <si>
    <t>2017-05-03T13:20:00.676+06</t>
  </si>
  <si>
    <t>2017-05-04T13:30:00.620+06</t>
  </si>
  <si>
    <t>2017-05-16T18:10:25.444+06</t>
  </si>
  <si>
    <t>uuid:8d590539-834b-4c97-803f-4a60d3a352d2</t>
  </si>
  <si>
    <t>8d590539-834b-4c97-803f-4a60d3a352d2</t>
  </si>
  <si>
    <t>2017-05-15T13:12:58.862+06</t>
  </si>
  <si>
    <t>2017-05-04T14:40:00.073+06</t>
  </si>
  <si>
    <t>2017-05-04T16:00:00.403+06</t>
  </si>
  <si>
    <t>2017-05-05T16:00:00.787+06</t>
  </si>
  <si>
    <t>2017-05-16T18:53:49.214+06</t>
  </si>
  <si>
    <t>uuid:4b7fc619-bc26-4bf9-a7e2-0fdfc71b362a</t>
  </si>
  <si>
    <t>4b7fc619-bc26-4bf9-a7e2-0fdfc71b362a</t>
  </si>
  <si>
    <t>2017-05-16T13:53:47</t>
  </si>
  <si>
    <t>2017-05-15T13:15:02.131+06</t>
  </si>
  <si>
    <t>2017-05-04T14:30:00.229+06</t>
  </si>
  <si>
    <t>2017-05-04T16:00:00.793+06</t>
  </si>
  <si>
    <t>2017-05-05T16:00:00.417+06</t>
  </si>
  <si>
    <t>2017-05-16T19:12:11.220+06</t>
  </si>
  <si>
    <t>uuid:d18c7549-cdcb-4cd4-8cd5-2aeb3c16a4bc</t>
  </si>
  <si>
    <t>d18c7549-cdcb-4cd4-8cd5-2aeb3c16a4bc</t>
  </si>
  <si>
    <t>2017-05-16T13:54:13</t>
  </si>
  <si>
    <t>2017-05-09T11:30:07.367+06</t>
  </si>
  <si>
    <t>2017-05-03T12:00:00.279+06</t>
  </si>
  <si>
    <t>2017-05-03T13:20:00.200+06</t>
  </si>
  <si>
    <t>2017-05-04T13:30:00.409+06</t>
  </si>
  <si>
    <t>2017-05-16T18:09:43.040+06</t>
  </si>
  <si>
    <t>uuid:a490fca5-c34b-4c07-8765-faa9f5f78433</t>
  </si>
  <si>
    <t>a490fca5-c34b-4c07-8765-faa9f5f78433</t>
  </si>
  <si>
    <t>2017-05-16T13:55:57</t>
  </si>
  <si>
    <t>2017-05-09T11:32:23.231+06</t>
  </si>
  <si>
    <t>2017-05-03T12:00:00.492+06</t>
  </si>
  <si>
    <t>2017-05-03T13:20:00.764+06</t>
  </si>
  <si>
    <t>2017-05-04T13:30:00.758+06</t>
  </si>
  <si>
    <t>2017-05-16T18:15:38.759+06</t>
  </si>
  <si>
    <t>uuid:7ede4300-d33b-43df-95fd-1e8754e2b64f</t>
  </si>
  <si>
    <t>7ede4300-d33b-43df-95fd-1e8754e2b64f</t>
  </si>
  <si>
    <t>2017-05-15T13:18:50.207+06</t>
  </si>
  <si>
    <t>2017-05-04T13:00:00.544+06</t>
  </si>
  <si>
    <t>2017-05-04T16:00:00.854+06</t>
  </si>
  <si>
    <t>2017-05-05T16:00:00.550+06</t>
  </si>
  <si>
    <t>2017-05-16T18:51:11.419+06</t>
  </si>
  <si>
    <t>uuid:994a60a8-a439-4456-8401-3a27de8c23d7</t>
  </si>
  <si>
    <t>994a60a8-a439-4456-8401-3a27de8c23d7</t>
  </si>
  <si>
    <t>2017-05-16T13:56:02</t>
  </si>
  <si>
    <t>2017-05-09T11:35:06.435+06</t>
  </si>
  <si>
    <t>2017-05-03T12:00:00.210+06</t>
  </si>
  <si>
    <t>2017-05-03T13:20:00.511+06</t>
  </si>
  <si>
    <t>2017-05-04T13:30:00.338+06</t>
  </si>
  <si>
    <t>2017-05-16T18:14:30.020+06</t>
  </si>
  <si>
    <t>uuid:b704bc22-45c4-463c-aa41-09ff8acfc66d</t>
  </si>
  <si>
    <t>b704bc22-45c4-463c-aa41-09ff8acfc66d</t>
  </si>
  <si>
    <t>2017-05-16T13:56:03</t>
  </si>
  <si>
    <t>2017-05-09T11:36:57.356+06</t>
  </si>
  <si>
    <t>2017-05-03T12:00:00.510+06</t>
  </si>
  <si>
    <t>2017-05-03T13:20:00.883+06</t>
  </si>
  <si>
    <t>2017-05-04T13:30:00.607+06</t>
  </si>
  <si>
    <t>2017-05-16T18:13:41.876+06</t>
  </si>
  <si>
    <t>uuid:244860cc-2ba5-4aaf-b171-50aed3c13473</t>
  </si>
  <si>
    <t>244860cc-2ba5-4aaf-b171-50aed3c13473</t>
  </si>
  <si>
    <t>2017-05-16T13:56:06</t>
  </si>
  <si>
    <t>2017-05-15T13:20:39.456+06</t>
  </si>
  <si>
    <t>2017-05-04T13:00:00.551+06</t>
  </si>
  <si>
    <t>2017-05-04T16:00:00.460+06</t>
  </si>
  <si>
    <t>2017-05-05T16:00:00.199+06</t>
  </si>
  <si>
    <t>2017-05-16T18:50:32.414+06</t>
  </si>
  <si>
    <t>uuid:68d771ad-3236-4e67-8748-92422c3e2aae</t>
  </si>
  <si>
    <t>68d771ad-3236-4e67-8748-92422c3e2aae</t>
  </si>
  <si>
    <t>2017-05-16T13:56:08</t>
  </si>
  <si>
    <t>2017-05-09T11:39:38.934+06</t>
  </si>
  <si>
    <t>2017-05-03T11:50:00.252+06</t>
  </si>
  <si>
    <t>2017-05-03T13:20:00.603+06</t>
  </si>
  <si>
    <t>2017-05-04T13:30:00.621+06</t>
  </si>
  <si>
    <t>2017-05-16T18:27:54.183+06</t>
  </si>
  <si>
    <t>uuid:f77e6ddd-c543-446d-bf65-56a6d22ac039</t>
  </si>
  <si>
    <t>f77e6ddd-c543-446d-bf65-56a6d22ac039</t>
  </si>
  <si>
    <t>2017-05-16T13:56:21</t>
  </si>
  <si>
    <t>2017-05-15T14:42:54.778+06</t>
  </si>
  <si>
    <t>2017-05-04T14:00:00.704+06</t>
  </si>
  <si>
    <t>2017-05-04T16:00:00.430+06</t>
  </si>
  <si>
    <t>2017-05-05T16:00:00.592+06</t>
  </si>
  <si>
    <t>2017-05-16T19:37:02.562+06</t>
  </si>
  <si>
    <t>uuid:27b24bae-f081-4170-ac88-638bc093443b</t>
  </si>
  <si>
    <t>27b24bae-f081-4170-ac88-638bc093443b</t>
  </si>
  <si>
    <t>2017-05-16T13:56:22</t>
  </si>
  <si>
    <t>2017-05-09T11:41:48.738+06</t>
  </si>
  <si>
    <t>2017-05-03T11:50:00.066+06</t>
  </si>
  <si>
    <t>2017-05-03T13:20:00.596+06</t>
  </si>
  <si>
    <t>2017-05-04T13:30:00.663+06</t>
  </si>
  <si>
    <t>2017-05-16T18:26:20.491+06</t>
  </si>
  <si>
    <t>uuid:66c85073-17cc-4cb1-af24-5b6666d9ed2f</t>
  </si>
  <si>
    <t>66c85073-17cc-4cb1-af24-5b6666d9ed2f</t>
  </si>
  <si>
    <t>2017-05-16T13:56:31</t>
  </si>
  <si>
    <t>2017-05-15T14:46:30.291+06</t>
  </si>
  <si>
    <t>2017-05-04T14:00:00.941+06</t>
  </si>
  <si>
    <t>2017-05-04T16:00:00.646+06</t>
  </si>
  <si>
    <t>2017-05-05T16:00:00.143+06</t>
  </si>
  <si>
    <t>2017-05-16T19:37:42.417+06</t>
  </si>
  <si>
    <t>uuid:cb507c31-279d-487f-95c5-2cb70c863f79</t>
  </si>
  <si>
    <t>cb507c31-279d-487f-95c5-2cb70c863f79</t>
  </si>
  <si>
    <t>2017-05-16T13:56:50</t>
  </si>
  <si>
    <t>2017-05-09T11:43:47.067+06</t>
  </si>
  <si>
    <t>2017-05-03T15:40:00.498+06</t>
  </si>
  <si>
    <t>2017-05-03T17:00:00.468+06</t>
  </si>
  <si>
    <t>2017-05-04T17:00:00.889+06</t>
  </si>
  <si>
    <t>2017-05-16T18:27:00.791+06</t>
  </si>
  <si>
    <t>uuid:f3fc0d9f-a29f-4b6e-a53a-4f4469e7b049</t>
  </si>
  <si>
    <t>f3fc0d9f-a29f-4b6e-a53a-4f4469e7b049</t>
  </si>
  <si>
    <t>2017-05-09T11:45:55.666+06</t>
  </si>
  <si>
    <t>2017-05-03T15:00:00.050+06</t>
  </si>
  <si>
    <t>2017-05-03T17:00:00.462+06</t>
  </si>
  <si>
    <t>2017-05-04T17:00:00.777+06</t>
  </si>
  <si>
    <t>2017-05-16T18:19:05.182+06</t>
  </si>
  <si>
    <t>uuid:9e22c2f6-bade-4694-ab8a-90159035a359</t>
  </si>
  <si>
    <t>9e22c2f6-bade-4694-ab8a-90159035a359</t>
  </si>
  <si>
    <t>2017-05-16T13:58:30</t>
  </si>
  <si>
    <t>2017-05-09T11:48:15.988+06</t>
  </si>
  <si>
    <t>2017-05-03T15:00:00.379+06</t>
  </si>
  <si>
    <t>2017-05-03T17:00:00.241+06</t>
  </si>
  <si>
    <t>2017-05-04T17:00:00.031+06</t>
  </si>
  <si>
    <t>2017-05-16T18:20:23.322+06</t>
  </si>
  <si>
    <t>uuid:d29efe5b-3ec3-4182-8ab9-f40cd66b6ce3</t>
  </si>
  <si>
    <t>d29efe5b-3ec3-4182-8ab9-f40cd66b6ce3</t>
  </si>
  <si>
    <t>2017-05-16T13:59:18</t>
  </si>
  <si>
    <t>2017-05-09T11:51:14.482+06</t>
  </si>
  <si>
    <t>2017-05-03T15:00:00.550+06</t>
  </si>
  <si>
    <t>2017-05-03T17:00:00.961+06</t>
  </si>
  <si>
    <t>2017-05-04T17:00:00.189+06</t>
  </si>
  <si>
    <t>2017-05-16T18:22:01.778+06</t>
  </si>
  <si>
    <t>uuid:3152ccd4-04e3-484f-8604-b491960de284</t>
  </si>
  <si>
    <t>3152ccd4-04e3-484f-8604-b491960de284</t>
  </si>
  <si>
    <t>2017-05-16T14:00:08</t>
  </si>
  <si>
    <t>2017-05-15T13:06:49.403+06</t>
  </si>
  <si>
    <t>2017-05-04T14:30:00.870+06</t>
  </si>
  <si>
    <t>2017-05-04T16:00:00.714+06</t>
  </si>
  <si>
    <t>2017-05-05T16:00:00.326+06</t>
  </si>
  <si>
    <t>2017-05-16T19:13:29.475+06</t>
  </si>
  <si>
    <t>uuid:83d91ed7-2f9f-4033-abc5-920ceb7aedc3</t>
  </si>
  <si>
    <t>83d91ed7-2f9f-4033-abc5-920ceb7aedc3</t>
  </si>
  <si>
    <t>2017-05-16T14:01:09</t>
  </si>
  <si>
    <t>2017-05-15T13:16:58.967+06</t>
  </si>
  <si>
    <t>2017-05-04T14:30:00.785+06</t>
  </si>
  <si>
    <t>2017-05-04T16:00:00.462+06</t>
  </si>
  <si>
    <t>2017-05-05T16:00:00.529+06</t>
  </si>
  <si>
    <t>2017-05-16T19:10:51.951+06</t>
  </si>
  <si>
    <t>uuid:3e805c37-b834-4ab8-a57a-13d97cd8dc77</t>
  </si>
  <si>
    <t>3e805c37-b834-4ab8-a57a-13d97cd8dc77</t>
  </si>
  <si>
    <t>2017-05-16T14:01:57</t>
  </si>
  <si>
    <t>2017-05-15T14:49:35.205+06</t>
  </si>
  <si>
    <t>2017-05-04T15:00:00.830+06</t>
  </si>
  <si>
    <t>2017-05-04T16:00:00.969+06</t>
  </si>
  <si>
    <t>2017-05-05T16:00:00.057+06</t>
  </si>
  <si>
    <t>2017-05-16T19:38:15.794+06</t>
  </si>
  <si>
    <t>uuid:9380d67e-8433-456e-90e6-34e292311f04</t>
  </si>
  <si>
    <t>9380d67e-8433-456e-90e6-34e292311f04</t>
  </si>
  <si>
    <t>2017-05-16T14:03:00</t>
  </si>
  <si>
    <t>2017-05-11T10:49:21.243+06</t>
  </si>
  <si>
    <t>2017-05-07T14:50:00.799+06</t>
  </si>
  <si>
    <t>2017-05-07T17:10:00.732+06</t>
  </si>
  <si>
    <t>2017-05-08T17:00:00.748+06</t>
  </si>
  <si>
    <t>2017-05-17T11:39:21.646+06</t>
  </si>
  <si>
    <t>uuid:cc2e71ea-0241-4cd9-b12e-1ecc637e1525</t>
  </si>
  <si>
    <t>cc2e71ea-0241-4cd9-b12e-1ecc637e1525</t>
  </si>
  <si>
    <t>2017-05-17T06:01:16</t>
  </si>
  <si>
    <t>2017-05-11T10:52:13.150+06</t>
  </si>
  <si>
    <t>2017-05-07T14:50:00.384+06</t>
  </si>
  <si>
    <t>2017-05-07T17:10:00.518+06</t>
  </si>
  <si>
    <t>2017-05-08T17:00:00.208+06</t>
  </si>
  <si>
    <t>2017-05-17T11:40:18.971+06</t>
  </si>
  <si>
    <t>uuid:0da5fb95-a35d-4ed0-abe2-81f4a18a663e</t>
  </si>
  <si>
    <t>0da5fb95-a35d-4ed0-abe2-81f4a18a663e</t>
  </si>
  <si>
    <t>2017-05-17T06:01:28</t>
  </si>
  <si>
    <t>2017-05-11T10:55:03.606+06</t>
  </si>
  <si>
    <t>2017-05-07T14:50:00.018+06</t>
  </si>
  <si>
    <t>2017-05-07T17:10:00.726+06</t>
  </si>
  <si>
    <t>2017-05-08T17:00:00.393+06</t>
  </si>
  <si>
    <t>2017-05-17T11:41:07.649+06</t>
  </si>
  <si>
    <t>uuid:f5773ff9-63de-43f3-8d03-6918dbc9afef</t>
  </si>
  <si>
    <t>f5773ff9-63de-43f3-8d03-6918dbc9afef</t>
  </si>
  <si>
    <t>2017-05-17T06:01:41</t>
  </si>
  <si>
    <t>2017-05-11T10:57:59.394+06</t>
  </si>
  <si>
    <t>2017-05-07T14:30:00.131+06</t>
  </si>
  <si>
    <t>2017-05-07T17:10:00.303+06</t>
  </si>
  <si>
    <t>2017-05-08T17:00:00.856+06</t>
  </si>
  <si>
    <t>2017-05-17T11:49:21.886+06</t>
  </si>
  <si>
    <t>uuid:d642295e-c7ec-48fc-b314-33b54fe9eef4</t>
  </si>
  <si>
    <t>d642295e-c7ec-48fc-b314-33b54fe9eef4</t>
  </si>
  <si>
    <t>2017-05-17T06:01:56</t>
  </si>
  <si>
    <t>2017-05-11T10:59:43.664+06</t>
  </si>
  <si>
    <t>2017-05-07T14:30:00.558+06</t>
  </si>
  <si>
    <t>2017-05-07T17:10:00.709+06</t>
  </si>
  <si>
    <t>2017-05-08T17:00:00.610+06</t>
  </si>
  <si>
    <t>2017-05-17T11:51:27.377+06</t>
  </si>
  <si>
    <t>uuid:b72b521d-7312-4b9a-be5c-bab97b781d5b</t>
  </si>
  <si>
    <t>b72b521d-7312-4b9a-be5c-bab97b781d5b</t>
  </si>
  <si>
    <t>2017-05-17T06:02:07</t>
  </si>
  <si>
    <t>2017-05-11T11:01:47.788+06</t>
  </si>
  <si>
    <t>2017-05-07T13:20:00.329+06</t>
  </si>
  <si>
    <t>2017-05-07T17:10:00.589+06</t>
  </si>
  <si>
    <t>2017-05-08T17:00:00.007+06</t>
  </si>
  <si>
    <t>2017-05-17T10:54:09.358+06</t>
  </si>
  <si>
    <t>uuid:b610d90e-d14f-4a1b-998a-aca7bf6fa158</t>
  </si>
  <si>
    <t>b610d90e-d14f-4a1b-998a-aca7bf6fa158</t>
  </si>
  <si>
    <t>2017-05-17T06:02:19</t>
  </si>
  <si>
    <t>2017-05-11T11:03:49.055+06</t>
  </si>
  <si>
    <t>2017-05-07T13:20:00.373+06</t>
  </si>
  <si>
    <t>2017-05-07T17:10:00.020+06</t>
  </si>
  <si>
    <t>2017-05-08T17:00:00.092+06</t>
  </si>
  <si>
    <t>2017-05-17T10:55:06.657+06</t>
  </si>
  <si>
    <t>uuid:583ecf16-504a-4222-a775-964b134122b5</t>
  </si>
  <si>
    <t>583ecf16-504a-4222-a775-964b134122b5</t>
  </si>
  <si>
    <t>2017-05-17T06:02:32</t>
  </si>
  <si>
    <t>2017-05-11T11:05:40.289+06</t>
  </si>
  <si>
    <t>2017-05-07T14:40:00.521+06</t>
  </si>
  <si>
    <t>2017-05-07T17:10:00.414+06</t>
  </si>
  <si>
    <t>2017-05-08T17:00:00.493+06</t>
  </si>
  <si>
    <t>2017-05-17T11:00:56.274+06</t>
  </si>
  <si>
    <t>uuid:d2840ad3-0f94-4b69-92bb-e0c38f7bfa37</t>
  </si>
  <si>
    <t>d2840ad3-0f94-4b69-92bb-e0c38f7bfa37</t>
  </si>
  <si>
    <t>2017-05-17T06:02:51</t>
  </si>
  <si>
    <t>2017-05-11T11:07:56.903+06</t>
  </si>
  <si>
    <t>2017-05-07T14:40:00.183+06</t>
  </si>
  <si>
    <t>2017-05-07T17:10:00.162+06</t>
  </si>
  <si>
    <t>2017-05-08T17:00:00.097+06</t>
  </si>
  <si>
    <t>2017-05-17T11:01:52.853+06</t>
  </si>
  <si>
    <t>uuid:3d5d9f38-caae-4888-8836-721e48e6ba65</t>
  </si>
  <si>
    <t>3d5d9f38-caae-4888-8836-721e48e6ba65</t>
  </si>
  <si>
    <t>2017-05-17T06:03:03</t>
  </si>
  <si>
    <t>2017-05-11T11:09:41.366+06</t>
  </si>
  <si>
    <t>2017-05-07T14:20:00.883+06</t>
  </si>
  <si>
    <t>2017-05-07T17:10:00.647+06</t>
  </si>
  <si>
    <t>2017-05-08T17:00:00.225+06</t>
  </si>
  <si>
    <t>2017-05-17T11:03:24.528+06</t>
  </si>
  <si>
    <t>uuid:f614a813-7ae3-4902-93f1-e7433ba1ad6a</t>
  </si>
  <si>
    <t>f614a813-7ae3-4902-93f1-e7433ba1ad6a</t>
  </si>
  <si>
    <t>2017-05-17T06:03:17</t>
  </si>
  <si>
    <t>2017-05-11T11:11:40.259+06</t>
  </si>
  <si>
    <t>2017-05-07T15:45:00.091+06</t>
  </si>
  <si>
    <t>2017-05-07T17:10:00.274+06</t>
  </si>
  <si>
    <t>2017-05-08T17:00:00.509+06</t>
  </si>
  <si>
    <t>2017-05-17T11:05:56.426+06</t>
  </si>
  <si>
    <t>uuid:df020927-3b35-4211-9ba8-8da76ece4c28</t>
  </si>
  <si>
    <t>df020927-3b35-4211-9ba8-8da76ece4c28</t>
  </si>
  <si>
    <t>2017-05-17T06:03:29</t>
  </si>
  <si>
    <t>2017-05-11T11:13:19.221+06</t>
  </si>
  <si>
    <t>2017-05-07T15:30:00.030+06</t>
  </si>
  <si>
    <t>2017-05-07T17:10:00.190+06</t>
  </si>
  <si>
    <t>2017-05-08T17:00:00.018+06</t>
  </si>
  <si>
    <t>2017-05-17T11:08:48.296+06</t>
  </si>
  <si>
    <t>uuid:5338334d-3616-4c6b-bd4b-dab14b8bd563</t>
  </si>
  <si>
    <t>5338334d-3616-4c6b-bd4b-dab14b8bd563</t>
  </si>
  <si>
    <t>2017-05-17T06:04:15</t>
  </si>
  <si>
    <t>2017-05-11T11:16:16.388+06</t>
  </si>
  <si>
    <t>2017-05-07T15:30:00.469+06</t>
  </si>
  <si>
    <t>2017-05-07T17:10:00.409+06</t>
  </si>
  <si>
    <t>2017-05-08T17:00:00.644+06</t>
  </si>
  <si>
    <t>2017-05-17T11:09:42.881+06</t>
  </si>
  <si>
    <t>uuid:31132894-f746-4ea0-8b3a-0b7b647ea784</t>
  </si>
  <si>
    <t>31132894-f746-4ea0-8b3a-0b7b647ea784</t>
  </si>
  <si>
    <t>2017-05-17T06:04:41</t>
  </si>
  <si>
    <t>2017-05-11T11:18:21.087+06</t>
  </si>
  <si>
    <t>2017-05-07T15:30:00.846+06</t>
  </si>
  <si>
    <t>2017-05-08T17:00:00.271+06</t>
  </si>
  <si>
    <t>2017-05-17T11:19:35.987+06</t>
  </si>
  <si>
    <t>uuid:3a4a7faa-e731-4e69-99c9-74ff9d9a16ba</t>
  </si>
  <si>
    <t>3a4a7faa-e731-4e69-99c9-74ff9d9a16ba</t>
  </si>
  <si>
    <t>2017-05-17T06:05:35</t>
  </si>
  <si>
    <t>2017-05-11T11:21:50.668+06</t>
  </si>
  <si>
    <t>2017-05-07T16:00:00.698+06</t>
  </si>
  <si>
    <t>2017-05-07T17:10:00.183+06</t>
  </si>
  <si>
    <t>2017-05-08T17:00:00.556+06</t>
  </si>
  <si>
    <t>2017-05-17T10:57:46.898+06</t>
  </si>
  <si>
    <t>uuid:5ba01873-e7e3-426f-a70b-c01a11077c31</t>
  </si>
  <si>
    <t>5ba01873-e7e3-426f-a70b-c01a11077c31</t>
  </si>
  <si>
    <t>2017-05-17T06:05:53</t>
  </si>
  <si>
    <t>2017-05-11T11:25:17.920+06</t>
  </si>
  <si>
    <t>2017-05-07T15:00:00.471+06</t>
  </si>
  <si>
    <t>2017-05-07T17:10:00.429+06</t>
  </si>
  <si>
    <t>2017-05-08T17:00:00.710+06</t>
  </si>
  <si>
    <t>2017-05-17T10:59:41.072+06</t>
  </si>
  <si>
    <t>uuid:76d8dd5f-7a17-441c-9507-81be7ba5e119</t>
  </si>
  <si>
    <t>76d8dd5f-7a17-441c-9507-81be7ba5e119</t>
  </si>
  <si>
    <t>2017-05-17T06:06:09</t>
  </si>
  <si>
    <t>2017-05-11T11:27:57.763+06</t>
  </si>
  <si>
    <t>2017-05-07T15:45:00.655+06</t>
  </si>
  <si>
    <t>2017-05-07T17:10:00.852+06</t>
  </si>
  <si>
    <t>2017-05-08T17:00:00.814+06</t>
  </si>
  <si>
    <t>2017-05-17T10:50:36.661+06</t>
  </si>
  <si>
    <t>uuid:e12a8c03-5bfb-40c1-9846-302e0a4758b1</t>
  </si>
  <si>
    <t>e12a8c03-5bfb-40c1-9846-302e0a4758b1</t>
  </si>
  <si>
    <t>2017-05-17T06:06:42</t>
  </si>
  <si>
    <t>2017-05-11T11:29:41.498+06</t>
  </si>
  <si>
    <t>2017-05-07T15:45:00.170+06</t>
  </si>
  <si>
    <t>2017-05-07T17:10:00.234+06</t>
  </si>
  <si>
    <t>2017-05-17T10:51:42.475+06</t>
  </si>
  <si>
    <t>uuid:8de4d714-a742-4a3b-812e-504bb9917d79</t>
  </si>
  <si>
    <t>8de4d714-a742-4a3b-812e-504bb9917d79</t>
  </si>
  <si>
    <t>2017-05-17T06:06:58</t>
  </si>
  <si>
    <t>2017-05-14T09:35:52.795+06</t>
  </si>
  <si>
    <t>2017-05-14T09:35:00.967+06</t>
  </si>
  <si>
    <t>23.87029612675372 90.43275883801905 -36.802959855727806 6.0</t>
  </si>
  <si>
    <t>Lots of people walking around the field and children are playing.soil is semi moist.</t>
  </si>
  <si>
    <t>2017-05-14T15:51:04.403+06</t>
  </si>
  <si>
    <t>uuid:7373057a-ffc2-434a-9b95-c18cd3673511</t>
  </si>
  <si>
    <t>7373057a-ffc2-434a-9b95-c18cd3673511</t>
  </si>
  <si>
    <t>2017-05-14T10:03:17</t>
  </si>
  <si>
    <t>2017-05-14T09:48:24.230+06</t>
  </si>
  <si>
    <t>2017-05-14T09:50:00.770+06</t>
  </si>
  <si>
    <t>23.869754269026526 90.43314619749997 -34.72596332223742 6.0</t>
  </si>
  <si>
    <t>Dirty water and children are playing Near drain</t>
  </si>
  <si>
    <t>2017-05-14T15:50:09.370+06</t>
  </si>
  <si>
    <t>uuid:17709311-0eb8-41ee-9ed8-c647f8520781</t>
  </si>
  <si>
    <t>17709311-0eb8-41ee-9ed8-c647f8520781</t>
  </si>
  <si>
    <t>2017-05-14T10:03:33</t>
  </si>
  <si>
    <t>2017-05-14T10:07:47.842+06</t>
  </si>
  <si>
    <t>2017-05-14T10:06:00.576+06</t>
  </si>
  <si>
    <t>23.868529290230754 90.43323912110411 -44.57234567411783 4.0</t>
  </si>
  <si>
    <t>2017-05-14T15:50:41.313+06</t>
  </si>
  <si>
    <t>uuid:c95d1201-f3bb-444f-8510-eca991c44f9b</t>
  </si>
  <si>
    <t>c95d1201-f3bb-444f-8510-eca991c44f9b</t>
  </si>
  <si>
    <t>2017-05-14T10:03:36</t>
  </si>
  <si>
    <t>2017-05-14T10:33:16.247+06</t>
  </si>
  <si>
    <t>2017-05-14T10:35:00.474+06</t>
  </si>
  <si>
    <t>23.868134644989105 90.43400871750434 -53.107005788896956 6.0</t>
  </si>
  <si>
    <t>2017-05-14T15:51:29.017+06</t>
  </si>
  <si>
    <t>uuid:157758ce-e9c9-4a47-8e23-0b3f6e4adfab</t>
  </si>
  <si>
    <t>157758ce-e9c9-4a47-8e23-0b3f6e4adfab</t>
  </si>
  <si>
    <t>2017-05-14T10:03:38</t>
  </si>
  <si>
    <t>2017-05-14T10:48:52.760+06</t>
  </si>
  <si>
    <t>2017-05-14T10:45:00.202+06</t>
  </si>
  <si>
    <t>23.86925005879048 90.43444999162828 -34.58398823066344 6.0</t>
  </si>
  <si>
    <t>Four family use this latrine</t>
  </si>
  <si>
    <t>2017-05-14T15:52:23.689+06</t>
  </si>
  <si>
    <t>uuid:de38bcf2-7abc-4246-9587-0a4215c47cac</t>
  </si>
  <si>
    <t>de38bcf2-7abc-4246-9587-0a4215c47cac</t>
  </si>
  <si>
    <t>2017-05-14T10:03:40</t>
  </si>
  <si>
    <t>2017-05-14T10:59:29.764+06</t>
  </si>
  <si>
    <t>2017-05-14T11:00:00.604+06</t>
  </si>
  <si>
    <t>23.86969528468362 90.43455170097216 -49.86924885621144 6.0</t>
  </si>
  <si>
    <t>2017-05-14T15:51:49.069+06</t>
  </si>
  <si>
    <t>uuid:9e291eaa-fdea-4c76-8192-086f39860f8c</t>
  </si>
  <si>
    <t>9e291eaa-fdea-4c76-8192-086f39860f8c</t>
  </si>
  <si>
    <t>2017-05-14T10:03:42</t>
  </si>
  <si>
    <t>2017-05-14T11:13:19.722+06</t>
  </si>
  <si>
    <t>2017-05-14T11:10:00.622+06</t>
  </si>
  <si>
    <t>23.870474272975223 90.43378747925846 -67.04684459436616 6.0</t>
  </si>
  <si>
    <t>2017-05-14T15:53:10.600+06</t>
  </si>
  <si>
    <t>uuid:72a800b9-a4f2-4cd8-9ff3-1e03e10949be</t>
  </si>
  <si>
    <t>72a800b9-a4f2-4cd8-9ff3-1e03e10949be</t>
  </si>
  <si>
    <t>2017-05-14T10:03:43</t>
  </si>
  <si>
    <t>2017-05-14T11:37:18.074+06</t>
  </si>
  <si>
    <t>2017-05-14T11:37:00.495+06</t>
  </si>
  <si>
    <t>23.870500865682544 90.43391487144207 -5.537844797128856 6.0</t>
  </si>
  <si>
    <t>WASA Water with tube wel</t>
  </si>
  <si>
    <t>Many people use this water. No dirt visible nearby</t>
  </si>
  <si>
    <t>2017-05-14T15:54:26.876+06</t>
  </si>
  <si>
    <t>uuid:dbbfdae5-e8f4-4298-a56c-d1306933107a</t>
  </si>
  <si>
    <t>dbbfdae5-e8f4-4298-a56c-d1306933107a</t>
  </si>
  <si>
    <t>2017-05-14T10:03:46</t>
  </si>
  <si>
    <t>2017-05-14T11:51:15.389+06</t>
  </si>
  <si>
    <t>2017-05-14T11:50:00.042+06</t>
  </si>
  <si>
    <t>23.871025138266834 90.43376524301887 -43.5877852300666 4.0</t>
  </si>
  <si>
    <t>trash visible nearby</t>
  </si>
  <si>
    <t>2017-05-14T15:54:53.168+06</t>
  </si>
  <si>
    <t>uuid:da7e49c4-ef37-46ea-a9c8-fee1abf5e6d9</t>
  </si>
  <si>
    <t>da7e49c4-ef37-46ea-a9c8-fee1abf5e6d9</t>
  </si>
  <si>
    <t>2017-05-14T10:03:48</t>
  </si>
  <si>
    <t>2017-05-14T09:33:59.152+06</t>
  </si>
  <si>
    <t>2017-05-14T09:35:00.712+06</t>
  </si>
  <si>
    <t>23.87033693932644 90.43272492875337 -31.148488053249498 4.0</t>
  </si>
  <si>
    <t>WASA WATER with tap</t>
  </si>
  <si>
    <t>2017-05-14T15:59:53.939+06</t>
  </si>
  <si>
    <t>uuid:36d91bd8-c402-4bb2-b13a-86ac2e6968fb</t>
  </si>
  <si>
    <t>36d91bd8-c402-4bb2-b13a-86ac2e6968fb</t>
  </si>
  <si>
    <t>2017-05-14T10:07:11</t>
  </si>
  <si>
    <t>2017-05-14T09:49:34.698+06</t>
  </si>
  <si>
    <t>2017-05-14T09:50:00.913+06</t>
  </si>
  <si>
    <t>23.869961854639545 90.43336137679935 -47.039285410857744 4.0</t>
  </si>
  <si>
    <t>2017-05-14T16:01:06.070+06</t>
  </si>
  <si>
    <t>uuid:1adcc5e1-0f82-4626-b558-852bde395cb2</t>
  </si>
  <si>
    <t>1adcc5e1-0f82-4626-b558-852bde395cb2</t>
  </si>
  <si>
    <t>2017-05-14T10:07:13</t>
  </si>
  <si>
    <t>2017-05-14T10:07:40.139+06</t>
  </si>
  <si>
    <t>2017-05-14T10:10:00.459+06</t>
  </si>
  <si>
    <t>23.868969389027022 90.43373259745023 -35.628572825789796 4.0</t>
  </si>
  <si>
    <t>Submarcible pump with tubewell</t>
  </si>
  <si>
    <t>2017-05-14T16:01:33.695+06</t>
  </si>
  <si>
    <t>uuid:ce438899-4751-4bcb-b98b-f86a878a1175</t>
  </si>
  <si>
    <t>ce438899-4751-4bcb-b98b-f86a878a1175</t>
  </si>
  <si>
    <t>2017-05-14T10:07:15</t>
  </si>
  <si>
    <t>2017-05-14T10:29:31.264+06</t>
  </si>
  <si>
    <t>2017-05-14T10:30:00.274+06</t>
  </si>
  <si>
    <t>23.86818003532957 90.43431810867602 -44.0433096024173 4.0</t>
  </si>
  <si>
    <t>Near by school</t>
  </si>
  <si>
    <t>2017-05-14T16:03:48.930+06</t>
  </si>
  <si>
    <t>uuid:1fe5e219-c662-4bf2-89b5-2ee9c4f81735</t>
  </si>
  <si>
    <t>1fe5e219-c662-4bf2-89b5-2ee9c4f81735</t>
  </si>
  <si>
    <t>2017-05-14T10:07:18</t>
  </si>
  <si>
    <t>2017-05-14T10:41:44.362+06</t>
  </si>
  <si>
    <t>2017-05-14T10:45:00.920+06</t>
  </si>
  <si>
    <t>23.86910011849747 90.43443391994617 -38.59028814926108 4.0</t>
  </si>
  <si>
    <t>No comment</t>
  </si>
  <si>
    <t>2017-05-14T16:00:37.546+06</t>
  </si>
  <si>
    <t>uuid:8c368408-32bf-415a-9982-ccb644c467d4</t>
  </si>
  <si>
    <t>8c368408-32bf-415a-9982-ccb644c467d4</t>
  </si>
  <si>
    <t>2017-05-14T10:07:21</t>
  </si>
  <si>
    <t>2017-05-14T11:05:39.790+06</t>
  </si>
  <si>
    <t>2017-05-14T11:05:00.592+06</t>
  </si>
  <si>
    <t>23.872123427473046 90.43684347672554 -36.05665183707566 4.0</t>
  </si>
  <si>
    <t>2017-05-14T16:01:54.707+06</t>
  </si>
  <si>
    <t>uuid:87a5b8a0-69da-43b7-b43a-559440a85927</t>
  </si>
  <si>
    <t>87a5b8a0-69da-43b7-b43a-559440a85927</t>
  </si>
  <si>
    <t>2017-05-14T10:07:26</t>
  </si>
  <si>
    <t>2017-05-14T11:29:15.780+06</t>
  </si>
  <si>
    <t>2017-05-14T11:30:00.980+06</t>
  </si>
  <si>
    <t>23.871796869820244 90.42222886555932 -42.93667339633332 4.0</t>
  </si>
  <si>
    <t>Near by a road and mosque</t>
  </si>
  <si>
    <t>2017-05-14T16:04:05.522+06</t>
  </si>
  <si>
    <t>uuid:0571fb3b-147a-4733-a78d-7ac1f84fe206</t>
  </si>
  <si>
    <t>0571fb3b-147a-4733-a78d-7ac1f84fe206</t>
  </si>
  <si>
    <t>2017-05-14T10:07:28</t>
  </si>
  <si>
    <t>2017-05-14T11:45:54.704+06</t>
  </si>
  <si>
    <t>2017-05-14T11:46:00.811+06</t>
  </si>
  <si>
    <t>23.87091106794813 90.42613494944752 -46.79547948252851 4.0</t>
  </si>
  <si>
    <t>Near by a road and household.</t>
  </si>
  <si>
    <t>2017-05-14T16:02:15.338+06</t>
  </si>
  <si>
    <t>uuid:b5588fd5-b99e-4b8d-b6dd-8526ea37b5fb</t>
  </si>
  <si>
    <t>b5588fd5-b99e-4b8d-b6dd-8526ea37b5fb</t>
  </si>
  <si>
    <t>2017-05-14T10:07:30</t>
  </si>
  <si>
    <t>2017-05-14T11:59:49.475+06</t>
  </si>
  <si>
    <t>2017-05-14T12:00:00.167+06</t>
  </si>
  <si>
    <t>23.87082788239371 90.42401824642286 -54.73700212015059 4.0</t>
  </si>
  <si>
    <t>2017-05-14T16:03:32.169+06</t>
  </si>
  <si>
    <t>uuid:e58d6308-acad-4849-9bf1-b63d14176ed9</t>
  </si>
  <si>
    <t>e58d6308-acad-4849-9bf1-b63d14176ed9</t>
  </si>
  <si>
    <t>2017-05-14T10:07:33</t>
  </si>
  <si>
    <t>2017-05-16T09:48:36.531+06</t>
  </si>
  <si>
    <t>2017-05-16T09:50:00.094+06</t>
  </si>
  <si>
    <t>23.73900308078136 90.37657146666382 -27.519835340369106 6.0</t>
  </si>
  <si>
    <t>This is the largest lake and huge people are walking around the lake.</t>
  </si>
  <si>
    <t>2017-05-16T15:59:35.312+06</t>
  </si>
  <si>
    <t>uuid:22b3ede6-4a5e-47e5-9234-ae44b0b248d0</t>
  </si>
  <si>
    <t>22b3ede6-4a5e-47e5-9234-ae44b0b248d0</t>
  </si>
  <si>
    <t>2017-05-16T10:50:54</t>
  </si>
  <si>
    <t>2017-05-16T10:11:12.911+06</t>
  </si>
  <si>
    <t>2017-05-16T10:12:00.895+06</t>
  </si>
  <si>
    <t>23.7418961378393 90.37465048810016 -28.637055103876353 6.0</t>
  </si>
  <si>
    <t>Largest lake and some teenage boys are swimming there</t>
  </si>
  <si>
    <t>2017-05-16T16:00:34.464+06</t>
  </si>
  <si>
    <t>uuid:c889c733-40c8-45e6-ab4c-77019b3dff97</t>
  </si>
  <si>
    <t>c889c733-40c8-45e6-ab4c-77019b3dff97</t>
  </si>
  <si>
    <t>2017-05-16T10:51:10</t>
  </si>
  <si>
    <t>2017-05-16T10:26:11.340+06</t>
  </si>
  <si>
    <t>2017-05-16T10:26:00.781+06</t>
  </si>
  <si>
    <t>23.74363878266397 90.37705928576803 -30.235644300048595 6.0</t>
  </si>
  <si>
    <t>Field nearby lake and huge people come to visit.soil is semi moist.</t>
  </si>
  <si>
    <t>2017-05-16T16:44:41.008+06</t>
  </si>
  <si>
    <t>uuid:ae801c46-f076-4009-827e-b5909bc64ec4</t>
  </si>
  <si>
    <t>ae801c46-f076-4009-827e-b5909bc64ec4</t>
  </si>
  <si>
    <t>2017-05-16T10:51:15</t>
  </si>
  <si>
    <t>2017-05-16T10:36:57.391+06</t>
  </si>
  <si>
    <t>2017-05-16T10:40:00.794+06</t>
  </si>
  <si>
    <t>23.7447539870183 90.37719597049146 -47.67442647734989 4.0</t>
  </si>
  <si>
    <t>This is badminton field and most VIP are playing here</t>
  </si>
  <si>
    <t>2017-05-16T15:58:14.628+06</t>
  </si>
  <si>
    <t>uuid:bcb5cf4d-832b-44c0-b2c6-ffed3e47a03d</t>
  </si>
  <si>
    <t>bcb5cf4d-832b-44c0-b2c6-ffed3e47a03d</t>
  </si>
  <si>
    <t>2017-05-16T10:51:34</t>
  </si>
  <si>
    <t>2017-05-16T10:46:46.207+06</t>
  </si>
  <si>
    <t>2017-05-16T10:50:00.047+06</t>
  </si>
  <si>
    <t>23.745245760149608 90.37736147879676 -48.12738871103752 4.0</t>
  </si>
  <si>
    <t>This is Rabingrosorobar huge people come to contact here.</t>
  </si>
  <si>
    <t>2017-05-16T16:45:53.606+06</t>
  </si>
  <si>
    <t>uuid:45a81ea6-8460-46ed-b8f9-ed01d1ec71f1</t>
  </si>
  <si>
    <t>45a81ea6-8460-46ed-b8f9-ed01d1ec71f1</t>
  </si>
  <si>
    <t>2017-05-16T10:56:30</t>
  </si>
  <si>
    <t>2017-05-16T11:19:36.089+06</t>
  </si>
  <si>
    <t>2017-05-16T11:16:00.104+06</t>
  </si>
  <si>
    <t>23.745210095184497 90.3719347367898 6.204554715896813 8.0</t>
  </si>
  <si>
    <t>Produce is collected from meena Bazaar</t>
  </si>
  <si>
    <t>2017-05-16T15:53:20.821+06</t>
  </si>
  <si>
    <t>uuid:37fb7363-96ae-48ba-b033-f20c1c2fa93b</t>
  </si>
  <si>
    <t>37fb7363-96ae-48ba-b033-f20c1c2fa93b</t>
  </si>
  <si>
    <t>2017-05-16T10:56:54</t>
  </si>
  <si>
    <t>2017-05-16T12:18:52.306+06</t>
  </si>
  <si>
    <t>2017-05-16T12:18:00.100+06</t>
  </si>
  <si>
    <t>23.75304051484848 90.36996049618017 4.6374497090891555 6.0</t>
  </si>
  <si>
    <t>This is meena Bazaar and produce is purchased by me most people</t>
  </si>
  <si>
    <t>2017-05-16T15:54:26.361+06</t>
  </si>
  <si>
    <t>uuid:dfce93dd-4292-402b-b423-c890d6f2b048</t>
  </si>
  <si>
    <t>dfce93dd-4292-402b-b423-c890d6f2b048</t>
  </si>
  <si>
    <t>2017-05-16T10:58:24</t>
  </si>
  <si>
    <t>2017-05-16T12:44:35.477+06</t>
  </si>
  <si>
    <t>2017-05-16T12:40:00.304+06</t>
  </si>
  <si>
    <t>23.753527887875066 90.37056322716674 -19.69079405748571 6.0</t>
  </si>
  <si>
    <t>Produce is purchased from Nandon mega shop</t>
  </si>
  <si>
    <t>2017-05-16T16:45:14.048+06</t>
  </si>
  <si>
    <t>uuid:5686e60e-c637-49d9-b3ae-3294b4cd83a4</t>
  </si>
  <si>
    <t>5686e60e-c637-49d9-b3ae-3294b4cd83a4</t>
  </si>
  <si>
    <t>2017-05-16T10:59:07</t>
  </si>
  <si>
    <t>2017-05-16T10:13:15.792+06</t>
  </si>
  <si>
    <t>2017-05-16T10:13:00.761+06</t>
  </si>
  <si>
    <t>23.741733247483342 90.37490202016441 -44.51877982745769 4.0</t>
  </si>
  <si>
    <t>Many people used â€‹that toilet.</t>
  </si>
  <si>
    <t>2017-05-16T16:02:57.070+06</t>
  </si>
  <si>
    <t>uuid:61047205-e998-4c94-90dc-566258d0ed5f</t>
  </si>
  <si>
    <t>61047205-e998-4c94-90dc-566258d0ed5f</t>
  </si>
  <si>
    <t>2017-05-16T11:02:11</t>
  </si>
  <si>
    <t>2017-05-16T10:32:55.236+06</t>
  </si>
  <si>
    <t>2017-05-16T10:33:00.897+06</t>
  </si>
  <si>
    <t>23.742084054582588 90.37560652429259 -21.13627546591089 6.0</t>
  </si>
  <si>
    <t>2017-05-16T16:06:34.486+06</t>
  </si>
  <si>
    <t>uuid:924380eb-a41e-422f-839a-451c24862a65</t>
  </si>
  <si>
    <t>924380eb-a41e-422f-839a-451c24862a65</t>
  </si>
  <si>
    <t>2017-05-16T11:03:10</t>
  </si>
  <si>
    <t>2017-05-16T11:39:37.655+06</t>
  </si>
  <si>
    <t>2017-05-16T11:31:00.396+06</t>
  </si>
  <si>
    <t>23.74856860555351 90.37385459163976 -24.526255262540374 4.0</t>
  </si>
  <si>
    <t>2017-05-16T16:40:56.507+06</t>
  </si>
  <si>
    <t>uuid:b6a3ce1c-074d-4e1d-92b5-51a539b306fe</t>
  </si>
  <si>
    <t>b6a3ce1c-074d-4e1d-92b5-51a539b306fe</t>
  </si>
  <si>
    <t>2017-05-16T11:05:42</t>
  </si>
  <si>
    <t>2017-05-16T11:48:02.911+06</t>
  </si>
  <si>
    <t>2017-05-16T11:48:00.305+06</t>
  </si>
  <si>
    <t>23.748546952384 90.37409841747555 -36.7574168549394 6.0</t>
  </si>
  <si>
    <t>2017-05-16T16:07:28.822+06</t>
  </si>
  <si>
    <t>uuid:a8a50c0f-f6e0-43d0-8b81-95aedd256366</t>
  </si>
  <si>
    <t>a8a50c0f-f6e0-43d0-8b81-95aedd256366</t>
  </si>
  <si>
    <t>2017-05-16T11:05:49</t>
  </si>
  <si>
    <t>2017-05-16T12:26:26.409+06</t>
  </si>
  <si>
    <t>2017-05-16T12:26:00.331+06</t>
  </si>
  <si>
    <t>23.75099197139312 90.36797904663878 -40.75866657115302 6.0</t>
  </si>
  <si>
    <t>2017-05-16T16:41:19.644+06</t>
  </si>
  <si>
    <t>uuid:0f86e66f-53ed-41da-9276-74dc9bb7cc3f</t>
  </si>
  <si>
    <t>0f86e66f-53ed-41da-9276-74dc9bb7cc3f</t>
  </si>
  <si>
    <t>2017-05-16T11:06:55</t>
  </si>
  <si>
    <t>2017-05-16T12:33:46.997+06</t>
  </si>
  <si>
    <t>2017-05-16T12:30:00.243+06</t>
  </si>
  <si>
    <t>23.751040273545826 90.36820190120027 -41.90391499618704 6.0</t>
  </si>
  <si>
    <t>2017-05-16T16:41:57.621+06</t>
  </si>
  <si>
    <t>uuid:cfdff383-a29c-4b46-8b4e-9ab4bbf9c14a</t>
  </si>
  <si>
    <t>cfdff383-a29c-4b46-8b4e-9ab4bbf9c14a</t>
  </si>
  <si>
    <t>2017-05-16T11:08:02</t>
  </si>
  <si>
    <t>2017-05-16T13:04:32.484+06</t>
  </si>
  <si>
    <t>2017-05-16T13:04:00.185+06</t>
  </si>
  <si>
    <t>23.751033937008607 90.3688115986959 -10.376216344841911 4.0</t>
  </si>
  <si>
    <t>2017-05-16T15:58:27.634+06</t>
  </si>
  <si>
    <t>uuid:82ad6408-ef50-4bb0-a01d-9790fc2fe73a</t>
  </si>
  <si>
    <t>82ad6408-ef50-4bb0-a01d-9790fc2fe73a</t>
  </si>
  <si>
    <t>2017-05-16T11:09:03</t>
  </si>
  <si>
    <t>2017-05-16T11:12:53</t>
  </si>
  <si>
    <t>2017-05-16T10:44:41.829+06</t>
  </si>
  <si>
    <t>2017-05-16T10:44:00.420+06</t>
  </si>
  <si>
    <t>23.742100303998157 90.37571193261361 -23.377626634318922 4.0</t>
  </si>
  <si>
    <t>2017-05-16T17:14:09.713+06</t>
  </si>
  <si>
    <t>uuid:9ed24982-e4e4-4a81-bfbe-4a9ac9a7beae</t>
  </si>
  <si>
    <t>9ed24982-e4e4-4a81-bfbe-4a9ac9a7beae</t>
  </si>
  <si>
    <t>2017-05-16T11:15:39</t>
  </si>
  <si>
    <t>2017-05-16T17:16:06.051+06</t>
  </si>
  <si>
    <t>uuid:16520f20-63af-49d4-b558-67d708c17ac3</t>
  </si>
  <si>
    <t>16520f20-63af-49d4-b558-67d708c17ac3</t>
  </si>
  <si>
    <t>2017-05-16T11:17:19</t>
  </si>
  <si>
    <t>2017-05-16T17:16:10.073+06</t>
  </si>
  <si>
    <t>uuid:10fc1a5d-1f1f-4329-93e3-42d542bffd16</t>
  </si>
  <si>
    <t>10fc1a5d-1f1f-4329-93e3-42d542bffd16</t>
  </si>
  <si>
    <t>2017-05-16T11:18:14</t>
  </si>
  <si>
    <t>2017-05-16T09:44:02.013+06</t>
  </si>
  <si>
    <t>2017-05-16T09:46:00.849+06</t>
  </si>
  <si>
    <t>23.73853920732509 90.37671136312754 -49.862134148264225 4.0</t>
  </si>
  <si>
    <t>2017-05-16T16:48:39.306+06</t>
  </si>
  <si>
    <t>uuid:462416cc-ce4b-4027-b46e-80f326df5614</t>
  </si>
  <si>
    <t>462416cc-ce4b-4027-b46e-80f326df5614</t>
  </si>
  <si>
    <t>2017-05-16T09:57:37.169+06</t>
  </si>
  <si>
    <t>2017-05-16T10:00:00.659+06</t>
  </si>
  <si>
    <t>23.738720736359664 90.37752036159738 -48.48516906171168 4.0</t>
  </si>
  <si>
    <t>Under the First security Islami  bank, Near by road.</t>
  </si>
  <si>
    <t>2017-05-16T16:15:02.218+06</t>
  </si>
  <si>
    <t>uuid:d248fc08-fb20-4aa4-9452-e367a306bf44</t>
  </si>
  <si>
    <t>d248fc08-fb20-4aa4-9452-e367a306bf44</t>
  </si>
  <si>
    <t>2017-05-16T11:19:15</t>
  </si>
  <si>
    <t>2017-05-16T17:15:55.662+06</t>
  </si>
  <si>
    <t>uuid:04efbc57-e341-475a-bbd4-1bbb293fa25c</t>
  </si>
  <si>
    <t>04efbc57-e341-475a-bbd4-1bbb293fa25c</t>
  </si>
  <si>
    <t>2017-05-16T11:19:16</t>
  </si>
  <si>
    <t>2017-05-16T13:17:59.943+06</t>
  </si>
  <si>
    <t>2017-05-16T13:18:00.143+06</t>
  </si>
  <si>
    <t>23.752530041148578 90.37112264566208 -28.78253428011158 4.0</t>
  </si>
  <si>
    <t>2017-05-16T17:16:00.537+06</t>
  </si>
  <si>
    <t>uuid:95320efa-3fcd-4692-94e4-2f25c4b8f656</t>
  </si>
  <si>
    <t>95320efa-3fcd-4692-94e4-2f25c4b8f656</t>
  </si>
  <si>
    <t>2017-05-16T11:20:18</t>
  </si>
  <si>
    <t>2017-05-16T10:16:05.706+06</t>
  </si>
  <si>
    <t>2017-05-16T10:16:00.217+06</t>
  </si>
  <si>
    <t>23.73979521246537 90.37861938469374 -42.599653903050616 4.0</t>
  </si>
  <si>
    <t>Iranian international School oposite side and near by road</t>
  </si>
  <si>
    <t>2017-05-16T16:16:27.157+06</t>
  </si>
  <si>
    <t>uuid:6d9df986-aa75-4cbe-9c0c-15510f81605d</t>
  </si>
  <si>
    <t>6d9df986-aa75-4cbe-9c0c-15510f81605d</t>
  </si>
  <si>
    <t>2017-05-16T10:30:38.997+06</t>
  </si>
  <si>
    <t>2017-05-16T10:31:00.992+06</t>
  </si>
  <si>
    <t>23.738686261943478 90.37626312894442 -2.9080850114472088 4.0</t>
  </si>
  <si>
    <t>Near by a road and rasturent</t>
  </si>
  <si>
    <t>2017-05-16T16:50:58.133+06</t>
  </si>
  <si>
    <t>uuid:de674511-a97a-4afa-9621-af0d677063e9</t>
  </si>
  <si>
    <t>de674511-a97a-4afa-9621-af0d677063e9</t>
  </si>
  <si>
    <t>2017-05-16T11:20:59</t>
  </si>
  <si>
    <t>2017-05-16T10:53:10.227+06</t>
  </si>
  <si>
    <t>2017-05-16T10:55:00.492+06</t>
  </si>
  <si>
    <t>23.73978341748667 90.37185263053414 -31.072708949794652 6.0</t>
  </si>
  <si>
    <t>2017-05-16T16:47:56.796+06</t>
  </si>
  <si>
    <t>uuid:e72edab7-35b5-42eb-aba7-bf37654f8c4c</t>
  </si>
  <si>
    <t>e72edab7-35b5-42eb-aba7-bf37654f8c4c</t>
  </si>
  <si>
    <t>2017-05-16T11:21:22</t>
  </si>
  <si>
    <t>2017-05-16T11:35:54.611+06</t>
  </si>
  <si>
    <t>2017-05-16T11:15:00.391+06</t>
  </si>
  <si>
    <t>23.74051165362306 90.37185190537095 2.7680630167119396 6.0</t>
  </si>
  <si>
    <t>Near by a road and household</t>
  </si>
  <si>
    <t>2017-05-16T16:11:56.763+06</t>
  </si>
  <si>
    <t>uuid:eff13d62-51f0-4785-9ddf-76817d9b0a07</t>
  </si>
  <si>
    <t>eff13d62-51f0-4785-9ddf-76817d9b0a07</t>
  </si>
  <si>
    <t>2017-05-16T11:21:36</t>
  </si>
  <si>
    <t>2017-05-16T11:51:52.179+06</t>
  </si>
  <si>
    <t>2017-05-16T11:52:00.023+06</t>
  </si>
  <si>
    <t>23.742760276063848 90.37179518269967 -14.417681357245897 6.0</t>
  </si>
  <si>
    <t>Near by a road and and college</t>
  </si>
  <si>
    <t>2017-05-16T16:17:27.384+06</t>
  </si>
  <si>
    <t>uuid:a3a1f2ae-d75a-4bf2-b6ae-8e571015ee36</t>
  </si>
  <si>
    <t>a3a1f2ae-d75a-4bf2-b6ae-8e571015ee36</t>
  </si>
  <si>
    <t>2017-05-16T11:23:27</t>
  </si>
  <si>
    <t>2017-05-17T09:44:17.382+06</t>
  </si>
  <si>
    <t>2017-05-17T09:42:00.792+06</t>
  </si>
  <si>
    <t>23.74063029186275 90.37445758269283 -23.342958381787618 4.0</t>
  </si>
  <si>
    <t>2017-05-17T16:04:06.345+06</t>
  </si>
  <si>
    <t>uuid:f7957b0c-1fdf-421f-a214-938ad309f70a</t>
  </si>
  <si>
    <t>f7957b0c-1fdf-421f-a214-938ad309f70a</t>
  </si>
  <si>
    <t>2017-05-17T10:18:20</t>
  </si>
  <si>
    <t>2017-05-17T09:58:12.864+06</t>
  </si>
  <si>
    <t>2017-05-17T10:00:00.376+06</t>
  </si>
  <si>
    <t>23.738554183557284 90.37353762975623 -35.11487612435319 4.0</t>
  </si>
  <si>
    <t>Near by road &amp; near by Sonali bank .</t>
  </si>
  <si>
    <t>2017-05-17T16:04:41.796+06</t>
  </si>
  <si>
    <t>uuid:6b3a1871-a690-4e89-86be-71904fb684f4</t>
  </si>
  <si>
    <t>6b3a1871-a690-4e89-86be-71904fb684f4</t>
  </si>
  <si>
    <t>2017-05-17T10:19:08</t>
  </si>
  <si>
    <t>2017-05-17T10:12:54.265+06</t>
  </si>
  <si>
    <t>2017-05-17T10:15:00.068+06</t>
  </si>
  <si>
    <t>23.739386147009817 90.37206421877109 -31.832891781684246 4.0</t>
  </si>
  <si>
    <t>2017-05-17T16:05:06.899+06</t>
  </si>
  <si>
    <t>uuid:6b93037b-369b-416d-9ede-e0a9e45b4076</t>
  </si>
  <si>
    <t>6b93037b-369b-416d-9ede-e0a9e45b4076</t>
  </si>
  <si>
    <t>2017-05-17T10:19:57</t>
  </si>
  <si>
    <t>2017-05-17T10:30:00.398+06</t>
  </si>
  <si>
    <t>2017-05-17T10:32:00.392+06</t>
  </si>
  <si>
    <t>23.74035839321135 90.37091422179095 -43.66178608218792 4.0</t>
  </si>
  <si>
    <t>Near by road and Holi flowerâ€‹ school.</t>
  </si>
  <si>
    <t>2017-05-17T16:06:25.393+06</t>
  </si>
  <si>
    <t>uuid:dc05f10e-2065-4ee8-a4f1-3755c49166d9</t>
  </si>
  <si>
    <t>dc05f10e-2065-4ee8-a4f1-3755c49166d9</t>
  </si>
  <si>
    <t>2017-05-17T10:20:53</t>
  </si>
  <si>
    <t>2017-05-17T10:47:25.077+06</t>
  </si>
  <si>
    <t>2017-05-17T10:46:00.215+06</t>
  </si>
  <si>
    <t>23.7427519005532 90.36950537973638 -31.647093682163046 4.0</t>
  </si>
  <si>
    <t>Near by road and market</t>
  </si>
  <si>
    <t>2017-05-17T16:05:34.977+06</t>
  </si>
  <si>
    <t>uuid:4e32f883-5238-47c3-af4b-fcbafd28e5e8</t>
  </si>
  <si>
    <t>4e32f883-5238-47c3-af4b-fcbafd28e5e8</t>
  </si>
  <si>
    <t>2017-05-17T10:21:40</t>
  </si>
  <si>
    <t>2017-05-17T10:58:34.038+06</t>
  </si>
  <si>
    <t>2017-05-17T11:00:00.907+06</t>
  </si>
  <si>
    <t>23.743201042867017 90.36924730161539 -35.4768280938731 4.0</t>
  </si>
  <si>
    <t>Near by progoty gov.school.</t>
  </si>
  <si>
    <t>2017-05-17T16:06:43.922+06</t>
  </si>
  <si>
    <t>uuid:823c428d-1bbf-4927-90c6-e136b919d8e7</t>
  </si>
  <si>
    <t>823c428d-1bbf-4927-90c6-e136b919d8e7</t>
  </si>
  <si>
    <t>2017-05-17T10:22:43</t>
  </si>
  <si>
    <t>2017-05-17T11:11:03.516+06</t>
  </si>
  <si>
    <t>2017-05-17T11:14:00.190+06</t>
  </si>
  <si>
    <t>23.743871043157803 90.36897837694303 -42.43654117091693 4.0</t>
  </si>
  <si>
    <t>2017-05-17T16:06:01.586+06</t>
  </si>
  <si>
    <t>uuid:e7ba3788-b28c-47ad-87b4-dd9b36359cf6</t>
  </si>
  <si>
    <t>e7ba3788-b28c-47ad-87b4-dd9b36359cf6</t>
  </si>
  <si>
    <t>2017-05-17T10:23:02</t>
  </si>
  <si>
    <t>2017-05-17T09:51:32.323+06</t>
  </si>
  <si>
    <t>2017-05-17T09:54:00.554+06</t>
  </si>
  <si>
    <t>23.7485487575672 90.37824309844046 -29.199550148137465 6.0</t>
  </si>
  <si>
    <t>There are many people playing here. Soil is moist</t>
  </si>
  <si>
    <t>2017-05-17T16:15:55.106+06</t>
  </si>
  <si>
    <t>uuid:29cb40d1-8522-45f5-9e49-84d045b63864</t>
  </si>
  <si>
    <t>29cb40d1-8522-45f5-9e49-84d045b63864</t>
  </si>
  <si>
    <t>2017-05-17T10:29:31</t>
  </si>
  <si>
    <t>2017-05-17T10:07:17.117+06</t>
  </si>
  <si>
    <t>2017-05-17T10:08:00.216+06</t>
  </si>
  <si>
    <t>23.74662200140649 90.37773803287688 -24.637025714726228 4.0</t>
  </si>
  <si>
    <t>2017-05-17T16:21:51.629+06</t>
  </si>
  <si>
    <t>uuid:a750eea6-8769-4475-a3ab-57dc54f4bb47</t>
  </si>
  <si>
    <t>a750eea6-8769-4475-a3ab-57dc54f4bb47</t>
  </si>
  <si>
    <t>2017-05-17T10:31:12</t>
  </si>
  <si>
    <t>2017-05-17T11:25:02.399+06</t>
  </si>
  <si>
    <t>2017-05-17T11:28:00.158+06</t>
  </si>
  <si>
    <t>23.743620383503398 90.36673532338698 -14.043624167971213 6.0</t>
  </si>
  <si>
    <t>Near by rayerbag high school</t>
  </si>
  <si>
    <t>2017-05-17T16:07:14.889+06</t>
  </si>
  <si>
    <t>uuid:998f9d4e-8107-4432-b3cd-f099014e3a78</t>
  </si>
  <si>
    <t>998f9d4e-8107-4432-b3cd-f099014e3a78</t>
  </si>
  <si>
    <t>2017-05-17T09:53:38.632+06</t>
  </si>
  <si>
    <t>2017-05-17T09:55:00.384+06</t>
  </si>
  <si>
    <t>23.746727653505513 90.37767724254239 -27.24312921882286 4.0</t>
  </si>
  <si>
    <t>2017-05-17T16:20:19.478+06</t>
  </si>
  <si>
    <t>uuid:4974d4d8-81ac-47c0-8ca7-decb1e500c39</t>
  </si>
  <si>
    <t>4974d4d8-81ac-47c0-8ca7-decb1e500c39</t>
  </si>
  <si>
    <t>2017-05-17T10:32:01</t>
  </si>
  <si>
    <t>2017-05-17T10:08:54.778+06</t>
  </si>
  <si>
    <t>2017-05-17T10:08:00.024+06</t>
  </si>
  <si>
    <t>23.748351809844344 90.37925600490723 -50.75750539990252 6.0</t>
  </si>
  <si>
    <t>Soil is slightly moist</t>
  </si>
  <si>
    <t>2017-05-17T16:16:18.544+06</t>
  </si>
  <si>
    <t>uuid:644e98e8-0ff5-4bb6-8d2a-753c59435732</t>
  </si>
  <si>
    <t>644e98e8-0ff5-4bb6-8d2a-753c59435732</t>
  </si>
  <si>
    <t>2017-05-17T10:32:27</t>
  </si>
  <si>
    <t>2017-05-17T10:18:46.786+06</t>
  </si>
  <si>
    <t>2017-05-17T10:18:00.757+06</t>
  </si>
  <si>
    <t>23.747563514997317 90.37884246240996 -45.60371505248466 6.0</t>
  </si>
  <si>
    <t>2017-05-17T16:16:39.192+06</t>
  </si>
  <si>
    <t>uuid:7161a131-2051-48b9-a52e-36b201b3ac2d</t>
  </si>
  <si>
    <t>7161a131-2051-48b9-a52e-36b201b3ac2d</t>
  </si>
  <si>
    <t>2017-05-17T10:32:29</t>
  </si>
  <si>
    <t>2017-05-17T10:30:57.340+06</t>
  </si>
  <si>
    <t>2017-05-17T10:33:00.395+06</t>
  </si>
  <si>
    <t>23.749923988978285 90.37791561726982 -29.354265636949673 6.0</t>
  </si>
  <si>
    <t>2017-05-17T16:17:00.409+06</t>
  </si>
  <si>
    <t>uuid:e0cb24ef-4435-4cc5-918f-8df82afbc54d</t>
  </si>
  <si>
    <t>e0cb24ef-4435-4cc5-918f-8df82afbc54d</t>
  </si>
  <si>
    <t>2017-05-17T10:32:31</t>
  </si>
  <si>
    <t>2017-05-17T10:47:35.674+06</t>
  </si>
  <si>
    <t>2017-05-17T10:46:00.965+06</t>
  </si>
  <si>
    <t>23.750743305346674 90.37718226286366 -59.803907249529466 4.0</t>
  </si>
  <si>
    <t>2017-05-17T16:17:21.053+06</t>
  </si>
  <si>
    <t>uuid:984b63b2-e392-496d-8f15-5df847af73d8</t>
  </si>
  <si>
    <t>984b63b2-e392-496d-8f15-5df847af73d8</t>
  </si>
  <si>
    <t>2017-05-17T10:32:33</t>
  </si>
  <si>
    <t>2017-05-17T10:58:47.643+06</t>
  </si>
  <si>
    <t>2017-05-17T11:00:00.067+06</t>
  </si>
  <si>
    <t>23.75055899218046 90.37476296157861 -49.23707462370158 8.0</t>
  </si>
  <si>
    <t>2017-05-17T16:17:44.992+06</t>
  </si>
  <si>
    <t>uuid:241049b9-afa5-4bc0-a2c2-a7155a895d1a</t>
  </si>
  <si>
    <t>241049b9-afa5-4bc0-a2c2-a7155a895d1a</t>
  </si>
  <si>
    <t>2017-05-17T10:32:35</t>
  </si>
  <si>
    <t>2017-05-17T11:29:27.125+06</t>
  </si>
  <si>
    <t>2017-05-17T11:30:00.573+06</t>
  </si>
  <si>
    <t>23.755296343181538 90.37314602450597 -41.91115602535765 6.0</t>
  </si>
  <si>
    <t>Produce is purchased from Agora mega shop</t>
  </si>
  <si>
    <t>2017-05-17T16:15:08.177+06</t>
  </si>
  <si>
    <t>uuid:7a6ebf60-bbf4-43ff-bd93-325d1d7fd540</t>
  </si>
  <si>
    <t>7a6ebf60-bbf4-43ff-bd93-325d1d7fd540</t>
  </si>
  <si>
    <t>2017-05-17T10:32:37</t>
  </si>
  <si>
    <t>2017-05-17T12:34:51.236+06</t>
  </si>
  <si>
    <t>2017-05-17T12:35:00.467+06</t>
  </si>
  <si>
    <t>23.742122616149334 90.38407719688294 -31.919474230520144 6.0</t>
  </si>
  <si>
    <t>Produce is purchased from Shwapno mega shop</t>
  </si>
  <si>
    <t>2017-05-17T16:15:28.760+06</t>
  </si>
  <si>
    <t>uuid:1aac6602-e41f-4b43-bb3f-23f42ff2acb5</t>
  </si>
  <si>
    <t>1aac6602-e41f-4b43-bb3f-23f42ff2acb5</t>
  </si>
  <si>
    <t>2017-05-17T10:32:39</t>
  </si>
  <si>
    <t>2017-05-17T10:48:57.638+06</t>
  </si>
  <si>
    <t>2017-05-17T10:50:00.982+06</t>
  </si>
  <si>
    <t>2017-05-17T16:20:54.119+06</t>
  </si>
  <si>
    <t>uuid:9c84f10e-99ad-48a2-bd96-0f0d2244832b</t>
  </si>
  <si>
    <t>9c84f10e-99ad-48a2-bd96-0f0d2244832b</t>
  </si>
  <si>
    <t>2017-05-17T10:33:12</t>
  </si>
  <si>
    <t>2017-05-17T11:05:21.969+06</t>
  </si>
  <si>
    <t>2017-05-17T11:00:00.722+06</t>
  </si>
  <si>
    <t>23.73958618744353 90.38268068394649 -44.35890668444232 6.0</t>
  </si>
  <si>
    <t>Terst present</t>
  </si>
  <si>
    <t>2017-05-17T16:22:22.789+06</t>
  </si>
  <si>
    <t>uuid:0159e22f-8e22-444b-a184-196565b62ca9</t>
  </si>
  <si>
    <t>0159e22f-8e22-444b-a184-196565b62ca9</t>
  </si>
  <si>
    <t>2017-05-17T10:33:14</t>
  </si>
  <si>
    <t>2017-05-17T11:40:37.242+06</t>
  </si>
  <si>
    <t>2017-05-17T11:48:00.436+06</t>
  </si>
  <si>
    <t>23.742165750748786 90.38068860876675 -8.518008697251988 6.0</t>
  </si>
  <si>
    <t>2017-05-17T16:21:22.092+06</t>
  </si>
  <si>
    <t>uuid:5255de46-29ba-4813-a04a-814471d4c39f</t>
  </si>
  <si>
    <t>5255de46-29ba-4813-a04a-814471d4c39f</t>
  </si>
  <si>
    <t>2017-05-17T10:33:16</t>
  </si>
  <si>
    <t>2017-05-17T12:04:53.963+06</t>
  </si>
  <si>
    <t>2017-05-17T11:50:00.722+06</t>
  </si>
  <si>
    <t>23.742157613909544 90.38058674736672 -23.206669973787918 4.0</t>
  </si>
  <si>
    <t>2017-05-17T16:22:49.138+06</t>
  </si>
  <si>
    <t>uuid:bb42282d-95cd-4c79-97a8-1528def67bf4</t>
  </si>
  <si>
    <t>bb42282d-95cd-4c79-97a8-1528def67bf4</t>
  </si>
  <si>
    <t>2017-05-17T10:33:18</t>
  </si>
  <si>
    <t>2017-05-17T12:20:29.974+06</t>
  </si>
  <si>
    <t>2017-05-17T12:20:00.032+06</t>
  </si>
  <si>
    <t>23.74273579092319 90.37946391169812 -25.42488492803168 8.0</t>
  </si>
  <si>
    <t>2017-05-17T16:18:59.746+06</t>
  </si>
  <si>
    <t>uuid:e04bd4d8-4f69-4175-9b26-aa8d383d5141</t>
  </si>
  <si>
    <t>e04bd4d8-4f69-4175-9b26-aa8d383d5141</t>
  </si>
  <si>
    <t>2017-05-17T10:33:21</t>
  </si>
  <si>
    <t>2017-05-17T13:09:48.337+06</t>
  </si>
  <si>
    <t>2017-05-17T13:10:00.750+06</t>
  </si>
  <si>
    <t>23.740285738746767 90.38165517936453 -23.635355016810394 6.0</t>
  </si>
  <si>
    <t>2017-05-17T16:19:25.174+06</t>
  </si>
  <si>
    <t>uuid:4f629d1b-274b-48a3-a0d3-8ba7a0b75a36</t>
  </si>
  <si>
    <t>4f629d1b-274b-48a3-a0d3-8ba7a0b75a36</t>
  </si>
  <si>
    <t>2017-05-17T10:33:23</t>
  </si>
  <si>
    <t>2017-05-18T09:01:56.175+06</t>
  </si>
  <si>
    <t>2017-05-18T09:05:00.815+06</t>
  </si>
  <si>
    <t>23.743813373758176 90.36853086232219 -70.01016830266678 4.0</t>
  </si>
  <si>
    <t>Some Trash present</t>
  </si>
  <si>
    <t>2017-05-18T16:06:00.278+06</t>
  </si>
  <si>
    <t>uuid:04f080b8-faa5-4c70-a1cd-7efe0c5a9fbf</t>
  </si>
  <si>
    <t>04f080b8-faa5-4c70-a1cd-7efe0c5a9fbf</t>
  </si>
  <si>
    <t>2017-05-18T10:23:44</t>
  </si>
  <si>
    <t>2017-05-18T10:07:26.713+06</t>
  </si>
  <si>
    <t>2017-05-18T10:05:00.538+06</t>
  </si>
  <si>
    <t>23.746030552058283 90.36576265787308 -43.7351936100381 6.0</t>
  </si>
  <si>
    <t>Near by dirt</t>
  </si>
  <si>
    <t>2017-05-18T16:06:53.640+06</t>
  </si>
  <si>
    <t>uuid:f3f74211-76bb-47c3-a91b-9a4da5226d7c</t>
  </si>
  <si>
    <t>f3f74211-76bb-47c3-a91b-9a4da5226d7c</t>
  </si>
  <si>
    <t>2017-05-18T10:23:46</t>
  </si>
  <si>
    <t>2017-05-18T10:22:50.439+06</t>
  </si>
  <si>
    <t>2017-05-18T10:25:00.283+06</t>
  </si>
  <si>
    <t>23.74615617849688 90.36643349776024 -62.777687726819714 4.0</t>
  </si>
  <si>
    <t>near by dirt</t>
  </si>
  <si>
    <t>2017-05-18T16:07:28.594+06</t>
  </si>
  <si>
    <t>uuid:83774587-ad71-482a-a5e0-9c9935ad0500</t>
  </si>
  <si>
    <t>83774587-ad71-482a-a5e0-9c9935ad0500</t>
  </si>
  <si>
    <t>2017-05-18T10:23:48</t>
  </si>
  <si>
    <t>2017-05-18T10:39:51.906+06</t>
  </si>
  <si>
    <t>2017-05-18T10:42:00.131+06</t>
  </si>
  <si>
    <t>23.74603853118778 90.36585853324358 -46.847230999591254 4.0</t>
  </si>
  <si>
    <t>2017-05-18T16:09:45.175+06</t>
  </si>
  <si>
    <t>uuid:5c11886b-797b-4227-90dd-3a69c484a76f</t>
  </si>
  <si>
    <t>5c11886b-797b-4227-90dd-3a69c484a76f</t>
  </si>
  <si>
    <t>2017-05-18T10:23:50</t>
  </si>
  <si>
    <t>2017-05-18T10:58:02.783+06</t>
  </si>
  <si>
    <t>2017-05-18T10:58:00.651+06</t>
  </si>
  <si>
    <t>23.74847551268478 90.36422930348584 -28.71395926531799 4.0</t>
  </si>
  <si>
    <t>2017-05-18T16:10:05.474+06</t>
  </si>
  <si>
    <t>uuid:1bc445f0-4cbd-4083-8085-cc63849b303d</t>
  </si>
  <si>
    <t>1bc445f0-4cbd-4083-8085-cc63849b303d</t>
  </si>
  <si>
    <t>2017-05-18T10:23:52</t>
  </si>
  <si>
    <t>2017-05-18T11:15:31.246+06</t>
  </si>
  <si>
    <t>2017-05-18T11:15:00.551+06</t>
  </si>
  <si>
    <t>23.750691850142772 90.36293745348891 -40.460052194160376 4.0</t>
  </si>
  <si>
    <t>2017-05-18T16:10:29.077+06</t>
  </si>
  <si>
    <t>uuid:feb33811-0751-41b9-a426-3d070cbdcf87</t>
  </si>
  <si>
    <t>feb33811-0751-41b9-a426-3d070cbdcf87</t>
  </si>
  <si>
    <t>2017-05-18T10:23:54</t>
  </si>
  <si>
    <t>2017-05-18T12:08:56.366+06</t>
  </si>
  <si>
    <t>2017-05-18T11:56:00.277+06</t>
  </si>
  <si>
    <t>23.74354138419548 90.36919348014065 -37.415664897599825 6.0</t>
  </si>
  <si>
    <t>2017-05-18T16:08:12.465+06</t>
  </si>
  <si>
    <t>uuid:f7ad6ee2-aea3-4739-a9d1-18a3a72dbc64</t>
  </si>
  <si>
    <t>f7ad6ee2-aea3-4739-a9d1-18a3a72dbc64</t>
  </si>
  <si>
    <t>2017-05-18T10:23:56</t>
  </si>
  <si>
    <t>2017-05-18T12:21:46.874+06</t>
  </si>
  <si>
    <t>2017-05-18T12:25:00.614+06</t>
  </si>
  <si>
    <t>23.74151212943593 90.37031125782225 21.679351464306382 6.0</t>
  </si>
  <si>
    <t>2017-05-18T16:08:46.040+06</t>
  </si>
  <si>
    <t>uuid:d9ef0fc6-2887-4da9-b474-ef416f7276eb</t>
  </si>
  <si>
    <t>d9ef0fc6-2887-4da9-b474-ef416f7276eb</t>
  </si>
  <si>
    <t>2017-05-18T10:23:58</t>
  </si>
  <si>
    <t>2017-05-18T12:43:36.337+06</t>
  </si>
  <si>
    <t>2017-05-18T12:45:00.490+06</t>
  </si>
  <si>
    <t>23.741832434089464 90.37064243786968 -53.69294708621439 6.0</t>
  </si>
  <si>
    <t>2017-05-18T16:09:19.711+06</t>
  </si>
  <si>
    <t>uuid:9d272c78-8311-4449-9b76-4bcc460b75d9</t>
  </si>
  <si>
    <t>9d272c78-8311-4449-9b76-4bcc460b75d9</t>
  </si>
  <si>
    <t>2017-05-18T10:24:02</t>
  </si>
  <si>
    <t>2017-05-18T09:16:48.940+06</t>
  </si>
  <si>
    <t>2017-05-18T09:13:00.472+06</t>
  </si>
  <si>
    <t>23.743804176695594 90.36653940324959 -25.21480661061842 6.0</t>
  </si>
  <si>
    <t>2017-05-18T16:13:46.424+06</t>
  </si>
  <si>
    <t>uuid:9d783595-b24f-4b02-9793-239679dad7cb</t>
  </si>
  <si>
    <t>9d783595-b24f-4b02-9793-239679dad7cb</t>
  </si>
  <si>
    <t>2017-05-18T10:25:49</t>
  </si>
  <si>
    <t>2017-05-18T09:33:47.368+06</t>
  </si>
  <si>
    <t>2017-05-18T09:33:00.902+06</t>
  </si>
  <si>
    <t>23.74417400718842 90.36676119719287 -4.538013470568856 4.0</t>
  </si>
  <si>
    <t>2017-05-18T16:14:39.825+06</t>
  </si>
  <si>
    <t>uuid:4caa428e-78fe-4e91-a6d8-8df0229ce705</t>
  </si>
  <si>
    <t>4caa428e-78fe-4e91-a6d8-8df0229ce705</t>
  </si>
  <si>
    <t>2017-05-18T10:25:51</t>
  </si>
  <si>
    <t>2017-05-18T09:57:26.039+06</t>
  </si>
  <si>
    <t>2017-05-18T09:56:00.155+06</t>
  </si>
  <si>
    <t>23.745191715713517 90.36561453005672 -22.632941293414323 6.0</t>
  </si>
  <si>
    <t>2017-05-18T16:11:54.689+06</t>
  </si>
  <si>
    <t>uuid:557833bb-1298-4cba-94a0-dd98998fe71c</t>
  </si>
  <si>
    <t>557833bb-1298-4cba-94a0-dd98998fe71c</t>
  </si>
  <si>
    <t>2017-05-18T10:25:53</t>
  </si>
  <si>
    <t>2017-05-18T10:40:52.744+06</t>
  </si>
  <si>
    <t>2017-05-18T10:44:00.042+06</t>
  </si>
  <si>
    <t>23.75605495461579 90.3750282124295 -29.1367005362281 4.0</t>
  </si>
  <si>
    <t>2017-05-18T16:14:14.495+06</t>
  </si>
  <si>
    <t>uuid:839b0ff2-0d98-416f-a6c4-b1b5ce455558</t>
  </si>
  <si>
    <t>839b0ff2-0d98-416f-a6c4-b1b5ce455558</t>
  </si>
  <si>
    <t>2017-05-18T10:25:57</t>
  </si>
  <si>
    <t>2017-05-18T10:53:36.873+06</t>
  </si>
  <si>
    <t>2017-05-18T10:54:00.907+06</t>
  </si>
  <si>
    <t>23.755979239906573 90.3753027848762 -19.711094835256887 4.0</t>
  </si>
  <si>
    <t>2017-05-18T16:15:06.056+06</t>
  </si>
  <si>
    <t>uuid:cc468359-bc30-405a-aa7c-bbcaf0d2f252</t>
  </si>
  <si>
    <t>cc468359-bc30-405a-aa7c-bbcaf0d2f252</t>
  </si>
  <si>
    <t>2017-05-18T10:26:00</t>
  </si>
  <si>
    <t>2017-05-18T11:50:18.373+06</t>
  </si>
  <si>
    <t>2017-05-18T11:50:00.741+06</t>
  </si>
  <si>
    <t>23.751321528574177 90.37364829976148 -22.755681851444198 4.0</t>
  </si>
  <si>
    <t>Many people use this batting place.</t>
  </si>
  <si>
    <t>2017-05-18T16:12:38.082+06</t>
  </si>
  <si>
    <t>uuid:6d9dbde8-310a-4f95-8f83-571136282ca2</t>
  </si>
  <si>
    <t>6d9dbde8-310a-4f95-8f83-571136282ca2</t>
  </si>
  <si>
    <t>2017-05-18T10:26:02</t>
  </si>
  <si>
    <t>2017-05-18T12:16:11.718+06</t>
  </si>
  <si>
    <t>2017-05-18T12:15:00.391+06</t>
  </si>
  <si>
    <t>23.748906654331396 90.37800221974605 -49.234532096645104 4.0</t>
  </si>
  <si>
    <t>Many people use this batting.</t>
  </si>
  <si>
    <t>2017-05-18T16:13:10.888+06</t>
  </si>
  <si>
    <t>uuid:5eb2837b-6ec8-4ed5-a309-fbe6790e1d98</t>
  </si>
  <si>
    <t>5eb2837b-6ec8-4ed5-a309-fbe6790e1d98</t>
  </si>
  <si>
    <t>2017-05-18T10:26:04</t>
  </si>
  <si>
    <t>2017-05-18T09:10:29.849+06</t>
  </si>
  <si>
    <t>2017-05-18T09:12:00.512+06</t>
  </si>
  <si>
    <t>23.74388722838724 90.36638659360038 -48.40523805175106 6.0</t>
  </si>
  <si>
    <t>No dirt visible nearby. Soil is moist</t>
  </si>
  <si>
    <t>2017-05-18T15:56:12.474+06</t>
  </si>
  <si>
    <t>uuid:4ac8bdbf-7737-4925-8d8a-455e46f3ddea</t>
  </si>
  <si>
    <t>4ac8bdbf-7737-4925-8d8a-455e46f3ddea</t>
  </si>
  <si>
    <t>2017-05-18T10:27:11</t>
  </si>
  <si>
    <t>2017-05-18T09:39:47.539+06</t>
  </si>
  <si>
    <t>2017-05-18T09:40:00.000+06</t>
  </si>
  <si>
    <t>23.748936080638774 90.3665710230163 -42.767403120667154 6.0</t>
  </si>
  <si>
    <t>Soil is moist from Ali Hosen girls high School</t>
  </si>
  <si>
    <t>2017-05-18T15:56:39.950+06</t>
  </si>
  <si>
    <t>uuid:96784a86-d92d-499a-a655-759909542644</t>
  </si>
  <si>
    <t>96784a86-d92d-499a-a655-759909542644</t>
  </si>
  <si>
    <t>2017-05-18T10:27:13</t>
  </si>
  <si>
    <t>2017-05-18T10:09:19.019+06</t>
  </si>
  <si>
    <t>2017-05-18T10:08:00.490+06</t>
  </si>
  <si>
    <t>23.750206216811115 90.36685424349454 -40.862067201060576 6.0</t>
  </si>
  <si>
    <t>2017-05-18T15:55:12.843+06</t>
  </si>
  <si>
    <t>uuid:d9690782-9825-4149-a40c-09da52b0d72b</t>
  </si>
  <si>
    <t>d9690782-9825-4149-a40c-09da52b0d72b</t>
  </si>
  <si>
    <t>2017-05-18T10:27:17</t>
  </si>
  <si>
    <t>2017-05-18T10:18:27.616+06</t>
  </si>
  <si>
    <t>2017-05-18T10:18:00.439+06</t>
  </si>
  <si>
    <t>23.751077799975825 90.3660277576009 -44.27627400658451 6.0</t>
  </si>
  <si>
    <t>2017-05-18T15:55:40.346+06</t>
  </si>
  <si>
    <t>uuid:93afdeb6-013b-4281-87a3-ae53154fa5a6</t>
  </si>
  <si>
    <t>93afdeb6-013b-4281-87a3-ae53154fa5a6</t>
  </si>
  <si>
    <t>2017-05-18T10:27:19</t>
  </si>
  <si>
    <t>2017-05-18T10:36:26.281+06</t>
  </si>
  <si>
    <t>2017-05-18T10:35:00.161+06</t>
  </si>
  <si>
    <t>23.749278744146448 90.3702171825192 -43.78159955585184 4.0</t>
  </si>
  <si>
    <t>No dirt visible nearby collected from Abahoni math</t>
  </si>
  <si>
    <t>2017-05-18T15:57:04.699+06</t>
  </si>
  <si>
    <t>uuid:87f6a9df-7f27-4383-9829-1c603f3d482a</t>
  </si>
  <si>
    <t>87f6a9df-7f27-4383-9829-1c603f3d482a</t>
  </si>
  <si>
    <t>2017-05-18T10:27:21</t>
  </si>
  <si>
    <t>2017-05-18T11:14:03.100+06</t>
  </si>
  <si>
    <t>2017-05-18T11:14:00.351+06</t>
  </si>
  <si>
    <t>23.7508433894912 90.37314079742241 -66.51381784576908 8.0</t>
  </si>
  <si>
    <t>2017-05-18T15:57:27.460+06</t>
  </si>
  <si>
    <t>uuid:be942269-9180-4710-9824-eed474cdad7b</t>
  </si>
  <si>
    <t>be942269-9180-4710-9824-eed474cdad7b</t>
  </si>
  <si>
    <t>2017-05-18T10:27:23</t>
  </si>
  <si>
    <t>2017-05-18T11:38:35.940+06</t>
  </si>
  <si>
    <t>2017-05-18T11:38:00.181+06</t>
  </si>
  <si>
    <t>23.754086610058806 90.37212149717469 -63.52656903885154 6.0</t>
  </si>
  <si>
    <t>2017-05-18T15:57:51.312+06</t>
  </si>
  <si>
    <t>uuid:e7481fe5-1a9c-4b01-9f4a-95c4aa55ef17</t>
  </si>
  <si>
    <t>e7481fe5-1a9c-4b01-9f4a-95c4aa55ef17</t>
  </si>
  <si>
    <t>2017-05-18T10:27:39</t>
  </si>
  <si>
    <t>2017-05-18T11:52:21.064+06</t>
  </si>
  <si>
    <t>2017-05-18T11:55:00.837+06</t>
  </si>
  <si>
    <t>23.751166015611904 90.37152872454708 -33.802967805589084 8.0</t>
  </si>
  <si>
    <t>2017-05-18T15:58:15.388+06</t>
  </si>
  <si>
    <t>uuid:c455bdb0-5cc6-4ea0-9ebd-25528fde4fa6</t>
  </si>
  <si>
    <t>c455bdb0-5cc6-4ea0-9ebd-25528fde4fa6</t>
  </si>
  <si>
    <t>2017-05-18T10:27:45</t>
  </si>
  <si>
    <t>2017-05-16T17:11:32.581+06</t>
  </si>
  <si>
    <t>2017-05-09T15:00:00.561+06</t>
  </si>
  <si>
    <t>2017-05-09T17:40:00.659+06</t>
  </si>
  <si>
    <t>2017-05-10T17:40:00.359+06</t>
  </si>
  <si>
    <t>2017-05-20T12:03:22.017+06</t>
  </si>
  <si>
    <t>uuid:70bdb489-d47f-446e-b87b-23099aa4342a</t>
  </si>
  <si>
    <t>70bdb489-d47f-446e-b87b-23099aa4342a</t>
  </si>
  <si>
    <t>2017-05-21T10:43:20</t>
  </si>
  <si>
    <t>2017-05-17T09:25:55.400+06</t>
  </si>
  <si>
    <t>2017-05-08T15:30:00.151+06</t>
  </si>
  <si>
    <t>2017-05-08T17:20:00.016+06</t>
  </si>
  <si>
    <t>2017-05-09T17:30:00.199+06</t>
  </si>
  <si>
    <t>2017-05-20T11:01:58.542+06</t>
  </si>
  <si>
    <t>uuid:9b28f5a6-8b84-4674-adfe-91ca3c07525a</t>
  </si>
  <si>
    <t>9b28f5a6-8b84-4674-adfe-91ca3c07525a</t>
  </si>
  <si>
    <t>2017-05-21T10:43:22</t>
  </si>
  <si>
    <t>2017-05-17T09:28:52.110+06</t>
  </si>
  <si>
    <t>2017-05-08T16:20:00.946+06</t>
  </si>
  <si>
    <t>2017-05-08T17:20:00.370+06</t>
  </si>
  <si>
    <t>2017-05-09T17:30:00.127+06</t>
  </si>
  <si>
    <t>2017-05-20T11:02:51.629+06</t>
  </si>
  <si>
    <t>uuid:d05eb381-9dc1-47d9-b35b-50c47822d19d</t>
  </si>
  <si>
    <t>d05eb381-9dc1-47d9-b35b-50c47822d19d</t>
  </si>
  <si>
    <t>2017-05-21T10:43:24</t>
  </si>
  <si>
    <t>2017-05-17T09:31:35.022+06</t>
  </si>
  <si>
    <t>2017-05-09T15:30:00.471+06</t>
  </si>
  <si>
    <t>2017-05-09T17:40:00.464+06</t>
  </si>
  <si>
    <t>2017-05-10T17:40:00.993+06</t>
  </si>
  <si>
    <t>2017-05-20T11:05:33.658+06</t>
  </si>
  <si>
    <t>uuid:c40f2792-e771-4b21-9b49-f274860d4ea1</t>
  </si>
  <si>
    <t>c40f2792-e771-4b21-9b49-f274860d4ea1</t>
  </si>
  <si>
    <t>2017-05-21T10:43:26</t>
  </si>
  <si>
    <t>2017-05-17T09:34:19.631+06</t>
  </si>
  <si>
    <t>2017-05-09T16:30:00.330+06</t>
  </si>
  <si>
    <t>2017-05-09T18:00:00.469+06</t>
  </si>
  <si>
    <t>2017-05-10T18:00:00.238+06</t>
  </si>
  <si>
    <t>2017-05-20T11:06:40.789+06</t>
  </si>
  <si>
    <t>uuid:baee73a3-0119-450c-91b6-a97f623bd8d6</t>
  </si>
  <si>
    <t>baee73a3-0119-450c-91b6-a97f623bd8d6</t>
  </si>
  <si>
    <t>2017-05-21T10:43:28</t>
  </si>
  <si>
    <t>2017-05-17T09:37:28.144+06</t>
  </si>
  <si>
    <t>2017-05-09T16:30:00.775+06</t>
  </si>
  <si>
    <t>2017-05-09T18:00:00.030+06</t>
  </si>
  <si>
    <t>2017-05-10T18:00:00.910+06</t>
  </si>
  <si>
    <t>2017-05-20T11:07:22.781+06</t>
  </si>
  <si>
    <t>uuid:7da08c2d-a57f-4464-ac90-04a2b618ef29</t>
  </si>
  <si>
    <t>7da08c2d-a57f-4464-ac90-04a2b618ef29</t>
  </si>
  <si>
    <t>2017-05-21T10:43:30</t>
  </si>
  <si>
    <t>2017-05-17T09:39:45.293+06</t>
  </si>
  <si>
    <t>2017-05-11T15:00:00.633+06</t>
  </si>
  <si>
    <t>2017-05-11T17:50:00.675+06</t>
  </si>
  <si>
    <t>2017-05-12T17:50:00.870+06</t>
  </si>
  <si>
    <t>2017-05-20T11:08:16.266+06</t>
  </si>
  <si>
    <t>uuid:5bedcc4d-01eb-43f4-8f17-bd6c72ff88be</t>
  </si>
  <si>
    <t>5bedcc4d-01eb-43f4-8f17-bd6c72ff88be</t>
  </si>
  <si>
    <t>2017-05-21T10:43:32</t>
  </si>
  <si>
    <t>2017-05-17T09:42:18.054+06</t>
  </si>
  <si>
    <t>2017-05-11T15:00:00.748+06</t>
  </si>
  <si>
    <t>2017-05-11T17:50:00.512+06</t>
  </si>
  <si>
    <t>2017-05-12T17:50:00.205+06</t>
  </si>
  <si>
    <t>2017-05-20T11:08:59.654+06</t>
  </si>
  <si>
    <t>uuid:f98e55a6-f524-4e01-91b0-f94ee6b3b1b9</t>
  </si>
  <si>
    <t>f98e55a6-f524-4e01-91b0-f94ee6b3b1b9</t>
  </si>
  <si>
    <t>2017-05-21T10:43:34</t>
  </si>
  <si>
    <t>2017-05-17T09:44:55.367+06</t>
  </si>
  <si>
    <t>2017-05-11T15:00:00.673+06</t>
  </si>
  <si>
    <t>2017-05-11T17:50:00.470+06</t>
  </si>
  <si>
    <t>2017-05-12T17:50:00.761+06</t>
  </si>
  <si>
    <t>2017-05-20T11:09:52.584+06</t>
  </si>
  <si>
    <t>uuid:b84e4c55-203c-4d6f-afd9-5280b39613c6</t>
  </si>
  <si>
    <t>b84e4c55-203c-4d6f-afd9-5280b39613c6</t>
  </si>
  <si>
    <t>2017-05-21T10:43:36</t>
  </si>
  <si>
    <t>2017-05-17T09:56:17.945+06</t>
  </si>
  <si>
    <t>2017-05-08T15:00:00.552+06</t>
  </si>
  <si>
    <t>2017-05-08T17:20:00.889+06</t>
  </si>
  <si>
    <t>2017-05-09T17:30:00.080+06</t>
  </si>
  <si>
    <t>2017-05-20T10:43:18.255+06</t>
  </si>
  <si>
    <t>uuid:5ad80b39-3ec8-4679-b619-c870ee2c00fd</t>
  </si>
  <si>
    <t>5ad80b39-3ec8-4679-b619-c870ee2c00fd</t>
  </si>
  <si>
    <t>2017-05-21T10:43:38</t>
  </si>
  <si>
    <t>2017-05-17T10:31:06.409+06</t>
  </si>
  <si>
    <t>2017-05-08T15:00:00.320+06</t>
  </si>
  <si>
    <t>2017-05-08T17:20:00.531+06</t>
  </si>
  <si>
    <t>2017-05-09T17:30:00.250+06</t>
  </si>
  <si>
    <t>2017-05-20T10:44:40.116+06</t>
  </si>
  <si>
    <t>uuid:b2588854-e1f6-4f1f-bb99-2e15c9c0bd04</t>
  </si>
  <si>
    <t>b2588854-e1f6-4f1f-bb99-2e15c9c0bd04</t>
  </si>
  <si>
    <t>2017-05-21T10:43:42</t>
  </si>
  <si>
    <t>2017-05-17T10:33:27.326+06</t>
  </si>
  <si>
    <t>2017-05-08T16:00:00.866+06</t>
  </si>
  <si>
    <t>2017-05-08T17:20:00.731+06</t>
  </si>
  <si>
    <t>2017-05-09T17:30:00.446+06</t>
  </si>
  <si>
    <t>2017-05-20T10:45:29.070+06</t>
  </si>
  <si>
    <t>uuid:c0311ae9-08a7-41b8-88f3-f5c3771dd54b</t>
  </si>
  <si>
    <t>c0311ae9-08a7-41b8-88f3-f5c3771dd54b</t>
  </si>
  <si>
    <t>2017-05-21T10:43:45</t>
  </si>
  <si>
    <t>2017-05-17T10:35:13.170+06</t>
  </si>
  <si>
    <t>2017-05-09T16:20:00.273+06</t>
  </si>
  <si>
    <t>2017-05-09T18:00:00.669+06</t>
  </si>
  <si>
    <t>2017-05-10T18:00:00.924+06</t>
  </si>
  <si>
    <t>2017-05-20T10:46:10.108+06</t>
  </si>
  <si>
    <t>uuid:422379e7-d8c4-4c95-860e-8167e20b7e35</t>
  </si>
  <si>
    <t>422379e7-d8c4-4c95-860e-8167e20b7e35</t>
  </si>
  <si>
    <t>2017-05-21T10:43:49</t>
  </si>
  <si>
    <t>2017-05-17T10:41:43.882+06</t>
  </si>
  <si>
    <t>2017-05-09T16:20:00.416+06</t>
  </si>
  <si>
    <t>2017-05-09T18:00:00.591+06</t>
  </si>
  <si>
    <t>2017-05-10T18:00:00.020+06</t>
  </si>
  <si>
    <t>2017-05-20T10:46:55.800+06</t>
  </si>
  <si>
    <t>uuid:a53773fd-1109-4967-a5e4-551c8718df6d</t>
  </si>
  <si>
    <t>a53773fd-1109-4967-a5e4-551c8718df6d</t>
  </si>
  <si>
    <t>2017-05-21T10:43:51</t>
  </si>
  <si>
    <t>2017-05-17T10:43:55.716+06</t>
  </si>
  <si>
    <t>2017-05-11T13:00:00.801+06</t>
  </si>
  <si>
    <t>2017-05-11T17:50:00.618+06</t>
  </si>
  <si>
    <t>2017-05-12T17:50:00.414+06</t>
  </si>
  <si>
    <t>2017-05-20T10:47:39.100+06</t>
  </si>
  <si>
    <t>uuid:22ad40e6-f93c-4471-bff8-cd60c753d9ed</t>
  </si>
  <si>
    <t>22ad40e6-f93c-4471-bff8-cd60c753d9ed</t>
  </si>
  <si>
    <t>2017-05-21T10:43:53</t>
  </si>
  <si>
    <t>2017-05-17T10:47:18.179+06</t>
  </si>
  <si>
    <t>2017-05-11T13:00:00.057+06</t>
  </si>
  <si>
    <t>2017-05-11T17:50:00.244+06</t>
  </si>
  <si>
    <t>2017-05-12T17:50:00.756+06</t>
  </si>
  <si>
    <t>2017-05-20T10:49:15.662+06</t>
  </si>
  <si>
    <t>uuid:34acf398-e4f1-40c0-86da-4aa71b869139</t>
  </si>
  <si>
    <t>34acf398-e4f1-40c0-86da-4aa71b869139</t>
  </si>
  <si>
    <t>2017-05-21T10:43:55</t>
  </si>
  <si>
    <t>2017-05-17T10:50:48.170+06</t>
  </si>
  <si>
    <t>2017-05-08T14:50:00.463+06</t>
  </si>
  <si>
    <t>2017-05-08T17:20:00.241+06</t>
  </si>
  <si>
    <t>2017-05-09T17:30:00.521+06</t>
  </si>
  <si>
    <t>2017-05-20T10:51:03.615+06</t>
  </si>
  <si>
    <t>uuid:dd52a4d8-2905-441b-95d0-a8d6a7b5b968</t>
  </si>
  <si>
    <t>dd52a4d8-2905-441b-95d0-a8d6a7b5b968</t>
  </si>
  <si>
    <t>2017-05-21T10:43:57</t>
  </si>
  <si>
    <t>2017-05-17T10:53:36.232+06</t>
  </si>
  <si>
    <t>2017-05-08T14:50:00.152+06</t>
  </si>
  <si>
    <t>2017-05-08T17:20:00.902+06</t>
  </si>
  <si>
    <t>2017-05-09T17:30:00.292+06</t>
  </si>
  <si>
    <t>2017-05-20T10:51:55.892+06</t>
  </si>
  <si>
    <t>uuid:9ac01685-76f4-4098-8bdb-bc1e7f642681</t>
  </si>
  <si>
    <t>9ac01685-76f4-4098-8bdb-bc1e7f642681</t>
  </si>
  <si>
    <t>2017-05-21T10:43:59</t>
  </si>
  <si>
    <t>2017-05-17T10:56:14.850+06</t>
  </si>
  <si>
    <t>2017-05-09T13:00:00.247+06</t>
  </si>
  <si>
    <t>2017-05-09T17:40:00.628+06</t>
  </si>
  <si>
    <t>2017-05-10T17:40:00.168+06</t>
  </si>
  <si>
    <t>2017-05-21T15:54:30.029+06</t>
  </si>
  <si>
    <t>uuid:4af62ed0-27f7-412a-af21-00ff9a965ee0</t>
  </si>
  <si>
    <t>4af62ed0-27f7-412a-af21-00ff9a965ee0</t>
  </si>
  <si>
    <t>2017-05-21T10:44:00</t>
  </si>
  <si>
    <t>2017-05-17T10:58:31.127+06</t>
  </si>
  <si>
    <t>2017-05-09T13:00:00.964+06</t>
  </si>
  <si>
    <t>2017-05-09T17:40:00.888+06</t>
  </si>
  <si>
    <t>2017-05-10T17:40:00.795+06</t>
  </si>
  <si>
    <t>2017-05-21T15:55:48.750+06</t>
  </si>
  <si>
    <t>uuid:3ae2dbc7-b488-4490-a738-967ad69e170a</t>
  </si>
  <si>
    <t>3ae2dbc7-b488-4490-a738-967ad69e170a</t>
  </si>
  <si>
    <t>2017-05-21T10:44:02</t>
  </si>
  <si>
    <t>2017-05-17T11:01:19.036+06</t>
  </si>
  <si>
    <t>2017-05-11T14:40:00.696+06</t>
  </si>
  <si>
    <t>2017-05-11T17:50:00.309+06</t>
  </si>
  <si>
    <t>2017-05-12T17:50:00.856+06</t>
  </si>
  <si>
    <t>2017-05-20T10:57:12.211+06</t>
  </si>
  <si>
    <t>uuid:6f6c2c12-1d2a-43ba-8d93-60d106b48228</t>
  </si>
  <si>
    <t>6f6c2c12-1d2a-43ba-8d93-60d106b48228</t>
  </si>
  <si>
    <t>2017-05-21T10:44:04</t>
  </si>
  <si>
    <t>2017-05-17T11:03:37.712+06</t>
  </si>
  <si>
    <t>2017-05-11T14:40:00.798+06</t>
  </si>
  <si>
    <t>2017-05-11T17:50:00.415+06</t>
  </si>
  <si>
    <t>2017-05-12T17:50:00.335+06</t>
  </si>
  <si>
    <t>2017-05-21T15:56:44.449+06</t>
  </si>
  <si>
    <t>uuid:29287e9a-25f9-454a-9714-dfc4ff261312</t>
  </si>
  <si>
    <t>29287e9a-25f9-454a-9714-dfc4ff261312</t>
  </si>
  <si>
    <t>2017-05-21T10:44:12</t>
  </si>
  <si>
    <t>2017-05-17T11:06:54.880+06</t>
  </si>
  <si>
    <t>2017-05-11T14:40:00.647+06</t>
  </si>
  <si>
    <t>2017-05-11T17:50:00.901+06</t>
  </si>
  <si>
    <t>2017-05-12T17:50:00.607+06</t>
  </si>
  <si>
    <t>2017-05-21T15:57:18.984+06</t>
  </si>
  <si>
    <t>uuid:9392678c-f184-4074-a678-c4782d9de5c8</t>
  </si>
  <si>
    <t>9392678c-f184-4074-a678-c4782d9de5c8</t>
  </si>
  <si>
    <t>2017-05-21T10:44:14</t>
  </si>
  <si>
    <t>2017-05-17T11:45:22.380+06</t>
  </si>
  <si>
    <t>2017-05-08T16:30:00.721+06</t>
  </si>
  <si>
    <t>2017-05-08T17:20:00.433+06</t>
  </si>
  <si>
    <t>2017-05-09T17:30:00.531+06</t>
  </si>
  <si>
    <t>2017-05-20T11:21:30.365+06</t>
  </si>
  <si>
    <t>uuid:6ce275ec-6f01-478e-8f1b-c72307681994</t>
  </si>
  <si>
    <t>6ce275ec-6f01-478e-8f1b-c72307681994</t>
  </si>
  <si>
    <t>2017-05-21T10:44:15</t>
  </si>
  <si>
    <t>2017-05-17T11:47:48.760+06</t>
  </si>
  <si>
    <t>2017-05-08T16:30:00.978+06</t>
  </si>
  <si>
    <t>2017-05-08T17:20:00.707+06</t>
  </si>
  <si>
    <t>2017-05-09T17:30:00.277+06</t>
  </si>
  <si>
    <t>2017-05-20T11:22:24.998+06</t>
  </si>
  <si>
    <t>uuid:23351906-2c8f-481a-ad66-a187d93bff1b</t>
  </si>
  <si>
    <t>23351906-2c8f-481a-ad66-a187d93bff1b</t>
  </si>
  <si>
    <t>2017-05-21T10:44:17</t>
  </si>
  <si>
    <t>2017-05-17T11:49:52.283+06</t>
  </si>
  <si>
    <t>2017-05-08T16:30:00.785+06</t>
  </si>
  <si>
    <t>2017-05-08T17:20:00.359+06</t>
  </si>
  <si>
    <t>2017-05-09T17:30:00.704+06</t>
  </si>
  <si>
    <t>2017-05-20T15:44:34.171+06</t>
  </si>
  <si>
    <t>uuid:f650bba9-1da1-49a3-a4fa-6791e169d0e3</t>
  </si>
  <si>
    <t>f650bba9-1da1-49a3-a4fa-6791e169d0e3</t>
  </si>
  <si>
    <t>2017-05-21T10:44:19</t>
  </si>
  <si>
    <t>2017-05-17T11:52:19.733+06</t>
  </si>
  <si>
    <t>2017-05-09T14:20:00.207+06</t>
  </si>
  <si>
    <t>2017-05-09T17:40:00.717+06</t>
  </si>
  <si>
    <t>2017-05-10T17:40:00.114+06</t>
  </si>
  <si>
    <t>2017-05-20T11:29:58.031+06</t>
  </si>
  <si>
    <t>uuid:a630d669-33fb-42e7-8174-55932c810a71</t>
  </si>
  <si>
    <t>a630d669-33fb-42e7-8174-55932c810a71</t>
  </si>
  <si>
    <t>2017-05-21T10:44:21</t>
  </si>
  <si>
    <t>2017-05-17T11:54:37.191+06</t>
  </si>
  <si>
    <t>2017-05-09T14:20:00.523+06</t>
  </si>
  <si>
    <t>2017-05-09T17:40:00.043+06</t>
  </si>
  <si>
    <t>2017-05-10T17:40:00.308+06</t>
  </si>
  <si>
    <t>2017-05-20T11:30:42.618+06</t>
  </si>
  <si>
    <t>uuid:1517cdbc-2c7b-4963-9d10-ea368d5a2e9c</t>
  </si>
  <si>
    <t>1517cdbc-2c7b-4963-9d10-ea368d5a2e9c</t>
  </si>
  <si>
    <t>2017-05-21T10:44:23</t>
  </si>
  <si>
    <t>2017-05-17T11:57:22.513+06</t>
  </si>
  <si>
    <t>2017-05-09T14:20:00.133+06</t>
  </si>
  <si>
    <t>2017-05-09T17:40:00.466+06</t>
  </si>
  <si>
    <t>2017-05-10T17:40:00.010+06</t>
  </si>
  <si>
    <t>2017-05-20T11:31:20.745+06</t>
  </si>
  <si>
    <t>uuid:54860899-b5e3-4427-ba9b-324b7d7c8d2c</t>
  </si>
  <si>
    <t>54860899-b5e3-4427-ba9b-324b7d7c8d2c</t>
  </si>
  <si>
    <t>2017-05-21T10:44:25</t>
  </si>
  <si>
    <t>2017-05-17T12:02:11.988+06</t>
  </si>
  <si>
    <t>2017-05-09T14:20:00.799+06</t>
  </si>
  <si>
    <t>2017-05-09T17:40:00.469+06</t>
  </si>
  <si>
    <t>2017-05-10T17:40:00.127+06</t>
  </si>
  <si>
    <t>2017-05-20T11:31:56.393+06</t>
  </si>
  <si>
    <t>uuid:8508ddab-827a-4159-9d72-29bfafaeee95</t>
  </si>
  <si>
    <t>8508ddab-827a-4159-9d72-29bfafaeee95</t>
  </si>
  <si>
    <t>2017-05-21T10:44:27</t>
  </si>
  <si>
    <t>2017-05-17T12:06:04.956+06</t>
  </si>
  <si>
    <t>2017-05-11T16:00:00.294+06</t>
  </si>
  <si>
    <t>2017-05-11T17:50:00.468+06</t>
  </si>
  <si>
    <t>2017-05-12T17:50:00.463+06</t>
  </si>
  <si>
    <t>2017-05-20T11:33:41.796+06</t>
  </si>
  <si>
    <t>uuid:1d0825b3-6462-4138-b239-8c387e174e81</t>
  </si>
  <si>
    <t>1d0825b3-6462-4138-b239-8c387e174e81</t>
  </si>
  <si>
    <t>2017-05-21T10:44:30</t>
  </si>
  <si>
    <t>2017-05-17T12:10:36.268+06</t>
  </si>
  <si>
    <t>2017-05-11T16:00:00.525+06</t>
  </si>
  <si>
    <t>2017-05-11T17:50:00.864+06</t>
  </si>
  <si>
    <t>2017-05-12T17:50:00.605+06</t>
  </si>
  <si>
    <t>2017-05-20T11:35:15.371+06</t>
  </si>
  <si>
    <t>uuid:9d702bc6-ab77-4bdb-a32b-0f762123cf58</t>
  </si>
  <si>
    <t>9d702bc6-ab77-4bdb-a32b-0f762123cf58</t>
  </si>
  <si>
    <t>2017-05-21T10:44:35</t>
  </si>
  <si>
    <t>2017-05-17T12:12:24.170+06</t>
  </si>
  <si>
    <t>2017-05-11T16:00:00.539+06</t>
  </si>
  <si>
    <t>2017-05-12T17:50:00.182+06</t>
  </si>
  <si>
    <t>2017-05-20T11:36:44.709+06</t>
  </si>
  <si>
    <t>uuid:3049bf53-c87c-47f2-84ba-04a73deea9b5</t>
  </si>
  <si>
    <t>3049bf53-c87c-47f2-84ba-04a73deea9b5</t>
  </si>
  <si>
    <t>2017-05-21T10:44:37</t>
  </si>
  <si>
    <t>2017-05-20T12:03:26.548+06</t>
  </si>
  <si>
    <t>2017-05-08T16:10:00.149+06</t>
  </si>
  <si>
    <t>2017-05-08T17:20:00.869+06</t>
  </si>
  <si>
    <t>2017-05-09T17:30:00.952+06</t>
  </si>
  <si>
    <t>2017-05-20T12:06:39.797+06</t>
  </si>
  <si>
    <t>uuid:b1c7428f-5c7b-45a4-b97e-fe5ad044dff9</t>
  </si>
  <si>
    <t>b1c7428f-5c7b-45a4-b97e-fe5ad044dff9</t>
  </si>
  <si>
    <t>2017-05-21T10:44:42</t>
  </si>
  <si>
    <t>2017-05-20T12:07:21.592+06</t>
  </si>
  <si>
    <t>2017-05-08T16:10:00.415+06</t>
  </si>
  <si>
    <t>2017-05-08T17:20:00.924+06</t>
  </si>
  <si>
    <t>2017-05-09T17:30:00.484+06</t>
  </si>
  <si>
    <t>2017-05-20T12:10:26.514+06</t>
  </si>
  <si>
    <t>uuid:ca838055-1c1c-402b-b916-3f0479671288</t>
  </si>
  <si>
    <t>ca838055-1c1c-402b-b916-3f0479671288</t>
  </si>
  <si>
    <t>2017-05-21T10:44:47</t>
  </si>
  <si>
    <t>2017-05-20T12:10:58.756+06</t>
  </si>
  <si>
    <t>2017-05-08T16:10:00.264+06</t>
  </si>
  <si>
    <t>2017-05-08T17:20:00.747+06</t>
  </si>
  <si>
    <t>2017-05-09T17:30:00.182+06</t>
  </si>
  <si>
    <t>2017-05-20T12:14:08.394+06</t>
  </si>
  <si>
    <t>uuid:b9da88cc-113a-48b2-9f97-c7283eda9571</t>
  </si>
  <si>
    <t>b9da88cc-113a-48b2-9f97-c7283eda9571</t>
  </si>
  <si>
    <t>2017-05-21T10:44:52</t>
  </si>
  <si>
    <t>2017-05-20T12:15:16.425+06</t>
  </si>
  <si>
    <t>2017-05-09T17:00:00.738+06</t>
  </si>
  <si>
    <t>2017-05-09T18:00:00.586+06</t>
  </si>
  <si>
    <t>2017-05-10T18:00:00.894+06</t>
  </si>
  <si>
    <t>2017-05-21T16:31:05.118+06</t>
  </si>
  <si>
    <t>uuid:d00e4c55-35ae-4753-a9ae-6d42066e2599</t>
  </si>
  <si>
    <t>d00e4c55-35ae-4753-a9ae-6d42066e2599</t>
  </si>
  <si>
    <t>2017-05-21T10:45:04</t>
  </si>
  <si>
    <t>2017-05-20T12:17:44.180+06</t>
  </si>
  <si>
    <t>2017-05-09T17:00:00.684+06</t>
  </si>
  <si>
    <t>2017-05-09T18:00:00.920+06</t>
  </si>
  <si>
    <t>2017-05-10T18:00:00.624+06</t>
  </si>
  <si>
    <t>2017-05-20T12:20:24.194+06</t>
  </si>
  <si>
    <t>uuid:ff31e69b-98f6-4b60-80b7-80f1e0ade51a</t>
  </si>
  <si>
    <t>ff31e69b-98f6-4b60-80b7-80f1e0ade51a</t>
  </si>
  <si>
    <t>2017-05-21T10:45:06</t>
  </si>
  <si>
    <t>2017-05-20T12:20:29.258+06</t>
  </si>
  <si>
    <t>2017-05-09T17:00:00.677+06</t>
  </si>
  <si>
    <t>2017-05-09T17:00:00.794+06</t>
  </si>
  <si>
    <t>2017-05-10T18:00:00.376+06</t>
  </si>
  <si>
    <t>2017-05-20T12:23:00.377+06</t>
  </si>
  <si>
    <t>uuid:4aceb1c5-249e-4f74-ac44-9bd12d435a2e</t>
  </si>
  <si>
    <t>4aceb1c5-249e-4f74-ac44-9bd12d435a2e</t>
  </si>
  <si>
    <t>2017-05-21T10:45:08</t>
  </si>
  <si>
    <t>2017-05-20T12:23:13.980+06</t>
  </si>
  <si>
    <t>2017-05-11T15:20:00.178+06</t>
  </si>
  <si>
    <t>2017-05-11T17:50:00.814+06</t>
  </si>
  <si>
    <t>2017-05-12T17:50:00.690+06</t>
  </si>
  <si>
    <t>2017-05-20T12:25:04.568+06</t>
  </si>
  <si>
    <t>uuid:36ceee27-985c-4b72-a7c7-2b6761efba9f</t>
  </si>
  <si>
    <t>36ceee27-985c-4b72-a7c7-2b6761efba9f</t>
  </si>
  <si>
    <t>2017-05-21T10:45:10</t>
  </si>
  <si>
    <t>2017-05-20T12:25:10.878+06</t>
  </si>
  <si>
    <t>2017-05-11T15:20:00.310+06</t>
  </si>
  <si>
    <t>2017-05-11T17:50:00.106+06</t>
  </si>
  <si>
    <t>2017-05-12T17:50:00.284+06</t>
  </si>
  <si>
    <t>2017-05-20T12:26:58.674+06</t>
  </si>
  <si>
    <t>uuid:73f94317-e15b-4f4a-8007-53d72686c6d1</t>
  </si>
  <si>
    <t>73f94317-e15b-4f4a-8007-53d72686c6d1</t>
  </si>
  <si>
    <t>2017-05-21T10:45:12</t>
  </si>
  <si>
    <t>2017-05-20T12:28:51.138+06</t>
  </si>
  <si>
    <t>2017-05-08T16:00:00.167+06</t>
  </si>
  <si>
    <t>2017-05-08T17:20:00.982+06</t>
  </si>
  <si>
    <t>2017-05-09T17:30:00.342+06</t>
  </si>
  <si>
    <t>2017-05-20T12:30:45.871+06</t>
  </si>
  <si>
    <t>uuid:6399de5b-eba4-4a2a-9953-10d04d3ca3aa</t>
  </si>
  <si>
    <t>6399de5b-eba4-4a2a-9953-10d04d3ca3aa</t>
  </si>
  <si>
    <t>2017-05-21T10:45:14</t>
  </si>
  <si>
    <t>2017-05-20T12:30:47.906+06</t>
  </si>
  <si>
    <t>2017-05-08T16:00:00.181+06</t>
  </si>
  <si>
    <t>2017-05-08T17:20:00.598+06</t>
  </si>
  <si>
    <t>2017-05-09T17:30:00.733+06</t>
  </si>
  <si>
    <t>2017-05-20T12:32:50.532+06</t>
  </si>
  <si>
    <t>uuid:e35f4b7f-645e-4730-a0cf-e02900ac7cd4</t>
  </si>
  <si>
    <t>e35f4b7f-645e-4730-a0cf-e02900ac7cd4</t>
  </si>
  <si>
    <t>2017-05-21T10:45:15</t>
  </si>
  <si>
    <t>2017-05-20T12:33:00.653+06</t>
  </si>
  <si>
    <t>2017-05-09T15:30:00.647+06</t>
  </si>
  <si>
    <t>2017-05-09T17:40:00.865+06</t>
  </si>
  <si>
    <t>2017-05-10T17:40:00.405+06</t>
  </si>
  <si>
    <t>2017-05-20T12:34:55.934+06</t>
  </si>
  <si>
    <t>uuid:2281e250-b9cb-431d-b5dd-72c5ccc7d06c</t>
  </si>
  <si>
    <t>2281e250-b9cb-431d-b5dd-72c5ccc7d06c</t>
  </si>
  <si>
    <t>2017-05-21T10:45:17</t>
  </si>
  <si>
    <t>2017-05-20T12:35:23.597+06</t>
  </si>
  <si>
    <t>2017-05-09T16:00:00.499+06</t>
  </si>
  <si>
    <t>2017-05-09T18:00:00.644+06</t>
  </si>
  <si>
    <t>2017-05-10T18:00:00.531+06</t>
  </si>
  <si>
    <t>2017-05-20T12:37:26.766+06</t>
  </si>
  <si>
    <t>uuid:dbc990a3-6c8f-4217-a8c9-2a2c16460317</t>
  </si>
  <si>
    <t>dbc990a3-6c8f-4217-a8c9-2a2c16460317</t>
  </si>
  <si>
    <t>2017-05-21T10:45:19</t>
  </si>
  <si>
    <t>2017-05-20T12:38:13.493+06</t>
  </si>
  <si>
    <t>2017-05-09T16:00:00.554+06</t>
  </si>
  <si>
    <t>2017-05-09T18:00:00.404+06</t>
  </si>
  <si>
    <t>2017-05-10T18:00:00.423+06</t>
  </si>
  <si>
    <t>2017-05-20T12:40:40.396+06</t>
  </si>
  <si>
    <t>uuid:49e4c363-48fd-4b3c-8592-b483b2033e4c</t>
  </si>
  <si>
    <t>49e4c363-48fd-4b3c-8592-b483b2033e4c</t>
  </si>
  <si>
    <t>2017-05-21T10:45:21</t>
  </si>
  <si>
    <t>2017-05-20T12:41:11.483+06</t>
  </si>
  <si>
    <t>2017-05-11T16:20:00.965+06</t>
  </si>
  <si>
    <t>2017-05-11T17:50:00.398+06</t>
  </si>
  <si>
    <t>2017-05-12T17:50:00.670+06</t>
  </si>
  <si>
    <t>2017-05-20T12:43:27.608+06</t>
  </si>
  <si>
    <t>uuid:e6eb4453-33eb-4a20-a69e-053a6b8d655f</t>
  </si>
  <si>
    <t>e6eb4453-33eb-4a20-a69e-053a6b8d655f</t>
  </si>
  <si>
    <t>2017-05-21T10:45:23</t>
  </si>
  <si>
    <t>2017-05-20T12:43:39.936+06</t>
  </si>
  <si>
    <t>2017-05-11T16:20:00.139+06</t>
  </si>
  <si>
    <t>2017-05-11T17:50:00.387+06</t>
  </si>
  <si>
    <t>2017-05-12T17:50:00.446+06</t>
  </si>
  <si>
    <t>2017-05-20T12:45:38.361+06</t>
  </si>
  <si>
    <t>uuid:6d60879a-267c-4ce4-8528-09c30dde5897</t>
  </si>
  <si>
    <t>6d60879a-267c-4ce4-8528-09c30dde5897</t>
  </si>
  <si>
    <t>2017-05-21T10:45:24</t>
  </si>
  <si>
    <t>2017-05-20T12:45:50.715+06</t>
  </si>
  <si>
    <t>2017-05-11T16:20:00.205+06</t>
  </si>
  <si>
    <t>2017-05-11T17:50:00.818+06</t>
  </si>
  <si>
    <t>2017-05-12T17:50:00.995+06</t>
  </si>
  <si>
    <t>2017-05-20T12:47:39.386+06</t>
  </si>
  <si>
    <t>uuid:07ff4af3-310b-4c8b-93e8-613c2b5b11c7</t>
  </si>
  <si>
    <t>07ff4af3-310b-4c8b-93e8-613c2b5b11c7</t>
  </si>
  <si>
    <t>2017-05-21T10:45:27</t>
  </si>
  <si>
    <t>2017-05-20T12:50:55.709+06</t>
  </si>
  <si>
    <t>2017-05-08T15:40:00.911+06</t>
  </si>
  <si>
    <t>2017-05-08T17:20:00.408+06</t>
  </si>
  <si>
    <t>2017-05-09T17:30:00.503+06</t>
  </si>
  <si>
    <t>2017-05-20T12:54:13.008+06</t>
  </si>
  <si>
    <t>uuid:e1f39d93-06e9-4475-8d51-b1ace22757e5</t>
  </si>
  <si>
    <t>e1f39d93-06e9-4475-8d51-b1ace22757e5</t>
  </si>
  <si>
    <t>2017-05-21T10:45:28</t>
  </si>
  <si>
    <t>2017-05-20T12:54:45.145+06</t>
  </si>
  <si>
    <t>2017-05-08T15:40:00.879+06</t>
  </si>
  <si>
    <t>2017-05-08T17:20:00.934+06</t>
  </si>
  <si>
    <t>2017-05-09T17:30:00.247+06</t>
  </si>
  <si>
    <t>2017-05-20T12:57:37.882+06</t>
  </si>
  <si>
    <t>uuid:5a517ddb-c854-4131-9bab-bf41a1da5cc3</t>
  </si>
  <si>
    <t>5a517ddb-c854-4131-9bab-bf41a1da5cc3</t>
  </si>
  <si>
    <t>2017-05-21T10:45:30</t>
  </si>
  <si>
    <t>2017-05-20T12:58:02.457+06</t>
  </si>
  <si>
    <t>2017-05-08T15:40:00.803+06</t>
  </si>
  <si>
    <t>2017-05-08T17:20:00.131+06</t>
  </si>
  <si>
    <t>2017-05-09T17:30:00.618+06</t>
  </si>
  <si>
    <t>2017-05-20T13:00:48.950+06</t>
  </si>
  <si>
    <t>uuid:1ed4052f-df16-499e-bf91-40ee9f72a1c2</t>
  </si>
  <si>
    <t>1ed4052f-df16-499e-bf91-40ee9f72a1c2</t>
  </si>
  <si>
    <t>2017-05-21T10:45:32</t>
  </si>
  <si>
    <t>2017-05-20T13:01:02.788+06</t>
  </si>
  <si>
    <t>2017-05-09T15:00:00.684+06</t>
  </si>
  <si>
    <t>2017-05-09T17:40:00.242+06</t>
  </si>
  <si>
    <t>2017-05-10T17:40:00.148+06</t>
  </si>
  <si>
    <t>2017-05-20T13:03:33.857+06</t>
  </si>
  <si>
    <t>uuid:0e466244-3e80-4e22-a688-8a16905e7216</t>
  </si>
  <si>
    <t>0e466244-3e80-4e22-a688-8a16905e7216</t>
  </si>
  <si>
    <t>2017-05-21T10:45:34</t>
  </si>
  <si>
    <t>2017-05-20T13:04:28.980+06</t>
  </si>
  <si>
    <t>2017-05-09T16:10:00.883+06</t>
  </si>
  <si>
    <t>2017-05-09T18:00:00.150+06</t>
  </si>
  <si>
    <t>2017-05-10T18:00:00.590+06</t>
  </si>
  <si>
    <t>2017-05-20T13:07:08.333+06</t>
  </si>
  <si>
    <t>uuid:b0b08bb6-fd1b-490f-9ad2-d4238ea8d298</t>
  </si>
  <si>
    <t>b0b08bb6-fd1b-490f-9ad2-d4238ea8d298</t>
  </si>
  <si>
    <t>2017-05-21T10:45:36</t>
  </si>
  <si>
    <t>2017-05-20T13:07:21.620+06</t>
  </si>
  <si>
    <t>2017-05-11T15:20:00.199+06</t>
  </si>
  <si>
    <t>2017-05-11T17:50:00.911+06</t>
  </si>
  <si>
    <t>2017-05-12T17:50:00.282+06</t>
  </si>
  <si>
    <t>2017-05-20T13:11:09.554+06</t>
  </si>
  <si>
    <t>uuid:0bc54416-cab8-4bfa-8e32-cccf9fcc6624</t>
  </si>
  <si>
    <t>0bc54416-cab8-4bfa-8e32-cccf9fcc6624</t>
  </si>
  <si>
    <t>2017-05-21T10:45:41</t>
  </si>
  <si>
    <t>2017-05-20T13:11:17.378+06</t>
  </si>
  <si>
    <t>2017-05-11T15:20:00.845+06</t>
  </si>
  <si>
    <t>2017-05-11T17:50:00.156+06</t>
  </si>
  <si>
    <t>2017-05-12T17:50:00.597+06</t>
  </si>
  <si>
    <t>2017-05-20T13:13:32.651+06</t>
  </si>
  <si>
    <t>uuid:370cd645-9d91-4b9e-ba1d-0a4e2d4e305e</t>
  </si>
  <si>
    <t>370cd645-9d91-4b9e-ba1d-0a4e2d4e305e</t>
  </si>
  <si>
    <t>2017-05-21T10:45:46</t>
  </si>
  <si>
    <t>2017-05-20T13:13:49.636+06</t>
  </si>
  <si>
    <t>2017-05-11T15:20:00.333+06</t>
  </si>
  <si>
    <t>2017-05-11T17:50:00.965+06</t>
  </si>
  <si>
    <t>2017-05-12T17:50:00.277+06</t>
  </si>
  <si>
    <t>2017-05-20T13:16:10.992+06</t>
  </si>
  <si>
    <t>uuid:150223e9-bdc6-4073-9eb4-ef8195972433</t>
  </si>
  <si>
    <t>150223e9-bdc6-4073-9eb4-ef8195972433</t>
  </si>
  <si>
    <t>2017-05-21T10:45:49</t>
  </si>
  <si>
    <t>2017-05-20T13:19:20.490+06</t>
  </si>
  <si>
    <t>2017-05-09T15:00:00.696+06</t>
  </si>
  <si>
    <t>2017-05-09T17:40:00.504+06</t>
  </si>
  <si>
    <t>2017-05-10T17:40:00.269+06</t>
  </si>
  <si>
    <t>2017-05-20T13:23:16.360+06</t>
  </si>
  <si>
    <t>uuid:08d2b7a0-b85b-45e4-b720-0512c712097a</t>
  </si>
  <si>
    <t>08d2b7a0-b85b-45e4-b720-0512c712097a</t>
  </si>
  <si>
    <t>2017-05-21T10:45:54</t>
  </si>
  <si>
    <t>2017-05-20T13:26:42.036+06</t>
  </si>
  <si>
    <t>2017-05-09T16:40:00.064+06</t>
  </si>
  <si>
    <t>2017-05-09T18:00:00.457+06</t>
  </si>
  <si>
    <t>2017-05-10T18:00:00.341+06</t>
  </si>
  <si>
    <t>2017-05-20T13:29:26.107+06</t>
  </si>
  <si>
    <t>uuid:f90e149d-83b6-4d31-81ff-2f121d3c0e7c</t>
  </si>
  <si>
    <t>f90e149d-83b6-4d31-81ff-2f121d3c0e7c</t>
  </si>
  <si>
    <t>2017-05-21T10:49:40</t>
  </si>
  <si>
    <t>2017-05-20T13:29:41.641+06</t>
  </si>
  <si>
    <t>2017-05-09T16:40:00.744+06</t>
  </si>
  <si>
    <t>2017-05-09T18:00:00.134+06</t>
  </si>
  <si>
    <t>2017-05-10T18:00:00.206+06</t>
  </si>
  <si>
    <t>2017-05-20T13:32:13.886+06</t>
  </si>
  <si>
    <t>uuid:9c994cfb-9a50-4df1-9285-3645e3930605</t>
  </si>
  <si>
    <t>9c994cfb-9a50-4df1-9285-3645e3930605</t>
  </si>
  <si>
    <t>2017-05-21T10:49:42</t>
  </si>
  <si>
    <t>2017-05-20T13:32:35.408+06</t>
  </si>
  <si>
    <t>2017-05-11T14:00:00.413+06</t>
  </si>
  <si>
    <t>2017-05-11T17:50:00.368+06</t>
  </si>
  <si>
    <t>2017-05-12T17:50:00.578+06</t>
  </si>
  <si>
    <t>2017-05-20T13:35:11.233+06</t>
  </si>
  <si>
    <t>uuid:7840cb2a-0709-4485-9b38-b3d219db52aa</t>
  </si>
  <si>
    <t>7840cb2a-0709-4485-9b38-b3d219db52aa</t>
  </si>
  <si>
    <t>2017-05-21T10:49:44</t>
  </si>
  <si>
    <t>2017-05-20T13:35:28.076+06</t>
  </si>
  <si>
    <t>2017-05-11T14:00:00.163+06</t>
  </si>
  <si>
    <t>2017-05-11T17:50:00.252+06</t>
  </si>
  <si>
    <t>2017-05-12T17:50:00.338+06</t>
  </si>
  <si>
    <t>2017-05-20T13:38:25.710+06</t>
  </si>
  <si>
    <t>uuid:b2f0b417-519f-451e-92d1-5113968f0793</t>
  </si>
  <si>
    <t>b2f0b417-519f-451e-92d1-5113968f0793</t>
  </si>
  <si>
    <t>2017-05-21T10:49:47</t>
  </si>
  <si>
    <t>2017-05-20T13:38:49.039+06</t>
  </si>
  <si>
    <t>2017-05-11T15:20:00.084+06</t>
  </si>
  <si>
    <t>2017-05-11T17:50:00.413+06</t>
  </si>
  <si>
    <t>2017-05-12T17:50:00.482+06</t>
  </si>
  <si>
    <t>2017-05-20T13:41:17.612+06</t>
  </si>
  <si>
    <t>uuid:76e67f8c-efa2-4a23-81b6-a54176c063b3</t>
  </si>
  <si>
    <t>76e67f8c-efa2-4a23-81b6-a54176c063b3</t>
  </si>
  <si>
    <t>2017-05-21T10:49:51</t>
  </si>
  <si>
    <t>2017-05-20T14:52:19.912+06</t>
  </si>
  <si>
    <t>2017-05-08T14:30:00.043+06</t>
  </si>
  <si>
    <t>2017-05-08T17:20:00.167+06</t>
  </si>
  <si>
    <t>2017-05-20T14:54:05.250+06</t>
  </si>
  <si>
    <t>uuid:30b08475-2bb9-4e05-b960-9b3c575624ad</t>
  </si>
  <si>
    <t>30b08475-2bb9-4e05-b960-9b3c575624ad</t>
  </si>
  <si>
    <t>2017-05-21T10:49:56</t>
  </si>
  <si>
    <t>2017-05-20T14:54:07.706+06</t>
  </si>
  <si>
    <t>2017-05-08T14:30:00.772+06</t>
  </si>
  <si>
    <t>2017-05-08T17:20:00.626+06</t>
  </si>
  <si>
    <t>2017-05-09T17:30:00.025+06</t>
  </si>
  <si>
    <t>2017-05-20T14:55:29.937+06</t>
  </si>
  <si>
    <t>uuid:dfdf4f97-0dec-4b5e-900e-18d2dba5db99</t>
  </si>
  <si>
    <t>dfdf4f97-0dec-4b5e-900e-18d2dba5db99</t>
  </si>
  <si>
    <t>2017-05-21T10:49:59</t>
  </si>
  <si>
    <t>2017-05-20T14:55:50.158+06</t>
  </si>
  <si>
    <t>2017-05-08T14:30:00.033+06</t>
  </si>
  <si>
    <t>2017-05-08T17:20:00.008+06</t>
  </si>
  <si>
    <t>2017-05-09T17:30:00.895+06</t>
  </si>
  <si>
    <t>2017-05-20T14:57:21.120+06</t>
  </si>
  <si>
    <t>uuid:aa5fb8ce-41c6-45b3-80f8-b6eb95afe442</t>
  </si>
  <si>
    <t>aa5fb8ce-41c6-45b3-80f8-b6eb95afe442</t>
  </si>
  <si>
    <t>2017-05-21T10:50:04</t>
  </si>
  <si>
    <t>2017-05-20T14:57:23.387+06</t>
  </si>
  <si>
    <t>2017-05-09T13:20:00.745+06</t>
  </si>
  <si>
    <t>2017-05-09T17:40:00.376+06</t>
  </si>
  <si>
    <t>2017-05-10T17:40:00.742+06</t>
  </si>
  <si>
    <t>2017-05-20T14:59:08.640+06</t>
  </si>
  <si>
    <t>uuid:2aabff61-1950-43a4-be72-e7361710cf95</t>
  </si>
  <si>
    <t>2aabff61-1950-43a4-be72-e7361710cf95</t>
  </si>
  <si>
    <t>2017-05-21T10:50:09</t>
  </si>
  <si>
    <t>2017-05-20T14:59:11.682+06</t>
  </si>
  <si>
    <t>2017-05-09T13:20:00.990+06</t>
  </si>
  <si>
    <t>2017-05-09T17:40:00.854+06</t>
  </si>
  <si>
    <t>2017-05-10T17:40:00.477+06</t>
  </si>
  <si>
    <t>2017-05-20T15:00:44.464+06</t>
  </si>
  <si>
    <t>uuid:bb5adf4c-5ffb-40c8-baa6-5490a18204a7</t>
  </si>
  <si>
    <t>bb5adf4c-5ffb-40c8-baa6-5490a18204a7</t>
  </si>
  <si>
    <t>2017-05-21T10:50:13</t>
  </si>
  <si>
    <t>2017-05-20T15:00:47.433+06</t>
  </si>
  <si>
    <t>2017-05-09T13:20:00.235+06</t>
  </si>
  <si>
    <t>2017-05-09T17:40:00.516+06</t>
  </si>
  <si>
    <t>2017-05-10T17:40:00.069+06</t>
  </si>
  <si>
    <t>2017-05-20T15:02:34.426+06</t>
  </si>
  <si>
    <t>uuid:c47a35b7-be7b-4207-ac66-91674e81afa8</t>
  </si>
  <si>
    <t>c47a35b7-be7b-4207-ac66-91674e81afa8</t>
  </si>
  <si>
    <t>2017-05-21T10:50:17</t>
  </si>
  <si>
    <t>2017-05-16T11:42:11.495+06</t>
  </si>
  <si>
    <t>2017-05-14T15:00:00.289+06</t>
  </si>
  <si>
    <t>2017-05-14T17:30:00.457+06</t>
  </si>
  <si>
    <t>2017-05-15T17:30:00.241+06</t>
  </si>
  <si>
    <t>2017-05-20T09:22:40.737+06</t>
  </si>
  <si>
    <t>uuid:8eb2aaf9-eb93-4316-a219-04cc3823df8e</t>
  </si>
  <si>
    <t>8eb2aaf9-eb93-4316-a219-04cc3823df8e</t>
  </si>
  <si>
    <t>2017-05-16T11:44:30.722+06</t>
  </si>
  <si>
    <t>2017-05-14T15:00:00.122+06</t>
  </si>
  <si>
    <t>2017-05-14T17:30:00.624+06</t>
  </si>
  <si>
    <t>2017-05-15T17:30:00.938+06</t>
  </si>
  <si>
    <t>2017-05-20T09:21:25.200+06</t>
  </si>
  <si>
    <t>uuid:f2f7617a-b463-4ff5-93df-4563263efdb1</t>
  </si>
  <si>
    <t>f2f7617a-b463-4ff5-93df-4563263efdb1</t>
  </si>
  <si>
    <t>2017-05-21T10:50:20</t>
  </si>
  <si>
    <t>2017-05-20T15:03:09.630+06</t>
  </si>
  <si>
    <t>2017-05-11T14:30:00.842+06</t>
  </si>
  <si>
    <t>2017-05-11T17:50:00.851+06</t>
  </si>
  <si>
    <t>2017-05-12T17:50:00.087+06</t>
  </si>
  <si>
    <t>2017-05-20T15:05:07.862+06</t>
  </si>
  <si>
    <t>uuid:86c47c10-fafa-422a-9a57-79e2b4c3e5f2</t>
  </si>
  <si>
    <t>86c47c10-fafa-422a-9a57-79e2b4c3e5f2</t>
  </si>
  <si>
    <t>2017-05-21T10:50:21</t>
  </si>
  <si>
    <t>2017-05-16T11:47:12.219+06</t>
  </si>
  <si>
    <t>2017-05-14T16:00:00.239+06</t>
  </si>
  <si>
    <t>2017-05-14T17:30:00.889+06</t>
  </si>
  <si>
    <t>2017-05-15T17:30:00.470+06</t>
  </si>
  <si>
    <t>2017-05-20T10:02:54.089+06</t>
  </si>
  <si>
    <t>uuid:05d55683-0b51-48f5-a318-7d21c8e68751</t>
  </si>
  <si>
    <t>05d55683-0b51-48f5-a318-7d21c8e68751</t>
  </si>
  <si>
    <t>2017-05-20T15:05:22.265+06</t>
  </si>
  <si>
    <t>2017-05-11T14:30:00.371+06</t>
  </si>
  <si>
    <t>2017-05-11T17:50:00.728+06</t>
  </si>
  <si>
    <t>2017-05-12T17:50:00.810+06</t>
  </si>
  <si>
    <t>2017-05-20T15:07:17.569+06</t>
  </si>
  <si>
    <t>uuid:75125369-5db7-4bb0-a130-efb8139b416f</t>
  </si>
  <si>
    <t>75125369-5db7-4bb0-a130-efb8139b416f</t>
  </si>
  <si>
    <t>2017-05-21T10:50:23</t>
  </si>
  <si>
    <t>2017-05-16T11:48:59.200+06</t>
  </si>
  <si>
    <t>2017-05-14T16:00:00.392+06</t>
  </si>
  <si>
    <t>2017-05-14T17:30:00.060+06</t>
  </si>
  <si>
    <t>2017-05-15T17:30:00.970+06</t>
  </si>
  <si>
    <t>2017-05-20T09:57:43.489+06</t>
  </si>
  <si>
    <t>uuid:9c864204-d8ae-4db0-a5d0-9622d0e707f5</t>
  </si>
  <si>
    <t>9c864204-d8ae-4db0-a5d0-9622d0e707f5</t>
  </si>
  <si>
    <t>2017-05-20T15:10:26.155+06</t>
  </si>
  <si>
    <t>2017-05-16T14:30:00.851+06</t>
  </si>
  <si>
    <t>2017-05-16T17:00:00.572+06</t>
  </si>
  <si>
    <t>2017-05-17T17:00:00.898+06</t>
  </si>
  <si>
    <t>2017-05-20T15:13:25.291+06</t>
  </si>
  <si>
    <t>uuid:620a4814-432f-4ce9-8204-56b7f67319dd</t>
  </si>
  <si>
    <t>620a4814-432f-4ce9-8204-56b7f67319dd</t>
  </si>
  <si>
    <t>2017-05-21T10:50:24</t>
  </si>
  <si>
    <t>2017-05-16T11:50:34.194+06</t>
  </si>
  <si>
    <t>2017-05-14T15:40:00.715+06</t>
  </si>
  <si>
    <t>2017-05-14T17:30:00.604+06</t>
  </si>
  <si>
    <t>2017-05-15T17:30:00.995+06</t>
  </si>
  <si>
    <t>2017-05-20T09:25:10.890+06</t>
  </si>
  <si>
    <t>uuid:7a82cdaa-e056-4cb4-a94a-426947006758</t>
  </si>
  <si>
    <t>7a82cdaa-e056-4cb4-a94a-426947006758</t>
  </si>
  <si>
    <t>2017-05-21T10:50:25</t>
  </si>
  <si>
    <t>2017-05-20T15:13:44.066+06</t>
  </si>
  <si>
    <t>2017-05-16T14:30:00.976+06</t>
  </si>
  <si>
    <t>2017-05-16T17:00:00.929+06</t>
  </si>
  <si>
    <t>2017-05-17T17:00:00.234+06</t>
  </si>
  <si>
    <t>2017-05-20T15:16:02.710+06</t>
  </si>
  <si>
    <t>uuid:db3de4ae-52bb-43ca-bcc0-3aef2d0a44de</t>
  </si>
  <si>
    <t>db3de4ae-52bb-43ca-bcc0-3aef2d0a44de</t>
  </si>
  <si>
    <t>2017-05-21T10:50:26</t>
  </si>
  <si>
    <t>2017-05-16T11:54:10.928+06</t>
  </si>
  <si>
    <t>2017-05-14T15:40:00.435+06</t>
  </si>
  <si>
    <t>2017-05-14T17:30:00.198+06</t>
  </si>
  <si>
    <t>2017-05-15T17:30:00.233+06</t>
  </si>
  <si>
    <t>2017-05-20T09:24:09.756+06</t>
  </si>
  <si>
    <t>uuid:c091dd04-1e51-4e42-bfcc-1dbcad6c9a47</t>
  </si>
  <si>
    <t>c091dd04-1e51-4e42-bfcc-1dbcad6c9a47</t>
  </si>
  <si>
    <t>2017-05-21T10:50:27</t>
  </si>
  <si>
    <t>2017-05-20T15:16:28.950+06</t>
  </si>
  <si>
    <t>2017-05-16T14:30:00.022+06</t>
  </si>
  <si>
    <t>2017-05-16T17:00:00.387+06</t>
  </si>
  <si>
    <t>2017-05-17T17:00:00.274+06</t>
  </si>
  <si>
    <t>2017-05-20T15:19:38.854+06</t>
  </si>
  <si>
    <t>uuid:ec5bf779-1abc-46f3-b87c-dc21aaf6553b</t>
  </si>
  <si>
    <t>ec5bf779-1abc-46f3-b87c-dc21aaf6553b</t>
  </si>
  <si>
    <t>2017-05-21T10:50:28</t>
  </si>
  <si>
    <t>2017-05-16T11:55:48.195+06</t>
  </si>
  <si>
    <t>2017-05-14T15:30:00.570+06</t>
  </si>
  <si>
    <t>2017-05-14T17:30:00.134+06</t>
  </si>
  <si>
    <t>2017-05-15T17:30:00.211+06</t>
  </si>
  <si>
    <t>2017-05-20T09:19:19.534+06</t>
  </si>
  <si>
    <t>uuid:b959258d-bb67-45c2-90e1-a3ed3b349789</t>
  </si>
  <si>
    <t>b959258d-bb67-45c2-90e1-a3ed3b349789</t>
  </si>
  <si>
    <t>2017-05-21T10:50:29</t>
  </si>
  <si>
    <t>2017-05-20T15:19:56.470+06</t>
  </si>
  <si>
    <t>2017-05-17T14:45:00.987+06</t>
  </si>
  <si>
    <t>2017-05-17T18:20:00.401+06</t>
  </si>
  <si>
    <t>2017-05-18T18:20:00.586+06</t>
  </si>
  <si>
    <t>2017-05-20T15:23:49.372+06</t>
  </si>
  <si>
    <t>uuid:3a725f6d-2787-415f-9597-5352a4cc5a12</t>
  </si>
  <si>
    <t>3a725f6d-2787-415f-9597-5352a4cc5a12</t>
  </si>
  <si>
    <t>2017-05-21T10:50:30</t>
  </si>
  <si>
    <t>2017-05-16T11:57:24.325+06</t>
  </si>
  <si>
    <t>2017-05-14T15:30:00.141+06</t>
  </si>
  <si>
    <t>2017-05-14T17:30:00.595+06</t>
  </si>
  <si>
    <t>2017-05-15T17:30:00.569+06</t>
  </si>
  <si>
    <t>2017-05-20T09:17:54.964+06</t>
  </si>
  <si>
    <t>uuid:ce5e42ca-3ddf-460a-bc30-0bbe7b83a27a</t>
  </si>
  <si>
    <t>ce5e42ca-3ddf-460a-bc30-0bbe7b83a27a</t>
  </si>
  <si>
    <t>2017-05-21T10:50:31</t>
  </si>
  <si>
    <t>2017-05-20T15:24:02.093+06</t>
  </si>
  <si>
    <t>2017-05-17T14:45:00.989+06</t>
  </si>
  <si>
    <t>2017-05-17T18:20:00.570+06</t>
  </si>
  <si>
    <t>2017-05-18T18:20:00.729+06</t>
  </si>
  <si>
    <t>2017-05-20T15:26:43.647+06</t>
  </si>
  <si>
    <t>uuid:0bad91e4-cd44-470d-aa87-3fbc45883038</t>
  </si>
  <si>
    <t>0bad91e4-cd44-470d-aa87-3fbc45883038</t>
  </si>
  <si>
    <t>2017-05-21T10:50:32</t>
  </si>
  <si>
    <t>2017-05-16T11:59:02.017+06</t>
  </si>
  <si>
    <t>2017-05-14T14:00:00.207+06</t>
  </si>
  <si>
    <t>2017-05-14T17:30:00.537+06</t>
  </si>
  <si>
    <t>2017-05-15T17:30:00.835+06</t>
  </si>
  <si>
    <t>2017-05-20T09:55:28.142+06</t>
  </si>
  <si>
    <t>uuid:79faee0f-007a-487e-8693-0dbc80a5d238</t>
  </si>
  <si>
    <t>79faee0f-007a-487e-8693-0dbc80a5d238</t>
  </si>
  <si>
    <t>2017-05-21T10:50:33</t>
  </si>
  <si>
    <t>2017-05-20T15:27:27.909+06</t>
  </si>
  <si>
    <t>2017-05-17T14:45:00.617+06</t>
  </si>
  <si>
    <t>2017-05-17T18:20:00.033+06</t>
  </si>
  <si>
    <t>2017-05-18T18:20:00.344+06</t>
  </si>
  <si>
    <t>2017-05-20T15:30:03.037+06</t>
  </si>
  <si>
    <t>uuid:7301b156-6502-4bcd-a40f-6d805f955a06</t>
  </si>
  <si>
    <t>7301b156-6502-4bcd-a40f-6d805f955a06</t>
  </si>
  <si>
    <t>2017-05-21T10:50:34</t>
  </si>
  <si>
    <t>2017-05-16T12:01:22.811+06</t>
  </si>
  <si>
    <t>2017-05-14T14:00:00.114+06</t>
  </si>
  <si>
    <t>2017-05-14T17:30:00.162+06</t>
  </si>
  <si>
    <t>2017-05-15T17:30:00.748+06</t>
  </si>
  <si>
    <t>2017-05-20T15:09:18.243+06</t>
  </si>
  <si>
    <t>uuid:b6f794d3-a72b-49f2-8e8e-3999ffcc69bb</t>
  </si>
  <si>
    <t>b6f794d3-a72b-49f2-8e8e-3999ffcc69bb</t>
  </si>
  <si>
    <t>2017-05-21T10:50:35</t>
  </si>
  <si>
    <t>2017-05-20T15:30:19.425+06</t>
  </si>
  <si>
    <t>2017-05-18T14:00:00.191+06</t>
  </si>
  <si>
    <t>2017-05-18T17:00:00.345+06</t>
  </si>
  <si>
    <t>2017-05-19T17:00:00.812+06</t>
  </si>
  <si>
    <t>2017-05-20T15:35:16.984+06</t>
  </si>
  <si>
    <t>uuid:72f7b984-0d70-41c7-a960-72f7130e2b7f</t>
  </si>
  <si>
    <t>72f7b984-0d70-41c7-a960-72f7130e2b7f</t>
  </si>
  <si>
    <t>2017-05-16T12:03:13.959+06</t>
  </si>
  <si>
    <t>2017-05-14T14:30:00.581+06</t>
  </si>
  <si>
    <t>2017-05-14T17:30:00.031+06</t>
  </si>
  <si>
    <t>2017-05-15T17:30:00.033+06</t>
  </si>
  <si>
    <t>2017-05-20T09:41:24.127+06</t>
  </si>
  <si>
    <t>uuid:88c98f9c-0f2a-474f-8287-5e47f62b9707</t>
  </si>
  <si>
    <t>88c98f9c-0f2a-474f-8287-5e47f62b9707</t>
  </si>
  <si>
    <t>2017-05-21T10:50:37</t>
  </si>
  <si>
    <t>2017-05-20T15:35:35.704+06</t>
  </si>
  <si>
    <t>2017-05-18T14:00:00.382+06</t>
  </si>
  <si>
    <t>2017-05-18T17:00:00.879+06</t>
  </si>
  <si>
    <t>2017-05-19T17:00:00.096+06</t>
  </si>
  <si>
    <t>2017-05-20T15:40:02.873+06</t>
  </si>
  <si>
    <t>uuid:9d7586a5-0ad7-4092-946f-3314e89dd24b</t>
  </si>
  <si>
    <t>9d7586a5-0ad7-4092-946f-3314e89dd24b</t>
  </si>
  <si>
    <t>2017-05-16T12:05:22.341+06</t>
  </si>
  <si>
    <t>2017-05-14T14:30:00.645+06</t>
  </si>
  <si>
    <t>2017-05-14T17:30:00.429+06</t>
  </si>
  <si>
    <t>2017-05-15T17:30:00.308+06</t>
  </si>
  <si>
    <t>2017-05-20T09:40:08.323+06</t>
  </si>
  <si>
    <t>uuid:aa82504c-4213-4d77-8ad5-baeb80a89472</t>
  </si>
  <si>
    <t>aa82504c-4213-4d77-8ad5-baeb80a89472</t>
  </si>
  <si>
    <t>2017-05-21T10:50:39</t>
  </si>
  <si>
    <t>2017-05-20T15:41:13.146+06</t>
  </si>
  <si>
    <t>2017-05-16T16:00:00.308+06</t>
  </si>
  <si>
    <t>2017-05-16T18:30:00.385+06</t>
  </si>
  <si>
    <t>2017-05-17T18:30:00.753+06</t>
  </si>
  <si>
    <t>2017-05-20T15:44:57.160+06</t>
  </si>
  <si>
    <t>uuid:6eab1194-53c1-4d23-ba1f-efda0a6791d9</t>
  </si>
  <si>
    <t>6eab1194-53c1-4d23-ba1f-efda0a6791d9</t>
  </si>
  <si>
    <t>2017-05-16T12:07:12.150+06</t>
  </si>
  <si>
    <t>2017-05-14T14:30:00.576+06</t>
  </si>
  <si>
    <t>2017-05-14T17:30:00.120+06</t>
  </si>
  <si>
    <t>2017-05-15T17:30:00.601+06</t>
  </si>
  <si>
    <t>2017-05-20T09:38:25.994+06</t>
  </si>
  <si>
    <t>uuid:7ba51988-fb5b-4ffc-904f-1078185ae11c</t>
  </si>
  <si>
    <t>7ba51988-fb5b-4ffc-904f-1078185ae11c</t>
  </si>
  <si>
    <t>2017-05-21T10:50:41</t>
  </si>
  <si>
    <t>2017-05-20T15:45:00.949+06</t>
  </si>
  <si>
    <t>2017-05-16T16:00:00.499+06</t>
  </si>
  <si>
    <t>2017-05-16T18:30:00.950+06</t>
  </si>
  <si>
    <t>2017-05-17T18:30:00.559+06</t>
  </si>
  <si>
    <t>2017-05-20T15:47:51.719+06</t>
  </si>
  <si>
    <t>uuid:c8298b3b-66d2-4db8-8baa-46e61e69565c</t>
  </si>
  <si>
    <t>c8298b3b-66d2-4db8-8baa-46e61e69565c</t>
  </si>
  <si>
    <t>2017-05-16T12:08:56.746+06</t>
  </si>
  <si>
    <t>2017-05-14T14:30:00.928+06</t>
  </si>
  <si>
    <t>2017-05-14T17:30:00.858+06</t>
  </si>
  <si>
    <t>2017-05-15T17:30:00.552+06</t>
  </si>
  <si>
    <t>2017-05-20T09:52:46.809+06</t>
  </si>
  <si>
    <t>uuid:11c76c78-ea8d-4689-8524-d68cc7cba683</t>
  </si>
  <si>
    <t>11c76c78-ea8d-4689-8524-d68cc7cba683</t>
  </si>
  <si>
    <t>2017-05-21T10:50:43</t>
  </si>
  <si>
    <t>2017-05-20T15:48:03.303+06</t>
  </si>
  <si>
    <t>2017-05-16T16:00:00.805+06</t>
  </si>
  <si>
    <t>2017-05-16T18:30:00.537+06</t>
  </si>
  <si>
    <t>2017-05-17T18:30:00.502+06</t>
  </si>
  <si>
    <t>2017-05-20T15:50:33.171+06</t>
  </si>
  <si>
    <t>uuid:992d8006-02a7-4ff2-b16d-0f93c4615e03</t>
  </si>
  <si>
    <t>992d8006-02a7-4ff2-b16d-0f93c4615e03</t>
  </si>
  <si>
    <t>2017-05-16T12:11:58.548+06</t>
  </si>
  <si>
    <t>2017-05-14T15:20:00.511+06</t>
  </si>
  <si>
    <t>2017-05-14T17:30:00.147+06</t>
  </si>
  <si>
    <t>2017-05-15T17:30:00.848+06</t>
  </si>
  <si>
    <t>2017-05-20T09:51:18.166+06</t>
  </si>
  <si>
    <t>uuid:880eb985-bfca-49bd-9f4d-9fcfa2ef962f</t>
  </si>
  <si>
    <t>880eb985-bfca-49bd-9f4d-9fcfa2ef962f</t>
  </si>
  <si>
    <t>2017-05-21T10:50:45</t>
  </si>
  <si>
    <t>2017-05-20T15:51:17.185+06</t>
  </si>
  <si>
    <t>2017-05-17T15:00:00.545+06</t>
  </si>
  <si>
    <t>2017-05-17T17:00:00.585+06</t>
  </si>
  <si>
    <t>2017-05-18T17:00:00.753+06</t>
  </si>
  <si>
    <t>2017-05-20T15:53:35.822+06</t>
  </si>
  <si>
    <t>uuid:7ff96dc0-2c37-4640-873a-3f2ab186b940</t>
  </si>
  <si>
    <t>7ff96dc0-2c37-4640-873a-3f2ab186b940</t>
  </si>
  <si>
    <t>2017-05-20T15:53:45.179+06</t>
  </si>
  <si>
    <t>2017-05-17T15:30:00.527+06</t>
  </si>
  <si>
    <t>2017-05-17T17:00:00.488+06</t>
  </si>
  <si>
    <t>2017-05-18T17:00:00.398+06</t>
  </si>
  <si>
    <t>2017-05-20T15:56:26.909+06</t>
  </si>
  <si>
    <t>uuid:c832df32-f4a4-4140-a523-e031b7d754ae</t>
  </si>
  <si>
    <t>c832df32-f4a4-4140-a523-e031b7d754ae</t>
  </si>
  <si>
    <t>2017-05-21T10:50:47</t>
  </si>
  <si>
    <t>2017-05-20T15:56:40.380+06</t>
  </si>
  <si>
    <t>2017-05-17T15:00:00.610+06</t>
  </si>
  <si>
    <t>2017-05-17T17:00:00.354+06</t>
  </si>
  <si>
    <t>2017-05-18T17:00:00.519+06</t>
  </si>
  <si>
    <t>2017-05-20T15:59:30.637+06</t>
  </si>
  <si>
    <t>uuid:073cd736-895f-49c0-9d47-5a67805ae174</t>
  </si>
  <si>
    <t>073cd736-895f-49c0-9d47-5a67805ae174</t>
  </si>
  <si>
    <t>2017-05-21T10:50:49</t>
  </si>
  <si>
    <t>2017-05-16T12:16:38.702+06</t>
  </si>
  <si>
    <t>2017-05-14T13:00:00.714+06</t>
  </si>
  <si>
    <t>2017-05-14T17:30:00.522+06</t>
  </si>
  <si>
    <t>2017-05-15T17:30:00.514+06</t>
  </si>
  <si>
    <t>2017-05-20T09:44:41.511+06</t>
  </si>
  <si>
    <t>uuid:97362feb-6a53-4f07-b1f4-c241c8a04ee0</t>
  </si>
  <si>
    <t>97362feb-6a53-4f07-b1f4-c241c8a04ee0</t>
  </si>
  <si>
    <t>2017-05-20T16:00:15.883+06</t>
  </si>
  <si>
    <t>2017-05-18T17:00:00.557+06</t>
  </si>
  <si>
    <t>2017-05-18T18:00:00.914+06</t>
  </si>
  <si>
    <t>2017-05-19T18:00:00.546+06</t>
  </si>
  <si>
    <t>2017-05-20T16:01:56.062+06</t>
  </si>
  <si>
    <t>uuid:d3f27541-0a19-47af-b8ba-b5b1db86fad2</t>
  </si>
  <si>
    <t>d3f27541-0a19-47af-b8ba-b5b1db86fad2</t>
  </si>
  <si>
    <t>2017-05-21T10:50:51</t>
  </si>
  <si>
    <t>2017-05-20T16:02:13.668+06</t>
  </si>
  <si>
    <t>2017-05-18T17:00:00.701+06</t>
  </si>
  <si>
    <t>2017-05-18T18:00:00.765+06</t>
  </si>
  <si>
    <t>2017-05-19T18:00:00.674+06</t>
  </si>
  <si>
    <t>2017-05-20T16:04:42.329+06</t>
  </si>
  <si>
    <t>uuid:426b00f0-32e6-44fd-bf34-b930284911f4</t>
  </si>
  <si>
    <t>426b00f0-32e6-44fd-bf34-b930284911f4</t>
  </si>
  <si>
    <t>2017-05-21T10:50:53</t>
  </si>
  <si>
    <t>2017-05-16T12:19:05.481+06</t>
  </si>
  <si>
    <t>2017-05-14T13:00:00.155+06</t>
  </si>
  <si>
    <t>2017-05-14T17:30:00.396+06</t>
  </si>
  <si>
    <t>2017-05-15T17:00:00.325+06</t>
  </si>
  <si>
    <t>2017-05-20T09:48:49.128+06</t>
  </si>
  <si>
    <t>uuid:65bbbc65-d073-471d-99fd-a9b18cfd7361</t>
  </si>
  <si>
    <t>65bbbc65-d073-471d-99fd-a9b18cfd7361</t>
  </si>
  <si>
    <t>2017-05-20T16:06:01.492+06</t>
  </si>
  <si>
    <t>2017-05-16T15:40:00.071+06</t>
  </si>
  <si>
    <t>2017-05-16T18:30:00.514+06</t>
  </si>
  <si>
    <t>2017-05-17T18:30:00.717+06</t>
  </si>
  <si>
    <t>2017-05-20T16:10:07.290+06</t>
  </si>
  <si>
    <t>uuid:34516d60-a9f8-4e8a-9177-e1dff1e8dbe6</t>
  </si>
  <si>
    <t>34516d60-a9f8-4e8a-9177-e1dff1e8dbe6</t>
  </si>
  <si>
    <t>2017-05-21T10:50:57</t>
  </si>
  <si>
    <t>2017-05-16T12:20:56.386+06</t>
  </si>
  <si>
    <t>2017-05-14T13:00:00.708+06</t>
  </si>
  <si>
    <t>2017-05-15T17:30:00.344+06</t>
  </si>
  <si>
    <t>2017-05-20T09:47:06.002+06</t>
  </si>
  <si>
    <t>uuid:be4c3f6d-c05b-41c7-990b-d0f4c71c0474</t>
  </si>
  <si>
    <t>be4c3f6d-c05b-41c7-990b-d0f4c71c0474</t>
  </si>
  <si>
    <t>2017-05-21T10:50:58</t>
  </si>
  <si>
    <t>2017-05-20T16:10:21.704+06</t>
  </si>
  <si>
    <t>2017-05-16T15:40:00.764+06</t>
  </si>
  <si>
    <t>2017-05-16T18:30:00.717+06</t>
  </si>
  <si>
    <t>2017-05-17T18:30:00.076+06</t>
  </si>
  <si>
    <t>2017-05-20T16:12:38.771+06</t>
  </si>
  <si>
    <t>uuid:797d6a24-7820-456e-992c-27be7f3870ae</t>
  </si>
  <si>
    <t>797d6a24-7820-456e-992c-27be7f3870ae</t>
  </si>
  <si>
    <t>2017-05-21T10:51:01</t>
  </si>
  <si>
    <t>2017-05-20T16:12:58.256+06</t>
  </si>
  <si>
    <t>2017-05-16T15:40:00.202+06</t>
  </si>
  <si>
    <t>2017-05-16T18:30:00.035+06</t>
  </si>
  <si>
    <t>2017-05-17T18:30:00.134+06</t>
  </si>
  <si>
    <t>2017-05-20T16:16:28.021+06</t>
  </si>
  <si>
    <t>uuid:eb9cc958-8786-49a7-a516-ecf6c7f577b8</t>
  </si>
  <si>
    <t>eb9cc958-8786-49a7-a516-ecf6c7f577b8</t>
  </si>
  <si>
    <t>2017-05-21T10:51:05</t>
  </si>
  <si>
    <t>2017-05-20T16:21:50.261+06</t>
  </si>
  <si>
    <t>2017-05-17T18:20:00.397+06</t>
  </si>
  <si>
    <t>2017-05-18T18:20:00.956+06</t>
  </si>
  <si>
    <t>2017-05-20T16:28:47.576+06</t>
  </si>
  <si>
    <t>uuid:886725de-f4dd-4eb3-9c57-6fdcc9b715ce</t>
  </si>
  <si>
    <t>886725de-f4dd-4eb3-9c57-6fdcc9b715ce</t>
  </si>
  <si>
    <t>2017-05-21T10:51:11</t>
  </si>
  <si>
    <t>2017-05-20T16:29:15.201+06</t>
  </si>
  <si>
    <t>2017-05-18T16:20:00.699+06</t>
  </si>
  <si>
    <t>2017-05-18T18:00:00.761+06</t>
  </si>
  <si>
    <t>2017-05-19T18:00:00.124+06</t>
  </si>
  <si>
    <t>2017-05-20T16:33:29.578+06</t>
  </si>
  <si>
    <t>uuid:b1161755-6bbf-4760-a246-d032e7417c47</t>
  </si>
  <si>
    <t>b1161755-6bbf-4760-a246-d032e7417c47</t>
  </si>
  <si>
    <t>2017-05-21T10:51:15</t>
  </si>
  <si>
    <t>2017-05-20T16:33:44.457+06</t>
  </si>
  <si>
    <t>2017-05-18T16:20:00.105+06</t>
  </si>
  <si>
    <t>2017-05-18T18:00:00.848+06</t>
  </si>
  <si>
    <t>2017-05-19T18:00:00.277+06</t>
  </si>
  <si>
    <t>2017-05-20T16:37:26.613+06</t>
  </si>
  <si>
    <t>uuid:2d9b13c0-0eab-461f-8604-5cfa1a0a63d2</t>
  </si>
  <si>
    <t>2d9b13c0-0eab-461f-8604-5cfa1a0a63d2</t>
  </si>
  <si>
    <t>2017-05-21T10:51:19</t>
  </si>
  <si>
    <t>2017-05-20T16:38:47.702+06</t>
  </si>
  <si>
    <t>2017-05-18T16:20:00.116+06</t>
  </si>
  <si>
    <t>2017-05-18T18:00:00.479+06</t>
  </si>
  <si>
    <t>2017-05-19T18:00:00.995+06</t>
  </si>
  <si>
    <t>2017-05-20T16:43:35.983+06</t>
  </si>
  <si>
    <t>uuid:87f4e5b2-0e6c-46d8-9a06-e467f0da5576</t>
  </si>
  <si>
    <t>87f4e5b2-0e6c-46d8-9a06-e467f0da5576</t>
  </si>
  <si>
    <t>2017-05-21T10:51:22</t>
  </si>
  <si>
    <t>2017-05-20T16:44:05.760+06</t>
  </si>
  <si>
    <t>2017-05-17T16:00:00.285+06</t>
  </si>
  <si>
    <t>2017-05-17T18:20:00.857+06</t>
  </si>
  <si>
    <t>2017-05-18T18:20:00.465+06</t>
  </si>
  <si>
    <t>2017-05-20T16:49:19.354+06</t>
  </si>
  <si>
    <t>uuid:4eda1eea-0602-48d9-9bdb-f3e76d0e16ff</t>
  </si>
  <si>
    <t>4eda1eea-0602-48d9-9bdb-f3e76d0e16ff</t>
  </si>
  <si>
    <t>2017-05-21T10:51:26</t>
  </si>
  <si>
    <t>2017-05-20T16:49:50.189+06</t>
  </si>
  <si>
    <t>2017-05-17T16:00:00.923+06</t>
  </si>
  <si>
    <t>2017-05-17T18:20:00.215+06</t>
  </si>
  <si>
    <t>2017-05-18T18:20:00.266+06</t>
  </si>
  <si>
    <t>2017-05-20T16:54:17.666+06</t>
  </si>
  <si>
    <t>uuid:395f5922-a195-43a4-b4dc-6d5bf414d39e</t>
  </si>
  <si>
    <t>395f5922-a195-43a4-b4dc-6d5bf414d39e</t>
  </si>
  <si>
    <t>2017-05-21T10:51:30</t>
  </si>
  <si>
    <t>2017-05-20T16:56:08.446+06</t>
  </si>
  <si>
    <t>2017-05-17T16:00:00.396+06</t>
  </si>
  <si>
    <t>2017-05-17T18:20:00.002+06</t>
  </si>
  <si>
    <t>2017-05-18T18:20:00.777+06</t>
  </si>
  <si>
    <t>2017-05-20T17:00:51.513+06</t>
  </si>
  <si>
    <t>uuid:e0dd9a96-4feb-4a3c-b6f1-d6a10d96a703</t>
  </si>
  <si>
    <t>e0dd9a96-4feb-4a3c-b6f1-d6a10d96a703</t>
  </si>
  <si>
    <t>2017-05-21T10:51:33</t>
  </si>
  <si>
    <t>2017-05-20T17:03:18.636+06</t>
  </si>
  <si>
    <t>2017-05-16T17:00:00.203+06</t>
  </si>
  <si>
    <t>2017-05-16T18:30:00.484+06</t>
  </si>
  <si>
    <t>2017-05-17T18:30:00.844+06</t>
  </si>
  <si>
    <t>2017-05-21T14:26:43.143+06</t>
  </si>
  <si>
    <t>uuid:3effbc5d-2d94-42ca-8130-5f6414dd1cc2</t>
  </si>
  <si>
    <t>3effbc5d-2d94-42ca-8130-5f6414dd1cc2</t>
  </si>
  <si>
    <t>2017-05-21T10:51:37</t>
  </si>
  <si>
    <t>2017-05-20T17:07:48.280+06</t>
  </si>
  <si>
    <t>2017-05-16T17:00:00.130+06</t>
  </si>
  <si>
    <t>2017-05-16T18:30:00.634+06</t>
  </si>
  <si>
    <t>2017-05-17T18:30:00.072+06</t>
  </si>
  <si>
    <t>2017-05-20T17:10:04.074+06</t>
  </si>
  <si>
    <t>uuid:19261012-cf26-4010-bde6-62b5a2b8d704</t>
  </si>
  <si>
    <t>19261012-cf26-4010-bde6-62b5a2b8d704</t>
  </si>
  <si>
    <t>2017-05-21T10:51:41</t>
  </si>
  <si>
    <t>2017-05-20T17:10:27.965+06</t>
  </si>
  <si>
    <t>2017-05-16T17:00:00.904+06</t>
  </si>
  <si>
    <t>2017-05-16T18:30:00.309+06</t>
  </si>
  <si>
    <t>2017-05-17T18:30:00.453+06</t>
  </si>
  <si>
    <t>2017-05-20T17:12:38.273+06</t>
  </si>
  <si>
    <t>uuid:1ebb08c6-818b-43ca-84aa-703621f19d07</t>
  </si>
  <si>
    <t>1ebb08c6-818b-43ca-84aa-703621f19d07</t>
  </si>
  <si>
    <t>2017-05-21T10:51:46</t>
  </si>
  <si>
    <t>2017-05-20T17:12:54.778+06</t>
  </si>
  <si>
    <t>2017-05-17T15:30:00.254+06</t>
  </si>
  <si>
    <t>2017-05-17T17:00:00.848+06</t>
  </si>
  <si>
    <t>2017-05-18T17:00:00.311+06</t>
  </si>
  <si>
    <t>2017-05-21T16:13:33.296+06</t>
  </si>
  <si>
    <t>uuid:ae2d2e4f-9e9e-4522-ae09-ab9f98e051de</t>
  </si>
  <si>
    <t>ae2d2e4f-9e9e-4522-ae09-ab9f98e051de</t>
  </si>
  <si>
    <t>2017-05-21T10:51:50</t>
  </si>
  <si>
    <t>2017-05-20T17:16:57.829+06</t>
  </si>
  <si>
    <t>2017-05-17T15:30:00.034+06</t>
  </si>
  <si>
    <t>2017-05-17T17:00:00.880+06</t>
  </si>
  <si>
    <t>2017-05-18T17:00:00.922+06</t>
  </si>
  <si>
    <t>2017-05-20T17:20:43.524+06</t>
  </si>
  <si>
    <t>uuid:3c9f12fe-52ef-4c31-b76e-4a33f2b50e33</t>
  </si>
  <si>
    <t>3c9f12fe-52ef-4c31-b76e-4a33f2b50e33</t>
  </si>
  <si>
    <t>2017-05-21T10:51:53</t>
  </si>
  <si>
    <t>2017-05-20T17:20:55.684+06</t>
  </si>
  <si>
    <t>2017-05-18T15:30:00.312+06</t>
  </si>
  <si>
    <t>2017-05-18T18:00:00.804+06</t>
  </si>
  <si>
    <t>2017-05-19T17:00:00.924+06</t>
  </si>
  <si>
    <t>2017-05-20T17:24:29.616+06</t>
  </si>
  <si>
    <t>uuid:e2f177bc-fac1-4278-be1f-a853d5decec4</t>
  </si>
  <si>
    <t>e2f177bc-fac1-4278-be1f-a853d5decec4</t>
  </si>
  <si>
    <t>2017-05-21T10:51:57</t>
  </si>
  <si>
    <t>2017-05-20T17:24:46.663+06</t>
  </si>
  <si>
    <t>2017-05-18T15:30:00.349+06</t>
  </si>
  <si>
    <t>2017-05-18T18:00:00.328+06</t>
  </si>
  <si>
    <t>2017-05-19T18:00:00.732+06</t>
  </si>
  <si>
    <t>2017-05-20T17:27:12.532+06</t>
  </si>
  <si>
    <t>uuid:1a92e3b4-6a78-4af2-ba09-06a19d0d671a</t>
  </si>
  <si>
    <t>1a92e3b4-6a78-4af2-ba09-06a19d0d671a</t>
  </si>
  <si>
    <t>2017-05-21T10:52:02</t>
  </si>
  <si>
    <t>2017-05-20T17:27:30.206+06</t>
  </si>
  <si>
    <t>2017-05-18T15:30:00.196+06</t>
  </si>
  <si>
    <t>2017-05-18T18:00:00.040+06</t>
  </si>
  <si>
    <t>2017-05-19T18:00:00.065+06</t>
  </si>
  <si>
    <t>2017-05-21T15:08:54.892+06</t>
  </si>
  <si>
    <t>uuid:e8382804-3943-47a9-b1cd-c8e4046f497d</t>
  </si>
  <si>
    <t>e8382804-3943-47a9-b1cd-c8e4046f497d</t>
  </si>
  <si>
    <t>2017-05-21T10:52:06</t>
  </si>
  <si>
    <t>2017-05-21T09:27:17.159+06</t>
  </si>
  <si>
    <t>2017-05-16T15:00:00.066+06</t>
  </si>
  <si>
    <t>2017-05-16T17:00:00.926+06</t>
  </si>
  <si>
    <t>2017-05-17T17:00:00.352+06</t>
  </si>
  <si>
    <t>2017-05-21T09:30:08.250+06</t>
  </si>
  <si>
    <t>uuid:6863cd72-3df8-4ded-8d9e-5530a8d32d41</t>
  </si>
  <si>
    <t>6863cd72-3df8-4ded-8d9e-5530a8d32d41</t>
  </si>
  <si>
    <t>2017-05-21T10:52:08</t>
  </si>
  <si>
    <t>2017-05-21T09:30:13.680+06</t>
  </si>
  <si>
    <t>2017-05-16T15:00:00.251+06</t>
  </si>
  <si>
    <t>2017-05-16T17:00:00.863+06</t>
  </si>
  <si>
    <t>2017-05-17T17:00:00.746+06</t>
  </si>
  <si>
    <t>2017-05-21T09:32:25.792+06</t>
  </si>
  <si>
    <t>uuid:9d413f12-cd21-470e-aa5f-436c3c1e66eb</t>
  </si>
  <si>
    <t>9d413f12-cd21-470e-aa5f-436c3c1e66eb</t>
  </si>
  <si>
    <t>2017-05-21T10:52:12</t>
  </si>
  <si>
    <t>2017-05-21T09:32:31.477+06</t>
  </si>
  <si>
    <t>2017-05-17T16:40:00.526+06</t>
  </si>
  <si>
    <t>2017-05-17T18:20:00.027+06</t>
  </si>
  <si>
    <t>2017-05-18T18:20:00.301+06</t>
  </si>
  <si>
    <t>2017-05-21T09:35:52.859+06</t>
  </si>
  <si>
    <t>uuid:21f72609-bbe9-4093-8617-7958e432f8e3</t>
  </si>
  <si>
    <t>21f72609-bbe9-4093-8617-7958e432f8e3</t>
  </si>
  <si>
    <t>2017-05-21T10:52:16</t>
  </si>
  <si>
    <t>2017-05-21T09:35:56.582+06</t>
  </si>
  <si>
    <t>2017-05-17T16:40:00.643+06</t>
  </si>
  <si>
    <t>2017-05-17T18:20:00.345+06</t>
  </si>
  <si>
    <t>2017-05-18T18:20:00.794+06</t>
  </si>
  <si>
    <t>2017-05-21T09:37:59.357+06</t>
  </si>
  <si>
    <t>uuid:51be76cc-aefe-4360-97f1-ac4dc477b7a5</t>
  </si>
  <si>
    <t>51be76cc-aefe-4360-97f1-ac4dc477b7a5</t>
  </si>
  <si>
    <t>2017-05-21T10:52:21</t>
  </si>
  <si>
    <t>2017-05-21T09:38:02.642+06</t>
  </si>
  <si>
    <t>2017-05-17T16:20:00.123+06</t>
  </si>
  <si>
    <t>2017-05-17T18:40:00.715+06</t>
  </si>
  <si>
    <t>2017-05-18T18:20:00.376+06</t>
  </si>
  <si>
    <t xml:space="preserve">Arefeen Haider </t>
  </si>
  <si>
    <t>2017-05-21T09:40:21.333+06</t>
  </si>
  <si>
    <t>uuid:5359b6d8-6dd3-4e27-83ad-ce498d0234e3</t>
  </si>
  <si>
    <t>5359b6d8-6dd3-4e27-83ad-ce498d0234e3</t>
  </si>
  <si>
    <t>2017-05-21T10:52:25</t>
  </si>
  <si>
    <t>2017-05-21T09:40:25.727+06</t>
  </si>
  <si>
    <t>2017-05-18T16:00:00.482+06</t>
  </si>
  <si>
    <t>2017-05-18T18:00:00.444+06</t>
  </si>
  <si>
    <t>2017-05-19T18:00:00.993+06</t>
  </si>
  <si>
    <t>2017-05-21T09:42:48.734+06</t>
  </si>
  <si>
    <t>uuid:57b35412-0275-4888-bf6c-0a452f33aff7</t>
  </si>
  <si>
    <t>57b35412-0275-4888-bf6c-0a452f33aff7</t>
  </si>
  <si>
    <t>2017-05-21T10:52:30</t>
  </si>
  <si>
    <t>2017-05-21T09:42:52.413+06</t>
  </si>
  <si>
    <t>2017-05-18T16:00:00.765+06</t>
  </si>
  <si>
    <t>2017-05-18T18:00:00.260+06</t>
  </si>
  <si>
    <t>2017-05-19T18:00:00.057+06</t>
  </si>
  <si>
    <t>2017-05-21T09:45:19.494+06</t>
  </si>
  <si>
    <t>uuid:d6ab1962-ee8d-4b46-8a6f-6e8438b83859</t>
  </si>
  <si>
    <t>d6ab1962-ee8d-4b46-8a6f-6e8438b83859</t>
  </si>
  <si>
    <t>2017-05-21T10:52:34</t>
  </si>
  <si>
    <t>2017-05-21T09:45:21.967+06</t>
  </si>
  <si>
    <t>2017-05-18T16:00:00.884+06</t>
  </si>
  <si>
    <t>2017-05-18T18:00:00.052+06</t>
  </si>
  <si>
    <t>2017-05-19T18:00:00.464+06</t>
  </si>
  <si>
    <t>2017-05-21T09:47:40.374+06</t>
  </si>
  <si>
    <t>uuid:d5989f83-ee05-4f68-ba0d-8434fbb34276</t>
  </si>
  <si>
    <t>d5989f83-ee05-4f68-ba0d-8434fbb34276</t>
  </si>
  <si>
    <t>2017-05-21T10:52:38</t>
  </si>
  <si>
    <t>2017-05-21T09:49:19.469+06</t>
  </si>
  <si>
    <t>2017-05-16T15:20:00.353+06</t>
  </si>
  <si>
    <t>2017-05-16T18:30:00.892+06</t>
  </si>
  <si>
    <t>2017-05-17T18:30:00.215+06</t>
  </si>
  <si>
    <t>2017-05-21T14:46:38.713+06</t>
  </si>
  <si>
    <t>uuid:a55b19e4-085a-40ec-b4a4-4498fb7dec84</t>
  </si>
  <si>
    <t>a55b19e4-085a-40ec-b4a4-4498fb7dec84</t>
  </si>
  <si>
    <t>2017-05-21T10:52:42</t>
  </si>
  <si>
    <t>2017-05-21T09:51:05.984+06</t>
  </si>
  <si>
    <t>2017-05-16T15:20:00.672+06</t>
  </si>
  <si>
    <t>2017-05-16T18:30:00.982+06</t>
  </si>
  <si>
    <t>2017-05-17T18:30:00.466+06</t>
  </si>
  <si>
    <t>2017-05-21T14:45:22.430+06</t>
  </si>
  <si>
    <t>uuid:fe35e464-a44f-4e9b-93ad-85e5d2272999</t>
  </si>
  <si>
    <t>fe35e464-a44f-4e9b-93ad-85e5d2272999</t>
  </si>
  <si>
    <t>2017-05-21T10:52:46</t>
  </si>
  <si>
    <t>2017-05-21T09:52:50.854+06</t>
  </si>
  <si>
    <t>2017-05-18T16:40:00.313+06</t>
  </si>
  <si>
    <t>2017-05-18T18:00:00.540+06</t>
  </si>
  <si>
    <t>2017-05-21T14:48:05.820+06</t>
  </si>
  <si>
    <t>uuid:b45cd4f7-a436-4c4f-8b46-b1bf59086969</t>
  </si>
  <si>
    <t>b45cd4f7-a436-4c4f-8b46-b1bf59086969</t>
  </si>
  <si>
    <t>2017-05-21T10:52:50</t>
  </si>
  <si>
    <t>2017-05-21T09:55:04.085+06</t>
  </si>
  <si>
    <t>2017-05-18T16:40:00.007+06</t>
  </si>
  <si>
    <t>2017-05-18T18:00:00.722+06</t>
  </si>
  <si>
    <t>2017-05-19T18:00:00.622+06</t>
  </si>
  <si>
    <t>2017-05-21T14:48:45.545+06</t>
  </si>
  <si>
    <t>uuid:cd527e20-cc69-46f3-ba67-0f9ebe6377e9</t>
  </si>
  <si>
    <t>cd527e20-cc69-46f3-ba67-0f9ebe6377e9</t>
  </si>
  <si>
    <t>2017-05-21T10:52:54</t>
  </si>
  <si>
    <t>2017-05-21T09:57:40.278+06</t>
  </si>
  <si>
    <t>2017-05-18T16:40:00.766+06</t>
  </si>
  <si>
    <t>2017-05-18T18:00:00.648+06</t>
  </si>
  <si>
    <t>2017-05-19T18:00:00.557+06</t>
  </si>
  <si>
    <t>2017-05-21T14:50:01.479+06</t>
  </si>
  <si>
    <t>uuid:be01e452-cb8c-4de8-8184-75d645948ed2</t>
  </si>
  <si>
    <t>be01e452-cb8c-4de8-8184-75d645948ed2</t>
  </si>
  <si>
    <t>2017-05-21T10:52:58</t>
  </si>
  <si>
    <t>2017-05-21T09:59:25.831+06</t>
  </si>
  <si>
    <t>2017-05-18T16:40:00.102+06</t>
  </si>
  <si>
    <t>2017-05-18T18:00:00.063+06</t>
  </si>
  <si>
    <t>2017-05-19T18:00:00.898+06</t>
  </si>
  <si>
    <t>2017-05-21T14:50:41.829+06</t>
  </si>
  <si>
    <t>uuid:49ae645c-dc17-40e5-b0f0-69114f13c2d5</t>
  </si>
  <si>
    <t>49ae645c-dc17-40e5-b0f0-69114f13c2d5</t>
  </si>
  <si>
    <t>2017-05-21T10:53:02</t>
  </si>
  <si>
    <t>2017-05-21T10:01:50.368+06</t>
  </si>
  <si>
    <t>2017-05-18T15:30:00.130+06</t>
  </si>
  <si>
    <t>2017-05-18T18:00:00.027+06</t>
  </si>
  <si>
    <t>2017-05-19T18:00:00.819+06</t>
  </si>
  <si>
    <t>2017-05-21T14:51:21.747+06</t>
  </si>
  <si>
    <t>uuid:1453141b-aa5f-49c2-9716-89fca756f734</t>
  </si>
  <si>
    <t>1453141b-aa5f-49c2-9716-89fca756f734</t>
  </si>
  <si>
    <t>2017-05-21T10:53:07</t>
  </si>
  <si>
    <t>2017-05-21T10:03:36.844+06</t>
  </si>
  <si>
    <t>2017-05-18T15:30:00.290+06</t>
  </si>
  <si>
    <t>2017-05-18T18:00:00.581+06</t>
  </si>
  <si>
    <t>2017-05-19T18:00:00.095+06</t>
  </si>
  <si>
    <t>2017-05-21T14:52:18.691+06</t>
  </si>
  <si>
    <t>uuid:8e4ae43b-0ec1-4ddd-8f5b-611670d5555b</t>
  </si>
  <si>
    <t>8e4ae43b-0ec1-4ddd-8f5b-611670d5555b</t>
  </si>
  <si>
    <t>2017-05-21T10:53:12</t>
  </si>
  <si>
    <t>2017-05-21T10:50:07.672+06</t>
  </si>
  <si>
    <t>2017-05-16T14:00:00.816+06</t>
  </si>
  <si>
    <t>2017-05-16T17:00:00.380+06</t>
  </si>
  <si>
    <t>2017-05-17T17:00:00.748+06</t>
  </si>
  <si>
    <t>2017-05-21T15:37:50.051+06</t>
  </si>
  <si>
    <t>uuid:c4d00534-5c8d-4072-9f5e-a12bcb120106</t>
  </si>
  <si>
    <t>c4d00534-5c8d-4072-9f5e-a12bcb120106</t>
  </si>
  <si>
    <t>2017-05-21T10:53:21</t>
  </si>
  <si>
    <t>2017-05-21T10:52:31.826+06</t>
  </si>
  <si>
    <t>2017-05-16T14:00:00.693+06</t>
  </si>
  <si>
    <t>2017-05-16T17:00:00.357+06</t>
  </si>
  <si>
    <t>2017-05-17T17:00:00.471+06</t>
  </si>
  <si>
    <t>2017-05-21T15:35:05.165+06</t>
  </si>
  <si>
    <t>uuid:68bc32dd-1f56-4cee-8e3a-63ca78c4b5d9</t>
  </si>
  <si>
    <t>68bc32dd-1f56-4cee-8e3a-63ca78c4b5d9</t>
  </si>
  <si>
    <t>2017-05-21T10:53:28</t>
  </si>
  <si>
    <t>2017-05-21T10:55:11.020+06</t>
  </si>
  <si>
    <t>2017-05-17T14:00:00.545+06</t>
  </si>
  <si>
    <t>2017-05-17T17:00:00.518+06</t>
  </si>
  <si>
    <t>2017-05-18T17:00:00.418+06</t>
  </si>
  <si>
    <t>2017-05-21T15:45:11.146+06</t>
  </si>
  <si>
    <t>uuid:9961fe48-11be-4c01-9f30-f51787df643d</t>
  </si>
  <si>
    <t>9961fe48-11be-4c01-9f30-f51787df643d</t>
  </si>
  <si>
    <t>2017-05-21T10:53:33</t>
  </si>
  <si>
    <t>2017-05-21T10:57:36.881+06</t>
  </si>
  <si>
    <t>2017-05-17T14:00:00.140+06</t>
  </si>
  <si>
    <t>2017-05-17T17:00:00.005+06</t>
  </si>
  <si>
    <t>2017-05-18T17:00:00.376+06</t>
  </si>
  <si>
    <t>2017-05-21T15:42:31.036+06</t>
  </si>
  <si>
    <t>uuid:5d6280fe-69cd-4425-a7f9-6393cba5ef47</t>
  </si>
  <si>
    <t>5d6280fe-69cd-4425-a7f9-6393cba5ef47</t>
  </si>
  <si>
    <t>2017-05-21T10:53:37</t>
  </si>
  <si>
    <t>2017-05-21T10:59:44.523+06</t>
  </si>
  <si>
    <t>2017-05-18T13:00:00.877+06</t>
  </si>
  <si>
    <t>2017-05-19T17:00:00.026+06</t>
  </si>
  <si>
    <t>2017-05-21T11:03:01.525+06</t>
  </si>
  <si>
    <t>uuid:5ed05ecb-075a-4a3f-96ca-241457a2284d</t>
  </si>
  <si>
    <t>5ed05ecb-075a-4a3f-96ca-241457a2284d</t>
  </si>
  <si>
    <t>2017-05-21T10:53:42</t>
  </si>
  <si>
    <t>2017-05-21T11:03:05.436+06</t>
  </si>
  <si>
    <t>2017-05-18T13:00:00.912+06</t>
  </si>
  <si>
    <t>2017-05-18T17:00:00.437+06</t>
  </si>
  <si>
    <t>2017-05-19T17:00:00.719+06</t>
  </si>
  <si>
    <t>2017-05-21T15:48:43.475+06</t>
  </si>
  <si>
    <t>uuid:e8720ca5-6284-4cf4-a994-e71c03d1a746</t>
  </si>
  <si>
    <t>e8720ca5-6284-4cf4-a994-e71c03d1a746</t>
  </si>
  <si>
    <t>2017-05-21T10:53:46</t>
  </si>
  <si>
    <t>2017-05-21T11:05:12.848+06</t>
  </si>
  <si>
    <t>2017-05-18T13:00:00.214+06</t>
  </si>
  <si>
    <t>2017-05-18T17:00:00.188+06</t>
  </si>
  <si>
    <t>2017-05-19T17:00:00.144+06</t>
  </si>
  <si>
    <t>2017-05-21T15:46:43.909+06</t>
  </si>
  <si>
    <t>uuid:9b419272-446c-477c-bb19-d16b5abaacde</t>
  </si>
  <si>
    <t>9b419272-446c-477c-bb19-d16b5abaacde</t>
  </si>
  <si>
    <t>2017-05-21T10:53:50</t>
  </si>
  <si>
    <t>2017-05-21T11:18:59.302+06</t>
  </si>
  <si>
    <t>2017-05-16T15:00:00.763+06</t>
  </si>
  <si>
    <t>2017-05-16T17:00:00.950+06</t>
  </si>
  <si>
    <t>2017-05-17T17:00:00.804+06</t>
  </si>
  <si>
    <t>2017-05-21T16:17:14.084+06</t>
  </si>
  <si>
    <t>uuid:96384aec-0862-4ee4-997f-2ac98dde5c53</t>
  </si>
  <si>
    <t>96384aec-0862-4ee4-997f-2ac98dde5c53</t>
  </si>
  <si>
    <t>2017-05-21T10:53:55</t>
  </si>
  <si>
    <t>2017-05-21T11:21:14.620+06</t>
  </si>
  <si>
    <t>2017-05-16T15:00:00.726+06</t>
  </si>
  <si>
    <t>2017-05-16T17:00:00.605+06</t>
  </si>
  <si>
    <t>2017-05-17T17:00:00.649+06</t>
  </si>
  <si>
    <t>2017-05-21T16:16:09.696+06</t>
  </si>
  <si>
    <t>uuid:dbd262b5-77c6-4cf7-b906-eb1fed1c530c</t>
  </si>
  <si>
    <t>dbd262b5-77c6-4cf7-b906-eb1fed1c530c</t>
  </si>
  <si>
    <t>2017-05-21T10:53:59</t>
  </si>
  <si>
    <t>2017-05-21T11:23:29.431+06</t>
  </si>
  <si>
    <t>2017-05-16T15:00:00.215+06</t>
  </si>
  <si>
    <t>2017-05-16T17:00:00.417+06</t>
  </si>
  <si>
    <t>2017-05-17T17:00:00.204+06</t>
  </si>
  <si>
    <t>2017-05-21T16:14:55.807+06</t>
  </si>
  <si>
    <t>uuid:83b8e81e-41ec-46a1-8462-f6d9453d318e</t>
  </si>
  <si>
    <t>83b8e81e-41ec-46a1-8462-f6d9453d318e</t>
  </si>
  <si>
    <t>2017-05-21T10:54:03</t>
  </si>
  <si>
    <t>2017-05-21T11:25:42.104+06</t>
  </si>
  <si>
    <t>2017-05-17T16:30:00.321+06</t>
  </si>
  <si>
    <t>2017-05-17T18:20:00.599+06</t>
  </si>
  <si>
    <t>2017-05-18T18:20:00.524+06</t>
  </si>
  <si>
    <t>2017-05-21T16:19:08.706+06</t>
  </si>
  <si>
    <t>uuid:8a8a87d8-f877-4a74-91c4-ccc34586a783</t>
  </si>
  <si>
    <t>8a8a87d8-f877-4a74-91c4-ccc34586a783</t>
  </si>
  <si>
    <t>2017-05-21T10:54:07</t>
  </si>
  <si>
    <t>2017-05-21T11:27:54.788+06</t>
  </si>
  <si>
    <t>2017-05-17T16:30:00.996+06</t>
  </si>
  <si>
    <t>2017-05-17T18:20:00.799+06</t>
  </si>
  <si>
    <t>2017-05-18T18:20:00.353+06</t>
  </si>
  <si>
    <t>2017-05-21T16:18:14.501+06</t>
  </si>
  <si>
    <t>uuid:f0073ee2-1cea-471c-ad52-fb4fefa878a3</t>
  </si>
  <si>
    <t>f0073ee2-1cea-471c-ad52-fb4fefa878a3</t>
  </si>
  <si>
    <t>2017-05-21T10:54:10</t>
  </si>
  <si>
    <t>2017-05-21T11:29:37.337+06</t>
  </si>
  <si>
    <t>2017-05-18T15:00:00.840+06</t>
  </si>
  <si>
    <t>2017-05-18T17:00:00.459+06</t>
  </si>
  <si>
    <t>2017-05-19T17:00:00.615+06</t>
  </si>
  <si>
    <t>2017-05-21T16:21:51.004+06</t>
  </si>
  <si>
    <t>uuid:3d41cd33-2e38-4f00-b5dd-4e7dc79d36d2</t>
  </si>
  <si>
    <t>3d41cd33-2e38-4f00-b5dd-4e7dc79d36d2</t>
  </si>
  <si>
    <t>2017-05-21T10:54:15</t>
  </si>
  <si>
    <t>2017-05-21T11:31:32.743+06</t>
  </si>
  <si>
    <t>2017-05-18T15:00:00.113+06</t>
  </si>
  <si>
    <t>2017-05-18T17:00:00.356+06</t>
  </si>
  <si>
    <t>2017-05-19T17:00:00.067+06</t>
  </si>
  <si>
    <t>2017-05-21T16:20:09.505+06</t>
  </si>
  <si>
    <t>uuid:850abb3e-9a50-4e55-81da-2de6e7e383c4</t>
  </si>
  <si>
    <t>850abb3e-9a50-4e55-81da-2de6e7e383c4</t>
  </si>
  <si>
    <t>2017-05-21T10:54:19</t>
  </si>
  <si>
    <t>2017-05-21T11:34:30.644+06</t>
  </si>
  <si>
    <t>2017-05-16T16:30:00.020+06</t>
  </si>
  <si>
    <t>2017-05-16T18:30:00.621+06</t>
  </si>
  <si>
    <t>2017-05-17T18:30:00.201+06</t>
  </si>
  <si>
    <t>2017-05-21T14:54:54.585+06</t>
  </si>
  <si>
    <t>uuid:fa02ab77-008d-41a8-a825-cc271c58323c</t>
  </si>
  <si>
    <t>fa02ab77-008d-41a8-a825-cc271c58323c</t>
  </si>
  <si>
    <t>2017-05-21T10:54:24</t>
  </si>
  <si>
    <t>2017-05-21T11:36:05.864+06</t>
  </si>
  <si>
    <t>2017-05-16T16:30:00.671+06</t>
  </si>
  <si>
    <t>2017-05-17T18:30:00.512+06</t>
  </si>
  <si>
    <t>2017-05-21T14:54:03.433+06</t>
  </si>
  <si>
    <t>uuid:b7296390-4120-4830-83f4-23f58ffe4378</t>
  </si>
  <si>
    <t>b7296390-4120-4830-83f4-23f58ffe4378</t>
  </si>
  <si>
    <t>2017-05-21T10:54:30</t>
  </si>
  <si>
    <t>2017-05-21T11:38:14.479+06</t>
  </si>
  <si>
    <t>2017-05-16T16:30:00.132+06</t>
  </si>
  <si>
    <t>2017-05-16T18:30:00.361+06</t>
  </si>
  <si>
    <t>2017-05-17T18:30:00.087+06</t>
  </si>
  <si>
    <t>2017-05-21T14:53:27.500+06</t>
  </si>
  <si>
    <t>uuid:f710957f-06b1-4f78-acf4-43e0837f92f2</t>
  </si>
  <si>
    <t>f710957f-06b1-4f78-acf4-43e0837f92f2</t>
  </si>
  <si>
    <t>2017-05-21T10:54:41</t>
  </si>
  <si>
    <t>2017-05-21T11:39:52.983+06</t>
  </si>
  <si>
    <t>2017-05-17T16:40:00.211+06</t>
  </si>
  <si>
    <t>2017-05-17T18:20:00.154+06</t>
  </si>
  <si>
    <t>2017-05-18T18:20:00.966+06</t>
  </si>
  <si>
    <t>2017-05-21T15:00:44.576+06</t>
  </si>
  <si>
    <t>uuid:e5fc144f-aa16-4c8f-bf0c-34c60a84d40a</t>
  </si>
  <si>
    <t>e5fc144f-aa16-4c8f-bf0c-34c60a84d40a</t>
  </si>
  <si>
    <t>2017-05-21T10:54:45</t>
  </si>
  <si>
    <t>2017-05-21T11:41:28.418+06</t>
  </si>
  <si>
    <t>2017-05-17T16:40:00.623+06</t>
  </si>
  <si>
    <t>2017-05-17T18:20:00.803+06</t>
  </si>
  <si>
    <t>2017-05-18T18:20:00.539+06</t>
  </si>
  <si>
    <t>2017-05-21T14:59:35.636+06</t>
  </si>
  <si>
    <t>uuid:5459b713-cd89-4cae-bca6-ad46e02cba6c</t>
  </si>
  <si>
    <t>5459b713-cd89-4cae-bca6-ad46e02cba6c</t>
  </si>
  <si>
    <t>2017-05-21T10:54:50</t>
  </si>
  <si>
    <t>2017-05-21T11:43:36.098+06</t>
  </si>
  <si>
    <t>2017-05-17T16:40:00.440+06</t>
  </si>
  <si>
    <t>2017-05-17T18:20:00.851+06</t>
  </si>
  <si>
    <t>2017-05-18T18:20:00.958+06</t>
  </si>
  <si>
    <t>2017-05-21T14:58:00.137+06</t>
  </si>
  <si>
    <t>uuid:b1d8d52e-4242-462f-82ea-c14f619bdd76</t>
  </si>
  <si>
    <t>b1d8d52e-4242-462f-82ea-c14f619bdd76</t>
  </si>
  <si>
    <t>2017-05-21T10:54:54</t>
  </si>
  <si>
    <t>2017-05-21T11:45:18.423+06</t>
  </si>
  <si>
    <t>2017-05-17T16:40:00.084+06</t>
  </si>
  <si>
    <t>2017-05-17T18:20:00.173+06</t>
  </si>
  <si>
    <t>2017-05-18T18:20:00.489+06</t>
  </si>
  <si>
    <t>2017-05-21T11:47:56.760+06</t>
  </si>
  <si>
    <t>uuid:1d78d191-8791-400a-9975-d2d985f70dfd</t>
  </si>
  <si>
    <t>1d78d191-8791-400a-9975-d2d985f70dfd</t>
  </si>
  <si>
    <t>2017-05-21T10:54:58</t>
  </si>
  <si>
    <t>2017-05-21T11:48:01.423+06</t>
  </si>
  <si>
    <t>2017-05-17T16:40:00.461+06</t>
  </si>
  <si>
    <t>2017-05-17T18:20:00.476+06</t>
  </si>
  <si>
    <t>2017-05-18T18:20:00.988+06</t>
  </si>
  <si>
    <t>2017-05-21T14:57:14.270+06</t>
  </si>
  <si>
    <t>uuid:15598141-f73e-48af-b6f6-d99bd5c01d80</t>
  </si>
  <si>
    <t>15598141-f73e-48af-b6f6-d99bd5c01d80</t>
  </si>
  <si>
    <t>2017-05-21T10:55:01</t>
  </si>
  <si>
    <t>2017-05-20T13:23:30.008+06</t>
  </si>
  <si>
    <t>2017-05-09T15:00:00.526+06</t>
  </si>
  <si>
    <t>2017-05-09T17:40:00.198+06</t>
  </si>
  <si>
    <t>2017-05-10T17:40:00.842+06</t>
  </si>
  <si>
    <t>2017-05-20T13:26:18.460+06</t>
  </si>
  <si>
    <t>uuid:5db7c4e4-1544-4d5e-b857-66bb88874f63</t>
  </si>
  <si>
    <t>5db7c4e4-1544-4d5e-b857-66bb88874f63</t>
  </si>
  <si>
    <t>2017-05-21T11:07:26</t>
  </si>
  <si>
    <t>2017-05-21T09:48:38.261+06</t>
  </si>
  <si>
    <t>2017-05-21T09:50:00.005+06</t>
  </si>
  <si>
    <t>23.75096545931113 90.36790456577394 -62.488456597342505 6.0</t>
  </si>
  <si>
    <t>2017-05-21T16:11:14.595+06</t>
  </si>
  <si>
    <t>uuid:5cece1fc-7e8c-4951-b6d7-1b647a433c75</t>
  </si>
  <si>
    <t>5cece1fc-7e8c-4951-b6d7-1b647a433c75</t>
  </si>
  <si>
    <t>2017-05-21T10:14:58</t>
  </si>
  <si>
    <t>2017-05-21T10:07:06.729+06</t>
  </si>
  <si>
    <t>2017-05-21T10:07:00.710+06</t>
  </si>
  <si>
    <t>23.749322808471984 90.37019682733566 -41.609056585543165 4.0</t>
  </si>
  <si>
    <t>2017-05-21T16:13:42.667+06</t>
  </si>
  <si>
    <t>uuid:ddd63c03-dfc8-4b12-a05b-acfd8294d5ee</t>
  </si>
  <si>
    <t>ddd63c03-dfc8-4b12-a05b-acfd8294d5ee</t>
  </si>
  <si>
    <t>2017-05-21T10:15:01</t>
  </si>
  <si>
    <t>2017-05-21T10:13:36.254+06</t>
  </si>
  <si>
    <t>2017-05-21T10:15:00.580+06</t>
  </si>
  <si>
    <t>23.74985475167312 90.37103302340356 -40.98562902112489 4.0</t>
  </si>
  <si>
    <t>Dry soil</t>
  </si>
  <si>
    <t>2017-05-21T16:12:03.510+06</t>
  </si>
  <si>
    <t>uuid:90178521-d3bb-4e99-b65b-7b9bfab71fce</t>
  </si>
  <si>
    <t>90178521-d3bb-4e99-b65b-7b9bfab71fce</t>
  </si>
  <si>
    <t>2017-05-21T10:15:03</t>
  </si>
  <si>
    <t>2017-05-21T10:28:48.682+06</t>
  </si>
  <si>
    <t>2017-05-21T10:30:00.299+06</t>
  </si>
  <si>
    <t>23.748039350669135 90.37082926140826 -49.141539220158506 6.0</t>
  </si>
  <si>
    <t>2017-05-21T16:12:57.256+06</t>
  </si>
  <si>
    <t>uuid:07586575-30d2-4509-b940-d3c513a6616c</t>
  </si>
  <si>
    <t>07586575-30d2-4509-b940-d3c513a6616c</t>
  </si>
  <si>
    <t>2017-05-21T10:15:05</t>
  </si>
  <si>
    <t>2017-05-21T10:39:33.851+06</t>
  </si>
  <si>
    <t>2017-05-21T10:40:00.392+06</t>
  </si>
  <si>
    <t>23.749234107590254 90.36943819773813 -35.48777482507617 6.0</t>
  </si>
  <si>
    <t>2017-05-21T16:11:40.706+06</t>
  </si>
  <si>
    <t>uuid:c3930ff2-c0dd-4142-b45b-281a51e033af</t>
  </si>
  <si>
    <t>c3930ff2-c0dd-4142-b45b-281a51e033af</t>
  </si>
  <si>
    <t>2017-05-21T10:15:07</t>
  </si>
  <si>
    <t>2017-05-21T11:11:40.426+06</t>
  </si>
  <si>
    <t>2017-05-21T11:10:00.912+06</t>
  </si>
  <si>
    <t>23.74367643901764 90.36914741907846 -34.251138326708954 4.0</t>
  </si>
  <si>
    <t>2017-05-21T16:13:18.279+06</t>
  </si>
  <si>
    <t>uuid:86f5b983-9c68-434d-a2c3-188c0c2c6e03</t>
  </si>
  <si>
    <t>86f5b983-9c68-434d-a2c3-188c0c2c6e03</t>
  </si>
  <si>
    <t>2017-05-21T10:15:09</t>
  </si>
  <si>
    <t>2017-05-21T11:23:40.878+06</t>
  </si>
  <si>
    <t>2017-05-21T11:25:00.396+06</t>
  </si>
  <si>
    <t>23.742204662968877 90.36980364569979 16.499487188114216 6.0</t>
  </si>
  <si>
    <t>2017-05-21T16:14:00.675+06</t>
  </si>
  <si>
    <t>uuid:dfea8929-5edb-4fea-9819-6970a9084e04</t>
  </si>
  <si>
    <t>dfea8929-5edb-4fea-9819-6970a9084e04</t>
  </si>
  <si>
    <t>2017-05-21T10:15:11</t>
  </si>
  <si>
    <t>2017-05-21T11:38:13.318+06</t>
  </si>
  <si>
    <t>2017-05-21T11:40:00.175+06</t>
  </si>
  <si>
    <t>23.740725890237236 90.3706687762076 -32.788195506787886 4.0</t>
  </si>
  <si>
    <t>Aria trash</t>
  </si>
  <si>
    <t>2017-05-21T16:09:34.384+06</t>
  </si>
  <si>
    <t>uuid:8c090f42-d44b-4dd9-99de-ce093f30421c</t>
  </si>
  <si>
    <t>8c090f42-d44b-4dd9-99de-ce093f30421c</t>
  </si>
  <si>
    <t>2017-05-21T10:15:14</t>
  </si>
  <si>
    <t>2017-05-21T12:30:10.770+06</t>
  </si>
  <si>
    <t>2017-05-21T12:30:00.993+06</t>
  </si>
  <si>
    <t>23.7406925425268 90.37700161722256 -44.918063764843716 4.0</t>
  </si>
  <si>
    <t>2017-05-21T16:10:25.025+06</t>
  </si>
  <si>
    <t>uuid:ecaebd45-c55f-4d74-be93-19adc86868f9</t>
  </si>
  <si>
    <t>ecaebd45-c55f-4d74-be93-19adc86868f9</t>
  </si>
  <si>
    <t>2017-05-21T10:15:17</t>
  </si>
  <si>
    <t>2017-05-21T09:46:56.548+06</t>
  </si>
  <si>
    <t>2017-05-21T09:45:00.848+06</t>
  </si>
  <si>
    <t>23.751673286064747 90.36734753703577 -56.01164665409756 6.0</t>
  </si>
  <si>
    <t>No dirt visible</t>
  </si>
  <si>
    <t>2017-05-21T16:18:15.166+06</t>
  </si>
  <si>
    <t>uuid:3e375ac3-f25b-4d25-af90-c17c01833a2f</t>
  </si>
  <si>
    <t>3e375ac3-f25b-4d25-af90-c17c01833a2f</t>
  </si>
  <si>
    <t>2017-05-21T10:20:19</t>
  </si>
  <si>
    <t>2017-05-21T10:04:40.458+06</t>
  </si>
  <si>
    <t>2017-05-21T10:07:00.957+06</t>
  </si>
  <si>
    <t>23.750348236097718 90.36761778634465 -16.224766117545737 6.0</t>
  </si>
  <si>
    <t>2017-05-21T16:17:09.686+06</t>
  </si>
  <si>
    <t>uuid:cee1ed33-1415-4f78-a0d5-018e1c9ffb3b</t>
  </si>
  <si>
    <t>cee1ed33-1415-4f78-a0d5-018e1c9ffb3b</t>
  </si>
  <si>
    <t>2017-05-21T10:20:21</t>
  </si>
  <si>
    <t>2017-05-21T10:22:41.462+06</t>
  </si>
  <si>
    <t>2017-05-21T10:22:00.155+06</t>
  </si>
  <si>
    <t>23.750465505503584 90.36732041927476 -55.53917058462962 6.0</t>
  </si>
  <si>
    <t>2017-05-21T16:16:22.614+06</t>
  </si>
  <si>
    <t>uuid:8fa048ff-f9b5-45f6-a95f-cd97bbd41989</t>
  </si>
  <si>
    <t>8fa048ff-f9b5-45f6-a95f-cd97bbd41989</t>
  </si>
  <si>
    <t>2017-05-21T10:20:23</t>
  </si>
  <si>
    <t>2017-05-21T10:58:36.889+06</t>
  </si>
  <si>
    <t>2017-05-21T10:55:00.725+06</t>
  </si>
  <si>
    <t>23.754562469153583 90.37614563049166 -30.63233760999211 8.0</t>
  </si>
  <si>
    <t>2017-05-21T16:18:38.706+06</t>
  </si>
  <si>
    <t>uuid:b4fa2ff9-8a33-4c05-83cd-9af8f42d7b0a</t>
  </si>
  <si>
    <t>b4fa2ff9-8a33-4c05-83cd-9af8f42d7b0a</t>
  </si>
  <si>
    <t>2017-05-21T10:20:25</t>
  </si>
  <si>
    <t>2017-05-21T11:08:30.910+06</t>
  </si>
  <si>
    <t>2017-05-21T11:08:00.675+06</t>
  </si>
  <si>
    <t>23.754758987733183 90.37634761008297 58.50655571517276 6.0</t>
  </si>
  <si>
    <t>Submersible with tap</t>
  </si>
  <si>
    <t>2017-05-21T16:16:49.684+06</t>
  </si>
  <si>
    <t>uuid:6ecccc9d-da02-4a81-97f7-91a0f400663a</t>
  </si>
  <si>
    <t>6ecccc9d-da02-4a81-97f7-91a0f400663a</t>
  </si>
  <si>
    <t>2017-05-21T10:20:28</t>
  </si>
  <si>
    <t>2017-05-21T11:40:52.702+06</t>
  </si>
  <si>
    <t>2017-05-21T11:40:00.207+06</t>
  </si>
  <si>
    <t>23.754214826625542 90.37528163364806 -11.847650367610711 6.0</t>
  </si>
  <si>
    <t>2017-05-21T16:19:04.805+06</t>
  </si>
  <si>
    <t>uuid:1d6dd293-fe89-4fc9-b82f-b47da6008519</t>
  </si>
  <si>
    <t>1d6dd293-fe89-4fc9-b82f-b47da6008519</t>
  </si>
  <si>
    <t>2017-05-21T10:20:31</t>
  </si>
  <si>
    <t>2017-05-21T11:56:31.346+06</t>
  </si>
  <si>
    <t>2017-05-21T11:55:00.449+06</t>
  </si>
  <si>
    <t>23.753215089478207 90.37550165898818 -6.034433218949 8.0</t>
  </si>
  <si>
    <t>2017-05-21T16:19:30.355+06</t>
  </si>
  <si>
    <t>uuid:8f08f523-009e-4821-bdae-b1ed40d8f10a</t>
  </si>
  <si>
    <t>8f08f523-009e-4821-bdae-b1ed40d8f10a</t>
  </si>
  <si>
    <t>2017-05-21T10:20:33</t>
  </si>
  <si>
    <t>2017-05-21T12:13:16.728+06</t>
  </si>
  <si>
    <t>2017-05-21T12:10:00.462+06</t>
  </si>
  <si>
    <t>23.752891266687048 90.37833870148546 -29.983039735924287 8.0</t>
  </si>
  <si>
    <t>2017-05-21T16:17:29.485+06</t>
  </si>
  <si>
    <t>uuid:bc8d2352-3190-45ae-89d7-c08eaf429a2e</t>
  </si>
  <si>
    <t>bc8d2352-3190-45ae-89d7-c08eaf429a2e</t>
  </si>
  <si>
    <t>2017-05-21T10:20:44</t>
  </si>
  <si>
    <t>2017-05-21T12:21:02.625+06</t>
  </si>
  <si>
    <t>2017-05-21T12:20:00.965+06</t>
  </si>
  <si>
    <t>23.75286895272029 90.37885402014018 9.760969045135674 8.0</t>
  </si>
  <si>
    <t>2017-05-21T16:17:49.687+06</t>
  </si>
  <si>
    <t>uuid:7d8dc575-db24-4fd1-ac81-b35689d0bcdb</t>
  </si>
  <si>
    <t>7d8dc575-db24-4fd1-ac81-b35689d0bcdb</t>
  </si>
  <si>
    <t>2017-05-21T10:20:53</t>
  </si>
  <si>
    <t>2017-05-23T10:06:14.461+06</t>
  </si>
  <si>
    <t>2017-05-21T14:30:00.243+06</t>
  </si>
  <si>
    <t>2017-05-21T16:30:00.979+06</t>
  </si>
  <si>
    <t>2017-05-22T16:30:00.294+06</t>
  </si>
  <si>
    <t>2017-05-23T10:59:24.232+06</t>
  </si>
  <si>
    <t>uuid:ed2ec0e0-843d-4ba9-87b6-e3523d9cdd89</t>
  </si>
  <si>
    <t>ed2ec0e0-843d-4ba9-87b6-e3523d9cdd89</t>
  </si>
  <si>
    <t>2017-05-23T04:59:43</t>
  </si>
  <si>
    <t>2017-05-23T10:08:02.506+06</t>
  </si>
  <si>
    <t>2017-05-21T14:30:00.050+06</t>
  </si>
  <si>
    <t>2017-05-21T16:30:00.770+06</t>
  </si>
  <si>
    <t>2017-05-22T16:30:00.183+06</t>
  </si>
  <si>
    <t>2017-05-23T11:00:12.490+06</t>
  </si>
  <si>
    <t>uuid:de468aef-d9d8-4bc9-bc25-a80b2c91cae4</t>
  </si>
  <si>
    <t>de468aef-d9d8-4bc9-bc25-a80b2c91cae4</t>
  </si>
  <si>
    <t>2017-05-23T05:00:29</t>
  </si>
  <si>
    <t>2017-05-23T09:55:05.141+06</t>
  </si>
  <si>
    <t>2017-05-21T15:00:00.562+06</t>
  </si>
  <si>
    <t>2017-05-21T16:30:00.501+06</t>
  </si>
  <si>
    <t>2017-05-22T16:30:00.679+06</t>
  </si>
  <si>
    <t>2017-05-23T11:01:01.107+06</t>
  </si>
  <si>
    <t>uuid:a813b997-152b-4748-a8cc-b0b760a22b08</t>
  </si>
  <si>
    <t>a813b997-152b-4748-a8cc-b0b760a22b08</t>
  </si>
  <si>
    <t>2017-05-23T05:01:18</t>
  </si>
  <si>
    <t>2017-05-23T09:57:20.643+06</t>
  </si>
  <si>
    <t>2017-05-21T15:00:00.334+06</t>
  </si>
  <si>
    <t>2017-05-21T16:30:00.099+06</t>
  </si>
  <si>
    <t>2017-05-22T16:30:00.106+06</t>
  </si>
  <si>
    <t>2017-05-23T11:00:40.713+06</t>
  </si>
  <si>
    <t>uuid:e851a319-cca6-4bbf-9d44-a87591e9572e</t>
  </si>
  <si>
    <t>e851a319-cca6-4bbf-9d44-a87591e9572e</t>
  </si>
  <si>
    <t>2017-05-23T05:01:19</t>
  </si>
  <si>
    <t>2017-05-23T10:09:21.726+06</t>
  </si>
  <si>
    <t>2017-05-21T16:00:00.700+06</t>
  </si>
  <si>
    <t>2017-05-21T17:40:00.126+06</t>
  </si>
  <si>
    <t>2017-05-22T17:40:00.760+06</t>
  </si>
  <si>
    <t>2017-05-23T11:01:37.592+06</t>
  </si>
  <si>
    <t>uuid:0668ff5f-9687-4a16-971a-113ee64debac</t>
  </si>
  <si>
    <t>0668ff5f-9687-4a16-971a-113ee64debac</t>
  </si>
  <si>
    <t>2017-05-23T05:02:20</t>
  </si>
  <si>
    <t>2017-05-23T10:10:45.722+06</t>
  </si>
  <si>
    <t>2017-05-21T16:00:00.139+06</t>
  </si>
  <si>
    <t>2017-05-21T17:40:00.832+06</t>
  </si>
  <si>
    <t>2017-05-22T17:40:00.584+06</t>
  </si>
  <si>
    <t>2017-05-23T11:01:59.571+06</t>
  </si>
  <si>
    <t>uuid:79c90ee7-9a36-4642-a62e-afdd791fcc33</t>
  </si>
  <si>
    <t>79c90ee7-9a36-4642-a62e-afdd791fcc33</t>
  </si>
  <si>
    <t>2017-05-23T05:02:24</t>
  </si>
  <si>
    <t>2017-05-23T10:19:01.112+06</t>
  </si>
  <si>
    <t>2017-05-21T16:20:00.398+06</t>
  </si>
  <si>
    <t>2017-05-21T17:40:00.072+06</t>
  </si>
  <si>
    <t>2017-05-22T17:40:00.168+06</t>
  </si>
  <si>
    <t>2017-05-23T11:02:41.738+06</t>
  </si>
  <si>
    <t>uuid:a0c6748c-01cd-4fac-aa7e-6bfb15734dcb</t>
  </si>
  <si>
    <t>a0c6748c-01cd-4fac-aa7e-6bfb15734dcb</t>
  </si>
  <si>
    <t>2017-05-23T05:03:42</t>
  </si>
  <si>
    <t>2017-05-23T10:38:02.432+06</t>
  </si>
  <si>
    <t>2017-05-21T16:20:00.019+06</t>
  </si>
  <si>
    <t>2017-05-21T17:40:00.114+06</t>
  </si>
  <si>
    <t>2017-05-22T17:40:00.900+06</t>
  </si>
  <si>
    <t>2017-05-23T11:03:02.296+06</t>
  </si>
  <si>
    <t>uuid:b95dae21-0d45-4036-b32f-88050b50f27a</t>
  </si>
  <si>
    <t>b95dae21-0d45-4036-b32f-88050b50f27a</t>
  </si>
  <si>
    <t>2017-05-23T05:03:44</t>
  </si>
  <si>
    <t>2017-05-23T10:39:51.705+06</t>
  </si>
  <si>
    <t>2017-05-21T16:20:00.529+06</t>
  </si>
  <si>
    <t>2017-05-21T17:40:00.869+06</t>
  </si>
  <si>
    <t>2017-05-22T17:40:00.654+06</t>
  </si>
  <si>
    <t>2017-05-23T11:03:21.975+06</t>
  </si>
  <si>
    <t>uuid:2e2d334b-3380-43fa-b7bf-b48a97bb6b11</t>
  </si>
  <si>
    <t>2e2d334b-3380-43fa-b7bf-b48a97bb6b11</t>
  </si>
  <si>
    <t>2017-05-23T05:03:48</t>
  </si>
  <si>
    <t>2017-05-23T10:00:40.394+06</t>
  </si>
  <si>
    <t>2017-05-21T13:30:00.372+06</t>
  </si>
  <si>
    <t>2017-05-21T16:30:00.193+06</t>
  </si>
  <si>
    <t>2017-05-22T16:30:00.537+06</t>
  </si>
  <si>
    <t>2017-05-23T11:04:02.400+06</t>
  </si>
  <si>
    <t>uuid:7baffbcf-f554-4c3d-9e46-f91c6ab0bb15</t>
  </si>
  <si>
    <t>7baffbcf-f554-4c3d-9e46-f91c6ab0bb15</t>
  </si>
  <si>
    <t>2017-05-23T05:04:49</t>
  </si>
  <si>
    <t>2017-05-23T10:02:33.038+06</t>
  </si>
  <si>
    <t>2017-05-21T13:30:00.293+06</t>
  </si>
  <si>
    <t>2017-05-21T16:30:00.169+06</t>
  </si>
  <si>
    <t>2017-05-22T16:30:00.877+06</t>
  </si>
  <si>
    <t>2017-05-23T11:04:11.885+06</t>
  </si>
  <si>
    <t>uuid:0ea22bca-4e13-44b9-bd59-22a747067511</t>
  </si>
  <si>
    <t>0ea22bca-4e13-44b9-bd59-22a747067511</t>
  </si>
  <si>
    <t>2017-05-23T05:04:51</t>
  </si>
  <si>
    <t>2017-05-23T10:04:25.837+06</t>
  </si>
  <si>
    <t>2017-05-21T13:30:00.490+06</t>
  </si>
  <si>
    <t>2017-05-21T16:30:00.410+06</t>
  </si>
  <si>
    <t>2017-05-22T16:30:00.129+06</t>
  </si>
  <si>
    <t>2017-05-23T11:04:29.490+06</t>
  </si>
  <si>
    <t>uuid:5ee362bc-76a6-48af-8827-5a599e6fd910</t>
  </si>
  <si>
    <t>5ee362bc-76a6-48af-8827-5a599e6fd910</t>
  </si>
  <si>
    <t>2017-05-23T05:04:54</t>
  </si>
  <si>
    <t>2017-05-23T10:15:14.909+06</t>
  </si>
  <si>
    <t>2017-05-21T15:40:00.599+06</t>
  </si>
  <si>
    <t>2017-05-21T17:40:00.202+06</t>
  </si>
  <si>
    <t>2017-05-22T17:40:00.788+06</t>
  </si>
  <si>
    <t>2017-05-23T11:06:17.901+06</t>
  </si>
  <si>
    <t>uuid:a50c7244-694f-48c1-a345-3f8f048f36cf</t>
  </si>
  <si>
    <t>a50c7244-694f-48c1-a345-3f8f048f36cf</t>
  </si>
  <si>
    <t>2017-05-23T05:06:36</t>
  </si>
  <si>
    <t>2017-05-23T10:17:05.601+06</t>
  </si>
  <si>
    <t>2017-05-21T15:40:00.741+06</t>
  </si>
  <si>
    <t>2017-05-21T17:40:00.073+06</t>
  </si>
  <si>
    <t>2017-05-22T17:40:00.082+06</t>
  </si>
  <si>
    <t>2017-05-23T11:05:25.389+06</t>
  </si>
  <si>
    <t>uuid:ec358910-4d3e-4ba3-8f33-c6548e437449</t>
  </si>
  <si>
    <t>ec358910-4d3e-4ba3-8f33-c6548e437449</t>
  </si>
  <si>
    <t>2017-05-23T05:06:39</t>
  </si>
  <si>
    <t>2017-05-23T10:41:46.031+06</t>
  </si>
  <si>
    <t>2017-05-21T14:15:00.597+06</t>
  </si>
  <si>
    <t>2017-05-21T16:30:00.565+06</t>
  </si>
  <si>
    <t>2017-05-22T16:30:00.441+06</t>
  </si>
  <si>
    <t>2017-05-23T11:06:45.128+06</t>
  </si>
  <si>
    <t>uuid:893df2ec-2309-4367-834b-ae0efbfab33e</t>
  </si>
  <si>
    <t>893df2ec-2309-4367-834b-ae0efbfab33e</t>
  </si>
  <si>
    <t>2017-05-23T05:07:22</t>
  </si>
  <si>
    <t>2017-05-23T10:43:16.802+06</t>
  </si>
  <si>
    <t>2017-05-21T14:15:00.662+06</t>
  </si>
  <si>
    <t>2017-05-21T16:30:00.224+06</t>
  </si>
  <si>
    <t>2017-05-22T16:30:00.696+06</t>
  </si>
  <si>
    <t>2017-05-23T11:06:59.903+06</t>
  </si>
  <si>
    <t>uuid:3db8a80f-5859-45d2-9930-caa938a18102</t>
  </si>
  <si>
    <t>3db8a80f-5859-45d2-9930-caa938a18102</t>
  </si>
  <si>
    <t>2017-05-23T05:07:24</t>
  </si>
  <si>
    <t>2017-05-23T10:12:05.814+06</t>
  </si>
  <si>
    <t>2017-05-21T16:20:00.256+06</t>
  </si>
  <si>
    <t>2017-05-21T17:40:00.206+06</t>
  </si>
  <si>
    <t>2017-05-22T17:40:00.665+06</t>
  </si>
  <si>
    <t>2017-05-23T11:08:08.984+06</t>
  </si>
  <si>
    <t>uuid:bacf6c3c-1157-4439-9565-15148192668d</t>
  </si>
  <si>
    <t>bacf6c3c-1157-4439-9565-15148192668d</t>
  </si>
  <si>
    <t>2017-05-23T05:08:31</t>
  </si>
  <si>
    <t>2017-05-23T10:13:46.750+06</t>
  </si>
  <si>
    <t>2017-05-21T16:20:00.440+06</t>
  </si>
  <si>
    <t>2017-05-21T17:40:00.588+06</t>
  </si>
  <si>
    <t>2017-05-22T17:40:00.460+06</t>
  </si>
  <si>
    <t>2017-05-23T11:07:51.394+06</t>
  </si>
  <si>
    <t>uuid:b80df221-c9a1-4505-b7c1-8016bc52b8a3</t>
  </si>
  <si>
    <t>b80df221-c9a1-4505-b7c1-8016bc52b8a3</t>
  </si>
  <si>
    <t>2017-05-23T05:08:33</t>
  </si>
  <si>
    <t>2017-05-23T09:33:42.771+06</t>
  </si>
  <si>
    <t>2017-05-23T09:36:00.782+06</t>
  </si>
  <si>
    <t>23.77340502458117 90.41563519509374 -43.57668816934743 8.0</t>
  </si>
  <si>
    <t>No dirt visible and Dr. Fazle Rabby park it is.</t>
  </si>
  <si>
    <t>2017-05-23T14:58:33.723+06</t>
  </si>
  <si>
    <t>uuid:183c173e-ff71-4b0e-86c0-e4e40df35f46</t>
  </si>
  <si>
    <t>183c173e-ff71-4b0e-86c0-e4e40df35f46</t>
  </si>
  <si>
    <t>2017-05-23T09:16:03</t>
  </si>
  <si>
    <t>2017-05-23T09:46:10.911+06</t>
  </si>
  <si>
    <t>2017-05-23T09:46:00.662+06</t>
  </si>
  <si>
    <t>23.77355514727822 90.41564869580722 -12.562036594191182 8.0</t>
  </si>
  <si>
    <t>No dirt visible and it's Dr. Fazle Rabby park.</t>
  </si>
  <si>
    <t>2017-05-23T14:56:48.286+06</t>
  </si>
  <si>
    <t>uuid:fc0607aa-7026-4791-954d-9f7240950d6a</t>
  </si>
  <si>
    <t>fc0607aa-7026-4791-954d-9f7240950d6a</t>
  </si>
  <si>
    <t>2017-05-23T09:16:05</t>
  </si>
  <si>
    <t>2017-05-23T10:21:04.378+06</t>
  </si>
  <si>
    <t>2017-05-23T10:15:00.243+06</t>
  </si>
  <si>
    <t>23.77623542741524 90.41619293577341 -35.432100297938334 8.0</t>
  </si>
  <si>
    <t>Sample from nearby Bhola mosque</t>
  </si>
  <si>
    <t>2017-05-23T15:04:06.172+06</t>
  </si>
  <si>
    <t>uuid:24e9df52-42a1-41c6-8938-42422172e1bf</t>
  </si>
  <si>
    <t>24e9df52-42a1-41c6-8938-42422172e1bf</t>
  </si>
  <si>
    <t>2017-05-23T09:20:07</t>
  </si>
  <si>
    <t>2017-05-23T10:42:10.854+06</t>
  </si>
  <si>
    <t>2017-05-23T10:40:00.563+06</t>
  </si>
  <si>
    <t>23.778219074987376 90.41718094042785 -43.354608024643774 6.0</t>
  </si>
  <si>
    <t xml:space="preserve">Sample collected from Star center </t>
  </si>
  <si>
    <t>2017-05-23T15:06:44.563+06</t>
  </si>
  <si>
    <t>uuid:fe848785-3c1d-4285-b184-df7723f379b3</t>
  </si>
  <si>
    <t>fe848785-3c1d-4285-b184-df7723f379b3</t>
  </si>
  <si>
    <t>2017-05-23T09:20:09</t>
  </si>
  <si>
    <t>2017-05-23T11:14:07.481+06</t>
  </si>
  <si>
    <t>2017-05-23T11:02:00.282+06</t>
  </si>
  <si>
    <t>23.78034266293611 90.41650543072359 -1.149585432293046 6.0</t>
  </si>
  <si>
    <t>No dirt visible and   sample from Navana  shopping mall</t>
  </si>
  <si>
    <t>2017-05-23T14:59:27.291+06</t>
  </si>
  <si>
    <t>uuid:70a1ee07-ee1e-4d19-9387-edbbe203ec93</t>
  </si>
  <si>
    <t>70a1ee07-ee1e-4d19-9387-edbbe203ec93</t>
  </si>
  <si>
    <t>2017-05-23T09:20:12</t>
  </si>
  <si>
    <t>2017-05-23T11:20:04.554+06</t>
  </si>
  <si>
    <t>2017-05-23T11:10:00.882+06</t>
  </si>
  <si>
    <t>23.78037365802112 90.41636569202592 -23.919840055377797 8.0</t>
  </si>
  <si>
    <t>No dirt visible and sample from Navana shopping malll</t>
  </si>
  <si>
    <t>2017-05-23T14:57:21.828+06</t>
  </si>
  <si>
    <t>uuid:670f8ce0-6856-45e2-9d65-90183c6b5868</t>
  </si>
  <si>
    <t>670f8ce0-6856-45e2-9d65-90183c6b5868</t>
  </si>
  <si>
    <t>2017-05-23T09:20:15</t>
  </si>
  <si>
    <t>2017-05-23T11:43:41.042+06</t>
  </si>
  <si>
    <t>2017-05-23T11:38:00.239+06</t>
  </si>
  <si>
    <t>23.779589329221732 90.41496585079828 -43.901235296049535 8.0</t>
  </si>
  <si>
    <t>Gulshan  1   DCC market . No dirt visible</t>
  </si>
  <si>
    <t>2017-05-23T14:57:47.590+06</t>
  </si>
  <si>
    <t>uuid:cf6d3afa-87de-4306-a6b4-5698b2db36ab</t>
  </si>
  <si>
    <t>cf6d3afa-87de-4306-a6b4-5698b2db36ab</t>
  </si>
  <si>
    <t>2017-05-23T09:20:19</t>
  </si>
  <si>
    <t>2017-05-23T11:58:02.660+06</t>
  </si>
  <si>
    <t>2017-05-23T11:54:00.656+06</t>
  </si>
  <si>
    <t>23.779165765137506 90.41279679497012 -23.703941914585094 8.0</t>
  </si>
  <si>
    <t>Wasa water with pipe</t>
  </si>
  <si>
    <t>Sample collected from Gulshanâ€‹ 1 Road #13</t>
  </si>
  <si>
    <t>2017-05-23T15:08:55.882+06</t>
  </si>
  <si>
    <t>uuid:327fd308-c840-4ccb-9fc6-cea1f880432e</t>
  </si>
  <si>
    <t>327fd308-c840-4ccb-9fc6-cea1f880432e</t>
  </si>
  <si>
    <t>2017-05-23T09:20:34</t>
  </si>
  <si>
    <t>2017-05-23T09:35:55.237+06</t>
  </si>
  <si>
    <t>2017-05-23T09:36:00.976+06</t>
  </si>
  <si>
    <t>23.774148738557624 90.41488149201162 -53.46789101211081 4.0</t>
  </si>
  <si>
    <t>Many people playing this place.. Gulshan Park</t>
  </si>
  <si>
    <t>2017-05-23T15:18:15.979+06</t>
  </si>
  <si>
    <t>uuid:e24db0de-f74b-45ac-b6db-bb5a7ffcbdce</t>
  </si>
  <si>
    <t>e24db0de-f74b-45ac-b6db-bb5a7ffcbdce</t>
  </si>
  <si>
    <t>2017-05-23T09:22:18</t>
  </si>
  <si>
    <t>2017-05-23T09:47:38.145+06</t>
  </si>
  <si>
    <t>2017-05-23T09:48:00.073+06</t>
  </si>
  <si>
    <t>23.774454337387514 90.41437900605644 -49.47921623122212 4.0</t>
  </si>
  <si>
    <t>Many consumer buying this shop. Near gulshan park.Road number- 1</t>
  </si>
  <si>
    <t>2017-05-23T15:17:09.178+06</t>
  </si>
  <si>
    <t>uuid:7c6c3973-2674-4149-b657-5c084e353355</t>
  </si>
  <si>
    <t>7c6c3973-2674-4149-b657-5c084e353355</t>
  </si>
  <si>
    <t>2017-05-23T09:22:23</t>
  </si>
  <si>
    <t>2017-05-23T09:59:55.157+06</t>
  </si>
  <si>
    <t>2017-05-23T10:00:00.846+06</t>
  </si>
  <si>
    <t>23.77453693390624 90.41443632275855 -50.36378301285074 6.0</t>
  </si>
  <si>
    <t>Many trash present.Near gulshan park.</t>
  </si>
  <si>
    <t>2017-05-23T15:18:58.004+06</t>
  </si>
  <si>
    <t>uuid:f31536b6-243d-44f3-8ba9-6d5cbc2172d7</t>
  </si>
  <si>
    <t>f31536b6-243d-44f3-8ba9-6d5cbc2172d7</t>
  </si>
  <si>
    <t>2017-05-23T09:22:26</t>
  </si>
  <si>
    <t>2017-05-23T10:47:21.067+06</t>
  </si>
  <si>
    <t>2017-05-23T10:30:00.768+06</t>
  </si>
  <si>
    <t>23.774591415128807 90.41644901071153 -13.60715815416917 6.0</t>
  </si>
  <si>
    <t>Shwapno shop.</t>
  </si>
  <si>
    <t>2017-05-23T15:17:32.687+06</t>
  </si>
  <si>
    <t>uuid:b8de2c77-e928-4e93-b268-d3c27fdbf12d</t>
  </si>
  <si>
    <t>b8de2c77-e928-4e93-b268-d3c27fdbf12d</t>
  </si>
  <si>
    <t>2017-05-23T09:22:28</t>
  </si>
  <si>
    <t>2017-05-23T10:53:18.917+06</t>
  </si>
  <si>
    <t>2017-05-23T10:50:00.080+06</t>
  </si>
  <si>
    <t>23.776284071620324 90.41652031848966 -15.591342565548642 4.0</t>
  </si>
  <si>
    <t>Gulshan jamea mosque.</t>
  </si>
  <si>
    <t>2017-05-23T15:18:38.767+06</t>
  </si>
  <si>
    <t>uuid:3d5087d9-2fa7-49c4-af65-15fac984d16e</t>
  </si>
  <si>
    <t>3d5087d9-2fa7-49c4-af65-15fac984d16e</t>
  </si>
  <si>
    <t>2017-05-23T09:22:30</t>
  </si>
  <si>
    <t>2017-05-23T11:15:13.177+06</t>
  </si>
  <si>
    <t>2017-05-23T11:15:00.015+06</t>
  </si>
  <si>
    <t>23.777032424408773 90.41316883768116 -43.76162521337052 6.0</t>
  </si>
  <si>
    <t>Lake</t>
  </si>
  <si>
    <t>2017-05-23T15:19:22.325+06</t>
  </si>
  <si>
    <t>uuid:09639bc4-9faa-4902-8cc4-f4a988a2261d</t>
  </si>
  <si>
    <t>09639bc4-9faa-4902-8cc4-f4a988a2261d</t>
  </si>
  <si>
    <t>2017-05-23T09:22:32</t>
  </si>
  <si>
    <t>2017-05-23T11:32:04.886+06</t>
  </si>
  <si>
    <t>2017-05-23T11:32:00.551+06</t>
  </si>
  <si>
    <t>23.776488371515004 90.41377934946742 -25.303878786972113 6.0</t>
  </si>
  <si>
    <t>Trash present. Gulshan lake.</t>
  </si>
  <si>
    <t>2017-05-23T15:21:10.768+06</t>
  </si>
  <si>
    <t>uuid:92518b90-cb4d-4eee-954a-30bd134cd51f</t>
  </si>
  <si>
    <t>92518b90-cb4d-4eee-954a-30bd134cd51f</t>
  </si>
  <si>
    <t>2017-05-23T09:22:34</t>
  </si>
  <si>
    <t>2017-05-23T12:04:00.919+06</t>
  </si>
  <si>
    <t>2017-05-23T12:02:00.299+06</t>
  </si>
  <si>
    <t>23.77953244801365 90.41605251578704 -47.486530197788056 4.0</t>
  </si>
  <si>
    <t>This shop is Gulshan-1 DNCC market. Many consumer buying this shop</t>
  </si>
  <si>
    <t>2017-05-23T15:17:54.595+06</t>
  </si>
  <si>
    <t>uuid:b73e18d2-cad7-46da-8931-5e603cbcf39f</t>
  </si>
  <si>
    <t>b73e18d2-cad7-46da-8931-5e603cbcf39f</t>
  </si>
  <si>
    <t>2017-05-23T09:22:36</t>
  </si>
  <si>
    <t>2017-05-23T09:43:41.908+06</t>
  </si>
  <si>
    <t>2017-05-23T09:45:00.075+06</t>
  </si>
  <si>
    <t>23.77468821177011 90.41517626874258 -28.63518187057612 6.0</t>
  </si>
  <si>
    <t>2017-05-23T15:46:02.006+06</t>
  </si>
  <si>
    <t>uuid:75112f25-5385-4893-8bc8-cc655db68f76</t>
  </si>
  <si>
    <t>75112f25-5385-4893-8bc8-cc655db68f76</t>
  </si>
  <si>
    <t>2017-05-23T09:50:20</t>
  </si>
  <si>
    <t>2017-05-23T10:10:17.717+06</t>
  </si>
  <si>
    <t>2017-05-23T10:08:00.766+06</t>
  </si>
  <si>
    <t>23.7762676661496 90.41512128713109 -38.99157928885337 8.0</t>
  </si>
  <si>
    <t>2017-05-23T15:46:35.243+06</t>
  </si>
  <si>
    <t>uuid:1b66539c-8560-432e-ac06-e70ca47a0413</t>
  </si>
  <si>
    <t>1b66539c-8560-432e-ac06-e70ca47a0413</t>
  </si>
  <si>
    <t>2017-05-23T09:51:53</t>
  </si>
  <si>
    <t>2017-05-23T10:22:46.001+06</t>
  </si>
  <si>
    <t>2017-05-23T10:25:00.878+06</t>
  </si>
  <si>
    <t>23.778116146499933 90.41562971622191 -28.608190709576512 6.0</t>
  </si>
  <si>
    <t>2017-05-23T15:47:20.164+06</t>
  </si>
  <si>
    <t>uuid:ddb0c3f8-1658-45a0-ba39-362fe9eca3d7</t>
  </si>
  <si>
    <t>ddb0c3f8-1658-45a0-ba39-362fe9eca3d7</t>
  </si>
  <si>
    <t>2017-05-23T09:51:55</t>
  </si>
  <si>
    <t>2017-05-23T10:35:43.373+06</t>
  </si>
  <si>
    <t>2017-05-23T10:37:00.684+06</t>
  </si>
  <si>
    <t>23.778472370071505 90.41469637413897 -44.2798671855509 6.0</t>
  </si>
  <si>
    <t>Gulshan 1 R#7</t>
  </si>
  <si>
    <t>2017-05-23T15:47:46.199+06</t>
  </si>
  <si>
    <t>uuid:07507179-a194-4622-9c9f-0857ae37ea7c</t>
  </si>
  <si>
    <t>07507179-a194-4622-9c9f-0857ae37ea7c</t>
  </si>
  <si>
    <t>2017-05-23T09:51:57</t>
  </si>
  <si>
    <t>2017-05-23T10:46:22.431+06</t>
  </si>
  <si>
    <t>2017-05-23T10:47:00.552+06</t>
  </si>
  <si>
    <t>23.779854440030455 90.41486676891479 -25.67633005344515 4.0</t>
  </si>
  <si>
    <t>Gulshan 1  DCC market near by</t>
  </si>
  <si>
    <t>2017-05-23T15:48:09.520+06</t>
  </si>
  <si>
    <t>uuid:02e8550c-0997-4bd9-901e-133a3b482d94</t>
  </si>
  <si>
    <t>02e8550c-0997-4bd9-901e-133a3b482d94</t>
  </si>
  <si>
    <t>2017-05-23T09:51:59</t>
  </si>
  <si>
    <t>2017-05-23T11:08:15.289+06</t>
  </si>
  <si>
    <t>2017-05-23T11:10:00.544+06</t>
  </si>
  <si>
    <t>23.780176091033702 90.41673240604365 -23.692496379691878 8.0</t>
  </si>
  <si>
    <t>Gulshan 1 DCC market near by main road</t>
  </si>
  <si>
    <t>2017-05-23T15:48:32.176+06</t>
  </si>
  <si>
    <t>uuid:5da38cce-91dd-4e75-8c05-bd07644cad90</t>
  </si>
  <si>
    <t>5da38cce-91dd-4e75-8c05-bd07644cad90</t>
  </si>
  <si>
    <t>2017-05-23T09:52:01</t>
  </si>
  <si>
    <t>2017-05-23T11:36:40.113+06</t>
  </si>
  <si>
    <t>2017-05-23T11:37:00.513+06</t>
  </si>
  <si>
    <t>23.774219817717615 90.4162290302823 -17.0566686747659 6.0</t>
  </si>
  <si>
    <t>2017-05-23T15:48:48.692+06</t>
  </si>
  <si>
    <t>uuid:afe13305-38fc-440d-b09f-c6a70ec36643</t>
  </si>
  <si>
    <t>afe13305-38fc-440d-b09f-c6a70ec36643</t>
  </si>
  <si>
    <t>2017-05-23T09:52:03</t>
  </si>
  <si>
    <t>2017-05-23T12:49:40.024+06</t>
  </si>
  <si>
    <t>2017-05-23T12:47:00.895+06</t>
  </si>
  <si>
    <t>23.78111333784447 90.41591598917 -27.014640587203083 6.0</t>
  </si>
  <si>
    <t>2017-05-23T15:49:08.223+06</t>
  </si>
  <si>
    <t>uuid:65d61754-6ebf-4c99-bd6f-c79965412ca8</t>
  </si>
  <si>
    <t>65d61754-6ebf-4c99-bd6f-c79965412ca8</t>
  </si>
  <si>
    <t>2017-05-23T09:52:05</t>
  </si>
  <si>
    <t>2017-05-24T09:40:25.904+06</t>
  </si>
  <si>
    <t>2017-05-24T09:40:00.113+06</t>
  </si>
  <si>
    <t>23.790406423504656 90.41444692197639 -51.5141836910074 4.0</t>
  </si>
  <si>
    <t>Sample collected from Gulshan Azad Mosque and no dirt visible but bad odour found</t>
  </si>
  <si>
    <t>2017-05-24T15:46:23.736+06</t>
  </si>
  <si>
    <t>uuid:d756722c-dc9e-4721-9c36-9bdec87dd21f</t>
  </si>
  <si>
    <t>d756722c-dc9e-4721-9c36-9bdec87dd21f</t>
  </si>
  <si>
    <t>2017-05-24T09:47:35</t>
  </si>
  <si>
    <t>2017-05-24T10:01:52.695+06</t>
  </si>
  <si>
    <t>2017-05-24T10:00:00.086+06</t>
  </si>
  <si>
    <t>23.791703633921717 90.41515805673504 -1.6804734421265621 8.0</t>
  </si>
  <si>
    <t>2017-05-24T15:46:08.494+06</t>
  </si>
  <si>
    <t>uuid:aee9a0ea-3e7c-486e-b7b5-61fa7dcd8d5a</t>
  </si>
  <si>
    <t>aee9a0ea-3e7c-486e-b7b5-61fa7dcd8d5a</t>
  </si>
  <si>
    <t>2017-05-24T09:47:37</t>
  </si>
  <si>
    <t>2017-05-24T10:35:34.828+06</t>
  </si>
  <si>
    <t>2017-05-24T10:25:00.191+06</t>
  </si>
  <si>
    <t>23.791797988012608 90.41614035441468 13.874680110805995 6.0</t>
  </si>
  <si>
    <t>Sample collected from Gulshan pink City shapping Mall</t>
  </si>
  <si>
    <t>2017-05-24T15:46:30.537+06</t>
  </si>
  <si>
    <t>uuid:8958f345-a653-42ee-81bc-ba5f2b94b92c</t>
  </si>
  <si>
    <t>8958f345-a653-42ee-81bc-ba5f2b94b92c</t>
  </si>
  <si>
    <t>2017-05-24T09:47:40</t>
  </si>
  <si>
    <t>2017-05-24T10:38:07.567+06</t>
  </si>
  <si>
    <t>2017-05-24T10:35:00.361+06</t>
  </si>
  <si>
    <t>23.792090829484952 90.41602575568483 -14.180028726197072 6.0</t>
  </si>
  <si>
    <t>Wasa water with motor pipe</t>
  </si>
  <si>
    <t>2017-05-24T15:46:40.967+06</t>
  </si>
  <si>
    <t>uuid:b8360b8d-e0e1-426b-bd7c-0b4422d9590e</t>
  </si>
  <si>
    <t>b8360b8d-e0e1-426b-bd7c-0b4422d9590e</t>
  </si>
  <si>
    <t>2017-05-24T09:47:42</t>
  </si>
  <si>
    <t>2017-05-24T10:54:05.994+06</t>
  </si>
  <si>
    <t>2017-05-24T10:53:00.367+06</t>
  </si>
  <si>
    <t>23.792150709935918 90.41842920512056 23.43225692406618 6.0</t>
  </si>
  <si>
    <t>2017-05-24T15:46:46.182+06</t>
  </si>
  <si>
    <t>uuid:04641a1b-d5d8-42f5-a29b-eb04e48d237b</t>
  </si>
  <si>
    <t>04641a1b-d5d8-42f5-a29b-eb04e48d237b</t>
  </si>
  <si>
    <t>2017-05-24T09:47:43</t>
  </si>
  <si>
    <t>2017-05-24T11:13:37.542+06</t>
  </si>
  <si>
    <t>2017-05-24T10:59:00.553+06</t>
  </si>
  <si>
    <t>23.785719650674856 90.41778599691463 -32.078951283397984 6.0</t>
  </si>
  <si>
    <t>2017-05-24T15:46:18.904+06</t>
  </si>
  <si>
    <t>uuid:824d3ba1-0cca-4e6a-b600-f945e823d731</t>
  </si>
  <si>
    <t>824d3ba1-0cca-4e6a-b600-f945e823d731</t>
  </si>
  <si>
    <t>2017-05-24T09:47:45</t>
  </si>
  <si>
    <t>2017-05-24T11:36:16.719+06</t>
  </si>
  <si>
    <t>2017-05-24T11:35:00.203+06</t>
  </si>
  <si>
    <t>23.779539816354273 90.41471789954979 -28.264238013927972 6.0</t>
  </si>
  <si>
    <t>Gulshan 1 DCC1 Market mosque</t>
  </si>
  <si>
    <t>2017-05-24T15:46:51.911+06</t>
  </si>
  <si>
    <t>uuid:67be3dab-9479-496d-a388-1c76e1d47cd6</t>
  </si>
  <si>
    <t>67be3dab-9479-496d-a388-1c76e1d47cd6</t>
  </si>
  <si>
    <t>2017-05-24T09:47:47</t>
  </si>
  <si>
    <t>2017-05-24T11:57:13.476+06</t>
  </si>
  <si>
    <t>2017-05-24T11:55:00.058+06</t>
  </si>
  <si>
    <t>23.776354259092162 90.41618680545334 -31.52030248499858 6.0</t>
  </si>
  <si>
    <t>Sample collected from Bhola mosque</t>
  </si>
  <si>
    <t>2017-05-24T15:46:35.531+06</t>
  </si>
  <si>
    <t>uuid:24855023-0758-4788-b846-18de2c11b6e4</t>
  </si>
  <si>
    <t>24855023-0758-4788-b846-18de2c11b6e4</t>
  </si>
  <si>
    <t>2017-05-24T09:47:49</t>
  </si>
  <si>
    <t>2017-05-23T16:50:12.388+06</t>
  </si>
  <si>
    <t>2017-05-24T09:59:00.063+06</t>
  </si>
  <si>
    <t>23.791175840800314 90.41872861125252 -43.31865229162092 6.0</t>
  </si>
  <si>
    <t>Tresh present</t>
  </si>
  <si>
    <t>2017-05-24T15:50:12.005+06</t>
  </si>
  <si>
    <t>uuid:ad43a473-bf28-4816-90db-1cd7e29c7519</t>
  </si>
  <si>
    <t>ad43a473-bf28-4816-90db-1cd7e29c7519</t>
  </si>
  <si>
    <t>2017-05-24T09:51:21</t>
  </si>
  <si>
    <t>2017-05-24T09:46:18.645+06</t>
  </si>
  <si>
    <t>2017-05-24T09:47:00.983+06</t>
  </si>
  <si>
    <t>23.79098384927792 90.41719475976977 -47.16710753402263 6.0</t>
  </si>
  <si>
    <t>2017-05-24T15:49:39.830+06</t>
  </si>
  <si>
    <t>uuid:f181f299-cbf1-40be-a1d1-dceb1d1148ae</t>
  </si>
  <si>
    <t>f181f299-cbf1-40be-a1d1-dceb1d1148ae</t>
  </si>
  <si>
    <t>2017-05-24T09:51:23</t>
  </si>
  <si>
    <t>2017-05-24T10:21:20.530+06</t>
  </si>
  <si>
    <t>2017-05-24T10:24:00.265+06</t>
  </si>
  <si>
    <t>23.792337829728798 90.41733858474144 -29.447454001789254 6.0</t>
  </si>
  <si>
    <t>2017-05-24T15:49:46.692+06</t>
  </si>
  <si>
    <t>uuid:f41340ed-2194-40b5-b33a-dc111f5988a2</t>
  </si>
  <si>
    <t>f41340ed-2194-40b5-b33a-dc111f5988a2</t>
  </si>
  <si>
    <t>2017-05-24T09:51:25</t>
  </si>
  <si>
    <t>2017-05-24T10:37:27.678+06</t>
  </si>
  <si>
    <t>2017-05-24T10:38:00.429+06</t>
  </si>
  <si>
    <t>23.792223575881902 90.41723921400227 -53.3710760898846 4.0</t>
  </si>
  <si>
    <t>Near by youth club</t>
  </si>
  <si>
    <t>2017-05-24T15:50:17.270+06</t>
  </si>
  <si>
    <t>uuid:6424568e-73d1-4dfd-84cc-3c0776e9f88c</t>
  </si>
  <si>
    <t>6424568e-73d1-4dfd-84cc-3c0776e9f88c</t>
  </si>
  <si>
    <t>2017-05-24T09:51:27</t>
  </si>
  <si>
    <t>2017-05-24T09:42:35.195+06</t>
  </si>
  <si>
    <t>2017-05-24T09:43:00.809+06</t>
  </si>
  <si>
    <t>23.791394883651545 90.4167719355621 -19.304542996522507 4.0</t>
  </si>
  <si>
    <t>Wonderland park. Nearbyâ€‹ gulshan pink City shopping mall. Dry soil</t>
  </si>
  <si>
    <t>2017-05-24T15:46:08.364+06</t>
  </si>
  <si>
    <t>uuid:b85c76d1-fb94-4822-b6f2-6cc21d63ecf9</t>
  </si>
  <si>
    <t>b85c76d1-fb94-4822-b6f2-6cc21d63ecf9</t>
  </si>
  <si>
    <t>2017-05-24T09:51:28</t>
  </si>
  <si>
    <t>2017-05-24T10:57:53.750+06</t>
  </si>
  <si>
    <t>2017-05-24T11:00:00.018+06</t>
  </si>
  <si>
    <t>23.79210700717242 90.41616841080506 -38.64143024592921 4.0</t>
  </si>
  <si>
    <t>Gulshan pink city</t>
  </si>
  <si>
    <t>2017-05-24T15:50:29.565+06</t>
  </si>
  <si>
    <t>uuid:c1519d4f-c404-4249-8666-10282e3ba591</t>
  </si>
  <si>
    <t>c1519d4f-c404-4249-8666-10282e3ba591</t>
  </si>
  <si>
    <t>2017-05-24T09:51:29</t>
  </si>
  <si>
    <t>2017-05-24T09:55:50.460+06</t>
  </si>
  <si>
    <t>2017-05-24T09:55:00.115+06</t>
  </si>
  <si>
    <t>23.791870185213188 90.41625945661471 -32.19944919029684 4.0</t>
  </si>
  <si>
    <t>Wonderland park. Nearby pink City shopping mall.Dry soil.</t>
  </si>
  <si>
    <t>2017-05-24T15:50:39.867+06</t>
  </si>
  <si>
    <t>uuid:e8d47ac1-fc1b-4118-a150-19a31fe6c640</t>
  </si>
  <si>
    <t>e8d47ac1-fc1b-4118-a150-19a31fe6c640</t>
  </si>
  <si>
    <t>2017-05-24T09:51:30</t>
  </si>
  <si>
    <t>2017-05-24T11:15:17.103+06</t>
  </si>
  <si>
    <t>2017-05-24T11:15:00.987+06</t>
  </si>
  <si>
    <t>23.79170913417847 90.41501059136768 -18.073413925982567 4.0</t>
  </si>
  <si>
    <t>Trash present and road 44 gulshan</t>
  </si>
  <si>
    <t>2017-05-24T15:50:23.187+06</t>
  </si>
  <si>
    <t>uuid:50c02aa4-96ff-476e-9782-2cf8ba683281</t>
  </si>
  <si>
    <t>50c02aa4-96ff-476e-9782-2cf8ba683281</t>
  </si>
  <si>
    <t>2017-05-24T09:51:31</t>
  </si>
  <si>
    <t>2017-05-24T12:22:01.145+06</t>
  </si>
  <si>
    <t>2017-05-24T12:25:00.616+06</t>
  </si>
  <si>
    <t>23.78007276675515 90.41526349709144 -34.71958899121291 4.0</t>
  </si>
  <si>
    <t>Nearâ€‹ by Gulshan 1 no D.N.C.C  market</t>
  </si>
  <si>
    <t>2017-05-24T15:50:36.030+06</t>
  </si>
  <si>
    <t>uuid:eb8c86e8-661c-439d-917f-5875aa435527</t>
  </si>
  <si>
    <t>eb8c86e8-661c-439d-917f-5875aa435527</t>
  </si>
  <si>
    <t>2017-05-24T09:51:33</t>
  </si>
  <si>
    <t>2017-05-24T10:21:14.085+06</t>
  </si>
  <si>
    <t>2017-05-24T10:20:00.929+06</t>
  </si>
  <si>
    <t>23.793369079297594 90.41566046972306 -17.956122469179437 6.0</t>
  </si>
  <si>
    <t>Dhali departmental shop.</t>
  </si>
  <si>
    <t>2017-05-24T15:50:08.186+06</t>
  </si>
  <si>
    <t>uuid:d1e01775-adb4-45c8-a0e8-ed0ad13c7cdc</t>
  </si>
  <si>
    <t>d1e01775-adb4-45c8-a0e8-ed0ad13c7cdc</t>
  </si>
  <si>
    <t>2017-05-24T12:34:31.838+06</t>
  </si>
  <si>
    <t>2017-05-24T12:35:00.314+06</t>
  </si>
  <si>
    <t>23.77990915031178 90.41495710648968 -43.95855855145551 6.0</t>
  </si>
  <si>
    <t>Near by gulshan 1 D.N.C.C MOSQUE</t>
  </si>
  <si>
    <t>2017-05-24T15:50:42.074+06</t>
  </si>
  <si>
    <t>uuid:34d9d2d3-d42e-4bb9-ae6e-882c7a9adc7d</t>
  </si>
  <si>
    <t>34d9d2d3-d42e-4bb9-ae6e-882c7a9adc7d</t>
  </si>
  <si>
    <t>2017-05-24T09:51:34</t>
  </si>
  <si>
    <t>2017-05-24T11:10:32.634+06</t>
  </si>
  <si>
    <t>2017-05-24T11:10:00.426+06</t>
  </si>
  <si>
    <t>23.794303697688033 90.42021527493341 -46.024756519849646 4.0</t>
  </si>
  <si>
    <t>Gulshan lake. Many trash present</t>
  </si>
  <si>
    <t>2017-05-24T15:47:17.438+06</t>
  </si>
  <si>
    <t>uuid:3c609b64-905b-4413-96e5-1f56b1d941dc</t>
  </si>
  <si>
    <t>3c609b64-905b-4413-96e5-1f56b1d941dc</t>
  </si>
  <si>
    <t>2017-05-24T09:52:39</t>
  </si>
  <si>
    <t>2017-05-24T11:33:56.566+06</t>
  </si>
  <si>
    <t>2017-05-24T11:35:00.715+06</t>
  </si>
  <si>
    <t>23.79156181579166 90.42194693026687 -35.105818156779286 4.0</t>
  </si>
  <si>
    <t>2017-05-24T15:47:44.832+06</t>
  </si>
  <si>
    <t>uuid:50b5120d-bfcc-4942-9a21-fc782f3c90c8</t>
  </si>
  <si>
    <t>50b5120d-bfcc-4942-9a21-fc782f3c90c8</t>
  </si>
  <si>
    <t>2017-05-24T09:52:41</t>
  </si>
  <si>
    <t>2017-05-24T12:00:16.116+06</t>
  </si>
  <si>
    <t>2017-05-24T12:00:00.009+06</t>
  </si>
  <si>
    <t>23.78686509685525 90.42073644606712 -47.95359253128929 6.0</t>
  </si>
  <si>
    <t>Glushan lake. Trash present</t>
  </si>
  <si>
    <t>2017-05-24T15:48:09.550+06</t>
  </si>
  <si>
    <t>uuid:42a2ae1f-0a90-411f-8be4-14bb3c77e092</t>
  </si>
  <si>
    <t>42a2ae1f-0a90-411f-8be4-14bb3c77e092</t>
  </si>
  <si>
    <t>2017-05-24T09:52:43</t>
  </si>
  <si>
    <t>2017-05-24T12:34:31.460+06</t>
  </si>
  <si>
    <t>2017-05-24T12:35:00.255+06</t>
  </si>
  <si>
    <t>23.779478052745393 90.41886035970403 -53.119616951246655 6.0</t>
  </si>
  <si>
    <t>Gulshan lake. Trash visible</t>
  </si>
  <si>
    <t>2017-05-24T15:48:28.186+06</t>
  </si>
  <si>
    <t>uuid:197ec8be-39d6-4b2a-af02-89d2aae0ad6b</t>
  </si>
  <si>
    <t>197ec8be-39d6-4b2a-af02-89d2aae0ad6b</t>
  </si>
  <si>
    <t>2017-05-24T09:52:45</t>
  </si>
  <si>
    <t>2017-05-24T10:33:14.824+06</t>
  </si>
  <si>
    <t>2017-05-24T10:35:00.467+06</t>
  </si>
  <si>
    <t>23.79481809331053 90.41552706592707 -26.805057786255098 6.0</t>
  </si>
  <si>
    <t>Gulshan-2 DNCC market</t>
  </si>
  <si>
    <t>2017-05-24T15:40:53.775+06</t>
  </si>
  <si>
    <t>uuid:f7fe0ce8-a293-4b53-80b7-0df1da48a6b0</t>
  </si>
  <si>
    <t>f7fe0ce8-a293-4b53-80b7-0df1da48a6b0</t>
  </si>
  <si>
    <t>2017-05-24T09:53:05</t>
  </si>
  <si>
    <t>2017-05-25T08:59:34.945+06</t>
  </si>
  <si>
    <t>2017-05-25T08:56:00.184+06</t>
  </si>
  <si>
    <t>23.788752533221977 90.42064145891916 -38.25620847021948 6.0</t>
  </si>
  <si>
    <t>Be said of Holiday planet/road-113/house-23-B</t>
  </si>
  <si>
    <t>2017-05-25T15:51:46.012+06</t>
  </si>
  <si>
    <t>uuid:83460845-9810-4beb-b6d5-e609ec2bbe4d</t>
  </si>
  <si>
    <t>83460845-9810-4beb-b6d5-e609ec2bbe4d</t>
  </si>
  <si>
    <t>2017-05-25T09:57:35</t>
  </si>
  <si>
    <t>2017-05-25T09:37:20.838+06</t>
  </si>
  <si>
    <t>2017-05-25T09:40:00.434+06</t>
  </si>
  <si>
    <t>23.791177511288666 90.41861292123463 -39.097369196995885 8.0</t>
  </si>
  <si>
    <t>Road-108/house-19</t>
  </si>
  <si>
    <t>2017-05-25T15:55:11.906+06</t>
  </si>
  <si>
    <t>uuid:cc67a6d6-d3ab-4cef-aa67-b6ce0fb061c7</t>
  </si>
  <si>
    <t>cc67a6d6-d3ab-4cef-aa67-b6ce0fb061c7</t>
  </si>
  <si>
    <t>2017-05-25T09:57:37</t>
  </si>
  <si>
    <t>2017-05-25T09:46:15.663+06</t>
  </si>
  <si>
    <t>2017-05-25T09:45:00.460+06</t>
  </si>
  <si>
    <t>23.790606417991654 90.4196772568518 -45.759292150814865 4.0</t>
  </si>
  <si>
    <t>Trest pregnant near by road-107</t>
  </si>
  <si>
    <t>2017-05-25T15:53:07.052+06</t>
  </si>
  <si>
    <t>uuid:69f099da-5f69-4771-9855-37bf26082b32</t>
  </si>
  <si>
    <t>69f099da-5f69-4771-9855-37bf26082b32</t>
  </si>
  <si>
    <t>2017-05-25T09:57:38</t>
  </si>
  <si>
    <t>2017-05-25T10:04:22.333+06</t>
  </si>
  <si>
    <t>2017-05-25T10:07:00.127+06</t>
  </si>
  <si>
    <t>23.788464611231863 90.41714843618819 -37.11514869277207 6.0</t>
  </si>
  <si>
    <t>Near by trust Bank /road-115</t>
  </si>
  <si>
    <t>2017-05-25T15:53:50.594+06</t>
  </si>
  <si>
    <t>uuid:dfee8b86-bbb7-4fbc-9bbe-0b82355860e0</t>
  </si>
  <si>
    <t>dfee8b86-bbb7-4fbc-9bbe-0b82355860e0</t>
  </si>
  <si>
    <t>2017-05-25T09:57:40</t>
  </si>
  <si>
    <t>2017-05-25T10:31:01.161+06</t>
  </si>
  <si>
    <t>2017-05-25T10:34:00.568+06</t>
  </si>
  <si>
    <t>23.787102608141737 90.41433541201395 -37.41097796323016 6.0</t>
  </si>
  <si>
    <t>Trash presentâ€‹, near by road 11- lake bridge</t>
  </si>
  <si>
    <t>2017-05-25T15:54:13.435+06</t>
  </si>
  <si>
    <t>uuid:f71a69ed-a308-47be-af27-1a46f64d04ee</t>
  </si>
  <si>
    <t>f71a69ed-a308-47be-af27-1a46f64d04ee</t>
  </si>
  <si>
    <t>2017-05-25T09:57:42</t>
  </si>
  <si>
    <t>2017-05-25T10:55:13.812+06</t>
  </si>
  <si>
    <t>2017-05-25T10:57:00.704+06</t>
  </si>
  <si>
    <t>23.79102475684878 90.41121490118121 -52.23837398239299 4.0</t>
  </si>
  <si>
    <t>Trest pregnant/near by 11no bridge</t>
  </si>
  <si>
    <t>2017-05-25T15:54:38.333+06</t>
  </si>
  <si>
    <t>uuid:e514e1b6-9995-49d9-83e6-42c972e9d8f5</t>
  </si>
  <si>
    <t>e514e1b6-9995-49d9-83e6-42c972e9d8f5</t>
  </si>
  <si>
    <t>2017-05-25T09:57:44</t>
  </si>
  <si>
    <t>2017-05-25T11:30:07.627+06</t>
  </si>
  <si>
    <t>2017-05-25T11:30:00.604+06</t>
  </si>
  <si>
    <t>23.794942722702206 90.41438250818705 55.48570356687486 8.0</t>
  </si>
  <si>
    <t>Near by gulshan 2 four points</t>
  </si>
  <si>
    <t>2017-05-25T15:55:42.423+06</t>
  </si>
  <si>
    <t>uuid:4ddeda67-36e8-47f2-bc97-3865c779ce1b</t>
  </si>
  <si>
    <t>4ddeda67-36e8-47f2-bc97-3865c779ce1b</t>
  </si>
  <si>
    <t>2017-05-25T09:57:46</t>
  </si>
  <si>
    <t>2017-05-25T11:59:28.538+06</t>
  </si>
  <si>
    <t>2017-05-25T12:00:00.415+06</t>
  </si>
  <si>
    <t>23.791164653496534 90.42079365516352 -22.85779557405815 6.0</t>
  </si>
  <si>
    <t>Be said  manarat international University</t>
  </si>
  <si>
    <t>2017-05-25T15:56:17.291+06</t>
  </si>
  <si>
    <t>uuid:d9a71d4a-89b8-4dbd-b8e6-b3acc7afa3ed</t>
  </si>
  <si>
    <t>d9a71d4a-89b8-4dbd-b8e6-b3acc7afa3ed</t>
  </si>
  <si>
    <t>2017-05-25T09:57:48</t>
  </si>
  <si>
    <t>2017-05-25T08:53:53.125+06</t>
  </si>
  <si>
    <t>2017-05-25T08:50:00.019+06</t>
  </si>
  <si>
    <t>23.791437444484504 90.42033531861425 -36.920863313797504 6.0</t>
  </si>
  <si>
    <t>Sample collected from Sikdar Medical College</t>
  </si>
  <si>
    <t>2017-05-25T16:04:02.722+06</t>
  </si>
  <si>
    <t>uuid:6f39741f-a062-4a9b-8b54-568430143300</t>
  </si>
  <si>
    <t>6f39741f-a062-4a9b-8b54-568430143300</t>
  </si>
  <si>
    <t>2017-05-25T10:09:14</t>
  </si>
  <si>
    <t>2017-05-25T09:04:49.942+06</t>
  </si>
  <si>
    <t>2017-05-25T09:00:00.058+06</t>
  </si>
  <si>
    <t>23.791535888932025 90.4204221717438 -25.4512963874314 6.0</t>
  </si>
  <si>
    <t>2017-05-25T16:07:09.718+06</t>
  </si>
  <si>
    <t>uuid:e7d08fc5-7bff-46d3-8d14-6d4b28f3c371</t>
  </si>
  <si>
    <t>e7d08fc5-7bff-46d3-8d14-6d4b28f3c371</t>
  </si>
  <si>
    <t>2017-05-25T10:09:16</t>
  </si>
  <si>
    <t>2017-05-25T09:37:02.423+06</t>
  </si>
  <si>
    <t>2017-05-25T09:36:00.212+06</t>
  </si>
  <si>
    <t>23.793064881840476 90.42066830356755 -59.074304448983426 4.0</t>
  </si>
  <si>
    <t>Sample collected from Apurbo House H#5/F R#104</t>
  </si>
  <si>
    <t>2017-05-25T16:02:30.151+06</t>
  </si>
  <si>
    <t>uuid:89313928-8924-4bd5-ae15-bbe8685e50c0</t>
  </si>
  <si>
    <t>89313928-8924-4bd5-ae15-bbe8685e50c0</t>
  </si>
  <si>
    <t>2017-05-25T10:09:18</t>
  </si>
  <si>
    <t>2017-05-25T09:53:49.536+06</t>
  </si>
  <si>
    <t>2017-05-25T09:50:00.538+06</t>
  </si>
  <si>
    <t>23.794349933860293 90.4193897884719 -39.171561678457905 8.0</t>
  </si>
  <si>
    <t>Sample collected from The Classic house H#25 R#96</t>
  </si>
  <si>
    <t>2017-05-25T16:03:00.329+06</t>
  </si>
  <si>
    <t>uuid:82d688fe-2310-4b15-8538-ef737a9d3b85</t>
  </si>
  <si>
    <t>82d688fe-2310-4b15-8538-ef737a9d3b85</t>
  </si>
  <si>
    <t>2017-05-25T10:09:19</t>
  </si>
  <si>
    <t>2017-05-25T10:10:30.336+06</t>
  </si>
  <si>
    <t>2017-05-25T10:06:00.761+06</t>
  </si>
  <si>
    <t>23.794883267147544 90.41799389361852 -25.54545140237953 6.0</t>
  </si>
  <si>
    <t>Sample collected from Turkish Ambassador Residence</t>
  </si>
  <si>
    <t>2017-05-25T16:07:44.685+06</t>
  </si>
  <si>
    <t>uuid:5b5b62b0-3f4e-42dd-bbf1-553f0c1a92a2</t>
  </si>
  <si>
    <t>5b5b62b0-3f4e-42dd-bbf1-553f0c1a92a2</t>
  </si>
  <si>
    <t>2017-05-25T10:09:21</t>
  </si>
  <si>
    <t>2017-05-25T10:25:13.474+06</t>
  </si>
  <si>
    <t>2017-05-25T10:20:00.530+06</t>
  </si>
  <si>
    <t>23.79493583206659 90.41619696841876 -25.905421991256567 6.0</t>
  </si>
  <si>
    <t>Sample collected from Gulshan Palladium H# C1 R#95</t>
  </si>
  <si>
    <t>2017-05-25T16:03:32.490+06</t>
  </si>
  <si>
    <t>uuid:17985a0a-1852-4013-aaf8-b4517a2d0efb</t>
  </si>
  <si>
    <t>17985a0a-1852-4013-aaf8-b4517a2d0efb</t>
  </si>
  <si>
    <t>2017-05-25T10:09:24</t>
  </si>
  <si>
    <t>2017-05-25T10:58:28.749+06</t>
  </si>
  <si>
    <t>2017-05-25T10:58:00.271+06</t>
  </si>
  <si>
    <t>23.789464873938353 90.41323552635468 -35.11606115636427 4.0</t>
  </si>
  <si>
    <t>Sample collected from Hotel Golden Deer</t>
  </si>
  <si>
    <t>2017-05-25T16:08:13.473+06</t>
  </si>
  <si>
    <t>uuid:fd6566c5-d6e1-4856-a1d6-b33c07d94fa4</t>
  </si>
  <si>
    <t>fd6566c5-d6e1-4856-a1d6-b33c07d94fa4</t>
  </si>
  <si>
    <t>2017-05-25T10:09:26</t>
  </si>
  <si>
    <t>2017-05-25T11:31:26.888+06</t>
  </si>
  <si>
    <t>2017-05-25T10:46:00.101+06</t>
  </si>
  <si>
    <t>23.78950471926187 90.41315829336015 -34.155535704458686 6.0</t>
  </si>
  <si>
    <t>Hotel Golden Deer</t>
  </si>
  <si>
    <t>2017-05-25T16:04:55.681+06</t>
  </si>
  <si>
    <t>uuid:d1ac31c1-0634-4373-9f63-6be8c5a1cf56</t>
  </si>
  <si>
    <t>d1ac31c1-0634-4373-9f63-6be8c5a1cf56</t>
  </si>
  <si>
    <t>2017-05-25T10:09:28</t>
  </si>
  <si>
    <t>2017-05-25T08:50:21.908+06</t>
  </si>
  <si>
    <t>2017-05-25T08:51:00.167+06</t>
  </si>
  <si>
    <t>23.791174432256856 90.417485783764 -56.43653281757734 4.0</t>
  </si>
  <si>
    <t>Gulshan youth club field. Dry soil.</t>
  </si>
  <si>
    <t>2017-05-25T16:10:37.653+06</t>
  </si>
  <si>
    <t>uuid:4b56ef4b-b504-4d7c-9786-eabb5e40ba11</t>
  </si>
  <si>
    <t>4b56ef4b-b504-4d7c-9786-eabb5e40ba11</t>
  </si>
  <si>
    <t>2017-05-25T10:13:51</t>
  </si>
  <si>
    <t>2017-05-25T09:07:06.632+06</t>
  </si>
  <si>
    <t>2017-05-25T09:07:00.028+06</t>
  </si>
  <si>
    <t>23.79161030326419 90.41725441088452 -46.87670670780086 4.0</t>
  </si>
  <si>
    <t>Gulshan youth club field. Many people playing this ground.Dry soil</t>
  </si>
  <si>
    <t>2017-05-25T16:11:28.385+06</t>
  </si>
  <si>
    <t>uuid:edbf046c-e1eb-4de1-86f9-c25c48cf8bb9</t>
  </si>
  <si>
    <t>edbf046c-e1eb-4de1-86f9-c25c48cf8bb9</t>
  </si>
  <si>
    <t>2017-05-25T10:13:53</t>
  </si>
  <si>
    <t>2017-05-25T09:18:10.796+06</t>
  </si>
  <si>
    <t>2017-05-25T09:18:00.981+06</t>
  </si>
  <si>
    <t>23.790425150802953 90.41577205172224 -39.195076601200824 4.0</t>
  </si>
  <si>
    <t>Gulshan Central Masjid and Iddgha society. Dry soil.</t>
  </si>
  <si>
    <t>2017-05-25T16:12:08.983+06</t>
  </si>
  <si>
    <t>uuid:6fd1c465-b739-4b46-ba23-337178099153</t>
  </si>
  <si>
    <t>6fd1c465-b739-4b46-ba23-337178099153</t>
  </si>
  <si>
    <t>2017-05-25T10:13:55</t>
  </si>
  <si>
    <t>2017-05-25T10:06:44.077+06</t>
  </si>
  <si>
    <t>2017-05-25T10:06:00.206+06</t>
  </si>
  <si>
    <t>23.790006591027876 90.41030308508077 -32.33176665348244 6.0</t>
  </si>
  <si>
    <t>Showpna departmental shop</t>
  </si>
  <si>
    <t>2017-05-25T16:09:27.123+06</t>
  </si>
  <si>
    <t>uuid:64d0aa7e-1b00-48d1-a5ab-d1c15c0626ea</t>
  </si>
  <si>
    <t>64d0aa7e-1b00-48d1-a5ab-d1c15c0626ea</t>
  </si>
  <si>
    <t>2017-05-25T10:13:58</t>
  </si>
  <si>
    <t>2017-05-25T10:23:46.863+06</t>
  </si>
  <si>
    <t>2017-05-25T10:23:00.294+06</t>
  </si>
  <si>
    <t>23.790600454078508 90.41145154580998 -49.71036337144721 4.0</t>
  </si>
  <si>
    <t>Gulshan-2â€‹ lake. Many trash present</t>
  </si>
  <si>
    <t>2017-05-25T16:12:34.403+06</t>
  </si>
  <si>
    <t>uuid:2da1100d-55c0-44ef-b2a6-08b66e730b74</t>
  </si>
  <si>
    <t>2da1100d-55c0-44ef-b2a6-08b66e730b74</t>
  </si>
  <si>
    <t>2017-05-25T10:14:04</t>
  </si>
  <si>
    <t>2017-05-25T11:15:18.928+06</t>
  </si>
  <si>
    <t>2017-05-25T11:15:00.681+06</t>
  </si>
  <si>
    <t>23.775922165557393 90.41824871164319 -44.18871063562165 4.0</t>
  </si>
  <si>
    <t>Gulshan lake. Trash present</t>
  </si>
  <si>
    <t>2017-05-25T16:12:54.967+06</t>
  </si>
  <si>
    <t>uuid:aa1dbb2d-5d77-4ba6-b79e-b0c6411032de</t>
  </si>
  <si>
    <t>aa1dbb2d-5d77-4ba6-b79e-b0c6411032de</t>
  </si>
  <si>
    <t>2017-05-25T10:14:07</t>
  </si>
  <si>
    <t>2017-05-25T11:41:17.723+06</t>
  </si>
  <si>
    <t>2017-05-25T11:38:00.129+06</t>
  </si>
  <si>
    <t>23.779723283798624 90.4157747390635 -55.2763902274959 6.0</t>
  </si>
  <si>
    <t>Gulshan-1 DNCC market. Many consumer buying this shop</t>
  </si>
  <si>
    <t>2017-05-25T16:09:46.454+06</t>
  </si>
  <si>
    <t>uuid:d4b0eb1f-4294-4ccb-b009-920a9530ddbe</t>
  </si>
  <si>
    <t>d4b0eb1f-4294-4ccb-b009-920a9530ddbe</t>
  </si>
  <si>
    <t>2017-05-25T10:14:10</t>
  </si>
  <si>
    <t>2017-05-25T11:55:37.338+06</t>
  </si>
  <si>
    <t>2017-05-25T11:55:00.997+06</t>
  </si>
  <si>
    <t>23.77959775974264 90.41209258994449 -53.89625346402207 4.0</t>
  </si>
  <si>
    <t>2017-05-25T16:13:14.403+06</t>
  </si>
  <si>
    <t>uuid:f82f6bc3-9f79-4645-904b-d4db75922320</t>
  </si>
  <si>
    <t>f82f6bc3-9f79-4645-904b-d4db75922320</t>
  </si>
  <si>
    <t>2017-05-25T10:14:12</t>
  </si>
  <si>
    <t>2017-05-25T10:30:19.102+06</t>
  </si>
  <si>
    <t>2017-05-23T15:00:00.112+06</t>
  </si>
  <si>
    <t>2017-05-23T17:30:00.434+06</t>
  </si>
  <si>
    <t>2017-05-24T17:30:00.583+06</t>
  </si>
  <si>
    <t>2017-05-25T10:39:57.177+06</t>
  </si>
  <si>
    <t>uuid:25676ff1-e23c-4218-b887-710946ac239e</t>
  </si>
  <si>
    <t>25676ff1-e23c-4218-b887-710946ac239e</t>
  </si>
  <si>
    <t>2017-05-25T04:42:21</t>
  </si>
  <si>
    <t>2017-05-25T10:33:19.415+06</t>
  </si>
  <si>
    <t>2017-05-23T15:00:00.851+06</t>
  </si>
  <si>
    <t>2017-05-23T17:30:00.688+06</t>
  </si>
  <si>
    <t>2017-05-24T17:30:00.490+06</t>
  </si>
  <si>
    <t>2017-05-25T10:39:24.095+06</t>
  </si>
  <si>
    <t>uuid:d7cee551-b11c-44a1-9dd8-51b36d37fe6e</t>
  </si>
  <si>
    <t>d7cee551-b11c-44a1-9dd8-51b36d37fe6e</t>
  </si>
  <si>
    <t>2017-05-25T04:42:23</t>
  </si>
  <si>
    <t>2017-05-25T10:36:42.671+06</t>
  </si>
  <si>
    <t>2017-05-23T15:00:00.446+06</t>
  </si>
  <si>
    <t>2017-05-23T17:30:00.723+06</t>
  </si>
  <si>
    <t>2017-05-24T17:30:00.805+06</t>
  </si>
  <si>
    <t>2017-05-25T10:41:52.966+06</t>
  </si>
  <si>
    <t>uuid:e926558a-9258-4678-93e4-090108514dbf</t>
  </si>
  <si>
    <t>e926558a-9258-4678-93e4-090108514dbf</t>
  </si>
  <si>
    <t>2017-05-25T04:42:25</t>
  </si>
  <si>
    <t>2017-05-25T10:42:49.339+06</t>
  </si>
  <si>
    <t>2017-05-23T16:40:00.398+06</t>
  </si>
  <si>
    <t>2017-05-23T18:00:00.077+06</t>
  </si>
  <si>
    <t>2017-05-24T18:00:00.504+06</t>
  </si>
  <si>
    <t>2017-05-25T10:49:51.025+06</t>
  </si>
  <si>
    <t>uuid:f54bc0c4-f29b-4892-86d6-503cc6e0e3bf</t>
  </si>
  <si>
    <t>f54bc0c4-f29b-4892-86d6-503cc6e0e3bf</t>
  </si>
  <si>
    <t>2017-05-25T04:50:13</t>
  </si>
  <si>
    <t>2017-05-25T10:44:33.895+06</t>
  </si>
  <si>
    <t>2017-05-23T16:40:00.274+06</t>
  </si>
  <si>
    <t>2017-05-23T18:00:00.610+06</t>
  </si>
  <si>
    <t>2017-05-24T18:00:00.611+06</t>
  </si>
  <si>
    <t>2017-05-25T10:49:25.241+06</t>
  </si>
  <si>
    <t>uuid:b83a98c3-a3aa-4bc5-8691-07809b042fdd</t>
  </si>
  <si>
    <t>b83a98c3-a3aa-4bc5-8691-07809b042fdd</t>
  </si>
  <si>
    <t>2017-05-25T04:50:15</t>
  </si>
  <si>
    <t>2017-05-25T10:46:23.138+06</t>
  </si>
  <si>
    <t>2017-05-23T16:40:00.742+06</t>
  </si>
  <si>
    <t>2017-05-23T18:00:00.933+06</t>
  </si>
  <si>
    <t>2017-05-24T18:00:00.735+06</t>
  </si>
  <si>
    <t>2017-05-25T10:49:42.028+06</t>
  </si>
  <si>
    <t>uuid:922aedff-b248-48cf-ba8f-aa9e357c228c</t>
  </si>
  <si>
    <t>922aedff-b248-48cf-ba8f-aa9e357c228c</t>
  </si>
  <si>
    <t>2017-05-25T04:50:17</t>
  </si>
  <si>
    <t>2017-05-25T10:50:07.724+06</t>
  </si>
  <si>
    <t>2017-05-23T14:45:00.399+06</t>
  </si>
  <si>
    <t>2017-05-23T17:30:00.368+06</t>
  </si>
  <si>
    <t>2017-05-24T17:30:00.512+06</t>
  </si>
  <si>
    <t>2017-05-25T10:55:42.590+06</t>
  </si>
  <si>
    <t>uuid:a7d62f65-3bc5-40d3-b6ab-c82687f7d908</t>
  </si>
  <si>
    <t>a7d62f65-3bc5-40d3-b6ab-c82687f7d908</t>
  </si>
  <si>
    <t>2017-05-25T04:56:24</t>
  </si>
  <si>
    <t>2017-05-25T10:52:36.911+06</t>
  </si>
  <si>
    <t>2017-05-23T14:45:00.842+06</t>
  </si>
  <si>
    <t>2017-05-23T17:30:00.067+06</t>
  </si>
  <si>
    <t>2017-05-24T17:30:00.830+06</t>
  </si>
  <si>
    <t>2017-05-25T10:55:54.086+06</t>
  </si>
  <si>
    <t>uuid:7550472b-e226-414c-8084-1fc87819265b</t>
  </si>
  <si>
    <t>7550472b-e226-414c-8084-1fc87819265b</t>
  </si>
  <si>
    <t>2017-05-25T04:56:27</t>
  </si>
  <si>
    <t>2017-05-25T10:54:01.244+06</t>
  </si>
  <si>
    <t>2017-05-23T14:45:00.745+06</t>
  </si>
  <si>
    <t>2017-05-23T17:30:00.970+06</t>
  </si>
  <si>
    <t>2017-05-24T17:30:00.158+06</t>
  </si>
  <si>
    <t>2017-05-25T10:56:02.069+06</t>
  </si>
  <si>
    <t>uuid:33c23968-2777-47c2-a643-7fab4d0eed99</t>
  </si>
  <si>
    <t>33c23968-2777-47c2-a643-7fab4d0eed99</t>
  </si>
  <si>
    <t>2017-05-25T04:56:29</t>
  </si>
  <si>
    <t>2017-05-25T10:56:21.562+06</t>
  </si>
  <si>
    <t>2017-05-23T17:00:00.957+06</t>
  </si>
  <si>
    <t>2017-05-23T18:00:00.033+06</t>
  </si>
  <si>
    <t>2017-05-24T18:00:00.695+06</t>
  </si>
  <si>
    <t>2017-05-25T11:07:48.636+06</t>
  </si>
  <si>
    <t>uuid:297848f9-36e3-49f4-834b-9fb7a6534123</t>
  </si>
  <si>
    <t>297848f9-36e3-49f4-834b-9fb7a6534123</t>
  </si>
  <si>
    <t>2017-05-25T05:08:40</t>
  </si>
  <si>
    <t>2017-05-25T11:01:04.397+06</t>
  </si>
  <si>
    <t>2017-05-23T17:00:00.942+06</t>
  </si>
  <si>
    <t>2017-05-23T18:00:00.790+06</t>
  </si>
  <si>
    <t>2017-05-24T18:00:00.913+06</t>
  </si>
  <si>
    <t>2017-05-25T11:07:59.482+06</t>
  </si>
  <si>
    <t>uuid:d21f6aa8-b672-410c-b798-589d82f9a5f4</t>
  </si>
  <si>
    <t>d21f6aa8-b672-410c-b798-589d82f9a5f4</t>
  </si>
  <si>
    <t>2017-05-25T05:08:42</t>
  </si>
  <si>
    <t>2017-05-25T11:05:07.233+06</t>
  </si>
  <si>
    <t>2017-05-23T17:00:00.476+06</t>
  </si>
  <si>
    <t>2017-05-23T18:00:00.596+06</t>
  </si>
  <si>
    <t>2017-05-24T18:00:00.910+06</t>
  </si>
  <si>
    <t>2017-05-25T11:08:06.154+06</t>
  </si>
  <si>
    <t>uuid:63737793-ab5a-47db-8864-ec1aed86a568</t>
  </si>
  <si>
    <t>63737793-ab5a-47db-8864-ec1aed86a568</t>
  </si>
  <si>
    <t>2017-05-25T05:08:45</t>
  </si>
  <si>
    <t>2017-05-25T11:09:12.437+06</t>
  </si>
  <si>
    <t>2017-05-23T17:00:00.722+06</t>
  </si>
  <si>
    <t>2017-05-23T18:20:00.443+06</t>
  </si>
  <si>
    <t>2017-05-24T18:20:00.843+06</t>
  </si>
  <si>
    <t>2017-05-25T11:13:09.538+06</t>
  </si>
  <si>
    <t>uuid:123704d6-c414-4b1d-bf1b-359b5e6e9c01</t>
  </si>
  <si>
    <t>123704d6-c414-4b1d-bf1b-359b5e6e9c01</t>
  </si>
  <si>
    <t>2017-05-25T05:13:49</t>
  </si>
  <si>
    <t>2017-05-25T11:11:11.035+06</t>
  </si>
  <si>
    <t>2017-05-23T17:00:00.696+06</t>
  </si>
  <si>
    <t>2017-05-23T18:20:00.384+06</t>
  </si>
  <si>
    <t>2017-05-24T18:20:00.592+06</t>
  </si>
  <si>
    <t>2017-05-25T11:13:27.458+06</t>
  </si>
  <si>
    <t>uuid:bf7391d8-8000-42ee-acbe-0890b2b87742</t>
  </si>
  <si>
    <t>bf7391d8-8000-42ee-acbe-0890b2b87742</t>
  </si>
  <si>
    <t>2017-05-25T05:13:52</t>
  </si>
  <si>
    <t>2017-05-25T11:13:43.385+06</t>
  </si>
  <si>
    <t>2017-05-23T17:00:00.674+06</t>
  </si>
  <si>
    <t>2017-05-23T18:20:00.125+06</t>
  </si>
  <si>
    <t>2017-05-24T18:20:00.145+06</t>
  </si>
  <si>
    <t>2017-05-25T11:15:10.905+06</t>
  </si>
  <si>
    <t>uuid:fd261754-27d4-4c27-918b-a0e20232ef73</t>
  </si>
  <si>
    <t>fd261754-27d4-4c27-918b-a0e20232ef73</t>
  </si>
  <si>
    <t>2017-05-25T05:27:30</t>
  </si>
  <si>
    <t>2017-05-25T11:15:17.923+06</t>
  </si>
  <si>
    <t>2017-05-23T17:00:00.258+06</t>
  </si>
  <si>
    <t>2017-05-23T18:20:00.584+06</t>
  </si>
  <si>
    <t>2017-05-24T18:20:00.856+06</t>
  </si>
  <si>
    <t>2017-05-25T11:17:08.483+06</t>
  </si>
  <si>
    <t>uuid:aa7beaf6-e438-45a1-bb26-9e25ab75c7da</t>
  </si>
  <si>
    <t>aa7beaf6-e438-45a1-bb26-9e25ab75c7da</t>
  </si>
  <si>
    <t>2017-05-25T05:27:32</t>
  </si>
  <si>
    <t>2017-05-25T11:17:14.741+06</t>
  </si>
  <si>
    <t>2017-05-23T17:00:00.111+06</t>
  </si>
  <si>
    <t>2017-05-23T18:20:00.957+06</t>
  </si>
  <si>
    <t>2017-05-24T18:20:00.770+06</t>
  </si>
  <si>
    <t>2017-05-25T11:25:43.977+06</t>
  </si>
  <si>
    <t>uuid:b3d01891-d437-46b3-8d98-df52b524c16a</t>
  </si>
  <si>
    <t>b3d01891-d437-46b3-8d98-df52b524c16a</t>
  </si>
  <si>
    <t>2017-05-25T05:27:34</t>
  </si>
  <si>
    <t>2017-05-25T11:38:00.346+06</t>
  </si>
  <si>
    <t>2017-05-23T14:00:00.920+06</t>
  </si>
  <si>
    <t>2017-05-23T17:30:00.520+06</t>
  </si>
  <si>
    <t>2017-05-24T17:30:00.063+06</t>
  </si>
  <si>
    <t>2017-05-25T12:17:14.371+06</t>
  </si>
  <si>
    <t>uuid:288a9fb8-ef51-4d3a-978a-c1434f806740</t>
  </si>
  <si>
    <t>288a9fb8-ef51-4d3a-978a-c1434f806740</t>
  </si>
  <si>
    <t>2017-05-25T06:18:41</t>
  </si>
  <si>
    <t>2017-05-25T11:42:38.158+06</t>
  </si>
  <si>
    <t>2017-05-23T14:00:00.978+06</t>
  </si>
  <si>
    <t>2017-05-23T17:30:00.988+06</t>
  </si>
  <si>
    <t>2017-05-24T17:30:00.574+06</t>
  </si>
  <si>
    <t>2017-05-25T12:17:33.889+06</t>
  </si>
  <si>
    <t>uuid:094c70c4-2895-4309-a76e-c9849b307933</t>
  </si>
  <si>
    <t>094c70c4-2895-4309-a76e-c9849b307933</t>
  </si>
  <si>
    <t>2017-05-25T06:18:43</t>
  </si>
  <si>
    <t>2017-05-25T11:47:12.141+06</t>
  </si>
  <si>
    <t>2017-05-23T16:00:00.266+06</t>
  </si>
  <si>
    <t>2017-05-23T17:30:00.825+06</t>
  </si>
  <si>
    <t>2017-05-24T17:30:00.694+06</t>
  </si>
  <si>
    <t>2017-05-25T12:12:47.273+06</t>
  </si>
  <si>
    <t>uuid:2cf4d23f-bfd0-4526-9e17-c9222a9cdaf0</t>
  </si>
  <si>
    <t>2cf4d23f-bfd0-4526-9e17-c9222a9cdaf0</t>
  </si>
  <si>
    <t>2017-05-25T06:18:46</t>
  </si>
  <si>
    <t>2017-05-25T11:50:52.593+06</t>
  </si>
  <si>
    <t>2017-05-23T16:00:00.535+06</t>
  </si>
  <si>
    <t>2017-05-23T17:30:00.840+06</t>
  </si>
  <si>
    <t>2017-05-24T17:30:00.990+06</t>
  </si>
  <si>
    <t>2017-05-25T12:16:35.631+06</t>
  </si>
  <si>
    <t>uuid:ffb0833e-0aa5-4e94-a1e4-5beaffd21e15</t>
  </si>
  <si>
    <t>ffb0833e-0aa5-4e94-a1e4-5beaffd21e15</t>
  </si>
  <si>
    <t>2017-05-25T06:18:48</t>
  </si>
  <si>
    <t>2017-05-25T11:55:00.575+06</t>
  </si>
  <si>
    <t>2017-05-23T16:00:00.741+06</t>
  </si>
  <si>
    <t>2017-05-23T17:30:00.298+06</t>
  </si>
  <si>
    <t>2017-05-24T17:30:00.223+06</t>
  </si>
  <si>
    <t>2017-05-25T12:14:00.324+06</t>
  </si>
  <si>
    <t>uuid:7eaf8097-49a8-406a-b8ec-e7edc5c7bbdf</t>
  </si>
  <si>
    <t>7eaf8097-49a8-406a-b8ec-e7edc5c7bbdf</t>
  </si>
  <si>
    <t>2017-05-25T06:18:52</t>
  </si>
  <si>
    <t>2017-05-25T11:59:04.113+06</t>
  </si>
  <si>
    <t>2017-05-23T15:30:00.175+06</t>
  </si>
  <si>
    <t>2017-05-23T17:30:00.099+06</t>
  </si>
  <si>
    <t>2017-05-24T17:30:00.015+06</t>
  </si>
  <si>
    <t>2017-05-25T12:18:17.545+06</t>
  </si>
  <si>
    <t>uuid:14b89c1f-938b-452c-8b3c-1c3857c3370a</t>
  </si>
  <si>
    <t>14b89c1f-938b-452c-8b3c-1c3857c3370a</t>
  </si>
  <si>
    <t>2017-05-25T06:18:55</t>
  </si>
  <si>
    <t>2017-05-25T12:01:22.281+06</t>
  </si>
  <si>
    <t>2017-05-23T15:30:00.352+06</t>
  </si>
  <si>
    <t>2017-05-23T17:30:00.148+06</t>
  </si>
  <si>
    <t>2017-05-24T17:30:00.814+06</t>
  </si>
  <si>
    <t>2017-05-25T12:17:55.286+06</t>
  </si>
  <si>
    <t>uuid:c99f1c51-f9f9-46cc-a1dd-cbfb9f7ef26e</t>
  </si>
  <si>
    <t>c99f1c51-f9f9-46cc-a1dd-cbfb9f7ef26e</t>
  </si>
  <si>
    <t>2017-05-25T06:18:58</t>
  </si>
  <si>
    <t>2017-05-28T09:30:04.309+06</t>
  </si>
  <si>
    <t>2017-05-28T09:22:00.652+06</t>
  </si>
  <si>
    <t>23.783553805126132 90.41792057026389 -18.01754247691289 4.0</t>
  </si>
  <si>
    <t>Seabreeze International School</t>
  </si>
  <si>
    <t>2017-05-28T15:39:11.911+06</t>
  </si>
  <si>
    <t>uuid:8ea6f292-dfbf-4fab-a378-afffcd9342bb</t>
  </si>
  <si>
    <t>8ea6f292-dfbf-4fab-a378-afffcd9342bb</t>
  </si>
  <si>
    <t>2017-05-28T09:42:17</t>
  </si>
  <si>
    <t>2017-05-28T09:37:02.229+06</t>
  </si>
  <si>
    <t>2017-05-28T09:30:00.694+06</t>
  </si>
  <si>
    <t>23.783533938374447 90.41792713911958 -42.80278523394095 4.0</t>
  </si>
  <si>
    <t>2017-05-28T15:40:56.977+06</t>
  </si>
  <si>
    <t>uuid:4a3bf142-5653-466f-aa4e-c204234b843e</t>
  </si>
  <si>
    <t>4a3bf142-5653-466f-aa4e-c204234b843e</t>
  </si>
  <si>
    <t>2017-05-28T09:42:19</t>
  </si>
  <si>
    <t>2017-05-28T09:49:03.869+06</t>
  </si>
  <si>
    <t>2017-05-28T09:50:00.647+06</t>
  </si>
  <si>
    <t>23.78315435568867 90.41756684345562 31.78722050711272 4.0</t>
  </si>
  <si>
    <t>Ridge ville, road 126, house 13, gulshan 1</t>
  </si>
  <si>
    <t>2017-05-28T15:37:15.231+06</t>
  </si>
  <si>
    <t>uuid:af979228-c157-4dd9-8304-3593340ec617</t>
  </si>
  <si>
    <t>af979228-c157-4dd9-8304-3593340ec617</t>
  </si>
  <si>
    <t>2017-05-28T09:42:21</t>
  </si>
  <si>
    <t>2017-05-28T10:20:10.926+06</t>
  </si>
  <si>
    <t>2017-05-28T10:20:00.266+06</t>
  </si>
  <si>
    <t>23.78806949307457 90.41671564838367 -32.15974488002514 4.0</t>
  </si>
  <si>
    <t>Shwapno, gulshan 1</t>
  </si>
  <si>
    <t>2017-05-28T15:38:09.646+06</t>
  </si>
  <si>
    <t>uuid:f9b5f699-8a32-47b6-8889-883051d22274</t>
  </si>
  <si>
    <t>f9b5f699-8a32-47b6-8889-883051d22274</t>
  </si>
  <si>
    <t>2017-05-28T09:42:23</t>
  </si>
  <si>
    <t>2017-05-28T10:33:15.146+06</t>
  </si>
  <si>
    <t>2017-05-28T10:33:00.001+06</t>
  </si>
  <si>
    <t>23.788654268256625 90.41645305179345 -57.2516639740375 6.0</t>
  </si>
  <si>
    <t>Agora</t>
  </si>
  <si>
    <t>2017-05-28T15:38:28.658+06</t>
  </si>
  <si>
    <t>uuid:344c169c-0902-4dcc-b9c9-4e458b5207ce</t>
  </si>
  <si>
    <t>344c169c-0902-4dcc-b9c9-4e458b5207ce</t>
  </si>
  <si>
    <t>2017-05-28T09:42:24</t>
  </si>
  <si>
    <t>2017-05-28T11:00:01.841+06</t>
  </si>
  <si>
    <t>2017-05-28T11:00:00.191+06</t>
  </si>
  <si>
    <t>23.7949665991997 90.41505418697807 -31.10868146777524 4.0</t>
  </si>
  <si>
    <t>Gulshan 2 DCC Market</t>
  </si>
  <si>
    <t>2017-05-28T15:38:49.599+06</t>
  </si>
  <si>
    <t>uuid:0a1bc338-cb47-4856-91f9-48f61693e156</t>
  </si>
  <si>
    <t>0a1bc338-cb47-4856-91f9-48f61693e156</t>
  </si>
  <si>
    <t>2017-05-28T09:42:26</t>
  </si>
  <si>
    <t>2017-05-28T12:09:20.123+06</t>
  </si>
  <si>
    <t>2017-05-28T12:15:00.065+06</t>
  </si>
  <si>
    <t>23.778195201655528 90.41369855637008 -32.0506483092805 4.0</t>
  </si>
  <si>
    <t>Sample colleced from Spectra restaurant</t>
  </si>
  <si>
    <t>2017-05-28T15:40:32.723+06</t>
  </si>
  <si>
    <t>uuid:ad759901-6e65-4364-a466-2f32a61d73af</t>
  </si>
  <si>
    <t>ad759901-6e65-4364-a466-2f32a61d73af</t>
  </si>
  <si>
    <t>2017-05-28T09:42:28</t>
  </si>
  <si>
    <t>2017-05-28T12:28:36.944+06</t>
  </si>
  <si>
    <t>2017-05-28T12:22:00.220+06</t>
  </si>
  <si>
    <t>23.77828686759925 90.4136860861292 -22.43369743854628 6.0</t>
  </si>
  <si>
    <t>WASA Water with tape</t>
  </si>
  <si>
    <t>Sample colleced from Spectra restaurant Gulshan 1</t>
  </si>
  <si>
    <t>2017-05-28T15:41:24.418+06</t>
  </si>
  <si>
    <t>uuid:cfca48a0-fcd3-48bb-8229-12eefd1275ca</t>
  </si>
  <si>
    <t>cfca48a0-fcd3-48bb-8229-12eefd1275ca</t>
  </si>
  <si>
    <t>2017-05-28T09:42:29</t>
  </si>
  <si>
    <t>2017-05-28T12:39:52.009+06</t>
  </si>
  <si>
    <t>2017-05-28T12:40:00.252+06</t>
  </si>
  <si>
    <t>23.778751884593756 90.41415328447883 -45.02163194437905 6.0</t>
  </si>
  <si>
    <t>2017-05-28T15:37:43.586+06</t>
  </si>
  <si>
    <t>uuid:600f2a84-6cb3-4c8c-8dd1-3ff3430d9cb2</t>
  </si>
  <si>
    <t>600f2a84-6cb3-4c8c-8dd1-3ff3430d9cb2</t>
  </si>
  <si>
    <t>2017-05-28T09:42:31</t>
  </si>
  <si>
    <t>2017-05-28T09:07:56.283+06</t>
  </si>
  <si>
    <t>2017-05-28T09:10:00.253+06</t>
  </si>
  <si>
    <t>23.773912295946662 90.41580201428783 -45.067109613950535 6.0</t>
  </si>
  <si>
    <t>Niketon park &amp;Soil dry</t>
  </si>
  <si>
    <t>2017-05-28T15:43:39.099+06</t>
  </si>
  <si>
    <t>uuid:8be617ca-be82-4946-89fb-80fe81cd0320</t>
  </si>
  <si>
    <t>8be617ca-be82-4946-89fb-80fe81cd0320</t>
  </si>
  <si>
    <t>2017-05-28T09:45:48</t>
  </si>
  <si>
    <t>2017-05-28T09:27:32.982+06</t>
  </si>
  <si>
    <t>2017-05-28T09:30:00.710+06</t>
  </si>
  <si>
    <t>23.776584565531618 90.41756794794875 -33.353641281892635 6.0</t>
  </si>
  <si>
    <t>Trest presentâ€‹ /road-140</t>
  </si>
  <si>
    <t>2017-05-28T15:42:54.053+06</t>
  </si>
  <si>
    <t>uuid:0e4c4a11-161d-4fae-b6b1-8d097da4305d</t>
  </si>
  <si>
    <t>0e4c4a11-161d-4fae-b6b1-8d097da4305d</t>
  </si>
  <si>
    <t>2017-05-28T09:45:51</t>
  </si>
  <si>
    <t>2017-05-28T09:39:15.152+06</t>
  </si>
  <si>
    <t>2017-05-28T09:40:00.218+06</t>
  </si>
  <si>
    <t>23.778759406079462 90.41800359400095 2.5898847185041407 6.0</t>
  </si>
  <si>
    <t>Trest present/road-137</t>
  </si>
  <si>
    <t>2017-05-28T15:42:05.116+06</t>
  </si>
  <si>
    <t>uuid:b1728512-379e-4940-8110-f978bac0b71d</t>
  </si>
  <si>
    <t>b1728512-379e-4940-8110-f978bac0b71d</t>
  </si>
  <si>
    <t>2017-05-28T09:45:53</t>
  </si>
  <si>
    <t>2017-05-28T09:49:28.015+06</t>
  </si>
  <si>
    <t>2017-05-28T09:50:00.347+06</t>
  </si>
  <si>
    <t>23.779422289628986 90.4187973875002 -57.369567895437186 4.0</t>
  </si>
  <si>
    <t>Near by lake and road&amp;soil moist</t>
  </si>
  <si>
    <t>2017-05-28T15:44:30.432+06</t>
  </si>
  <si>
    <t>uuid:684c8468-84b4-4d94-ac9e-83356aa906bf</t>
  </si>
  <si>
    <t>684c8468-84b4-4d94-ac9e-83356aa906bf</t>
  </si>
  <si>
    <t>2017-05-28T09:45:57</t>
  </si>
  <si>
    <t>2017-05-28T10:05:12.912+06</t>
  </si>
  <si>
    <t>2017-05-28T10:05:00.413+06</t>
  </si>
  <si>
    <t>23.782035091444847 90.41823721756914 -41.157847683308304 6.0</t>
  </si>
  <si>
    <t>Trest present/road-130</t>
  </si>
  <si>
    <t>2017-05-28T15:42:33.702+06</t>
  </si>
  <si>
    <t>uuid:6d575f87-0ffa-4065-bb43-4d0581f86746</t>
  </si>
  <si>
    <t>6d575f87-0ffa-4065-bb43-4d0581f86746</t>
  </si>
  <si>
    <t>2017-05-28T09:45:59</t>
  </si>
  <si>
    <t>2017-05-28T10:34:57.042+06</t>
  </si>
  <si>
    <t>2017-05-28T10:35:00.280+06</t>
  </si>
  <si>
    <t>23.79044765821604 90.41496903689597 -54.71671192148264 4.0</t>
  </si>
  <si>
    <t>Near by Azad mosque&amp;soil moist</t>
  </si>
  <si>
    <t>2017-05-28T15:44:50.684+06</t>
  </si>
  <si>
    <t>uuid:2db79a7d-f056-474f-9740-ab124225cd00</t>
  </si>
  <si>
    <t>2db79a7d-f056-474f-9740-ab124225cd00</t>
  </si>
  <si>
    <t>2017-05-28T09:46:01</t>
  </si>
  <si>
    <t>2017-05-28T11:01:51.235+06</t>
  </si>
  <si>
    <t>2017-05-28T11:02:00.950+06</t>
  </si>
  <si>
    <t>23.78051750988994 90.41556123376108 -38.59597749197214 6.0</t>
  </si>
  <si>
    <t>Road-19 gulshan 1</t>
  </si>
  <si>
    <t>2017-05-28T15:43:18.256+06</t>
  </si>
  <si>
    <t>uuid:c7bbe9ce-321e-434e-9924-aeff391cb98f</t>
  </si>
  <si>
    <t>c7bbe9ce-321e-434e-9924-aeff391cb98f</t>
  </si>
  <si>
    <t>2017-05-28T09:46:08</t>
  </si>
  <si>
    <t>2017-05-30T09:47:08.815+06</t>
  </si>
  <si>
    <t>2017-05-30T09:50:00.965+06</t>
  </si>
  <si>
    <t>23.772692714143233 90.43004984828406 -32.02686224994649 4.0</t>
  </si>
  <si>
    <t>2017-05-30T15:34:16.435+06</t>
  </si>
  <si>
    <t>uuid:d165ab29-ea20-4cbb-b628-9a79b9b81219</t>
  </si>
  <si>
    <t>d165ab29-ea20-4cbb-b628-9a79b9b81219</t>
  </si>
  <si>
    <t>2017-05-30T09:41:09</t>
  </si>
  <si>
    <t>2017-05-30T09:41:46.277+06</t>
  </si>
  <si>
    <t>2017-05-30T09:38:00.580+06</t>
  </si>
  <si>
    <t>23.7723592431513 90.430175637814 -19.578767894125264 4.0</t>
  </si>
  <si>
    <t>2017-05-30T15:38:17.323+06</t>
  </si>
  <si>
    <t>uuid:d7314a52-e78a-4f10-8719-a5daded07524</t>
  </si>
  <si>
    <t>d7314a52-e78a-4f10-8719-a5daded07524</t>
  </si>
  <si>
    <t>2017-05-30T09:41:27</t>
  </si>
  <si>
    <t>2017-05-30T09:52:29.091+06</t>
  </si>
  <si>
    <t>2017-05-30T09:45:00.322+06</t>
  </si>
  <si>
    <t>23.772186881615877 90.43005898565112 -21.535840295952063 4.0</t>
  </si>
  <si>
    <t>2017-05-30T15:37:01.493+06</t>
  </si>
  <si>
    <t>uuid:446e605f-d196-415c-86f3-2ca994b17e6b</t>
  </si>
  <si>
    <t>446e605f-d196-415c-86f3-2ca994b17e6b</t>
  </si>
  <si>
    <t>2017-05-30T09:41:29</t>
  </si>
  <si>
    <t>2017-05-30T10:06:32.220+06</t>
  </si>
  <si>
    <t>2017-05-30T10:05:00.801+06</t>
  </si>
  <si>
    <t>23.77139080994495 90.43001869083346 -42.0852668634303 4.0</t>
  </si>
  <si>
    <t>2017-05-30T15:34:59.856+06</t>
  </si>
  <si>
    <t>uuid:960ce3ea-7a88-4b64-9675-9df96df4b685</t>
  </si>
  <si>
    <t>960ce3ea-7a88-4b64-9675-9df96df4b685</t>
  </si>
  <si>
    <t>2017-05-30T10:09:45.190+06</t>
  </si>
  <si>
    <t>2017-05-30T10:09:00.604+06</t>
  </si>
  <si>
    <t>23.771632685311346 90.42975954601054 -28.72725417551548 4.0</t>
  </si>
  <si>
    <t>2017-05-30T15:38:58.073+06</t>
  </si>
  <si>
    <t>uuid:56d65b43-93ec-4c1b-9e84-eab53da50736</t>
  </si>
  <si>
    <t>56d65b43-93ec-4c1b-9e84-eab53da50736</t>
  </si>
  <si>
    <t>2017-05-30T09:41:31</t>
  </si>
  <si>
    <t>2017-05-30T10:20:49.172+06</t>
  </si>
  <si>
    <t>2017-05-30T10:15:00.107+06</t>
  </si>
  <si>
    <t>23.771882308183823 90.42970984586998 -60.11817307786894 4.0</t>
  </si>
  <si>
    <t>WASA pipe with tube well</t>
  </si>
  <si>
    <t>Trest present</t>
  </si>
  <si>
    <t>2017-05-30T15:39:49.067+06</t>
  </si>
  <si>
    <t>uuid:78f8e2c8-4bd3-4a93-bd46-8fe723ca3b17</t>
  </si>
  <si>
    <t>78f8e2c8-4bd3-4a93-bd46-8fe723ca3b17</t>
  </si>
  <si>
    <t>2017-05-30T09:41:34</t>
  </si>
  <si>
    <t>2017-05-30T10:26:55.822+06</t>
  </si>
  <si>
    <t>2017-05-30T10:29:00.379+06</t>
  </si>
  <si>
    <t>23.770203734096654 90.43364668322425 -33.369425989637065 4.0</t>
  </si>
  <si>
    <t>2017-05-30T15:35:25.493+06</t>
  </si>
  <si>
    <t>uuid:64f7d8d9-4fbf-4f8b-9dec-2201d19be77a</t>
  </si>
  <si>
    <t>64f7d8d9-4fbf-4f8b-9dec-2201d19be77a</t>
  </si>
  <si>
    <t>2017-05-30T09:41:35</t>
  </si>
  <si>
    <t>2017-05-30T10:25:40.156+06</t>
  </si>
  <si>
    <t>2017-05-30T10:30:00.320+06</t>
  </si>
  <si>
    <t>23.77175281210993 90.42982424386835 -42.50954389495106 4.0</t>
  </si>
  <si>
    <t>2017-05-30T15:37:24.580+06</t>
  </si>
  <si>
    <t>uuid:52014ac1-d335-4b4e-9d0a-131be903e339</t>
  </si>
  <si>
    <t>52014ac1-d335-4b4e-9d0a-131be903e339</t>
  </si>
  <si>
    <t>2017-05-30T09:41:36</t>
  </si>
  <si>
    <t>2017-05-30T10:51:28.540+06</t>
  </si>
  <si>
    <t>2017-05-30T10:51:00.884+06</t>
  </si>
  <si>
    <t>23.76942623732775 90.43171468686718 -31.9978386155827 4.0</t>
  </si>
  <si>
    <t>2017-05-30T15:30:31.129+06</t>
  </si>
  <si>
    <t>uuid:22083712-f573-4ecc-b9bb-f7a25ff30cfb</t>
  </si>
  <si>
    <t>22083712-f573-4ecc-b9bb-f7a25ff30cfb</t>
  </si>
  <si>
    <t>2017-05-30T09:41:38</t>
  </si>
  <si>
    <t>2017-05-30T10:37:35.937+06</t>
  </si>
  <si>
    <t>2017-05-30T10:40:00.592+06</t>
  </si>
  <si>
    <t>23.771965909450977 90.43120033212892 -37.78119615622009 4.0</t>
  </si>
  <si>
    <t>2017-05-30T15:39:20.051+06</t>
  </si>
  <si>
    <t>uuid:c66f31e7-a8dd-4e3e-a9ed-781ab74874b3</t>
  </si>
  <si>
    <t>c66f31e7-a8dd-4e3e-a9ed-781ab74874b3</t>
  </si>
  <si>
    <t>2017-05-30T10:58:45.130+06</t>
  </si>
  <si>
    <t>2017-05-30T11:00:00.527+06</t>
  </si>
  <si>
    <t>23.7695902014421 90.43117897449028 -84.20456192137979 4.0</t>
  </si>
  <si>
    <t>2017-05-30T15:31:12.315+06</t>
  </si>
  <si>
    <t>uuid:d43b73a4-9216-47c2-9692-af950c195840</t>
  </si>
  <si>
    <t>d43b73a4-9216-47c2-9692-af950c195840</t>
  </si>
  <si>
    <t>2017-05-30T09:41:47</t>
  </si>
  <si>
    <t>2017-05-30T10:53:31.906+06</t>
  </si>
  <si>
    <t>2017-05-30T10:48:00.644+06</t>
  </si>
  <si>
    <t>23.7719801018689 90.4311918553757 -44.51261457298951 4.0</t>
  </si>
  <si>
    <t>2017-05-30T15:37:49.333+06</t>
  </si>
  <si>
    <t>uuid:6e6bca66-4296-46fa-b938-6bba5dca9448</t>
  </si>
  <si>
    <t>6e6bca66-4296-46fa-b938-6bba5dca9448</t>
  </si>
  <si>
    <t>2017-05-30T09:41:49</t>
  </si>
  <si>
    <t>2017-05-30T11:16:04.803+06</t>
  </si>
  <si>
    <t>2017-05-30T11:20:00.706+06</t>
  </si>
  <si>
    <t>23.769688530352372 90.4306944843776 -23.25979533907083 4.0</t>
  </si>
  <si>
    <t>2017-05-30T15:35:53.430+06</t>
  </si>
  <si>
    <t>uuid:050eda83-6828-439e-b6a0-212193f1137c</t>
  </si>
  <si>
    <t>050eda83-6828-439e-b6a0-212193f1137c</t>
  </si>
  <si>
    <t>2017-05-30T09:41:52</t>
  </si>
  <si>
    <t>2017-05-30T11:43:01.188+06</t>
  </si>
  <si>
    <t>2017-05-30T11:45:00.881+06</t>
  </si>
  <si>
    <t>23.77030805233066 90.42922144295889 -42.391506529394356 4.0</t>
  </si>
  <si>
    <t>2017-05-30T15:36:14.628+06</t>
  </si>
  <si>
    <t>uuid:83427c8a-274b-4cf6-9433-fd7e856b3460</t>
  </si>
  <si>
    <t>83427c8a-274b-4cf6-9433-fd7e856b3460</t>
  </si>
  <si>
    <t>2017-05-30T09:41:54</t>
  </si>
  <si>
    <t>2017-05-30T11:08:14.297+06</t>
  </si>
  <si>
    <t>2017-05-30T11:10:00.095+06</t>
  </si>
  <si>
    <t>23.771832317176788 90.43115469981369 -55.99434935483651 6.0</t>
  </si>
  <si>
    <t>Sample colleced  WASA with tap</t>
  </si>
  <si>
    <t>2017-05-30T15:40:18.921+06</t>
  </si>
  <si>
    <t>uuid:976cc475-88b3-4166-b2c7-19aa7f2a38c8</t>
  </si>
  <si>
    <t>976cc475-88b3-4166-b2c7-19aa7f2a38c8</t>
  </si>
  <si>
    <t>2017-05-30T09:41:57</t>
  </si>
  <si>
    <t>2017-05-30T12:00:23.784+06</t>
  </si>
  <si>
    <t>2017-05-30T12:03:00.215+06</t>
  </si>
  <si>
    <t>23.771963326956286 90.42774414935752 -15.921903820805738 4.0</t>
  </si>
  <si>
    <t>2017-05-30T15:31:55.948+06</t>
  </si>
  <si>
    <t>uuid:24821edd-a50e-4f89-896b-217b624aec2b</t>
  </si>
  <si>
    <t>24821edd-a50e-4f89-896b-217b624aec2b</t>
  </si>
  <si>
    <t>2017-05-30T09:42:03</t>
  </si>
  <si>
    <t>2017-05-30T09:44:27.772+06</t>
  </si>
  <si>
    <t>2017-05-30T09:37:00.326+06</t>
  </si>
  <si>
    <t>23.772688879261455 90.42785657941631 -2.759348467473845 8.0</t>
  </si>
  <si>
    <t>2017-05-30T15:41:09.739+06</t>
  </si>
  <si>
    <t>uuid:f5956680-f881-43f0-a1c3-1f961e7fd8bd</t>
  </si>
  <si>
    <t>f5956680-f881-43f0-a1c3-1f961e7fd8bd</t>
  </si>
  <si>
    <t>2017-05-30T09:45:43</t>
  </si>
  <si>
    <t>2017-05-30T10:10:04.974+06</t>
  </si>
  <si>
    <t>2017-05-30T10:05:00.137+06</t>
  </si>
  <si>
    <t>23.772469454913146 90.42946522914038 -34.756612333846206 6.0</t>
  </si>
  <si>
    <t>Dirty visible nearby</t>
  </si>
  <si>
    <t>2017-05-30T15:41:55.057+06</t>
  </si>
  <si>
    <t>uuid:c1a7605b-1e70-4ae8-ab2a-b38b8203560f</t>
  </si>
  <si>
    <t>c1a7605b-1e70-4ae8-ab2a-b38b8203560f</t>
  </si>
  <si>
    <t>2017-05-30T09:45:48</t>
  </si>
  <si>
    <t>2017-05-30T10:18:03.456+06</t>
  </si>
  <si>
    <t>2017-05-30T10:20:00.261+06</t>
  </si>
  <si>
    <t>23.772752271122634 90.42999842947623 -33.57998403265744 4.0</t>
  </si>
  <si>
    <t>2017-05-30T15:43:25.212+06</t>
  </si>
  <si>
    <t>uuid:decd7a34-1457-4bdc-bc5a-9726d1521d72</t>
  </si>
  <si>
    <t>decd7a34-1457-4bdc-bc5a-9726d1521d72</t>
  </si>
  <si>
    <t>2017-05-30T09:45:51</t>
  </si>
  <si>
    <t>2017-05-30T10:41:33.773+06</t>
  </si>
  <si>
    <t>2017-05-30T10:32:00.850+06</t>
  </si>
  <si>
    <t>23.772045152923557 90.43113840253703 -46.1921994910926 4.0</t>
  </si>
  <si>
    <t>2017-05-30T15:42:29.326+06</t>
  </si>
  <si>
    <t>uuid:f1422972-cb8d-4a42-bfdf-3c494928ba0f</t>
  </si>
  <si>
    <t>f1422972-cb8d-4a42-bfdf-3c494928ba0f</t>
  </si>
  <si>
    <t>2017-05-30T09:45:55</t>
  </si>
  <si>
    <t>2017-05-30T10:56:41.581+06</t>
  </si>
  <si>
    <t>2017-05-30T10:54:00.729+06</t>
  </si>
  <si>
    <t>23.77120660109707 90.4305461332006 -45.19898039692344 6.0</t>
  </si>
  <si>
    <t>2017-05-30T15:43:47.322+06</t>
  </si>
  <si>
    <t>uuid:bf2e3ad2-da10-480b-b00b-1272bbb7ee25</t>
  </si>
  <si>
    <t>bf2e3ad2-da10-480b-b00b-1272bbb7ee25</t>
  </si>
  <si>
    <t>2017-05-30T09:45:56</t>
  </si>
  <si>
    <t>2017-05-30T11:18:17.495+06</t>
  </si>
  <si>
    <t>2017-05-30T11:16:00.305+06</t>
  </si>
  <si>
    <t>23.771953155786353 90.43215306296491 -41.53726542144845 8.0</t>
  </si>
  <si>
    <t>2017-05-30T15:44:10.561+06</t>
  </si>
  <si>
    <t>uuid:67b1f080-7b97-4db9-8450-475ab1263b35</t>
  </si>
  <si>
    <t>67b1f080-7b97-4db9-8450-475ab1263b35</t>
  </si>
  <si>
    <t>2017-05-30T09:46:00</t>
  </si>
  <si>
    <t>2017-05-30T12:27:03.265+06</t>
  </si>
  <si>
    <t>2017-05-30T12:20:00.663+06</t>
  </si>
  <si>
    <t>23.77177354894842 90.43033870621005 -25.85045111274938 6.0</t>
  </si>
  <si>
    <t>2017-05-30T15:43:00.444+06</t>
  </si>
  <si>
    <t>uuid:de935026-adda-4b8b-a4ff-cf28d58411ba</t>
  </si>
  <si>
    <t>de935026-adda-4b8b-a4ff-cf28d58411ba</t>
  </si>
  <si>
    <t>2017-05-30T09:46:03</t>
  </si>
  <si>
    <t>2017-05-30T12:36:12.338+06</t>
  </si>
  <si>
    <t>2017-05-30T12:36:00.040+06</t>
  </si>
  <si>
    <t>23.77115211789945 90.43018846625051 -47.48163758247189 6.0</t>
  </si>
  <si>
    <t>2017-05-30T15:44:41.627+06</t>
  </si>
  <si>
    <t>uuid:8af7ec42-386e-4fef-8dfc-1bedc5cdd0a2</t>
  </si>
  <si>
    <t>8af7ec42-386e-4fef-8dfc-1bedc5cdd0a2</t>
  </si>
  <si>
    <t>2017-05-30T09:46:06</t>
  </si>
  <si>
    <t>2017-05-30T12:47:20.198+06</t>
  </si>
  <si>
    <t>2017-05-30T12:45:00.794+06</t>
  </si>
  <si>
    <t>23.770949164820447 90.42960594956145 -54.8428490763966 6.0</t>
  </si>
  <si>
    <t>2017-05-30T15:45:04.917+06</t>
  </si>
  <si>
    <t>uuid:c4c876ac-2cb1-47bb-9151-4d228a17878a</t>
  </si>
  <si>
    <t>c4c876ac-2cb1-47bb-9151-4d228a17878a</t>
  </si>
  <si>
    <t>2017-05-30T09:46:13</t>
  </si>
  <si>
    <t>2017-05-31T09:17:11.767+06</t>
  </si>
  <si>
    <t>2017-05-31T09:17:00.891+06</t>
  </si>
  <si>
    <t>23.772426822538726 90.42793569406744 34.511519068299854 6.0</t>
  </si>
  <si>
    <t>No dirt visible nearby Oxford Noble School</t>
  </si>
  <si>
    <t>2017-05-31T14:53:43.026+06</t>
  </si>
  <si>
    <t>uuid:72e8fd08-3eb8-4016-9499-a206655e4e19</t>
  </si>
  <si>
    <t>72e8fd08-3eb8-4016-9499-a206655e4e19</t>
  </si>
  <si>
    <t>2017-05-31T08:57:14</t>
  </si>
  <si>
    <t>2017-05-31T09:29:55.394+06</t>
  </si>
  <si>
    <t>2017-05-31T09:28:00.342+06</t>
  </si>
  <si>
    <t>23.771904983663674 90.42812526344399 -1.5319112264320036 6.0</t>
  </si>
  <si>
    <t>2017-05-31T14:54:12.237+06</t>
  </si>
  <si>
    <t>uuid:2f5849eb-ac72-47a2-8f8c-5fcda337a6aa</t>
  </si>
  <si>
    <t>2f5849eb-ac72-47a2-8f8c-5fcda337a6aa</t>
  </si>
  <si>
    <t>2017-05-31T08:57:15</t>
  </si>
  <si>
    <t>2017-05-31T09:51:23.236+06</t>
  </si>
  <si>
    <t>2017-05-31T09:45:00.194+06</t>
  </si>
  <si>
    <t>23.77192699943963 90.42843917933848 -29.833664676389837 6.0</t>
  </si>
  <si>
    <t>2017-05-31T14:50:40.576+06</t>
  </si>
  <si>
    <t>uuid:48bd5730-f230-4416-8ee4-cec6301c3c4f</t>
  </si>
  <si>
    <t>48bd5730-f230-4416-8ee4-cec6301c3c4f</t>
  </si>
  <si>
    <t>2017-05-31T08:57:17</t>
  </si>
  <si>
    <t>2017-05-31T10:00:32.012+06</t>
  </si>
  <si>
    <t>2017-05-31T10:00:00.796+06</t>
  </si>
  <si>
    <t>23.771777601635566 90.42939207036774 -40.23172699324147 4.0</t>
  </si>
  <si>
    <t>2017-05-31T14:54:33.758+06</t>
  </si>
  <si>
    <t>uuid:82bc19e9-9360-4aba-9e43-9483858f3732</t>
  </si>
  <si>
    <t>82bc19e9-9360-4aba-9e43-9483858f3732</t>
  </si>
  <si>
    <t>2017-05-31T08:57:20</t>
  </si>
  <si>
    <t>2017-05-31T10:16:40.300+06</t>
  </si>
  <si>
    <t>2017-05-31T10:15:00.857+06</t>
  </si>
  <si>
    <t>23.77144096262591 90.43038931916116 -26.925284195700968 4.0</t>
  </si>
  <si>
    <t>2017-05-31T14:51:16.328+06</t>
  </si>
  <si>
    <t>uuid:7a0c62fa-3f2b-436b-a555-c6776da51d6e</t>
  </si>
  <si>
    <t>7a0c62fa-3f2b-436b-a555-c6776da51d6e</t>
  </si>
  <si>
    <t>2017-05-31T08:57:21</t>
  </si>
  <si>
    <t>2017-05-31T10:37:11.023+06</t>
  </si>
  <si>
    <t>2017-05-31T10:35:00.494+06</t>
  </si>
  <si>
    <t>23.771243590768663 90.43213679247545 -47.602433849115194 6.0</t>
  </si>
  <si>
    <t>2017-05-31T14:51:43.985+06</t>
  </si>
  <si>
    <t>uuid:73de1f92-10e6-4d12-af50-0a24119133fa</t>
  </si>
  <si>
    <t>73de1f92-10e6-4d12-af50-0a24119133fa</t>
  </si>
  <si>
    <t>2017-05-31T08:57:23</t>
  </si>
  <si>
    <t>2017-05-31T11:00:45.658+06</t>
  </si>
  <si>
    <t>2017-05-31T10:50:00.722+06</t>
  </si>
  <si>
    <t>23.76982899822781 90.43264635200411 -59.47278521415854 6.0</t>
  </si>
  <si>
    <t>2017-05-31T14:52:23.137+06</t>
  </si>
  <si>
    <t>uuid:145cd624-5415-4ecc-973a-725525a7dc5f</t>
  </si>
  <si>
    <t>145cd624-5415-4ecc-973a-725525a7dc5f</t>
  </si>
  <si>
    <t>2017-05-31T08:57:25</t>
  </si>
  <si>
    <t>2017-05-31T11:12:07.374+06</t>
  </si>
  <si>
    <t>2017-05-31T11:07:00.128+06</t>
  </si>
  <si>
    <t>23.769674464594612 90.43260338756109 -44.888661460620646 4.0</t>
  </si>
  <si>
    <t>2017-05-31T14:54:58.341+06</t>
  </si>
  <si>
    <t>uuid:a6a4732c-1a1a-4dd9-bee5-0f5b422c6c97</t>
  </si>
  <si>
    <t>a6a4732c-1a1a-4dd9-bee5-0f5b422c6c97</t>
  </si>
  <si>
    <t>2017-05-31T08:57:27</t>
  </si>
  <si>
    <t>2017-05-31T11:54:13.524+06</t>
  </si>
  <si>
    <t>2017-05-31T11:55:00.850+06</t>
  </si>
  <si>
    <t>23.769378529611366 90.43130499438911 -46.91323988907055 6.0</t>
  </si>
  <si>
    <t>2017-05-31T14:55:35.669+06</t>
  </si>
  <si>
    <t>uuid:590a1664-f31a-4ce8-a46f-afadca1c0c48</t>
  </si>
  <si>
    <t>590a1664-f31a-4ce8-a46f-afadca1c0c48</t>
  </si>
  <si>
    <t>2017-05-31T08:57:29</t>
  </si>
  <si>
    <t>2017-05-31T12:05:17.913+06</t>
  </si>
  <si>
    <t>2017-05-31T12:00:00.793+06</t>
  </si>
  <si>
    <t>23.769805265901915 90.43133961492788 -47.34258864849153 4.0</t>
  </si>
  <si>
    <t>2017-05-31T14:52:52.176+06</t>
  </si>
  <si>
    <t>uuid:50e061f1-b3f7-46f5-ada7-4ab8a968b8be</t>
  </si>
  <si>
    <t>50e061f1-b3f7-46f5-ada7-4ab8a968b8be</t>
  </si>
  <si>
    <t>2017-05-31T08:57:31</t>
  </si>
  <si>
    <t>2017-05-31T12:20:45.927+06</t>
  </si>
  <si>
    <t>2017-05-31T12:20:00.186+06</t>
  </si>
  <si>
    <t>23.76949177333236 90.42918157537989 -44.50357587266925 6.0</t>
  </si>
  <si>
    <t>2017-05-31T14:53:20.250+06</t>
  </si>
  <si>
    <t>uuid:ea032895-b3e9-4b59-8e2b-0c781f3cc299</t>
  </si>
  <si>
    <t>ea032895-b3e9-4b59-8e2b-0c781f3cc299</t>
  </si>
  <si>
    <t>2017-05-31T08:57:33</t>
  </si>
  <si>
    <t>2017-05-31T10:32:26.751+06</t>
  </si>
  <si>
    <t>2017-05-31T10:35:00.606+06</t>
  </si>
  <si>
    <t>23.770609461234148 90.43226766790923 -41.714483725708085 4.0</t>
  </si>
  <si>
    <t>2017-05-31T14:59:43.804+06</t>
  </si>
  <si>
    <t>uuid:d6494718-bba5-4f83-ab99-a0bbd54f8223</t>
  </si>
  <si>
    <t>d6494718-bba5-4f83-ab99-a0bbd54f8223</t>
  </si>
  <si>
    <t>2017-05-31T09:02:15</t>
  </si>
  <si>
    <t>2017-05-31T10:40:10.674+06</t>
  </si>
  <si>
    <t>2017-05-31T10:25:00.343+06</t>
  </si>
  <si>
    <t>23.77057071306014 90.43231142597449 -45.75270422783313 4.0</t>
  </si>
  <si>
    <t>Wasa with tube well</t>
  </si>
  <si>
    <t>2017-05-31T15:00:37.295+06</t>
  </si>
  <si>
    <t>uuid:76cbd4a8-6b51-47c8-ab5b-40b3e025e4bf</t>
  </si>
  <si>
    <t>76cbd4a8-6b51-47c8-ab5b-40b3e025e4bf</t>
  </si>
  <si>
    <t>2017-05-31T09:02:17</t>
  </si>
  <si>
    <t>2017-05-31T10:51:21.788+06</t>
  </si>
  <si>
    <t>2017-05-31T10:53:00.608+06</t>
  </si>
  <si>
    <t>23.77117147266184 90.4324227941631 -31.57759122778714 4.0</t>
  </si>
  <si>
    <t>2017-05-31T15:01:05.632+06</t>
  </si>
  <si>
    <t>uuid:7e3f6d71-dfa2-4822-b1cd-20ccf6b5e936</t>
  </si>
  <si>
    <t>7e3f6d71-dfa2-4822-b1cd-20ccf6b5e936</t>
  </si>
  <si>
    <t>2017-05-31T09:02:19</t>
  </si>
  <si>
    <t>2017-05-31T10:55:21.760+06</t>
  </si>
  <si>
    <t>2017-05-31T10:05:00.692+06</t>
  </si>
  <si>
    <t>23.77151627450754 90.43243551247654 -52.838253409129486 4.0</t>
  </si>
  <si>
    <t>2017-05-31T14:59:21.210+06</t>
  </si>
  <si>
    <t>uuid:eb0f3839-9ba6-498e-bd46-e8b63c4195bd</t>
  </si>
  <si>
    <t>eb0f3839-9ba6-498e-bd46-e8b63c4195bd</t>
  </si>
  <si>
    <t>2017-05-31T09:02:21</t>
  </si>
  <si>
    <t>2017-05-31T11:05:00.603+06</t>
  </si>
  <si>
    <t>2017-05-31T10:10:00.552+06</t>
  </si>
  <si>
    <t>23.771575786202742 90.43239097976812 -40.84470903236986 4.0</t>
  </si>
  <si>
    <t>2017-05-31T14:57:19.967+06</t>
  </si>
  <si>
    <t>uuid:26ba44e7-a8b9-4315-a1a5-d278de1630f8</t>
  </si>
  <si>
    <t>26ba44e7-a8b9-4315-a1a5-d278de1630f8</t>
  </si>
  <si>
    <t>2017-05-31T09:02:23</t>
  </si>
  <si>
    <t>2017-05-31T11:24:37.879+06</t>
  </si>
  <si>
    <t>2017-05-31T09:36:00.002+06</t>
  </si>
  <si>
    <t>23.771673945697792 90.4310572931406 -53.606008671904476 4.0</t>
  </si>
  <si>
    <t>2017-05-31T14:58:15.300+06</t>
  </si>
  <si>
    <t>uuid:7b5b4faf-fdde-4096-83a7-103776544615</t>
  </si>
  <si>
    <t>7b5b4faf-fdde-4096-83a7-103776544615</t>
  </si>
  <si>
    <t>2017-05-31T09:02:25</t>
  </si>
  <si>
    <t>2017-05-31T11:32:35.275+06</t>
  </si>
  <si>
    <t>2017-05-31T11:32:00.066+06</t>
  </si>
  <si>
    <t>23.77090161039545 90.43131173804116 -52.19086324881248 4.0</t>
  </si>
  <si>
    <t>2017-05-31T14:57:48.772+06</t>
  </si>
  <si>
    <t>uuid:476e3a52-d2c6-467c-acae-c525af70d7c2</t>
  </si>
  <si>
    <t>476e3a52-d2c6-467c-acae-c525af70d7c2</t>
  </si>
  <si>
    <t>2017-05-31T09:02:27</t>
  </si>
  <si>
    <t>2017-05-31T11:40:54.161+06</t>
  </si>
  <si>
    <t>2017-05-31T09:50:00.589+06</t>
  </si>
  <si>
    <t>23.770449470125627 90.43114523572797 -47.001448012748995 4.0</t>
  </si>
  <si>
    <t>2017-05-31T15:00:13.855+06</t>
  </si>
  <si>
    <t>uuid:8e6740d4-e768-420c-899d-c34a836799af</t>
  </si>
  <si>
    <t>8e6740d4-e768-420c-899d-c34a836799af</t>
  </si>
  <si>
    <t>2017-05-31T09:02:28</t>
  </si>
  <si>
    <t>2017-05-31T09:16:28.470+06</t>
  </si>
  <si>
    <t>2017-05-31T09:16:00.124+06</t>
  </si>
  <si>
    <t>23.77266683261942 90.42776494400064 -51.91859039453621 6.0</t>
  </si>
  <si>
    <t>2017-05-31T15:01:41.215+06</t>
  </si>
  <si>
    <t>uuid:389022e1-df06-4f27-87d0-862a2f43bfde</t>
  </si>
  <si>
    <t>389022e1-df06-4f27-87d0-862a2f43bfde</t>
  </si>
  <si>
    <t>2017-05-31T09:05:38</t>
  </si>
  <si>
    <t>2017-05-31T09:39:50.859+06</t>
  </si>
  <si>
    <t>2017-05-31T09:37:00.177+06</t>
  </si>
  <si>
    <t>23.772368290722977 90.4305836707499 -45.64722868859952 4.0</t>
  </si>
  <si>
    <t>2017-05-31T15:02:26.426+06</t>
  </si>
  <si>
    <t>uuid:411aa93e-8c58-4109-b668-261ec0618ab4</t>
  </si>
  <si>
    <t>411aa93e-8c58-4109-b668-261ec0618ab4</t>
  </si>
  <si>
    <t>2017-05-31T09:05:42</t>
  </si>
  <si>
    <t>2017-05-31T10:00:10.177+06</t>
  </si>
  <si>
    <t>2017-05-31T09:55:00.352+06</t>
  </si>
  <si>
    <t>23.77289678536189 90.43058629465449 -39.86328007432286 4.0</t>
  </si>
  <si>
    <t>2017-05-31T15:03:10.247+06</t>
  </si>
  <si>
    <t>uuid:685879c3-90c5-484b-ab54-9b8b6ec614e7</t>
  </si>
  <si>
    <t>685879c3-90c5-484b-ab54-9b8b6ec614e7</t>
  </si>
  <si>
    <t>2017-05-31T09:05:48</t>
  </si>
  <si>
    <t>2017-05-31T10:20:40.085+06</t>
  </si>
  <si>
    <t>2017-05-31T10:22:00.410+06</t>
  </si>
  <si>
    <t>23.772432814431614 90.43096425095074 -52.44381377900052 4.0</t>
  </si>
  <si>
    <t>The Area trash</t>
  </si>
  <si>
    <t>2017-05-31T15:03:32.527+06</t>
  </si>
  <si>
    <t>uuid:64ccd10f-1b9a-4600-89d9-99d8f7bbbeeb</t>
  </si>
  <si>
    <t>64ccd10f-1b9a-4600-89d9-99d8f7bbbeeb</t>
  </si>
  <si>
    <t>2017-05-31T09:06:12</t>
  </si>
  <si>
    <t>2017-05-31T10:38:05.154+06</t>
  </si>
  <si>
    <t>2017-05-31T10:38:00.558+06</t>
  </si>
  <si>
    <t>23.77217250385691 90.43136097022538 -19.906288291784037 4.0</t>
  </si>
  <si>
    <t>Moist Soil</t>
  </si>
  <si>
    <t>2017-05-31T15:02:46.259+06</t>
  </si>
  <si>
    <t>uuid:cc84d46e-8bc9-42a7-9972-3c0730810290</t>
  </si>
  <si>
    <t>cc84d46e-8bc9-42a7-9972-3c0730810290</t>
  </si>
  <si>
    <t>2017-05-31T09:06:17</t>
  </si>
  <si>
    <t>2017-05-31T11:26:15.515+06</t>
  </si>
  <si>
    <t>2017-05-31T11:30:00.864+06</t>
  </si>
  <si>
    <t>23.77000844980795 90.4342328370857 -51.40524059749664 4.0</t>
  </si>
  <si>
    <t>2017-05-31T15:04:08.686+06</t>
  </si>
  <si>
    <t>uuid:e8321e91-c49d-46e7-a134-fa7addb4cb51</t>
  </si>
  <si>
    <t>e8321e91-c49d-46e7-a134-fa7addb4cb51</t>
  </si>
  <si>
    <t>2017-05-31T09:06:27</t>
  </si>
  <si>
    <t>2017-05-31T11:32:29.911+06</t>
  </si>
  <si>
    <t>2017-05-31T11:15:00.036+06</t>
  </si>
  <si>
    <t>23.770114952592724 90.43390363765732 -58.755859399827465 4.0</t>
  </si>
  <si>
    <t>2017-05-31T15:03:50.082+06</t>
  </si>
  <si>
    <t>uuid:93037209-864b-479c-9435-ca682b0e5e6b</t>
  </si>
  <si>
    <t>93037209-864b-479c-9435-ca682b0e5e6b</t>
  </si>
  <si>
    <t>2017-05-31T09:06:33</t>
  </si>
  <si>
    <t>2017-05-31T11:52:31.474+06</t>
  </si>
  <si>
    <t>2017-05-31T11:53:00.053+06</t>
  </si>
  <si>
    <t>23.770120777038947 90.43062118967805 -46.80475411410074 4.0</t>
  </si>
  <si>
    <t>2017-05-31T15:02:01.639+06</t>
  </si>
  <si>
    <t>uuid:64ab7db9-b2d5-409f-ae0a-8552c02d5360</t>
  </si>
  <si>
    <t>64ab7db9-b2d5-409f-ae0a-8552c02d5360</t>
  </si>
  <si>
    <t>2017-05-31T09:07:13</t>
  </si>
  <si>
    <t>2017-05-28T11:00:15.644+06</t>
  </si>
  <si>
    <t>2017-05-24T14:30:00.889+06</t>
  </si>
  <si>
    <t>2017-05-24T18:00:00.347+06</t>
  </si>
  <si>
    <t>2017-05-25T18:00:00.668+06</t>
  </si>
  <si>
    <t>2017-05-28T12:23:59.649+06</t>
  </si>
  <si>
    <t>uuid:81a6cc98-023b-4082-996b-5bb204b12a00</t>
  </si>
  <si>
    <t>81a6cc98-023b-4082-996b-5bb204b12a00</t>
  </si>
  <si>
    <t>2017-05-28T06:24:48</t>
  </si>
  <si>
    <t>2017-05-28T11:02:09.345+06</t>
  </si>
  <si>
    <t>2017-05-24T14:30:00.592+06</t>
  </si>
  <si>
    <t>2017-05-24T18:00:00.399+06</t>
  </si>
  <si>
    <t>2017-05-25T18:00:00.313+06</t>
  </si>
  <si>
    <t>2017-05-28T12:23:40.637+06</t>
  </si>
  <si>
    <t>uuid:cd80a136-47fb-46a4-90eb-61945f1c85fb</t>
  </si>
  <si>
    <t>cd80a136-47fb-46a4-90eb-61945f1c85fb</t>
  </si>
  <si>
    <t>2017-05-28T06:24:51</t>
  </si>
  <si>
    <t>2017-05-28T11:04:22.557+06</t>
  </si>
  <si>
    <t>2017-05-24T14:30:00.683+06</t>
  </si>
  <si>
    <t>2017-05-24T18:00:00.471+06</t>
  </si>
  <si>
    <t>2017-05-25T18:00:00.030+06</t>
  </si>
  <si>
    <t>2017-05-28T12:24:49.863+06</t>
  </si>
  <si>
    <t>uuid:ab247b5f-51ae-4870-a546-0b5e2c88e947</t>
  </si>
  <si>
    <t>ab247b5f-51ae-4870-a546-0b5e2c88e947</t>
  </si>
  <si>
    <t>2017-05-28T06:25:20</t>
  </si>
  <si>
    <t>2017-05-28T11:05:53.181+06</t>
  </si>
  <si>
    <t>2017-05-24T15:00:00.758+06</t>
  </si>
  <si>
    <t>2017-05-24T18:00:00.084+06</t>
  </si>
  <si>
    <t>2017-05-25T18:00:00.126+06</t>
  </si>
  <si>
    <t>2017-05-28T12:25:40.213+06</t>
  </si>
  <si>
    <t>uuid:e55d8c04-74ec-40c8-aa07-9638e442d289</t>
  </si>
  <si>
    <t>e55d8c04-74ec-40c8-aa07-9638e442d289</t>
  </si>
  <si>
    <t>2017-05-28T06:26:39</t>
  </si>
  <si>
    <t>2017-05-28T11:07:43.507+06</t>
  </si>
  <si>
    <t>2017-05-24T15:00:00.079+06</t>
  </si>
  <si>
    <t>2017-05-24T18:00:00.635+06</t>
  </si>
  <si>
    <t>2017-05-25T18:00:00.121+06</t>
  </si>
  <si>
    <t>2017-05-28T12:26:07.272+06</t>
  </si>
  <si>
    <t>uuid:a4156646-3295-414d-b9fc-45cd6c25747d</t>
  </si>
  <si>
    <t>a4156646-3295-414d-b9fc-45cd6c25747d</t>
  </si>
  <si>
    <t>2017-05-28T06:26:43</t>
  </si>
  <si>
    <t>2017-05-28T11:09:30.455+06</t>
  </si>
  <si>
    <t>2017-05-24T16:30:00.527+06</t>
  </si>
  <si>
    <t>2017-05-24T18:00:00.679+06</t>
  </si>
  <si>
    <t>2017-05-25T18:00:00.211+06</t>
  </si>
  <si>
    <t>2017-05-28T12:27:08.369+06</t>
  </si>
  <si>
    <t>uuid:441d0639-fb72-407f-893e-2f29486b8a9f</t>
  </si>
  <si>
    <t>441d0639-fb72-407f-893e-2f29486b8a9f</t>
  </si>
  <si>
    <t>2017-05-28T06:28:40</t>
  </si>
  <si>
    <t>2017-05-28T11:11:51.654+06</t>
  </si>
  <si>
    <t>2017-05-24T16:30:00.005+06</t>
  </si>
  <si>
    <t>2017-05-24T18:00:00.622+06</t>
  </si>
  <si>
    <t>2017-05-25T18:00:00.332+06</t>
  </si>
  <si>
    <t>2017-05-28T12:27:33.058+06</t>
  </si>
  <si>
    <t>uuid:7dc5593f-be3a-4633-9b0a-8fc1cd98bebc</t>
  </si>
  <si>
    <t>7dc5593f-be3a-4633-9b0a-8fc1cd98bebc</t>
  </si>
  <si>
    <t>2017-05-28T06:28:42</t>
  </si>
  <si>
    <t>2017-05-28T11:15:53.681+06</t>
  </si>
  <si>
    <t>2017-05-24T14:40:00.888+06</t>
  </si>
  <si>
    <t>2017-05-24T17:00:00.366+06</t>
  </si>
  <si>
    <t>2017-05-25T17:00:00.578+06</t>
  </si>
  <si>
    <t>2017-05-28T12:29:12.250+06</t>
  </si>
  <si>
    <t>uuid:8d1eac13-18a8-4f69-936c-4ac1f2508c1c</t>
  </si>
  <si>
    <t>8d1eac13-18a8-4f69-936c-4ac1f2508c1c</t>
  </si>
  <si>
    <t>2017-05-28T06:31:44</t>
  </si>
  <si>
    <t>2017-05-28T11:28:50.289+06</t>
  </si>
  <si>
    <t>2017-05-24T15:40:00.767+06</t>
  </si>
  <si>
    <t>2017-05-24T17:00:00.723+06</t>
  </si>
  <si>
    <t>2017-05-25T17:00:00.531+06</t>
  </si>
  <si>
    <t>2017-05-28T12:30:09.126+06</t>
  </si>
  <si>
    <t>uuid:5e20f24f-4a2b-4d9b-bbca-51a25dc180bf</t>
  </si>
  <si>
    <t>5e20f24f-4a2b-4d9b-bbca-51a25dc180bf</t>
  </si>
  <si>
    <t>2017-05-28T06:31:48</t>
  </si>
  <si>
    <t>2017-05-28T11:40:56.213+06</t>
  </si>
  <si>
    <t>2017-05-24T15:40:00.499+06</t>
  </si>
  <si>
    <t>2017-05-24T17:00:00.947+06</t>
  </si>
  <si>
    <t>2017-05-25T17:00:00.770+06</t>
  </si>
  <si>
    <t>2017-05-28T12:30:34.163+06</t>
  </si>
  <si>
    <t>uuid:00c228a9-a314-4681-adb0-52d044a9108c</t>
  </si>
  <si>
    <t>00c228a9-a314-4681-adb0-52d044a9108c</t>
  </si>
  <si>
    <t>2017-05-28T06:31:53</t>
  </si>
  <si>
    <t>2017-05-28T11:43:21.352+06</t>
  </si>
  <si>
    <t>2017-05-24T15:40:00.566+06</t>
  </si>
  <si>
    <t>2017-05-24T17:00:00.789+06</t>
  </si>
  <si>
    <t>2017-05-25T17:00:00.387+06</t>
  </si>
  <si>
    <t>2017-05-28T12:31:00.507+06</t>
  </si>
  <si>
    <t>uuid:24c01177-3f55-40d1-8ae3-fcd1a6b03c33</t>
  </si>
  <si>
    <t>24c01177-3f55-40d1-8ae3-fcd1a6b03c33</t>
  </si>
  <si>
    <t>2017-05-28T06:31:56</t>
  </si>
  <si>
    <t>2017-05-28T11:45:26.219+06</t>
  </si>
  <si>
    <t>2017-05-24T14:15:00.641+06</t>
  </si>
  <si>
    <t>2017-05-24T17:00:00.577+06</t>
  </si>
  <si>
    <t>2017-05-25T17:00:00.165+06</t>
  </si>
  <si>
    <t>2017-05-28T12:32:01.271+06</t>
  </si>
  <si>
    <t>uuid:4e955927-7373-40a4-8491-69f21b78db10</t>
  </si>
  <si>
    <t>4e955927-7373-40a4-8491-69f21b78db10</t>
  </si>
  <si>
    <t>2017-05-28T06:32:55</t>
  </si>
  <si>
    <t>2017-05-28T11:47:14.061+06</t>
  </si>
  <si>
    <t>2017-05-24T14:15:00.875+06</t>
  </si>
  <si>
    <t>2017-05-24T17:00:00.423+06</t>
  </si>
  <si>
    <t>2017-05-25T17:00:00.500+06</t>
  </si>
  <si>
    <t>2017-05-28T12:32:16.306+06</t>
  </si>
  <si>
    <t>uuid:e4e59f2e-136e-47bb-bef3-642929ffed20</t>
  </si>
  <si>
    <t>e4e59f2e-136e-47bb-bef3-642929ffed20</t>
  </si>
  <si>
    <t>2017-05-28T06:32:57</t>
  </si>
  <si>
    <t>2017-05-28T11:48:36.563+06</t>
  </si>
  <si>
    <t>2017-05-24T16:00:00.032+06</t>
  </si>
  <si>
    <t>2017-05-24T17:00:00.143+06</t>
  </si>
  <si>
    <t>2017-05-25T17:00:00.445+06</t>
  </si>
  <si>
    <t>2017-05-28T12:33:09.062+06</t>
  </si>
  <si>
    <t>uuid:516f2254-0c96-4f64-be23-2d91ccdb7e78</t>
  </si>
  <si>
    <t>516f2254-0c96-4f64-be23-2d91ccdb7e78</t>
  </si>
  <si>
    <t>2017-05-28T06:34:35</t>
  </si>
  <si>
    <t>2017-05-28T11:50:13.775+06</t>
  </si>
  <si>
    <t>2017-05-24T16:00:00.220+06</t>
  </si>
  <si>
    <t>2017-05-24T17:00:00.963+06</t>
  </si>
  <si>
    <t>2017-05-25T17:00:00.491+06</t>
  </si>
  <si>
    <t>2017-05-28T12:33:42.655+06</t>
  </si>
  <si>
    <t>uuid:52112a61-2dc0-4cdc-b560-936312a7a2b7</t>
  </si>
  <si>
    <t>52112a61-2dc0-4cdc-b560-936312a7a2b7</t>
  </si>
  <si>
    <t>2017-05-28T06:34:38</t>
  </si>
  <si>
    <t>2017-05-28T11:52:29.038+06</t>
  </si>
  <si>
    <t>2017-05-24T16:00:00.401+06</t>
  </si>
  <si>
    <t>2017-05-24T17:00:00.075+06</t>
  </si>
  <si>
    <t>2017-05-25T17:00:00.546+06</t>
  </si>
  <si>
    <t>2017-05-28T12:34:04.131+06</t>
  </si>
  <si>
    <t>uuid:caa4f548-392e-43f4-9356-26f3ba4313ea</t>
  </si>
  <si>
    <t>caa4f548-392e-43f4-9356-26f3ba4313ea</t>
  </si>
  <si>
    <t>2017-05-28T06:34:39</t>
  </si>
  <si>
    <t>2017-05-28T11:53:52.727+06</t>
  </si>
  <si>
    <t>2017-05-24T16:00:00.053+06</t>
  </si>
  <si>
    <t>2017-05-24T17:00:00.251+06</t>
  </si>
  <si>
    <t>2017-05-25T17:00:00.827+06</t>
  </si>
  <si>
    <t>2017-05-28T12:34:44.331+06</t>
  </si>
  <si>
    <t>uuid:41de2ee7-8c82-444b-ae91-1346c176e927</t>
  </si>
  <si>
    <t>41de2ee7-8c82-444b-ae91-1346c176e927</t>
  </si>
  <si>
    <t>2017-05-28T06:35:39</t>
  </si>
  <si>
    <t>2017-05-28T11:56:29.164+06</t>
  </si>
  <si>
    <t>2017-05-24T16:00:00.333+06</t>
  </si>
  <si>
    <t>2017-05-24T17:00:00.511+06</t>
  </si>
  <si>
    <t>2017-05-25T17:00:00.059+06</t>
  </si>
  <si>
    <t>2017-05-28T12:35:03.192+06</t>
  </si>
  <si>
    <t>uuid:5bde9743-5454-4dab-b5d3-c5ace74cfb28</t>
  </si>
  <si>
    <t>5bde9743-5454-4dab-b5d3-c5ace74cfb28</t>
  </si>
  <si>
    <t>2017-05-28T06:35:47</t>
  </si>
  <si>
    <t>2017-05-28T12:17:25.169+06</t>
  </si>
  <si>
    <t>2017-05-24T16:30:00.495+06</t>
  </si>
  <si>
    <t>2017-05-24T18:30:00.111+06</t>
  </si>
  <si>
    <t>2017-05-25T18:20:00.463+06</t>
  </si>
  <si>
    <t>2017-05-28T12:38:01.133+06</t>
  </si>
  <si>
    <t>uuid:8a5ced63-3fe8-4deb-b42b-6892a2654549</t>
  </si>
  <si>
    <t>8a5ced63-3fe8-4deb-b42b-6892a2654549</t>
  </si>
  <si>
    <t>2017-05-28T06:39:14</t>
  </si>
  <si>
    <t>2017-05-28T12:19:13.690+06</t>
  </si>
  <si>
    <t>2017-05-24T16:30:00.935+06</t>
  </si>
  <si>
    <t>2017-05-24T18:30:00.276+06</t>
  </si>
  <si>
    <t>2017-05-25T18:30:00.811+06</t>
  </si>
  <si>
    <t>2017-05-28T12:38:14.179+06</t>
  </si>
  <si>
    <t>uuid:8a31ecda-47ae-47c5-b426-b43b8e773dc4</t>
  </si>
  <si>
    <t>8a31ecda-47ae-47c5-b426-b43b8e773dc4</t>
  </si>
  <si>
    <t>2017-05-28T06:39:18</t>
  </si>
  <si>
    <t>2017-05-28T12:21:10.409+06</t>
  </si>
  <si>
    <t>2017-05-24T16:30:00.104+06</t>
  </si>
  <si>
    <t>2017-05-24T18:30:00.275+06</t>
  </si>
  <si>
    <t>2017-05-25T18:30:00.361+06</t>
  </si>
  <si>
    <t>2017-05-28T12:38:34.723+06</t>
  </si>
  <si>
    <t>uuid:9c7b3f92-828a-41e2-8eff-4886977247b5</t>
  </si>
  <si>
    <t>9c7b3f92-828a-41e2-8eff-4886977247b5</t>
  </si>
  <si>
    <t>2017-05-28T06:39:25</t>
  </si>
  <si>
    <t>2017-05-28T12:46:10.468+06</t>
  </si>
  <si>
    <t>2017-05-25T13:30:00.419+06</t>
  </si>
  <si>
    <t>2017-05-25T16:00:00.007+06</t>
  </si>
  <si>
    <t>2017-05-26T16:00:00.134+06</t>
  </si>
  <si>
    <t>2017-05-29T09:07:44.296+06</t>
  </si>
  <si>
    <t>uuid:cacbe6cb-b8f8-4d16-ba6b-a3a3fc500abd</t>
  </si>
  <si>
    <t>cacbe6cb-b8f8-4d16-ba6b-a3a3fc500abd</t>
  </si>
  <si>
    <t>2017-05-29T03:08:51</t>
  </si>
  <si>
    <t>2017-05-28T12:48:20.040+06</t>
  </si>
  <si>
    <t>2017-05-25T13:30:00.060+06</t>
  </si>
  <si>
    <t>2017-05-25T16:00:00.507+06</t>
  </si>
  <si>
    <t>2017-05-26T16:00:00.014+06</t>
  </si>
  <si>
    <t>2017-05-29T09:08:04.675+06</t>
  </si>
  <si>
    <t>uuid:4253a84e-0596-4003-9782-7f2a9d85dcd5</t>
  </si>
  <si>
    <t>4253a84e-0596-4003-9782-7f2a9d85dcd5</t>
  </si>
  <si>
    <t>2017-05-29T03:08:53</t>
  </si>
  <si>
    <t>2017-05-28T12:50:10.048+06</t>
  </si>
  <si>
    <t>2017-05-25T15:00:00.869+06</t>
  </si>
  <si>
    <t>2017-05-25T16:00:00.528+06</t>
  </si>
  <si>
    <t>2017-05-26T16:00:00.073+06</t>
  </si>
  <si>
    <t>2017-05-29T09:09:09.593+06</t>
  </si>
  <si>
    <t>uuid:49ab9664-8541-436c-a9bd-a61cec57ab41</t>
  </si>
  <si>
    <t>49ab9664-8541-436c-a9bd-a61cec57ab41</t>
  </si>
  <si>
    <t>2017-05-29T03:10:37</t>
  </si>
  <si>
    <t>2017-05-28T12:51:45.524+06</t>
  </si>
  <si>
    <t>2017-05-25T15:00:00.893+06</t>
  </si>
  <si>
    <t>2017-05-25T16:00:00.210+06</t>
  </si>
  <si>
    <t>2017-05-26T16:00:00.746+06</t>
  </si>
  <si>
    <t>2017-05-29T09:09:30.524+06</t>
  </si>
  <si>
    <t>uuid:b9f36255-41bc-4a62-84cb-4eb957031faf</t>
  </si>
  <si>
    <t>b9f36255-41bc-4a62-84cb-4eb957031faf</t>
  </si>
  <si>
    <t>2017-05-29T03:10:53</t>
  </si>
  <si>
    <t>2017-05-28T12:53:39.006+06</t>
  </si>
  <si>
    <t>2017-05-25T15:00:00.315+06</t>
  </si>
  <si>
    <t>2017-05-25T16:00:00.401+06</t>
  </si>
  <si>
    <t>2017-05-26T16:00:00.202+06</t>
  </si>
  <si>
    <t>2017-05-29T09:09:54.763+06</t>
  </si>
  <si>
    <t>uuid:813dd8c2-fca8-4fa4-a7e6-532c659bdfb0</t>
  </si>
  <si>
    <t>813dd8c2-fca8-4fa4-a7e6-532c659bdfb0</t>
  </si>
  <si>
    <t>2017-05-29T03:10:55</t>
  </si>
  <si>
    <t>2017-05-29T08:23:01.246+06</t>
  </si>
  <si>
    <t>2017-05-25T14:30:00.402+06</t>
  </si>
  <si>
    <t>2017-05-25T16:00:00.036+06</t>
  </si>
  <si>
    <t>2017-05-26T16:00:00.246+06</t>
  </si>
  <si>
    <t>2017-05-29T09:11:01.923+06</t>
  </si>
  <si>
    <t>uuid:a96e9f9b-c899-423b-b402-3948f4bbc303</t>
  </si>
  <si>
    <t>a96e9f9b-c899-423b-b402-3948f4bbc303</t>
  </si>
  <si>
    <t>2017-05-29T03:12:17</t>
  </si>
  <si>
    <t>2017-05-29T08:25:01.220+06</t>
  </si>
  <si>
    <t>2017-05-25T14:30:00.114+06</t>
  </si>
  <si>
    <t>2017-05-25T16:00:00.786+06</t>
  </si>
  <si>
    <t>2017-05-26T16:00:00.220+06</t>
  </si>
  <si>
    <t>2017-05-29T09:11:22.624+06</t>
  </si>
  <si>
    <t>uuid:86c2c1ed-2168-43a3-9ead-939c523cc1b1</t>
  </si>
  <si>
    <t>86c2c1ed-2168-43a3-9ead-939c523cc1b1</t>
  </si>
  <si>
    <t>2017-05-29T03:12:23</t>
  </si>
  <si>
    <t>2017-05-29T08:26:46.974+06</t>
  </si>
  <si>
    <t>2017-05-25T14:30:00.965+06</t>
  </si>
  <si>
    <t>2017-05-25T16:00:00.132+06</t>
  </si>
  <si>
    <t>2017-05-26T16:00:00.731+06</t>
  </si>
  <si>
    <t>2017-05-29T09:11:43.188+06</t>
  </si>
  <si>
    <t>uuid:8ef44e67-d058-40bb-99d0-5f4498bcd3f2</t>
  </si>
  <si>
    <t>8ef44e67-d058-40bb-99d0-5f4498bcd3f2</t>
  </si>
  <si>
    <t>2017-05-29T03:12:37</t>
  </si>
  <si>
    <t>2017-05-29T08:28:49.817+06</t>
  </si>
  <si>
    <t>2017-05-25T16:40:00.828+06</t>
  </si>
  <si>
    <t>2017-05-25T18:30:00.865+06</t>
  </si>
  <si>
    <t>2017-05-26T18:30:00.950+06</t>
  </si>
  <si>
    <t>2017-05-29T09:13:14.815+06</t>
  </si>
  <si>
    <t>uuid:5a777787-8913-406f-b638-04926827aaed</t>
  </si>
  <si>
    <t>5a777787-8913-406f-b638-04926827aaed</t>
  </si>
  <si>
    <t>2017-05-29T03:14:39</t>
  </si>
  <si>
    <t>2017-05-29T08:30:26.302+06</t>
  </si>
  <si>
    <t>2017-05-25T16:40:00.885+06</t>
  </si>
  <si>
    <t>2017-05-25T18:30:00.159+06</t>
  </si>
  <si>
    <t>2017-05-26T18:30:00.415+06</t>
  </si>
  <si>
    <t>2017-05-29T09:13:40.638+06</t>
  </si>
  <si>
    <t>uuid:0d2d4309-090f-46b9-9426-e4e4390f9e01</t>
  </si>
  <si>
    <t>0d2d4309-090f-46b9-9426-e4e4390f9e01</t>
  </si>
  <si>
    <t>2017-05-29T03:15:03</t>
  </si>
  <si>
    <t>2017-05-29T08:32:38.171+06</t>
  </si>
  <si>
    <t>2017-05-25T16:40:00.746+06</t>
  </si>
  <si>
    <t>2017-05-25T18:30:00.928+06</t>
  </si>
  <si>
    <t>2017-05-26T18:30:00.887+06</t>
  </si>
  <si>
    <t>2017-05-29T09:14:00.617+06</t>
  </si>
  <si>
    <t>uuid:6af24e26-b9db-4fb8-bd1e-ce44efe58a8c</t>
  </si>
  <si>
    <t>6af24e26-b9db-4fb8-bd1e-ce44efe58a8c</t>
  </si>
  <si>
    <t>2017-05-29T03:15:29</t>
  </si>
  <si>
    <t>2017-05-29T08:34:14.211+06</t>
  </si>
  <si>
    <t>2017-05-25T16:30:00.350+06</t>
  </si>
  <si>
    <t>2017-05-25T18:30:00.044+06</t>
  </si>
  <si>
    <t>2017-05-26T18:30:00.152+06</t>
  </si>
  <si>
    <t>2017-05-29T09:15:50.061+06</t>
  </si>
  <si>
    <t>uuid:60f77bd0-d6db-4baa-a47d-33858afa6890</t>
  </si>
  <si>
    <t>60f77bd0-d6db-4baa-a47d-33858afa6890</t>
  </si>
  <si>
    <t>2017-05-29T03:17:03</t>
  </si>
  <si>
    <t>2017-05-29T08:36:19.338+06</t>
  </si>
  <si>
    <t>2017-05-25T16:30:00.123+06</t>
  </si>
  <si>
    <t>2017-05-25T18:30:00.652+06</t>
  </si>
  <si>
    <t>2017-05-26T18:30:00.261+06</t>
  </si>
  <si>
    <t>2017-05-29T09:16:15.473+06</t>
  </si>
  <si>
    <t>uuid:e51c9a31-9c4a-4039-b199-81fc85773824</t>
  </si>
  <si>
    <t>e51c9a31-9c4a-4039-b199-81fc85773824</t>
  </si>
  <si>
    <t>2017-05-29T03:17:36</t>
  </si>
  <si>
    <t>2017-05-29T08:39:29.017+06</t>
  </si>
  <si>
    <t>2017-05-25T17:00:00.823+06</t>
  </si>
  <si>
    <t>2017-05-25T18:30:00.591+06</t>
  </si>
  <si>
    <t>2017-05-26T18:30:00.779+06</t>
  </si>
  <si>
    <t>2017-05-29T09:17:48.594+06</t>
  </si>
  <si>
    <t>uuid:5e289a71-2ae5-4238-b6c9-20def164340b</t>
  </si>
  <si>
    <t>5e289a71-2ae5-4238-b6c9-20def164340b</t>
  </si>
  <si>
    <t>2017-05-29T03:19:31</t>
  </si>
  <si>
    <t>2017-05-29T08:41:51.032+06</t>
  </si>
  <si>
    <t>2017-05-25T17:00:00.550+06</t>
  </si>
  <si>
    <t>2017-05-25T18:30:00.786+06</t>
  </si>
  <si>
    <t>2017-05-26T18:30:00.639+06</t>
  </si>
  <si>
    <t>2017-05-29T09:18:19.314+06</t>
  </si>
  <si>
    <t>uuid:2be5c0a1-9b67-4f94-b5cf-e39898ec8fd5</t>
  </si>
  <si>
    <t>2be5c0a1-9b67-4f94-b5cf-e39898ec8fd5</t>
  </si>
  <si>
    <t>2017-05-29T03:19:50</t>
  </si>
  <si>
    <t>2017-05-29T08:43:55.161+06</t>
  </si>
  <si>
    <t>2017-05-25T17:00:00.855+06</t>
  </si>
  <si>
    <t>2017-05-25T18:30:00.807+06</t>
  </si>
  <si>
    <t>2017-05-26T18:30:00.176+06</t>
  </si>
  <si>
    <t>2017-05-29T09:18:50.623+06</t>
  </si>
  <si>
    <t>uuid:64c367f8-b58b-4d1e-8270-730d0a1797b1</t>
  </si>
  <si>
    <t>64c367f8-b58b-4d1e-8270-730d0a1797b1</t>
  </si>
  <si>
    <t>2017-05-29T03:20:04</t>
  </si>
  <si>
    <t>2017-05-29T08:46:21.742+06</t>
  </si>
  <si>
    <t>2017-05-25T17:30:00.409+06</t>
  </si>
  <si>
    <t>2017-05-25T18:30:00.276+06</t>
  </si>
  <si>
    <t>2017-05-26T18:30:00.240+06</t>
  </si>
  <si>
    <t>2017-05-29T09:20:10.330+06</t>
  </si>
  <si>
    <t>uuid:daf22b7f-868d-48de-bfe5-fe79eb2d9fab</t>
  </si>
  <si>
    <t>daf22b7f-868d-48de-bfe5-fe79eb2d9fab</t>
  </si>
  <si>
    <t>2017-05-29T03:22:48</t>
  </si>
  <si>
    <t>2017-05-29T08:48:29.183+06</t>
  </si>
  <si>
    <t>2017-05-25T17:30:00.284+06</t>
  </si>
  <si>
    <t>2017-05-25T18:30:00.066+06</t>
  </si>
  <si>
    <t>2017-05-26T18:30:00.218+06</t>
  </si>
  <si>
    <t>2017-05-29T09:21:37.033+06</t>
  </si>
  <si>
    <t>uuid:9b768c69-25d4-476a-8c22-49fb335fdaa1</t>
  </si>
  <si>
    <t>9b768c69-25d4-476a-8c22-49fb335fdaa1</t>
  </si>
  <si>
    <t>2017-05-29T03:23:15</t>
  </si>
  <si>
    <t>2017-05-29T08:50:10.778+06</t>
  </si>
  <si>
    <t>2017-05-25T13:00:00.823+06</t>
  </si>
  <si>
    <t>2017-05-25T16:00:00.053+06</t>
  </si>
  <si>
    <t>2017-05-26T16:00:00.529+06</t>
  </si>
  <si>
    <t>2017-05-29T09:24:31.364+06</t>
  </si>
  <si>
    <t>uuid:1d23d751-97dc-40ef-9216-3f500b09563c</t>
  </si>
  <si>
    <t>1d23d751-97dc-40ef-9216-3f500b09563c</t>
  </si>
  <si>
    <t>2017-05-29T03:26:06</t>
  </si>
  <si>
    <t>2017-05-29T08:52:27.362+06</t>
  </si>
  <si>
    <t>2017-05-25T13:00:00.426+06</t>
  </si>
  <si>
    <t>2017-05-25T16:00:00.188+06</t>
  </si>
  <si>
    <t>2017-05-26T16:00:00.642+06</t>
  </si>
  <si>
    <t>2017-05-29T09:24:55.797+06</t>
  </si>
  <si>
    <t>uuid:28985fc0-d150-44c7-9971-ca29b86b9f45</t>
  </si>
  <si>
    <t>28985fc0-d150-44c7-9971-ca29b86b9f45</t>
  </si>
  <si>
    <t>2017-05-29T03:26:24</t>
  </si>
  <si>
    <t>2017-05-29T08:56:22.815+06</t>
  </si>
  <si>
    <t>2017-05-25T13:00:00.059+06</t>
  </si>
  <si>
    <t>2017-05-25T16:00:00.704+06</t>
  </si>
  <si>
    <t>2017-05-26T16:00:00.371+06</t>
  </si>
  <si>
    <t>2017-05-29T09:25:22.315+06</t>
  </si>
  <si>
    <t>uuid:1f0c35f0-c8cc-46af-9a95-3690674e25a8</t>
  </si>
  <si>
    <t>1f0c35f0-c8cc-46af-9a95-3690674e25a8</t>
  </si>
  <si>
    <t>2017-05-29T03:26:31</t>
  </si>
  <si>
    <t>2017-05-29T09:00:18.351+06</t>
  </si>
  <si>
    <t>2017-05-25T15:30:00.752+06</t>
  </si>
  <si>
    <t>2017-05-25T18:30:00.948+06</t>
  </si>
  <si>
    <t>2017-05-26T18:30:00.366+06</t>
  </si>
  <si>
    <t>2017-05-29T09:26:58.911+06</t>
  </si>
  <si>
    <t>uuid:63e3784c-fa5c-45d7-be0c-0ca2daca77fa</t>
  </si>
  <si>
    <t>63e3784c-fa5c-45d7-be0c-0ca2daca77fa</t>
  </si>
  <si>
    <t>2017-05-29T03:28:34</t>
  </si>
  <si>
    <t>2017-05-29T09:03:06.250+06</t>
  </si>
  <si>
    <t>2017-05-25T15:30:00.017+06</t>
  </si>
  <si>
    <t>2017-05-25T18:30:00.897+06</t>
  </si>
  <si>
    <t>2017-05-26T18:30:00.946+06</t>
  </si>
  <si>
    <t>2017-05-29T09:27:40.621+06</t>
  </si>
  <si>
    <t>uuid:dbafd1e2-b5df-4ae2-bf19-4a5b496a8752</t>
  </si>
  <si>
    <t>dbafd1e2-b5df-4ae2-bf19-4a5b496a8752</t>
  </si>
  <si>
    <t>2017-05-29T03:29:00</t>
  </si>
  <si>
    <t>2017-05-29T09:05:04.415+06</t>
  </si>
  <si>
    <t>2017-05-25T15:30:00.377+06</t>
  </si>
  <si>
    <t>2017-05-25T18:30:00.891+06</t>
  </si>
  <si>
    <t>2017-05-26T18:30:00.052+06</t>
  </si>
  <si>
    <t>2017-05-29T09:28:00.789+06</t>
  </si>
  <si>
    <t>uuid:7bbc4482-bdd4-4246-a964-b3643fabc2ab</t>
  </si>
  <si>
    <t>7bbc4482-bdd4-4246-a964-b3643fabc2ab</t>
  </si>
  <si>
    <t>2017-05-29T03:29:50</t>
  </si>
  <si>
    <t>2017-05-28T12:12:16.463+06</t>
  </si>
  <si>
    <t>2017-05-24T17:10:00.273+06</t>
  </si>
  <si>
    <t>2017-05-24T18:30:00.405+06</t>
  </si>
  <si>
    <t>2017-05-25T18:30:00.327+06</t>
  </si>
  <si>
    <t>2017-05-28T12:36:28.239+06</t>
  </si>
  <si>
    <t>uuid:fd62cd71-8dd4-4b35-b6f0-7de950d4db5d</t>
  </si>
  <si>
    <t>fd62cd71-8dd4-4b35-b6f0-7de950d4db5d</t>
  </si>
  <si>
    <t>2017-05-29T03:40:00</t>
  </si>
  <si>
    <t>2017-05-28T12:14:06.610+06</t>
  </si>
  <si>
    <t>2017-05-24T17:10:00.921+06</t>
  </si>
  <si>
    <t>2017-05-24T18:30:00.226+06</t>
  </si>
  <si>
    <t>2017-05-25T18:30:00.680+06</t>
  </si>
  <si>
    <t>2017-05-28T12:36:51.949+06</t>
  </si>
  <si>
    <t>uuid:0d2f363f-ea1b-4a7d-a673-9cb032e79612</t>
  </si>
  <si>
    <t>0d2f363f-ea1b-4a7d-a673-9cb032e79612</t>
  </si>
  <si>
    <t>2017-05-29T03:40:17</t>
  </si>
  <si>
    <t>2017-05-28T12:15:47.716+06</t>
  </si>
  <si>
    <t>2017-05-24T17:10:00.457+06</t>
  </si>
  <si>
    <t>2017-05-24T18:30:00.379+06</t>
  </si>
  <si>
    <t>2017-05-25T18:30:00.587+06</t>
  </si>
  <si>
    <t>2017-05-28T12:17:21.376+06</t>
  </si>
  <si>
    <t>uuid:c5df9885-ba13-40ae-b005-56192e420294</t>
  </si>
  <si>
    <t>c5df9885-ba13-40ae-b005-56192e420294</t>
  </si>
  <si>
    <t>2017-05-29T03:41:04</t>
  </si>
  <si>
    <t>2017-05-30T09:41:36.394+06</t>
  </si>
  <si>
    <t>2017-05-28T13:00:00.397+06</t>
  </si>
  <si>
    <t>2017-05-28T16:30:00.955+06</t>
  </si>
  <si>
    <t>2017-05-29T16:30:00.680+06</t>
  </si>
  <si>
    <t>2017-05-30T10:23:52.263+06</t>
  </si>
  <si>
    <t>uuid:8cc3b0e8-74fa-4a77-aff1-4b217b1735ee</t>
  </si>
  <si>
    <t>8cc3b0e8-74fa-4a77-aff1-4b217b1735ee</t>
  </si>
  <si>
    <t>2017-05-30T04:26:39</t>
  </si>
  <si>
    <t>2017-05-30T09:43:19.779+06</t>
  </si>
  <si>
    <t>2017-05-28T13:00:00.524+06</t>
  </si>
  <si>
    <t>2017-05-28T16:30:00.386+06</t>
  </si>
  <si>
    <t>2017-05-29T16:30:00.919+06</t>
  </si>
  <si>
    <t>2017-05-30T09:44:30.391+06</t>
  </si>
  <si>
    <t>uuid:e65f3932-3939-4743-913e-15d0ccf25d88</t>
  </si>
  <si>
    <t>e65f3932-3939-4743-913e-15d0ccf25d88</t>
  </si>
  <si>
    <t>2017-05-30T04:26:42</t>
  </si>
  <si>
    <t>2017-05-30T09:44:35.435+06</t>
  </si>
  <si>
    <t>2017-05-28T15:00:00.321+06</t>
  </si>
  <si>
    <t>2017-05-28T16:30:00.565+06</t>
  </si>
  <si>
    <t>2017-05-29T16:30:00.031+06</t>
  </si>
  <si>
    <t>2017-05-30T10:16:40.277+06</t>
  </si>
  <si>
    <t>uuid:cbab2c51-0cab-44f2-975d-000509a4263a</t>
  </si>
  <si>
    <t>cbab2c51-0cab-44f2-975d-000509a4263a</t>
  </si>
  <si>
    <t>2017-05-30T04:26:44</t>
  </si>
  <si>
    <t>2017-05-30T09:45:48.421+06</t>
  </si>
  <si>
    <t>2017-05-28T15:00:00.524+06</t>
  </si>
  <si>
    <t>2017-05-28T16:30:00.591+06</t>
  </si>
  <si>
    <t>2017-05-29T16:30:00.918+06</t>
  </si>
  <si>
    <t>2017-05-30T10:16:21.853+06</t>
  </si>
  <si>
    <t>uuid:eb90de3e-7836-4c8b-be27-ee2a80e282a0</t>
  </si>
  <si>
    <t>eb90de3e-7836-4c8b-be27-ee2a80e282a0</t>
  </si>
  <si>
    <t>2017-05-30T04:26:46</t>
  </si>
  <si>
    <t>2017-05-30T09:47:17.567+06</t>
  </si>
  <si>
    <t>2017-05-28T15:00:00.306+06</t>
  </si>
  <si>
    <t>2017-05-28T16:30:00.886+06</t>
  </si>
  <si>
    <t>2017-05-29T16:30:00.716+06</t>
  </si>
  <si>
    <t>2017-05-30T10:24:26.618+06</t>
  </si>
  <si>
    <t>uuid:efae78f4-4d66-4bb0-9e55-1b163017807f</t>
  </si>
  <si>
    <t>efae78f4-4d66-4bb0-9e55-1b163017807f</t>
  </si>
  <si>
    <t>2017-05-30T04:26:47</t>
  </si>
  <si>
    <t>2017-05-30T09:48:40.521+06</t>
  </si>
  <si>
    <t>2017-05-28T15:00:00.901+06</t>
  </si>
  <si>
    <t>2017-05-28T16:30:00.027+06</t>
  </si>
  <si>
    <t>2017-05-29T16:30:00.252+06</t>
  </si>
  <si>
    <t>2017-05-30T10:24:35.308+06</t>
  </si>
  <si>
    <t>uuid:a5927e17-eea5-4a6f-9aa3-27dd240fecce</t>
  </si>
  <si>
    <t>a5927e17-eea5-4a6f-9aa3-27dd240fecce</t>
  </si>
  <si>
    <t>2017-05-30T04:26:49</t>
  </si>
  <si>
    <t>2017-05-30T09:49:59.955+06</t>
  </si>
  <si>
    <t>2017-05-28T15:00:00.856+06</t>
  </si>
  <si>
    <t>2017-05-28T16:30:00.307+06</t>
  </si>
  <si>
    <t>2017-05-29T16:30:00.060+06</t>
  </si>
  <si>
    <t>2017-05-30T10:14:26.387+06</t>
  </si>
  <si>
    <t>uuid:d0202cb7-f048-4647-b4e7-515b21f9c5bf</t>
  </si>
  <si>
    <t>d0202cb7-f048-4647-b4e7-515b21f9c5bf</t>
  </si>
  <si>
    <t>2017-05-30T04:26:51</t>
  </si>
  <si>
    <t>2017-05-30T09:51:32.488+06</t>
  </si>
  <si>
    <t>2017-05-28T15:00:00.106+06</t>
  </si>
  <si>
    <t>2017-05-28T16:30:00.622+06</t>
  </si>
  <si>
    <t>2017-05-29T16:30:00.946+06</t>
  </si>
  <si>
    <t>2017-05-30T10:13:52.961+06</t>
  </si>
  <si>
    <t>uuid:bf3a5474-2a68-42c9-a546-75007a19cd5f</t>
  </si>
  <si>
    <t>bf3a5474-2a68-42c9-a546-75007a19cd5f</t>
  </si>
  <si>
    <t>2017-05-30T04:26:52</t>
  </si>
  <si>
    <t>2017-05-30T09:52:53.374+06</t>
  </si>
  <si>
    <t>2017-05-28T14:00:00.150+06</t>
  </si>
  <si>
    <t>2017-05-28T16:30:00.589+06</t>
  </si>
  <si>
    <t>2017-05-29T16:30:00.160+06</t>
  </si>
  <si>
    <t>2017-05-30T10:15:11.668+06</t>
  </si>
  <si>
    <t>uuid:1f91b08e-325f-49ab-801a-9b5e97d0d406</t>
  </si>
  <si>
    <t>1f91b08e-325f-49ab-801a-9b5e97d0d406</t>
  </si>
  <si>
    <t>2017-05-30T04:26:55</t>
  </si>
  <si>
    <t>2017-05-30T09:54:36.208+06</t>
  </si>
  <si>
    <t>2017-05-28T14:00:00.731+06</t>
  </si>
  <si>
    <t>2017-05-28T16:30:00.511+06</t>
  </si>
  <si>
    <t>2017-05-29T16:30:00.774+06</t>
  </si>
  <si>
    <t>2017-05-30T10:15:51.988+06</t>
  </si>
  <si>
    <t>uuid:75523d85-edb0-43a2-b569-d83edbdf41eb</t>
  </si>
  <si>
    <t>75523d85-edb0-43a2-b569-d83edbdf41eb</t>
  </si>
  <si>
    <t>2017-05-30T04:26:57</t>
  </si>
  <si>
    <t>2017-05-30T09:57:56.210+06</t>
  </si>
  <si>
    <t>2017-05-28T14:30:00.750+06</t>
  </si>
  <si>
    <t>2017-05-28T16:30:00.119+06</t>
  </si>
  <si>
    <t>2017-05-29T16:30:00.211+06</t>
  </si>
  <si>
    <t>2017-05-30T10:18:17.393+06</t>
  </si>
  <si>
    <t>uuid:c45b9c81-160b-4b94-8c53-fef23bff25d2</t>
  </si>
  <si>
    <t>c45b9c81-160b-4b94-8c53-fef23bff25d2</t>
  </si>
  <si>
    <t>2017-05-30T04:27:03</t>
  </si>
  <si>
    <t>2017-05-30T09:59:54.453+06</t>
  </si>
  <si>
    <t>2017-05-28T14:30:00.093+06</t>
  </si>
  <si>
    <t>2017-05-28T16:30:00.700+06</t>
  </si>
  <si>
    <t>2017-05-29T16:30:00.852+06</t>
  </si>
  <si>
    <t>2017-05-30T10:22:04.094+06</t>
  </si>
  <si>
    <t>uuid:ddc3a2bb-18e2-4b04-b380-d7421089c9be</t>
  </si>
  <si>
    <t>ddc3a2bb-18e2-4b04-b380-d7421089c9be</t>
  </si>
  <si>
    <t>2017-05-30T04:27:06</t>
  </si>
  <si>
    <t>2017-05-30T10:02:07.213+06</t>
  </si>
  <si>
    <t>2017-05-28T14:30:00.700+06</t>
  </si>
  <si>
    <t>2017-05-28T16:30:00.039+06</t>
  </si>
  <si>
    <t>2017-05-29T16:30:00.498+06</t>
  </si>
  <si>
    <t>2017-05-30T10:17:29.732+06</t>
  </si>
  <si>
    <t>uuid:d8add5be-1add-4c53-8178-de7e6d925aa5</t>
  </si>
  <si>
    <t>d8add5be-1add-4c53-8178-de7e6d925aa5</t>
  </si>
  <si>
    <t>2017-05-30T04:27:09</t>
  </si>
  <si>
    <t>2017-05-30T10:03:43.421+06</t>
  </si>
  <si>
    <t>2017-05-28T13:30:00.442+06</t>
  </si>
  <si>
    <t>2017-05-28T16:30:00.770+06</t>
  </si>
  <si>
    <t>2017-05-29T16:30:00.802+06</t>
  </si>
  <si>
    <t>2017-05-30T10:20:00.934+06</t>
  </si>
  <si>
    <t>uuid:7193ddcc-756a-4ffe-ae5e-7deeb7c35804</t>
  </si>
  <si>
    <t>7193ddcc-756a-4ffe-ae5e-7deeb7c35804</t>
  </si>
  <si>
    <t>2017-05-30T04:27:28</t>
  </si>
  <si>
    <t>2017-05-30T10:05:26.276+06</t>
  </si>
  <si>
    <t>2017-05-28T13:30:00.107+06</t>
  </si>
  <si>
    <t>2017-05-28T16:30:00.397+06</t>
  </si>
  <si>
    <t>2017-05-29T16:30:00.354+06</t>
  </si>
  <si>
    <t>2017-05-30T10:21:14.237+06</t>
  </si>
  <si>
    <t>uuid:0b5ac7f0-5110-4f8d-ae91-776280185545</t>
  </si>
  <si>
    <t>0b5ac7f0-5110-4f8d-ae91-776280185545</t>
  </si>
  <si>
    <t>2017-05-30T04:27:32</t>
  </si>
  <si>
    <t>2017-05-30T10:07:24.108+06</t>
  </si>
  <si>
    <t>2017-05-28T13:30:00.841+06</t>
  </si>
  <si>
    <t>2017-05-28T16:30:00.794+06</t>
  </si>
  <si>
    <t>2017-05-29T16:30:00.542+06</t>
  </si>
  <si>
    <t>2017-05-30T10:23:20.302+06</t>
  </si>
  <si>
    <t>uuid:33f111cc-e69e-480c-8e31-8c0f4ea15935</t>
  </si>
  <si>
    <t>33f111cc-e69e-480c-8e31-8c0f4ea15935</t>
  </si>
  <si>
    <t>2017-05-30T04:27:37</t>
  </si>
  <si>
    <t>2017-06-01T09:49:49.077+06</t>
  </si>
  <si>
    <t>2017-06-01T09:52:00.970+06</t>
  </si>
  <si>
    <t>23.772810224168264 90.42968089497873 -42.848576194463234 4.0</t>
  </si>
  <si>
    <t>Doba</t>
  </si>
  <si>
    <t>2017-06-01T15:58:16.112+06</t>
  </si>
  <si>
    <t>uuid:3ec7808f-b795-4cd6-a746-fb8926d88f99</t>
  </si>
  <si>
    <t>3ec7808f-b795-4cd6-a746-fb8926d88f99</t>
  </si>
  <si>
    <t>2017-06-01T10:09:35</t>
  </si>
  <si>
    <t>2017-06-01T10:11:47.194+06</t>
  </si>
  <si>
    <t>2017-06-01T10:07:00.784+06</t>
  </si>
  <si>
    <t>23.772316604597336 90.43024713679854 -37.8450344096964 4.0</t>
  </si>
  <si>
    <t>2017-06-01T15:53:45.014+06</t>
  </si>
  <si>
    <t>uuid:c53abdd2-f233-4e02-865d-19eebef24c38</t>
  </si>
  <si>
    <t>c53abdd2-f233-4e02-865d-19eebef24c38</t>
  </si>
  <si>
    <t>2017-06-01T10:09:37</t>
  </si>
  <si>
    <t>2017-06-01T10:19:28.084+06</t>
  </si>
  <si>
    <t>2017-06-01T10:20:00.438+06</t>
  </si>
  <si>
    <t>23.771756976684816 90.43043998730626 -38.997030687201544 4.0</t>
  </si>
  <si>
    <t>2017-06-01T15:54:09.155+06</t>
  </si>
  <si>
    <t>uuid:d7afa34f-1182-4707-86a2-bfc4de0352e6</t>
  </si>
  <si>
    <t>d7afa34f-1182-4707-86a2-bfc4de0352e6</t>
  </si>
  <si>
    <t>2017-06-01T10:09:39</t>
  </si>
  <si>
    <t>2017-06-01T10:29:02.187+06</t>
  </si>
  <si>
    <t>2017-06-01T10:29:00.727+06</t>
  </si>
  <si>
    <t>23.77214773031798 90.43141405354577 -35.49905053919108 4.0</t>
  </si>
  <si>
    <t>2017-06-01T15:55:34.697+06</t>
  </si>
  <si>
    <t>uuid:7b3a531e-2d33-457b-985c-f10054685481</t>
  </si>
  <si>
    <t>7b3a531e-2d33-457b-985c-f10054685481</t>
  </si>
  <si>
    <t>2017-06-01T10:09:41</t>
  </si>
  <si>
    <t>2017-06-01T10:40:51.681+06</t>
  </si>
  <si>
    <t>2017-06-01T10:42:00.595+06</t>
  </si>
  <si>
    <t>23.77148050643957 90.43105727078031 -44.5994403864098 4.0</t>
  </si>
  <si>
    <t>Wet Soil</t>
  </si>
  <si>
    <t>2017-06-01T15:57:05.980+06</t>
  </si>
  <si>
    <t>uuid:0e851aec-1155-4c19-bf4d-8bed9486e48d</t>
  </si>
  <si>
    <t>0e851aec-1155-4c19-bf4d-8bed9486e48d</t>
  </si>
  <si>
    <t>2017-06-01T10:09:43</t>
  </si>
  <si>
    <t>2017-06-01T10:58:22.823+06</t>
  </si>
  <si>
    <t>2017-06-01T10:55:00.918+06</t>
  </si>
  <si>
    <t>23.770695589723292 90.43232384238645 -60.37961090207266 4.0</t>
  </si>
  <si>
    <t>2017-06-01T15:57:28.473+06</t>
  </si>
  <si>
    <t>uuid:229e3b0a-1095-45a7-b40e-220dbc016327</t>
  </si>
  <si>
    <t>229e3b0a-1095-45a7-b40e-220dbc016327</t>
  </si>
  <si>
    <t>2017-06-01T10:09:45</t>
  </si>
  <si>
    <t>2017-06-01T11:27:49.483+06</t>
  </si>
  <si>
    <t>2017-06-01T11:25:00.197+06</t>
  </si>
  <si>
    <t>23.77038814690045 90.43336146575794 -50.86000014264582 4.0</t>
  </si>
  <si>
    <t>2017-06-01T15:57:50.235+06</t>
  </si>
  <si>
    <t>uuid:c53e2b1c-826a-403f-8127-258a1c2fb88c</t>
  </si>
  <si>
    <t>c53e2b1c-826a-403f-8127-258a1c2fb88c</t>
  </si>
  <si>
    <t>2017-06-01T10:09:47</t>
  </si>
  <si>
    <t>2017-06-01T11:42:25.750+06</t>
  </si>
  <si>
    <t>2017-06-01T11:41:00.925+06</t>
  </si>
  <si>
    <t>23.770611591239867 90.43391047312178 -44.855022510525906 4.0</t>
  </si>
  <si>
    <t>2017-06-01T15:58:56.234+06</t>
  </si>
  <si>
    <t>uuid:290f839b-f8f3-4316-ac81-3b299feb5eaa</t>
  </si>
  <si>
    <t>290f839b-f8f3-4316-ac81-3b299feb5eaa</t>
  </si>
  <si>
    <t>2017-06-01T10:09:49</t>
  </si>
  <si>
    <t>2017-06-01T12:17:54.641+06</t>
  </si>
  <si>
    <t>2017-06-01T12:17:00.227+06</t>
  </si>
  <si>
    <t>23.769977531588044 90.43131668146003 -47.98587767804161 4.0</t>
  </si>
  <si>
    <t>2017-06-01T15:56:01.660+06</t>
  </si>
  <si>
    <t>uuid:5b37be06-0e35-4c88-8e05-7f78e5624ab4</t>
  </si>
  <si>
    <t>5b37be06-0e35-4c88-8e05-7f78e5624ab4</t>
  </si>
  <si>
    <t>2017-06-01T10:09:51</t>
  </si>
  <si>
    <t>2017-06-01T12:38:51.990+06</t>
  </si>
  <si>
    <t>2017-06-01T12:38:00.738+06</t>
  </si>
  <si>
    <t>23.769539599463673 90.43020820076158 -44.91814091464226 4.0</t>
  </si>
  <si>
    <t>2017-06-01T15:56:25.464+06</t>
  </si>
  <si>
    <t>uuid:e46d7a85-39a0-4a54-99d7-ccd1897dd3ef</t>
  </si>
  <si>
    <t>e46d7a85-39a0-4a54-99d7-ccd1897dd3ef</t>
  </si>
  <si>
    <t>2017-06-01T10:09:53</t>
  </si>
  <si>
    <t>2017-06-01T12:56:04.577+06</t>
  </si>
  <si>
    <t>2017-06-01T12:55:00.649+06</t>
  </si>
  <si>
    <t>23.769584115846452 90.42962728846449 -45.708400108806906 4.0</t>
  </si>
  <si>
    <t>2017-06-01T15:58:35.932+06</t>
  </si>
  <si>
    <t>uuid:5c96128e-22a8-406a-a71b-9f244ea9ab19</t>
  </si>
  <si>
    <t>5c96128e-22a8-406a-a71b-9f244ea9ab19</t>
  </si>
  <si>
    <t>2017-06-01T10:09:56</t>
  </si>
  <si>
    <t>2017-06-01T10:26:42.246+06</t>
  </si>
  <si>
    <t>2017-06-01T10:25:00.157+06</t>
  </si>
  <si>
    <t>23.76948920935624 90.43195746007528 -34.9960356032899 4.0</t>
  </si>
  <si>
    <t>2017-06-01T16:07:58.115+06</t>
  </si>
  <si>
    <t>uuid:9dbab0e3-c552-42cd-9ed4-a28ffc3fa097</t>
  </si>
  <si>
    <t>9dbab0e3-c552-42cd-9ed4-a28ffc3fa097</t>
  </si>
  <si>
    <t>2017-06-01T10:10:43</t>
  </si>
  <si>
    <t>2017-06-01T10:31:21.834+06</t>
  </si>
  <si>
    <t>2017-06-01T10:30:00.931+06</t>
  </si>
  <si>
    <t>23.769487125692255 90.43190635017066 -32.96266209701408 6.0</t>
  </si>
  <si>
    <t>2017-06-01T16:08:43.152+06</t>
  </si>
  <si>
    <t>uuid:3a62dcdd-0fd5-4ac5-8f06-20ece8332c65</t>
  </si>
  <si>
    <t>3a62dcdd-0fd5-4ac5-8f06-20ece8332c65</t>
  </si>
  <si>
    <t>2017-06-01T10:10:45</t>
  </si>
  <si>
    <t>2017-06-01T10:41:51.245+06</t>
  </si>
  <si>
    <t>2017-06-01T10:42:00.927+06</t>
  </si>
  <si>
    <t>23.770276400463242 90.43333949689116 -45.7811897785225 4.0</t>
  </si>
  <si>
    <t>2017-06-01T16:08:21.192+06</t>
  </si>
  <si>
    <t>uuid:ce83ed89-ad48-44a4-8fd8-5d5e151f2ed4</t>
  </si>
  <si>
    <t>ce83ed89-ad48-44a4-8fd8-5d5e151f2ed4</t>
  </si>
  <si>
    <t>2017-06-01T10:10:47</t>
  </si>
  <si>
    <t>2017-06-01T10:49:14.594+06</t>
  </si>
  <si>
    <t>2017-06-01T10:50:00.043+06</t>
  </si>
  <si>
    <t>23.77027091123593 90.43328562127337 -38.51831479926183 6.0</t>
  </si>
  <si>
    <t>WASA with tube well</t>
  </si>
  <si>
    <t>2017-06-01T16:04:07.865+06</t>
  </si>
  <si>
    <t>uuid:1b5d582f-9895-450b-a7d4-f0ef6e74ff19</t>
  </si>
  <si>
    <t>1b5d582f-9895-450b-a7d4-f0ef6e74ff19</t>
  </si>
  <si>
    <t>2017-06-01T10:10:49</t>
  </si>
  <si>
    <t>2017-06-01T11:25:53.651+06</t>
  </si>
  <si>
    <t>2017-06-01T11:20:00.731+06</t>
  </si>
  <si>
    <t>23.769452752743057 90.43154386928163 -41.43611616041395 4.0</t>
  </si>
  <si>
    <t>2017-06-01T16:04:30.394+06</t>
  </si>
  <si>
    <t>uuid:58201ae9-3b9f-45f9-87b8-22788fadad20</t>
  </si>
  <si>
    <t>58201ae9-3b9f-45f9-87b8-22788fadad20</t>
  </si>
  <si>
    <t>2017-06-01T10:12:05</t>
  </si>
  <si>
    <t>2017-06-01T11:39:37.223+06</t>
  </si>
  <si>
    <t>2017-06-01T11:35:00.352+06</t>
  </si>
  <si>
    <t>23.76982737799302 90.43134225581261 -30.74907523178624 4.0</t>
  </si>
  <si>
    <t>2017-06-01T16:09:28.583+06</t>
  </si>
  <si>
    <t>uuid:b3fd15f2-387b-4373-b4d0-f0486d312b45</t>
  </si>
  <si>
    <t>b3fd15f2-387b-4373-b4d0-f0486d312b45</t>
  </si>
  <si>
    <t>2017-06-01T10:12:16</t>
  </si>
  <si>
    <t>2017-06-01T11:50:30.265+06</t>
  </si>
  <si>
    <t>2017-06-01T11:47:00.281+06</t>
  </si>
  <si>
    <t>23.770212931794585 90.43245324612002 -38.169249198975685 4.0</t>
  </si>
  <si>
    <t>2017-06-01T16:04:55.102+06</t>
  </si>
  <si>
    <t>uuid:bde67c64-28d4-4da8-b029-6e1350178f2d</t>
  </si>
  <si>
    <t>bde67c64-28d4-4da8-b029-6e1350178f2d</t>
  </si>
  <si>
    <t>2017-06-01T10:12:18</t>
  </si>
  <si>
    <t>2017-06-01T12:07:25.349+06</t>
  </si>
  <si>
    <t>2017-06-01T12:05:00.382+06</t>
  </si>
  <si>
    <t>23.770740138235634 90.43281802501551 -58.4973084600083 6.0</t>
  </si>
  <si>
    <t>2017-06-01T16:05:12.941+06</t>
  </si>
  <si>
    <t>uuid:836b7644-2cde-43b5-a409-7bb14cf11b28</t>
  </si>
  <si>
    <t>836b7644-2cde-43b5-a409-7bb14cf11b28</t>
  </si>
  <si>
    <t>2017-06-01T10:12:33</t>
  </si>
  <si>
    <t>2017-06-01T12:20:39.279+06</t>
  </si>
  <si>
    <t>2017-06-01T12:20:00.237+06</t>
  </si>
  <si>
    <t>23.7714433563484 90.43244298037905 -56.69059959133048 4.0</t>
  </si>
  <si>
    <t>2017-06-01T16:07:02.481+06</t>
  </si>
  <si>
    <t>uuid:79e5c830-30dd-4339-bdfd-2c515538f81d</t>
  </si>
  <si>
    <t>79e5c830-30dd-4339-bdfd-2c515538f81d</t>
  </si>
  <si>
    <t>2017-06-01T10:12:35</t>
  </si>
  <si>
    <t>2017-06-01T12:35:11.524+06</t>
  </si>
  <si>
    <t>2017-06-01T12:38:00.041+06</t>
  </si>
  <si>
    <t>23.771457899377683 90.43105583681479 -48.892289446122476 6.0</t>
  </si>
  <si>
    <t>2017-06-01T16:07:22.099+06</t>
  </si>
  <si>
    <t>uuid:5aec1357-ba2d-43db-961b-ab207463e85a</t>
  </si>
  <si>
    <t>5aec1357-ba2d-43db-961b-ab207463e85a</t>
  </si>
  <si>
    <t>2017-06-01T10:12:39</t>
  </si>
  <si>
    <t>2017-06-01T11:07:28.956+06</t>
  </si>
  <si>
    <t>2017-06-01T11:05:00.043+06</t>
  </si>
  <si>
    <t>23.76997591974208 90.43282234742388 -46.66452357543891 4.0</t>
  </si>
  <si>
    <t>2017-06-01T16:09:05.177+06</t>
  </si>
  <si>
    <t>uuid:7619e6d1-dd15-47b3-9070-f07c9fe1baa0</t>
  </si>
  <si>
    <t>7619e6d1-dd15-47b3-9070-f07c9fe1baa0</t>
  </si>
  <si>
    <t>2017-06-01T10:13:01</t>
  </si>
  <si>
    <t>2017-06-01T16:26:57.929+06</t>
  </si>
  <si>
    <t>2017-06-01T16:20:00.405+06</t>
  </si>
  <si>
    <t>23.771162127205038 90.42830301366143 -25.27194393852189 4.0</t>
  </si>
  <si>
    <t>2017-06-01T22:51:32.823+06</t>
  </si>
  <si>
    <t>uuid:407edeab-50f4-4320-b3c7-051ad5533330</t>
  </si>
  <si>
    <t>407edeab-50f4-4320-b3c7-051ad5533330</t>
  </si>
  <si>
    <t>2017-06-01T16:54:31</t>
  </si>
  <si>
    <t>2017-06-01T16:45:56.441+06</t>
  </si>
  <si>
    <t>2017-06-01T16:40:00.082+06</t>
  </si>
  <si>
    <t>23.770700347665276 90.42931232486384 -13.750673961861962 4.0</t>
  </si>
  <si>
    <t>2017-06-01T22:51:56.182+06</t>
  </si>
  <si>
    <t>uuid:497aee05-ddcb-40b9-aea7-c485a490ee4b</t>
  </si>
  <si>
    <t>497aee05-ddcb-40b9-aea7-c485a490ee4b</t>
  </si>
  <si>
    <t>2017-06-01T16:54:34</t>
  </si>
  <si>
    <t>2017-06-01T17:06:13.307+06</t>
  </si>
  <si>
    <t>2017-06-01T17:05:00.890+06</t>
  </si>
  <si>
    <t>23.77052562183897 90.4298308330547 -46.83544092344258 4.0</t>
  </si>
  <si>
    <t>2017-06-01T22:52:21.214+06</t>
  </si>
  <si>
    <t>uuid:2f666f1e-9ae4-4067-b7e8-db3d5f0d95a2</t>
  </si>
  <si>
    <t>2f666f1e-9ae4-4067-b7e8-db3d5f0d95a2</t>
  </si>
  <si>
    <t>2017-06-01T16:54:36</t>
  </si>
  <si>
    <t>2017-06-01T17:27:59.380+06</t>
  </si>
  <si>
    <t>2017-06-01T17:20:00.721+06</t>
  </si>
  <si>
    <t>23.769440129991708 90.4322843520897 -40.748866063454194 6.0</t>
  </si>
  <si>
    <t>2017-06-01T22:52:41.215+06</t>
  </si>
  <si>
    <t>uuid:4aa98286-41de-4706-abf9-5e028f08eec8</t>
  </si>
  <si>
    <t>4aa98286-41de-4706-abf9-5e028f08eec8</t>
  </si>
  <si>
    <t>2017-06-01T16:54:47</t>
  </si>
  <si>
    <t>2017-06-01T17:45:16.541+06</t>
  </si>
  <si>
    <t>2017-06-01T17:50:00.675+06</t>
  </si>
  <si>
    <t>23.76971141730426 90.43117265752116 -50.030412175398695 4.0</t>
  </si>
  <si>
    <t>No dirt visible.</t>
  </si>
  <si>
    <t>2017-06-01T22:53:29.519+06</t>
  </si>
  <si>
    <t>uuid:8b29c373-5cc4-481c-8a4c-526395e05976</t>
  </si>
  <si>
    <t>8b29c373-5cc4-481c-8a4c-526395e05976</t>
  </si>
  <si>
    <t>2017-06-01T16:54:49</t>
  </si>
  <si>
    <t>2017-06-04T09:28:28.571+06</t>
  </si>
  <si>
    <t>2017-06-04T09:16:00.987+06</t>
  </si>
  <si>
    <t>23.771334885597625 90.42802463296927 -34.149507857543725 6.0</t>
  </si>
  <si>
    <t>2017-06-04T15:39:48.762+06</t>
  </si>
  <si>
    <t>uuid:e511caa0-4c77-45f9-97ba-1e55580ef638</t>
  </si>
  <si>
    <t>e511caa0-4c77-45f9-97ba-1e55580ef638</t>
  </si>
  <si>
    <t>2017-06-04T09:41:49</t>
  </si>
  <si>
    <t>2017-06-04T09:35:35.803+06</t>
  </si>
  <si>
    <t>2017-06-04T09:24:00.920+06</t>
  </si>
  <si>
    <t>23.7714144558328 90.42802389180707 -36.329148396191854 4.0</t>
  </si>
  <si>
    <t>Wasa pipe with tap water</t>
  </si>
  <si>
    <t>2017-06-04T15:16:07.342+06</t>
  </si>
  <si>
    <t>uuid:fdd90cf9-93de-4500-a122-e87f792118f7</t>
  </si>
  <si>
    <t>fdd90cf9-93de-4500-a122-e87f792118f7</t>
  </si>
  <si>
    <t>2017-06-04T09:41:52</t>
  </si>
  <si>
    <t>2017-06-04T09:48:37.169+06</t>
  </si>
  <si>
    <t>2017-06-04T09:50:00.180+06</t>
  </si>
  <si>
    <t>23.770891267754564 90.42857057745537 -33.13485752035762 4.0</t>
  </si>
  <si>
    <t>2017-06-04T15:17:21.132+06</t>
  </si>
  <si>
    <t>uuid:16d6606c-1e9f-49b7-8623-d231568e1466</t>
  </si>
  <si>
    <t>16d6606c-1e9f-49b7-8623-d231568e1466</t>
  </si>
  <si>
    <t>2017-06-04T09:41:54</t>
  </si>
  <si>
    <t>2017-06-04T10:00:47.806+06</t>
  </si>
  <si>
    <t>2017-06-04T10:00:00.188+06</t>
  </si>
  <si>
    <t>23.77080545344158 90.42948636828292 -29.100077832444526 4.0</t>
  </si>
  <si>
    <t>Wasa pipe with tube well</t>
  </si>
  <si>
    <t>2017-06-04T15:40:40.246+06</t>
  </si>
  <si>
    <t>uuid:5104593c-86f7-43ed-af25-1a0f45cce1c9</t>
  </si>
  <si>
    <t>5104593c-86f7-43ed-af25-1a0f45cce1c9</t>
  </si>
  <si>
    <t>2017-06-04T09:41:56</t>
  </si>
  <si>
    <t>2017-06-04T10:11:45.073+06</t>
  </si>
  <si>
    <t>2017-06-04T10:15:00.953+06</t>
  </si>
  <si>
    <t>23.770498803794393 90.42997511039025 -39.38623949275685 4.0</t>
  </si>
  <si>
    <t>2017-06-04T15:16:40.383+06</t>
  </si>
  <si>
    <t>uuid:721bfba0-f0bc-4e18-8707-f83cd33051d9</t>
  </si>
  <si>
    <t>721bfba0-f0bc-4e18-8707-f83cd33051d9</t>
  </si>
  <si>
    <t>2017-06-04T09:41:58</t>
  </si>
  <si>
    <t>2017-06-04T10:35:55.257+06</t>
  </si>
  <si>
    <t>2017-06-04T10:29:00.295+06</t>
  </si>
  <si>
    <t>23.77082129580048 90.43012411884602 -31.93899931862497 6.0</t>
  </si>
  <si>
    <t>2017-06-04T15:40:15.055+06</t>
  </si>
  <si>
    <t>uuid:59cd17e1-592d-4b92-809c-faae3c81e878</t>
  </si>
  <si>
    <t>59cd17e1-592d-4b92-809c-faae3c81e878</t>
  </si>
  <si>
    <t>2017-06-04T09:42:00</t>
  </si>
  <si>
    <t>2017-06-04T10:44:16.265+06</t>
  </si>
  <si>
    <t>2017-06-04T10:36:00.223+06</t>
  </si>
  <si>
    <t>23.770709900844434 90.43016503127666 -5.809302098483573 6.0</t>
  </si>
  <si>
    <t>2017-06-04T15:41:02.782+06</t>
  </si>
  <si>
    <t>uuid:c97db184-0b18-450e-b3d3-3d099053f277</t>
  </si>
  <si>
    <t>c97db184-0b18-450e-b3d3-3d099053f277</t>
  </si>
  <si>
    <t>2017-06-04T09:42:02</t>
  </si>
  <si>
    <t>2017-06-04T10:54:57.023+06</t>
  </si>
  <si>
    <t>2017-06-04T10:54:00.705+06</t>
  </si>
  <si>
    <t>23.770674833882694 90.4302672922764 -50.55919150870908 6.0</t>
  </si>
  <si>
    <t>Trash present ,moist soil.</t>
  </si>
  <si>
    <t>2017-06-04T15:36:10.380+06</t>
  </si>
  <si>
    <t>uuid:2a530acb-6eb9-4a88-9815-89521c20c78f</t>
  </si>
  <si>
    <t>2a530acb-6eb9-4a88-9815-89521c20c78f</t>
  </si>
  <si>
    <t>2017-06-04T09:42:04</t>
  </si>
  <si>
    <t>2017-06-04T11:08:32.279+06</t>
  </si>
  <si>
    <t>2017-06-04T11:08:00.175+06</t>
  </si>
  <si>
    <t>23.770269357956803 90.42941492949507 -37.93539627081613 4.0</t>
  </si>
  <si>
    <t>Trash present,moist soil.</t>
  </si>
  <si>
    <t>2017-06-04T15:38:47.296+06</t>
  </si>
  <si>
    <t>uuid:e968a2bc-2121-48bd-afb6-5c23400997bc</t>
  </si>
  <si>
    <t>e968a2bc-2121-48bd-afb6-5c23400997bc</t>
  </si>
  <si>
    <t>2017-06-04T09:42:06</t>
  </si>
  <si>
    <t>2017-06-04T11:22:36.143+06</t>
  </si>
  <si>
    <t>2017-06-04T11:22:00.779+06</t>
  </si>
  <si>
    <t>23.769317472533896 90.4301694289961 -35.81735839169973 4.0</t>
  </si>
  <si>
    <t>2017-06-04T15:17:55.605+06</t>
  </si>
  <si>
    <t>uuid:a97ad584-30fb-48d9-8228-12f98b01fac9</t>
  </si>
  <si>
    <t>a97ad584-30fb-48d9-8228-12f98b01fac9</t>
  </si>
  <si>
    <t>2017-06-04T09:42:08</t>
  </si>
  <si>
    <t>2017-06-04T11:35:02.836+06</t>
  </si>
  <si>
    <t>2017-06-04T11:32:00.830+06</t>
  </si>
  <si>
    <t>23.769428669383714 90.43019489778024 -46.970197730380946 4.0</t>
  </si>
  <si>
    <t>2017-06-04T15:18:25.802+06</t>
  </si>
  <si>
    <t>uuid:89340785-f796-4e5c-82b4-d82aa6fafd96</t>
  </si>
  <si>
    <t>89340785-f796-4e5c-82b4-d82aa6fafd96</t>
  </si>
  <si>
    <t>2017-06-04T09:42:10</t>
  </si>
  <si>
    <t>2017-06-04T11:59:57.830+06</t>
  </si>
  <si>
    <t>2017-06-04T12:02:00.000+06</t>
  </si>
  <si>
    <t>23.771540041635657 90.42873094971887 -37.325884844911435 6.0</t>
  </si>
  <si>
    <t>Trash present,moist soil</t>
  </si>
  <si>
    <t>2017-06-04T15:39:25.406+06</t>
  </si>
  <si>
    <t>uuid:9a58deb3-7ba6-4d63-a7bd-bbd6bb5ef7d9</t>
  </si>
  <si>
    <t>9a58deb3-7ba6-4d63-a7bd-bbd6bb5ef7d9</t>
  </si>
  <si>
    <t>2017-06-04T09:42:13</t>
  </si>
  <si>
    <t>2017-06-01T10:07:54.783+06</t>
  </si>
  <si>
    <t>2017-05-30T12:00:00.904+06</t>
  </si>
  <si>
    <t>2017-05-30T14:00:00.226+06</t>
  </si>
  <si>
    <t>2017-05-31T14:00:00.270+06</t>
  </si>
  <si>
    <t>2017-06-01T11:01:22.511+06</t>
  </si>
  <si>
    <t>uuid:8fe156e0-f5ab-4cff-a558-f8a334241bd8</t>
  </si>
  <si>
    <t>8fe156e0-f5ab-4cff-a558-f8a334241bd8</t>
  </si>
  <si>
    <t>2017-06-01T05:23:21</t>
  </si>
  <si>
    <t>2017-06-01T10:10:52.748+06</t>
  </si>
  <si>
    <t>2017-05-30T12:00:00.223+06</t>
  </si>
  <si>
    <t>2017-05-30T14:00:00.367+06</t>
  </si>
  <si>
    <t>2017-05-31T14:00:00.979+06</t>
  </si>
  <si>
    <t>2017-06-01T11:02:15.453+06</t>
  </si>
  <si>
    <t>uuid:14e9a8c1-44c9-44e3-8b90-81f9a31eacba</t>
  </si>
  <si>
    <t>14e9a8c1-44c9-44e3-8b90-81f9a31eacba</t>
  </si>
  <si>
    <t>2017-06-01T05:23:23</t>
  </si>
  <si>
    <t>2017-06-01T10:12:43.177+06</t>
  </si>
  <si>
    <t>2017-05-30T14:30:00.601+06</t>
  </si>
  <si>
    <t>2017-05-30T16:00:00.619+06</t>
  </si>
  <si>
    <t>2017-05-31T16:00:00.539+06</t>
  </si>
  <si>
    <t>2017-06-01T11:03:23.904+06</t>
  </si>
  <si>
    <t>uuid:6195ca17-b0ae-4422-b23c-f8485b1ead22</t>
  </si>
  <si>
    <t>6195ca17-b0ae-4422-b23c-f8485b1ead22</t>
  </si>
  <si>
    <t>2017-06-01T05:23:25</t>
  </si>
  <si>
    <t>2017-06-01T10:15:00.524+06</t>
  </si>
  <si>
    <t>2017-05-30T14:30:00.534+06</t>
  </si>
  <si>
    <t>2017-05-30T16:00:00.354+06</t>
  </si>
  <si>
    <t>2017-05-31T16:00:00.949+06</t>
  </si>
  <si>
    <t>2017-06-01T11:04:45.039+06</t>
  </si>
  <si>
    <t>uuid:8ed41b0b-27fe-4a4d-b488-fdd38033547c</t>
  </si>
  <si>
    <t>8ed41b0b-27fe-4a4d-b488-fdd38033547c</t>
  </si>
  <si>
    <t>2017-06-01T05:23:27</t>
  </si>
  <si>
    <t>2017-06-01T10:18:39.650+06</t>
  </si>
  <si>
    <t>2017-05-30T14:30:00.607+06</t>
  </si>
  <si>
    <t>2017-05-30T16:00:00.823+06</t>
  </si>
  <si>
    <t>2017-05-31T16:00:00.423+06</t>
  </si>
  <si>
    <t>2017-06-01T11:05:17.014+06</t>
  </si>
  <si>
    <t>uuid:2206b28d-50fc-4270-85a8-cce1c7feb5b6</t>
  </si>
  <si>
    <t>2206b28d-50fc-4270-85a8-cce1c7feb5b6</t>
  </si>
  <si>
    <t>2017-06-01T05:23:29</t>
  </si>
  <si>
    <t>2017-06-01T10:20:12.749+06</t>
  </si>
  <si>
    <t>2017-05-30T13:00:00.333+06</t>
  </si>
  <si>
    <t>2017-05-30T14:00:00.030+06</t>
  </si>
  <si>
    <t>2017-05-31T14:00:00.018+06</t>
  </si>
  <si>
    <t>2017-06-01T11:05:45.900+06</t>
  </si>
  <si>
    <t>uuid:dbe965a8-c04d-4100-a363-be6a3be3f61d</t>
  </si>
  <si>
    <t>dbe965a8-c04d-4100-a363-be6a3be3f61d</t>
  </si>
  <si>
    <t>2017-06-01T05:23:31</t>
  </si>
  <si>
    <t>2017-06-01T10:21:31.148+06</t>
  </si>
  <si>
    <t>2017-05-30T13:00:00.027+06</t>
  </si>
  <si>
    <t>2017-05-30T14:00:00.288+06</t>
  </si>
  <si>
    <t>2017-05-31T14:00:00.415+06</t>
  </si>
  <si>
    <t>2017-06-01T11:06:28.944+06</t>
  </si>
  <si>
    <t>uuid:9d9d8f03-4b02-46b6-b1ed-7334cc18c14a</t>
  </si>
  <si>
    <t>9d9d8f03-4b02-46b6-b1ed-7334cc18c14a</t>
  </si>
  <si>
    <t>2017-06-01T05:23:33</t>
  </si>
  <si>
    <t>2017-06-01T10:22:49.832+06</t>
  </si>
  <si>
    <t>2017-05-30T13:00:00.953+06</t>
  </si>
  <si>
    <t>2017-05-30T14:00:00.839+06</t>
  </si>
  <si>
    <t>2017-05-31T14:00:00.454+06</t>
  </si>
  <si>
    <t>2017-06-01T11:06:58.087+06</t>
  </si>
  <si>
    <t>uuid:60782a24-d04e-4c60-908b-d1a04f4b180e</t>
  </si>
  <si>
    <t>60782a24-d04e-4c60-908b-d1a04f4b180e</t>
  </si>
  <si>
    <t>2017-06-01T05:23:36</t>
  </si>
  <si>
    <t>2017-06-01T10:24:31.733+06</t>
  </si>
  <si>
    <t>2017-05-30T12:30:00.215+06</t>
  </si>
  <si>
    <t>2017-05-30T16:00:00.244+06</t>
  </si>
  <si>
    <t>2017-05-31T16:00:00.434+06</t>
  </si>
  <si>
    <t>2017-06-01T11:07:27.041+06</t>
  </si>
  <si>
    <t>uuid:e647c4fc-4950-414a-aabf-bb1cae0794a4</t>
  </si>
  <si>
    <t>e647c4fc-4950-414a-aabf-bb1cae0794a4</t>
  </si>
  <si>
    <t>2017-06-01T05:23:38</t>
  </si>
  <si>
    <t>2017-06-01T10:26:41.908+06</t>
  </si>
  <si>
    <t>2017-05-30T12:30:00.151+06</t>
  </si>
  <si>
    <t>2017-05-30T14:00:00.099+06</t>
  </si>
  <si>
    <t>2017-05-31T14:00:00.139+06</t>
  </si>
  <si>
    <t>2017-06-01T11:07:51.771+06</t>
  </si>
  <si>
    <t>uuid:1081e008-f3e1-42bf-a4e4-67876ad63ce3</t>
  </si>
  <si>
    <t>1081e008-f3e1-42bf-a4e4-67876ad63ce3</t>
  </si>
  <si>
    <t>2017-06-01T05:23:40</t>
  </si>
  <si>
    <t>2017-06-01T10:28:53.439+06</t>
  </si>
  <si>
    <t>2017-05-30T12:30:00.514+06</t>
  </si>
  <si>
    <t>2017-05-30T14:00:00.261+06</t>
  </si>
  <si>
    <t>2017-05-31T14:00:00.902+06</t>
  </si>
  <si>
    <t>2017-06-01T11:08:11.885+06</t>
  </si>
  <si>
    <t>uuid:2a0455be-aad4-409c-8fe0-e532a72f6d0b</t>
  </si>
  <si>
    <t>2a0455be-aad4-409c-8fe0-e532a72f6d0b</t>
  </si>
  <si>
    <t>2017-06-01T05:23:42</t>
  </si>
  <si>
    <t>2017-06-01T10:30:15.534+06</t>
  </si>
  <si>
    <t>2017-05-30T13:20:00.856+06</t>
  </si>
  <si>
    <t>2017-05-30T14:00:00.708+06</t>
  </si>
  <si>
    <t>2017-05-31T14:00:00.630+06</t>
  </si>
  <si>
    <t>2017-06-01T11:08:35.261+06</t>
  </si>
  <si>
    <t>uuid:57c9f185-fd83-48cb-9c5d-bc2959c88095</t>
  </si>
  <si>
    <t>57c9f185-fd83-48cb-9c5d-bc2959c88095</t>
  </si>
  <si>
    <t>2017-06-01T05:23:43</t>
  </si>
  <si>
    <t>2017-06-01T10:31:44.544+06</t>
  </si>
  <si>
    <t>2017-05-30T13:20:00.337+06</t>
  </si>
  <si>
    <t>2017-05-30T14:00:00.873+06</t>
  </si>
  <si>
    <t>2017-05-31T14:00:00.512+06</t>
  </si>
  <si>
    <t>2017-06-01T11:09:26.293+06</t>
  </si>
  <si>
    <t>uuid:c740e501-8ee4-4f5b-b9d6-fb0eaea36b0c</t>
  </si>
  <si>
    <t>c740e501-8ee4-4f5b-b9d6-fb0eaea36b0c</t>
  </si>
  <si>
    <t>2017-06-01T05:23:45</t>
  </si>
  <si>
    <t>2017-06-01T10:33:14.467+06</t>
  </si>
  <si>
    <t>2017-05-30T15:00:00.843+06</t>
  </si>
  <si>
    <t>2017-05-30T16:00:00.669+06</t>
  </si>
  <si>
    <t>2017-05-31T16:00:00.567+06</t>
  </si>
  <si>
    <t>2017-06-01T11:21:26.506+06</t>
  </si>
  <si>
    <t>uuid:c527aba5-c41a-4074-95b5-f939a3643578</t>
  </si>
  <si>
    <t>c527aba5-c41a-4074-95b5-f939a3643578</t>
  </si>
  <si>
    <t>2017-06-01T05:23:47</t>
  </si>
  <si>
    <t>2017-06-01T10:34:39.465+06</t>
  </si>
  <si>
    <t>2017-05-30T15:00:00.199+06</t>
  </si>
  <si>
    <t>2017-05-30T16:00:00.220+06</t>
  </si>
  <si>
    <t>2017-05-31T16:00:00.023+06</t>
  </si>
  <si>
    <t>2017-06-01T11:10:32.690+06</t>
  </si>
  <si>
    <t>uuid:b674a4bb-57fa-4a93-9fa2-86143f14e053</t>
  </si>
  <si>
    <t>b674a4bb-57fa-4a93-9fa2-86143f14e053</t>
  </si>
  <si>
    <t>2017-06-01T05:23:49</t>
  </si>
  <si>
    <t>2017-06-01T10:36:17.557+06</t>
  </si>
  <si>
    <t>2017-05-30T15:00:00.752+06</t>
  </si>
  <si>
    <t>2017-05-30T16:00:00.100+06</t>
  </si>
  <si>
    <t>2017-05-31T16:00:00.676+06</t>
  </si>
  <si>
    <t>2017-06-01T11:11:15.017+06</t>
  </si>
  <si>
    <t>uuid:65f6e7d3-86f1-40ca-8f44-fbbe48c92f03</t>
  </si>
  <si>
    <t>65f6e7d3-86f1-40ca-8f44-fbbe48c92f03</t>
  </si>
  <si>
    <t>2017-06-01T05:23:51</t>
  </si>
  <si>
    <t>2017-06-01T10:40:02.742+06</t>
  </si>
  <si>
    <t>2017-05-30T15:00:00.630+06</t>
  </si>
  <si>
    <t>2017-05-30T16:00:00.386+06</t>
  </si>
  <si>
    <t>2017-05-31T16:00:00.888+06</t>
  </si>
  <si>
    <t>2017-06-01T11:12:29.322+06</t>
  </si>
  <si>
    <t>uuid:1f8ae620-f373-42df-8919-cf6a2001c286</t>
  </si>
  <si>
    <t>1f8ae620-f373-42df-8919-cf6a2001c286</t>
  </si>
  <si>
    <t>2017-06-01T05:24:00</t>
  </si>
  <si>
    <t>2017-06-01T10:41:26.112+06</t>
  </si>
  <si>
    <t>2017-05-30T14:45:00.985+06</t>
  </si>
  <si>
    <t>2017-05-30T16:00:00.814+06</t>
  </si>
  <si>
    <t>2017-05-31T16:00:00.482+06</t>
  </si>
  <si>
    <t>2017-06-01T11:13:03.693+06</t>
  </si>
  <si>
    <t>uuid:f73f5269-2b5a-403e-99f8-261957895d01</t>
  </si>
  <si>
    <t>f73f5269-2b5a-403e-99f8-261957895d01</t>
  </si>
  <si>
    <t>2017-06-01T05:24:02</t>
  </si>
  <si>
    <t>2017-06-01T10:43:19.373+06</t>
  </si>
  <si>
    <t>2017-05-30T14:50:00.712+06</t>
  </si>
  <si>
    <t>2017-05-30T16:00:00.676+06</t>
  </si>
  <si>
    <t>2017-05-31T16:00:00.122+06</t>
  </si>
  <si>
    <t>2017-06-01T11:14:14.207+06</t>
  </si>
  <si>
    <t>uuid:5a3e85a1-f07f-4a3e-a54d-c73b351d3e9f</t>
  </si>
  <si>
    <t>5a3e85a1-f07f-4a3e-a54d-c73b351d3e9f</t>
  </si>
  <si>
    <t>2017-06-01T05:24:04</t>
  </si>
  <si>
    <t>2017-06-01T10:45:16.415+06</t>
  </si>
  <si>
    <t>2017-05-30T14:50:00.153+06</t>
  </si>
  <si>
    <t>2017-05-30T16:00:00.112+06</t>
  </si>
  <si>
    <t>2017-05-31T16:00:00.235+06</t>
  </si>
  <si>
    <t>2017-06-01T11:14:48.085+06</t>
  </si>
  <si>
    <t>uuid:3f8a3fd0-1581-4f58-80f1-5a3c334b2745</t>
  </si>
  <si>
    <t>3f8a3fd0-1581-4f58-80f1-5a3c334b2745</t>
  </si>
  <si>
    <t>2017-06-01T05:24:08</t>
  </si>
  <si>
    <t>2017-06-01T10:47:32.506+06</t>
  </si>
  <si>
    <t>2017-05-30T14:45:00.723+06</t>
  </si>
  <si>
    <t>2017-05-30T16:00:00.874+06</t>
  </si>
  <si>
    <t>2017-05-31T16:00:00.994+06</t>
  </si>
  <si>
    <t>2017-06-01T11:15:07.797+06</t>
  </si>
  <si>
    <t>uuid:31eaf713-655f-42b2-b14b-59e3c8e9edf7</t>
  </si>
  <si>
    <t>31eaf713-655f-42b2-b14b-59e3c8e9edf7</t>
  </si>
  <si>
    <t>2017-06-01T05:24:11</t>
  </si>
  <si>
    <t>2017-06-01T10:49:25.195+06</t>
  </si>
  <si>
    <t>2017-05-30T14:45:00.395+06</t>
  </si>
  <si>
    <t>2017-05-30T16:00:00.359+06</t>
  </si>
  <si>
    <t>2017-05-31T16:00:00.348+06</t>
  </si>
  <si>
    <t>2017-06-01T11:15:28.563+06</t>
  </si>
  <si>
    <t>uuid:dc7c533e-c3ba-4dcf-9eb1-3ec991bfeac6</t>
  </si>
  <si>
    <t>dc7c533e-c3ba-4dcf-9eb1-3ec991bfeac6</t>
  </si>
  <si>
    <t>2017-06-01T05:24:14</t>
  </si>
  <si>
    <t>2017-06-01T10:51:08.876+06</t>
  </si>
  <si>
    <t>2017-05-30T14:45:00.851+06</t>
  </si>
  <si>
    <t>2017-05-30T16:00:00.722+06</t>
  </si>
  <si>
    <t>2017-05-31T16:00:00.983+06</t>
  </si>
  <si>
    <t>2017-06-01T11:15:47.334+06</t>
  </si>
  <si>
    <t>uuid:e68e9df0-dd35-411c-a022-2741784f5f6e</t>
  </si>
  <si>
    <t>e68e9df0-dd35-411c-a022-2741784f5f6e</t>
  </si>
  <si>
    <t>2017-06-01T05:24:16</t>
  </si>
  <si>
    <t>2017-06-01T10:52:41.745+06</t>
  </si>
  <si>
    <t>2017-05-30T14:45:00.707+06</t>
  </si>
  <si>
    <t>2017-05-30T16:00:00.277+06</t>
  </si>
  <si>
    <t>2017-05-31T16:00:00.659+06</t>
  </si>
  <si>
    <t>2017-06-01T11:16:02.702+06</t>
  </si>
  <si>
    <t>uuid:c2e59e74-431b-4550-9325-4d837b41ef9d</t>
  </si>
  <si>
    <t>c2e59e74-431b-4550-9325-4d837b41ef9d</t>
  </si>
  <si>
    <t>2017-06-01T05:24:20</t>
  </si>
  <si>
    <t>2017-06-01T10:54:15.700+06</t>
  </si>
  <si>
    <t>2017-05-30T15:00:00.916+06</t>
  </si>
  <si>
    <t>2017-05-30T16:00:00.311+06</t>
  </si>
  <si>
    <t>2017-05-31T16:00:00.666+06</t>
  </si>
  <si>
    <t>2017-06-01T11:16:42.505+06</t>
  </si>
  <si>
    <t>uuid:0ec25ca8-f152-440e-8ba6-f6aef3c19ca5</t>
  </si>
  <si>
    <t>0ec25ca8-f152-440e-8ba6-f6aef3c19ca5</t>
  </si>
  <si>
    <t>2017-06-01T05:24:22</t>
  </si>
  <si>
    <t>2017-06-04T11:47:08.670+06</t>
  </si>
  <si>
    <t>2017-05-31T15:30:00.046+06</t>
  </si>
  <si>
    <t>2017-05-31T16:30:00.913+06</t>
  </si>
  <si>
    <t>2017-06-01T16:30:00.403+06</t>
  </si>
  <si>
    <t>2017-06-05T09:14:50.769+06</t>
  </si>
  <si>
    <t>uuid:861b3bdc-bfc8-4ef5-b770-1dc400672d2c</t>
  </si>
  <si>
    <t>861b3bdc-bfc8-4ef5-b770-1dc400672d2c</t>
  </si>
  <si>
    <t>2017-06-05T03:35:51</t>
  </si>
  <si>
    <t>2017-06-04T11:50:36.575+06</t>
  </si>
  <si>
    <t>2017-05-31T15:30:00.020+06</t>
  </si>
  <si>
    <t>2017-05-31T16:30:00.814+06</t>
  </si>
  <si>
    <t>2017-06-01T16:30:00.185+06</t>
  </si>
  <si>
    <t>2017-06-05T09:17:01.791+06</t>
  </si>
  <si>
    <t>uuid:c46bf3ef-08ca-4b4d-a224-43ed68cba438</t>
  </si>
  <si>
    <t>c46bf3ef-08ca-4b4d-a224-43ed68cba438</t>
  </si>
  <si>
    <t>2017-06-05T03:35:54</t>
  </si>
  <si>
    <t>2017-06-04T11:52:41.932+06</t>
  </si>
  <si>
    <t>2017-05-31T15:30:00.809+06</t>
  </si>
  <si>
    <t>2017-05-31T16:30:00.780+06</t>
  </si>
  <si>
    <t>2017-06-01T16:30:00.405+06</t>
  </si>
  <si>
    <t>2017-06-05T09:17:34.408+06</t>
  </si>
  <si>
    <t>uuid:2cda02af-3ca1-43b3-9fe0-0b841c90c22a</t>
  </si>
  <si>
    <t>2cda02af-3ca1-43b3-9fe0-0b841c90c22a</t>
  </si>
  <si>
    <t>2017-06-05T03:35:57</t>
  </si>
  <si>
    <t>2017-06-04T11:54:29.767+06</t>
  </si>
  <si>
    <t>2017-05-31T15:30:00.903+06</t>
  </si>
  <si>
    <t>2017-05-31T16:30:00.206+06</t>
  </si>
  <si>
    <t>2017-06-01T16:30:00.823+06</t>
  </si>
  <si>
    <t>2017-06-05T09:18:18.778+06</t>
  </si>
  <si>
    <t>uuid:1fe68b46-a5b0-48ed-96fc-55840232e40a</t>
  </si>
  <si>
    <t>1fe68b46-a5b0-48ed-96fc-55840232e40a</t>
  </si>
  <si>
    <t>2017-06-05T03:36:00</t>
  </si>
  <si>
    <t>2017-06-04T11:56:17.328+06</t>
  </si>
  <si>
    <t>2017-05-31T15:30:00.474+06</t>
  </si>
  <si>
    <t>2017-05-31T16:30:00.885+06</t>
  </si>
  <si>
    <t>2017-06-01T16:30:00.633+06</t>
  </si>
  <si>
    <t>2017-06-05T09:18:51.222+06</t>
  </si>
  <si>
    <t>uuid:401b3036-cb28-4c6f-a5c4-81a3921ddfc9</t>
  </si>
  <si>
    <t>401b3036-cb28-4c6f-a5c4-81a3921ddfc9</t>
  </si>
  <si>
    <t>2017-06-05T03:36:02</t>
  </si>
  <si>
    <t>2017-06-04T12:08:15.510+06</t>
  </si>
  <si>
    <t>2017-05-31T15:30:00.219+06</t>
  </si>
  <si>
    <t>2017-05-31T16:30:00.071+06</t>
  </si>
  <si>
    <t>2017-06-01T16:30:00.494+06</t>
  </si>
  <si>
    <t>2017-06-05T09:19:22.022+06</t>
  </si>
  <si>
    <t>uuid:f89e69c2-226a-479d-b2d3-abae9f3d7742</t>
  </si>
  <si>
    <t>f89e69c2-226a-479d-b2d3-abae9f3d7742</t>
  </si>
  <si>
    <t>2017-06-05T03:36:04</t>
  </si>
  <si>
    <t>2017-06-04T12:09:58.584+06</t>
  </si>
  <si>
    <t>2017-05-31T15:00:00.326+06</t>
  </si>
  <si>
    <t>2017-05-31T16:30:00.263+06</t>
  </si>
  <si>
    <t>2017-06-01T16:30:00.053+06</t>
  </si>
  <si>
    <t>2017-06-05T09:20:25.115+06</t>
  </si>
  <si>
    <t>uuid:2c95d4e5-876d-4565-91df-ea1b67806f7f</t>
  </si>
  <si>
    <t>2c95d4e5-876d-4565-91df-ea1b67806f7f</t>
  </si>
  <si>
    <t>2017-06-05T03:36:06</t>
  </si>
  <si>
    <t>2017-06-04T12:12:10.572+06</t>
  </si>
  <si>
    <t>2017-05-31T15:00:00.986+06</t>
  </si>
  <si>
    <t>2017-05-31T16:30:00.577+06</t>
  </si>
  <si>
    <t>2017-06-01T16:30:00.383+06</t>
  </si>
  <si>
    <t>2017-06-05T09:21:06.547+06</t>
  </si>
  <si>
    <t>uuid:bee1aede-ec83-421a-a642-f35c097de48a</t>
  </si>
  <si>
    <t>bee1aede-ec83-421a-a642-f35c097de48a</t>
  </si>
  <si>
    <t>2017-06-05T03:36:08</t>
  </si>
  <si>
    <t>2017-06-04T12:14:43.182+06</t>
  </si>
  <si>
    <t>2017-05-31T16:00:00.513+06</t>
  </si>
  <si>
    <t>2017-05-31T17:00:00.038+06</t>
  </si>
  <si>
    <t>2017-06-01T17:00:00.812+06</t>
  </si>
  <si>
    <t>2017-06-05T09:21:44.749+06</t>
  </si>
  <si>
    <t>uuid:6381979a-f800-4fe7-8429-58374710e285</t>
  </si>
  <si>
    <t>6381979a-f800-4fe7-8429-58374710e285</t>
  </si>
  <si>
    <t>2017-06-05T03:36:10</t>
  </si>
  <si>
    <t>2017-06-04T12:16:38.958+06</t>
  </si>
  <si>
    <t>2017-05-31T16:00:00.231+06</t>
  </si>
  <si>
    <t>2017-05-31T17:00:00.516+06</t>
  </si>
  <si>
    <t>2017-06-01T17:00:00.509+06</t>
  </si>
  <si>
    <t>2017-06-05T09:22:19.125+06</t>
  </si>
  <si>
    <t>uuid:444581fc-0edc-4e1a-9480-976e2fe1f0d7</t>
  </si>
  <si>
    <t>444581fc-0edc-4e1a-9480-976e2fe1f0d7</t>
  </si>
  <si>
    <t>2017-06-05T03:36:12</t>
  </si>
  <si>
    <t>2017-06-04T12:18:24.007+06</t>
  </si>
  <si>
    <t>2017-05-31T16:00:00.664+06</t>
  </si>
  <si>
    <t>2017-05-31T17:00:00.785+06</t>
  </si>
  <si>
    <t>2017-06-01T17:00:00.911+06</t>
  </si>
  <si>
    <t>2017-06-05T09:22:52.741+06</t>
  </si>
  <si>
    <t>uuid:cc3d3f2a-ce66-4ecb-a8aa-35363b67c5ec</t>
  </si>
  <si>
    <t>cc3d3f2a-ce66-4ecb-a8aa-35363b67c5ec</t>
  </si>
  <si>
    <t>2017-06-05T03:36:14</t>
  </si>
  <si>
    <t>2017-06-04T12:20:09.416+06</t>
  </si>
  <si>
    <t>2017-05-31T16:00:00.728+06</t>
  </si>
  <si>
    <t>2017-05-31T17:00:00.740+06</t>
  </si>
  <si>
    <t>2017-06-01T17:00:00.423+06</t>
  </si>
  <si>
    <t>2017-06-05T09:23:32.429+06</t>
  </si>
  <si>
    <t>uuid:0104caa9-8c9d-4536-97e9-dfb7a93490fa</t>
  </si>
  <si>
    <t>0104caa9-8c9d-4536-97e9-dfb7a93490fa</t>
  </si>
  <si>
    <t>2017-06-05T03:36:19</t>
  </si>
  <si>
    <t>2017-06-04T12:24:55.793+06</t>
  </si>
  <si>
    <t>2017-05-31T16:00:00.472+06</t>
  </si>
  <si>
    <t>2017-05-31T17:00:00.314+06</t>
  </si>
  <si>
    <t>2017-06-01T17:00:00.598+06</t>
  </si>
  <si>
    <t>2017-06-05T09:23:58.971+06</t>
  </si>
  <si>
    <t>uuid:05c4c31f-5401-4b96-a028-5f8a33e445d7</t>
  </si>
  <si>
    <t>05c4c31f-5401-4b96-a028-5f8a33e445d7</t>
  </si>
  <si>
    <t>2017-06-05T03:36:30</t>
  </si>
  <si>
    <t>2017-06-04T12:48:35.940+06</t>
  </si>
  <si>
    <t>2017-05-31T12:00:00.998+06</t>
  </si>
  <si>
    <t>2017-05-31T16:30:00.860+06</t>
  </si>
  <si>
    <t>2017-06-01T16:30:00.570+06</t>
  </si>
  <si>
    <t>2017-06-05T09:24:49.227+06</t>
  </si>
  <si>
    <t>uuid:06f3e413-1628-4727-bb43-ec0aec22164e</t>
  </si>
  <si>
    <t>06f3e413-1628-4727-bb43-ec0aec22164e</t>
  </si>
  <si>
    <t>2017-06-05T03:36:40</t>
  </si>
  <si>
    <t>2017-06-04T12:52:40.110+06</t>
  </si>
  <si>
    <t>2017-05-31T12:00:00.580+06</t>
  </si>
  <si>
    <t>2017-05-31T16:30:00.657+06</t>
  </si>
  <si>
    <t>2017-06-01T16:30:00.998+06</t>
  </si>
  <si>
    <t>2017-06-05T09:25:30.043+06</t>
  </si>
  <si>
    <t>uuid:9f525acb-7386-4e6a-8cfb-c3609d6cc728</t>
  </si>
  <si>
    <t>9f525acb-7386-4e6a-8cfb-c3609d6cc728</t>
  </si>
  <si>
    <t>2017-06-05T03:36:42</t>
  </si>
  <si>
    <t>2017-06-04T12:55:17.943+06</t>
  </si>
  <si>
    <t>2017-05-31T16:00:00.655+06</t>
  </si>
  <si>
    <t>2017-05-31T17:00:00.009+06</t>
  </si>
  <si>
    <t>2017-06-01T17:00:00.675+06</t>
  </si>
  <si>
    <t>2017-06-05T09:26:47.783+06</t>
  </si>
  <si>
    <t>uuid:81f55b71-94da-4c8d-a4a1-892770145b74</t>
  </si>
  <si>
    <t>81f55b71-94da-4c8d-a4a1-892770145b74</t>
  </si>
  <si>
    <t>2017-06-05T03:36:44</t>
  </si>
  <si>
    <t>2017-06-04T12:57:11.875+06</t>
  </si>
  <si>
    <t>2017-05-31T16:00:00.670+06</t>
  </si>
  <si>
    <t>2017-05-31T17:00:00.295+06</t>
  </si>
  <si>
    <t>2017-06-01T17:00:00.413+06</t>
  </si>
  <si>
    <t>2017-06-05T09:27:20.642+06</t>
  </si>
  <si>
    <t>uuid:2e096fe9-1841-4710-8426-e0f133d4d866</t>
  </si>
  <si>
    <t>2e096fe9-1841-4710-8426-e0f133d4d866</t>
  </si>
  <si>
    <t>2017-06-05T03:36:46</t>
  </si>
  <si>
    <t>2017-06-04T12:59:34.842+06</t>
  </si>
  <si>
    <t>2017-05-31T16:00:00.685+06</t>
  </si>
  <si>
    <t>2017-05-31T17:00:00.261+06</t>
  </si>
  <si>
    <t>2017-06-01T17:00:00.489+06</t>
  </si>
  <si>
    <t>2017-06-05T09:27:48.677+06</t>
  </si>
  <si>
    <t>uuid:acadc88e-0979-4366-a2ad-7fbb286c3668</t>
  </si>
  <si>
    <t>acadc88e-0979-4366-a2ad-7fbb286c3668</t>
  </si>
  <si>
    <t>2017-06-05T03:36:48</t>
  </si>
  <si>
    <t>2017-06-04T13:01:09.355+06</t>
  </si>
  <si>
    <t>2017-05-31T16:00:00.305+06</t>
  </si>
  <si>
    <t>2017-05-31T17:00:00.122+06</t>
  </si>
  <si>
    <t>2017-06-01T17:00:00.946+06</t>
  </si>
  <si>
    <t>2017-06-05T09:28:22.970+06</t>
  </si>
  <si>
    <t>uuid:66c51922-34e1-4d7e-b930-8161458cf24d</t>
  </si>
  <si>
    <t>66c51922-34e1-4d7e-b930-8161458cf24d</t>
  </si>
  <si>
    <t>2017-06-05T03:36:50</t>
  </si>
  <si>
    <t>2017-06-04T13:02:41.008+06</t>
  </si>
  <si>
    <t>2017-05-31T16:00:00.724+06</t>
  </si>
  <si>
    <t>2017-05-31T17:00:00.080+06</t>
  </si>
  <si>
    <t>2017-06-01T17:00:00.915+06</t>
  </si>
  <si>
    <t>2017-06-05T09:28:57.986+06</t>
  </si>
  <si>
    <t>uuid:1f3828bb-47c7-4e26-a939-3b814b7c8e26</t>
  </si>
  <si>
    <t>1f3828bb-47c7-4e26-a939-3b814b7c8e26</t>
  </si>
  <si>
    <t>2017-06-05T03:36:53</t>
  </si>
  <si>
    <t>2017-06-04T13:04:15.143+06</t>
  </si>
  <si>
    <t>2017-05-31T14:30:00.380+06</t>
  </si>
  <si>
    <t>2017-05-31T16:30:00.150+06</t>
  </si>
  <si>
    <t>2017-06-01T16:30:00.378+06</t>
  </si>
  <si>
    <t>2017-06-05T09:29:50.631+06</t>
  </si>
  <si>
    <t>uuid:06a05c3d-79b5-4d96-a77f-fc2bb0656b12</t>
  </si>
  <si>
    <t>06a05c3d-79b5-4d96-a77f-fc2bb0656b12</t>
  </si>
  <si>
    <t>2017-06-05T03:36:56</t>
  </si>
  <si>
    <t>2017-06-04T13:07:35.438+06</t>
  </si>
  <si>
    <t>2017-05-31T14:30:00.056+06</t>
  </si>
  <si>
    <t>2017-05-31T16:00:00.209+06</t>
  </si>
  <si>
    <t>2017-06-01T16:00:00.175+06</t>
  </si>
  <si>
    <t>2017-06-05T09:30:24.989+06</t>
  </si>
  <si>
    <t>uuid:b6f96889-0c63-46f8-9b27-6bd5fe8bc115</t>
  </si>
  <si>
    <t>b6f96889-0c63-46f8-9b27-6bd5fe8bc115</t>
  </si>
  <si>
    <t>2017-06-05T03:36:58</t>
  </si>
  <si>
    <t>2017-06-04T13:09:55.556+06</t>
  </si>
  <si>
    <t>2017-05-31T14:30:00.647+06</t>
  </si>
  <si>
    <t>2017-05-31T16:00:00.657+06</t>
  </si>
  <si>
    <t>2017-06-01T16:00:00.055+06</t>
  </si>
  <si>
    <t>2017-06-05T09:30:57.158+06</t>
  </si>
  <si>
    <t>uuid:860fcdde-e088-4473-a77b-b642865666fb</t>
  </si>
  <si>
    <t>860fcdde-e088-4473-a77b-b642865666fb</t>
  </si>
  <si>
    <t>2017-06-05T03:37:01</t>
  </si>
  <si>
    <t>2017-06-04T13:12:14.342+06</t>
  </si>
  <si>
    <t>2017-05-31T14:30:00.231+06</t>
  </si>
  <si>
    <t>2017-05-31T16:00:00.313+06</t>
  </si>
  <si>
    <t>2017-06-01T16:00:00.650+06</t>
  </si>
  <si>
    <t>2017-06-05T09:31:30.154+06</t>
  </si>
  <si>
    <t>uuid:ae510398-b881-464f-944b-0d44273017df</t>
  </si>
  <si>
    <t>ae510398-b881-464f-944b-0d44273017df</t>
  </si>
  <si>
    <t>2017-06-05T03:37:04</t>
  </si>
  <si>
    <t>2017-06-04T13:19:04.282+06</t>
  </si>
  <si>
    <t>2017-05-31T14:50:00.119+06</t>
  </si>
  <si>
    <t>2017-05-31T16:00:00.840+06</t>
  </si>
  <si>
    <t>2017-06-01T16:00:00.694+06</t>
  </si>
  <si>
    <t>2017-06-05T09:32:05.018+06</t>
  </si>
  <si>
    <t>uuid:912233e4-f107-4e02-8a7a-edb293421810</t>
  </si>
  <si>
    <t>912233e4-f107-4e02-8a7a-edb293421810</t>
  </si>
  <si>
    <t>2017-06-05T03:37:06</t>
  </si>
  <si>
    <t>2017-06-04T13:21:04.764+06</t>
  </si>
  <si>
    <t>2017-05-31T14:50:00.182+06</t>
  </si>
  <si>
    <t>2017-05-31T16:00:00.280+06</t>
  </si>
  <si>
    <t>2017-06-01T16:00:00.980+06</t>
  </si>
  <si>
    <t>2017-06-05T09:32:32.096+06</t>
  </si>
  <si>
    <t>uuid:7f4c61f7-b078-42d9-a6b4-8c7ca5b6d0e6</t>
  </si>
  <si>
    <t>7f4c61f7-b078-42d9-a6b4-8c7ca5b6d0e6</t>
  </si>
  <si>
    <t>2017-06-05T03:37:07</t>
  </si>
  <si>
    <t>2017-06-04T13:22:32.323+06</t>
  </si>
  <si>
    <t>2017-05-31T14:50:00.279+06</t>
  </si>
  <si>
    <t>2017-05-31T16:00:00.137+06</t>
  </si>
  <si>
    <t>2017-06-01T16:00:00.352+06</t>
  </si>
  <si>
    <t>2017-06-05T09:32:57.712+06</t>
  </si>
  <si>
    <t>uuid:a5577f53-2639-4c34-b07d-8214ae0adae9</t>
  </si>
  <si>
    <t>a5577f53-2639-4c34-b07d-8214ae0adae9</t>
  </si>
  <si>
    <t>2017-06-05T03:37:09</t>
  </si>
  <si>
    <t>2017-06-05T09:41:10.398+06</t>
  </si>
  <si>
    <t>2017-06-01T15:30:00.109+06</t>
  </si>
  <si>
    <t>2017-06-01T16:45:00.287+06</t>
  </si>
  <si>
    <t>2017-06-02T16:45:00.809+06</t>
  </si>
  <si>
    <t>2017-06-05T11:01:46.406+06</t>
  </si>
  <si>
    <t>uuid:60dc37f6-d935-4c4a-a7c6-0d72f9a5c4db</t>
  </si>
  <si>
    <t>60dc37f6-d935-4c4a-a7c6-0d72f9a5c4db</t>
  </si>
  <si>
    <t>2017-06-05T10:00:02</t>
  </si>
  <si>
    <t>2017-06-05T09:44:11.605+06</t>
  </si>
  <si>
    <t>2017-06-01T15:30:00.248+06</t>
  </si>
  <si>
    <t>2017-06-01T16:45:00.165+06</t>
  </si>
  <si>
    <t>2017-06-02T16:45:00.272+06</t>
  </si>
  <si>
    <t>2017-06-05T11:03:17.346+06</t>
  </si>
  <si>
    <t>uuid:ab067f79-11ba-4c53-8f7d-614600592a53</t>
  </si>
  <si>
    <t>ab067f79-11ba-4c53-8f7d-614600592a53</t>
  </si>
  <si>
    <t>2017-06-05T10:00:05</t>
  </si>
  <si>
    <t>2017-06-05T09:46:13.730+06</t>
  </si>
  <si>
    <t>2017-06-01T15:30:00.626+06</t>
  </si>
  <si>
    <t>2017-06-01T16:45:00.656+06</t>
  </si>
  <si>
    <t>2017-06-02T16:45:00.369+06</t>
  </si>
  <si>
    <t>2017-06-05T11:04:32.992+06</t>
  </si>
  <si>
    <t>uuid:c01c0154-7bbb-4579-b6d4-6e604d919c03</t>
  </si>
  <si>
    <t>c01c0154-7bbb-4579-b6d4-6e604d919c03</t>
  </si>
  <si>
    <t>2017-06-05T10:00:07</t>
  </si>
  <si>
    <t>2017-06-05T09:48:09.414+06</t>
  </si>
  <si>
    <t>2017-06-01T15:20:00.312+06</t>
  </si>
  <si>
    <t>2017-06-01T16:45:00.898+06</t>
  </si>
  <si>
    <t>2017-06-02T16:45:00.588+06</t>
  </si>
  <si>
    <t>2017-06-05T11:05:29.819+06</t>
  </si>
  <si>
    <t>uuid:d307a5f4-6930-4795-a0f9-0f14a45bea85</t>
  </si>
  <si>
    <t>d307a5f4-6930-4795-a0f9-0f14a45bea85</t>
  </si>
  <si>
    <t>2017-06-05T10:00:09</t>
  </si>
  <si>
    <t>2017-06-05T09:50:40.560+06</t>
  </si>
  <si>
    <t>2017-06-01T15:20:00.188+06</t>
  </si>
  <si>
    <t>2017-06-01T16:45:00.200+06</t>
  </si>
  <si>
    <t>2017-06-02T16:45:00.795+06</t>
  </si>
  <si>
    <t>2017-06-05T11:06:09.787+06</t>
  </si>
  <si>
    <t>uuid:609673a4-9633-4827-8a1e-02f9a82b4eb4</t>
  </si>
  <si>
    <t>609673a4-9633-4827-8a1e-02f9a82b4eb4</t>
  </si>
  <si>
    <t>2017-06-05T10:00:12</t>
  </si>
  <si>
    <t>2017-06-05T09:52:41.481+06</t>
  </si>
  <si>
    <t>2017-06-01T15:20:00.169+06</t>
  </si>
  <si>
    <t>2017-06-01T16:45:00.533+06</t>
  </si>
  <si>
    <t>2017-06-02T16:45:00.796+06</t>
  </si>
  <si>
    <t>Arefeen and Shimul</t>
  </si>
  <si>
    <t>2017-06-05T11:06:40.624+06</t>
  </si>
  <si>
    <t>uuid:8e415e19-70bf-41f9-9b39-150eeefa7ebd</t>
  </si>
  <si>
    <t>8e415e19-70bf-41f9-9b39-150eeefa7ebd</t>
  </si>
  <si>
    <t>2017-06-05T10:00:15</t>
  </si>
  <si>
    <t>2017-06-05T09:54:41.614+06</t>
  </si>
  <si>
    <t>2017-06-01T11:30:00.603+06</t>
  </si>
  <si>
    <t>2017-06-01T16:45:00.212+06</t>
  </si>
  <si>
    <t>2017-06-02T16:45:00.493+06</t>
  </si>
  <si>
    <t>2017-06-05T11:07:27.885+06</t>
  </si>
  <si>
    <t>uuid:617be001-7e79-4827-90af-3c20d9f8ce8d</t>
  </si>
  <si>
    <t>617be001-7e79-4827-90af-3c20d9f8ce8d</t>
  </si>
  <si>
    <t>2017-06-05T10:00:19</t>
  </si>
  <si>
    <t>2017-06-05T09:56:54.103+06</t>
  </si>
  <si>
    <t>2017-06-01T11:30:00.989+06</t>
  </si>
  <si>
    <t>2017-06-01T16:45:00.658+06</t>
  </si>
  <si>
    <t>2017-06-02T16:45:00.474+06</t>
  </si>
  <si>
    <t>2017-06-05T11:09:38.747+06</t>
  </si>
  <si>
    <t>uuid:c3dafa2f-a07e-40dd-9019-fed42b01a9f8</t>
  </si>
  <si>
    <t>c3dafa2f-a07e-40dd-9019-fed42b01a9f8</t>
  </si>
  <si>
    <t>2017-06-05T10:00:22</t>
  </si>
  <si>
    <t>2017-06-05T09:59:02.408+06</t>
  </si>
  <si>
    <t>2017-06-01T13:00:00.984+06</t>
  </si>
  <si>
    <t>2017-06-01T16:45:00.586+06</t>
  </si>
  <si>
    <t>2017-06-02T16:45:00.434+06</t>
  </si>
  <si>
    <t>2017-06-05T11:10:22.125+06</t>
  </si>
  <si>
    <t>uuid:12e79208-57c8-4397-8b91-b44d5972e30f</t>
  </si>
  <si>
    <t>12e79208-57c8-4397-8b91-b44d5972e30f</t>
  </si>
  <si>
    <t>2017-06-05T10:00:27</t>
  </si>
  <si>
    <t>2017-06-05T10:00:37.654+06</t>
  </si>
  <si>
    <t>2017-06-01T15:40:00.760+06</t>
  </si>
  <si>
    <t>2017-06-01T16:45:00.310+06</t>
  </si>
  <si>
    <t>2017-06-02T16:45:00.209+06</t>
  </si>
  <si>
    <t>2017-06-05T11:18:57.285+06</t>
  </si>
  <si>
    <t>uuid:226c6ae1-5d00-4576-adf7-5907ae7424d7</t>
  </si>
  <si>
    <t>226c6ae1-5d00-4576-adf7-5907ae7424d7</t>
  </si>
  <si>
    <t>2017-06-05T10:00:29</t>
  </si>
  <si>
    <t>2017-06-05T10:03:52.536+06</t>
  </si>
  <si>
    <t>2017-06-01T15:40:00.374+06</t>
  </si>
  <si>
    <t>2017-06-01T16:45:00.920+06</t>
  </si>
  <si>
    <t>2017-06-02T16:45:00.511+06</t>
  </si>
  <si>
    <t>2017-06-05T11:19:48.294+06</t>
  </si>
  <si>
    <t>uuid:bb85bd78-1d70-4cd1-82ab-ce4a0ca4d9dc</t>
  </si>
  <si>
    <t>bb85bd78-1d70-4cd1-82ab-ce4a0ca4d9dc</t>
  </si>
  <si>
    <t>2017-06-05T10:00:31</t>
  </si>
  <si>
    <t>2017-06-05T10:14:40.513+06</t>
  </si>
  <si>
    <t>2017-06-01T11:45:00.123+06</t>
  </si>
  <si>
    <t>2017-06-01T16:45:00.803+06</t>
  </si>
  <si>
    <t>2017-06-02T16:45:00.193+06</t>
  </si>
  <si>
    <t>2017-06-05T11:20:23.076+06</t>
  </si>
  <si>
    <t>uuid:16f7bbdf-7144-40e7-bd6c-7544e04c11df</t>
  </si>
  <si>
    <t>16f7bbdf-7144-40e7-bd6c-7544e04c11df</t>
  </si>
  <si>
    <t>2017-06-05T10:00:34</t>
  </si>
  <si>
    <t>2017-06-05T10:20:13.063+06</t>
  </si>
  <si>
    <t>2017-06-01T11:45:00.654+06</t>
  </si>
  <si>
    <t>2017-06-01T16:45:00.655+06</t>
  </si>
  <si>
    <t>2017-06-02T16:45:00.431+06</t>
  </si>
  <si>
    <t>2017-06-05T11:20:53.137+06</t>
  </si>
  <si>
    <t>uuid:01915c24-16ef-4a08-a4a5-278d94c609b8</t>
  </si>
  <si>
    <t>01915c24-16ef-4a08-a4a5-278d94c609b8</t>
  </si>
  <si>
    <t>2017-06-05T10:00:36</t>
  </si>
  <si>
    <t>2017-06-05T10:23:16.980+06</t>
  </si>
  <si>
    <t>2017-06-01T11:45:00.327+06</t>
  </si>
  <si>
    <t>2017-06-01T16:45:00.049+06</t>
  </si>
  <si>
    <t>2017-06-02T16:45:00.557+06</t>
  </si>
  <si>
    <t>2017-06-05T11:22:07.448+06</t>
  </si>
  <si>
    <t>uuid:7b33fb27-0a47-48c1-844e-1cb77e24a076</t>
  </si>
  <si>
    <t>7b33fb27-0a47-48c1-844e-1cb77e24a076</t>
  </si>
  <si>
    <t>2017-06-05T10:00:38</t>
  </si>
  <si>
    <t>2017-06-05T10:26:14.156+06</t>
  </si>
  <si>
    <t>2017-06-01T19:45:00.684+06</t>
  </si>
  <si>
    <t>2017-06-01T21:05:00.193+06</t>
  </si>
  <si>
    <t>2017-06-02T21:00:00.268+06</t>
  </si>
  <si>
    <t>2017-06-05T11:23:07.782+06</t>
  </si>
  <si>
    <t>uuid:8042a8ca-3f57-4412-9b64-538e6b32d81d</t>
  </si>
  <si>
    <t>8042a8ca-3f57-4412-9b64-538e6b32d81d</t>
  </si>
  <si>
    <t>2017-06-05T10:00:40</t>
  </si>
  <si>
    <t>2017-06-05T10:30:36.279+06</t>
  </si>
  <si>
    <t>2017-06-01T15:10:00.730+06</t>
  </si>
  <si>
    <t>2017-06-01T16:45:00.483+06</t>
  </si>
  <si>
    <t>2017-06-02T16:45:00.461+06</t>
  </si>
  <si>
    <t>2017-06-05T11:24:00.141+06</t>
  </si>
  <si>
    <t>uuid:d2fd7de8-b51c-4b29-a03f-96c5a78ea04f</t>
  </si>
  <si>
    <t>d2fd7de8-b51c-4b29-a03f-96c5a78ea04f</t>
  </si>
  <si>
    <t>2017-06-05T10:00:41</t>
  </si>
  <si>
    <t>2017-06-05T10:33:07.389+06</t>
  </si>
  <si>
    <t>2017-06-01T15:10:00.880+06</t>
  </si>
  <si>
    <t>2017-06-01T16:45:00.969+06</t>
  </si>
  <si>
    <t>2017-06-02T16:45:00.074+06</t>
  </si>
  <si>
    <t>2017-06-05T11:27:07.403+06</t>
  </si>
  <si>
    <t>uuid:ee149fe6-b81d-454b-9dc8-bd668c94b3d1</t>
  </si>
  <si>
    <t>ee149fe6-b81d-454b-9dc8-bd668c94b3d1</t>
  </si>
  <si>
    <t>2017-06-05T10:00:44</t>
  </si>
  <si>
    <t>2017-06-06T08:37:55.787+06</t>
  </si>
  <si>
    <t>2017-06-04T13:20:00.690+06</t>
  </si>
  <si>
    <t>2017-06-04T15:30:00.228+06</t>
  </si>
  <si>
    <t>2017-06-05T15:30:00.323+06</t>
  </si>
  <si>
    <t>2017-06-06T08:58:52.732+06</t>
  </si>
  <si>
    <t>uuid:a6336a81-8806-49f6-9a46-88c01e5d4796</t>
  </si>
  <si>
    <t>a6336a81-8806-49f6-9a46-88c01e5d4796</t>
  </si>
  <si>
    <t>2017-06-06T02:59:00</t>
  </si>
  <si>
    <t>2017-06-06T08:39:31.492+06</t>
  </si>
  <si>
    <t>2017-06-04T13:20:00.323+06</t>
  </si>
  <si>
    <t>2017-06-04T15:30:00.259+06</t>
  </si>
  <si>
    <t>2017-06-05T15:30:00.414+06</t>
  </si>
  <si>
    <t>2017-06-06T08:58:41.473+06</t>
  </si>
  <si>
    <t>uuid:e214faea-c828-4416-a0c2-442f01ec47c2</t>
  </si>
  <si>
    <t>e214faea-c828-4416-a0c2-442f01ec47c2</t>
  </si>
  <si>
    <t>2017-06-06T02:59:02</t>
  </si>
  <si>
    <t>2017-06-06T08:40:50.839+06</t>
  </si>
  <si>
    <t>2017-06-04T13:40:00.809+06</t>
  </si>
  <si>
    <t>2017-06-04T15:30:00.492+06</t>
  </si>
  <si>
    <t>2017-06-05T15:30:00.581+06</t>
  </si>
  <si>
    <t>2017-06-06T08:42:37.785+06</t>
  </si>
  <si>
    <t>uuid:2abb1111-06df-4740-9280-995620b2a75d</t>
  </si>
  <si>
    <t>2abb1111-06df-4740-9280-995620b2a75d</t>
  </si>
  <si>
    <t>2017-06-06T03:00:29</t>
  </si>
  <si>
    <t>2017-06-06T08:42:42.482+06</t>
  </si>
  <si>
    <t>2017-06-04T13:40:00.968+06</t>
  </si>
  <si>
    <t>2017-06-04T15:30:00.359+06</t>
  </si>
  <si>
    <t>2017-06-05T15:30:00.862+06</t>
  </si>
  <si>
    <t>2017-06-06T08:59:57.735+06</t>
  </si>
  <si>
    <t>uuid:d9563fa6-bfe7-442b-93d9-42ce11840235</t>
  </si>
  <si>
    <t>d9563fa6-bfe7-442b-93d9-42ce11840235</t>
  </si>
  <si>
    <t>2017-06-06T03:00:34</t>
  </si>
  <si>
    <t>2017-06-06T08:44:33.715+06</t>
  </si>
  <si>
    <t>2017-06-04T13:40:00.899+06</t>
  </si>
  <si>
    <t>2017-06-04T15:30:00.317+06</t>
  </si>
  <si>
    <t>2017-06-05T15:30:00.275+06</t>
  </si>
  <si>
    <t>2017-06-06T09:00:22.490+06</t>
  </si>
  <si>
    <t>uuid:e21b60f3-a5e3-4200-ba1e-6583a0ecfa4a</t>
  </si>
  <si>
    <t>e21b60f3-a5e3-4200-ba1e-6583a0ecfa4a</t>
  </si>
  <si>
    <t>2017-06-06T03:00:37</t>
  </si>
  <si>
    <t>2017-06-06T08:46:31.014+06</t>
  </si>
  <si>
    <t>2017-06-04T14:00:00.478+06</t>
  </si>
  <si>
    <t>2017-06-04T15:30:00.911+06</t>
  </si>
  <si>
    <t>2017-06-05T15:30:00.205+06</t>
  </si>
  <si>
    <t>2017-06-06T09:01:51.340+06</t>
  </si>
  <si>
    <t>uuid:e9b0a556-f5ef-40cf-a808-e6d6c20ac99b</t>
  </si>
  <si>
    <t>e9b0a556-f5ef-40cf-a808-e6d6c20ac99b</t>
  </si>
  <si>
    <t>2017-06-06T03:02:01</t>
  </si>
  <si>
    <t>2017-06-06T08:48:49.378+06</t>
  </si>
  <si>
    <t>2017-06-04T14:00:00.448+06</t>
  </si>
  <si>
    <t>2017-06-04T15:30:00.750+06</t>
  </si>
  <si>
    <t>2017-06-05T15:30:00.956+06</t>
  </si>
  <si>
    <t>2017-06-06T09:01:07.073+06</t>
  </si>
  <si>
    <t>uuid:3a87bbf1-526f-4b81-95fb-55f3f78a47fa</t>
  </si>
  <si>
    <t>3a87bbf1-526f-4b81-95fb-55f3f78a47fa</t>
  </si>
  <si>
    <t>2017-06-06T03:02:04</t>
  </si>
  <si>
    <t>2017-06-06T08:50:37.955+06</t>
  </si>
  <si>
    <t>2017-06-04T14:00:00.792+06</t>
  </si>
  <si>
    <t>2017-06-04T15:30:00.799+06</t>
  </si>
  <si>
    <t>2017-06-05T15:30:00.451+06</t>
  </si>
  <si>
    <t>2017-06-06T09:01:33.733+06</t>
  </si>
  <si>
    <t>uuid:96298772-4d4e-4e94-8622-f3d7a01e3f77</t>
  </si>
  <si>
    <t>96298772-4d4e-4e94-8622-f3d7a01e3f77</t>
  </si>
  <si>
    <t>2017-06-06T03:02:06</t>
  </si>
  <si>
    <t>2017-06-06T08:52:07.702+06</t>
  </si>
  <si>
    <t>2017-06-04T14:30:00.516+06</t>
  </si>
  <si>
    <t>2017-06-04T15:30:00.321+06</t>
  </si>
  <si>
    <t>2017-06-05T15:30:00.467+06</t>
  </si>
  <si>
    <t>2017-06-06T09:02:44.698+06</t>
  </si>
  <si>
    <t>uuid:462882e1-49fa-4786-b000-9a5ac023834d</t>
  </si>
  <si>
    <t>462882e1-49fa-4786-b000-9a5ac023834d</t>
  </si>
  <si>
    <t>2017-06-06T03:03:28</t>
  </si>
  <si>
    <t>2017-06-06T08:53:21.819+06</t>
  </si>
  <si>
    <t>2017-06-04T14:30:00.917+06</t>
  </si>
  <si>
    <t>2017-06-04T15:30:00.161+06</t>
  </si>
  <si>
    <t>2017-06-05T15:30:00.530+06</t>
  </si>
  <si>
    <t>2017-06-06T09:02:34.100+06</t>
  </si>
  <si>
    <t>uuid:0ade315b-97c3-496e-8a5c-9178c1e155c1</t>
  </si>
  <si>
    <t>0ade315b-97c3-496e-8a5c-9178c1e155c1</t>
  </si>
  <si>
    <t>2017-06-06T03:03:31</t>
  </si>
  <si>
    <t>2017-06-06T08:54:47.190+06</t>
  </si>
  <si>
    <t>2017-06-04T14:30:00.751+06</t>
  </si>
  <si>
    <t>2017-06-04T15:30:00.812+06</t>
  </si>
  <si>
    <t>2017-06-05T15:30:00.652+06</t>
  </si>
  <si>
    <t>2017-06-06T09:03:07.096+06</t>
  </si>
  <si>
    <t>uuid:01018432-811a-4434-a697-17d6b5eaac24</t>
  </si>
  <si>
    <t>01018432-811a-4434-a697-17d6b5eaac24</t>
  </si>
  <si>
    <t>2017-06-06T03:03:35</t>
  </si>
  <si>
    <t>2017-06-06T08:56:18.420+06</t>
  </si>
  <si>
    <t>2017-06-04T14:30:00.587+06</t>
  </si>
  <si>
    <t>2017-06-04T15:30:00.853+06</t>
  </si>
  <si>
    <t>2017-06-05T15:30:00.740+06</t>
  </si>
  <si>
    <t>2017-06-06T09:03:21.579+06</t>
  </si>
  <si>
    <t>uuid:10ca00c5-3fdd-4fc4-8349-cc4d467ca8aa</t>
  </si>
  <si>
    <t>10ca00c5-3fdd-4fc4-8349-cc4d467ca8aa</t>
  </si>
  <si>
    <t>2017-06-06T03:03:37</t>
  </si>
  <si>
    <t>2017-06-06T10:29:55.780+06</t>
  </si>
  <si>
    <t>2017-06-01T15:15:00.995+06</t>
  </si>
  <si>
    <t>2017-06-01T16:45:00.385+06</t>
  </si>
  <si>
    <t>2017-06-02T16:45:00.666+06</t>
  </si>
  <si>
    <t>2017-06-06T10:51:36.016+06</t>
  </si>
  <si>
    <t>uuid:1f489a2c-0f1a-4424-899e-984339e900f1</t>
  </si>
  <si>
    <t>1f489a2c-0f1a-4424-899e-984339e900f1</t>
  </si>
  <si>
    <t>2017-06-06T04:54:40</t>
  </si>
  <si>
    <t>2017-06-06T10:32:56.903+06</t>
  </si>
  <si>
    <t>2017-06-01T15:15:00.587+06</t>
  </si>
  <si>
    <t>2017-06-01T16:45:00.822+06</t>
  </si>
  <si>
    <t>2017-06-02T16:45:00.150+06</t>
  </si>
  <si>
    <t>2017-06-06T10:52:01.501+06</t>
  </si>
  <si>
    <t>uuid:f4b49814-d81e-457e-ad45-090f40874984</t>
  </si>
  <si>
    <t>f4b49814-d81e-457e-ad45-090f40874984</t>
  </si>
  <si>
    <t>2017-06-06T04:54:47</t>
  </si>
  <si>
    <t>2017-06-06T10:34:51.492+06</t>
  </si>
  <si>
    <t>2017-06-01T15:15:00.617+06</t>
  </si>
  <si>
    <t>2017-06-01T16:45:00.102+06</t>
  </si>
  <si>
    <t>2017-06-02T16:45:00.057+06</t>
  </si>
  <si>
    <t>2017-06-06T10:52:38.961+06</t>
  </si>
  <si>
    <t>uuid:545dcb2b-f503-4038-ac6f-7bb934188cab</t>
  </si>
  <si>
    <t>545dcb2b-f503-4038-ac6f-7bb934188cab</t>
  </si>
  <si>
    <t>2017-06-06T04:54:49</t>
  </si>
  <si>
    <t>2017-06-06T10:36:52.404+06</t>
  </si>
  <si>
    <t>2017-06-01T13:30:00.536+06</t>
  </si>
  <si>
    <t>2017-06-01T16:45:00.579+06</t>
  </si>
  <si>
    <t>2017-06-02T16:45:00.217+06</t>
  </si>
  <si>
    <t>2017-06-06T10:53:14.778+06</t>
  </si>
  <si>
    <t>uuid:c71c7fc3-f0bc-4346-91ad-abcc8d3b948f</t>
  </si>
  <si>
    <t>c71c7fc3-f0bc-4346-91ad-abcc8d3b948f</t>
  </si>
  <si>
    <t>2017-06-06T04:54:52</t>
  </si>
  <si>
    <t>2017-06-06T10:38:50.300+06</t>
  </si>
  <si>
    <t>2017-06-01T13:30:00.293+06</t>
  </si>
  <si>
    <t>2017-06-01T13:30:00.170+06</t>
  </si>
  <si>
    <t>2017-06-02T16:45:00.084+06</t>
  </si>
  <si>
    <t>2017-06-06T10:53:43.367+06</t>
  </si>
  <si>
    <t>uuid:35bf3218-102e-43bd-892c-baad6b2dfea1</t>
  </si>
  <si>
    <t>35bf3218-102e-43bd-892c-baad6b2dfea1</t>
  </si>
  <si>
    <t>2017-06-06T04:54:54</t>
  </si>
  <si>
    <t>2017-06-06T10:40:44.654+06</t>
  </si>
  <si>
    <t>2017-06-01T13:30:00.764+06</t>
  </si>
  <si>
    <t>2017-06-01T16:45:00.128+06</t>
  </si>
  <si>
    <t>2017-06-02T16:45:00.278+06</t>
  </si>
  <si>
    <t>2017-06-06T10:54:24.681+06</t>
  </si>
  <si>
    <t>uuid:666968b5-11cb-41b7-99f5-3c0bcbd6179b</t>
  </si>
  <si>
    <t>666968b5-11cb-41b7-99f5-3c0bcbd6179b</t>
  </si>
  <si>
    <t>2017-06-06T04:54:58</t>
  </si>
  <si>
    <t>2017-06-06T10:42:35.936+06</t>
  </si>
  <si>
    <t>2017-06-01T19:00:00.846+06</t>
  </si>
  <si>
    <t>2017-06-01T21:05:00.816+06</t>
  </si>
  <si>
    <t>2017-06-02T21:05:00.427+06</t>
  </si>
  <si>
    <t>2017-06-06T10:55:29.776+06</t>
  </si>
  <si>
    <t>uuid:a4e43d87-f642-4af3-b8e4-c8dafec095e6</t>
  </si>
  <si>
    <t>a4e43d87-f642-4af3-b8e4-c8dafec095e6</t>
  </si>
  <si>
    <t>2017-06-06T04:56:42</t>
  </si>
  <si>
    <t>2017-06-06T10:44:09.100+06</t>
  </si>
  <si>
    <t>2017-06-01T19:00:00.368+06</t>
  </si>
  <si>
    <t>2017-06-01T21:05:00.617+06</t>
  </si>
  <si>
    <t>2017-06-02T21:05:00.916+06</t>
  </si>
  <si>
    <t>2017-06-06T10:55:55.398+06</t>
  </si>
  <si>
    <t>uuid:c5c1f67c-7ab8-4b61-8b87-23a53f67bced</t>
  </si>
  <si>
    <t>c5c1f67c-7ab8-4b61-8b87-23a53f67bced</t>
  </si>
  <si>
    <t>2017-06-06T04:56:45</t>
  </si>
  <si>
    <t>2017-06-06T10:45:54.094+06</t>
  </si>
  <si>
    <t>2017-06-01T19:00:00.772+06</t>
  </si>
  <si>
    <t>2017-06-01T21:05:00.317+06</t>
  </si>
  <si>
    <t>2017-06-02T21:05:00.271+06</t>
  </si>
  <si>
    <t>2017-06-06T10:56:22.740+06</t>
  </si>
  <si>
    <t>uuid:1829c5c7-b077-41b9-af48-3e272c547233</t>
  </si>
  <si>
    <t>1829c5c7-b077-41b9-af48-3e272c547233</t>
  </si>
  <si>
    <t>2017-06-06T04:56:49</t>
  </si>
  <si>
    <t>2017-06-06T10:49:29.874+06</t>
  </si>
  <si>
    <t>2017-06-01T19:00:00.216+06</t>
  </si>
  <si>
    <t>2017-06-01T21:05:00.361+06</t>
  </si>
  <si>
    <t>2017-06-02T21:05:00.548+06</t>
  </si>
  <si>
    <t>2017-06-06T10:56:34.351+06</t>
  </si>
  <si>
    <t>uuid:7bd39811-1140-45af-b56e-5b07904b022c</t>
  </si>
  <si>
    <t>7bd39811-1140-45af-b56e-5b07904b022c</t>
  </si>
  <si>
    <t>2017-06-06T04:56:50</t>
  </si>
  <si>
    <t>2017-06-05T15:09:57.125+06</t>
  </si>
  <si>
    <t>2017-06-05T15:08:00.828+06</t>
  </si>
  <si>
    <t>23.773894005137578 90.41606028553751 -13.08214818595047 6.0</t>
  </si>
  <si>
    <t>2017-06-05T19:55:05.108+06</t>
  </si>
  <si>
    <t>uuid:4219d40b-0bcb-4c91-afbc-43827e93702d</t>
  </si>
  <si>
    <t>4219d40b-0bcb-4c91-afbc-43827e93702d</t>
  </si>
  <si>
    <t>2017-06-05T14:16:46</t>
  </si>
  <si>
    <t>2017-06-05T15:23:53.144+06</t>
  </si>
  <si>
    <t>2017-06-05T15:22:00.118+06</t>
  </si>
  <si>
    <t>23.775346514685157 90.41625851746944 -25.32322757686145 6.0</t>
  </si>
  <si>
    <t>2017-06-05T19:55:40.397+06</t>
  </si>
  <si>
    <t>uuid:10de81d4-18c2-4ce9-b39f-d2753aaa568e</t>
  </si>
  <si>
    <t>10de81d4-18c2-4ce9-b39f-d2753aaa568e</t>
  </si>
  <si>
    <t>2017-06-05T14:16:51</t>
  </si>
  <si>
    <t>2017-06-05T15:35:13.762+06</t>
  </si>
  <si>
    <t>2017-06-05T15:35:00.259+06</t>
  </si>
  <si>
    <t>23.77812430062963 90.41677394772688 47.93712848170091 6.0</t>
  </si>
  <si>
    <t>2017-06-05T19:56:12.772+06</t>
  </si>
  <si>
    <t>uuid:2f31d4e7-8e2c-4a03-ba6f-16ec7ccad681</t>
  </si>
  <si>
    <t>2f31d4e7-8e2c-4a03-ba6f-16ec7ccad681</t>
  </si>
  <si>
    <t>2017-06-05T14:16:53</t>
  </si>
  <si>
    <t>2017-06-05T15:46:18.148+06</t>
  </si>
  <si>
    <t>2017-06-05T15:45:00.197+06</t>
  </si>
  <si>
    <t>23.778572483617584 90.41568628277221 -41.228925066293634 6.0</t>
  </si>
  <si>
    <t>Dirt visible</t>
  </si>
  <si>
    <t>2017-06-05T19:56:34.917+06</t>
  </si>
  <si>
    <t>uuid:b6e3afa7-37f9-4854-8b5c-f90a5a7fd983</t>
  </si>
  <si>
    <t>b6e3afa7-37f9-4854-8b5c-f90a5a7fd983</t>
  </si>
  <si>
    <t>2017-06-05T14:16:55</t>
  </si>
  <si>
    <t>2017-06-05T16:04:03.883+06</t>
  </si>
  <si>
    <t>2017-06-05T16:00:00.779+06</t>
  </si>
  <si>
    <t>23.78017531833937 90.41528442276915 -28.866451034587673 6.0</t>
  </si>
  <si>
    <t>2017-06-05T19:57:04.686+06</t>
  </si>
  <si>
    <t>uuid:5c9080b7-d465-4bc5-a456-b3bb8f691314</t>
  </si>
  <si>
    <t>5c9080b7-d465-4bc5-a456-b3bb8f691314</t>
  </si>
  <si>
    <t>2017-06-05T14:16:56</t>
  </si>
  <si>
    <t>2017-06-05T16:18:05.945+06</t>
  </si>
  <si>
    <t>2017-06-05T16:19:00.331+06</t>
  </si>
  <si>
    <t>23.781373761693583 90.41631667363335 -38.03008984176153 8.0</t>
  </si>
  <si>
    <t>2017-06-05T19:57:47.059+06</t>
  </si>
  <si>
    <t>uuid:9874913c-7507-41b0-a406-f91055aebe4f</t>
  </si>
  <si>
    <t>9874913c-7507-41b0-a406-f91055aebe4f</t>
  </si>
  <si>
    <t>2017-06-05T14:16:58</t>
  </si>
  <si>
    <t>2017-06-05T16:36:36.198+06</t>
  </si>
  <si>
    <t>2017-06-05T16:35:00.435+06</t>
  </si>
  <si>
    <t>23.782834936169152 90.41790582058348 -5.884356398532538 6.0</t>
  </si>
  <si>
    <t>2017-06-05T19:58:12.128+06</t>
  </si>
  <si>
    <t>uuid:8ca2c743-a759-42fa-beaf-7cd2ca0318d9</t>
  </si>
  <si>
    <t>8ca2c743-a759-42fa-beaf-7cd2ca0318d9</t>
  </si>
  <si>
    <t>2017-06-05T14:17:01</t>
  </si>
  <si>
    <t>2017-06-05T16:56:56.705+06</t>
  </si>
  <si>
    <t>2017-06-05T16:55:00.423+06</t>
  </si>
  <si>
    <t>23.78713566040904 90.4178437255302 -40.956839390754155 8.0</t>
  </si>
  <si>
    <t>2017-06-05T19:58:46.911+06</t>
  </si>
  <si>
    <t>uuid:51989789-a54b-44ab-bc51-9c4e3f4be703</t>
  </si>
  <si>
    <t>51989789-a54b-44ab-bc51-9c4e3f4be703</t>
  </si>
  <si>
    <t>2017-06-05T14:17:02</t>
  </si>
  <si>
    <t>2017-06-05T17:42:36.307+06</t>
  </si>
  <si>
    <t>2017-06-05T17:40:00.295+06</t>
  </si>
  <si>
    <t>23.791574149078233 90.4165901255727 -55.51803020091321 8.0</t>
  </si>
  <si>
    <t>2017-06-05T19:59:19.972+06</t>
  </si>
  <si>
    <t>uuid:2ef36b9f-6454-4a40-b347-80235f6ffe21</t>
  </si>
  <si>
    <t>2ef36b9f-6454-4a40-b347-80235f6ffe21</t>
  </si>
  <si>
    <t>2017-06-05T14:17:04</t>
  </si>
  <si>
    <t>2017-06-05T18:04:44.727+06</t>
  </si>
  <si>
    <t>2017-06-05T18:05:00.137+06</t>
  </si>
  <si>
    <t>23.79233821597316 90.41458020030358 -4.234682341901466 8.0</t>
  </si>
  <si>
    <t>2017-06-05T19:59:47.165+06</t>
  </si>
  <si>
    <t>uuid:26f7da82-8cd2-4354-ae40-843e60753690</t>
  </si>
  <si>
    <t>26f7da82-8cd2-4354-ae40-843e60753690</t>
  </si>
  <si>
    <t>2017-06-05T14:17:06</t>
  </si>
  <si>
    <t>2017-06-06T09:20:30.097+06</t>
  </si>
  <si>
    <t>2017-06-06T09:20:00.249+06</t>
  </si>
  <si>
    <t>23.78307242057583 90.34375260563387 -40.26088657888143 4.0</t>
  </si>
  <si>
    <t>2017-06-06T14:25:34.608+06</t>
  </si>
  <si>
    <t>uuid:ef70a8f0-0c7d-46a5-9261-b82fb4dc83c8</t>
  </si>
  <si>
    <t>ef70a8f0-0c7d-46a5-9261-b82fb4dc83c8</t>
  </si>
  <si>
    <t>2017-06-06T08:28:29</t>
  </si>
  <si>
    <t>2017-06-06T09:39:49.735+06</t>
  </si>
  <si>
    <t>2017-06-06T09:40:00.602+06</t>
  </si>
  <si>
    <t>23.782045856316437 90.34378766721954 -31.685653472351365 4.0</t>
  </si>
  <si>
    <t>Submersible with pipe</t>
  </si>
  <si>
    <t>2017-06-06T14:24:08.565+06</t>
  </si>
  <si>
    <t>uuid:4b32c99b-55a2-4da1-8e1a-359524f9d8aa</t>
  </si>
  <si>
    <t>4b32c99b-55a2-4da1-8e1a-359524f9d8aa</t>
  </si>
  <si>
    <t>2017-06-06T08:28:39</t>
  </si>
  <si>
    <t>2017-06-06T09:52:32.554+06</t>
  </si>
  <si>
    <t>2017-06-06T09:53:00.819+06</t>
  </si>
  <si>
    <t>23.782733838072318 90.34279979193965 -27.999024926911016 4.0</t>
  </si>
  <si>
    <t>2017-06-06T14:26:11.675+06</t>
  </si>
  <si>
    <t>uuid:d0fad88c-4529-4a98-9c77-050807ee8602</t>
  </si>
  <si>
    <t>d0fad88c-4529-4a98-9c77-050807ee8602</t>
  </si>
  <si>
    <t>2017-06-06T08:28:44</t>
  </si>
  <si>
    <t>2017-06-06T10:10:28.558+06</t>
  </si>
  <si>
    <t>2017-06-06T10:00:00.533+06</t>
  </si>
  <si>
    <t>23.782663343461504 90.34275836066891 -41.623727516618075 4.0</t>
  </si>
  <si>
    <t>Submarsible with tap</t>
  </si>
  <si>
    <t>2017-06-06T14:24:35.953+06</t>
  </si>
  <si>
    <t>uuid:b3406c0f-178d-4c97-b18c-cec8180202ed</t>
  </si>
  <si>
    <t>b3406c0f-178d-4c97-b18c-cec8180202ed</t>
  </si>
  <si>
    <t>2017-06-06T08:30:26</t>
  </si>
  <si>
    <t>2017-06-06T10:20:19.237+06</t>
  </si>
  <si>
    <t>2017-06-06T10:20:00.790+06</t>
  </si>
  <si>
    <t>23.78265085633613 90.34141923985617 -106.76414532796791 4.0</t>
  </si>
  <si>
    <t>2017-06-06T14:26:33.863+06</t>
  </si>
  <si>
    <t>uuid:f7f7134e-b1b8-476f-a50a-aaffe0bd6430</t>
  </si>
  <si>
    <t>f7f7134e-b1b8-476f-a50a-aaffe0bd6430</t>
  </si>
  <si>
    <t>2017-06-06T08:30:45</t>
  </si>
  <si>
    <t>2017-06-06T10:38:16.149+06</t>
  </si>
  <si>
    <t>2017-06-06T10:30:00.173+06</t>
  </si>
  <si>
    <t>23.78253417766507 90.34145485671586 -56.03640602650721 6.0</t>
  </si>
  <si>
    <t>2017-06-06T14:25:04.346+06</t>
  </si>
  <si>
    <t>uuid:02436214-2012-49e3-934c-cdc8889b4e9a</t>
  </si>
  <si>
    <t>02436214-2012-49e3-934c-cdc8889b4e9a</t>
  </si>
  <si>
    <t>2017-06-06T08:30:55</t>
  </si>
  <si>
    <t>2017-06-06T10:49:12.475+06</t>
  </si>
  <si>
    <t>2017-06-06T10:50:00.359+06</t>
  </si>
  <si>
    <t>23.783244730474916 90.340778626652 -35.467261961940984 4.0</t>
  </si>
  <si>
    <t>2017-06-06T14:26:56.489+06</t>
  </si>
  <si>
    <t>uuid:1a3179f7-ee72-42b1-8cdb-d2ca3e5633bc</t>
  </si>
  <si>
    <t>1a3179f7-ee72-42b1-8cdb-d2ca3e5633bc</t>
  </si>
  <si>
    <t>2017-06-06T08:31:01</t>
  </si>
  <si>
    <t>2017-06-06T11:03:27.960+06</t>
  </si>
  <si>
    <t>2017-06-06T11:02:00.589+06</t>
  </si>
  <si>
    <t>23.783137178499135 90.33931819820454 -42.73520709985485 4.0</t>
  </si>
  <si>
    <t>Nirala hotel and restaurant</t>
  </si>
  <si>
    <t>2017-06-06T14:27:23.293+06</t>
  </si>
  <si>
    <t>uuid:e898ce3b-511a-4356-97a5-ff84194ec32a</t>
  </si>
  <si>
    <t>e898ce3b-511a-4356-97a5-ff84194ec32a</t>
  </si>
  <si>
    <t>2017-06-06T08:31:46</t>
  </si>
  <si>
    <t>2017-06-06T09:20:57.279+06</t>
  </si>
  <si>
    <t>2017-06-06T09:23:00.681+06</t>
  </si>
  <si>
    <t>23.782343300256617 90.34361553317225 -42.82873596426571 4.0</t>
  </si>
  <si>
    <t>Many trash present. Gabtoli bus terminal</t>
  </si>
  <si>
    <t>2017-06-06T14:41:52.247+06</t>
  </si>
  <si>
    <t>uuid:0c625b08-3230-4591-9b08-a79db3b50674</t>
  </si>
  <si>
    <t>0c625b08-3230-4591-9b08-a79db3b50674</t>
  </si>
  <si>
    <t>2017-06-06T08:53:48</t>
  </si>
  <si>
    <t>2017-06-06T09:36:18.745+06</t>
  </si>
  <si>
    <t>2017-06-06T09:36:00.549+06</t>
  </si>
  <si>
    <t>23.782284021813457 90.34315876715408 -37.25782706131047 6.0</t>
  </si>
  <si>
    <t>Gabtoli bus terminal shop.Many consumer drinking tea and water</t>
  </si>
  <si>
    <t>2017-06-06T14:51:20.527+06</t>
  </si>
  <si>
    <t>uuid:e4ee400a-f3ac-4f79-b386-76c20d97026e</t>
  </si>
  <si>
    <t>e4ee400a-f3ac-4f79-b386-76c20d97026e</t>
  </si>
  <si>
    <t>2017-06-06T08:53:50</t>
  </si>
  <si>
    <t>2017-06-06T09:49:40.143+06</t>
  </si>
  <si>
    <t>2017-06-06T09:50:00.030+06</t>
  </si>
  <si>
    <t>23.782464793144253 90.34214357896188 -36.25472047273776 6.0</t>
  </si>
  <si>
    <t>2017-06-06T14:42:23.903+06</t>
  </si>
  <si>
    <t>uuid:4d160227-90bc-4f66-9345-171117529217</t>
  </si>
  <si>
    <t>4d160227-90bc-4f66-9345-171117529217</t>
  </si>
  <si>
    <t>2017-06-06T08:53:52</t>
  </si>
  <si>
    <t>2017-06-06T10:09:18.135+06</t>
  </si>
  <si>
    <t>2017-06-06T10:09:00.197+06</t>
  </si>
  <si>
    <t>23.782613454137227 90.3427591304032 -39.660875843031135 4.0</t>
  </si>
  <si>
    <t>Many consumer drinking tea and water. Gabtoli bus terminal</t>
  </si>
  <si>
    <t>2017-06-06T14:51:43.399+06</t>
  </si>
  <si>
    <t>uuid:7555f2d6-dc3c-4cf7-8c74-0afc95cbcbae</t>
  </si>
  <si>
    <t>7555f2d6-dc3c-4cf7-8c74-0afc95cbcbae</t>
  </si>
  <si>
    <t>2017-06-06T08:53:54</t>
  </si>
  <si>
    <t>2017-06-06T10:19:14.742+06</t>
  </si>
  <si>
    <t>2017-06-06T10:19:00.990+06</t>
  </si>
  <si>
    <t>23.78295940322252 90.3421664647509 -41.51130458160729 4.0</t>
  </si>
  <si>
    <t>Many trash visible. Gabtoli bus terminal</t>
  </si>
  <si>
    <t>2017-06-06T14:43:32.725+06</t>
  </si>
  <si>
    <t>uuid:3fed8a93-721b-49a2-9d21-d4b015822a58</t>
  </si>
  <si>
    <t>3fed8a93-721b-49a2-9d21-d4b015822a58</t>
  </si>
  <si>
    <t>2017-06-06T08:53:56</t>
  </si>
  <si>
    <t>2017-06-06T11:06:25.171+06</t>
  </si>
  <si>
    <t>2017-06-06T11:05:00.745+06</t>
  </si>
  <si>
    <t>23.785952873547032 90.34280012915563 -41.892809090144205 4.0</t>
  </si>
  <si>
    <t>2017-06-06T14:44:04.998+06</t>
  </si>
  <si>
    <t>uuid:952f3b04-015c-4abe-915e-abedd185cc5d</t>
  </si>
  <si>
    <t>952f3b04-015c-4abe-915e-abedd185cc5d</t>
  </si>
  <si>
    <t>2017-06-06T08:53:58</t>
  </si>
  <si>
    <t>2017-06-06T11:15:17.371+06</t>
  </si>
  <si>
    <t>2017-06-06T11:14:00.346+06</t>
  </si>
  <si>
    <t>23.78552187684053 90.342550898358 -42.842568717158976 6.0</t>
  </si>
  <si>
    <t>2017-06-06T14:50:37.422+06</t>
  </si>
  <si>
    <t>uuid:5f0e9f2f-5342-4ae8-b3b9-dbe2ba3878f6</t>
  </si>
  <si>
    <t>5f0e9f2f-5342-4ae8-b3b9-dbe2ba3878f6</t>
  </si>
  <si>
    <t>2017-06-06T08:54:00</t>
  </si>
  <si>
    <t>2017-06-06T11:33:16.941+06</t>
  </si>
  <si>
    <t>2017-06-06T11:31:00.684+06</t>
  </si>
  <si>
    <t>23.78355088810124 90.34409563970621 -54.082735474806356 4.0</t>
  </si>
  <si>
    <t>2017-06-06T14:52:06.208+06</t>
  </si>
  <si>
    <t>uuid:4cb381a2-347a-4e20-8604-10e9918e798f</t>
  </si>
  <si>
    <t>4cb381a2-347a-4e20-8604-10e9918e798f</t>
  </si>
  <si>
    <t>2017-06-06T08:54:02</t>
  </si>
  <si>
    <t>2017-06-06T11:46:39.342+06</t>
  </si>
  <si>
    <t>2017-06-06T11:45:00.876+06</t>
  </si>
  <si>
    <t>23.783112950957356 90.34461195733087 -39.87744940008724 4.0</t>
  </si>
  <si>
    <t>Many consumer drinking water and tea.</t>
  </si>
  <si>
    <t>2017-06-06T14:52:30.262+06</t>
  </si>
  <si>
    <t>uuid:f8c019a8-e03c-45fe-94f7-e8ce23053a8a</t>
  </si>
  <si>
    <t>f8c019a8-e03c-45fe-94f7-e8ce23053a8a</t>
  </si>
  <si>
    <t>2017-06-06T08:54:03</t>
  </si>
  <si>
    <t>2017-06-06T11:54:28.846+06</t>
  </si>
  <si>
    <t>2017-06-06T11:54:00.770+06</t>
  </si>
  <si>
    <t>23.782912550848387 90.34504708953709 -41.58479854709858 4.0</t>
  </si>
  <si>
    <t>Many consumer drinking water and tea</t>
  </si>
  <si>
    <t>2017-06-06T14:52:52.176+06</t>
  </si>
  <si>
    <t>uuid:d866ab7d-8fff-45bc-bed9-4fe8720a3735</t>
  </si>
  <si>
    <t>d866ab7d-8fff-45bc-bed9-4fe8720a3735</t>
  </si>
  <si>
    <t>2017-06-06T08:54:05</t>
  </si>
  <si>
    <t>2017-06-06T09:38:45.707+06</t>
  </si>
  <si>
    <t>2017-06-06T09:37:00.229+06</t>
  </si>
  <si>
    <t>23.78276601929662 90.33951584064953 -27.470679013264608 8.0</t>
  </si>
  <si>
    <t>2017-06-06T14:54:40.337+06</t>
  </si>
  <si>
    <t>uuid:f96ac28c-21be-40e6-9c03-2e1c6d269076</t>
  </si>
  <si>
    <t>f96ac28c-21be-40e6-9c03-2e1c6d269076</t>
  </si>
  <si>
    <t>2017-06-06T08:59:01</t>
  </si>
  <si>
    <t>2017-06-06T10:12:38.681+06</t>
  </si>
  <si>
    <t>2017-06-06T10:06:00.160+06</t>
  </si>
  <si>
    <t>23.781279966523 90.34699414988272 -40.12287868258637 4.0</t>
  </si>
  <si>
    <t>2017-06-06T14:55:28.871+06</t>
  </si>
  <si>
    <t>uuid:6ea67173-f59e-4128-b3b9-5c96ab7eb36d</t>
  </si>
  <si>
    <t>6ea67173-f59e-4128-b3b9-5c96ab7eb36d</t>
  </si>
  <si>
    <t>2017-06-06T08:59:04</t>
  </si>
  <si>
    <t>2017-06-06T10:22:43.675+06</t>
  </si>
  <si>
    <t>2017-06-06T10:22:00.976+06</t>
  </si>
  <si>
    <t>23.77956957291122 90.34649531695607 -57.98009505941067 6.0</t>
  </si>
  <si>
    <t>2017-06-06T14:56:00.644+06</t>
  </si>
  <si>
    <t>uuid:3b433a27-e00f-45ea-bfb5-17b94110c689</t>
  </si>
  <si>
    <t>3b433a27-e00f-45ea-bfb5-17b94110c689</t>
  </si>
  <si>
    <t>2017-06-06T08:59:06</t>
  </si>
  <si>
    <t>2017-06-06T10:32:44.724+06</t>
  </si>
  <si>
    <t>2017-06-06T10:33:00.453+06</t>
  </si>
  <si>
    <t>23.778824455073458 90.34519890738245 -39.346526080425235 6.0</t>
  </si>
  <si>
    <t>2017-06-06T14:56:20.881+06</t>
  </si>
  <si>
    <t>uuid:c12ea251-5a94-4ed2-bfad-517306c8cdb2</t>
  </si>
  <si>
    <t>c12ea251-5a94-4ed2-bfad-517306c8cdb2</t>
  </si>
  <si>
    <t>2017-06-06T08:59:08</t>
  </si>
  <si>
    <t>2017-06-06T10:43:22.449+06</t>
  </si>
  <si>
    <t>2017-06-06T10:45:00.938+06</t>
  </si>
  <si>
    <t>23.779762090853232 90.3470271065509 -53.30390781765242 6.0</t>
  </si>
  <si>
    <t>Goather Tech</t>
  </si>
  <si>
    <t>2017-06-06T14:53:31.981+06</t>
  </si>
  <si>
    <t>uuid:2e4ad801-5af8-401d-a9a9-e30288c46edf</t>
  </si>
  <si>
    <t>2e4ad801-5af8-401d-a9a9-e30288c46edf</t>
  </si>
  <si>
    <t>2017-06-06T08:59:10</t>
  </si>
  <si>
    <t>2017-06-06T10:52:01.794+06</t>
  </si>
  <si>
    <t>2017-06-06T10:52:00.287+06</t>
  </si>
  <si>
    <t>23.779784773172555 90.34680681304845 -41.1958775128613 4.0</t>
  </si>
  <si>
    <t>Goather tech</t>
  </si>
  <si>
    <t>2017-06-06T14:53:59.989+06</t>
  </si>
  <si>
    <t>uuid:b73ba37a-a6ad-4f21-b196-4fc00867c3ce</t>
  </si>
  <si>
    <t>b73ba37a-a6ad-4f21-b196-4fc00867c3ce</t>
  </si>
  <si>
    <t>2017-06-06T08:59:12</t>
  </si>
  <si>
    <t>2017-06-06T11:16:49.656+06</t>
  </si>
  <si>
    <t>2017-06-06T11:15:00.707+06</t>
  </si>
  <si>
    <t>23.785026440734036 90.34318197023006 -12.774871670859563 8.0</t>
  </si>
  <si>
    <t>2017-06-06T14:55:03.270+06</t>
  </si>
  <si>
    <t>uuid:d955431c-4148-4e1e-a80c-4c1477edfe89</t>
  </si>
  <si>
    <t>d955431c-4148-4e1e-a80c-4c1477edfe89</t>
  </si>
  <si>
    <t>2017-06-06T08:59:14</t>
  </si>
  <si>
    <t>2017-06-06T11:54:12.193+06</t>
  </si>
  <si>
    <t>2017-06-06T11:52:00.420+06</t>
  </si>
  <si>
    <t>23.78544069368341 90.34427551732186 -38.738745657722234 6.0</t>
  </si>
  <si>
    <t>Sample collected from Bosupara</t>
  </si>
  <si>
    <t>2017-06-06T14:54:19.363+06</t>
  </si>
  <si>
    <t>uuid:5221088e-fbf2-438a-a661-b91a80684895</t>
  </si>
  <si>
    <t>5221088e-fbf2-438a-a661-b91a80684895</t>
  </si>
  <si>
    <t>2017-06-06T08:59:16</t>
  </si>
  <si>
    <t>2017-06-07T09:37:40.884+06</t>
  </si>
  <si>
    <t>2017-06-07T09:40:00.571+06</t>
  </si>
  <si>
    <t>23.783398120653665 90.34313676008182 -39.962303687008784 6.0</t>
  </si>
  <si>
    <t>Turag hotel</t>
  </si>
  <si>
    <t>2017-06-07T12:00:39.319+06</t>
  </si>
  <si>
    <t>uuid:9f2587a5-65c6-43e7-a552-8a98b4026a95</t>
  </si>
  <si>
    <t>9f2587a5-65c6-43e7-a552-8a98b4026a95</t>
  </si>
  <si>
    <t>2017-06-07T07:35:38</t>
  </si>
  <si>
    <t>2017-06-07T09:52:39.065+06</t>
  </si>
  <si>
    <t>2017-06-07T09:50:00.325+06</t>
  </si>
  <si>
    <t>23.78347399875174 90.34307490123751 -42.70374433607993 8.0</t>
  </si>
  <si>
    <t>2017-06-07T12:07:29.319+06</t>
  </si>
  <si>
    <t>uuid:b8049296-28a7-4742-b434-9ff77f79fc01</t>
  </si>
  <si>
    <t>b8049296-28a7-4742-b434-9ff77f79fc01</t>
  </si>
  <si>
    <t>2017-06-07T07:35:40</t>
  </si>
  <si>
    <t>2017-06-07T10:17:56.202+06</t>
  </si>
  <si>
    <t>2017-07-07T10:25:00.188+06</t>
  </si>
  <si>
    <t>Hotel balaka</t>
  </si>
  <si>
    <t>2017-06-07T12:10:47.663+06</t>
  </si>
  <si>
    <t>uuid:da6180a3-da4d-483c-9190-76b36b13b5a0</t>
  </si>
  <si>
    <t>da6180a3-da4d-483c-9190-76b36b13b5a0</t>
  </si>
  <si>
    <t>2017-06-07T07:38:20</t>
  </si>
  <si>
    <t>2017-06-07T10:33:45.864+06</t>
  </si>
  <si>
    <t>2017-06-07T10:35:00.962+06</t>
  </si>
  <si>
    <t>23.78189685539571 90.33992411416504 -31.495147253736555 4.0</t>
  </si>
  <si>
    <t>Trashâ€‹ present</t>
  </si>
  <si>
    <t>2017-06-07T12:05:09.297+06</t>
  </si>
  <si>
    <t>uuid:a2ae7e5f-3a36-4598-b56c-6cdb4ad804a7</t>
  </si>
  <si>
    <t>a2ae7e5f-3a36-4598-b56c-6cdb4ad804a7</t>
  </si>
  <si>
    <t>2017-06-07T07:38:24</t>
  </si>
  <si>
    <t>2017-06-07T10:44:43.845+06</t>
  </si>
  <si>
    <t>2017-06-07T10:42:00.224+06</t>
  </si>
  <si>
    <t>23.781875660229076 90.33989135855933 -35.821104080567544 4.0</t>
  </si>
  <si>
    <t>Submarsible pump</t>
  </si>
  <si>
    <t>2017-06-07T11:57:10.974+06</t>
  </si>
  <si>
    <t>uuid:a740d2bc-a716-4525-900c-942f156ecd81</t>
  </si>
  <si>
    <t>a740d2bc-a716-4525-900c-942f156ecd81</t>
  </si>
  <si>
    <t>2017-06-07T07:38:26</t>
  </si>
  <si>
    <t>2017-06-07T10:53:13.011+06</t>
  </si>
  <si>
    <t>2017-06-07T10:55:00.037+06</t>
  </si>
  <si>
    <t>23.7810667439739 90.34026776245597 -46.65489735678812 4.0</t>
  </si>
  <si>
    <t>Many people use this baithing place.</t>
  </si>
  <si>
    <t>2017-06-07T11:58:09.564+06</t>
  </si>
  <si>
    <t>uuid:7bce999c-33a9-4c58-b6e7-b8def300894b</t>
  </si>
  <si>
    <t>7bce999c-33a9-4c58-b6e7-b8def300894b</t>
  </si>
  <si>
    <t>2017-06-07T07:38:30</t>
  </si>
  <si>
    <t>2017-06-07T10:04:52.575+06</t>
  </si>
  <si>
    <t>2017-06-07T10:05:00.795+06</t>
  </si>
  <si>
    <t>23.783339230286238 90.34237846117024 -39.408877588614864 4.0</t>
  </si>
  <si>
    <t>Hotel kichukkhan</t>
  </si>
  <si>
    <t>2017-06-07T12:09:45.920+06</t>
  </si>
  <si>
    <t>uuid:a6eeb9b3-3d72-4f67-acf4-a5a0305d16bd</t>
  </si>
  <si>
    <t>a6eeb9b3-3d72-4f67-acf4-a5a0305d16bd</t>
  </si>
  <si>
    <t>2017-06-07T07:39:02</t>
  </si>
  <si>
    <t>2017-06-07T10:15:58.118+06</t>
  </si>
  <si>
    <t>2017-06-07T10:15:00.461+06</t>
  </si>
  <si>
    <t>2017-06-07T12:01:30.452+06</t>
  </si>
  <si>
    <t>uuid:8d7a0db6-19a4-4558-bf6c-4c1c9fb782ac</t>
  </si>
  <si>
    <t>8d7a0db6-19a4-4558-bf6c-4c1c9fb782ac</t>
  </si>
  <si>
    <t>2017-06-07T07:39:06</t>
  </si>
  <si>
    <t>2017-06-07T09:34:04.669+06</t>
  </si>
  <si>
    <t>2017-06-07T09:38:00.524+06</t>
  </si>
  <si>
    <t>23.78184580708603 90.33970553074697 -40.67017594876122 4.0</t>
  </si>
  <si>
    <t>Dry Soil</t>
  </si>
  <si>
    <t>2017-06-07T13:38:19.718+06</t>
  </si>
  <si>
    <t>uuid:1ac44c7b-e166-46d1-b567-509b71c7274a</t>
  </si>
  <si>
    <t>1ac44c7b-e166-46d1-b567-509b71c7274a</t>
  </si>
  <si>
    <t>2017-06-07T07:40:29</t>
  </si>
  <si>
    <t>2017-06-07T09:42:24.726+06</t>
  </si>
  <si>
    <t>2017-06-07T09:50:00.821+06</t>
  </si>
  <si>
    <t>23.780905593904517 90.33958623467 -39.48585231858965 6.0</t>
  </si>
  <si>
    <t>Soil is dry</t>
  </si>
  <si>
    <t>2017-06-07T13:38:37.720+06</t>
  </si>
  <si>
    <t>uuid:5e4b4ee1-c10c-4d85-9148-1d587c04827a</t>
  </si>
  <si>
    <t>5e4b4ee1-c10c-4d85-9148-1d587c04827a</t>
  </si>
  <si>
    <t>2017-06-07T07:40:32</t>
  </si>
  <si>
    <t>2017-06-07T09:56:43.958+06</t>
  </si>
  <si>
    <t>2017-06-07T10:00:00.848+06</t>
  </si>
  <si>
    <t>23.7810464254073 90.34058830700356 -55.70982244776689 6.0</t>
  </si>
  <si>
    <t>Sample collected from the behind of City colony lake</t>
  </si>
  <si>
    <t>2017-06-07T13:38:56.791+06</t>
  </si>
  <si>
    <t>uuid:46e234e5-2bd6-42dd-92b7-c9ac7e1dd60c</t>
  </si>
  <si>
    <t>46e234e5-2bd6-42dd-92b7-c9ac7e1dd60c</t>
  </si>
  <si>
    <t>2017-06-07T07:40:34</t>
  </si>
  <si>
    <t>2017-06-07T10:18:16.686+06</t>
  </si>
  <si>
    <t>2017-06-07T10:18:00.027+06</t>
  </si>
  <si>
    <t>23.77999951017114 90.34116235707133 -55.81812023637691 6.0</t>
  </si>
  <si>
    <t>Sample collected from the behind of City Colony lake</t>
  </si>
  <si>
    <t>2017-06-07T13:39:14.252+06</t>
  </si>
  <si>
    <t>uuid:9c0f2d70-0cc8-4b05-8640-0de1f5e35369</t>
  </si>
  <si>
    <t>9c0f2d70-0cc8-4b05-8640-0de1f5e35369</t>
  </si>
  <si>
    <t>2017-06-07T07:40:36</t>
  </si>
  <si>
    <t>2017-06-07T10:49:37.849+06</t>
  </si>
  <si>
    <t>2017-06-07T10:33:00.406+06</t>
  </si>
  <si>
    <t>23.779738182219976 90.33960061320775 -37.68355506766191 4.0</t>
  </si>
  <si>
    <t>Sample collected from City Colony nearby Mosque</t>
  </si>
  <si>
    <t>2017-06-07T13:37:36.592+06</t>
  </si>
  <si>
    <t>uuid:73c3a34e-1f55-470e-b5ab-b13321e7d9e3</t>
  </si>
  <si>
    <t>73c3a34e-1f55-470e-b5ab-b13321e7d9e3</t>
  </si>
  <si>
    <t>2017-06-07T07:40:39</t>
  </si>
  <si>
    <t>2017-06-07T11:30:13.343+06</t>
  </si>
  <si>
    <t>2017-06-07T11:30:00.997+06</t>
  </si>
  <si>
    <t>23.780231124957197 90.33954749891119 -39.69747448184247 6.0</t>
  </si>
  <si>
    <t>Sample collected from City Colony</t>
  </si>
  <si>
    <t>2017-06-07T13:37:55.581+06</t>
  </si>
  <si>
    <t>uuid:d1e042fd-6573-4791-a290-d1dba1d1ef90</t>
  </si>
  <si>
    <t>d1e042fd-6573-4791-a290-d1dba1d1ef90</t>
  </si>
  <si>
    <t>2017-06-07T07:40:41</t>
  </si>
  <si>
    <t>2017-06-07T11:50:31.067+06</t>
  </si>
  <si>
    <t>2017-06-07T11:50:00.501+06</t>
  </si>
  <si>
    <t>23.781548940496176 90.33640533195609 -65.99689697593833 6.0</t>
  </si>
  <si>
    <t>Buriganga River</t>
  </si>
  <si>
    <t>2017-06-07T13:39:31.792+06</t>
  </si>
  <si>
    <t>uuid:b14b3de2-4cd4-42b0-9349-557b154fcd1f</t>
  </si>
  <si>
    <t>b14b3de2-4cd4-42b0-9349-557b154fcd1f</t>
  </si>
  <si>
    <t>2017-06-07T07:40:43</t>
  </si>
  <si>
    <t>2017-06-07T12:03:20.982+06</t>
  </si>
  <si>
    <t>2017-06-07T12:00:00.821+06</t>
  </si>
  <si>
    <t>23.784656028696443 90.33637132358731 -71.88207205365283 6.0</t>
  </si>
  <si>
    <t>2017-06-07T13:40:03.230+06</t>
  </si>
  <si>
    <t>uuid:63a7c118-8387-482b-8db5-1d7ab06d357d</t>
  </si>
  <si>
    <t>63a7c118-8387-482b-8db5-1d7ab06d357d</t>
  </si>
  <si>
    <t>2017-06-07T07:40:45</t>
  </si>
  <si>
    <t>2017-06-07T09:14:44.451+06</t>
  </si>
  <si>
    <t>2017-06-07T09:07:00.677+06</t>
  </si>
  <si>
    <t>23.77903122985954 90.34019084107722 -45.17640744386418 4.0</t>
  </si>
  <si>
    <t>Many trash present.Salauddin busti</t>
  </si>
  <si>
    <t>2017-06-07T13:47:59.105+06</t>
  </si>
  <si>
    <t>uuid:d35a1901-e0de-4083-8119-f43ffe5b3213</t>
  </si>
  <si>
    <t>d35a1901-e0de-4083-8119-f43ffe5b3213</t>
  </si>
  <si>
    <t>2017-06-07T07:51:42</t>
  </si>
  <si>
    <t>2017-06-07T09:25:19.005+06</t>
  </si>
  <si>
    <t>2017-06-07T09:24:00.319+06</t>
  </si>
  <si>
    <t>23.779656747202957 90.34019359285553 -43.15854457562314 6.0</t>
  </si>
  <si>
    <t>Near by latrine.Many trash present.City colony</t>
  </si>
  <si>
    <t>2017-06-07T13:48:28.571+06</t>
  </si>
  <si>
    <t>uuid:246f4e27-a78a-46c6-bc72-2c5c6dd5c7b8</t>
  </si>
  <si>
    <t>246f4e27-a78a-46c6-bc72-2c5c6dd5c7b8</t>
  </si>
  <si>
    <t>2017-06-07T07:51:45</t>
  </si>
  <si>
    <t>2017-06-07T09:51:03.014+06</t>
  </si>
  <si>
    <t>2017-06-07T09:52:00.770+06</t>
  </si>
  <si>
    <t>23.78010851158038 90.34029445413411 -39.64476929067149 4.0</t>
  </si>
  <si>
    <t>Many trash present. City colony.</t>
  </si>
  <si>
    <t>2017-06-07T13:48:58.679+06</t>
  </si>
  <si>
    <t>uuid:73bc4370-07f1-402b-8ce4-712b7ffc803d</t>
  </si>
  <si>
    <t>73bc4370-07f1-402b-8ce4-712b7ffc803d</t>
  </si>
  <si>
    <t>2017-06-07T07:51:49</t>
  </si>
  <si>
    <t>2017-06-07T10:06:02.112+06</t>
  </si>
  <si>
    <t>2017-06-07T10:04:00.597+06</t>
  </si>
  <si>
    <t>23.78093286029994 90.33965250034464 -49.47543938103782 4.0</t>
  </si>
  <si>
    <t>Many consumer drinking water and tea.City colony</t>
  </si>
  <si>
    <t>2017-06-07T13:50:27.532+06</t>
  </si>
  <si>
    <t>uuid:2cbaa1e1-1853-4980-a3c9-92ced0495d60</t>
  </si>
  <si>
    <t>2cbaa1e1-1853-4980-a3c9-92ced0495d60</t>
  </si>
  <si>
    <t>2017-06-07T07:51:52</t>
  </si>
  <si>
    <t>2017-06-07T10:39:38.776+06</t>
  </si>
  <si>
    <t>2017-06-07T10:37:00.157+06</t>
  </si>
  <si>
    <t>23.782806965637135 90.33907782604523 -48.642612284965466 4.0</t>
  </si>
  <si>
    <t>Many consumer drinking water and tea. Gabtoli Tuck stand</t>
  </si>
  <si>
    <t>2017-06-07T13:49:52.127+06</t>
  </si>
  <si>
    <t>uuid:5fbf6e7d-adf8-41f8-8c8f-2a09346802de</t>
  </si>
  <si>
    <t>5fbf6e7d-adf8-41f8-8c8f-2a09346802de</t>
  </si>
  <si>
    <t>2017-06-07T07:51:57</t>
  </si>
  <si>
    <t>2017-06-08T09:28:55.640+06</t>
  </si>
  <si>
    <t>2017-06-08T09:26:00.093+06</t>
  </si>
  <si>
    <t>23.782840033436035 90.33977030024116 -31.36383951381658 4.0</t>
  </si>
  <si>
    <t>Many consumer drinking water</t>
  </si>
  <si>
    <t>2017-06-08T15:00:17.224+06</t>
  </si>
  <si>
    <t>uuid:d4284d05-6879-49c5-83a4-aec5df2dc1ff</t>
  </si>
  <si>
    <t>d4284d05-6879-49c5-83a4-aec5df2dc1ff</t>
  </si>
  <si>
    <t>2017-06-08T09:01:35</t>
  </si>
  <si>
    <t>2017-06-08T09:43:30.612+06</t>
  </si>
  <si>
    <t>2017-06-08T09:42:00.696+06</t>
  </si>
  <si>
    <t>23.780621049909353 90.33950016780891 -37.717084545609445 4.0</t>
  </si>
  <si>
    <t>2017-06-08T15:00:41.322+06</t>
  </si>
  <si>
    <t>uuid:520be238-078c-45da-8aad-dc766b4d4ecf</t>
  </si>
  <si>
    <t>520be238-078c-45da-8aad-dc766b4d4ecf</t>
  </si>
  <si>
    <t>2017-06-08T09:01:36</t>
  </si>
  <si>
    <t>2017-06-08T10:03:19.995+06</t>
  </si>
  <si>
    <t>2017-06-08T10:03:00.668+06</t>
  </si>
  <si>
    <t>23.77785830202387 90.33877236858201 -25.57253818209752 4.0</t>
  </si>
  <si>
    <t>2017-06-08T15:01:03.268+06</t>
  </si>
  <si>
    <t>uuid:40959b93-ca42-459e-b9fa-1d04ba32310d</t>
  </si>
  <si>
    <t>40959b93-ca42-459e-b9fa-1d04ba32310d</t>
  </si>
  <si>
    <t>2017-06-08T09:01:38</t>
  </si>
  <si>
    <t>2017-06-08T10:13:05.868+06</t>
  </si>
  <si>
    <t>2017-06-08T10:10:00.633+06</t>
  </si>
  <si>
    <t>23.77766962352806 90.3383662775157 -43.550966672658234 4.0</t>
  </si>
  <si>
    <t>Nearby workshop.Dipnoagor mosque</t>
  </si>
  <si>
    <t>2017-06-08T14:59:27.833+06</t>
  </si>
  <si>
    <t>uuid:99228956-7dd1-40ed-9524-bb9e60f28eea</t>
  </si>
  <si>
    <t>99228956-7dd1-40ed-9524-bb9e60f28eea</t>
  </si>
  <si>
    <t>2017-06-08T09:01:40</t>
  </si>
  <si>
    <t>2017-06-08T11:21:07.009+06</t>
  </si>
  <si>
    <t>2017-06-08T11:20:00.078+06</t>
  </si>
  <si>
    <t>23.780997452857225 90.34044668991719 -56.240160382017905 4.0</t>
  </si>
  <si>
    <t>Many trash present. City colony</t>
  </si>
  <si>
    <t>2017-06-08T14:59:54.973+06</t>
  </si>
  <si>
    <t>uuid:a501da30-878a-404a-b6b3-f397a83438a4</t>
  </si>
  <si>
    <t>a501da30-878a-404a-b6b3-f397a83438a4</t>
  </si>
  <si>
    <t>2017-06-08T09:01:42</t>
  </si>
  <si>
    <t>2016-01-09T15:42:22.667+06</t>
  </si>
  <si>
    <t>2017-06-08T09:20:00.767+06</t>
  </si>
  <si>
    <t>23.781892735580982 90.34033052848743 -75.94212770653047 6.0</t>
  </si>
  <si>
    <t>Bholaya slum</t>
  </si>
  <si>
    <t>2017-06-08T14:55:55.526+06</t>
  </si>
  <si>
    <t>uuid:1cb37474-2496-4ba0-b849-9f7af6c111f6</t>
  </si>
  <si>
    <t>1cb37474-2496-4ba0-b849-9f7af6c111f6</t>
  </si>
  <si>
    <t>2017-06-08T09:03:35</t>
  </si>
  <si>
    <t>2017-06-08T09:52:41.832+06</t>
  </si>
  <si>
    <t>2017-06-08T09:45:00.730+06</t>
  </si>
  <si>
    <t>23.780661344449488 90.33955507090758 -49.57570150669263 6.0</t>
  </si>
  <si>
    <t>2017-06-08T14:54:13.582+06</t>
  </si>
  <si>
    <t>uuid:adacf99c-0795-4935-8ecc-646c90da1ca2</t>
  </si>
  <si>
    <t>adacf99c-0795-4935-8ecc-646c90da1ca2</t>
  </si>
  <si>
    <t>2017-06-08T09:03:37</t>
  </si>
  <si>
    <t>2017-06-08T10:00:34.830+06</t>
  </si>
  <si>
    <t>2017-06-08T10:00:00.413+06</t>
  </si>
  <si>
    <t>23.780046388817755 90.33957120122896 -31.546076033875075 8.0</t>
  </si>
  <si>
    <t>Sample collection from City colony. Soil is dry.</t>
  </si>
  <si>
    <t>2017-06-08T14:55:19.764+06</t>
  </si>
  <si>
    <t>uuid:5c9495b5-de00-4597-b872-faf2dc37457d</t>
  </si>
  <si>
    <t>5c9495b5-de00-4597-b872-faf2dc37457d</t>
  </si>
  <si>
    <t>2017-06-08T09:03:39</t>
  </si>
  <si>
    <t>2017-06-08T10:10:39.078+06</t>
  </si>
  <si>
    <t>2017-06-08T10:12:00.006+06</t>
  </si>
  <si>
    <t>23.779409053677295 90.3405509099034 -28.91337825215834 6.0</t>
  </si>
  <si>
    <t>2017-06-08T14:55:38.731+06</t>
  </si>
  <si>
    <t>uuid:bd2953e9-ebac-42b7-aec3-0690f5085869</t>
  </si>
  <si>
    <t>bd2953e9-ebac-42b7-aec3-0690f5085869</t>
  </si>
  <si>
    <t>2017-06-08T09:03:40</t>
  </si>
  <si>
    <t>2017-06-08T10:30:15.469+06</t>
  </si>
  <si>
    <t>2017-06-08T10:25:00.993+06</t>
  </si>
  <si>
    <t>23.78044339751055 90.33960962545426 -17.99164290001054 8.0</t>
  </si>
  <si>
    <t>City colony</t>
  </si>
  <si>
    <t>2017-06-08T14:53:29.793+06</t>
  </si>
  <si>
    <t>uuid:b720d521-e885-40e7-9cbb-1c944d1c7ba9</t>
  </si>
  <si>
    <t>b720d521-e885-40e7-9cbb-1c944d1c7ba9</t>
  </si>
  <si>
    <t>2017-06-08T09:03:42</t>
  </si>
  <si>
    <t>2017-06-08T10:38:54.968+06</t>
  </si>
  <si>
    <t>2017-06-08T10:35:00.652+06</t>
  </si>
  <si>
    <t>23.780809024019362 90.33964713685926 -54.56263497563528 8.0</t>
  </si>
  <si>
    <t>2017-06-08T14:53:49.276+06</t>
  </si>
  <si>
    <t>uuid:4e243077-7d97-4a2d-8630-0c33c5bb9d4e</t>
  </si>
  <si>
    <t>4e243077-7d97-4a2d-8630-0c33c5bb9d4e</t>
  </si>
  <si>
    <t>2017-06-08T09:03:44</t>
  </si>
  <si>
    <t>2017-06-08T11:35:09.060+06</t>
  </si>
  <si>
    <t>2017-06-08T11:35:00.411+06</t>
  </si>
  <si>
    <t>23.777977484499196 90.33753698510213 -59.31134069012353 6.0</t>
  </si>
  <si>
    <t>Sample collection Gabtoli landing station</t>
  </si>
  <si>
    <t>2017-06-08T14:56:37.687+06</t>
  </si>
  <si>
    <t>uuid:e4596c85-3770-4127-a927-40a39f540535</t>
  </si>
  <si>
    <t>e4596c85-3770-4127-a927-40a39f540535</t>
  </si>
  <si>
    <t>2017-06-08T09:03:46</t>
  </si>
  <si>
    <t>2017-06-08T11:47:13.002+06</t>
  </si>
  <si>
    <t>2017-06-08T11:50:00.476+06</t>
  </si>
  <si>
    <t>23.77724698821062 90.33856677306058 -58.48261204543347 6.0</t>
  </si>
  <si>
    <t>Deep jame mosque pond</t>
  </si>
  <si>
    <t>2017-06-08T14:56:14.103+06</t>
  </si>
  <si>
    <t>uuid:285c6e69-5cdc-4179-a285-5020afc8cdb8</t>
  </si>
  <si>
    <t>285c6e69-5cdc-4179-a285-5020afc8cdb8</t>
  </si>
  <si>
    <t>2017-06-08T09:03:48</t>
  </si>
  <si>
    <t>2017-06-08T09:33:16.687+06</t>
  </si>
  <si>
    <t>2017-06-08T09:33:00.309+06</t>
  </si>
  <si>
    <t>23.780832497314996 90.34027183046598 -29.51591298282416 4.0</t>
  </si>
  <si>
    <t>2017-06-08T15:08:26.907+06</t>
  </si>
  <si>
    <t>uuid:feb7a650-d86f-4815-8d69-991a2f7b92a1</t>
  </si>
  <si>
    <t>feb7a650-d86f-4815-8d69-991a2f7b92a1</t>
  </si>
  <si>
    <t>2017-06-08T09:17:42</t>
  </si>
  <si>
    <t>2017-06-08T09:41:07.496+06</t>
  </si>
  <si>
    <t>2017-06-08T09:43:00.524+06</t>
  </si>
  <si>
    <t>23.780661558903336 90.34032862995387 -42.30595264440662 4.0</t>
  </si>
  <si>
    <t>Submarsible pump with tap</t>
  </si>
  <si>
    <t>2017-06-08T15:07:10.761+06</t>
  </si>
  <si>
    <t>uuid:45925243-a684-4444-8f40-ca8d61b0d96c</t>
  </si>
  <si>
    <t>45925243-a684-4444-8f40-ca8d61b0d96c</t>
  </si>
  <si>
    <t>2017-06-08T09:17:46</t>
  </si>
  <si>
    <t>2017-06-08T09:50:33.606+06</t>
  </si>
  <si>
    <t>2017-06-08T09:53:00.157+06</t>
  </si>
  <si>
    <t>23.7799621438627 90.34027256605704 -38.14057636814661 4.0</t>
  </si>
  <si>
    <t>2017-06-08T15:07:32.104+06</t>
  </si>
  <si>
    <t>uuid:ad683330-657b-489d-9ddb-c6ea47d7caa6</t>
  </si>
  <si>
    <t>ad683330-657b-489d-9ddb-c6ea47d7caa6</t>
  </si>
  <si>
    <t>2017-06-08T09:17:53</t>
  </si>
  <si>
    <t>2017-06-08T10:00:24.953+06</t>
  </si>
  <si>
    <t>2017-06-08T10:05:00.621+06</t>
  </si>
  <si>
    <t>23.77971314791556 90.34110914288281 -34.360229909489135 4.0</t>
  </si>
  <si>
    <t>2017-06-08T15:08:48.452+06</t>
  </si>
  <si>
    <t>uuid:e320a86f-8e20-4442-83ab-533cd15faa01</t>
  </si>
  <si>
    <t>e320a86f-8e20-4442-83ab-533cd15faa01</t>
  </si>
  <si>
    <t>2017-06-08T09:17:55</t>
  </si>
  <si>
    <t>2017-06-08T10:10:00.875+06</t>
  </si>
  <si>
    <t>2017-06-08T10:12:00.726+06</t>
  </si>
  <si>
    <t>23.779186940939915 90.34004073032958 -37.159365437804205 4.0</t>
  </si>
  <si>
    <t>2017-06-08T15:07:52.568+06</t>
  </si>
  <si>
    <t>uuid:d4782485-021e-40b2-ba85-9a8b67f66251</t>
  </si>
  <si>
    <t>d4782485-021e-40b2-ba85-9a8b67f66251</t>
  </si>
  <si>
    <t>2017-06-08T09:17:57</t>
  </si>
  <si>
    <t>2017-06-08T11:10:56.529+06</t>
  </si>
  <si>
    <t>2017-06-08T11:10:00.174+06</t>
  </si>
  <si>
    <t>23.77223183620577 90.34598550746118 -35.41040822803579 6.0</t>
  </si>
  <si>
    <t>2017-06-08T15:09:11.312+06</t>
  </si>
  <si>
    <t>uuid:d7982582-d986-403a-8a0f-c7646b773550</t>
  </si>
  <si>
    <t>d7982582-d986-403a-8a0f-c7646b773550</t>
  </si>
  <si>
    <t>2017-06-08T09:18:00</t>
  </si>
  <si>
    <t>2017-06-08T11:29:22.882+06</t>
  </si>
  <si>
    <t>2017-06-08T11:31:00.047+06</t>
  </si>
  <si>
    <t>23.77285162288283 90.34705386929326 -45.899446374457106 6.0</t>
  </si>
  <si>
    <t>2017-06-08T15:08:06.689+06</t>
  </si>
  <si>
    <t>uuid:25cfc14d-0e9f-444f-a44d-c374bd4f3f07</t>
  </si>
  <si>
    <t>25cfc14d-0e9f-444f-a44d-c374bd4f3f07</t>
  </si>
  <si>
    <t>2017-06-08T09:18:08</t>
  </si>
  <si>
    <t>2017-06-08T11:35:14.578+06</t>
  </si>
  <si>
    <t>2017-06-08T11:38:00.186+06</t>
  </si>
  <si>
    <t>23.772896221966782 90.34700869917177 -41.72022360780624 6.0</t>
  </si>
  <si>
    <t>2017-06-08T15:09:31.743+06</t>
  </si>
  <si>
    <t>uuid:a9ef1906-617a-4304-b628-839cada42882</t>
  </si>
  <si>
    <t>a9ef1906-617a-4304-b628-839cada42882</t>
  </si>
  <si>
    <t>2017-06-08T09:18:10</t>
  </si>
  <si>
    <t>2017-06-08T11:45:16.001+06</t>
  </si>
  <si>
    <t>2017-06-08T11:47:00.718+06</t>
  </si>
  <si>
    <t>23.772979316475755 90.34899890014529 -38.12690505595005 6.0</t>
  </si>
  <si>
    <t>2017-06-08T15:09:52.725+06</t>
  </si>
  <si>
    <t>uuid:5b1c2665-4b99-4949-a221-5c1214da54b9</t>
  </si>
  <si>
    <t>5b1c2665-4b99-4949-a221-5c1214da54b9</t>
  </si>
  <si>
    <t>2017-06-08T09:18:13</t>
  </si>
  <si>
    <t>2017-06-07T10:14:56.991+06</t>
  </si>
  <si>
    <t>2017-06-05T19:00:00.306+06</t>
  </si>
  <si>
    <t>2017-06-05T21:00:00.552+06</t>
  </si>
  <si>
    <t>2017-06-06T21:00:00.344+06</t>
  </si>
  <si>
    <t>2017-06-08T08:45:42.431+06</t>
  </si>
  <si>
    <t>uuid:e98b482c-7a36-4570-856d-aac0b22e0208</t>
  </si>
  <si>
    <t>e98b482c-7a36-4570-856d-aac0b22e0208</t>
  </si>
  <si>
    <t>2017-06-08T02:46:43</t>
  </si>
  <si>
    <t>2017-06-07T10:16:59.021+06</t>
  </si>
  <si>
    <t>2017-06-05T19:00:00.939+06</t>
  </si>
  <si>
    <t>2017-06-05T21:00:00.126+06</t>
  </si>
  <si>
    <t>2017-06-06T21:00:00.906+06</t>
  </si>
  <si>
    <t>2017-06-08T08:46:08.645+06</t>
  </si>
  <si>
    <t>uuid:8f8f75bc-d0f0-40d0-9fc4-a531f4da5a2f</t>
  </si>
  <si>
    <t>8f8f75bc-d0f0-40d0-9fc4-a531f4da5a2f</t>
  </si>
  <si>
    <t>2017-06-08T02:46:46</t>
  </si>
  <si>
    <t>2017-06-07T10:19:03.860+06</t>
  </si>
  <si>
    <t>2017-06-05T19:00:00.796+06</t>
  </si>
  <si>
    <t>2017-06-05T21:00:00.959+06</t>
  </si>
  <si>
    <t>2017-06-06T21:00:00.668+06</t>
  </si>
  <si>
    <t>2017-06-08T08:46:28.443+06</t>
  </si>
  <si>
    <t>uuid:712bfb36-46f3-46f7-a63d-42e76d967862</t>
  </si>
  <si>
    <t>712bfb36-46f3-46f7-a63d-42e76d967862</t>
  </si>
  <si>
    <t>2017-06-08T02:46:48</t>
  </si>
  <si>
    <t>2017-06-07T10:26:34.366+06</t>
  </si>
  <si>
    <t>2017-06-05T19:00:00.800+06</t>
  </si>
  <si>
    <t>2017-06-05T21:00:00.278+06</t>
  </si>
  <si>
    <t>2017-06-06T21:00:00.324+06</t>
  </si>
  <si>
    <t>2017-06-08T08:47:14.323+06</t>
  </si>
  <si>
    <t>uuid:2b83f410-8c72-4e84-8eb8-bcb93ed88b34</t>
  </si>
  <si>
    <t>2b83f410-8c72-4e84-8eb8-bcb93ed88b34</t>
  </si>
  <si>
    <t>2017-06-08T02:52:45</t>
  </si>
  <si>
    <t>2017-06-07T10:29:17.998+06</t>
  </si>
  <si>
    <t>2017-06-05T19:00:00.098+06</t>
  </si>
  <si>
    <t>2017-06-05T21:00:00.625+06</t>
  </si>
  <si>
    <t>2017-06-06T21:00:00.836+06</t>
  </si>
  <si>
    <t>2017-06-08T08:47:37.361+06</t>
  </si>
  <si>
    <t>uuid:1f2e4aa6-55ca-43d8-84f0-579a66c314af</t>
  </si>
  <si>
    <t>1f2e4aa6-55ca-43d8-84f0-579a66c314af</t>
  </si>
  <si>
    <t>2017-06-08T02:52:49</t>
  </si>
  <si>
    <t>2017-06-07T10:31:42.129+06</t>
  </si>
  <si>
    <t>2017-06-05T19:00:00.128+06</t>
  </si>
  <si>
    <t>2017-06-05T21:00:00.700+06</t>
  </si>
  <si>
    <t>2017-06-06T21:00:00.621+06</t>
  </si>
  <si>
    <t>2017-06-08T08:52:24.398+06</t>
  </si>
  <si>
    <t>uuid:e22fac77-9b10-45d4-b796-11d91caa5083</t>
  </si>
  <si>
    <t>e22fac77-9b10-45d4-b796-11d91caa5083</t>
  </si>
  <si>
    <t>2017-06-08T02:52:51</t>
  </si>
  <si>
    <t>2017-06-08T08:36:26.992+06</t>
  </si>
  <si>
    <t>2017-06-05T19:00:00.083+06</t>
  </si>
  <si>
    <t>2017-06-05T21:00:00.584+06</t>
  </si>
  <si>
    <t>2017-06-06T21:00:00.815+06</t>
  </si>
  <si>
    <t>2017-06-08T08:53:50.064+06</t>
  </si>
  <si>
    <t>uuid:ff20bb8c-682e-4e7f-97c0-320c6062d2b7</t>
  </si>
  <si>
    <t>ff20bb8c-682e-4e7f-97c0-320c6062d2b7</t>
  </si>
  <si>
    <t>2017-06-08T02:57:28</t>
  </si>
  <si>
    <t>2017-06-08T08:38:27.483+06</t>
  </si>
  <si>
    <t>2017-06-05T19:00:00.317+06</t>
  </si>
  <si>
    <t>2017-06-05T21:00:00.386+06</t>
  </si>
  <si>
    <t>2017-06-06T21:00:00.369+06</t>
  </si>
  <si>
    <t>2017-06-08T08:54:22.026+06</t>
  </si>
  <si>
    <t>uuid:21f59049-f094-46d8-8d7b-7fa3d4ac0e3b</t>
  </si>
  <si>
    <t>21f59049-f094-46d8-8d7b-7fa3d4ac0e3b</t>
  </si>
  <si>
    <t>2017-06-08T02:57:32</t>
  </si>
  <si>
    <t>2017-06-08T08:41:19.344+06</t>
  </si>
  <si>
    <t>2017-06-05T19:00:00.996+06</t>
  </si>
  <si>
    <t>2017-06-05T21:00:00.920+06</t>
  </si>
  <si>
    <t>2017-06-06T21:00:00.695+06</t>
  </si>
  <si>
    <t>2017-06-08T08:54:56.421+06</t>
  </si>
  <si>
    <t>uuid:baa8df28-4e10-47aa-93ae-29d183713ff0</t>
  </si>
  <si>
    <t>baa8df28-4e10-47aa-93ae-29d183713ff0</t>
  </si>
  <si>
    <t>2017-06-08T02:57:35</t>
  </si>
  <si>
    <t>2017-06-08T08:43:15.615+06</t>
  </si>
  <si>
    <t>2017-06-05T19:00:00.846+06</t>
  </si>
  <si>
    <t>2017-06-05T21:00:00.876+06</t>
  </si>
  <si>
    <t>2017-06-06T21:00:00.447+06</t>
  </si>
  <si>
    <t>2017-06-08T08:57:12.789+06</t>
  </si>
  <si>
    <t>uuid:c76e5fd5-5330-4a27-9560-d5e8f9428e24</t>
  </si>
  <si>
    <t>c76e5fd5-5330-4a27-9560-d5e8f9428e24</t>
  </si>
  <si>
    <t>2017-06-08T02:57:41</t>
  </si>
  <si>
    <t>2017-06-08T10:41:35.566+06</t>
  </si>
  <si>
    <t>2017-06-06T13:00:00.126+06</t>
  </si>
  <si>
    <t>2017-06-06T16:00:00.453+06</t>
  </si>
  <si>
    <t>2017-06-07T16:00:00.956+06</t>
  </si>
  <si>
    <t>2017-06-08T13:56:19.327+06</t>
  </si>
  <si>
    <t>uuid:f6c89e1b-8e2f-423e-b8de-36b98ffc5a2a</t>
  </si>
  <si>
    <t>f6c89e1b-8e2f-423e-b8de-36b98ffc5a2a</t>
  </si>
  <si>
    <t>2017-06-08T07:57:05</t>
  </si>
  <si>
    <t>2017-06-08T10:43:21.187+06</t>
  </si>
  <si>
    <t>2017-06-06T13:00:00.849+06</t>
  </si>
  <si>
    <t>2017-06-06T16:00:00.235+06</t>
  </si>
  <si>
    <t>2017-06-07T16:00:00.190+06</t>
  </si>
  <si>
    <t>2017-06-08T13:56:46.835+06</t>
  </si>
  <si>
    <t>uuid:c9382412-7a72-4e9c-a5e8-3f4cce2da101</t>
  </si>
  <si>
    <t>c9382412-7a72-4e9c-a5e8-3f4cce2da101</t>
  </si>
  <si>
    <t>2017-06-08T07:57:07</t>
  </si>
  <si>
    <t>2017-06-08T10:46:22.560+06</t>
  </si>
  <si>
    <t>2017-06-06T13:00:00.284+06</t>
  </si>
  <si>
    <t>2017-06-06T16:00:00.869+06</t>
  </si>
  <si>
    <t>2017-06-07T16:00:00.245+06</t>
  </si>
  <si>
    <t>2017-06-08T13:56:33.747+06</t>
  </si>
  <si>
    <t>uuid:ab656e81-cf65-4bad-8917-c20041426af5</t>
  </si>
  <si>
    <t>ab656e81-cf65-4bad-8917-c20041426af5</t>
  </si>
  <si>
    <t>2017-06-08T07:57:09</t>
  </si>
  <si>
    <t>2017-06-10T08:55:37.122+06</t>
  </si>
  <si>
    <t>2017-06-10T08:50:00.456+06</t>
  </si>
  <si>
    <t>23.783075880895783 90.33979125614802 -28.469998673730604 4.0</t>
  </si>
  <si>
    <t>Sample collection from hotel arif</t>
  </si>
  <si>
    <t>2017-06-10T14:01:40.229+06</t>
  </si>
  <si>
    <t>uuid:085adb07-a15b-41aa-9a5d-b622bd07775f</t>
  </si>
  <si>
    <t>085adb07-a15b-41aa-9a5d-b622bd07775f</t>
  </si>
  <si>
    <t>2017-06-10T08:03:31</t>
  </si>
  <si>
    <t>2017-06-10T09:13:07.594+06</t>
  </si>
  <si>
    <t>2017-06-10T09:15:00.003+06</t>
  </si>
  <si>
    <t>23.781093138217198 90.3396739575945 -41.24709580267306 6.0</t>
  </si>
  <si>
    <t>Many children are eating</t>
  </si>
  <si>
    <t>2017-06-10T14:00:07.381+06</t>
  </si>
  <si>
    <t>uuid:a0a9984a-fb49-4fbc-8ad7-c7a6fe651b29</t>
  </si>
  <si>
    <t>a0a9984a-fb49-4fbc-8ad7-c7a6fe651b29</t>
  </si>
  <si>
    <t>2017-06-10T08:03:34</t>
  </si>
  <si>
    <t>2017-06-10T09:24:24.433+06</t>
  </si>
  <si>
    <t>2017-06-10T09:26:00.535+06</t>
  </si>
  <si>
    <t>23.779174205834025 90.3403343520804 -34.60151919251914 6.0</t>
  </si>
  <si>
    <t>Sample collection from City colony.soil dry</t>
  </si>
  <si>
    <t>2017-06-10T13:58:01.594+06</t>
  </si>
  <si>
    <t>uuid:74dafecc-5d44-42b2-a424-35475d092a99</t>
  </si>
  <si>
    <t>74dafecc-5d44-42b2-a424-35475d092a99</t>
  </si>
  <si>
    <t>2017-06-10T08:03:36</t>
  </si>
  <si>
    <t>2017-06-10T09:32:55.025+06</t>
  </si>
  <si>
    <t>2017-06-10T09:33:00.388+06</t>
  </si>
  <si>
    <t>23.778869096659484 90.34015085979794 -50.99140352298752 6.0</t>
  </si>
  <si>
    <t>Garbage seen near by</t>
  </si>
  <si>
    <t>2017-06-10T14:00:46.667+06</t>
  </si>
  <si>
    <t>uuid:c590644b-c3ce-44b0-aeba-bc476bef889f</t>
  </si>
  <si>
    <t>c590644b-c3ce-44b0-aeba-bc476bef889f</t>
  </si>
  <si>
    <t>2017-06-10T08:03:38</t>
  </si>
  <si>
    <t>2017-06-10T09:38:12.077+06</t>
  </si>
  <si>
    <t>2017-06-10T09:38:00.940+06</t>
  </si>
  <si>
    <t>23.77893953862165 90.34006063708404 -50.96554559482773 4.0</t>
  </si>
  <si>
    <t>Many people use the water</t>
  </si>
  <si>
    <t>2017-06-10T13:54:34.288+06</t>
  </si>
  <si>
    <t>uuid:bae2c572-9149-4108-a5d6-e47bdc0f81e5</t>
  </si>
  <si>
    <t>bae2c572-9149-4108-a5d6-e47bdc0f81e5</t>
  </si>
  <si>
    <t>2017-06-10T08:03:40</t>
  </si>
  <si>
    <t>2017-06-10T09:55:17.582+06</t>
  </si>
  <si>
    <t>2017-06-10T09:55:00.263+06</t>
  </si>
  <si>
    <t>23.778912878510393 90.33828004176574 -49.312451121505326 4.0</t>
  </si>
  <si>
    <t>Sample collection from Gabtoli landing station</t>
  </si>
  <si>
    <t>2017-06-10T14:00:24.826+06</t>
  </si>
  <si>
    <t>uuid:2b271d1a-1a84-49fb-94ae-9e825aeaee34</t>
  </si>
  <si>
    <t>2b271d1a-1a84-49fb-94ae-9e825aeaee34</t>
  </si>
  <si>
    <t>2017-06-10T08:03:42</t>
  </si>
  <si>
    <t>2017-06-10T10:08:41.010+06</t>
  </si>
  <si>
    <t>2017-06-10T10:10:00.196+06</t>
  </si>
  <si>
    <t>23.777616321028354 90.33826135478748 -42.39811197979025 6.0</t>
  </si>
  <si>
    <t>Deep jame mosque dry soil</t>
  </si>
  <si>
    <t>2017-06-10T13:59:14.803+06</t>
  </si>
  <si>
    <t>uuid:4d4f4945-65a0-41f7-b5a7-3585f92e44e0</t>
  </si>
  <si>
    <t>4d4f4945-65a0-41f7-b5a7-3585f92e44e0</t>
  </si>
  <si>
    <t>2017-06-10T08:03:45</t>
  </si>
  <si>
    <t>2017-06-10T10:15:41.251+06</t>
  </si>
  <si>
    <t>2017-06-10T10:17:00.630+06</t>
  </si>
  <si>
    <t>23.777432385304053 90.33842218163005 -45.12741447539346 4.0</t>
  </si>
  <si>
    <t>2017-06-10T14:01:10.228+06</t>
  </si>
  <si>
    <t>uuid:1ce5626e-ce65-4a85-b621-aec53afaf633</t>
  </si>
  <si>
    <t>1ce5626e-ce65-4a85-b621-aec53afaf633</t>
  </si>
  <si>
    <t>2017-06-10T08:03:46</t>
  </si>
  <si>
    <t>2017-06-10T10:30:31.572+06</t>
  </si>
  <si>
    <t>2017-06-10T10:28:00.723+06</t>
  </si>
  <si>
    <t>23.77725747273383 90.33846690597017 -42.325721160377306 6.0</t>
  </si>
  <si>
    <t>2017-06-10T13:59:48.927+06</t>
  </si>
  <si>
    <t>uuid:c9fc36c6-5c5a-4b1c-9404-d0df1580c10c</t>
  </si>
  <si>
    <t>c9fc36c6-5c5a-4b1c-9404-d0df1580c10c</t>
  </si>
  <si>
    <t>2017-06-10T08:03:48</t>
  </si>
  <si>
    <t>2017-06-10T10:45:27.792+06</t>
  </si>
  <si>
    <t>2017-06-10T10:40:00.698+06</t>
  </si>
  <si>
    <t>23.777736908990967 90.33841726461338 -28.005446636983592 4.0</t>
  </si>
  <si>
    <t>Deep jame mosque</t>
  </si>
  <si>
    <t>2017-06-10T13:55:02.841+06</t>
  </si>
  <si>
    <t>uuid:45fa3333-5be1-425f-8769-03c304313f01</t>
  </si>
  <si>
    <t>45fa3333-5be1-425f-8769-03c304313f01</t>
  </si>
  <si>
    <t>2017-06-10T08:03:50</t>
  </si>
  <si>
    <t>2017-06-10T11:14:51.103+06</t>
  </si>
  <si>
    <t>2017-06-10T11:13:00.430+06</t>
  </si>
  <si>
    <t>23.772512352451876 90.34633593396913 -39.39120399803209 4.0</t>
  </si>
  <si>
    <t>WASA WATER with tubewell</t>
  </si>
  <si>
    <t>Sample collection from richshaw garage</t>
  </si>
  <si>
    <t>2017-06-10T14:02:05.673+06</t>
  </si>
  <si>
    <t>uuid:ed7f5af2-f8c2-4c96-945c-8d5df1d5613b</t>
  </si>
  <si>
    <t>ed7f5af2-f8c2-4c96-945c-8d5df1d5613b</t>
  </si>
  <si>
    <t>2017-06-10T08:03:53</t>
  </si>
  <si>
    <t>2017-06-10T11:22:37.810+06</t>
  </si>
  <si>
    <t>2017-06-10T11:20:00.507+06</t>
  </si>
  <si>
    <t>23.772344505511384 90.34704151160183 -40.07798175779118 6.0</t>
  </si>
  <si>
    <t>Sunibir housing</t>
  </si>
  <si>
    <t>2017-06-10T13:55:43.071+06</t>
  </si>
  <si>
    <t>uuid:cc65127e-0556-42a8-81c7-dc59de185f1f</t>
  </si>
  <si>
    <t>cc65127e-0556-42a8-81c7-dc59de185f1f</t>
  </si>
  <si>
    <t>2017-06-10T08:03:55</t>
  </si>
  <si>
    <t>2017-06-10T11:32:47.965+06</t>
  </si>
  <si>
    <t>2017-06-10T11:35:00.876+06</t>
  </si>
  <si>
    <t>23.772754712258777 90.34835397583993 -14.053767282352677 6.0</t>
  </si>
  <si>
    <t>16 no kacha Bazaar</t>
  </si>
  <si>
    <t>2017-06-10T13:56:09.332+06</t>
  </si>
  <si>
    <t>uuid:ddfc33ad-4779-496d-b486-cfa1008b1388</t>
  </si>
  <si>
    <t>ddfc33ad-4779-496d-b486-cfa1008b1388</t>
  </si>
  <si>
    <t>2017-06-10T08:03:56</t>
  </si>
  <si>
    <t>2017-06-10T11:39:08.031+06</t>
  </si>
  <si>
    <t>2017-06-10T11:40:00.918+06</t>
  </si>
  <si>
    <t>23.77310770440931 90.34899124042903 -43.12045423084177 6.0</t>
  </si>
  <si>
    <t>Comfort housing</t>
  </si>
  <si>
    <t>2017-06-10T13:56:30.880+06</t>
  </si>
  <si>
    <t>uuid:3b5100c1-2436-4ce0-af63-de522d99e5ab</t>
  </si>
  <si>
    <t>3b5100c1-2436-4ce0-af63-de522d99e5ab</t>
  </si>
  <si>
    <t>2017-06-10T08:03:58</t>
  </si>
  <si>
    <t>2017-06-11T09:20:14.512+06</t>
  </si>
  <si>
    <t>2017-06-11T09:18:00.695+06</t>
  </si>
  <si>
    <t>23.731639347469642 90.42622025893183 -45.017520370049695 6.0</t>
  </si>
  <si>
    <t>Kamlapur railway station</t>
  </si>
  <si>
    <t>2017-06-11T14:15:33.962+06</t>
  </si>
  <si>
    <t>uuid:3222490b-2a48-4a6c-8df1-441c16089ca6</t>
  </si>
  <si>
    <t>3222490b-2a48-4a6c-8df1-441c16089ca6</t>
  </si>
  <si>
    <t>2017-06-11T08:19:38</t>
  </si>
  <si>
    <t>2017-06-11T09:34:10.824+06</t>
  </si>
  <si>
    <t>2017-06-11T09:30:00.292+06</t>
  </si>
  <si>
    <t>23.731686568795965 90.4267177247453 -36.68143598956661 6.0</t>
  </si>
  <si>
    <t>2017-06-11T14:16:03.447+06</t>
  </si>
  <si>
    <t>uuid:5682d141-772c-4f24-a0c5-81c0fa71c1ad</t>
  </si>
  <si>
    <t>5682d141-772c-4f24-a0c5-81c0fa71c1ad</t>
  </si>
  <si>
    <t>2017-06-11T08:21:04</t>
  </si>
  <si>
    <t>2017-06-11T09:41:04.513+06</t>
  </si>
  <si>
    <t>2017-06-11T09:40:00.721+06</t>
  </si>
  <si>
    <t>23.731736177502015 90.42653489810726 -54.766428793321936 6.0</t>
  </si>
  <si>
    <t>2017-06-11T14:05:53.136+06</t>
  </si>
  <si>
    <t>uuid:98267bb4-151f-4c1e-8d26-9a2608c612c9</t>
  </si>
  <si>
    <t>98267bb4-151f-4c1e-8d26-9a2608c612c9</t>
  </si>
  <si>
    <t>2017-06-11T08:22:04</t>
  </si>
  <si>
    <t>2017-06-11T09:52:56.935+06</t>
  </si>
  <si>
    <t>2017-06-11T09:55:00.640+06</t>
  </si>
  <si>
    <t>23.73101821336385 90.42573020521999 -42.53147242440146 6.0</t>
  </si>
  <si>
    <t>Kamlapur railway station mosque</t>
  </si>
  <si>
    <t>2017-06-11T14:16:31.673+06</t>
  </si>
  <si>
    <t>uuid:706b914b-ecdf-4801-a46a-f82a3f342af8</t>
  </si>
  <si>
    <t>706b914b-ecdf-4801-a46a-f82a3f342af8</t>
  </si>
  <si>
    <t>2017-06-11T08:23:01</t>
  </si>
  <si>
    <t>2017-06-11T10:11:44.892+06</t>
  </si>
  <si>
    <t>2017-06-11T10:12:00.868+06</t>
  </si>
  <si>
    <t>23.730837029196728 90.42689109903445 -31.55236552823557 6.0</t>
  </si>
  <si>
    <t>2017-06-11T14:06:45.775+06</t>
  </si>
  <si>
    <t>uuid:4dfe5272-63c4-43ea-9628-8e399a17175c</t>
  </si>
  <si>
    <t>4dfe5272-63c4-43ea-9628-8e399a17175c</t>
  </si>
  <si>
    <t>2017-06-11T08:24:37</t>
  </si>
  <si>
    <t>2017-06-11T11:09:12.400+06</t>
  </si>
  <si>
    <t>2017-06-11T11:08:00.149+06</t>
  </si>
  <si>
    <t>23.725268058957536 90.42756379251273 -46.514204206286784 6.0</t>
  </si>
  <si>
    <t>Baitus sujud jame mosque</t>
  </si>
  <si>
    <t>2017-06-11T14:06:23.316+06</t>
  </si>
  <si>
    <t>uuid:7ad3df5a-7dc8-4338-ab98-afd5bfa4af91</t>
  </si>
  <si>
    <t>7ad3df5a-7dc8-4338-ab98-afd5bfa4af91</t>
  </si>
  <si>
    <t>2017-06-11T08:27:00</t>
  </si>
  <si>
    <t>2017-06-11T11:29:30.794+06</t>
  </si>
  <si>
    <t>2017-06-11T11:30:00.034+06</t>
  </si>
  <si>
    <t>23.72641249225875 90.42528524844754 -63.23848048662234 6.0</t>
  </si>
  <si>
    <t>Kanakchapa building</t>
  </si>
  <si>
    <t>2017-06-11T14:16:56.938+06</t>
  </si>
  <si>
    <t>uuid:7b766389-2a5a-4c5c-b657-8b703911ad0b</t>
  </si>
  <si>
    <t>7b766389-2a5a-4c5c-b657-8b703911ad0b</t>
  </si>
  <si>
    <t>2017-06-11T08:27:51</t>
  </si>
  <si>
    <t>2017-06-11T11:39:59.005+06</t>
  </si>
  <si>
    <t>2017-06-11T11:40:00.564+06</t>
  </si>
  <si>
    <t>23.72833659730279 90.42549213382692 -43.58280387570878 6.0</t>
  </si>
  <si>
    <t>A.I. kargo</t>
  </si>
  <si>
    <t>2017-06-11T14:18:08.788+06</t>
  </si>
  <si>
    <t>uuid:ee8745bb-1170-4534-858e-6e22f7104c1f</t>
  </si>
  <si>
    <t>ee8745bb-1170-4534-858e-6e22f7104c1f</t>
  </si>
  <si>
    <t>2017-06-11T08:28:00</t>
  </si>
  <si>
    <t>2017-06-11T11:52:08.280+06</t>
  </si>
  <si>
    <t>2017-06-11T11:55:00.476+06</t>
  </si>
  <si>
    <t>23.731668703720402 90.4252349976712 -42.399396557378395 6.0</t>
  </si>
  <si>
    <t>Basumoty hotel</t>
  </si>
  <si>
    <t>2017-06-11T14:18:34.369+06</t>
  </si>
  <si>
    <t>uuid:4427a6c4-db3f-4a06-9a28-4c989f180608</t>
  </si>
  <si>
    <t>4427a6c4-db3f-4a06-9a28-4c989f180608</t>
  </si>
  <si>
    <t>2017-06-11T08:28:49</t>
  </si>
  <si>
    <t>2017-06-11T09:22:54.727+06</t>
  </si>
  <si>
    <t>2017-06-11T09:19:00.898+06</t>
  </si>
  <si>
    <t>23.730902991405376 90.42569351461894 -72.25362756448455 6.0</t>
  </si>
  <si>
    <t>Sami moist</t>
  </si>
  <si>
    <t>2017-06-11T15:07:41.551+06</t>
  </si>
  <si>
    <t>uuid:ea39420a-6b96-493d-aa23-f6ce7d00faa3</t>
  </si>
  <si>
    <t>ea39420a-6b96-493d-aa23-f6ce7d00faa3</t>
  </si>
  <si>
    <t>2017-06-11T09:14:12</t>
  </si>
  <si>
    <t>2017-06-11T09:39:38.599+06</t>
  </si>
  <si>
    <t>2017-06-11T09:39:00.743+06</t>
  </si>
  <si>
    <t>23.730297305811167 90.42579336025014 -52.32698032449216 6.0</t>
  </si>
  <si>
    <t>2017-06-11T15:09:17.620+06</t>
  </si>
  <si>
    <t>uuid:e07aadbb-04ea-4ba2-9fcb-3268e997f2a0</t>
  </si>
  <si>
    <t>e07aadbb-04ea-4ba2-9fcb-3268e997f2a0</t>
  </si>
  <si>
    <t>2017-06-11T09:15:00</t>
  </si>
  <si>
    <t>2017-06-11T10:12:38.318+06</t>
  </si>
  <si>
    <t>2017-06-11T10:17:00.994+06</t>
  </si>
  <si>
    <t>23.722865061797318 90.43188691746225 -39.59822455029841 6.0</t>
  </si>
  <si>
    <t>Manik nagor big pond</t>
  </si>
  <si>
    <t>2017-06-11T15:10:09.748+06</t>
  </si>
  <si>
    <t>uuid:c6615d02-f35e-4797-98be-d657959b2232</t>
  </si>
  <si>
    <t>c6615d02-f35e-4797-98be-d657959b2232</t>
  </si>
  <si>
    <t>2017-06-11T09:15:05</t>
  </si>
  <si>
    <t>2017-06-11T10:26:26.292+06</t>
  </si>
  <si>
    <t>2017-06-11T10:25:00.291+06</t>
  </si>
  <si>
    <t>23.722576669105607 90.43178001131508 -36.84343031215385 6.0</t>
  </si>
  <si>
    <t>2017-06-11T15:10:27.741+06</t>
  </si>
  <si>
    <t>uuid:5f2e1a71-fd94-4713-818c-e9963a27c381</t>
  </si>
  <si>
    <t>5f2e1a71-fd94-4713-818c-e9963a27c381</t>
  </si>
  <si>
    <t>2017-06-11T09:15:07</t>
  </si>
  <si>
    <t>2017-06-11T10:33:51.376+06</t>
  </si>
  <si>
    <t>2017-06-11T10:35:00.129+06</t>
  </si>
  <si>
    <t>23.722500363526407 90.4321101515947 -34.3886911274717 6.0</t>
  </si>
  <si>
    <t>2017-06-11T15:11:12.493+06</t>
  </si>
  <si>
    <t>uuid:1cb99002-5527-4cb9-bc80-5984ee7bac15</t>
  </si>
  <si>
    <t>1cb99002-5527-4cb9-bc80-5984ee7bac15</t>
  </si>
  <si>
    <t>2017-06-11T09:15:09</t>
  </si>
  <si>
    <t>2017-06-11T11:45:50.041+06</t>
  </si>
  <si>
    <t>2017-06-11T11:42:00.753+06</t>
  </si>
  <si>
    <t>23.7234571991441 90.42718040818275 -36.41557698526687 4.0</t>
  </si>
  <si>
    <t>2017-06-11T15:09:35.911+06</t>
  </si>
  <si>
    <t>uuid:dab1837a-b1fe-453d-8c1a-58959e60e7bf</t>
  </si>
  <si>
    <t>dab1837a-b1fe-453d-8c1a-58959e60e7bf</t>
  </si>
  <si>
    <t>2017-06-11T09:15:11</t>
  </si>
  <si>
    <t>2017-06-11T11:52:36.681+06</t>
  </si>
  <si>
    <t>2017-06-11T11:53:00.312+06</t>
  </si>
  <si>
    <t>23.72204887731965 90.42731710022998 -78.95061315205544 6.0</t>
  </si>
  <si>
    <t>2017-06-11T15:07:59.465+06</t>
  </si>
  <si>
    <t>uuid:0edcfa15-d5fe-4d78-a850-fad942ddfc11</t>
  </si>
  <si>
    <t>0edcfa15-d5fe-4d78-a850-fad942ddfc11</t>
  </si>
  <si>
    <t>2017-06-11T09:15:14</t>
  </si>
  <si>
    <t>2017-06-11T12:08:47.883+06</t>
  </si>
  <si>
    <t>2017-06-11T12:07:00.534+06</t>
  </si>
  <si>
    <t>23.721745941838364 90.42719086381038 -47.78869282187228 6.0</t>
  </si>
  <si>
    <t>2017-06-11T15:09:52.508+06</t>
  </si>
  <si>
    <t>uuid:d48284c1-d3a8-4841-b540-6f612c79918b</t>
  </si>
  <si>
    <t>d48284c1-d3a8-4841-b540-6f612c79918b</t>
  </si>
  <si>
    <t>2017-06-11T09:15:18</t>
  </si>
  <si>
    <t>2017-06-11T12:10:26.730+06</t>
  </si>
  <si>
    <t>2017-06-11T12:02:00.582+06</t>
  </si>
  <si>
    <t>23.72174131580629 90.42726464752249 -27.538023433727435 6.0</t>
  </si>
  <si>
    <t>2017-06-11T15:08:40.113+06</t>
  </si>
  <si>
    <t>uuid:da53ed2a-e3ed-4d91-8338-7e518df1b597</t>
  </si>
  <si>
    <t>da53ed2a-e3ed-4d91-8338-7e518df1b597</t>
  </si>
  <si>
    <t>2017-06-11T09:15:28</t>
  </si>
  <si>
    <t>2017-06-11T12:16:30.344+06</t>
  </si>
  <si>
    <t>2017-06-11T12:18:00.938+06</t>
  </si>
  <si>
    <t>23.721384189706967 90.42723447345213 -87.81530592298587 6.0</t>
  </si>
  <si>
    <t>2017-06-11T15:08:57.543+06</t>
  </si>
  <si>
    <t>uuid:436debb8-c31f-42f3-83c4-c8cebc6fa9df</t>
  </si>
  <si>
    <t>436debb8-c31f-42f3-83c4-c8cebc6fa9df</t>
  </si>
  <si>
    <t>2017-06-11T09:16:09</t>
  </si>
  <si>
    <t>2017-06-11T09:22:36.771+06</t>
  </si>
  <si>
    <t>2017-06-11T09:25:00.997+06</t>
  </si>
  <si>
    <t>23.731801594987186 90.42576054680433 -26.182960078998534 6.0</t>
  </si>
  <si>
    <t>2017-06-11T15:12:59.625+06</t>
  </si>
  <si>
    <t>uuid:a30674b6-1b1f-44b0-bd71-4b5db46f8fad</t>
  </si>
  <si>
    <t>a30674b6-1b1f-44b0-bd71-4b5db46f8fad</t>
  </si>
  <si>
    <t>2017-06-11T09:20:58</t>
  </si>
  <si>
    <t>2017-06-11T09:41:34.845+06</t>
  </si>
  <si>
    <t>2017-06-11T09:39:00.900+06</t>
  </si>
  <si>
    <t>23.730962246618866 90.42561003024002 -31.028775069854397 4.0</t>
  </si>
  <si>
    <t>Trash present in the drain</t>
  </si>
  <si>
    <t>2017-06-11T15:11:48.776+06</t>
  </si>
  <si>
    <t>uuid:0fa73cc1-0e18-4b93-8cff-1391b4bf0eca</t>
  </si>
  <si>
    <t>0fa73cc1-0e18-4b93-8cff-1391b4bf0eca</t>
  </si>
  <si>
    <t>2017-06-11T09:22:09</t>
  </si>
  <si>
    <t>2017-06-11T09:54:18.276+06</t>
  </si>
  <si>
    <t>2017-06-11T09:56:00.999+06</t>
  </si>
  <si>
    <t>23.731523098235225 90.4252715191968 -40.63944925297093 4.0</t>
  </si>
  <si>
    <t>Near by S Alam bus stand</t>
  </si>
  <si>
    <t>2017-06-11T15:15:50.046+06</t>
  </si>
  <si>
    <t>uuid:61b6dd21-b48d-445d-bc96-5a277f3f4829</t>
  </si>
  <si>
    <t>61b6dd21-b48d-445d-bc96-5a277f3f4829</t>
  </si>
  <si>
    <t>2017-06-11T09:25:22</t>
  </si>
  <si>
    <t>2017-06-11T10:33:17.706+06</t>
  </si>
  <si>
    <t>2017-06-11T10:36:00.423+06</t>
  </si>
  <si>
    <t>23.725060102910604 90.42641814031767 -40.6241166809621 4.0</t>
  </si>
  <si>
    <t>BK 2 Railway BRAC</t>
  </si>
  <si>
    <t>2017-06-11T15:17:29.205+06</t>
  </si>
  <si>
    <t>uuid:865bf8c8-94fd-487f-8878-d56c6426480d</t>
  </si>
  <si>
    <t>865bf8c8-94fd-487f-8878-d56c6426480d</t>
  </si>
  <si>
    <t>2017-06-11T09:26:11</t>
  </si>
  <si>
    <t>2017-06-11T10:48:45.650+06</t>
  </si>
  <si>
    <t>2017-06-11T10:51:00.307+06</t>
  </si>
  <si>
    <t>23.72438122734493 90.42782893136985 -47.60506957985728 4.0</t>
  </si>
  <si>
    <t>2017-06-11T15:12:24.458+06</t>
  </si>
  <si>
    <t>uuid:67c1c76e-2400-4f28-b104-8b041820f167</t>
  </si>
  <si>
    <t>67c1c76e-2400-4f28-b104-8b041820f167</t>
  </si>
  <si>
    <t>2017-06-11T09:27:08</t>
  </si>
  <si>
    <t>2017-06-11T11:45:27.932+06</t>
  </si>
  <si>
    <t>2017-06-11T11:48:00.992+06</t>
  </si>
  <si>
    <t>23.72399622048228 90.42710809306169 -41.411766605160174 4.0</t>
  </si>
  <si>
    <t>2017-06-11T15:19:16.655+06</t>
  </si>
  <si>
    <t>uuid:7e019bf8-5725-48d6-b4b4-8da3b621eb53</t>
  </si>
  <si>
    <t>7e019bf8-5725-48d6-b4b4-8da3b621eb53</t>
  </si>
  <si>
    <t>2017-06-11T09:28:16</t>
  </si>
  <si>
    <t>2017-06-12T09:58:43.237+06</t>
  </si>
  <si>
    <t>2017-06-12T09:55:00.230+06</t>
  </si>
  <si>
    <t>23.82370735262869 90.37784112953304 -30.015416785942858 4.0</t>
  </si>
  <si>
    <t>2017-06-12T15:54:34.379+06</t>
  </si>
  <si>
    <t>uuid:8774b5f0-8b59-4aac-ad11-f35a60ce8ec1</t>
  </si>
  <si>
    <t>8774b5f0-8b59-4aac-ad11-f35a60ce8ec1</t>
  </si>
  <si>
    <t>2017-06-12T10:07:20</t>
  </si>
  <si>
    <t>2017-06-12T10:23:18.266+06</t>
  </si>
  <si>
    <t>2017-06-12T10:20:00.498+06</t>
  </si>
  <si>
    <t>23.824451443564246 90.3782288785705 -41.16429619964171 4.0</t>
  </si>
  <si>
    <t>2017-06-12T15:54:54.344+06</t>
  </si>
  <si>
    <t>uuid:dba8c5e2-bc3c-4515-9dc3-63164ef40a7a</t>
  </si>
  <si>
    <t>dba8c5e2-bc3c-4515-9dc3-63164ef40a7a</t>
  </si>
  <si>
    <t>2017-06-12T10:07:27</t>
  </si>
  <si>
    <t>2017-06-12T10:52:08.446+06</t>
  </si>
  <si>
    <t>2017-06-12T10:48:00.457+06</t>
  </si>
  <si>
    <t>23.825118359197948 90.37805299289849 -37.609981247693085 4.0</t>
  </si>
  <si>
    <t>2017-06-12T15:55:12.003+06</t>
  </si>
  <si>
    <t>uuid:b9a6135c-0168-4014-a7fc-ab2a2579cfa7</t>
  </si>
  <si>
    <t>b9a6135c-0168-4014-a7fc-ab2a2579cfa7</t>
  </si>
  <si>
    <t>2017-06-12T10:07:40</t>
  </si>
  <si>
    <t>2017-06-12T11:33:10.160+06</t>
  </si>
  <si>
    <t>2017-06-12T11:27:00.703+06</t>
  </si>
  <si>
    <t>23.823426016938463 90.37778838295249 -52.23362224755827 4.0</t>
  </si>
  <si>
    <t>2017-06-12T15:55:28.568+06</t>
  </si>
  <si>
    <t>uuid:3ccc490c-83c4-4b78-a659-e4aee1309f62</t>
  </si>
  <si>
    <t>3ccc490c-83c4-4b78-a659-e4aee1309f62</t>
  </si>
  <si>
    <t>2017-06-12T10:16:38</t>
  </si>
  <si>
    <t>2017-06-12T11:54:13.208+06</t>
  </si>
  <si>
    <t>2017-06-12T11:43:00.859+06</t>
  </si>
  <si>
    <t>23.823272870049703 90.37810447340853 -56.924909871028326 4.0</t>
  </si>
  <si>
    <t>2017-06-12T15:55:44.479+06</t>
  </si>
  <si>
    <t>uuid:b0df6639-cb9d-4a88-80ba-fdefe9921412</t>
  </si>
  <si>
    <t>b0df6639-cb9d-4a88-80ba-fdefe9921412</t>
  </si>
  <si>
    <t>2017-06-12T10:16:40</t>
  </si>
  <si>
    <t>2017-06-12T12:20:11.884+06</t>
  </si>
  <si>
    <t>2017-06-12T12:17:00.147+06</t>
  </si>
  <si>
    <t>23.823947688413636 90.37845485855615 -45.65466592540984 4.0</t>
  </si>
  <si>
    <t>2017-06-12T15:56:11.542+06</t>
  </si>
  <si>
    <t>uuid:d2880213-5533-4e0e-94a7-229fd3dce9ea</t>
  </si>
  <si>
    <t>d2880213-5533-4e0e-94a7-229fd3dce9ea</t>
  </si>
  <si>
    <t>2017-06-12T10:16:46</t>
  </si>
  <si>
    <t>2017-06-12T12:30:11.509+06</t>
  </si>
  <si>
    <t>2017-06-12T12:26:00.045+06</t>
  </si>
  <si>
    <t>23.823609825615765 90.37843482600793 -32.297609103654764 4.0</t>
  </si>
  <si>
    <t>2017-06-12T15:56:34.579+06</t>
  </si>
  <si>
    <t>uuid:f528495d-4370-49de-8dab-ac7c211dfa72</t>
  </si>
  <si>
    <t>f528495d-4370-49de-8dab-ac7c211dfa72</t>
  </si>
  <si>
    <t>2017-06-12T10:16:52</t>
  </si>
  <si>
    <t>2017-06-12T12:42:40.210+06</t>
  </si>
  <si>
    <t>2017-06-12T12:36:00.434+06</t>
  </si>
  <si>
    <t>23.823463629357544 90.37869304937581 -50.195963370988736 4.0</t>
  </si>
  <si>
    <t>2017-06-12T15:56:52.225+06</t>
  </si>
  <si>
    <t>uuid:006444a9-e868-414c-8256-9d6755a27331</t>
  </si>
  <si>
    <t>006444a9-e868-414c-8256-9d6755a27331</t>
  </si>
  <si>
    <t>2017-06-12T10:16:58</t>
  </si>
  <si>
    <t>2017-06-12T13:13:31.610+06</t>
  </si>
  <si>
    <t>2017-06-12T13:04:00.800+06</t>
  </si>
  <si>
    <t>23.82337487191097 90.37919318608493 -42.93543371862074 4.0</t>
  </si>
  <si>
    <t>2017-06-12T15:57:11.474+06</t>
  </si>
  <si>
    <t>uuid:43fe5435-bdcf-4423-8586-b88d60bea14d</t>
  </si>
  <si>
    <t>43fe5435-bdcf-4423-8586-b88d60bea14d</t>
  </si>
  <si>
    <t>2017-06-12T10:17:06</t>
  </si>
  <si>
    <t>2017-06-12T13:14:50.925+06</t>
  </si>
  <si>
    <t>2017-06-12T13:12:00.755+06</t>
  </si>
  <si>
    <t>23.82341820834102 90.37894853092183 -36.743409870286996 4.0</t>
  </si>
  <si>
    <t>2017-06-12T15:57:32.641+06</t>
  </si>
  <si>
    <t>uuid:d8175a42-918d-4328-abdf-aa5e8abb18de</t>
  </si>
  <si>
    <t>d8175a42-918d-4328-abdf-aa5e8abb18de</t>
  </si>
  <si>
    <t>2017-06-12T10:17:13</t>
  </si>
  <si>
    <t>2017-06-12T09:27:31.189+06</t>
  </si>
  <si>
    <t>2017-06-12T09:18:00.314+06</t>
  </si>
  <si>
    <t>23.735265701940055 90.42233785500407 -36.594049899981314 6.0</t>
  </si>
  <si>
    <t>A.G.B Colony Ideal zone</t>
  </si>
  <si>
    <t>2017-06-12T16:41:51.452+06</t>
  </si>
  <si>
    <t>uuid:82f97985-9409-4fac-99de-034dcd877cb4</t>
  </si>
  <si>
    <t>82f97985-9409-4fac-99de-034dcd877cb4</t>
  </si>
  <si>
    <t>2017-06-12T10:45:53</t>
  </si>
  <si>
    <t>2017-06-12T09:40:14.886+06</t>
  </si>
  <si>
    <t>2017-06-12T09:35:00.426+06</t>
  </si>
  <si>
    <t>23.734480868092774 90.42155347381578 -45.9375662783887 6.0</t>
  </si>
  <si>
    <t>2017-06-12T16:41:01.107+06</t>
  </si>
  <si>
    <t>uuid:fb02a461-9dd2-47a3-88d4-e4ce387e5d06</t>
  </si>
  <si>
    <t>fb02a461-9dd2-47a3-88d4-e4ce387e5d06</t>
  </si>
  <si>
    <t>2017-06-12T10:45:57</t>
  </si>
  <si>
    <t>2017-06-12T10:05:47.079+06</t>
  </si>
  <si>
    <t>2017-06-12T10:03:00.157+06</t>
  </si>
  <si>
    <t>23.733716678781835 90.42223149486175 -55.38486074517116 6.0</t>
  </si>
  <si>
    <t>Many trash present.</t>
  </si>
  <si>
    <t>2017-06-12T16:42:16.715+06</t>
  </si>
  <si>
    <t>uuid:58a4730a-232b-4728-9037-bbde70d88769</t>
  </si>
  <si>
    <t>58a4730a-232b-4728-9037-bbde70d88769</t>
  </si>
  <si>
    <t>2017-06-12T10:46:03</t>
  </si>
  <si>
    <t>2017-06-12T10:19:02.434+06</t>
  </si>
  <si>
    <t>2017-06-12T10:14:00.254+06</t>
  </si>
  <si>
    <t>23.733555609706684 90.42269274754457 -11.591150818050208 6.0</t>
  </si>
  <si>
    <t>Many trash visible.</t>
  </si>
  <si>
    <t>2017-06-12T16:42:46.133+06</t>
  </si>
  <si>
    <t>uuid:0bdb3e56-d5ea-4fc3-a2e0-0931a6c7a5f6</t>
  </si>
  <si>
    <t>0bdb3e56-d5ea-4fc3-a2e0-0931a6c7a5f6</t>
  </si>
  <si>
    <t>2017-06-12T10:46:09</t>
  </si>
  <si>
    <t>2017-06-12T10:28:18.234+06</t>
  </si>
  <si>
    <t>2017-06-12T10:28:00.981+06</t>
  </si>
  <si>
    <t>23.73242612758097 90.42303448370346 -54.36639847049885 6.0</t>
  </si>
  <si>
    <t>Many trash visible</t>
  </si>
  <si>
    <t>2017-06-12T16:43:04.791+06</t>
  </si>
  <si>
    <t>uuid:57b1dd57-2c1a-4b5f-bef9-f7c62c96939d</t>
  </si>
  <si>
    <t>57b1dd57-2c1a-4b5f-bef9-f7c62c96939d</t>
  </si>
  <si>
    <t>2017-06-12T10:46:17</t>
  </si>
  <si>
    <t>2017-06-12T10:42:59.608+06</t>
  </si>
  <si>
    <t>2017-06-12T10:43:00.634+06</t>
  </si>
  <si>
    <t>23.73377130305627 90.42366140921345 -38.18944210928367 6.0</t>
  </si>
  <si>
    <t>Road and drain closely attached</t>
  </si>
  <si>
    <t>2017-06-12T16:43:25.209+06</t>
  </si>
  <si>
    <t>uuid:4a708be7-6bc5-4dba-99d2-d0ada9876a75</t>
  </si>
  <si>
    <t>4a708be7-6bc5-4dba-99d2-d0ada9876a75</t>
  </si>
  <si>
    <t>2017-06-12T10:46:29</t>
  </si>
  <si>
    <t>2017-06-12T10:55:36.724+06</t>
  </si>
  <si>
    <t>2017-06-12T10:55:00.038+06</t>
  </si>
  <si>
    <t>23.735713248884544 90.4218457002197 -35.47856408093845 4.0</t>
  </si>
  <si>
    <t>2017-06-12T16:43:59.282+06</t>
  </si>
  <si>
    <t>uuid:0e1548e7-905c-4e10-b43c-42a50ed37288</t>
  </si>
  <si>
    <t>0e1548e7-905c-4e10-b43c-42a50ed37288</t>
  </si>
  <si>
    <t>2017-06-12T10:47:39</t>
  </si>
  <si>
    <t>2017-06-12T11:09:07.397+06</t>
  </si>
  <si>
    <t>2017-06-12T11:09:00.559+06</t>
  </si>
  <si>
    <t>23.737045785195928 90.42118224489208 -28.042400042782667 6.0</t>
  </si>
  <si>
    <t>2017-06-12T16:44:31.588+06</t>
  </si>
  <si>
    <t>uuid:af41d2f1-c974-4649-a8cc-202ce27275fc</t>
  </si>
  <si>
    <t>af41d2f1-c974-4649-a8cc-202ce27275fc</t>
  </si>
  <si>
    <t>2017-06-12T10:47:51</t>
  </si>
  <si>
    <t>2017-06-12T11:21:32.049+06</t>
  </si>
  <si>
    <t>2017-06-12T11:45:00.928+06</t>
  </si>
  <si>
    <t>23.73619946904039 90.41982567031505 -45.68405812580608 6.0</t>
  </si>
  <si>
    <t>2017-06-12T16:45:19.167+06</t>
  </si>
  <si>
    <t>uuid:a1baa16e-6030-450f-b29a-1876883c0fcb</t>
  </si>
  <si>
    <t>a1baa16e-6030-450f-b29a-1876883c0fcb</t>
  </si>
  <si>
    <t>2017-06-12T10:48:09</t>
  </si>
  <si>
    <t>2017-06-12T13:04:46.157+06</t>
  </si>
  <si>
    <t>2017-06-12T11:21:00.902+06</t>
  </si>
  <si>
    <t>23.73889913990564 90.42096939870976 -65.21522523578734 6.0</t>
  </si>
  <si>
    <t>2017-06-12T16:44:56.560+06</t>
  </si>
  <si>
    <t>uuid:644d8e8e-35d3-466f-9101-4f4b309d7556</t>
  </si>
  <si>
    <t>644d8e8e-35d3-466f-9101-4f4b309d7556</t>
  </si>
  <si>
    <t>2017-06-12T10:49:20</t>
  </si>
  <si>
    <t>2017-06-12T09:27:28.629+06</t>
  </si>
  <si>
    <t>2017-06-12T09:25:00.554+06</t>
  </si>
  <si>
    <t>23.707119271469438 90.4258550302105 -40.32493722636341 6.0</t>
  </si>
  <si>
    <t>2017-06-12T16:44:40.387+06</t>
  </si>
  <si>
    <t>uuid:8e290a59-1c11-4be4-a312-f81dee70f75b</t>
  </si>
  <si>
    <t>8e290a59-1c11-4be4-a312-f81dee70f75b</t>
  </si>
  <si>
    <t>2017-06-12T10:51:10</t>
  </si>
  <si>
    <t>2017-06-12T09:38:10.628+06</t>
  </si>
  <si>
    <t>2017-06-12T09:40:00.061+06</t>
  </si>
  <si>
    <t>23.705723990140875 90.42663698324696 -33.931267567260406 4.0</t>
  </si>
  <si>
    <t>2017-06-12T16:45:05.319+06</t>
  </si>
  <si>
    <t>uuid:e16cb299-879e-4d76-b656-6fcf98961f70</t>
  </si>
  <si>
    <t>e16cb299-879e-4d76-b656-6fcf98961f70</t>
  </si>
  <si>
    <t>2017-06-12T10:51:48</t>
  </si>
  <si>
    <t>2017-06-12T16:51:49.751+06</t>
  </si>
  <si>
    <t>uuid:1179a68a-8f1d-4bbb-b31b-b16a74d8d06d</t>
  </si>
  <si>
    <t>1179a68a-8f1d-4bbb-b31b-b16a74d8d06d</t>
  </si>
  <si>
    <t>2017-06-12T10:52:56</t>
  </si>
  <si>
    <t>2017-06-12T09:45:06.488+06</t>
  </si>
  <si>
    <t>2017-06-12T09:45:00.413+06</t>
  </si>
  <si>
    <t>23.705098370074367 90.42683118048446 -54.44944755139851 4.0</t>
  </si>
  <si>
    <t>Sample collection from ghuntighar</t>
  </si>
  <si>
    <t>2017-06-12T16:46:29.821+06</t>
  </si>
  <si>
    <t>uuid:b4001bcb-bc08-465f-82d0-070ea74b9986</t>
  </si>
  <si>
    <t>b4001bcb-bc08-465f-82d0-070ea74b9986</t>
  </si>
  <si>
    <t>2017-06-12T09:58:58.721+06</t>
  </si>
  <si>
    <t>2017-06-12T10:00:00.968+06</t>
  </si>
  <si>
    <t>23.704153781552453 90.42760797992854 -36.655845673633884 4.0</t>
  </si>
  <si>
    <t>Sample collection from tarikat fedaretion</t>
  </si>
  <si>
    <t>2017-06-12T16:43:50.054+06</t>
  </si>
  <si>
    <t>uuid:c4de542e-226c-4f27-b09d-9571c2888d3f</t>
  </si>
  <si>
    <t>c4de542e-226c-4f27-b09d-9571c2888d3f</t>
  </si>
  <si>
    <t>2017-06-12T10:54:55</t>
  </si>
  <si>
    <t>2017-06-12T16:51:44.272+06</t>
  </si>
  <si>
    <t>uuid:d0e66e06-6254-42fd-944c-67fc8c2a24a5</t>
  </si>
  <si>
    <t>d0e66e06-6254-42fd-944c-67fc8c2a24a5</t>
  </si>
  <si>
    <t>2017-06-12T10:22:47.109+06</t>
  </si>
  <si>
    <t>2017-06-12T10:25:00.400+06</t>
  </si>
  <si>
    <t>23.69750469450502 90.43131760484147 -42.858312667261984 4.0</t>
  </si>
  <si>
    <t>2017-06-12T16:47:04.889+06</t>
  </si>
  <si>
    <t>uuid:8aebddf2-76b7-403f-884c-01a544e28486</t>
  </si>
  <si>
    <t>8aebddf2-76b7-403f-884c-01a544e28486</t>
  </si>
  <si>
    <t>2017-06-12T10:55:03</t>
  </si>
  <si>
    <t>2017-06-12T10:45:41.539+06</t>
  </si>
  <si>
    <t>2017-06-12T10:45:00.621+06</t>
  </si>
  <si>
    <t>23.69585790790982 90.4317193304508 -43.49541580097588 4.0</t>
  </si>
  <si>
    <t>2017-06-12T16:47:37.350+06</t>
  </si>
  <si>
    <t>uuid:3c631db6-4072-4640-b3a6-2c07a34af0f5</t>
  </si>
  <si>
    <t>3c631db6-4072-4640-b3a6-2c07a34af0f5</t>
  </si>
  <si>
    <t>2017-06-12T10:56:05</t>
  </si>
  <si>
    <t>2017-06-12T11:20:25.733+06</t>
  </si>
  <si>
    <t>2017-06-12T11:20:00.130+06</t>
  </si>
  <si>
    <t>23.69692008721571 90.43140686703448 -28.745384578535678 6.0</t>
  </si>
  <si>
    <t>2017-06-12T16:48:50.672+06</t>
  </si>
  <si>
    <t>uuid:a0a17b3a-281d-4aa2-8d78-d85ab65cbb94</t>
  </si>
  <si>
    <t>a0a17b3a-281d-4aa2-8d78-d85ab65cbb94</t>
  </si>
  <si>
    <t>2017-06-12T10:57:14</t>
  </si>
  <si>
    <t>2017-06-12T11:40:50.154+06</t>
  </si>
  <si>
    <t>2017-06-12T11:00:00.500+06</t>
  </si>
  <si>
    <t>23.69365077781925 90.43209692920472 -54.653863454431686 6.0</t>
  </si>
  <si>
    <t>Balurmath</t>
  </si>
  <si>
    <t>2017-06-12T16:48:09.374+06</t>
  </si>
  <si>
    <t>uuid:d6cdb124-dbee-43c4-b061-130b28d9de0b</t>
  </si>
  <si>
    <t>d6cdb124-dbee-43c4-b061-130b28d9de0b</t>
  </si>
  <si>
    <t>2017-06-12T10:57:29</t>
  </si>
  <si>
    <t>2017-06-12T12:03:55.857+06</t>
  </si>
  <si>
    <t>2017-06-12T12:05:00.122+06</t>
  </si>
  <si>
    <t>23.69990837899264 90.43002361521835 -49.956334864149945 6.0</t>
  </si>
  <si>
    <t>2017-06-12T16:49:22.583+06</t>
  </si>
  <si>
    <t>uuid:bcfa0fe1-b104-490d-b2a7-125372c815d4</t>
  </si>
  <si>
    <t>bcfa0fe1-b104-490d-b2a7-125372c815d4</t>
  </si>
  <si>
    <t>2017-06-12T10:58:59</t>
  </si>
  <si>
    <t>2017-06-12T08:56:09.927+06</t>
  </si>
  <si>
    <t>2017-06-12T09:00:00.573+06</t>
  </si>
  <si>
    <t>23.708018414740145 90.42518903783814 -10.036159539872171 6.0</t>
  </si>
  <si>
    <t>Garbage and dirt visible</t>
  </si>
  <si>
    <t>2017-06-12T16:44:14.735+06</t>
  </si>
  <si>
    <t>uuid:55359eb9-dc24-4b62-852e-6c3dc3027615</t>
  </si>
  <si>
    <t>55359eb9-dc24-4b62-852e-6c3dc3027615</t>
  </si>
  <si>
    <t>2017-06-12T11:00:23</t>
  </si>
  <si>
    <t>2017-06-08T10:49:19.672+06</t>
  </si>
  <si>
    <t>2017-06-06T13:20:00.088+06</t>
  </si>
  <si>
    <t>2017-06-06T16:00:00.735+06</t>
  </si>
  <si>
    <t>2017-06-07T16:00:00.924+06</t>
  </si>
  <si>
    <t>2017-06-10T12:39:05.947+06</t>
  </si>
  <si>
    <t>uuid:fb692143-175b-4f72-a928-cbc15b815561</t>
  </si>
  <si>
    <t>fb692143-175b-4f72-a928-cbc15b815561</t>
  </si>
  <si>
    <t>2017-06-10T06:42:19</t>
  </si>
  <si>
    <t>2017-06-08T10:52:21.817+06</t>
  </si>
  <si>
    <t>2017-06-06T14:00:00.521+06</t>
  </si>
  <si>
    <t>2017-06-06T16:00:00.887+06</t>
  </si>
  <si>
    <t>2017-06-07T16:00:00.047+06</t>
  </si>
  <si>
    <t>2017-06-10T12:41:53.924+06</t>
  </si>
  <si>
    <t>uuid:f3bbee98-6e54-4768-89cb-0c1f59029603</t>
  </si>
  <si>
    <t>f3bbee98-6e54-4768-89cb-0c1f59029603</t>
  </si>
  <si>
    <t>2017-06-10T06:43:39</t>
  </si>
  <si>
    <t>2017-06-08T10:50:41.542+06</t>
  </si>
  <si>
    <t>2017-06-06T13:20:00.390+06</t>
  </si>
  <si>
    <t>2017-06-06T16:00:00.433+06</t>
  </si>
  <si>
    <t>2017-06-07T16:00:00.635+06</t>
  </si>
  <si>
    <t>2017-06-10T12:41:34.653+06</t>
  </si>
  <si>
    <t>uuid:edfa6890-8959-4ffb-a2fc-15f144bb90d3</t>
  </si>
  <si>
    <t>edfa6890-8959-4ffb-a2fc-15f144bb90d3</t>
  </si>
  <si>
    <t>2017-06-08T10:54:57.316+06</t>
  </si>
  <si>
    <t>2017-06-06T14:20:00.869+06</t>
  </si>
  <si>
    <t>2017-06-06T16:00:00.751+06</t>
  </si>
  <si>
    <t>2017-06-07T16:00:00.498+06</t>
  </si>
  <si>
    <t>2017-06-10T12:45:51.206+06</t>
  </si>
  <si>
    <t>uuid:7d5eb87d-0d6e-4c1c-8684-96655ab04bc0</t>
  </si>
  <si>
    <t>7d5eb87d-0d6e-4c1c-8684-96655ab04bc0</t>
  </si>
  <si>
    <t>2017-06-10T06:48:29</t>
  </si>
  <si>
    <t>2017-06-08T10:59:04.232+06</t>
  </si>
  <si>
    <t>2017-06-06T14:20:00.468+06</t>
  </si>
  <si>
    <t>2017-06-06T16:00:00.168+06</t>
  </si>
  <si>
    <t>2017-06-07T16:00:00.942+06</t>
  </si>
  <si>
    <t>2017-06-10T12:46:12.785+06</t>
  </si>
  <si>
    <t>uuid:109b3d15-2fc5-47a7-98d1-759ddad5140c</t>
  </si>
  <si>
    <t>109b3d15-2fc5-47a7-98d1-759ddad5140c</t>
  </si>
  <si>
    <t>2017-06-10T06:49:42</t>
  </si>
  <si>
    <t>2017-06-08T11:00:36.880+06</t>
  </si>
  <si>
    <t>2017-06-06T14:20:00.682+06</t>
  </si>
  <si>
    <t>2017-06-06T16:00:00.593+06</t>
  </si>
  <si>
    <t>2017-06-07T16:00:00.062+06</t>
  </si>
  <si>
    <t>2017-06-10T12:46:29.433+06</t>
  </si>
  <si>
    <t>uuid:97732976-7e14-4b96-9b91-729941233248</t>
  </si>
  <si>
    <t>97732976-7e14-4b96-9b91-729941233248</t>
  </si>
  <si>
    <t>2017-06-10T06:53:01</t>
  </si>
  <si>
    <t>2017-06-08T11:02:05.655+06</t>
  </si>
  <si>
    <t>2017-06-06T14:20:00.360+06</t>
  </si>
  <si>
    <t>2017-06-06T16:00:00.516+06</t>
  </si>
  <si>
    <t>2017-06-07T16:00:00.216+06</t>
  </si>
  <si>
    <t>2017-06-10T12:46:50.238+06</t>
  </si>
  <si>
    <t>uuid:018f2510-95b3-4720-8d14-d8b3448a280a</t>
  </si>
  <si>
    <t>018f2510-95b3-4720-8d14-d8b3448a280a</t>
  </si>
  <si>
    <t>2017-06-10T06:55:11</t>
  </si>
  <si>
    <t>2017-06-08T11:03:34.791+06</t>
  </si>
  <si>
    <t>2017-06-06T14:20:00.000+06</t>
  </si>
  <si>
    <t>2017-06-06T16:00:00.175+06</t>
  </si>
  <si>
    <t>2017-06-07T16:00:00.135+06</t>
  </si>
  <si>
    <t>2017-06-10T12:45:06.721+06</t>
  </si>
  <si>
    <t>uuid:fe7519e7-1a01-43d0-b546-6ef67a7652e6</t>
  </si>
  <si>
    <t>fe7519e7-1a01-43d0-b546-6ef67a7652e6</t>
  </si>
  <si>
    <t>2017-06-10T06:55:14</t>
  </si>
  <si>
    <t>2017-06-08T11:05:13.942+06</t>
  </si>
  <si>
    <t>2017-06-06T15:20:00.378+06</t>
  </si>
  <si>
    <t>2017-06-06T16:00:00.622+06</t>
  </si>
  <si>
    <t>2017-06-07T16:00:00.228+06</t>
  </si>
  <si>
    <t>2017-06-10T12:50:51.293+06</t>
  </si>
  <si>
    <t>uuid:2b6f5d80-5306-4335-ad8f-3d299095b27c</t>
  </si>
  <si>
    <t>2b6f5d80-5306-4335-ad8f-3d299095b27c</t>
  </si>
  <si>
    <t>2017-06-10T06:56:15</t>
  </si>
  <si>
    <t>2017-06-08T11:06:46.025+06</t>
  </si>
  <si>
    <t>2017-06-06T14:50:00.038+06</t>
  </si>
  <si>
    <t>2017-06-06T16:00:00.126+06</t>
  </si>
  <si>
    <t>2017-06-07T16:00:00.882+06</t>
  </si>
  <si>
    <t>2017-06-10T12:51:07.926+06</t>
  </si>
  <si>
    <t>uuid:e4b8d8ad-248b-4ada-b026-560f613543c9</t>
  </si>
  <si>
    <t>e4b8d8ad-248b-4ada-b026-560f613543c9</t>
  </si>
  <si>
    <t>2017-06-10T06:57:20</t>
  </si>
  <si>
    <t>2017-06-08T11:08:06.023+06</t>
  </si>
  <si>
    <t>2017-06-06T14:50:00.719+06</t>
  </si>
  <si>
    <t>2017-06-06T16:00:00.618+06</t>
  </si>
  <si>
    <t>2017-06-07T16:00:00.090+06</t>
  </si>
  <si>
    <t>2017-06-10T12:51:17.557+06</t>
  </si>
  <si>
    <t>uuid:8cdc0017-79a7-4f67-a542-fa6ed3f98503</t>
  </si>
  <si>
    <t>8cdc0017-79a7-4f67-a542-fa6ed3f98503</t>
  </si>
  <si>
    <t>2017-06-10T06:58:29</t>
  </si>
  <si>
    <t>2017-06-08T11:09:30.179+06</t>
  </si>
  <si>
    <t>2017-06-06T14:50:00.232+06</t>
  </si>
  <si>
    <t>2017-06-06T16:00:00.892+06</t>
  </si>
  <si>
    <t>2017-06-07T16:00:00.889+06</t>
  </si>
  <si>
    <t>2017-06-08T11:14:45.540+06</t>
  </si>
  <si>
    <t>uuid:d79a6f1b-e896-4c76-9e52-4f611cb2d672</t>
  </si>
  <si>
    <t>d79a6f1b-e896-4c76-9e52-4f611cb2d672</t>
  </si>
  <si>
    <t>2017-06-10T06:59:10</t>
  </si>
  <si>
    <t>2017-06-08T12:52:05.288+06</t>
  </si>
  <si>
    <t>2017-06-06T14:50:00.996+06</t>
  </si>
  <si>
    <t>2017-06-06T16:00:00.244+06</t>
  </si>
  <si>
    <t>2017-06-07T16:00:00.129+06</t>
  </si>
  <si>
    <t>2017-06-10T12:50:04.619+06</t>
  </si>
  <si>
    <t>uuid:480e0cf4-1db8-42c8-92bd-19fd3a2abc44</t>
  </si>
  <si>
    <t>480e0cf4-1db8-42c8-92bd-19fd3a2abc44</t>
  </si>
  <si>
    <t>2017-06-10T06:59:40</t>
  </si>
  <si>
    <t>2017-06-08T12:53:34.833+06</t>
  </si>
  <si>
    <t>2017-06-06T12:30:00.782+06</t>
  </si>
  <si>
    <t>2017-06-06T16:00:00.745+06</t>
  </si>
  <si>
    <t>2017-06-07T16:00:00.387+06</t>
  </si>
  <si>
    <t>2017-06-10T13:03:28.221+06</t>
  </si>
  <si>
    <t>uuid:ac390505-0bfd-4819-851e-a3b2411fa06c</t>
  </si>
  <si>
    <t>ac390505-0bfd-4819-851e-a3b2411fa06c</t>
  </si>
  <si>
    <t>2017-06-10T07:08:26</t>
  </si>
  <si>
    <t>2017-06-08T12:55:54.696+06</t>
  </si>
  <si>
    <t>2017-06-06T12:30:00.860+06</t>
  </si>
  <si>
    <t>2017-06-06T16:00:00.635+06</t>
  </si>
  <si>
    <t>2017-06-07T16:00:00.589+06</t>
  </si>
  <si>
    <t>2017-06-10T13:03:43.939+06</t>
  </si>
  <si>
    <t>uuid:9a944ce3-cece-4808-89ff-f194b459a07e</t>
  </si>
  <si>
    <t>9a944ce3-cece-4808-89ff-f194b459a07e</t>
  </si>
  <si>
    <t>2017-06-10T07:08:38</t>
  </si>
  <si>
    <t>2017-06-08T12:57:48.106+06</t>
  </si>
  <si>
    <t>2017-06-06T15:00:00.673+06</t>
  </si>
  <si>
    <t>2017-06-06T16:00:00.724+06</t>
  </si>
  <si>
    <t>2017-06-07T16:00:00.233+06</t>
  </si>
  <si>
    <t>2017-06-10T13:04:10.117+06</t>
  </si>
  <si>
    <t>uuid:c19c8414-7a69-4081-bb3d-b2a47eb16b62</t>
  </si>
  <si>
    <t>c19c8414-7a69-4081-bb3d-b2a47eb16b62</t>
  </si>
  <si>
    <t>2017-06-10T07:09:11</t>
  </si>
  <si>
    <t>2017-06-08T12:59:52.297+06</t>
  </si>
  <si>
    <t>2017-06-06T15:00:00.949+06</t>
  </si>
  <si>
    <t>2017-06-06T16:00:00.712+06</t>
  </si>
  <si>
    <t>2017-06-07T16:00:00.810+06</t>
  </si>
  <si>
    <t>2017-06-10T13:04:36.001+06</t>
  </si>
  <si>
    <t>uuid:af5658fc-d5f4-41de-abf9-78c97c4dfabb</t>
  </si>
  <si>
    <t>af5658fc-d5f4-41de-abf9-78c97c4dfabb</t>
  </si>
  <si>
    <t>2017-06-10T07:09:20</t>
  </si>
  <si>
    <t>2017-06-08T13:01:47.212+06</t>
  </si>
  <si>
    <t>2017-06-06T15:00:00.060+06</t>
  </si>
  <si>
    <t>2017-06-06T16:00:00.554+06</t>
  </si>
  <si>
    <t>2017-06-07T16:00:00.712+06</t>
  </si>
  <si>
    <t>2017-06-10T13:04:24.120+06</t>
  </si>
  <si>
    <t>uuid:43836527-de9c-4e75-b4d4-16a4077059f8</t>
  </si>
  <si>
    <t>43836527-de9c-4e75-b4d4-16a4077059f8</t>
  </si>
  <si>
    <t>2017-06-10T07:09:32</t>
  </si>
  <si>
    <t>2017-06-08T13:03:42.796+06</t>
  </si>
  <si>
    <t>2017-06-06T14:00:00.794+06</t>
  </si>
  <si>
    <t>2017-06-06T16:00:00.108+06</t>
  </si>
  <si>
    <t>2017-06-07T16:00:00.514+06</t>
  </si>
  <si>
    <t>2017-06-10T13:01:47.983+06</t>
  </si>
  <si>
    <t>uuid:12412d9f-c1da-4209-9322-54c5247a36bb</t>
  </si>
  <si>
    <t>12412d9f-c1da-4209-9322-54c5247a36bb</t>
  </si>
  <si>
    <t>2017-06-10T07:09:45</t>
  </si>
  <si>
    <t>2017-06-08T13:05:35.988+06</t>
  </si>
  <si>
    <t>2017-06-06T14:00:00.636+06</t>
  </si>
  <si>
    <t>2017-06-06T16:00:00.708+06</t>
  </si>
  <si>
    <t>2017-06-07T16:00:00.353+06</t>
  </si>
  <si>
    <t>2017-06-10T13:02:16.475+06</t>
  </si>
  <si>
    <t>uuid:61cd64bf-a633-4edc-9ab2-6ea7156d13e4</t>
  </si>
  <si>
    <t>61cd64bf-a633-4edc-9ab2-6ea7156d13e4</t>
  </si>
  <si>
    <t>2017-06-10T07:09:59</t>
  </si>
  <si>
    <t>2017-06-08T13:07:33.814+06</t>
  </si>
  <si>
    <t>2017-06-06T14:00:00.214+06</t>
  </si>
  <si>
    <t>2017-06-06T16:00:00.812+06</t>
  </si>
  <si>
    <t>2017-06-07T16:00:00.638+06</t>
  </si>
  <si>
    <t>2017-06-10T13:01:26.794+06</t>
  </si>
  <si>
    <t>uuid:ef99c7aa-33ba-4d51-baf1-b331d0fdd089</t>
  </si>
  <si>
    <t>ef99c7aa-33ba-4d51-baf1-b331d0fdd089</t>
  </si>
  <si>
    <t>2017-06-10T07:10:07</t>
  </si>
  <si>
    <t>2017-06-08T13:12:43.909+06</t>
  </si>
  <si>
    <t>2017-06-06T15:20:00.980+06</t>
  </si>
  <si>
    <t>2017-06-06T16:00:00.509+06</t>
  </si>
  <si>
    <t>2017-06-07T16:00:00.650+06</t>
  </si>
  <si>
    <t>2017-06-10T13:05:04.900+06</t>
  </si>
  <si>
    <t>uuid:19eb8ca0-1d09-4048-bd7e-62f6714fd6dd</t>
  </si>
  <si>
    <t>19eb8ca0-1d09-4048-bd7e-62f6714fd6dd</t>
  </si>
  <si>
    <t>2017-06-10T07:10:33</t>
  </si>
  <si>
    <t>2017-06-08T13:14:10.667+06</t>
  </si>
  <si>
    <t>2017-06-06T15:20:00.522+06</t>
  </si>
  <si>
    <t>2017-06-06T16:00:00.468+06</t>
  </si>
  <si>
    <t>2017-06-07T16:00:00.399+06</t>
  </si>
  <si>
    <t>2017-06-10T13:05:17.545+06</t>
  </si>
  <si>
    <t>uuid:a6aef7e0-abba-4897-9f8d-0a6bea660904</t>
  </si>
  <si>
    <t>a6aef7e0-abba-4897-9f8d-0a6bea660904</t>
  </si>
  <si>
    <t>2017-06-10T07:10:50</t>
  </si>
  <si>
    <t>2017-06-11T09:40:13.200+06</t>
  </si>
  <si>
    <t>2017-06-07T12:20:00.894+06</t>
  </si>
  <si>
    <t>2017-06-07T16:30:00.345+06</t>
  </si>
  <si>
    <t>2017-06-08T16:30:00.433+06</t>
  </si>
  <si>
    <t>2017-06-12T10:02:03.041+06</t>
  </si>
  <si>
    <t>uuid:91065edf-fd22-47ec-9831-d6f131f232eb</t>
  </si>
  <si>
    <t>91065edf-fd22-47ec-9831-d6f131f232eb</t>
  </si>
  <si>
    <t>2017-06-12T04:35:07</t>
  </si>
  <si>
    <t>2017-06-11T09:49:29.007+06</t>
  </si>
  <si>
    <t>2017-06-07T12:20:00.671+06</t>
  </si>
  <si>
    <t>2017-06-07T16:30:00.944+06</t>
  </si>
  <si>
    <t>2017-06-08T16:30:00.002+06</t>
  </si>
  <si>
    <t>2017-06-12T10:02:46.929+06</t>
  </si>
  <si>
    <t>uuid:3d8d52fb-1f85-48de-8913-2b7b50acc725</t>
  </si>
  <si>
    <t>3d8d52fb-1f85-48de-8913-2b7b50acc725</t>
  </si>
  <si>
    <t>2017-06-12T04:35:11</t>
  </si>
  <si>
    <t>2017-06-11T09:53:52.256+06</t>
  </si>
  <si>
    <t>2017-06-07T12:40:00.804+06</t>
  </si>
  <si>
    <t>2017-06-07T16:30:00.371+06</t>
  </si>
  <si>
    <t>2017-06-08T16:30:00.619+06</t>
  </si>
  <si>
    <t>2017-06-12T10:04:04.542+06</t>
  </si>
  <si>
    <t>uuid:64db31ed-2f40-4240-95da-88fdbbb5edd7</t>
  </si>
  <si>
    <t>64db31ed-2f40-4240-95da-88fdbbb5edd7</t>
  </si>
  <si>
    <t>2017-06-12T04:35:13</t>
  </si>
  <si>
    <t>2017-06-11T09:57:34.441+06</t>
  </si>
  <si>
    <t>2017-06-07T12:40:00.320+06</t>
  </si>
  <si>
    <t>2017-06-07T16:30:00.615+06</t>
  </si>
  <si>
    <t>2017-06-08T16:30:00.445+06</t>
  </si>
  <si>
    <t>2017-06-12T10:04:33.779+06</t>
  </si>
  <si>
    <t>uuid:53d1505a-a1f0-4c01-8c9e-c6834c9be0bc</t>
  </si>
  <si>
    <t>53d1505a-a1f0-4c01-8c9e-c6834c9be0bc</t>
  </si>
  <si>
    <t>2017-06-12T04:35:16</t>
  </si>
  <si>
    <t>2017-06-11T09:59:19.573+06</t>
  </si>
  <si>
    <t>2017-06-07T12:40:00.506+06</t>
  </si>
  <si>
    <t>2017-06-07T16:30:00.996+06</t>
  </si>
  <si>
    <t>2017-06-08T16:30:00.670+06</t>
  </si>
  <si>
    <t>2017-06-12T10:05:05.577+06</t>
  </si>
  <si>
    <t>uuid:3a7f61e8-9071-4c93-8f07-1bd1ed3a3a46</t>
  </si>
  <si>
    <t>3a7f61e8-9071-4c93-8f07-1bd1ed3a3a46</t>
  </si>
  <si>
    <t>2017-06-12T04:35:20</t>
  </si>
  <si>
    <t>2017-06-11T10:00:48.466+06</t>
  </si>
  <si>
    <t>2017-06-07T13:00:00.635+06</t>
  </si>
  <si>
    <t>2017-06-07T16:30:00.244+06</t>
  </si>
  <si>
    <t>2017-06-08T16:30:00.498+06</t>
  </si>
  <si>
    <t>2017-06-12T10:06:19.877+06</t>
  </si>
  <si>
    <t>uuid:d6a183d9-203d-419a-a8d0-a0069742ccb4</t>
  </si>
  <si>
    <t>d6a183d9-203d-419a-a8d0-a0069742ccb4</t>
  </si>
  <si>
    <t>2017-06-12T04:35:22</t>
  </si>
  <si>
    <t>2017-06-11T10:02:25.879+06</t>
  </si>
  <si>
    <t>2017-06-07T13:00:00.872+06</t>
  </si>
  <si>
    <t>2017-06-07T16:30:00.434+06</t>
  </si>
  <si>
    <t>2017-06-08T16:30:00.208+06</t>
  </si>
  <si>
    <t>2017-06-12T10:06:51.222+06</t>
  </si>
  <si>
    <t>uuid:023320f4-0389-42f9-8baa-9b15fc1c63fe</t>
  </si>
  <si>
    <t>023320f4-0389-42f9-8baa-9b15fc1c63fe</t>
  </si>
  <si>
    <t>2017-06-12T04:35:25</t>
  </si>
  <si>
    <t>2017-06-11T10:07:23.034+06</t>
  </si>
  <si>
    <t>2017-06-07T13:00:00.980+06</t>
  </si>
  <si>
    <t>2017-06-07T16:30:00.347+06</t>
  </si>
  <si>
    <t>2017-06-08T16:30:00.480+06</t>
  </si>
  <si>
    <t>2017-06-12T10:07:23.127+06</t>
  </si>
  <si>
    <t>uuid:4f7fd8b0-4abd-4876-9705-f4a8f567e367</t>
  </si>
  <si>
    <t>4f7fd8b0-4abd-4876-9705-f4a8f567e367</t>
  </si>
  <si>
    <t>2017-06-12T04:35:32</t>
  </si>
  <si>
    <t>2017-06-11T10:09:09.672+06</t>
  </si>
  <si>
    <t>2017-06-07T13:30:00.318+06</t>
  </si>
  <si>
    <t>2017-06-07T16:30:00.765+06</t>
  </si>
  <si>
    <t>2017-06-08T16:30:00.053+06</t>
  </si>
  <si>
    <t>2017-06-12T10:08:02.974+06</t>
  </si>
  <si>
    <t>uuid:56582011-6a53-4a54-9eac-a52e1cebbeb9</t>
  </si>
  <si>
    <t>56582011-6a53-4a54-9eac-a52e1cebbeb9</t>
  </si>
  <si>
    <t>2017-06-12T04:35:39</t>
  </si>
  <si>
    <t>2017-06-11T10:10:31.608+06</t>
  </si>
  <si>
    <t>2017-06-07T13:30:00.773+06</t>
  </si>
  <si>
    <t>2017-06-07T16:30:00.743+06</t>
  </si>
  <si>
    <t>2017-06-08T16:30:00.974+06</t>
  </si>
  <si>
    <t>2017-06-12T10:08:26.046+06</t>
  </si>
  <si>
    <t>uuid:1b9af9d9-99a9-4e00-812c-012686fb1db1</t>
  </si>
  <si>
    <t>1b9af9d9-99a9-4e00-812c-012686fb1db1</t>
  </si>
  <si>
    <t>2017-06-12T04:36:02</t>
  </si>
  <si>
    <t>2017-06-11T10:11:47.246+06</t>
  </si>
  <si>
    <t>2017-06-07T15:00:00.655+06</t>
  </si>
  <si>
    <t>2017-06-07T16:30:00.245+06</t>
  </si>
  <si>
    <t>2017-06-08T16:30:00.998+06</t>
  </si>
  <si>
    <t>2017-06-12T10:09:30.658+06</t>
  </si>
  <si>
    <t>uuid:0a2c9969-bcf5-43e5-b04a-068f38e10aea</t>
  </si>
  <si>
    <t>0a2c9969-bcf5-43e5-b04a-068f38e10aea</t>
  </si>
  <si>
    <t>2017-06-12T04:36:05</t>
  </si>
  <si>
    <t>2017-06-11T10:14:57.963+06</t>
  </si>
  <si>
    <t>2017-06-07T15:00:00.428+06</t>
  </si>
  <si>
    <t>2017-06-07T16:30:00.090+06</t>
  </si>
  <si>
    <t>2017-06-08T16:30:00.392+06</t>
  </si>
  <si>
    <t>2017-06-12T10:10:14.037+06</t>
  </si>
  <si>
    <t>uuid:db6d376e-d92b-4e2d-b12c-077b8345d8b7</t>
  </si>
  <si>
    <t>db6d376e-d92b-4e2d-b12c-077b8345d8b7</t>
  </si>
  <si>
    <t>2017-06-12T04:36:12</t>
  </si>
  <si>
    <t>2017-06-11T10:16:53.418+06</t>
  </si>
  <si>
    <t>2017-06-07T15:00:00.627+06</t>
  </si>
  <si>
    <t>2017-06-07T16:30:00.127+06</t>
  </si>
  <si>
    <t>2017-06-08T16:30:00.709+06</t>
  </si>
  <si>
    <t>2017-06-12T10:11:09.588+06</t>
  </si>
  <si>
    <t>uuid:440460c1-ecdd-4549-9eb9-8697f86473b9</t>
  </si>
  <si>
    <t>440460c1-ecdd-4549-9eb9-8697f86473b9</t>
  </si>
  <si>
    <t>2017-06-12T04:36:14</t>
  </si>
  <si>
    <t>2017-06-11T10:25:04.207+06</t>
  </si>
  <si>
    <t>2017-06-07T15:00:00.176+06</t>
  </si>
  <si>
    <t>2017-06-07T16:30:00.928+06</t>
  </si>
  <si>
    <t>2017-06-08T16:30:00.047+06</t>
  </si>
  <si>
    <t>2017-06-12T10:11:59.445+06</t>
  </si>
  <si>
    <t>uuid:c019dbee-37a1-4325-8cf1-fa91d0584045</t>
  </si>
  <si>
    <t>c019dbee-37a1-4325-8cf1-fa91d0584045</t>
  </si>
  <si>
    <t>2017-06-12T04:36:22</t>
  </si>
  <si>
    <t>2017-06-11T10:29:39.542+06</t>
  </si>
  <si>
    <t>2017-06-07T14:00:00.313+06</t>
  </si>
  <si>
    <t>2017-06-07T16:30:00.691+06</t>
  </si>
  <si>
    <t>2017-06-08T16:30:00.930+06</t>
  </si>
  <si>
    <t>2017-06-12T10:12:54.996+06</t>
  </si>
  <si>
    <t>uuid:f65c45ae-16f1-494f-b20e-b75efdf1ea1a</t>
  </si>
  <si>
    <t>f65c45ae-16f1-494f-b20e-b75efdf1ea1a</t>
  </si>
  <si>
    <t>2017-06-12T04:36:28</t>
  </si>
  <si>
    <t>2017-06-11T10:45:23.547+06</t>
  </si>
  <si>
    <t>2017-06-07T14:00:00.910+06</t>
  </si>
  <si>
    <t>2017-06-07T16:30:00.469+06</t>
  </si>
  <si>
    <t>2017-06-08T16:30:00.074+06</t>
  </si>
  <si>
    <t>2017-06-12T10:13:21.157+06</t>
  </si>
  <si>
    <t>uuid:fc67a6c4-6690-49e4-ab74-b37fb581fb9a</t>
  </si>
  <si>
    <t>fc67a6c4-6690-49e4-ab74-b37fb581fb9a</t>
  </si>
  <si>
    <t>2017-06-12T04:36:32</t>
  </si>
  <si>
    <t>2017-06-11T10:47:33.428+06</t>
  </si>
  <si>
    <t>2017-06-07T15:30:00.985+06</t>
  </si>
  <si>
    <t>2017-06-07T16:30:00.403+06</t>
  </si>
  <si>
    <t>2017-06-08T16:30:00.523+06</t>
  </si>
  <si>
    <t>2017-06-12T10:15:00.085+06</t>
  </si>
  <si>
    <t>uuid:262f192b-14b3-4b17-a186-20b7b18109ce</t>
  </si>
  <si>
    <t>262f192b-14b3-4b17-a186-20b7b18109ce</t>
  </si>
  <si>
    <t>2017-06-12T04:36:44</t>
  </si>
  <si>
    <t>2017-06-11T10:50:13.371+06</t>
  </si>
  <si>
    <t>2017-06-07T15:30:00.934+06</t>
  </si>
  <si>
    <t>2017-06-07T16:30:00.834+06</t>
  </si>
  <si>
    <t>2017-06-08T16:30:00.592+06</t>
  </si>
  <si>
    <t>2017-06-12T10:15:31.757+06</t>
  </si>
  <si>
    <t>uuid:8a306cc8-b365-481a-9da0-9c4c7f72c91f</t>
  </si>
  <si>
    <t>8a306cc8-b365-481a-9da0-9c4c7f72c91f</t>
  </si>
  <si>
    <t>2017-06-12T04:36:55</t>
  </si>
  <si>
    <t>2017-06-11T13:01:44.819+06</t>
  </si>
  <si>
    <t>2017-06-07T15:30:00.907+06</t>
  </si>
  <si>
    <t>2017-06-07T16:30:00.031+06</t>
  </si>
  <si>
    <t>2017-06-08T16:30:00.281+06</t>
  </si>
  <si>
    <t>2017-06-11T13:03:16.986+06</t>
  </si>
  <si>
    <t>uuid:2760ffff-92bf-4077-bd9b-a3864488d7dc</t>
  </si>
  <si>
    <t>2760ffff-92bf-4077-bd9b-a3864488d7dc</t>
  </si>
  <si>
    <t>2017-06-12T04:37:23</t>
  </si>
  <si>
    <t>2017-06-11T13:04:41.706+06</t>
  </si>
  <si>
    <t>2017-06-07T14:30:00.888+06</t>
  </si>
  <si>
    <t>2017-06-07T16:30:00.062+06</t>
  </si>
  <si>
    <t>2017-06-08T16:30:00.245+06</t>
  </si>
  <si>
    <t>2017-06-12T10:19:27.716+06</t>
  </si>
  <si>
    <t>uuid:b83d0efb-3260-47ec-941f-1d6ad03b1517</t>
  </si>
  <si>
    <t>b83d0efb-3260-47ec-941f-1d6ad03b1517</t>
  </si>
  <si>
    <t>2017-06-12T04:39:55</t>
  </si>
  <si>
    <t>2017-06-11T13:07:07.823+06</t>
  </si>
  <si>
    <t>2017-06-07T14:30:00.506+06</t>
  </si>
  <si>
    <t>2017-06-07T16:30:00.483+06</t>
  </si>
  <si>
    <t>2017-06-08T16:30:00.753+06</t>
  </si>
  <si>
    <t>2017-06-12T10:20:06.984+06</t>
  </si>
  <si>
    <t>uuid:6720c78b-0daf-441f-80a7-b16c2a1a9c17</t>
  </si>
  <si>
    <t>6720c78b-0daf-441f-80a7-b16c2a1a9c17</t>
  </si>
  <si>
    <t>2017-06-12T04:40:20</t>
  </si>
  <si>
    <t>2017-06-11T13:11:41.987+06</t>
  </si>
  <si>
    <t>2017-06-08T12:45:00.341+06</t>
  </si>
  <si>
    <t>2017-06-08T16:00:00.414+06</t>
  </si>
  <si>
    <t>2017-06-09T16:00:00.340+06</t>
  </si>
  <si>
    <t>2017-06-12T10:21:27.965+06</t>
  </si>
  <si>
    <t>uuid:f5a1b7bc-7603-435d-a041-d57cc14a9b99</t>
  </si>
  <si>
    <t>f5a1b7bc-7603-435d-a041-d57cc14a9b99</t>
  </si>
  <si>
    <t>2017-06-12T04:42:11</t>
  </si>
  <si>
    <t>2017-06-11T13:13:08.052+06</t>
  </si>
  <si>
    <t>2017-06-08T12:45:00.545+06</t>
  </si>
  <si>
    <t>2017-06-08T16:00:00.796+06</t>
  </si>
  <si>
    <t>2017-06-09T16:00:00.591+06</t>
  </si>
  <si>
    <t>2017-06-12T10:21:52.056+06</t>
  </si>
  <si>
    <t>uuid:17a10394-bb21-4e70-bdde-33f2f7000376</t>
  </si>
  <si>
    <t>17a10394-bb21-4e70-bdde-33f2f7000376</t>
  </si>
  <si>
    <t>2017-06-12T04:42:59</t>
  </si>
  <si>
    <t>2017-06-11T13:14:31.014+06</t>
  </si>
  <si>
    <t>2017-06-08T13:00:00.151+06</t>
  </si>
  <si>
    <t>2017-06-08T16:00:00.283+06</t>
  </si>
  <si>
    <t>2017-06-09T16:00:00.719+06</t>
  </si>
  <si>
    <t>2017-06-12T10:22:36.737+06</t>
  </si>
  <si>
    <t>uuid:b5bba8db-2c15-4833-a7c9-0455985052d5</t>
  </si>
  <si>
    <t>b5bba8db-2c15-4833-a7c9-0455985052d5</t>
  </si>
  <si>
    <t>2017-06-12T04:43:32</t>
  </si>
  <si>
    <t>2017-06-11T13:15:57.026+06</t>
  </si>
  <si>
    <t>2017-06-08T13:00:00.674+06</t>
  </si>
  <si>
    <t>2017-06-08T16:00:00.386+06</t>
  </si>
  <si>
    <t>2017-06-09T16:00:00.955+06</t>
  </si>
  <si>
    <t>2017-06-12T10:22:58.367+06</t>
  </si>
  <si>
    <t>uuid:b65a5015-442e-4a4f-b3fe-3c952115692c</t>
  </si>
  <si>
    <t>b65a5015-442e-4a4f-b3fe-3c952115692c</t>
  </si>
  <si>
    <t>2017-06-12T04:44:21</t>
  </si>
  <si>
    <t>2017-06-11T13:17:10.630+06</t>
  </si>
  <si>
    <t>2017-06-08T13:00:00.934+06</t>
  </si>
  <si>
    <t>2017-06-08T16:00:00.353+06</t>
  </si>
  <si>
    <t>2017-06-09T16:00:00.389+06</t>
  </si>
  <si>
    <t>2017-06-12T10:24:10.715+06</t>
  </si>
  <si>
    <t>uuid:addd13fe-54af-4755-8f5d-4070734a921b</t>
  </si>
  <si>
    <t>addd13fe-54af-4755-8f5d-4070734a921b</t>
  </si>
  <si>
    <t>2017-06-12T04:44:45</t>
  </si>
  <si>
    <t>2017-06-11T13:18:29.171+06</t>
  </si>
  <si>
    <t>2017-06-08T12:10:00.860+06</t>
  </si>
  <si>
    <t>2017-06-08T16:00:00.495+06</t>
  </si>
  <si>
    <t>2017-06-09T16:00:00.946+06</t>
  </si>
  <si>
    <t>2017-06-12T10:24:54.338+06</t>
  </si>
  <si>
    <t>uuid:2e52ef4f-90b4-481d-9f7f-a1153c7b3f88</t>
  </si>
  <si>
    <t>2e52ef4f-90b4-481d-9f7f-a1153c7b3f88</t>
  </si>
  <si>
    <t>2017-06-12T04:45:48</t>
  </si>
  <si>
    <t>2017-06-11T13:19:42.185+06</t>
  </si>
  <si>
    <t>2017-06-08T12:10:00.253+06</t>
  </si>
  <si>
    <t>2017-06-08T16:00:00.933+06</t>
  </si>
  <si>
    <t>2017-06-09T16:00:00.243+06</t>
  </si>
  <si>
    <t>2017-06-12T10:24:35.797+06</t>
  </si>
  <si>
    <t>uuid:64b73aa5-d96f-4f59-8e00-a5d8d34a3447</t>
  </si>
  <si>
    <t>64b73aa5-d96f-4f59-8e00-a5d8d34a3447</t>
  </si>
  <si>
    <t>2017-06-12T04:46:18</t>
  </si>
  <si>
    <t>2017-06-11T13:21:28.157+06</t>
  </si>
  <si>
    <t>2017-06-08T12:10:00.661+06</t>
  </si>
  <si>
    <t>2017-06-08T16:00:00.444+06</t>
  </si>
  <si>
    <t>2017-06-09T16:00:00.528+06</t>
  </si>
  <si>
    <t>2017-06-12T10:25:15.280+06</t>
  </si>
  <si>
    <t>uuid:8722456a-4715-4b5d-810e-b35198ef0389</t>
  </si>
  <si>
    <t>8722456a-4715-4b5d-810e-b35198ef0389</t>
  </si>
  <si>
    <t>2017-06-12T04:46:40</t>
  </si>
  <si>
    <t>2017-06-11T13:22:50.966+06</t>
  </si>
  <si>
    <t>2017-06-08T14:10:00.058+06</t>
  </si>
  <si>
    <t>2017-06-08T16:00:00.138+06</t>
  </si>
  <si>
    <t>2017-06-09T16:00:00.327+06</t>
  </si>
  <si>
    <t>2017-06-12T10:25:50.814+06</t>
  </si>
  <si>
    <t>uuid:45527c9e-0d9a-4f0f-a2ef-cdcc84757fb8</t>
  </si>
  <si>
    <t>45527c9e-0d9a-4f0f-a2ef-cdcc84757fb8</t>
  </si>
  <si>
    <t>2017-06-12T04:47:24</t>
  </si>
  <si>
    <t>2017-06-11T13:24:12.735+06</t>
  </si>
  <si>
    <t>2017-06-08T14:10:00.746+06</t>
  </si>
  <si>
    <t>2017-06-08T16:00:00.651+06</t>
  </si>
  <si>
    <t>2017-06-09T16:00:00.463+06</t>
  </si>
  <si>
    <t>2017-06-12T10:26:10.652+06</t>
  </si>
  <si>
    <t>uuid:5e847580-e46a-4c6f-9246-fadcccb8b125</t>
  </si>
  <si>
    <t>5e847580-e46a-4c6f-9246-fadcccb8b125</t>
  </si>
  <si>
    <t>2017-06-12T04:48:02</t>
  </si>
  <si>
    <t>2017-06-11T13:25:35.753+06</t>
  </si>
  <si>
    <t>2017-06-08T14:10:00.162+06</t>
  </si>
  <si>
    <t>2017-06-08T16:00:00.504+06</t>
  </si>
  <si>
    <t>2017-06-09T16:00:00.615+06</t>
  </si>
  <si>
    <t>2017-06-12T10:27:12.712+06</t>
  </si>
  <si>
    <t>uuid:065ed4d6-8f95-4606-a58e-6b17c86a005c</t>
  </si>
  <si>
    <t>065ed4d6-8f95-4606-a58e-6b17c86a005c</t>
  </si>
  <si>
    <t>2017-06-12T04:48:50</t>
  </si>
  <si>
    <t>2017-06-11T13:27:03.703+06</t>
  </si>
  <si>
    <t>2017-06-08T12:20:00.297+06</t>
  </si>
  <si>
    <t>2017-06-08T16:00:00.071+06</t>
  </si>
  <si>
    <t>2017-06-09T16:00:00.987+06</t>
  </si>
  <si>
    <t>2017-06-12T10:27:56.685+06</t>
  </si>
  <si>
    <t>uuid:af0bccc4-2499-4318-9057-46c3721c41fb</t>
  </si>
  <si>
    <t>af0bccc4-2499-4318-9057-46c3721c41fb</t>
  </si>
  <si>
    <t>2017-06-12T04:49:16</t>
  </si>
  <si>
    <t>2017-06-11T13:53:51.696+06</t>
  </si>
  <si>
    <t>2017-06-08T12:20:00.918+06</t>
  </si>
  <si>
    <t>2017-06-08T16:00:00.904+06</t>
  </si>
  <si>
    <t>2017-06-09T16:00:00.793+06</t>
  </si>
  <si>
    <t>2017-06-12T10:28:34.837+06</t>
  </si>
  <si>
    <t>uuid:46233bc3-fb58-4b70-9383-e8785fb9a909</t>
  </si>
  <si>
    <t>46233bc3-fb58-4b70-9383-e8785fb9a909</t>
  </si>
  <si>
    <t>2017-06-12T04:49:45</t>
  </si>
  <si>
    <t>2017-06-11T13:55:22.795+06</t>
  </si>
  <si>
    <t>2017-06-08T12:20:00.309+06</t>
  </si>
  <si>
    <t>2017-06-08T16:00:00.749+06</t>
  </si>
  <si>
    <t>2017-06-09T16:00:00.772+06</t>
  </si>
  <si>
    <t>2017-06-12T10:29:29.740+06</t>
  </si>
  <si>
    <t>uuid:90b3cabb-e788-4364-8d00-98c4c0dde737</t>
  </si>
  <si>
    <t>90b3cabb-e788-4364-8d00-98c4c0dde737</t>
  </si>
  <si>
    <t>2017-06-12T04:50:15</t>
  </si>
  <si>
    <t>2017-06-12T09:37:44.750+06</t>
  </si>
  <si>
    <t>2017-06-08T14:45:00.903+06</t>
  </si>
  <si>
    <t>2017-06-08T16:00:00.897+06</t>
  </si>
  <si>
    <t>2017-06-09T16:00:00.153+06</t>
  </si>
  <si>
    <t>2017-06-12T10:30:14.893+06</t>
  </si>
  <si>
    <t>uuid:701fb01d-f171-45bf-841f-8f64a5bd952b</t>
  </si>
  <si>
    <t>701fb01d-f171-45bf-841f-8f64a5bd952b</t>
  </si>
  <si>
    <t>2017-06-12T04:51:06</t>
  </si>
  <si>
    <t>2017-06-12T09:41:03.720+06</t>
  </si>
  <si>
    <t>2017-06-08T15:30:00.761+06</t>
  </si>
  <si>
    <t>2017-06-08T16:00:00.818+06</t>
  </si>
  <si>
    <t>2017-06-09T16:00:00.222+06</t>
  </si>
  <si>
    <t>2017-06-12T10:30:51.292+06</t>
  </si>
  <si>
    <t>uuid:764c6b69-c06a-4189-9cc4-6fcc046cc5c0</t>
  </si>
  <si>
    <t>764c6b69-c06a-4189-9cc4-6fcc046cc5c0</t>
  </si>
  <si>
    <t>2017-06-12T04:52:11</t>
  </si>
  <si>
    <t>2017-06-12T09:43:27.279+06</t>
  </si>
  <si>
    <t>2017-06-08T15:30:00.580+06</t>
  </si>
  <si>
    <t>2017-06-08T16:00:00.367+06</t>
  </si>
  <si>
    <t>2017-06-09T16:00:00.110+06</t>
  </si>
  <si>
    <t>2017-06-12T10:31:12.717+06</t>
  </si>
  <si>
    <t>uuid:3aed91b4-4304-4996-9809-653ef9d3223c</t>
  </si>
  <si>
    <t>3aed91b4-4304-4996-9809-653ef9d3223c</t>
  </si>
  <si>
    <t>2017-06-12T04:53:08</t>
  </si>
  <si>
    <t>2017-06-12T09:45:55.369+06</t>
  </si>
  <si>
    <t>2017-06-08T14:50:00.827+06</t>
  </si>
  <si>
    <t>2017-06-08T16:00:00.652+06</t>
  </si>
  <si>
    <t>2017-06-09T16:00:00.769+06</t>
  </si>
  <si>
    <t>2017-06-12T10:31:33.189+06</t>
  </si>
  <si>
    <t>uuid:5ea551b2-22ed-4a88-a195-37af5ddeac52</t>
  </si>
  <si>
    <t>5ea551b2-22ed-4a88-a195-37af5ddeac52</t>
  </si>
  <si>
    <t>2017-06-12T04:54:29</t>
  </si>
  <si>
    <t>2017-06-12T09:48:11.660+06</t>
  </si>
  <si>
    <t>2017-06-08T14:50:00.949+06</t>
  </si>
  <si>
    <t>2017-06-08T16:00:00.105+06</t>
  </si>
  <si>
    <t>2017-06-09T16:00:00.978+06</t>
  </si>
  <si>
    <t>2017-06-12T10:32:00.644+06</t>
  </si>
  <si>
    <t>uuid:6c102b41-4313-4d01-a519-179dd0c6eea8</t>
  </si>
  <si>
    <t>6c102b41-4313-4d01-a519-179dd0c6eea8</t>
  </si>
  <si>
    <t>2017-06-12T04:55:28</t>
  </si>
  <si>
    <t>2017-06-12T09:49:56.666+06</t>
  </si>
  <si>
    <t>2017-06-08T14:50:00.087+06</t>
  </si>
  <si>
    <t>2017-06-08T16:00:00.944+06</t>
  </si>
  <si>
    <t>2017-06-09T16:00:00.445+06</t>
  </si>
  <si>
    <t>2017-06-12T10:32:33.950+06</t>
  </si>
  <si>
    <t>uuid:f29dccbe-e468-450a-b8dc-7d72f1ca1291</t>
  </si>
  <si>
    <t>f29dccbe-e468-450a-b8dc-7d72f1ca1291</t>
  </si>
  <si>
    <t>2017-06-12T04:56:20</t>
  </si>
  <si>
    <t>2017-06-12T09:51:42.809+06</t>
  </si>
  <si>
    <t>2017-06-08T14:30:00.025+06</t>
  </si>
  <si>
    <t>2017-06-08T16:00:00.160+06</t>
  </si>
  <si>
    <t>2017-06-09T16:00:00.699+06</t>
  </si>
  <si>
    <t>2017-06-12T10:32:55.967+06</t>
  </si>
  <si>
    <t>uuid:d3e9609e-c698-4c91-997d-5c5752dddbee</t>
  </si>
  <si>
    <t>d3e9609e-c698-4c91-997d-5c5752dddbee</t>
  </si>
  <si>
    <t>2017-06-12T04:56:58</t>
  </si>
  <si>
    <t>2017-06-12T09:56:53.984+06</t>
  </si>
  <si>
    <t>2017-06-08T14:30:00.037+06</t>
  </si>
  <si>
    <t>2017-06-08T16:00:00.564+06</t>
  </si>
  <si>
    <t>2017-06-09T16:00:00.979+06</t>
  </si>
  <si>
    <t>2017-06-12T10:34:34.600+06</t>
  </si>
  <si>
    <t>uuid:8cd9f5b9-ac09-4d66-9a7c-69065be7ea6c</t>
  </si>
  <si>
    <t>8cd9f5b9-ac09-4d66-9a7c-69065be7ea6c</t>
  </si>
  <si>
    <t>2017-06-12T04:58:05</t>
  </si>
  <si>
    <t>2017-06-12T10:16:39.244+06</t>
  </si>
  <si>
    <t>2017-06-07T15:30:00.528+06</t>
  </si>
  <si>
    <t>2017-06-07T16:30:00.593+06</t>
  </si>
  <si>
    <t>2017-06-08T16:30:00.622+06</t>
  </si>
  <si>
    <t>2017-06-12T10:18:40.882+06</t>
  </si>
  <si>
    <t>uuid:ba97b7dd-cd4c-4d48-a18a-ba0a89df721c</t>
  </si>
  <si>
    <t>ba97b7dd-cd4c-4d48-a18a-ba0a89df721c</t>
  </si>
  <si>
    <t>2017-06-12T04:58:24</t>
  </si>
  <si>
    <t>2017-06-12T11:04:41.097+06</t>
  </si>
  <si>
    <t>2017-06-10T14:30:00.818+06</t>
  </si>
  <si>
    <t>2017-06-10T16:30:00.774+06</t>
  </si>
  <si>
    <t>2017-06-11T16:30:00.388+06</t>
  </si>
  <si>
    <t>2017-06-12T12:44:18.044+06</t>
  </si>
  <si>
    <t>uuid:242763ef-177a-4ce0-968b-a1fd373e6338</t>
  </si>
  <si>
    <t>242763ef-177a-4ce0-968b-a1fd373e6338</t>
  </si>
  <si>
    <t>2017-06-12T06:52:31</t>
  </si>
  <si>
    <t>2017-06-12T11:07:57.531+06</t>
  </si>
  <si>
    <t>2017-06-10T14:30:00.475+06</t>
  </si>
  <si>
    <t>2017-06-10T16:30:00.982+06</t>
  </si>
  <si>
    <t>2017-06-11T16:30:00.538+06</t>
  </si>
  <si>
    <t>2017-06-12T12:44:57.097+06</t>
  </si>
  <si>
    <t>uuid:cdd222fa-086e-4d35-a0f0-e3801cb22230</t>
  </si>
  <si>
    <t>cdd222fa-086e-4d35-a0f0-e3801cb22230</t>
  </si>
  <si>
    <t>2017-06-12T06:54:12</t>
  </si>
  <si>
    <t>2017-06-12T11:12:43.249+06</t>
  </si>
  <si>
    <t>2017-06-10T14:30:00.614+06</t>
  </si>
  <si>
    <t>2017-06-10T16:30:00.040+06</t>
  </si>
  <si>
    <t>2017-06-11T16:30:00.754+06</t>
  </si>
  <si>
    <t>2017-06-12T12:45:50.204+06</t>
  </si>
  <si>
    <t>uuid:2d5e9b43-5ad9-4ef8-bcc9-ae22d94d6e68</t>
  </si>
  <si>
    <t>2d5e9b43-5ad9-4ef8-bcc9-ae22d94d6e68</t>
  </si>
  <si>
    <t>2017-06-12T06:57:09</t>
  </si>
  <si>
    <t>2017-06-12T11:15:18.568+06</t>
  </si>
  <si>
    <t>2017-06-10T15:00:00.447+06</t>
  </si>
  <si>
    <t>2017-06-10T16:30:00.214+06</t>
  </si>
  <si>
    <t>2017-06-11T16:30:00.293+06</t>
  </si>
  <si>
    <t>2017-06-12T12:46:25.727+06</t>
  </si>
  <si>
    <t>uuid:7167acd3-d7fc-48d4-a7d1-00662d53aa08</t>
  </si>
  <si>
    <t>7167acd3-d7fc-48d4-a7d1-00662d53aa08</t>
  </si>
  <si>
    <t>2017-06-12T06:58:03</t>
  </si>
  <si>
    <t>2017-06-12T11:21:52.611+06</t>
  </si>
  <si>
    <t>2017-06-10T15:00:00.053+06</t>
  </si>
  <si>
    <t>2017-06-10T16:30:00.106+06</t>
  </si>
  <si>
    <t>2017-06-11T16:30:00.464+06</t>
  </si>
  <si>
    <t>2017-06-12T12:46:41.806+06</t>
  </si>
  <si>
    <t>uuid:15f436e7-7f3b-4a67-bd56-f3c5de634df9</t>
  </si>
  <si>
    <t>15f436e7-7f3b-4a67-bd56-f3c5de634df9</t>
  </si>
  <si>
    <t>2017-06-12T06:59:19</t>
  </si>
  <si>
    <t>2017-06-12T11:23:12.837+06</t>
  </si>
  <si>
    <t>2017-06-10T13:00:00.286+06</t>
  </si>
  <si>
    <t>2017-06-10T16:30:00.154+06</t>
  </si>
  <si>
    <t>2017-06-11T16:30:00.872+06</t>
  </si>
  <si>
    <t>2017-06-12T12:47:37.258+06</t>
  </si>
  <si>
    <t>uuid:d8a8141f-1b55-47e6-9a1e-2b2bd07353f4</t>
  </si>
  <si>
    <t>d8a8141f-1b55-47e6-9a1e-2b2bd07353f4</t>
  </si>
  <si>
    <t>2017-06-12T07:00:38</t>
  </si>
  <si>
    <t>2017-06-12T11:25:41.742+06</t>
  </si>
  <si>
    <t>2017-06-10T13:00:00.702+06</t>
  </si>
  <si>
    <t>2017-06-10T16:30:00.392+06</t>
  </si>
  <si>
    <t>2017-06-11T16:30:00.338+06</t>
  </si>
  <si>
    <t>2017-06-12T12:48:13.257+06</t>
  </si>
  <si>
    <t>uuid:9d7b0cc6-d98f-42c1-a195-5c0dca3f5fd8</t>
  </si>
  <si>
    <t>9d7b0cc6-d98f-42c1-a195-5c0dca3f5fd8</t>
  </si>
  <si>
    <t>2017-06-12T07:01:19</t>
  </si>
  <si>
    <t>2017-06-12T11:28:02.221+06</t>
  </si>
  <si>
    <t>2017-06-10T14:00:00.886+06</t>
  </si>
  <si>
    <t>2017-06-10T16:30:00.334+06</t>
  </si>
  <si>
    <t>2017-06-11T16:30:00.759+06</t>
  </si>
  <si>
    <t>2017-06-12T12:48:37.443+06</t>
  </si>
  <si>
    <t>uuid:00310aef-6175-4cb2-892c-0b9094ac8261</t>
  </si>
  <si>
    <t>00310aef-6175-4cb2-892c-0b9094ac8261</t>
  </si>
  <si>
    <t>2017-06-12T07:02:19</t>
  </si>
  <si>
    <t>2017-06-12T11:29:21.372+06</t>
  </si>
  <si>
    <t>2017-06-10T14:00:00.572+06</t>
  </si>
  <si>
    <t>2017-06-10T16:30:00.318+06</t>
  </si>
  <si>
    <t>2017-06-11T16:30:00.952+06</t>
  </si>
  <si>
    <t>2017-06-12T12:48:54.583+06</t>
  </si>
  <si>
    <t>uuid:271dddf2-77e8-4c7a-b6e6-953197349e56</t>
  </si>
  <si>
    <t>271dddf2-77e8-4c7a-b6e6-953197349e56</t>
  </si>
  <si>
    <t>2017-06-12T07:03:37</t>
  </si>
  <si>
    <t>2017-06-12T11:30:39.269+06</t>
  </si>
  <si>
    <t>2017-06-10T12:00:00.855+06</t>
  </si>
  <si>
    <t>2017-06-10T16:30:00.080+06</t>
  </si>
  <si>
    <t>2017-06-11T16:30:00.708+06</t>
  </si>
  <si>
    <t>2017-06-12T12:49:31.147+06</t>
  </si>
  <si>
    <t>uuid:97e87259-fca8-4241-b187-5d2d845bb3a5</t>
  </si>
  <si>
    <t>97e87259-fca8-4241-b187-5d2d845bb3a5</t>
  </si>
  <si>
    <t>2017-06-12T07:04:41</t>
  </si>
  <si>
    <t>2017-06-12T11:33:35.299+06</t>
  </si>
  <si>
    <t>2017-06-10T12:00:00.720+06</t>
  </si>
  <si>
    <t>2017-06-10T16:30:00.690+06</t>
  </si>
  <si>
    <t>2017-06-11T16:30:00.320+06</t>
  </si>
  <si>
    <t>2017-06-12T12:50:01.361+06</t>
  </si>
  <si>
    <t>uuid:485ad56c-7c52-4440-856d-011df96613f4</t>
  </si>
  <si>
    <t>485ad56c-7c52-4440-856d-011df96613f4</t>
  </si>
  <si>
    <t>2017-06-12T07:05:38</t>
  </si>
  <si>
    <t>2017-06-12T11:35:24.675+06</t>
  </si>
  <si>
    <t>2017-06-10T12:00:00.287+06</t>
  </si>
  <si>
    <t>2017-06-10T16:30:00.167+06</t>
  </si>
  <si>
    <t>2017-06-11T16:30:00.626+06</t>
  </si>
  <si>
    <t>2017-06-12T12:50:29.982+06</t>
  </si>
  <si>
    <t>uuid:a09057a2-fb95-4adf-bf8a-4d561eb8e290</t>
  </si>
  <si>
    <t>a09057a2-fb95-4adf-bf8a-4d561eb8e290</t>
  </si>
  <si>
    <t>2017-06-12T07:06:38</t>
  </si>
  <si>
    <t>2017-06-12T11:37:02.692+06</t>
  </si>
  <si>
    <t>2017-06-10T13:30:00.251+06</t>
  </si>
  <si>
    <t>2017-06-10T16:30:00.768+06</t>
  </si>
  <si>
    <t>2017-06-11T16:30:00.877+06</t>
  </si>
  <si>
    <t>2017-06-12T12:50:52.759+06</t>
  </si>
  <si>
    <t>uuid:d11ea7df-05c8-4c5b-b2b2-e89b01d6eb76</t>
  </si>
  <si>
    <t>d11ea7df-05c8-4c5b-b2b2-e89b01d6eb76</t>
  </si>
  <si>
    <t>2017-06-12T07:06:53</t>
  </si>
  <si>
    <t>2017-06-12T11:40:43.944+06</t>
  </si>
  <si>
    <t>2017-06-10T13:30:00.474+06</t>
  </si>
  <si>
    <t>2017-06-10T16:30:00.169+06</t>
  </si>
  <si>
    <t>2017-06-11T16:30:00.699+06</t>
  </si>
  <si>
    <t>2017-06-12T12:51:34.237+06</t>
  </si>
  <si>
    <t>uuid:30ade4ba-170b-4351-bfa3-03e6bc9206f1</t>
  </si>
  <si>
    <t>30ade4ba-170b-4351-bfa3-03e6bc9206f1</t>
  </si>
  <si>
    <t>2017-06-12T07:07:00</t>
  </si>
  <si>
    <t>h_id</t>
  </si>
  <si>
    <t>h_start</t>
  </si>
  <si>
    <t>h_coordinates</t>
  </si>
  <si>
    <t>_h_coordinates_latitude</t>
  </si>
  <si>
    <t>_h_coordinates_longitude</t>
  </si>
  <si>
    <t>_h_coordinates_altitude</t>
  </si>
  <si>
    <t>_h_coordinates_precision</t>
  </si>
  <si>
    <t>h_neighborhood</t>
  </si>
  <si>
    <t>h_rain24hr</t>
  </si>
  <si>
    <t>h_rainweek</t>
  </si>
  <si>
    <t>h_rainmonth</t>
  </si>
  <si>
    <t>h_home_type</t>
  </si>
  <si>
    <t>h_population</t>
  </si>
  <si>
    <t>h_c</t>
  </si>
  <si>
    <t>h_surface</t>
  </si>
  <si>
    <t>h_s_a</t>
  </si>
  <si>
    <t>h_s_a_other</t>
  </si>
  <si>
    <t>h_s_c</t>
  </si>
  <si>
    <t>h_s_c_other</t>
  </si>
  <si>
    <t>h_drains</t>
  </si>
  <si>
    <t>h_d_a</t>
  </si>
  <si>
    <t>h_d_a_other</t>
  </si>
  <si>
    <t>h_d_c</t>
  </si>
  <si>
    <t>h_d_c_other</t>
  </si>
  <si>
    <t>h_flood</t>
  </si>
  <si>
    <t>h_f_a</t>
  </si>
  <si>
    <t>h_f_a_other</t>
  </si>
  <si>
    <t>h_f_c</t>
  </si>
  <si>
    <t>h_f_c_other</t>
  </si>
  <si>
    <t>h_wasa</t>
  </si>
  <si>
    <t>h_m_a</t>
  </si>
  <si>
    <t>h_m_a_other</t>
  </si>
  <si>
    <t>h_m_c</t>
  </si>
  <si>
    <t>h_m_c_other</t>
  </si>
  <si>
    <t>h_other</t>
  </si>
  <si>
    <t>h_odw_a</t>
  </si>
  <si>
    <t>h_odw_a_other</t>
  </si>
  <si>
    <t>h_odw_c</t>
  </si>
  <si>
    <t>h_odw_c_other</t>
  </si>
  <si>
    <t>h_wt_a</t>
  </si>
  <si>
    <t>h_wt_a_other</t>
  </si>
  <si>
    <t>h_bath</t>
  </si>
  <si>
    <t>h_bw_a</t>
  </si>
  <si>
    <t>h_bw_a_other</t>
  </si>
  <si>
    <t>h_bw_c</t>
  </si>
  <si>
    <t>h_bw_c_other</t>
  </si>
  <si>
    <t>h_produce</t>
  </si>
  <si>
    <t>h_p_a</t>
  </si>
  <si>
    <t>h_p_a_other</t>
  </si>
  <si>
    <t>h_p_c</t>
  </si>
  <si>
    <t>h_p_c_other</t>
  </si>
  <si>
    <t>h_p_a2</t>
  </si>
  <si>
    <t>h_p_a2_other</t>
  </si>
  <si>
    <t>h_food</t>
  </si>
  <si>
    <t>h_sf_a</t>
  </si>
  <si>
    <t>h_sf_a_other</t>
  </si>
  <si>
    <t>h_sf_c</t>
  </si>
  <si>
    <t>h_sf_c_other</t>
  </si>
  <si>
    <t>h_shared</t>
  </si>
  <si>
    <t>h_l_a</t>
  </si>
  <si>
    <t>h_l_a_other</t>
  </si>
  <si>
    <t>h_l_c</t>
  </si>
  <si>
    <t>h_l_c_other</t>
  </si>
  <si>
    <t>h_th_a</t>
  </si>
  <si>
    <t>h_th_a_other</t>
  </si>
  <si>
    <t>h_tu_a</t>
  </si>
  <si>
    <t>h_tu_a_other</t>
  </si>
  <si>
    <t>h_tw_a</t>
  </si>
  <si>
    <t>h_tw_a_other</t>
  </si>
  <si>
    <t>h_tf_a</t>
  </si>
  <si>
    <t>h_tf_a_other</t>
  </si>
  <si>
    <t>h_notes</t>
  </si>
  <si>
    <t>h_enum/1</t>
  </si>
  <si>
    <t>h_enum/2</t>
  </si>
  <si>
    <t>h_enum/3</t>
  </si>
  <si>
    <t>h_enum/4</t>
  </si>
  <si>
    <t>h_enum/5</t>
  </si>
  <si>
    <t>h_enum/6</t>
  </si>
  <si>
    <t>h_enum/7</t>
  </si>
  <si>
    <t>h_enum/8</t>
  </si>
  <si>
    <t>h_enum/9</t>
  </si>
  <si>
    <t>h_enum/10</t>
  </si>
  <si>
    <t>h_enum/11</t>
  </si>
  <si>
    <t>h_enum/12</t>
  </si>
  <si>
    <t>h_enum/13</t>
  </si>
  <si>
    <t>h_enum/14</t>
  </si>
  <si>
    <t>h_enum/15</t>
  </si>
  <si>
    <t>h_enum/16</t>
  </si>
  <si>
    <t>h_enum/17</t>
  </si>
  <si>
    <t>h_enum/18</t>
  </si>
  <si>
    <t>h_enum/19</t>
  </si>
  <si>
    <t>h_enum/20</t>
  </si>
  <si>
    <t>h_enum/21</t>
  </si>
  <si>
    <t>h_enum/22</t>
  </si>
  <si>
    <t>h_enum/23</t>
  </si>
  <si>
    <t>h_enum/24</t>
  </si>
  <si>
    <t>h_enum/25</t>
  </si>
  <si>
    <t>h_enum/26</t>
  </si>
  <si>
    <t>h_enum/27</t>
  </si>
  <si>
    <t>h_enum/28</t>
  </si>
  <si>
    <t>h_enum/29</t>
  </si>
  <si>
    <t>h_enum/30</t>
  </si>
  <si>
    <t>h_enum/31</t>
  </si>
  <si>
    <t>h_enum/32</t>
  </si>
  <si>
    <t>h_enum/33</t>
  </si>
  <si>
    <t>h_enum/34</t>
  </si>
  <si>
    <t>h_enum/35</t>
  </si>
  <si>
    <t>h_enum/36</t>
  </si>
  <si>
    <t>h_enum/37</t>
  </si>
  <si>
    <t>h_enum/38</t>
  </si>
  <si>
    <t>h_enum/39</t>
  </si>
  <si>
    <t>h_enum/40</t>
  </si>
  <si>
    <t>h_enum/41</t>
  </si>
  <si>
    <t>h_enum/42</t>
  </si>
  <si>
    <t>h_enum/43</t>
  </si>
  <si>
    <t>h_enum/44</t>
  </si>
  <si>
    <t>h_enum/45</t>
  </si>
  <si>
    <t>h_enum/46</t>
  </si>
  <si>
    <t>h_enum/47</t>
  </si>
  <si>
    <t>h_enum/48</t>
  </si>
  <si>
    <t>h_enum/49</t>
  </si>
  <si>
    <t>h_enum/50</t>
  </si>
  <si>
    <t>h_enum/51</t>
  </si>
  <si>
    <t>h_enum/52</t>
  </si>
  <si>
    <t>2017-06-11T13:49:00.636+06</t>
  </si>
  <si>
    <t>uuid:dce76fce-17a5-4368-8e8e-1a0b5014f03c</t>
  </si>
  <si>
    <t>dce76fce-17a5-4368-8e8e-1a0b5014f03c</t>
  </si>
  <si>
    <t>2017-06-11T08:11:49</t>
  </si>
  <si>
    <t>2017-06-13T08:06:38.326+06</t>
  </si>
  <si>
    <t>2017-06-13T09:40:00.986+06</t>
  </si>
  <si>
    <t>23.74349706774741 90.37696614802474 -26.260008508920585 6.0</t>
  </si>
  <si>
    <t>Front of medinova</t>
  </si>
  <si>
    <t>2017-06-13T14:19:45.656+06</t>
  </si>
  <si>
    <t>uuid:0cea27a4-a68f-4cfd-8d62-00289d3ebf9a</t>
  </si>
  <si>
    <t>0cea27a4-a68f-4cfd-8d62-00289d3ebf9a</t>
  </si>
  <si>
    <t>2017-06-13T08:24:52</t>
  </si>
  <si>
    <t>2017-06-13T09:57:08.702+06</t>
  </si>
  <si>
    <t>2017-06-13T09:55:00.759+06</t>
  </si>
  <si>
    <t>23.745114801552592 90.37717317367994 -48.787325101815426 6.0</t>
  </si>
  <si>
    <t>Sample collection from Rabindro Sarobar</t>
  </si>
  <si>
    <t>2017-06-13T14:20:04.958+06</t>
  </si>
  <si>
    <t>uuid:2dd3eaf4-91ec-4488-af8e-677d7f5d8370</t>
  </si>
  <si>
    <t>2dd3eaf4-91ec-4488-af8e-677d7f5d8370</t>
  </si>
  <si>
    <t>2017-06-13T08:24:54</t>
  </si>
  <si>
    <t>2017-06-13T10:21:00.779+06</t>
  </si>
  <si>
    <t>2017-06-13T10:20:00.315+06</t>
  </si>
  <si>
    <t>23.743910061358093 90.36914829080848 -32.85331434110846 6.0</t>
  </si>
  <si>
    <t>Rayer Bazaar high School</t>
  </si>
  <si>
    <t>2017-06-13T14:20:23.966+06</t>
  </si>
  <si>
    <t>uuid:7787b330-f62a-4cf3-a602-789b5f920041</t>
  </si>
  <si>
    <t>7787b330-f62a-4cf3-a602-789b5f920041</t>
  </si>
  <si>
    <t>2017-06-13T08:24:56</t>
  </si>
  <si>
    <t>2017-06-13T10:33:13.325+06</t>
  </si>
  <si>
    <t>2017-06-13T10:30:00.238+06</t>
  </si>
  <si>
    <t>23.743967103577088 90.3677476790428 3.274234873815513 4.0</t>
  </si>
  <si>
    <t>Sample collection from Nashu Neer</t>
  </si>
  <si>
    <t>2017-06-13T14:20:41.986+06</t>
  </si>
  <si>
    <t>uuid:a6e401c0-e2e9-4dd5-95cf-95fadd337575</t>
  </si>
  <si>
    <t>a6e401c0-e2e9-4dd5-95cf-95fadd337575</t>
  </si>
  <si>
    <t>2017-06-13T08:24:58</t>
  </si>
  <si>
    <t>2017-06-13T10:48:51.044+06</t>
  </si>
  <si>
    <t>2017-06-13T10:46:00.483+06</t>
  </si>
  <si>
    <t>23.74461019330361 90.36594817221936 -16.190160673290528 6.0</t>
  </si>
  <si>
    <t>Sample collection from Bismillah general store</t>
  </si>
  <si>
    <t>2017-06-13T14:21:01.771+06</t>
  </si>
  <si>
    <t>uuid:e90e4d81-31eb-4695-92b4-c790d3400770</t>
  </si>
  <si>
    <t>e90e4d81-31eb-4695-92b4-c790d3400770</t>
  </si>
  <si>
    <t>2017-06-13T08:25:00</t>
  </si>
  <si>
    <t>2017-06-13T11:07:01.506+06</t>
  </si>
  <si>
    <t>2017-06-13T11:00:00.051+06</t>
  </si>
  <si>
    <t>23.748910449287504 90.36397321712907 1.7036565838485656 6.0</t>
  </si>
  <si>
    <t>Sample collection from Community center</t>
  </si>
  <si>
    <t>2017-06-13T14:21:22.088+06</t>
  </si>
  <si>
    <t>uuid:942e49e9-1850-4389-9d2a-c21d89a29ebd</t>
  </si>
  <si>
    <t>942e49e9-1850-4389-9d2a-c21d89a29ebd</t>
  </si>
  <si>
    <t>2017-06-13T08:25:02</t>
  </si>
  <si>
    <t>2017-06-13T11:22:18.880+06</t>
  </si>
  <si>
    <t>2017-06-13T11:20:00.155+06</t>
  </si>
  <si>
    <t>23.751629446955466 90.3632796736797 -26.39670492825858 4.0</t>
  </si>
  <si>
    <t>350 Shankar</t>
  </si>
  <si>
    <t>2017-06-13T14:21:49.897+06</t>
  </si>
  <si>
    <t>uuid:fb34db27-dea0-4714-b7ce-e0d560c28795</t>
  </si>
  <si>
    <t>fb34db27-dea0-4714-b7ce-e0d560c28795</t>
  </si>
  <si>
    <t>2017-06-13T08:25:04</t>
  </si>
  <si>
    <t>2017-06-13T11:50:18.514+06</t>
  </si>
  <si>
    <t>2017-06-13T11:50:00.333+06</t>
  </si>
  <si>
    <t>23.748996796844672 90.37025437947555 -24.13617409045016 6.0</t>
  </si>
  <si>
    <t>Abahani math</t>
  </si>
  <si>
    <t>2017-06-13T14:22:12.790+06</t>
  </si>
  <si>
    <t>uuid:43f0dec9-694d-40ac-a46e-295cfffe368c</t>
  </si>
  <si>
    <t>43f0dec9-694d-40ac-a46e-295cfffe368c</t>
  </si>
  <si>
    <t>2017-06-13T08:25:06</t>
  </si>
  <si>
    <t>2017-06-13T12:05:32.124+06</t>
  </si>
  <si>
    <t>2017-06-13T12:00:00.066+06</t>
  </si>
  <si>
    <t>23.74862396634122 90.3713818466546 -45.720372471775406 6.0</t>
  </si>
  <si>
    <t>Abahani math South zone</t>
  </si>
  <si>
    <t>2017-06-13T14:23:09.403+06</t>
  </si>
  <si>
    <t>uuid:8e009f17-6449-4df2-b6b2-55a323d7b2b9</t>
  </si>
  <si>
    <t>8e009f17-6449-4df2-b6b2-55a323d7b2b9</t>
  </si>
  <si>
    <t>2017-06-13T08:25:08</t>
  </si>
  <si>
    <t>2017-06-13T12:46:06.603+06</t>
  </si>
  <si>
    <t>2017-06-13T12:40:00.277+06</t>
  </si>
  <si>
    <t>23.74826437596278 90.3787943728032 -60.04683393330943 6.0</t>
  </si>
  <si>
    <t>Kalabagan math</t>
  </si>
  <si>
    <t>2017-06-13T14:23:31.714+06</t>
  </si>
  <si>
    <t>uuid:56ce9612-aeab-496b-9997-f10e84ea1724</t>
  </si>
  <si>
    <t>56ce9612-aeab-496b-9997-f10e84ea1724</t>
  </si>
  <si>
    <t>2017-06-13T08:25:09</t>
  </si>
  <si>
    <t>2017-06-13T09:12:48.206+06</t>
  </si>
  <si>
    <t>2017-06-13T09:13:00.032+06</t>
  </si>
  <si>
    <t>23.722961519163274 90.37401681684265 -47.06044666113507 4.0</t>
  </si>
  <si>
    <t>Dirt present.</t>
  </si>
  <si>
    <t>2017-06-13T14:25:50.456+06</t>
  </si>
  <si>
    <t>uuid:d0efe8ab-90c0-4ac5-ae52-c815325a4b26</t>
  </si>
  <si>
    <t>d0efe8ab-90c0-4ac5-ae52-c815325a4b26</t>
  </si>
  <si>
    <t>2017-06-13T08:29:53</t>
  </si>
  <si>
    <t>2017-06-13T09:28:23.353+06</t>
  </si>
  <si>
    <t>2017-06-13T09:28:00.982+06</t>
  </si>
  <si>
    <t>23.724004360130262 90.37432103237953 -29.29205665864845 6.0</t>
  </si>
  <si>
    <t>2017-06-13T14:26:13.669+06</t>
  </si>
  <si>
    <t>uuid:513009cf-3e63-4c2a-99be-baf4f133127c</t>
  </si>
  <si>
    <t>513009cf-3e63-4c2a-99be-baf4f133127c</t>
  </si>
  <si>
    <t>2017-06-13T08:29:56</t>
  </si>
  <si>
    <t>2017-06-13T09:40:11.934+06</t>
  </si>
  <si>
    <t>2017-06-13T09:40:00.070+06</t>
  </si>
  <si>
    <t>23.72469729608985 90.37467995985982 -23.836391573818716 4.0</t>
  </si>
  <si>
    <t>2017-06-13T14:26:36.325+06</t>
  </si>
  <si>
    <t>uuid:43545caf-2eeb-4da4-b693-6df6ff2f877e</t>
  </si>
  <si>
    <t>43545caf-2eeb-4da4-b693-6df6ff2f877e</t>
  </si>
  <si>
    <t>2017-06-13T08:29:58</t>
  </si>
  <si>
    <t>2017-06-13T09:57:07.278+06</t>
  </si>
  <si>
    <t>2017-06-13T09:55:00.146+06</t>
  </si>
  <si>
    <t>23.7262282769922 90.3724353434471 -36.19713472326401 4.0</t>
  </si>
  <si>
    <t>2017-06-13T14:26:55.113+06</t>
  </si>
  <si>
    <t>uuid:ee1c57f8-3d5c-4481-87ee-a65696c1ab9e</t>
  </si>
  <si>
    <t>ee1c57f8-3d5c-4481-87ee-a65696c1ab9e</t>
  </si>
  <si>
    <t>2017-06-13T08:30:00</t>
  </si>
  <si>
    <t>2017-06-13T10:03:18.764+06</t>
  </si>
  <si>
    <t>2017-06-13T10:05:00.692+06</t>
  </si>
  <si>
    <t>23.726143702109063 90.37150643335683 -37.45067394200392 6.0</t>
  </si>
  <si>
    <t>2017-06-13T14:27:15.313+06</t>
  </si>
  <si>
    <t>uuid:93085b69-2552-4917-8982-c6a662046632</t>
  </si>
  <si>
    <t>93085b69-2552-4917-8982-c6a662046632</t>
  </si>
  <si>
    <t>2017-06-13T08:30:02</t>
  </si>
  <si>
    <t>2017-06-13T10:11:52.585+06</t>
  </si>
  <si>
    <t>2017-06-13T10:12:00.101+06</t>
  </si>
  <si>
    <t>23.725278966213214 90.37111936193634 -23.982500920806107 4.0</t>
  </si>
  <si>
    <t>Many trash and dirt visible</t>
  </si>
  <si>
    <t>2017-06-13T14:27:38.253+06</t>
  </si>
  <si>
    <t>uuid:da6b922e-2f84-4cde-a77d-e8de236c946f</t>
  </si>
  <si>
    <t>da6b922e-2f84-4cde-a77d-e8de236c946f</t>
  </si>
  <si>
    <t>2017-06-13T08:30:04</t>
  </si>
  <si>
    <t>2017-06-13T10:30:01.993+06</t>
  </si>
  <si>
    <t>2017-06-13T10:30:00.630+06</t>
  </si>
  <si>
    <t>23.725315630367575 90.37207516836061 -26.55918869916753 6.0</t>
  </si>
  <si>
    <t>Dirt present. Many trash present</t>
  </si>
  <si>
    <t>2017-06-13T14:28:02.691+06</t>
  </si>
  <si>
    <t>uuid:067091df-c04c-4f3c-af93-38a37880d7d6</t>
  </si>
  <si>
    <t>067091df-c04c-4f3c-af93-38a37880d7d6</t>
  </si>
  <si>
    <t>2017-06-13T08:30:07</t>
  </si>
  <si>
    <t>2017-06-13T10:43:29.742+06</t>
  </si>
  <si>
    <t>2017-06-13T10:45:00.346+06</t>
  </si>
  <si>
    <t>23.72453217955147 90.37151599541579 -29.97607906605012 4.0</t>
  </si>
  <si>
    <t>Dirt present</t>
  </si>
  <si>
    <t>2017-06-13T14:28:24.154+06</t>
  </si>
  <si>
    <t>uuid:c8dd8beb-8e76-4609-ab7e-f11d317d7851</t>
  </si>
  <si>
    <t>c8dd8beb-8e76-4609-ab7e-f11d317d7851</t>
  </si>
  <si>
    <t>2017-06-13T08:30:08</t>
  </si>
  <si>
    <t>2017-06-13T10:54:55.510+06</t>
  </si>
  <si>
    <t>2017-06-13T10:55:00.720+06</t>
  </si>
  <si>
    <t>23.724010751571168 90.37211679953363 -43.74785654356818 4.0</t>
  </si>
  <si>
    <t>2017-06-13T14:28:42.839+06</t>
  </si>
  <si>
    <t>uuid:8c45de07-d46b-4205-84a3-cb2ee3b89f66</t>
  </si>
  <si>
    <t>8c45de07-d46b-4205-84a3-cb2ee3b89f66</t>
  </si>
  <si>
    <t>2017-06-13T08:30:10</t>
  </si>
  <si>
    <t>2017-06-13T11:12:10.039+06</t>
  </si>
  <si>
    <t>2017-06-13T11:12:00.535+06</t>
  </si>
  <si>
    <t>23.72448245445774 90.3733824807202 -36.409546780155296 4.0</t>
  </si>
  <si>
    <t>2017-06-13T14:29:01.708+06</t>
  </si>
  <si>
    <t>uuid:c883553e-d9fc-4628-8ed0-c9dcff3ab999</t>
  </si>
  <si>
    <t>c883553e-d9fc-4628-8ed0-c9dcff3ab999</t>
  </si>
  <si>
    <t>2017-06-13T08:30:12</t>
  </si>
  <si>
    <t>2017-06-13T10:03:10.237+06</t>
  </si>
  <si>
    <t>2017-06-13T10:22:00.568+06</t>
  </si>
  <si>
    <t>23.868330674917416 90.43328132131711 -50.20373375852089 4.0</t>
  </si>
  <si>
    <t>2017-06-13T14:42:06.630+06</t>
  </si>
  <si>
    <t>uuid:9a299e30-d6ee-434a-9727-5e3e1f04028f</t>
  </si>
  <si>
    <t>9a299e30-d6ee-434a-9727-5e3e1f04028f</t>
  </si>
  <si>
    <t>2017-06-13T08:47:10</t>
  </si>
  <si>
    <t>2017-06-13T10:10:06.180+06</t>
  </si>
  <si>
    <t>2017-06-13T10:05:00.632+06</t>
  </si>
  <si>
    <t>23.869079939173773 90.43330212319421 -41.47645778598025 4.0</t>
  </si>
  <si>
    <t>2017-06-13T14:41:48.902+06</t>
  </si>
  <si>
    <t>uuid:d30a5c35-7478-4a71-b276-c88890905414</t>
  </si>
  <si>
    <t>d30a5c35-7478-4a71-b276-c88890905414</t>
  </si>
  <si>
    <t>2017-06-13T08:47:12</t>
  </si>
  <si>
    <t>2017-06-13T10:44:08.806+06</t>
  </si>
  <si>
    <t>2017-06-13T10:45:00.476+06</t>
  </si>
  <si>
    <t>23.868456286278015 90.43479952128712 -42.757813303896874 4.0</t>
  </si>
  <si>
    <t>2017-06-13T14:42:30.145+06</t>
  </si>
  <si>
    <t>uuid:d7e3a7a4-7242-43db-ad1c-2728fb782dba</t>
  </si>
  <si>
    <t>d7e3a7a4-7242-43db-ad1c-2728fb782dba</t>
  </si>
  <si>
    <t>2017-06-13T08:47:14</t>
  </si>
  <si>
    <t>2017-06-13T10:58:31.872+06</t>
  </si>
  <si>
    <t>2017-06-13T11:00:00.466+06</t>
  </si>
  <si>
    <t>23.87039689242286 90.43392779944915 -40.21067899113921 4.0</t>
  </si>
  <si>
    <t>2017-06-13T14:42:48.818+06</t>
  </si>
  <si>
    <t>uuid:cf42bd97-5fe2-4247-ba7d-19f3618bcf9b</t>
  </si>
  <si>
    <t>cf42bd97-5fe2-4247-ba7d-19f3618bcf9b</t>
  </si>
  <si>
    <t>2017-06-13T08:47:17</t>
  </si>
  <si>
    <t>2017-06-13T11:19:26.021+06</t>
  </si>
  <si>
    <t>2017-06-13T11:12:00.599+06</t>
  </si>
  <si>
    <t>23.86916945747071 90.43194718583655 -39.117949622879316 4.0</t>
  </si>
  <si>
    <t>2017-06-13T14:43:06.925+06</t>
  </si>
  <si>
    <t>uuid:3ee44bf4-5b77-4845-99b6-a0f0edd3adbb</t>
  </si>
  <si>
    <t>3ee44bf4-5b77-4845-99b6-a0f0edd3adbb</t>
  </si>
  <si>
    <t>2017-06-13T08:47:19</t>
  </si>
  <si>
    <t>2017-06-13T11:38:13.009+06</t>
  </si>
  <si>
    <t>2017-06-13T11:35:00.212+06</t>
  </si>
  <si>
    <t>23.87046252785161 90.43103670628284 -27.2067782986096 6.0</t>
  </si>
  <si>
    <t>2017-06-13T14:43:25.215+06</t>
  </si>
  <si>
    <t>uuid:8a802935-99d1-4dc6-bdf2-2e092ba7a7d9</t>
  </si>
  <si>
    <t>8a802935-99d1-4dc6-bdf2-2e092ba7a7d9</t>
  </si>
  <si>
    <t>2017-06-13T08:47:21</t>
  </si>
  <si>
    <t>2017-06-13T11:53:37.348+06</t>
  </si>
  <si>
    <t>2017-06-13T11:50:00.189+06</t>
  </si>
  <si>
    <t>23.869449250898022 90.43052977038629 -37.81585050984269 4.0</t>
  </si>
  <si>
    <t>2017-06-13T14:43:43.056+06</t>
  </si>
  <si>
    <t>uuid:95c755a7-6575-436a-999d-a33d0e66dde3</t>
  </si>
  <si>
    <t>95c755a7-6575-436a-999d-a33d0e66dde3</t>
  </si>
  <si>
    <t>2017-06-13T08:47:23</t>
  </si>
  <si>
    <t>2017-06-13T12:14:10.255+06</t>
  </si>
  <si>
    <t>2017-06-13T12:11:00.864+06</t>
  </si>
  <si>
    <t>23.86792164568242 90.42645641847302 -34.81458831810822 4.0</t>
  </si>
  <si>
    <t>2017-06-13T14:45:09.454+06</t>
  </si>
  <si>
    <t>uuid:0cd6d762-1c5e-4300-8c07-806158e409f0</t>
  </si>
  <si>
    <t>0cd6d762-1c5e-4300-8c07-806158e409f0</t>
  </si>
  <si>
    <t>2017-06-13T08:47:25</t>
  </si>
  <si>
    <t>2017-06-13T12:36:57.869+06</t>
  </si>
  <si>
    <t>2017-06-13T12:35:00.899+06</t>
  </si>
  <si>
    <t>23.870161149279422 90.4274137294938 -46.971341210098615 4.0</t>
  </si>
  <si>
    <t>2017-06-13T14:44:44.320+06</t>
  </si>
  <si>
    <t>uuid:aae39a36-11c3-4f4f-8819-19e9f0ee4a77</t>
  </si>
  <si>
    <t>aae39a36-11c3-4f4f-8819-19e9f0ee4a77</t>
  </si>
  <si>
    <t>2017-06-13T08:47:27</t>
  </si>
  <si>
    <t>2017-06-13T12:40:30.334+06</t>
  </si>
  <si>
    <t>2017-06-13T12:24:00.884+06</t>
  </si>
  <si>
    <t>23.869662095200994 90.42741480912976 -47.38847769711591 4.0</t>
  </si>
  <si>
    <t>2017-06-13T14:44:25.878+06</t>
  </si>
  <si>
    <t>uuid:12b9926d-c492-40f0-b53a-0f97c699995c</t>
  </si>
  <si>
    <t>12b9926d-c492-40f0-b53a-0f97c699995c</t>
  </si>
  <si>
    <t>2017-06-13T08:47:29</t>
  </si>
  <si>
    <t>c_group</t>
  </si>
  <si>
    <t>c_start</t>
  </si>
  <si>
    <t>c_coordinates</t>
  </si>
  <si>
    <t>_c_coordinates_latitude</t>
  </si>
  <si>
    <t>_c_coordinates_longitude</t>
  </si>
  <si>
    <t>_c_coordinates_altitude</t>
  </si>
  <si>
    <t>_c_coordinates_precision</t>
  </si>
  <si>
    <t>c_neighborhood</t>
  </si>
  <si>
    <t>c_rain24hr</t>
  </si>
  <si>
    <t>c_rainweek</t>
  </si>
  <si>
    <t>c_rainmonth</t>
  </si>
  <si>
    <t>c_participant_num</t>
  </si>
  <si>
    <t>c_participant_gender</t>
  </si>
  <si>
    <t>c_participant_female_obs</t>
  </si>
  <si>
    <t>c_participant_male_obs</t>
  </si>
  <si>
    <t>c_participant_female</t>
  </si>
  <si>
    <t>c_participant_male</t>
  </si>
  <si>
    <t>c_neighborhood_y</t>
  </si>
  <si>
    <t>c_neighborhood_n</t>
  </si>
  <si>
    <t>c_c_y</t>
  </si>
  <si>
    <t>c_c_n</t>
  </si>
  <si>
    <t>c_surface</t>
  </si>
  <si>
    <t>c_s_a_3</t>
  </si>
  <si>
    <t>c_s_a_2</t>
  </si>
  <si>
    <t>c_s_a_1</t>
  </si>
  <si>
    <t>c_s_a_0</t>
  </si>
  <si>
    <t>c_s_a_na</t>
  </si>
  <si>
    <t>c_drains</t>
  </si>
  <si>
    <t>c_d_a_3</t>
  </si>
  <si>
    <t>c_d_a_2</t>
  </si>
  <si>
    <t>c_d_a_1</t>
  </si>
  <si>
    <t>c_d_a_0</t>
  </si>
  <si>
    <t>c_d_a_na</t>
  </si>
  <si>
    <t>c_flood</t>
  </si>
  <si>
    <t>c_f_a_3</t>
  </si>
  <si>
    <t>c_f_a_2</t>
  </si>
  <si>
    <t>c_f_a_1</t>
  </si>
  <si>
    <t>c_f_a_0</t>
  </si>
  <si>
    <t>c_f_a_na</t>
  </si>
  <si>
    <t>c_wasa</t>
  </si>
  <si>
    <t>c_m_a_3</t>
  </si>
  <si>
    <t>c_m_a_2</t>
  </si>
  <si>
    <t>c_m_a_1</t>
  </si>
  <si>
    <t>c_m_a_0</t>
  </si>
  <si>
    <t>c_m_a_na</t>
  </si>
  <si>
    <t>c_other</t>
  </si>
  <si>
    <t>c_odw_a_3</t>
  </si>
  <si>
    <t>c_odw_a_2</t>
  </si>
  <si>
    <t>c_odw_a_1</t>
  </si>
  <si>
    <t>c_odw_a_0</t>
  </si>
  <si>
    <t>c_odw_a_na</t>
  </si>
  <si>
    <t>c_treat</t>
  </si>
  <si>
    <t>c_wt_1</t>
  </si>
  <si>
    <t>c_wt_0</t>
  </si>
  <si>
    <t>c_wt_na</t>
  </si>
  <si>
    <t>c_bath</t>
  </si>
  <si>
    <t>c_bw_a_3</t>
  </si>
  <si>
    <t>c_bw_a_2</t>
  </si>
  <si>
    <t>c_bw_a_1</t>
  </si>
  <si>
    <t>c_bw_a_0</t>
  </si>
  <si>
    <t>c_bw_a_na</t>
  </si>
  <si>
    <t>c_produce</t>
  </si>
  <si>
    <t>c_p_a_3</t>
  </si>
  <si>
    <t>c_p_a_2</t>
  </si>
  <si>
    <t>c_p_a_1</t>
  </si>
  <si>
    <t>c_p_a_0</t>
  </si>
  <si>
    <t>c_p_a_na</t>
  </si>
  <si>
    <t>c_p_a2_2</t>
  </si>
  <si>
    <t>c_p_a2_1</t>
  </si>
  <si>
    <t>c_p_a2_na</t>
  </si>
  <si>
    <t>c_food</t>
  </si>
  <si>
    <t>c_sf_a_3</t>
  </si>
  <si>
    <t>c_sf_a_2</t>
  </si>
  <si>
    <t>c_sf_a_1</t>
  </si>
  <si>
    <t>c_sf_a_0</t>
  </si>
  <si>
    <t>c_sf_a_na</t>
  </si>
  <si>
    <t>c_shared</t>
  </si>
  <si>
    <t>c_l_a_3</t>
  </si>
  <si>
    <t>c_l_a_2</t>
  </si>
  <si>
    <t>c_l_a_1</t>
  </si>
  <si>
    <t>c_l_a_0</t>
  </si>
  <si>
    <t>c_l_a_na</t>
  </si>
  <si>
    <t>c_private</t>
  </si>
  <si>
    <t>c_th_a_1</t>
  </si>
  <si>
    <t>c_th_a_0</t>
  </si>
  <si>
    <t>c_th_a_na</t>
  </si>
  <si>
    <t>c_tu_a_1</t>
  </si>
  <si>
    <t>c_tu_a_0</t>
  </si>
  <si>
    <t>c_tu_a_na</t>
  </si>
  <si>
    <t>c_th_a_02</t>
  </si>
  <si>
    <t>c_tw_a_1</t>
  </si>
  <si>
    <t>c_tw_a_0</t>
  </si>
  <si>
    <t>c_tw_a_na</t>
  </si>
  <si>
    <t>c_th_a_03</t>
  </si>
  <si>
    <t>c_tf_a_1</t>
  </si>
  <si>
    <t>c_tf_a_0</t>
  </si>
  <si>
    <t>c_tf_a_na</t>
  </si>
  <si>
    <t>c_th_a_04</t>
  </si>
  <si>
    <t>c_s_c_3</t>
  </si>
  <si>
    <t>c_s_c_2</t>
  </si>
  <si>
    <t>c_s_c_1</t>
  </si>
  <si>
    <t>c_s_c_0</t>
  </si>
  <si>
    <t>c_s_c_na</t>
  </si>
  <si>
    <t>c_d_c_3</t>
  </si>
  <si>
    <t>c_d_c_2</t>
  </si>
  <si>
    <t>c_d_c_1</t>
  </si>
  <si>
    <t>c_d_c_0</t>
  </si>
  <si>
    <t>c_d_c_na</t>
  </si>
  <si>
    <t>c_f_c_3</t>
  </si>
  <si>
    <t>c_f_c_2</t>
  </si>
  <si>
    <t>c_f_c_1</t>
  </si>
  <si>
    <t>c_f_c_0</t>
  </si>
  <si>
    <t>c_f_c_na</t>
  </si>
  <si>
    <t>c_m_c_3</t>
  </si>
  <si>
    <t>c_m_c_2</t>
  </si>
  <si>
    <t>c_m_c_1</t>
  </si>
  <si>
    <t>c_m_c_0</t>
  </si>
  <si>
    <t>c_m_c_na</t>
  </si>
  <si>
    <t>c_odw_c_3</t>
  </si>
  <si>
    <t>c_odw_c_2</t>
  </si>
  <si>
    <t>c_odw_c_1</t>
  </si>
  <si>
    <t>c_odw_c_0</t>
  </si>
  <si>
    <t>c_odw_c_na</t>
  </si>
  <si>
    <t>c_bw_c_3</t>
  </si>
  <si>
    <t>c_bw_c_2</t>
  </si>
  <si>
    <t>c_bw_c_1</t>
  </si>
  <si>
    <t>c_bw_c_0</t>
  </si>
  <si>
    <t>c_bw_c_na</t>
  </si>
  <si>
    <t>c_p_c_3</t>
  </si>
  <si>
    <t>c_p_c_2</t>
  </si>
  <si>
    <t>c_p_c_1</t>
  </si>
  <si>
    <t>c_p_c_0</t>
  </si>
  <si>
    <t>c_p_c_na</t>
  </si>
  <si>
    <t>c_sf_c_3</t>
  </si>
  <si>
    <t>c_sf_c_2</t>
  </si>
  <si>
    <t>c_sf_c_1</t>
  </si>
  <si>
    <t>c_sf_c_0</t>
  </si>
  <si>
    <t>c_sf_c_na</t>
  </si>
  <si>
    <t>c_l_c_3</t>
  </si>
  <si>
    <t>c_l_c_2</t>
  </si>
  <si>
    <t>c_l_c_1</t>
  </si>
  <si>
    <t>c_l_c_0</t>
  </si>
  <si>
    <t>c_l_c_na</t>
  </si>
  <si>
    <t>c_participant_female_obs_end</t>
  </si>
  <si>
    <t>c_participant_male_obs_end</t>
  </si>
  <si>
    <t>c_participant_female_end</t>
  </si>
  <si>
    <t>c_participant_male_end</t>
  </si>
  <si>
    <t>c_neighborhood_y_end</t>
  </si>
  <si>
    <t>c_neighborhood_n_end</t>
  </si>
  <si>
    <t>c_notes</t>
  </si>
  <si>
    <t>c_enum</t>
  </si>
  <si>
    <t>Group-C</t>
  </si>
  <si>
    <t>2017-06-16T11:56:00.148+06</t>
  </si>
  <si>
    <t>23.7677061 90.4306362 0.0 699.999</t>
  </si>
  <si>
    <t>uuid:3bbd0c77-4449-4b6f-9fe7-04fee7b3524e</t>
  </si>
  <si>
    <t>3bbd0c77-4449-4b6f-9fe7-04fee7b3524e</t>
  </si>
  <si>
    <t>2017-06-18T07:08:52</t>
  </si>
  <si>
    <t>Group-A</t>
  </si>
  <si>
    <t>2017-06-16T12:01:00.706+06</t>
  </si>
  <si>
    <t>23.770355863317786 90.42981503305226 -84.0 0.0</t>
  </si>
  <si>
    <t>uuid:be31094c-f46f-482b-baad-58b37801bea7</t>
  </si>
  <si>
    <t>be31094c-f46f-482b-baad-58b37801bea7</t>
  </si>
  <si>
    <t>2017-06-18T07:28:04</t>
  </si>
  <si>
    <t>Group-D</t>
  </si>
  <si>
    <t>2017-06-14T14:22:00.475+06</t>
  </si>
  <si>
    <t>23.727823330269196 90.37618821780329 1.0 0.0</t>
  </si>
  <si>
    <t>uuid:5681f491-60d5-4452-a640-a8a0d79533d6</t>
  </si>
  <si>
    <t>5681f491-60d5-4452-a640-a8a0d79533d6</t>
  </si>
  <si>
    <t>2017-06-18T09:14:44</t>
  </si>
  <si>
    <t>Group-B</t>
  </si>
  <si>
    <t>2017-06-14T14:37:00.994+06</t>
  </si>
  <si>
    <t>23.725779058916107 90.37281580866807 -47.77970559801906 15.0</t>
  </si>
  <si>
    <t>uuid:92cbeeee-1cd1-44ec-9527-686a72483e8e</t>
  </si>
  <si>
    <t>92cbeeee-1cd1-44ec-9527-686a72483e8e</t>
  </si>
  <si>
    <t>2017-06-18T09:14:59</t>
  </si>
  <si>
    <t>2017-06-14T09:30:00.148+06</t>
  </si>
  <si>
    <t>23.70769858240054 90.3611628782375 0.0 0.0</t>
  </si>
  <si>
    <t>uuid:04b97646-9f85-4c3f-94b0-a2eecbd8b2a9</t>
  </si>
  <si>
    <t>04b97646-9f85-4c3f-94b0-a2eecbd8b2a9</t>
  </si>
  <si>
    <t>2017-06-18T09:16:57</t>
  </si>
  <si>
    <t>2017-06-14T12:54:00.202+06</t>
  </si>
  <si>
    <t>23.697635454142826 90.431165933477 -26.0 0.0</t>
  </si>
  <si>
    <t>uuid:f9709689-f36b-4875-bfc3-1f794243da9a</t>
  </si>
  <si>
    <t>f9709689-f36b-4875-bfc3-1f794243da9a</t>
  </si>
  <si>
    <t>2017-06-18T09:19:04</t>
  </si>
  <si>
    <t>2017-06-14T14:15:00.501+06</t>
  </si>
  <si>
    <t>23.8228727 90.3793966 0.0 1100.0</t>
  </si>
  <si>
    <t>Good respons</t>
  </si>
  <si>
    <t>uuid:1ceee481-03e0-465e-b093-03b8a2f9e4c9</t>
  </si>
  <si>
    <t>1ceee481-03e0-465e-b093-03b8a2f9e4c9</t>
  </si>
  <si>
    <t>2017-06-18T09:20:25</t>
  </si>
  <si>
    <t>2017-06-14T12:45:00.236+06</t>
  </si>
  <si>
    <t>23.698882595986294 90.43025868575725 -10.0 0.0</t>
  </si>
  <si>
    <t>uuid:ab008857-2f51-4ada-b2c9-f8e0f614ad41</t>
  </si>
  <si>
    <t>ab008857-2f51-4ada-b2c9-f8e0f614ad41</t>
  </si>
  <si>
    <t>2017-06-18T09:24:11</t>
  </si>
  <si>
    <t>GROUP-A</t>
  </si>
  <si>
    <t>2017-06-14T11:52:00.119+06</t>
  </si>
  <si>
    <t>23.768970219096545 90.43031763542122 -79.0 0.0</t>
  </si>
  <si>
    <t>uuid:3c751cf6-755b-4d8e-8d8d-15ede73f8868</t>
  </si>
  <si>
    <t>3c751cf6-755b-4d8e-8d8d-15ede73f8868</t>
  </si>
  <si>
    <t>2017-06-18T09:24:52</t>
  </si>
  <si>
    <t>2017-06-14T11:54:00.019+06</t>
  </si>
  <si>
    <t>23.779684560767826 90.3409758813692 -79.0 0.0</t>
  </si>
  <si>
    <t>uuid:67af0a8b-0f00-4f08-8e49-a02a24431076</t>
  </si>
  <si>
    <t>67af0a8b-0f00-4f08-8e49-a02a24431076</t>
  </si>
  <si>
    <t>2017-06-18T09:27:20</t>
  </si>
  <si>
    <t>uuid:fb170ca8-35d9-4f1d-af63-10759dbfdc8b</t>
  </si>
  <si>
    <t>fb170ca8-35d9-4f1d-af63-10759dbfdc8b</t>
  </si>
  <si>
    <t>2017-06-18T09:29:49</t>
  </si>
  <si>
    <t>uuid:4eb5f028-7bb7-4b46-ac94-4b7762424b93</t>
  </si>
  <si>
    <t>4eb5f028-7bb7-4b46-ac94-4b7762424b93</t>
  </si>
  <si>
    <t>2017-06-18T09:29:50</t>
  </si>
  <si>
    <t>2017-06-14T11:58:00.720+06</t>
  </si>
  <si>
    <t>23.779397232050133 90.34021050479576 -76.13229100499302 10.0</t>
  </si>
  <si>
    <t>uuid:c4d560df-a86a-445d-be47-e2aefd6a429f</t>
  </si>
  <si>
    <t>c4d560df-a86a-445d-be47-e2aefd6a429f</t>
  </si>
  <si>
    <t>2017-06-18T09:30:24</t>
  </si>
  <si>
    <t>GROUP-C</t>
  </si>
  <si>
    <t>2017-06-14T12:03:00.414+06</t>
  </si>
  <si>
    <t>23.724255052404683 90.42749958312521 -95.0 0.0</t>
  </si>
  <si>
    <t>uuid:f52dfb85-f4a4-4e95-88c2-7c33e849f267</t>
  </si>
  <si>
    <t>f52dfb85-f4a4-4e95-88c2-7c33e849f267</t>
  </si>
  <si>
    <t>2017-06-18T09:33:25</t>
  </si>
  <si>
    <t>uuid:9c9c89cc-a170-4637-940a-c550f7bdc013</t>
  </si>
  <si>
    <t>9c9c89cc-a170-4637-940a-c550f7bdc013</t>
  </si>
  <si>
    <t>2017-06-18T09:34:06</t>
  </si>
  <si>
    <t>2017-06-14T13:15:00.376+06</t>
  </si>
  <si>
    <t>23.70704207220844 90.4258564666114 -44.0 0.0</t>
  </si>
  <si>
    <t>uuid:17b214b4-052a-46ca-81c5-695a359cca5d</t>
  </si>
  <si>
    <t>17b214b4-052a-46ca-81c5-695a359cca5d</t>
  </si>
  <si>
    <t>2017-06-18T09:36:36</t>
  </si>
  <si>
    <t>GROUP-B</t>
  </si>
  <si>
    <t>2017-06-14T12:28:00.230+06</t>
  </si>
  <si>
    <t>23.72445455533596 90.42750198879705 -56.0 0.0</t>
  </si>
  <si>
    <t>uuid:e92fffb2-089a-4cf0-8f89-ace4d865866e</t>
  </si>
  <si>
    <t>e92fffb2-089a-4cf0-8f89-ace4d865866e</t>
  </si>
  <si>
    <t>2017-06-18T09:37:18</t>
  </si>
  <si>
    <t>2017-06-15T11:26:00.531+06</t>
  </si>
  <si>
    <t>23.8228756 90.3782195 0.0 1100.0</t>
  </si>
  <si>
    <t>uuid:63cd1c9a-f714-40f0-9848-e7ecaca604ff</t>
  </si>
  <si>
    <t>63cd1c9a-f714-40f0-9848-e7ecaca604ff</t>
  </si>
  <si>
    <t>2017-06-14T12:04:00.004+06</t>
  </si>
  <si>
    <t>23.779777058592927 90.3399525902447 -54.0 0.0</t>
  </si>
  <si>
    <t>uuid:62f09246-9416-4d99-8425-736932a4fdc1</t>
  </si>
  <si>
    <t>62f09246-9416-4d99-8425-736932a4fdc1</t>
  </si>
  <si>
    <t>2017-06-19T08:38:26</t>
  </si>
  <si>
    <t>2017-06-14T13:15:00.926+06</t>
  </si>
  <si>
    <t>23.70644589147556 90.4261910675171 -41.0 0.0</t>
  </si>
  <si>
    <t>uuid:c40b24f9-33c7-49f6-ad23-f3071cc35f6e</t>
  </si>
  <si>
    <t>c40b24f9-33c7-49f6-ad23-f3071cc35f6e</t>
  </si>
  <si>
    <t>uuid:c401e35b-4cc8-488e-a2b6-dc63e8172698</t>
  </si>
  <si>
    <t>c401e35b-4cc8-488e-a2b6-dc63e8172698</t>
  </si>
  <si>
    <t>2017-06-20T03:43:27</t>
  </si>
  <si>
    <t>GROUP-D</t>
  </si>
  <si>
    <t>2017-06-14T14:41:00.512+06</t>
  </si>
  <si>
    <t>23.77182680940683 90.42955018741954 -31.0 0.0</t>
  </si>
  <si>
    <t>uuid:d9989283-578e-41b6-9b90-6f214a510222</t>
  </si>
  <si>
    <t>d9989283-578e-41b6-9b90-6f214a510222</t>
  </si>
  <si>
    <t>2017-06-20T03:43:35</t>
  </si>
  <si>
    <t>2017-06-14T12:09:00.923+06</t>
  </si>
  <si>
    <t>23.724445711783762 90.42745945646459 -64.99561470001936 5.0</t>
  </si>
  <si>
    <t>uuid:0eccf13c-7308-4b57-b690-bfb6d6cafe60</t>
  </si>
  <si>
    <t>0eccf13c-7308-4b57-b690-bfb6d6cafe60</t>
  </si>
  <si>
    <t>2017-06-20T04:07:29</t>
  </si>
  <si>
    <t>2017-06-14T12:13:00.137+06</t>
  </si>
  <si>
    <t>23.72439983497749 90.42748735902673 -60.86996489204466 10.0</t>
  </si>
  <si>
    <t>uuid:e77c4a51-4bdf-4b6b-8a82-7ff525acc1be</t>
  </si>
  <si>
    <t>e77c4a51-4bdf-4b6b-8a82-7ff525acc1be</t>
  </si>
  <si>
    <t>2017-06-20T04:08:50</t>
  </si>
  <si>
    <t>2017-06-14T12:06:00.482+06</t>
  </si>
  <si>
    <t>23.779556511895866 90.34109272030182 -106.0 0.0</t>
  </si>
  <si>
    <t>uuid:862e4791-8ea3-4470-9fe0-e703930e39fa</t>
  </si>
  <si>
    <t>862e4791-8ea3-4470-9fe0-e703930e39fa</t>
  </si>
  <si>
    <t>2017-06-20T05:07:59</t>
  </si>
  <si>
    <t>2017-06-14T11:46:00.543+06</t>
  </si>
  <si>
    <t>Good respon</t>
  </si>
  <si>
    <t>uuid:7c1776f4-0ada-4512-a18b-ffac9083159c</t>
  </si>
  <si>
    <t>7c1776f4-0ada-4512-a18b-ffac9083159c</t>
  </si>
  <si>
    <t>2017-06-20T05:09:59</t>
  </si>
  <si>
    <t>2017-06-15T13:50:00.759+06</t>
  </si>
  <si>
    <t>23.823194129625257 90.37896355739014 3.0 0.0</t>
  </si>
  <si>
    <t>uuid:5bf72724-fd58-4fb3-9272-58f6cd261eb5</t>
  </si>
  <si>
    <t>5bf72724-fd58-4fb3-9272-58f6cd261eb5</t>
  </si>
  <si>
    <t>2017-06-20T05:10:02</t>
  </si>
  <si>
    <t>2017-06-10T15:00:00.922+06</t>
  </si>
  <si>
    <t>23.72551380325783 90.37145086913556 9.0 0.0</t>
  </si>
  <si>
    <t>uuid:dd458a6c-4ceb-4e94-9329-0e3d7676fd75</t>
  </si>
  <si>
    <t>dd458a6c-4ceb-4e94-9329-0e3d7676fd75</t>
  </si>
  <si>
    <t>2017-06-20T05:13:30</t>
  </si>
  <si>
    <t>2017-06-12T12:24:00.050+06</t>
  </si>
  <si>
    <t>23.724970378714247 90.37322692801429 -4.0 0.0</t>
  </si>
  <si>
    <t>Ni</t>
  </si>
  <si>
    <t>uuid:f38b42ec-b20d-47fc-98a3-c201733db46d</t>
  </si>
  <si>
    <t>f38b42ec-b20d-47fc-98a3-c201733db46d</t>
  </si>
  <si>
    <t>2017-06-15T07:59:51</t>
  </si>
  <si>
    <t>2017-06-12T14:12:00.786+06</t>
  </si>
  <si>
    <t>23.725024951496803 90.37346446248661 -3.0 0.0</t>
  </si>
  <si>
    <t>uuid:ba5657cb-a6a6-4d9c-bf08-d60a4fcb5dcf</t>
  </si>
  <si>
    <t>ba5657cb-a6a6-4d9c-bf08-d60a4fcb5dcf</t>
  </si>
  <si>
    <t>2017-06-15T07:59:53</t>
  </si>
  <si>
    <t>2017-06-12T10:07:00.082+06</t>
  </si>
  <si>
    <t>23.82354873145531 90.37831592197392 -36.0 0.0</t>
  </si>
  <si>
    <t>uuid:c3a4636c-ea81-4bd0-b1b3-9e5e4707c6d9</t>
  </si>
  <si>
    <t>c3a4636c-ea81-4bd0-b1b3-9e5e4707c6d9</t>
  </si>
  <si>
    <t>2017-06-15T08:01:13</t>
  </si>
  <si>
    <t>2017-06-12T10:00:00.031+06</t>
  </si>
  <si>
    <t>23.82297011039978 90.38460944465606 301.0 0.0</t>
  </si>
  <si>
    <t>uuid:5991640f-38fa-4479-a237-d0e9f85bdb27</t>
  </si>
  <si>
    <t>5991640f-38fa-4479-a237-d0e9f85bdb27</t>
  </si>
  <si>
    <t>2017-06-12T11:16:00.415+06</t>
  </si>
  <si>
    <t>23.7063573 90.4262164 0.0 1299.999</t>
  </si>
  <si>
    <t>uuid:3c3d2f6e-138d-4e16-bd94-6d25db7f81d8</t>
  </si>
  <si>
    <t>3c3d2f6e-138d-4e16-bd94-6d25db7f81d8</t>
  </si>
  <si>
    <t>2017-06-15T08:01:14</t>
  </si>
  <si>
    <t>2017-06-12T11:07:00.760+06</t>
  </si>
  <si>
    <t>23.7260672 90.426511 0.0 1000.0</t>
  </si>
  <si>
    <t>uuid:ecb801a3-0cce-41f1-a781-6f4046f36146</t>
  </si>
  <si>
    <t>ecb801a3-0cce-41f1-a781-6f4046f36146</t>
  </si>
  <si>
    <t>2017-06-15T08:01:15</t>
  </si>
  <si>
    <t>2017-06-12T09:44:00.656+06</t>
  </si>
  <si>
    <t>23.82360676479372 90.37853869909924 -49.0 0.0</t>
  </si>
  <si>
    <t>uuid:bc24569f-3a22-4329-92b2-d5062915094f</t>
  </si>
  <si>
    <t>bc24569f-3a22-4329-92b2-d5062915094f</t>
  </si>
  <si>
    <t>2017-06-12T11:14:00.934+06</t>
  </si>
  <si>
    <t>23.823555185907274 90.37755351880773 10.0 0.0</t>
  </si>
  <si>
    <t>uuid:59229cea-c94f-4000-b7b3-4fc795ffff74</t>
  </si>
  <si>
    <t>59229cea-c94f-4000-b7b3-4fc795ffff74</t>
  </si>
  <si>
    <t>2017-06-15T08:01:17</t>
  </si>
  <si>
    <t>2017-06-11T10:52:00.330+06</t>
  </si>
  <si>
    <t>23.823169 90.378398 0.0 135.6</t>
  </si>
  <si>
    <t>uuid:0d89939f-bddc-46c8-8ebb-7c5de3fa4354</t>
  </si>
  <si>
    <t>0d89939f-bddc-46c8-8ebb-7c5de3fa4354</t>
  </si>
  <si>
    <t>2017-06-15T08:01:18</t>
  </si>
  <si>
    <t>2017-06-12T11:46:00.631+06</t>
  </si>
  <si>
    <t>23.69741880148724 90.43126543981683 -54.0 0.0</t>
  </si>
  <si>
    <t>uuid:6fe9dd61-5910-4a24-8343-a3fab5a59ce9</t>
  </si>
  <si>
    <t>6fe9dd61-5910-4a24-8343-a3fab5a59ce9</t>
  </si>
  <si>
    <t>2017-06-15T08:01:50</t>
  </si>
  <si>
    <t>2017-06-12T13:06:00.694+06</t>
  </si>
  <si>
    <t>23.72425531902441 90.37488986292225 -1.0 0.0</t>
  </si>
  <si>
    <t>uuid:af486668-5589-4f82-9606-9396afbf7e12</t>
  </si>
  <si>
    <t>af486668-5589-4f82-9606-9396afbf7e12</t>
  </si>
  <si>
    <t>2017-06-12T12:14:00.449+06</t>
  </si>
  <si>
    <t>23.781092068864076 90.33952479318988 -47.0 0.0</t>
  </si>
  <si>
    <t>uuid:99595a1c-dc87-4f63-8f4f-b53982146f2a</t>
  </si>
  <si>
    <t>99595a1c-dc87-4f63-8f4f-b53982146f2a</t>
  </si>
  <si>
    <t>2017-06-12T11:44:00.066+06</t>
  </si>
  <si>
    <t>23.82359005602433 90.3777447977102 -1.0 0.0</t>
  </si>
  <si>
    <t>uuid:64f062ee-e7bd-4808-b994-c93134e7e65e</t>
  </si>
  <si>
    <t>64f062ee-e7bd-4808-b994-c93134e7e65e</t>
  </si>
  <si>
    <t>2017-06-12T10:39:00.336+06</t>
  </si>
  <si>
    <t>23.8243651 90.3773366 0.0 1100.0</t>
  </si>
  <si>
    <t>uuid:4132030d-db83-454d-b1dc-b1cba67ea681</t>
  </si>
  <si>
    <t>4132030d-db83-454d-b1dc-b1cba67ea681</t>
  </si>
  <si>
    <t>2017-06-15T08:02:50</t>
  </si>
  <si>
    <t>2017-06-12T09:56:00.124+06</t>
  </si>
  <si>
    <t>uuid:8ae65c8d-d980-4994-9596-b7b53dfe0118</t>
  </si>
  <si>
    <t>8ae65c8d-d980-4994-9596-b7b53dfe0118</t>
  </si>
  <si>
    <t>2017-06-12T12:23:00.364+06</t>
  </si>
  <si>
    <t>23.7717941 90.4315202 0.0 800.0</t>
  </si>
  <si>
    <t>uuid:3a8d3304-71e8-4f82-81aa-e369f31d4260</t>
  </si>
  <si>
    <t>3a8d3304-71e8-4f82-81aa-e369f31d4260</t>
  </si>
  <si>
    <t>2017-06-15T08:04:49</t>
  </si>
  <si>
    <t>2017-06-13T11:08:00.640+06</t>
  </si>
  <si>
    <t>23.724213922415387 90.37393055793777 38.0 0.0</t>
  </si>
  <si>
    <t>uuid:c392b19b-d19a-460b-97b8-485b106c5226</t>
  </si>
  <si>
    <t>c392b19b-d19a-460b-97b8-485b106c5226</t>
  </si>
  <si>
    <t>2017-06-15T08:05:29</t>
  </si>
  <si>
    <t>2017-06-13T11:42:00.405+06</t>
  </si>
  <si>
    <t>23.823453854083148 90.37755563306322 -2.0 0.0</t>
  </si>
  <si>
    <t>uuid:032f8146-21f3-4efc-b6bf-40a00620596b</t>
  </si>
  <si>
    <t>032f8146-21f3-4efc-b6bf-40a00620596b</t>
  </si>
  <si>
    <t>2017-06-12T11:09:00.221+06</t>
  </si>
  <si>
    <t>23.82376040591392 90.37845831934756 -35.102385280653834 15.0</t>
  </si>
  <si>
    <t>uuid:7b23ead4-68b2-458d-9284-ddbcd5156575</t>
  </si>
  <si>
    <t>7b23ead4-68b2-458d-9284-ddbcd5156575</t>
  </si>
  <si>
    <t>2017-06-12T11:31:00.982+06</t>
  </si>
  <si>
    <t>23.769892598713884 90.43106594504826 -64.0 0.0</t>
  </si>
  <si>
    <t>No</t>
  </si>
  <si>
    <t>uuid:63e7d478-f32c-4358-b093-6dcfd800db7f</t>
  </si>
  <si>
    <t>63e7d478-f32c-4358-b093-6dcfd800db7f</t>
  </si>
  <si>
    <t>2017-06-15T08:07:18</t>
  </si>
  <si>
    <t>2017-06-12T11:40:00.803+06</t>
  </si>
  <si>
    <t>23.78073158344989 90.34032036175276 -43.06378548126668 5.0</t>
  </si>
  <si>
    <t>uuid:9827128d-fc1c-43e3-97c6-1bc1dc24d2d4</t>
  </si>
  <si>
    <t>9827128d-fc1c-43e3-97c6-1bc1dc24d2d4</t>
  </si>
  <si>
    <t>2017-06-11T14:36:00.989+06</t>
  </si>
  <si>
    <t>uuid:782989b6-08c8-432e-9f1a-71ff26ffd064</t>
  </si>
  <si>
    <t>782989b6-08c8-432e-9f1a-71ff26ffd064</t>
  </si>
  <si>
    <t>2017-06-12T13:19:00.326+06</t>
  </si>
  <si>
    <t>23.77120054661207 90.43282557295242 -63.0 0.0</t>
  </si>
  <si>
    <t>Kono montobbo nai</t>
  </si>
  <si>
    <t>uuid:18f8f39a-eca2-4cbc-8d46-7e53ce8947d8</t>
  </si>
  <si>
    <t>18f8f39a-eca2-4cbc-8d46-7e53ce8947d8</t>
  </si>
  <si>
    <t>2017-06-12T12:01:00.479+06</t>
  </si>
  <si>
    <t>23.822872 90.3796909 0.0 1100.0</t>
  </si>
  <si>
    <t>uuid:74a9d02d-f490-44e2-8d49-93083b8557e5</t>
  </si>
  <si>
    <t>74a9d02d-f490-44e2-8d49-93083b8557e5</t>
  </si>
  <si>
    <t>2017-06-15T08:09:23</t>
  </si>
  <si>
    <t>2017-06-13T11:08:00.452+06</t>
  </si>
  <si>
    <t>23.77243789086565 90.42967145454493 0.0 0.0</t>
  </si>
  <si>
    <t>uuid:aa6cad1a-fca2-44fb-8b70-5564c5908f07</t>
  </si>
  <si>
    <t>aa6cad1a-fca2-44fb-8b70-5564c5908f07</t>
  </si>
  <si>
    <t>2017-06-12T14:15:00.654+06</t>
  </si>
  <si>
    <t>23.697984000658526 90.43078306453114 0.0 0.0</t>
  </si>
  <si>
    <t>uuid:9494ae21-a13c-4b01-bbcc-0bc0a28445fd</t>
  </si>
  <si>
    <t>9494ae21-a13c-4b01-bbcc-0bc0a28445fd</t>
  </si>
  <si>
    <t>2017-06-15T08:11:29</t>
  </si>
  <si>
    <t>2017-06-12T13:35:00.142+06</t>
  </si>
  <si>
    <t>uuid:a46ca1f1-06da-4d2f-baf7-0f09c76d3384</t>
  </si>
  <si>
    <t>a46ca1f1-06da-4d2f-baf7-0f09c76d3384</t>
  </si>
  <si>
    <t>2017-06-12T11:50:00.949+06</t>
  </si>
  <si>
    <t>23.725123967314246 90.42645960888039 -6.0 0.0</t>
  </si>
  <si>
    <t>uuid:31166b3c-fcb9-4547-9434-04d874653bd4</t>
  </si>
  <si>
    <t>31166b3c-fcb9-4547-9434-04d874653bd4</t>
  </si>
  <si>
    <t>2017-06-12T12:30:00.112+06</t>
  </si>
  <si>
    <t>23.7813132 90.3397035 0.0 128.9</t>
  </si>
  <si>
    <t>uuid:d71d6bdd-02bc-4673-b6fe-daaf362afdf2</t>
  </si>
  <si>
    <t>d71d6bdd-02bc-4673-b6fe-daaf362afdf2</t>
  </si>
  <si>
    <t>2017-06-15T08:12:20</t>
  </si>
  <si>
    <t>2017-06-12T12:27:00.207+06</t>
  </si>
  <si>
    <t>23.70801824137671 90.4256064060545 18.0 0.0</t>
  </si>
  <si>
    <t>uuid:d97e6959-38f1-4fcb-8bf0-0183c97e3ff5</t>
  </si>
  <si>
    <t>d97e6959-38f1-4fcb-8bf0-0183c97e3ff5</t>
  </si>
  <si>
    <t>2017-06-12T12:12:00.453+06</t>
  </si>
  <si>
    <t>23.781545349860348 90.34026551363613 -84.41325450409204 5.0</t>
  </si>
  <si>
    <t>uuid:edda4980-458c-4bea-a4b8-b5444aa8bb6c</t>
  </si>
  <si>
    <t>edda4980-458c-4bea-a4b8-b5444aa8bb6c</t>
  </si>
  <si>
    <t>2017-06-12T11:10:00.626+06</t>
  </si>
  <si>
    <t>uuid:53033500-2924-4e1f-8142-fc89dc49481a</t>
  </si>
  <si>
    <t>53033500-2924-4e1f-8142-fc89dc49481a</t>
  </si>
  <si>
    <t>2017-06-12T12:00:00.326+06</t>
  </si>
  <si>
    <t>23.725501591854673 90.37120901595277 -2.6316627068445086 5.0</t>
  </si>
  <si>
    <t>uuid:bc510730-2aed-4cc9-9923-5fa0a7a86b04</t>
  </si>
  <si>
    <t>bc510730-2aed-4cc9-9923-5fa0a7a86b04</t>
  </si>
  <si>
    <t>2017-06-12T12:29:00.123+06</t>
  </si>
  <si>
    <t>23.6992437 90.4307744 0.0 33.805</t>
  </si>
  <si>
    <t>uuid:1a29272b-9df2-45fa-8d9e-66f50852d0eb</t>
  </si>
  <si>
    <t>1a29272b-9df2-45fa-8d9e-66f50852d0eb</t>
  </si>
  <si>
    <t>2017-06-15T08:12:55</t>
  </si>
  <si>
    <t>2017-06-12T11:36:00.478+06</t>
  </si>
  <si>
    <t>23.781790541189842 90.34048895643814 0.0 0.0</t>
  </si>
  <si>
    <t>uuid:93d7597c-9de1-44db-ba9a-f77311c923de</t>
  </si>
  <si>
    <t>93d7597c-9de1-44db-ba9a-f77311c923de</t>
  </si>
  <si>
    <t>2017-06-15T08:13:54</t>
  </si>
  <si>
    <t>2017-06-12T13:22:00.042+06</t>
  </si>
  <si>
    <t>23.770003664121404 90.4325386876133 -56.0 0.0</t>
  </si>
  <si>
    <t>uuid:41e08b3e-9cf6-4ecc-92e6-158f0a5b525b</t>
  </si>
  <si>
    <t>41e08b3e-9cf6-4ecc-92e6-158f0a5b525b</t>
  </si>
  <si>
    <t>2017-06-15T08:14:43</t>
  </si>
  <si>
    <t>2017-06-12T15:10:00.991+06</t>
  </si>
  <si>
    <t>23.724534503315017 90.4274966298586 -60.0 0.0</t>
  </si>
  <si>
    <t>uuid:10db7f71-9416-4d72-a8a9-694155749c98</t>
  </si>
  <si>
    <t>10db7f71-9416-4d72-a8a9-694155749c98</t>
  </si>
  <si>
    <t>2017-06-15T08:15:43</t>
  </si>
  <si>
    <t>2017-06-13T12:12:00.350+06</t>
  </si>
  <si>
    <t>23.77287043602441 90.4316965883385 0.0 0.0</t>
  </si>
  <si>
    <t>uuid:43209c65-721a-4337-a90e-a1947953eafb</t>
  </si>
  <si>
    <t>43209c65-721a-4337-a90e-a1947953eafb</t>
  </si>
  <si>
    <t>2017-06-13T10:50:00.069+06</t>
  </si>
  <si>
    <t>23.6982895 90.431198 0.0 24.868</t>
  </si>
  <si>
    <t>uuid:53bb901a-8bb7-455a-882d-00d5d7021670</t>
  </si>
  <si>
    <t>53bb901a-8bb7-455a-882d-00d5d7021670</t>
  </si>
  <si>
    <t>2017-06-12T13:08:00.932+06</t>
  </si>
  <si>
    <t>23.7828028 90.3411577 0.0 1100.0</t>
  </si>
  <si>
    <t>uuid:180d6185-7032-4501-913e-fbff28dcd558</t>
  </si>
  <si>
    <t>180d6185-7032-4501-913e-fbff28dcd558</t>
  </si>
  <si>
    <t>2017-06-14T13:37:00.210+06</t>
  </si>
  <si>
    <t>23.78171213371011 90.33993347522912 -76.0 0.0</t>
  </si>
  <si>
    <t>uuid:7013ea0e-1387-4613-bf72-541889b57942</t>
  </si>
  <si>
    <t>7013ea0e-1387-4613-bf72-541889b57942</t>
  </si>
  <si>
    <t>2017-06-12T13:59:00.161+06</t>
  </si>
  <si>
    <t>23.77078111899047 90.43374930439089 -166.0 0.0</t>
  </si>
  <si>
    <t>uuid:beb1fcd7-11c2-4552-b3b5-d60c63c4cafb</t>
  </si>
  <si>
    <t>beb1fcd7-11c2-4552-b3b5-d60c63c4cafb</t>
  </si>
  <si>
    <t>2017-06-15T08:16:21</t>
  </si>
  <si>
    <t>2017-06-13T12:21:00.899+06</t>
  </si>
  <si>
    <t>23.77293850041638 90.43022673565044 4.0 0.0</t>
  </si>
  <si>
    <t>uuid:a6bc8dd9-cabe-4391-82fb-688848dbb69f</t>
  </si>
  <si>
    <t>a6bc8dd9-cabe-4391-82fb-688848dbb69f</t>
  </si>
  <si>
    <t>2017-06-13T09:00:00.113+06</t>
  </si>
  <si>
    <t>23.70779512937197 90.42551716969153 0.0 0.0</t>
  </si>
  <si>
    <t>uuid:54351c5c-aa45-43bb-bef2-5c5f0c962068</t>
  </si>
  <si>
    <t>54351c5c-aa45-43bb-bef2-5c5f0c962068</t>
  </si>
  <si>
    <t>2017-06-11T14:45:00.182+06</t>
  </si>
  <si>
    <t>uuid:af1a0b83-bfc3-425f-9225-28b4f78e658a</t>
  </si>
  <si>
    <t>af1a0b83-bfc3-425f-9225-28b4f78e658a</t>
  </si>
  <si>
    <t>2017-06-15T08:16:50</t>
  </si>
  <si>
    <t>2017-06-13T11:22:00.879+06</t>
  </si>
  <si>
    <t>uuid:b8734370-56fb-4462-af03-f5ceb808f337</t>
  </si>
  <si>
    <t>b8734370-56fb-4462-af03-f5ceb808f337</t>
  </si>
  <si>
    <t>2017-06-12T13:50:00.164+06</t>
  </si>
  <si>
    <t>uuid:9937f25f-189a-4d3f-a9ec-333759e5caea</t>
  </si>
  <si>
    <t>9937f25f-189a-4d3f-a9ec-333759e5caea</t>
  </si>
  <si>
    <t>2017-06-14T08:42:00.705+06</t>
  </si>
  <si>
    <t>23.822751 90.3796233 0.0 1117.0</t>
  </si>
  <si>
    <t>uuid:18d0981c-cbb4-45a8-a6a7-35d2172ce649</t>
  </si>
  <si>
    <t>18d0981c-cbb4-45a8-a6a7-35d2172ce649</t>
  </si>
  <si>
    <t>2017-06-15T08:17:31</t>
  </si>
  <si>
    <t>2017-06-12T13:19:00.371+06</t>
  </si>
  <si>
    <t>23.768957623122176 90.43173248792954 -10.0 0.0</t>
  </si>
  <si>
    <t>O</t>
  </si>
  <si>
    <t>uuid:25b0ab17-01df-4f30-8453-073d29ed6ba6</t>
  </si>
  <si>
    <t>25b0ab17-01df-4f30-8453-073d29ed6ba6</t>
  </si>
  <si>
    <t>2017-06-14T09:31:00.061+06</t>
  </si>
  <si>
    <t>23.824188189031762 90.37707800777895 74.0 0.0</t>
  </si>
  <si>
    <t>uuid:b4715f80-9d46-4a74-b85b-603c51156e47</t>
  </si>
  <si>
    <t>b4715f80-9d46-4a74-b85b-603c51156e47</t>
  </si>
  <si>
    <t>2017-06-15T08:18:42</t>
  </si>
  <si>
    <t>2017-06-14T09:30:00.321+06</t>
  </si>
  <si>
    <t>uuid:48e0ef1d-d11f-46cb-aa87-3ae098ed4ea1</t>
  </si>
  <si>
    <t>48e0ef1d-d11f-46cb-aa87-3ae098ed4ea1</t>
  </si>
  <si>
    <t>2017-06-13T09:52:00.092+06</t>
  </si>
  <si>
    <t>23.77971141102717 90.34064073009341 -74.1521928794682 5.0</t>
  </si>
  <si>
    <t>uuid:56478092-051a-4d24-96cf-69fe78adac6a</t>
  </si>
  <si>
    <t>56478092-051a-4d24-96cf-69fe78adac6a</t>
  </si>
  <si>
    <t>2017-06-12T14:10:00.025+06</t>
  </si>
  <si>
    <t>23.70374683504996 90.42760172583792 -62.74093058425933 10.0</t>
  </si>
  <si>
    <t>N/a</t>
  </si>
  <si>
    <t>uuid:a63c32e1-19e1-4797-af03-446b5e211dc2</t>
  </si>
  <si>
    <t>a63c32e1-19e1-4797-af03-446b5e211dc2</t>
  </si>
  <si>
    <t>2017-06-12T13:53:00.047+06</t>
  </si>
  <si>
    <t>uuid:25574fd0-e659-41a1-958a-b241076097ab</t>
  </si>
  <si>
    <t>25574fd0-e659-41a1-958a-b241076097ab</t>
  </si>
  <si>
    <t>2017-06-12T13:30:00.261+06</t>
  </si>
  <si>
    <t>23.70800603499553 90.42518553570017 0.0 0.0</t>
  </si>
  <si>
    <t>uuid:102d0d1b-189b-4dd7-864a-4c8a134e5af0</t>
  </si>
  <si>
    <t>102d0d1b-189b-4dd7-864a-4c8a134e5af0</t>
  </si>
  <si>
    <t>2017-06-15T08:19:07</t>
  </si>
  <si>
    <t>2017-06-12T12:28:00.945+06</t>
  </si>
  <si>
    <t>Good response</t>
  </si>
  <si>
    <t>uuid:9b77823d-e108-4064-a793-c5e303119cbd</t>
  </si>
  <si>
    <t>9b77823d-e108-4064-a793-c5e303119cbd</t>
  </si>
  <si>
    <t>2017-06-14T08:36:00.344+06</t>
  </si>
  <si>
    <t>23.722677694524457 90.42765447736313 -3.0 0.0</t>
  </si>
  <si>
    <t>uuid:420a1983-f717-40d7-b62a-ededee91bb66</t>
  </si>
  <si>
    <t>420a1983-f717-40d7-b62a-ededee91bb66</t>
  </si>
  <si>
    <t>2017-06-12T15:21:00.043+06</t>
  </si>
  <si>
    <t>23.767694 90.429893 0.0 164.4</t>
  </si>
  <si>
    <t>No commans</t>
  </si>
  <si>
    <t>uuid:8d3fe55d-65fb-4cc1-87af-c67e5e22dc11</t>
  </si>
  <si>
    <t>8d3fe55d-65fb-4cc1-87af-c67e5e22dc11</t>
  </si>
  <si>
    <t>2017-06-13T14:26:00.218+06</t>
  </si>
  <si>
    <t>23.770251737478464 90.42965209192914 0.0 0.0</t>
  </si>
  <si>
    <t>uuid:83d2934e-d663-4c4a-9064-6b5f07bd7bdc</t>
  </si>
  <si>
    <t>83d2934e-d663-4c4a-9064-6b5f07bd7bdc</t>
  </si>
  <si>
    <t>2017-06-15T08:19:08</t>
  </si>
  <si>
    <t>2017-06-12T11:13:00.359+06</t>
  </si>
  <si>
    <t>23.781279895648364 90.3400162385374 0.0 0.0</t>
  </si>
  <si>
    <t>uuid:69864ac8-4e95-40ca-a7f7-23d9bc57602e</t>
  </si>
  <si>
    <t>69864ac8-4e95-40ca-a7f7-23d9bc57602e</t>
  </si>
  <si>
    <t>2017-06-14T10:32:00.293+06</t>
  </si>
  <si>
    <t>23.7243012 90.4267358 0.0 122.4</t>
  </si>
  <si>
    <t>uuid:728cb0a5-1664-4cdf-a419-d769c00b8680</t>
  </si>
  <si>
    <t>728cb0a5-1664-4cdf-a419-d769c00b8680</t>
  </si>
  <si>
    <t>2017-06-12T13:16:00.156+06</t>
  </si>
  <si>
    <t>23.7052392 90.4271003 0.0 800.0</t>
  </si>
  <si>
    <t>uuid:c332ef56-f8ee-46dc-994a-b2d53fa84bd6</t>
  </si>
  <si>
    <t>c332ef56-f8ee-46dc-994a-b2d53fa84bd6</t>
  </si>
  <si>
    <t>2017-06-12T11:59:00.115+06</t>
  </si>
  <si>
    <t>23.72288314673607 90.42838243678437 2.0 0.0</t>
  </si>
  <si>
    <t>uuid:a1b232ab-9325-4730-a478-fc19d1b0ce4a</t>
  </si>
  <si>
    <t>a1b232ab-9325-4730-a478-fc19d1b0ce4a</t>
  </si>
  <si>
    <t>2017-06-15T08:23:46</t>
  </si>
  <si>
    <t>2017-06-12T13:12:00.474+06</t>
  </si>
  <si>
    <t>23.72459071870143 90.4277201201065 -45.0 0.0</t>
  </si>
  <si>
    <t>uuid:73370c4d-19bd-47f6-a1a8-7626e8b367e6</t>
  </si>
  <si>
    <t>73370c4d-19bd-47f6-a1a8-7626e8b367e6</t>
  </si>
  <si>
    <t>2017-06-15T08:23:50</t>
  </si>
  <si>
    <t>2017-06-12T14:27:00.939+06</t>
  </si>
  <si>
    <t>23.724849155896074 90.42746277844495 -76.26881120260805 5.0</t>
  </si>
  <si>
    <t>uuid:4532c7e6-59a3-4b73-a6fb-bcc9f3a58927</t>
  </si>
  <si>
    <t>4532c7e6-59a3-4b73-a6fb-bcc9f3a58927</t>
  </si>
  <si>
    <t>2017-06-15T08:23:52</t>
  </si>
  <si>
    <t>2017-06-13T14:04:00.258+06</t>
  </si>
  <si>
    <t>23.724959124564112 90.42692080329392 0.0 0.0</t>
  </si>
  <si>
    <t>uuid:83013d11-e899-4d76-8533-1273f3f7590d</t>
  </si>
  <si>
    <t>83013d11-e899-4d76-8533-1273f3f7590d</t>
  </si>
  <si>
    <t>2017-06-15T08:24:32</t>
  </si>
  <si>
    <t>2017-06-14T08:40:00.191+06</t>
  </si>
  <si>
    <t>23.72453748993511 90.42766866649909 -3.0 0.0</t>
  </si>
  <si>
    <t>uuid:d81cf52d-e6bd-438e-bddf-86db3a7f3e33</t>
  </si>
  <si>
    <t>d81cf52d-e6bd-438e-bddf-86db3a7f3e33</t>
  </si>
  <si>
    <t>2017-06-15T08:24:40</t>
  </si>
  <si>
    <t>2017-06-13T12:43:00.277+06</t>
  </si>
  <si>
    <t>23.724514450109552 90.42686225739332 0.0 0.0</t>
  </si>
  <si>
    <t>uuid:ea557e1e-09c4-4553-b6b2-54332652ecb3</t>
  </si>
  <si>
    <t>ea557e1e-09c4-4553-b6b2-54332652ecb3</t>
  </si>
  <si>
    <t>2017-06-15T08:27:55</t>
  </si>
  <si>
    <t>2017-06-12T12:35:00.407+06</t>
  </si>
  <si>
    <t>23.72450808528135 90.4276110815404 -111.0 0.0</t>
  </si>
  <si>
    <t>uuid:cf92bb27-d5c3-4ce5-abea-b767ba3a1da5</t>
  </si>
  <si>
    <t>cf92bb27-d5c3-4ce5-abea-b767ba3a1da5</t>
  </si>
  <si>
    <t>2017-06-15T08:31:26</t>
  </si>
  <si>
    <t>2017-06-13T11:56:00.770+06</t>
  </si>
  <si>
    <t>23.72479817601294 90.42745074052793 -49.0 0.0</t>
  </si>
  <si>
    <t>uuid:e5c5fbda-a714-4dd4-8cdb-dc23a2033e4b</t>
  </si>
  <si>
    <t>e5c5fbda-a714-4dd4-8cdb-dc23a2033e4b</t>
  </si>
  <si>
    <t>2017-06-15T08:31:46</t>
  </si>
  <si>
    <t>2017-06-13T14:35:00.658+06</t>
  </si>
  <si>
    <t>23.724662758059324 90.42746395474228 -76.0 0.0</t>
  </si>
  <si>
    <t>uuid:fe577b5e-c648-4901-9ffb-a7d70a7574ee</t>
  </si>
  <si>
    <t>fe577b5e-c648-4901-9ffb-a7d70a7574ee</t>
  </si>
  <si>
    <t>2017-06-15T08:32:05</t>
  </si>
  <si>
    <t>2017-06-12T13:48:00.543+06</t>
  </si>
  <si>
    <t>23.724540995184174 90.4278597119137 0.0 0.0</t>
  </si>
  <si>
    <t>uuid:2c3da3fd-5484-4a68-bf9b-8e7dc081aa5e</t>
  </si>
  <si>
    <t>2c3da3fd-5484-4a68-bf9b-8e7dc081aa5e</t>
  </si>
  <si>
    <t>2017-06-15T08:33:33</t>
  </si>
  <si>
    <t>2017-06-14T09:17:00.313+06</t>
  </si>
  <si>
    <t>23.72405449577181 90.4273462071859 -39.22613636124879 20.0</t>
  </si>
  <si>
    <t>uuid:61cc930c-e3fa-4f67-807b-591c0f28182a</t>
  </si>
  <si>
    <t>61cc930c-e3fa-4f67-807b-591c0f28182a</t>
  </si>
  <si>
    <t>2017-06-15T08:34:21</t>
  </si>
  <si>
    <t>2017-06-13T13:25:00.362+06</t>
  </si>
  <si>
    <t>23.724617464603845 90.42723723899728 82.0 0.0</t>
  </si>
  <si>
    <t>uuid:3c830b87-35ec-4212-bd21-ac32647b8c06</t>
  </si>
  <si>
    <t>3c830b87-35ec-4212-bd21-ac32647b8c06</t>
  </si>
  <si>
    <t>2017-06-15T08:35:35</t>
  </si>
  <si>
    <t>2017-06-12T11:18:00.478+06</t>
  </si>
  <si>
    <t>Montobbo nai</t>
  </si>
  <si>
    <t>uuid:de3e61e0-07f4-4e32-a47d-6d9b4941a285</t>
  </si>
  <si>
    <t>de3e61e0-07f4-4e32-a47d-6d9b4941a285</t>
  </si>
  <si>
    <t>2017-06-15T08:38:29</t>
  </si>
  <si>
    <t>2017-06-12T13:24:00.361+06</t>
  </si>
  <si>
    <t>uuid:b2654d50-f94a-42b0-9f6d-57fd1fcb4966</t>
  </si>
  <si>
    <t>b2654d50-f94a-42b0-9f6d-57fd1fcb4966</t>
  </si>
  <si>
    <t>2017-06-15T08:39:19</t>
  </si>
  <si>
    <t>2017-06-12T14:55:00.551+06</t>
  </si>
  <si>
    <t>uuid:7705753b-5d61-4a57-a06e-6059c7d1cc23</t>
  </si>
  <si>
    <t>7705753b-5d61-4a57-a06e-6059c7d1cc23</t>
  </si>
  <si>
    <t>2017-06-15T08:39:24</t>
  </si>
  <si>
    <t>2017-06-12T12:36:00.446+06</t>
  </si>
  <si>
    <t>uuid:adc5294a-3e6e-434f-84f5-ae52539b7202</t>
  </si>
  <si>
    <t>adc5294a-3e6e-434f-84f5-ae52539b7202</t>
  </si>
  <si>
    <t>2017-06-15T08:42:43</t>
  </si>
  <si>
    <t>2017-06-12T16:31:00.535+06</t>
  </si>
  <si>
    <t>uuid:ce507fcc-3c13-492b-9e23-0b74f7003f2c</t>
  </si>
  <si>
    <t>ce507fcc-3c13-492b-9e23-0b74f7003f2c</t>
  </si>
  <si>
    <t>2017-06-15T08:52:12</t>
  </si>
  <si>
    <t>2017-06-12T17:25:00.778+06</t>
  </si>
  <si>
    <t>uuid:2c4e6ecb-fbb1-48cd-96d0-76444a666b1c</t>
  </si>
  <si>
    <t>2c4e6ecb-fbb1-48cd-96d0-76444a666b1c</t>
  </si>
  <si>
    <t>2017-06-15T10:11:26</t>
  </si>
  <si>
    <t>2017-06-12T14:10:00.189+06</t>
  </si>
  <si>
    <t>uuid:0b622072-cb25-47af-a59d-02bf3e7afbae</t>
  </si>
  <si>
    <t>0b622072-cb25-47af-a59d-02bf3e7afbae</t>
  </si>
  <si>
    <t>2017-06-15T10:12:16</t>
  </si>
  <si>
    <t>2017-06-13T08:58:00.817+06</t>
  </si>
  <si>
    <t>uuid:9d20ab66-eb20-497d-aefc-70b96c312d1f</t>
  </si>
  <si>
    <t>9d20ab66-eb20-497d-aefc-70b96c312d1f</t>
  </si>
  <si>
    <t>2017-06-15T10:14:27</t>
  </si>
  <si>
    <t>2017-06-12T17:46:00.081+06</t>
  </si>
  <si>
    <t>uuid:3d677752-fe58-4c6c-8331-ecdef96a9fce</t>
  </si>
  <si>
    <t>3d677752-fe58-4c6c-8331-ecdef96a9fce</t>
  </si>
  <si>
    <t>2017-06-15T10:14:52</t>
  </si>
  <si>
    <t>2017-06-12T16:56:00.923+06</t>
  </si>
  <si>
    <t>uuid:768f0cd2-dccb-4885-ac9c-4d9f4f992df4</t>
  </si>
  <si>
    <t>768f0cd2-dccb-4885-ac9c-4d9f4f992df4</t>
  </si>
  <si>
    <t>2017-06-15T10:21:01</t>
  </si>
  <si>
    <t>2017-06-13T09:32:00.717+06</t>
  </si>
  <si>
    <t>uuid:0ba88608-4c3e-48ab-a82f-3e249d91c2b0</t>
  </si>
  <si>
    <t>0ba88608-4c3e-48ab-a82f-3e249d91c2b0</t>
  </si>
  <si>
    <t>2017-06-15T10:21:05</t>
  </si>
  <si>
    <t>2017-06-12T18:03:00.175+06</t>
  </si>
  <si>
    <t>uuid:a768b80a-011a-4269-97d4-dced36ec3366</t>
  </si>
  <si>
    <t>a768b80a-011a-4269-97d4-dced36ec3366</t>
  </si>
  <si>
    <t>2017-06-15T10:31:28</t>
  </si>
  <si>
    <t>2017-06-13T10:12:00.631+06</t>
  </si>
  <si>
    <t>uuid:d93a76b2-f4ac-4f20-99c7-e9c43ecb0749</t>
  </si>
  <si>
    <t>d93a76b2-f4ac-4f20-99c7-e9c43ecb0749</t>
  </si>
  <si>
    <t>2017-06-15T10:39:26</t>
  </si>
  <si>
    <t>2017-06-13T11:16:00.741+06</t>
  </si>
  <si>
    <t>uuid:14a87331-7f06-40a8-b3ff-5871538bef29</t>
  </si>
  <si>
    <t>14a87331-7f06-40a8-b3ff-5871538bef29</t>
  </si>
  <si>
    <t>2017-06-15T10:41:31</t>
  </si>
  <si>
    <t>2017-06-13T10:47:00.831+06</t>
  </si>
  <si>
    <t>uuid:a21bf331-c16d-48af-bc58-7a999c665c5d</t>
  </si>
  <si>
    <t>a21bf331-c16d-48af-bc58-7a999c665c5d</t>
  </si>
  <si>
    <t>2017-06-15T10:43:43</t>
  </si>
  <si>
    <t>2017-06-13T21:43:00.060+06</t>
  </si>
  <si>
    <t>uuid:358614ec-0dac-431d-8aac-86d021c3755a</t>
  </si>
  <si>
    <t>358614ec-0dac-431d-8aac-86d021c3755a</t>
  </si>
  <si>
    <t>2017-06-15T10:46:43</t>
  </si>
  <si>
    <t>2017-06-14T08:37:00.771+06</t>
  </si>
  <si>
    <t>uuid:3d0ad33c-6ed4-4f23-907e-0e28209ddd39</t>
  </si>
  <si>
    <t>3d0ad33c-6ed4-4f23-907e-0e28209ddd39</t>
  </si>
  <si>
    <t>2017-06-15T10:49:08</t>
  </si>
  <si>
    <t>2017-06-14T09:20:00.890+06</t>
  </si>
  <si>
    <t>uuid:4430c237-d08f-4e7c-b841-a2c6b2cd1353</t>
  </si>
  <si>
    <t>4430c237-d08f-4e7c-b841-a2c6b2cd1353</t>
  </si>
  <si>
    <t>2017-06-15T10:50:54</t>
  </si>
  <si>
    <t>2017-06-12T11:21:00.791+06</t>
  </si>
  <si>
    <t>23.77005441768336 90.43086566996955 -37.0 0.0</t>
  </si>
  <si>
    <t>uuid:a11132a9-4bc0-47f9-9303-ecb506bc0f91</t>
  </si>
  <si>
    <t>a11132a9-4bc0-47f9-9303-ecb506bc0f91</t>
  </si>
  <si>
    <t>2017-06-15T18:17:05</t>
  </si>
  <si>
    <t>2017-06-12T13:37:00.734+06</t>
  </si>
  <si>
    <t>23.76989128453086 90.43098137245667 -23.0 0.0</t>
  </si>
  <si>
    <t>uuid:1ed4a267-2372-4f83-9d01-c69501ac75e3</t>
  </si>
  <si>
    <t>1ed4a267-2372-4f83-9d01-c69501ac75e3</t>
  </si>
  <si>
    <t>2017-06-15T18:17:08</t>
  </si>
  <si>
    <t>2017-06-12T15:12:00.642+06</t>
  </si>
  <si>
    <t>23.768514803233224 90.43013798513087 -35.0 0.0</t>
  </si>
  <si>
    <t>uuid:3313ebf4-15eb-4880-b3e9-580d5b4aad3b</t>
  </si>
  <si>
    <t>3313ebf4-15eb-4880-b3e9-580d5b4aad3b</t>
  </si>
  <si>
    <t>2017-06-15T18:18:55</t>
  </si>
  <si>
    <t>2017-06-12T12:41:00.493+06</t>
  </si>
  <si>
    <t>23.769907755858053 90.43062374136812 -19.0 0.0</t>
  </si>
  <si>
    <t>uuid:590f3a71-f72d-4d5e-a97c-8789202797fa</t>
  </si>
  <si>
    <t>590f3a71-f72d-4d5e-a97c-8789202797fa</t>
  </si>
  <si>
    <t>2017-06-15T18:24:38</t>
  </si>
  <si>
    <t>2017-06-13T10:20:00.938+06</t>
  </si>
  <si>
    <t>23.772177053341693 90.42995811201777 -4.0 0.0</t>
  </si>
  <si>
    <t>uuid:2442c374-b0e0-4e2a-ae50-7401e6b984c1</t>
  </si>
  <si>
    <t>2442c374-b0e0-4e2a-ae50-7401e6b984c1</t>
  </si>
  <si>
    <t>2017-06-15T18:25:16</t>
  </si>
  <si>
    <t>2017-06-13T13:06:00.604+06</t>
  </si>
  <si>
    <t>23.772166 90.4315202 0.0 800.0</t>
  </si>
  <si>
    <t>uuid:43cb1a78-ec6c-4c37-9753-230be8399277</t>
  </si>
  <si>
    <t>43cb1a78-ec6c-4c37-9753-230be8399277</t>
  </si>
  <si>
    <t>2017-06-15T18:25:54</t>
  </si>
  <si>
    <t>2017-06-12T14:26:00.316+06</t>
  </si>
  <si>
    <t>23.76991813038293 90.43082317958586 -16.0 0.0</t>
  </si>
  <si>
    <t>uuid:7d265026-40bb-4957-8f80-2b463d5fc6bd</t>
  </si>
  <si>
    <t>7d265026-40bb-4957-8f80-2b463d5fc6bd</t>
  </si>
  <si>
    <t>2017-06-15T18:27:57</t>
  </si>
  <si>
    <t>2017-06-13T11:54:00.049+06</t>
  </si>
  <si>
    <t>23.772669376711193 90.43029763424249 -39.0 0.0</t>
  </si>
  <si>
    <t>uuid:fc79ddbd-99cd-4a2d-94ea-c3c3a30ce87a</t>
  </si>
  <si>
    <t>fc79ddbd-99cd-4a2d-94ea-c3c3a30ce87a</t>
  </si>
  <si>
    <t>2017-06-15T18:28:21</t>
  </si>
  <si>
    <t>2017-06-12T13:16:00.604+06</t>
  </si>
  <si>
    <t>uuid:1969a25d-f502-4e59-a8fc-660eab3fef56</t>
  </si>
  <si>
    <t>1969a25d-f502-4e59-a8fc-660eab3fef56</t>
  </si>
  <si>
    <t>2017-06-17T09:17:30</t>
  </si>
  <si>
    <t>2017-06-12T14:07:00.325+06</t>
  </si>
  <si>
    <t>uuid:08c28cde-882a-4d65-a41a-50f0f4908824</t>
  </si>
  <si>
    <t>08c28cde-882a-4d65-a41a-50f0f4908824</t>
  </si>
  <si>
    <t>2017-06-17T09:18:32</t>
  </si>
  <si>
    <t>2017-06-12T11:28:00.814+06</t>
  </si>
  <si>
    <t>23.70785299064665 90.42566388754182 16.0 0.0</t>
  </si>
  <si>
    <t>uuid:e76330a7-4a42-4b0a-8277-d12ab629540a</t>
  </si>
  <si>
    <t>e76330a7-4a42-4b0a-8277-d12ab629540a</t>
  </si>
  <si>
    <t>2017-06-17T09:18:33</t>
  </si>
  <si>
    <t>uuid:4ea88620-bca4-4356-a2dc-faa05b73457b</t>
  </si>
  <si>
    <t>4ea88620-bca4-4356-a2dc-faa05b73457b</t>
  </si>
  <si>
    <t>2017-06-12T11:31:00.262+06</t>
  </si>
  <si>
    <t>uuid:8a82ab33-456b-439f-931b-61725e712bb9</t>
  </si>
  <si>
    <t>8a82ab33-456b-439f-931b-61725e712bb9</t>
  </si>
  <si>
    <t>2017-06-12T12:30:00.493+06</t>
  </si>
  <si>
    <t>23.82351114032363 90.37775618921282 -1.0 0.0</t>
  </si>
  <si>
    <t>uuid:658c8d4a-1a81-4eff-ad7b-940c91fbdd17</t>
  </si>
  <si>
    <t>658c8d4a-1a81-4eff-ad7b-940c91fbdd17</t>
  </si>
  <si>
    <t>2017-06-17T09:20:15</t>
  </si>
  <si>
    <t>2017-06-12T13:41:00.407+06</t>
  </si>
  <si>
    <t>23.7256985 90.4253325 0.0 899.999</t>
  </si>
  <si>
    <t>uuid:0477c3bf-9052-4bd4-ae99-0efb233c52e6</t>
  </si>
  <si>
    <t>0477c3bf-9052-4bd4-ae99-0efb233c52e6</t>
  </si>
  <si>
    <t>2017-06-17T09:22:02</t>
  </si>
  <si>
    <t>2017-06-13T11:02:00.505+06</t>
  </si>
  <si>
    <t>23.706898072927252 90.42576476194552 -56.37355712149292 5.0</t>
  </si>
  <si>
    <t>uuid:3b93a9e7-3189-4a59-9439-5895db594fff</t>
  </si>
  <si>
    <t>3b93a9e7-3189-4a59-9439-5895db594fff</t>
  </si>
  <si>
    <t>2017-06-13T10:31:00.184+06</t>
  </si>
  <si>
    <t>uuid:590fba24-53fb-449f-93e9-f0ad05986f17</t>
  </si>
  <si>
    <t>590fba24-53fb-449f-93e9-f0ad05986f17</t>
  </si>
  <si>
    <t>2017-06-17T09:23:50</t>
  </si>
  <si>
    <t>2017-06-12T11:19:00.756+06</t>
  </si>
  <si>
    <t>23.7710553 90.4297522 0.0 1200.0</t>
  </si>
  <si>
    <t>No command</t>
  </si>
  <si>
    <t>uuid:1f6854a3-55ae-41d9-8046-d80f5e98dc71</t>
  </si>
  <si>
    <t>1f6854a3-55ae-41d9-8046-d80f5e98dc71</t>
  </si>
  <si>
    <t>2017-06-17T09:26:25</t>
  </si>
  <si>
    <t>2017-06-14T09:00:00.835+06</t>
  </si>
  <si>
    <t>uuid:02d25994-eaca-41dd-a916-52e0cc7915d8</t>
  </si>
  <si>
    <t>02d25994-eaca-41dd-a916-52e0cc7915d8</t>
  </si>
  <si>
    <t>2017-06-14T08:42:00.772+06</t>
  </si>
  <si>
    <t>23.708179454511676 90.42538262303165 0.0 0.0</t>
  </si>
  <si>
    <t>uuid:618b5b5f-08ca-4392-9ebd-3d1eaae36499</t>
  </si>
  <si>
    <t>618b5b5f-08ca-4392-9ebd-3d1eaae36499</t>
  </si>
  <si>
    <t>2017-06-13T09:04:00.603+06</t>
  </si>
  <si>
    <t>23.724319636364545 90.4274813023127 -39.0 0.0</t>
  </si>
  <si>
    <t>uuid:13b8d92e-12bd-42e5-89fa-b20360e51a60</t>
  </si>
  <si>
    <t>13b8d92e-12bd-42e5-89fa-b20360e51a60</t>
  </si>
  <si>
    <t>2017-06-17T09:27:19</t>
  </si>
  <si>
    <t>2017-06-12T11:10:00.056+06</t>
  </si>
  <si>
    <t>23.769778219053226 90.4328132212236 6.0 0.0</t>
  </si>
  <si>
    <t>Uttar data sundor vabe uttar dise</t>
  </si>
  <si>
    <t>uuid:92a427d9-4292-42d6-998d-4046f7653541</t>
  </si>
  <si>
    <t>92a427d9-4292-42d6-998d-4046f7653541</t>
  </si>
  <si>
    <t>2017-06-17T09:28:38</t>
  </si>
  <si>
    <t>2017-06-12T11:22:00.362+06</t>
  </si>
  <si>
    <t>23.771386543801533 90.43247951734074 0.0 0.0</t>
  </si>
  <si>
    <t>Bristir jonno kaj korte khub aktu somosa hoyese,</t>
  </si>
  <si>
    <t>uuid:7d5616f6-f928-4b1f-9ecf-0815a66d805e</t>
  </si>
  <si>
    <t>7d5616f6-f928-4b1f-9ecf-0815a66d805e</t>
  </si>
  <si>
    <t>2017-06-12T13:28:00.445+06</t>
  </si>
  <si>
    <t>23.72552712405572 90.37121123123158 -55.34010902699083 5.0</t>
  </si>
  <si>
    <t>uuid:2f63d679-6fec-4371-8dfd-93503e18e026</t>
  </si>
  <si>
    <t>2f63d679-6fec-4371-8dfd-93503e18e026</t>
  </si>
  <si>
    <t>2017-06-17T09:29:32</t>
  </si>
  <si>
    <t>2017-06-12T11:36:00.248+06</t>
  </si>
  <si>
    <t>23.723860156965728 90.37486038437359 4.0 0.0</t>
  </si>
  <si>
    <t>uuid:707bf5b4-7e72-44e8-b3a3-8d04b0dd27bd</t>
  </si>
  <si>
    <t>707bf5b4-7e72-44e8-b3a3-8d04b0dd27bd</t>
  </si>
  <si>
    <t>2017-06-17T09:30:32</t>
  </si>
  <si>
    <t>2017-06-14T08:59:00.386+06</t>
  </si>
  <si>
    <t>23.823399872850402 90.37791490331374 15.0 0.0</t>
  </si>
  <si>
    <t>uuid:b506abad-8dba-415a-8357-6144830156ed</t>
  </si>
  <si>
    <t>b506abad-8dba-415a-8357-6144830156ed</t>
  </si>
  <si>
    <t>2017-06-17T09:31:28</t>
  </si>
  <si>
    <t>2017-06-13T12:37:00.095+06</t>
  </si>
  <si>
    <t>uuid:4a309f54-834e-462c-b9fb-ec8a46a8c637</t>
  </si>
  <si>
    <t>4a309f54-834e-462c-b9fb-ec8a46a8c637</t>
  </si>
  <si>
    <t>2017-06-13T09:53:00.284+06</t>
  </si>
  <si>
    <t>23.69849146981143 90.43066817506988 -63.0 0.0</t>
  </si>
  <si>
    <t>uuid:a1ec41bc-4582-4af6-abea-d426347f55c1</t>
  </si>
  <si>
    <t>a1ec41bc-4582-4af6-abea-d426347f55c1</t>
  </si>
  <si>
    <t>2017-06-17T09:33:09</t>
  </si>
  <si>
    <t>2017-06-12T11:56:00.168+06</t>
  </si>
  <si>
    <t>uuid:2118603a-0c60-42f5-82cf-5065c6ed7c82</t>
  </si>
  <si>
    <t>2118603a-0c60-42f5-82cf-5065c6ed7c82</t>
  </si>
  <si>
    <t>2017-06-13T15:22:00.588+06</t>
  </si>
  <si>
    <t>23.76982793377167 90.4301783348485 -42.3183717308566 5.0</t>
  </si>
  <si>
    <t>uuid:a634ec4e-5142-4f04-927d-316fe26cc1e9</t>
  </si>
  <si>
    <t>a634ec4e-5142-4f04-927d-316fe26cc1e9</t>
  </si>
  <si>
    <t>2017-06-17T09:34:00</t>
  </si>
  <si>
    <t>2017-06-12T15:21:00.663+06</t>
  </si>
  <si>
    <t>uuid:7da457da-7a05-4a82-accd-350aa333c272</t>
  </si>
  <si>
    <t>7da457da-7a05-4a82-accd-350aa333c272</t>
  </si>
  <si>
    <t>2017-06-14T07:54:00.687+06</t>
  </si>
  <si>
    <t>23.698850718236468 90.43021586233756 0.0 0.0</t>
  </si>
  <si>
    <t>uuid:813451ac-9651-4417-be1e-2e9b35eb59a7</t>
  </si>
  <si>
    <t>813451ac-9651-4417-be1e-2e9b35eb59a7</t>
  </si>
  <si>
    <t>2017-06-17T09:35:33</t>
  </si>
  <si>
    <t>2017-06-13T09:51:00.130+06</t>
  </si>
  <si>
    <t>23.77275280880566 90.4321766872162 7.0 0.0</t>
  </si>
  <si>
    <t>uuid:0447cb6b-43a3-4315-96cf-a92b0ef790c0</t>
  </si>
  <si>
    <t>0447cb6b-43a3-4315-96cf-a92b0ef790c0</t>
  </si>
  <si>
    <t>2017-06-13T12:01:00.124+06</t>
  </si>
  <si>
    <t>uuid:06ce15a7-8756-494a-9ea1-d8833132bc2c</t>
  </si>
  <si>
    <t>06ce15a7-8756-494a-9ea1-d8833132bc2c</t>
  </si>
  <si>
    <t>2017-06-17T09:36:41</t>
  </si>
  <si>
    <t>2017-06-13T12:27:00.406+06</t>
  </si>
  <si>
    <t>23.7238343421305 90.37400327452677 -39.0 0.0</t>
  </si>
  <si>
    <t>uuid:e8dcdbba-484a-4563-a872-fbc31db93ef5</t>
  </si>
  <si>
    <t>e8dcdbba-484a-4563-a872-fbc31db93ef5</t>
  </si>
  <si>
    <t>2017-06-13T10:45:00.521+06</t>
  </si>
  <si>
    <t>23.772170015676117 90.43142824765772 67.0 0.0</t>
  </si>
  <si>
    <t>uuid:3e7f05ff-a3a0-4c8d-80ca-97992e9fd28a</t>
  </si>
  <si>
    <t>3e7f05ff-a3a0-4c8d-80ca-97992e9fd28a</t>
  </si>
  <si>
    <t>2017-06-13T11:46:00.424+06</t>
  </si>
  <si>
    <t>23.771813587548174 90.42925191739423 0.0 0.0</t>
  </si>
  <si>
    <t>uuid:c1f90ce2-5036-44ec-946b-8ff660db2edd</t>
  </si>
  <si>
    <t>c1f90ce2-5036-44ec-946b-8ff660db2edd</t>
  </si>
  <si>
    <t>2017-06-17T09:38:21</t>
  </si>
  <si>
    <t>2017-06-13T12:17:00.122+06</t>
  </si>
  <si>
    <t>uuid:2c816bde-c796-4063-ba42-e30deb8d8991</t>
  </si>
  <si>
    <t>2c816bde-c796-4063-ba42-e30deb8d8991</t>
  </si>
  <si>
    <t>2017-06-14T12:48:00.320+06</t>
  </si>
  <si>
    <t>23.72338577800061 90.37359169275929 -2.0 0.0</t>
  </si>
  <si>
    <t>uuid:3162b8bb-c4cf-475e-8ac3-209e80975e6c</t>
  </si>
  <si>
    <t>3162b8bb-c4cf-475e-8ac3-209e80975e6c</t>
  </si>
  <si>
    <t>2017-06-14T12:35:00.340+06</t>
  </si>
  <si>
    <t>23.723662271904256 90.37403015896226 -25.806871213950217 5.0</t>
  </si>
  <si>
    <t>uuid:f563f03b-89cd-4189-b69b-99fe50aecde3</t>
  </si>
  <si>
    <t>f563f03b-89cd-4189-b69b-99fe50aecde3</t>
  </si>
  <si>
    <t>2017-06-17T09:39:15</t>
  </si>
  <si>
    <t>2017-06-13T16:08:00.586+06</t>
  </si>
  <si>
    <t>23.7692976 90.4312558 0.0 164.4</t>
  </si>
  <si>
    <t>Nocommonds</t>
  </si>
  <si>
    <t>uuid:3cec9fff-8520-453b-befc-63ccdf109304</t>
  </si>
  <si>
    <t>3cec9fff-8520-453b-befc-63ccdf109304</t>
  </si>
  <si>
    <t>2017-06-17T09:39:55</t>
  </si>
  <si>
    <t>2017-06-13T09:06:00.098+06</t>
  </si>
  <si>
    <t>uuid:3ff0e2d8-ef08-42dc-9310-7ab524c51fa8</t>
  </si>
  <si>
    <t>3ff0e2d8-ef08-42dc-9310-7ab524c51fa8</t>
  </si>
  <si>
    <t>2017-06-17T09:41:02</t>
  </si>
  <si>
    <t>2017-06-13T14:10:00.313+06</t>
  </si>
  <si>
    <t>23.769253580274725 90.43035827144809 0.0 0.0</t>
  </si>
  <si>
    <t>uuid:e6b856eb-7add-45a5-84e9-2183933aed2a</t>
  </si>
  <si>
    <t>e6b856eb-7add-45a5-84e9-2183933aed2a</t>
  </si>
  <si>
    <t>2017-06-17T09:41:03</t>
  </si>
  <si>
    <t>2017-06-13T08:29:00.680+06</t>
  </si>
  <si>
    <t>uuid:66b9d62f-6cfb-4812-b222-c1a128f26dcb</t>
  </si>
  <si>
    <t>66b9d62f-6cfb-4812-b222-c1a128f26dcb</t>
  </si>
  <si>
    <t>2017-06-17T09:41:05</t>
  </si>
  <si>
    <t>2017-06-13T09:30:00.596+06</t>
  </si>
  <si>
    <t>uuid:25a538d8-bce8-4bb5-a71b-44797400456c</t>
  </si>
  <si>
    <t>25a538d8-bce8-4bb5-a71b-44797400456c</t>
  </si>
  <si>
    <t>2017-06-17T09:42:59</t>
  </si>
  <si>
    <t>2017-06-13T09:57:00.478+06</t>
  </si>
  <si>
    <t>uuid:8b4824ec-8ee9-453a-a67f-7e4fb70a3826</t>
  </si>
  <si>
    <t>8b4824ec-8ee9-453a-a67f-7e4fb70a3826</t>
  </si>
  <si>
    <t>2017-06-17T09:46:05</t>
  </si>
  <si>
    <t>2017-06-12T11:56:00.699+06</t>
  </si>
  <si>
    <t>uuid:12c3642e-2ff3-4bce-95a6-9327d277a3ff</t>
  </si>
  <si>
    <t>12c3642e-2ff3-4bce-95a6-9327d277a3ff</t>
  </si>
  <si>
    <t>2017-06-13T15:09:00.481+06</t>
  </si>
  <si>
    <t>23.768842318175313 90.43050377556362 -41.0 0.0</t>
  </si>
  <si>
    <t>uuid:153add8a-842b-4bcc-a735-54027856e0b6</t>
  </si>
  <si>
    <t>153add8a-842b-4bcc-a735-54027856e0b6</t>
  </si>
  <si>
    <t>2017-06-13T10:41:00.244+06</t>
  </si>
  <si>
    <t>uuid:b010593d-34ba-4ee2-9c38-4b04cd731149</t>
  </si>
  <si>
    <t>b010593d-34ba-4ee2-9c38-4b04cd731149</t>
  </si>
  <si>
    <t>2017-06-17T09:47:10</t>
  </si>
  <si>
    <t>2017-06-14T08:24:00.184+06</t>
  </si>
  <si>
    <t>23.69965 90.4309309 0.0 800.0</t>
  </si>
  <si>
    <t>uuid:dbde68a9-8cf4-4680-b409-aa98aefa7944</t>
  </si>
  <si>
    <t>dbde68a9-8cf4-4680-b409-aa98aefa7944</t>
  </si>
  <si>
    <t>2017-06-14T08:54:00.420+06</t>
  </si>
  <si>
    <t>23.6987267 90.4308547 0.0 149.6</t>
  </si>
  <si>
    <t>uuid:0e2fbdfe-5bec-41fd-9d85-77c6bb23b8ec</t>
  </si>
  <si>
    <t>0e2fbdfe-5bec-41fd-9d85-77c6bb23b8ec</t>
  </si>
  <si>
    <t>2017-06-17T09:48:12</t>
  </si>
  <si>
    <t>2017-06-14T09:41:00.316+06</t>
  </si>
  <si>
    <t>23.6979876 90.4312322 0.0 110.0</t>
  </si>
  <si>
    <t>uuid:965f43fe-5f2f-43b8-9e99-8e4b48dd10c1</t>
  </si>
  <si>
    <t>965f43fe-5f2f-43b8-9e99-8e4b48dd10c1</t>
  </si>
  <si>
    <t>2017-06-17T09:49:03</t>
  </si>
  <si>
    <t>2017-06-12T12:24:00.769+06</t>
  </si>
  <si>
    <t>23.824864094912883 90.37616712456082 23.0 0.0</t>
  </si>
  <si>
    <t>uuid:89f400b0-bbd0-4d5b-b198-a7270b81863a</t>
  </si>
  <si>
    <t>89f400b0-bbd0-4d5b-b198-a7270b81863a</t>
  </si>
  <si>
    <t>2017-06-18T10:21:23</t>
  </si>
  <si>
    <t>2017-06-13T09:24:00.087+06</t>
  </si>
  <si>
    <t>23.824015264982613 90.3783828585772 7.0 0.0</t>
  </si>
  <si>
    <t>uuid:f175a759-74d6-46d4-97e6-1d63de909e38</t>
  </si>
  <si>
    <t>f175a759-74d6-46d4-97e6-1d63de909e38</t>
  </si>
  <si>
    <t>2017-06-18T10:21:40</t>
  </si>
  <si>
    <t>2017-06-13T10:24:00.148+06</t>
  </si>
  <si>
    <t>23.823938601535676 90.37808088237057 -54.0 0.0</t>
  </si>
  <si>
    <t>uuid:b1654b03-9fec-47b4-a037-97729041d7d2</t>
  </si>
  <si>
    <t>b1654b03-9fec-47b4-a037-97729041d7d2</t>
  </si>
  <si>
    <t>2017-06-18T10:21:59</t>
  </si>
  <si>
    <t>2017-06-14T08:43:00.882+06</t>
  </si>
  <si>
    <t>23.82346063765639 90.37835125623128 6.0 0.0</t>
  </si>
  <si>
    <t>uuid:3d4c0a43-0e77-4ae8-9dc3-11bce201261c</t>
  </si>
  <si>
    <t>3d4c0a43-0e77-4ae8-9dc3-11bce201261c</t>
  </si>
  <si>
    <t>2017-06-18T10:23:08</t>
  </si>
  <si>
    <t>2017-06-12T10:45:00.160+06</t>
  </si>
  <si>
    <t>23.82373662083308 90.37775045422339 0.0 0.0</t>
  </si>
  <si>
    <t>uuid:80ca1b60-5ae1-4ef2-9483-ac6354ab6b6e</t>
  </si>
  <si>
    <t>80ca1b60-5ae1-4ef2-9483-ac6354ab6b6e</t>
  </si>
  <si>
    <t>2017-06-18T10:24:02</t>
  </si>
  <si>
    <t>2017-06-14T09:10:00.296+06</t>
  </si>
  <si>
    <t>23.82380031979434 90.37850278482003 -21.0 0.0</t>
  </si>
  <si>
    <t>uuid:dc2a25c5-bfd4-4527-9f4c-b13daf6fe7d9</t>
  </si>
  <si>
    <t>dc2a25c5-bfd4-4527-9f4c-b13daf6fe7d9</t>
  </si>
  <si>
    <t>2017-06-18T10:24:46</t>
  </si>
  <si>
    <t>2017-06-13T11:16:00.881+06</t>
  </si>
  <si>
    <t>23.82379455417676 90.37786399156566 0.0 0.0</t>
  </si>
  <si>
    <t>uuid:16cb288a-418d-43b1-bbeb-40e2a7ec1783</t>
  </si>
  <si>
    <t>16cb288a-418d-43b1-bbeb-40e2a7ec1783</t>
  </si>
  <si>
    <t>2017-06-18T10:27:19</t>
  </si>
  <si>
    <t>2017-06-12T11:51:00.710+06</t>
  </si>
  <si>
    <t>23.823674796685353 90.37809138334845 -2.0 0.0</t>
  </si>
  <si>
    <t>uuid:451bac68-70ce-4227-b53e-da40abae7047</t>
  </si>
  <si>
    <t>451bac68-70ce-4227-b53e-da40abae7047</t>
  </si>
  <si>
    <t>2017-06-18T10:27:54</t>
  </si>
  <si>
    <t>2017-06-13T08:46:00.824+06</t>
  </si>
  <si>
    <t>23.823719776749765 90.3777068927371 -1.0 0.0</t>
  </si>
  <si>
    <t>uuid:fdb23cae-8bf7-4073-bcbd-4155455d754a</t>
  </si>
  <si>
    <t>fdb23cae-8bf7-4073-bcbd-4155455d754a</t>
  </si>
  <si>
    <t>2017-06-18T10:29:29</t>
  </si>
  <si>
    <t>2017-06-13T09:53:00.823+06</t>
  </si>
  <si>
    <t>23.82398364258306 90.37799781486517 -36.0 0.0</t>
  </si>
  <si>
    <t>uuid:cfd2b817-9918-41dd-9a04-d9dd9732e3e9</t>
  </si>
  <si>
    <t>cfd2b817-9918-41dd-9a04-d9dd9732e3e9</t>
  </si>
  <si>
    <t>2017-06-18T10:31:16</t>
  </si>
  <si>
    <t>2017-06-13T14:51:00.689+06</t>
  </si>
  <si>
    <t>23.7689582050584 90.42777203305174 4.0 0.0</t>
  </si>
  <si>
    <t>uuid:fcbfa379-2748-44b2-ae7f-ebe730170c0f</t>
  </si>
  <si>
    <t>fcbfa379-2748-44b2-ae7f-ebe730170c0f</t>
  </si>
  <si>
    <t>2017-06-18T10:45:04</t>
  </si>
  <si>
    <t>2017-06-13T10:15:00.192+06</t>
  </si>
  <si>
    <t>23.771875308655666 90.43109202086974 -8.0 0.0</t>
  </si>
  <si>
    <t>uuid:6f34036e-4945-46e4-b01b-02352d0575bd</t>
  </si>
  <si>
    <t>6f34036e-4945-46e4-b01b-02352d0575bd</t>
  </si>
  <si>
    <t>2017-06-18T10:47:51</t>
  </si>
  <si>
    <t>2017-06-13T11:00:00.033+06</t>
  </si>
  <si>
    <t>23.7718989 90.431541 0.0 823.0</t>
  </si>
  <si>
    <t>uuid:d7a7362c-7d39-49a2-8e32-5efa44cdd623</t>
  </si>
  <si>
    <t>d7a7362c-7d39-49a2-8e32-5efa44cdd623</t>
  </si>
  <si>
    <t>2017-06-18T10:52:31</t>
  </si>
  <si>
    <t>2017-06-13T12:33:00.228+06</t>
  </si>
  <si>
    <t>23.771428748661016 90.43075757498387 -133.0 0.0</t>
  </si>
  <si>
    <t>uuid:8bcabad2-5ad2-4254-a21a-0e6d42331f63</t>
  </si>
  <si>
    <t>8bcabad2-5ad2-4254-a21a-0e6d42331f63</t>
  </si>
  <si>
    <t>2017-06-18T10:57:24</t>
  </si>
  <si>
    <t>2017-06-12T15:54:00.257+06</t>
  </si>
  <si>
    <t>23.76973562368362 90.43224291657317 -156.0 0.0</t>
  </si>
  <si>
    <t>uuid:e8e618d4-8648-464b-853c-47e9df8d83ef</t>
  </si>
  <si>
    <t>e8e618d4-8648-464b-853c-47e9df8d83ef</t>
  </si>
  <si>
    <t>2017-06-18T10:58:37</t>
  </si>
  <si>
    <t>2017-06-13T12:46:00.049+06</t>
  </si>
  <si>
    <t>23.7284468 90.3685094 0.0 899.999</t>
  </si>
  <si>
    <t>uuid:02041967-877b-4c5c-b327-1011334469cf</t>
  </si>
  <si>
    <t>02041967-877b-4c5c-b327-1011334469cf</t>
  </si>
  <si>
    <t>2017-06-18T10:59:43</t>
  </si>
  <si>
    <t>2017-06-12T15:49:00.889+06</t>
  </si>
  <si>
    <t>23.76947496708241 90.4314943120932 70.0 0.0</t>
  </si>
  <si>
    <t>uuid:47eee994-5fef-491f-bf2d-d63fe9b1cb26</t>
  </si>
  <si>
    <t>47eee994-5fef-491f-bf2d-d63fe9b1cb26</t>
  </si>
  <si>
    <t>2017-06-18T11:00:47</t>
  </si>
  <si>
    <t>2017-06-13T11:50:00.809+06</t>
  </si>
  <si>
    <t>uuid:53fd79a3-dbae-4877-b203-6cdac47854b8</t>
  </si>
  <si>
    <t>53fd79a3-dbae-4877-b203-6cdac47854b8</t>
  </si>
  <si>
    <t>2017-06-18T11:03:13</t>
  </si>
  <si>
    <t>2017-06-13T16:28:00.192+06</t>
  </si>
  <si>
    <t>23.769451337970725 90.43003626639252 100.0 0.0</t>
  </si>
  <si>
    <t>uuid:70e0890c-24af-4c73-89d2-03b5f6d38b18</t>
  </si>
  <si>
    <t>70e0890c-24af-4c73-89d2-03b5f6d38b18</t>
  </si>
  <si>
    <t>2017-06-18T11:06:19</t>
  </si>
  <si>
    <t>2017-06-12T15:24:00.326+06</t>
  </si>
  <si>
    <t>23.768019758354214 90.43212220881159 -5.0 0.0</t>
  </si>
  <si>
    <t>uuid:7a982c58-e7d1-4f9d-8b99-0f9a25d4d146</t>
  </si>
  <si>
    <t>7a982c58-e7d1-4f9d-8b99-0f9a25d4d146</t>
  </si>
  <si>
    <t>2017-06-18T11:07:15</t>
  </si>
  <si>
    <t>2017-06-12T14:32:00.171+06</t>
  </si>
  <si>
    <t>23.768353367254903 90.4306842001815 35.0 0.0</t>
  </si>
  <si>
    <t>uuid:2599f830-c331-495c-a916-7a2051bfaffc</t>
  </si>
  <si>
    <t>2599f830-c331-495c-a916-7a2051bfaffc</t>
  </si>
  <si>
    <t>2017-06-18T11:07:22</t>
  </si>
  <si>
    <t>2017-06-13T13:31:00.237+06</t>
  </si>
  <si>
    <t>23.77181958622141 90.43075709676266 -5.0 0.0</t>
  </si>
  <si>
    <t>uuid:03d41055-ee6a-4a94-8479-e4916df7e0fd</t>
  </si>
  <si>
    <t>03d41055-ee6a-4a94-8479-e4916df7e0fd</t>
  </si>
  <si>
    <t>2017-06-18T11:07:30</t>
  </si>
  <si>
    <t>2017-06-13T15:44:00.701+06</t>
  </si>
  <si>
    <t>23.76960298009948 90.4300948291055 -2.0 0.0</t>
  </si>
  <si>
    <t>uuid:932b4e5e-0272-439f-b0d2-bc0d6a1eedd6</t>
  </si>
  <si>
    <t>932b4e5e-0272-439f-b0d2-bc0d6a1eedd6</t>
  </si>
  <si>
    <t>2017-06-18T11:07:37</t>
  </si>
  <si>
    <t>2017-06-12T14:50:00.770+06</t>
  </si>
  <si>
    <t>23.725102268283663 90.42770810195752 -87.0 0.0</t>
  </si>
  <si>
    <t>uuid:15144015-0de8-4760-b18b-89fca1020199</t>
  </si>
  <si>
    <t>15144015-0de8-4760-b18b-89fca1020199</t>
  </si>
  <si>
    <t>2017-06-18T11:08:50</t>
  </si>
  <si>
    <t>2017-06-13T10:26:00.001+06</t>
  </si>
  <si>
    <t>23.72491669262792 90.4274113837945 -40.0 0.0</t>
  </si>
  <si>
    <t>uuid:a184c355-1b55-4434-b527-afb8c89a079a</t>
  </si>
  <si>
    <t>a184c355-1b55-4434-b527-afb8c89a079a</t>
  </si>
  <si>
    <t>2017-06-18T11:08:59</t>
  </si>
  <si>
    <t>2017-06-12T13:45:00.542+06</t>
  </si>
  <si>
    <t>uuid:108b823c-fade-4f0b-93cc-8ebbd8246437</t>
  </si>
  <si>
    <t>108b823c-fade-4f0b-93cc-8ebbd8246437</t>
  </si>
  <si>
    <t>2017-06-18T11:09:07</t>
  </si>
  <si>
    <t>2017-06-12T11:50:00.481+06</t>
  </si>
  <si>
    <t>23.72473674444927 90.42798964730119 -60.0 0.0</t>
  </si>
  <si>
    <t>uuid:ebd7fe86-e429-4929-a401-08186e4c59d9</t>
  </si>
  <si>
    <t>ebd7fe86-e429-4929-a401-08186e4c59d9</t>
  </si>
  <si>
    <t>2017-06-18T11:09:15</t>
  </si>
  <si>
    <t>2017-06-13T11:37:00.260+06</t>
  </si>
  <si>
    <t>23.724821424344636 90.42752232570693 -4.0 0.0</t>
  </si>
  <si>
    <t>uuid:4fb910e4-b3ed-4b15-af61-68571ef52e2e</t>
  </si>
  <si>
    <t>4fb910e4-b3ed-4b15-af61-68571ef52e2e</t>
  </si>
  <si>
    <t>2017-06-18T11:09:23</t>
  </si>
  <si>
    <t>2017-06-14T09:34:00.377+06</t>
  </si>
  <si>
    <t>23.724746853853087 90.42624018837996 7.0 0.0</t>
  </si>
  <si>
    <t>uuid:e4e7a58a-d257-4054-9532-ad11b9cdcb5d</t>
  </si>
  <si>
    <t>e4e7a58a-d257-4054-9532-ad11b9cdcb5d</t>
  </si>
  <si>
    <t>2017-06-18T11:10:38</t>
  </si>
  <si>
    <t>2017-06-12T12:51:00.574+06</t>
  </si>
  <si>
    <t>23.7244987697598 90.4285903625504 1.0 0.0</t>
  </si>
  <si>
    <t>uuid:3fb000a9-9758-4583-ad41-574f78fe289f</t>
  </si>
  <si>
    <t>3fb000a9-9758-4583-ad41-574f78fe289f</t>
  </si>
  <si>
    <t>2017-06-18T11:11:33</t>
  </si>
  <si>
    <t>2017-06-13T09:51:00.639+06</t>
  </si>
  <si>
    <t>23.724888715824676 90.42762146158022 -42.0 0.0</t>
  </si>
  <si>
    <t>uuid:d9488a1f-a988-40ef-afa1-347f457a068a</t>
  </si>
  <si>
    <t>d9488a1f-a988-40ef-afa1-347f457a068a</t>
  </si>
  <si>
    <t>2017-06-18T11:13:28</t>
  </si>
  <si>
    <t>2017-06-12T12:08:00.444+06</t>
  </si>
  <si>
    <t>23.7243454 90.3729228 0.0 699.999</t>
  </si>
  <si>
    <t>uuid:693c23bd-0b92-4d79-a885-d1a63c13ecd5</t>
  </si>
  <si>
    <t>693c23bd-0b92-4d79-a885-d1a63c13ecd5</t>
  </si>
  <si>
    <t>2017-06-18T11:15:37</t>
  </si>
  <si>
    <t>2017-06-13T12:10:00.856+06</t>
  </si>
  <si>
    <t>23.724923125765425 90.42756173252955 -57.0 0.0</t>
  </si>
  <si>
    <t>uuid:e39a2976-fa23-4f06-a937-f01ee705c0cb</t>
  </si>
  <si>
    <t>e39a2976-fa23-4f06-a937-f01ee705c0cb</t>
  </si>
  <si>
    <t>2017-06-18T11:16:22</t>
  </si>
  <si>
    <t>2017-06-12T14:19:00.965+06</t>
  </si>
  <si>
    <t>23.723333244393892 90.42774599151802 30.0 0.0</t>
  </si>
  <si>
    <t>uuid:3118a6e5-9d4e-4231-a587-231ddf01ea23</t>
  </si>
  <si>
    <t>3118a6e5-9d4e-4231-a587-231ddf01ea23</t>
  </si>
  <si>
    <t>2017-06-18T11:21:06</t>
  </si>
  <si>
    <t>2017-06-12T10:43:00.486+06</t>
  </si>
  <si>
    <t>23.7247173 90.3729228 0.0 699.999</t>
  </si>
  <si>
    <t>uuid:a8335f8e-db44-4151-9d8c-c96558ccf02a</t>
  </si>
  <si>
    <t>a8335f8e-db44-4151-9d8c-c96558ccf02a</t>
  </si>
  <si>
    <t>2017-06-18T11:21:32</t>
  </si>
  <si>
    <t>2017-06-13T10:53:00.942+06</t>
  </si>
  <si>
    <t>23.724693030082317 90.42752806187602 -1.0 0.0</t>
  </si>
  <si>
    <t>uuid:4bf724ca-fd28-4bd4-8d18-f378ccd7bcac</t>
  </si>
  <si>
    <t>4bf724ca-fd28-4bd4-8d18-f378ccd7bcac</t>
  </si>
  <si>
    <t>2017-06-18T11:24:20</t>
  </si>
  <si>
    <t>2017-06-13T10:59:00.813+06</t>
  </si>
  <si>
    <t>uuid:00fd7265-c4ad-4fa6-beb4-56ee5414df1b</t>
  </si>
  <si>
    <t>00fd7265-c4ad-4fa6-beb4-56ee5414df1b</t>
  </si>
  <si>
    <t>2017-06-12T11:37:00.824+06</t>
  </si>
  <si>
    <t>uuid:d993bf29-988d-4d83-930f-39eceb7b19b0</t>
  </si>
  <si>
    <t>d993bf29-988d-4d83-930f-39eceb7b19b0</t>
  </si>
  <si>
    <t>2017-06-18T11:25:57</t>
  </si>
  <si>
    <t>2017-06-14T09:07:00.271+06</t>
  </si>
  <si>
    <t>23.724014576202077 90.4271095214804 -52.24498850572854 10.0</t>
  </si>
  <si>
    <t>uuid:8aad9b4e-248b-49f6-866f-5e9ccca81beb</t>
  </si>
  <si>
    <t>8aad9b4e-248b-49f6-866f-5e9ccca81beb</t>
  </si>
  <si>
    <t>2017-06-13T11:36:00.534+06</t>
  </si>
  <si>
    <t>uuid:ad140d5f-9691-45e4-9755-176005d6309e</t>
  </si>
  <si>
    <t>ad140d5f-9691-45e4-9755-176005d6309e</t>
  </si>
  <si>
    <t>2017-06-18T11:28:29</t>
  </si>
  <si>
    <t>2017-06-14T09:46:00.996+06</t>
  </si>
  <si>
    <t>23.7280735 90.3690978 0.0 1000.0</t>
  </si>
  <si>
    <t>uuid:fb20ffbd-25f0-4e9c-aee3-9b8adc28784f</t>
  </si>
  <si>
    <t>fb20ffbd-25f0-4e9c-aee3-9b8adc28784f</t>
  </si>
  <si>
    <t>2017-06-18T11:29:53</t>
  </si>
  <si>
    <t>2017-06-12T13:10:00.695+06</t>
  </si>
  <si>
    <t>uuid:75f1e9ac-b6f9-4877-9b8a-141e910661aa</t>
  </si>
  <si>
    <t>75f1e9ac-b6f9-4877-9b8a-141e910661aa</t>
  </si>
  <si>
    <t>2017-06-18T11:34:20</t>
  </si>
  <si>
    <t>2017-06-12T12:38:00.127+06</t>
  </si>
  <si>
    <t>uuid:62d464d8-4a65-425f-9a82-4d9ebf04345a</t>
  </si>
  <si>
    <t>62d464d8-4a65-425f-9a82-4d9ebf04345a</t>
  </si>
  <si>
    <t>2017-06-18T11:37:44</t>
  </si>
  <si>
    <t>2017-06-13T12:14:00.022+06</t>
  </si>
  <si>
    <t>uuid:6d55c41b-9f82-407f-b4df-7b6d5918965d</t>
  </si>
  <si>
    <t>6d55c41b-9f82-407f-b4df-7b6d5918965d</t>
  </si>
  <si>
    <t>2017-06-18T11:40:35</t>
  </si>
  <si>
    <t>2017-06-13T10:32:00.406+06</t>
  </si>
  <si>
    <t>uuid:29e9bc97-74f0-490b-a44b-eee05f236cc6</t>
  </si>
  <si>
    <t>29e9bc97-74f0-490b-a44b-eee05f236cc6</t>
  </si>
  <si>
    <t>2017-06-18T11:44:29</t>
  </si>
  <si>
    <t>2017-06-14T10:12:00.726+06</t>
  </si>
  <si>
    <t>23.7254632 90.3720401 0.0 699.999</t>
  </si>
  <si>
    <t>uuid:69de05e7-ec96-4132-876d-5e0b3b6e52b5</t>
  </si>
  <si>
    <t>69de05e7-ec96-4132-876d-5e0b3b6e52b5</t>
  </si>
  <si>
    <t>2017-06-18T11:44:45</t>
  </si>
  <si>
    <t>2017-06-12T09:40:00.000+06</t>
  </si>
  <si>
    <t>uuid:7453d13f-4fa5-4c0a-a963-976d6297496e</t>
  </si>
  <si>
    <t>7453d13f-4fa5-4c0a-a963-976d6297496e</t>
  </si>
  <si>
    <t>2017-06-19T05:29:55</t>
  </si>
  <si>
    <t>2017-06-12T10:42:00.831+06</t>
  </si>
  <si>
    <t>uuid:5dd97cf9-4801-4390-9b7a-c5219751838f</t>
  </si>
  <si>
    <t>5dd97cf9-4801-4390-9b7a-c5219751838f</t>
  </si>
  <si>
    <t>2017-06-19T05:30:08</t>
  </si>
  <si>
    <t>2017-06-12T12:00:00.073+06</t>
  </si>
  <si>
    <t>23.6985889 90.4286683 0.0 149.6</t>
  </si>
  <si>
    <t>uuid:a3024f59-d3dd-46da-a03d-6dd7a22af7a6</t>
  </si>
  <si>
    <t>a3024f59-d3dd-46da-a03d-6dd7a22af7a6</t>
  </si>
  <si>
    <t>2017-06-19T05:30:38</t>
  </si>
  <si>
    <t>2017-06-13T09:21:00.191+06</t>
  </si>
  <si>
    <t>Good</t>
  </si>
  <si>
    <t>uuid:f771d346-7fa5-4be8-bac3-b0927617d1a8</t>
  </si>
  <si>
    <t>f771d346-7fa5-4be8-bac3-b0927617d1a8</t>
  </si>
  <si>
    <t>2017-06-19T05:30:42</t>
  </si>
  <si>
    <t>2017-06-13T08:53:00.608+06</t>
  </si>
  <si>
    <t>23.699181477972882 90.43043288366582 0.0 0.0</t>
  </si>
  <si>
    <t>uuid:498a3cf4-d0c8-4ecf-ae13-66398251fec7</t>
  </si>
  <si>
    <t>498a3cf4-d0c8-4ecf-ae13-66398251fec7</t>
  </si>
  <si>
    <t>2017-06-19T05:31:49</t>
  </si>
  <si>
    <t>2017-06-13T10:38:00.168+06</t>
  </si>
  <si>
    <t>Motamuti</t>
  </si>
  <si>
    <t>uuid:baf2220b-6d47-4509-be89-dcdefc33de30</t>
  </si>
  <si>
    <t>baf2220b-6d47-4509-be89-dcdefc33de30</t>
  </si>
  <si>
    <t>2017-06-12T11:04:00.339+06</t>
  </si>
  <si>
    <t>23.787058 90.4250378 0.0 800.0</t>
  </si>
  <si>
    <t>Rojar ager khabar er kotha mone korate kosto hoyese</t>
  </si>
  <si>
    <t>uuid:c5f5270b-5876-4fd7-8bb6-6fc959f1519d</t>
  </si>
  <si>
    <t>c5f5270b-5876-4fd7-8bb6-6fc959f1519d</t>
  </si>
  <si>
    <t>2017-06-19T05:31:51</t>
  </si>
  <si>
    <t>2017-06-14T09:01:00.327+06</t>
  </si>
  <si>
    <t>23.698364049833142 90.43066884847697 0.0 0.0</t>
  </si>
  <si>
    <t>uuid:c1d5060a-3afc-470c-bc36-0aee7f30f147</t>
  </si>
  <si>
    <t>c1d5060a-3afc-470c-bc36-0aee7f30f147</t>
  </si>
  <si>
    <t>2017-06-19T05:31:59</t>
  </si>
  <si>
    <t>2017-06-13T11:09:00.207+06</t>
  </si>
  <si>
    <t>uuid:189266c4-eaee-4b8c-99e8-5670feee2696</t>
  </si>
  <si>
    <t>189266c4-eaee-4b8c-99e8-5670feee2696</t>
  </si>
  <si>
    <t>2017-06-19T05:32:10</t>
  </si>
  <si>
    <t>2017-06-12T12:55:00.681+06</t>
  </si>
  <si>
    <t>23.6996234 90.4304696 0.0 180.0</t>
  </si>
  <si>
    <t>uuid:b5cc5877-c69e-476a-b336-cbeb220aa30c</t>
  </si>
  <si>
    <t>b5cc5877-c69e-476a-b336-cbeb220aa30c</t>
  </si>
  <si>
    <t>2017-06-19T05:34:29</t>
  </si>
  <si>
    <t>2017-06-14T09:59:00.628+06</t>
  </si>
  <si>
    <t>Good reaponse</t>
  </si>
  <si>
    <t>uuid:d177877d-caf7-46af-8f33-e88efa3b95da</t>
  </si>
  <si>
    <t>d177877d-caf7-46af-8f33-e88efa3b95da</t>
  </si>
  <si>
    <t>2017-06-19T05:36:51</t>
  </si>
  <si>
    <t>2017-06-12T11:09:00.753+06</t>
  </si>
  <si>
    <t>23.724500415338216 90.42708633828914 -46.0 0.0</t>
  </si>
  <si>
    <t>uuid:210dec5c-aafc-41c9-a6af-683d0e6e67c0</t>
  </si>
  <si>
    <t>210dec5c-aafc-41c9-a6af-683d0e6e67c0</t>
  </si>
  <si>
    <t>2017-06-19T05:39:23</t>
  </si>
  <si>
    <t>2017-06-12T11:17:00.527+06</t>
  </si>
  <si>
    <t>23.769794777633418 90.43109056525105 28.0 0.0</t>
  </si>
  <si>
    <t>uuid:b36ff1a0-9794-435d-bb3d-0cff0ad611a3</t>
  </si>
  <si>
    <t>b36ff1a0-9794-435d-bb3d-0cff0ad611a3</t>
  </si>
  <si>
    <t>2017-06-19T05:39:42</t>
  </si>
  <si>
    <t>2017-06-12T11:34:00.150+06</t>
  </si>
  <si>
    <t>23.704658462341595 90.42741975929711 -78.0 0.0</t>
  </si>
  <si>
    <t>uuid:676ca680-8d6f-443f-8aae-1e18a3f6cb6e</t>
  </si>
  <si>
    <t>676ca680-8d6f-443f-8aae-1e18a3f6cb6e</t>
  </si>
  <si>
    <t>2017-06-19T05:42:19</t>
  </si>
  <si>
    <t>2017-06-12T10:35:00.526+06</t>
  </si>
  <si>
    <t>23.781192607312395 90.33976039779839 -4.0 0.0</t>
  </si>
  <si>
    <t>uuid:8533c4ef-e2aa-4fcb-ad9b-96f9bb9e2a60</t>
  </si>
  <si>
    <t>8533c4ef-e2aa-4fcb-ad9b-96f9bb9e2a60</t>
  </si>
  <si>
    <t>2017-06-19T05:43:16</t>
  </si>
  <si>
    <t>2017-06-12T12:22:00.963+06</t>
  </si>
  <si>
    <t>23.72431086557971 90.42711191438657 -60.0 0.0</t>
  </si>
  <si>
    <t>uuid:2b25eebb-8f83-49b4-b257-8b7e5704e3ff</t>
  </si>
  <si>
    <t>2b25eebb-8f83-49b4-b257-8b7e5704e3ff</t>
  </si>
  <si>
    <t>2017-06-19T05:46:11</t>
  </si>
  <si>
    <t>2017-06-12T09:47:00.869+06</t>
  </si>
  <si>
    <t>uuid:62e94c94-283e-48e3-b806-6996a6d8ada1</t>
  </si>
  <si>
    <t>62e94c94-283e-48e3-b806-6996a6d8ada1</t>
  </si>
  <si>
    <t>2017-06-19T05:50:52</t>
  </si>
  <si>
    <t>2017-06-11T14:42:00.452+06</t>
  </si>
  <si>
    <t>Gdfjkgf</t>
  </si>
  <si>
    <t>uuid:08a8cace-adfe-4f4a-9a86-cc9081e4ce18</t>
  </si>
  <si>
    <t>08a8cace-adfe-4f4a-9a86-cc9081e4ce18</t>
  </si>
  <si>
    <t>2017-06-19T05:51:56</t>
  </si>
  <si>
    <t>2017-06-12T10:14:00.636+06</t>
  </si>
  <si>
    <t>uuid:8f4594ce-b1d1-4121-a9a3-dad98c499344</t>
  </si>
  <si>
    <t>8f4594ce-b1d1-4121-a9a3-dad98c499344</t>
  </si>
  <si>
    <t>2017-06-19T06:02:07</t>
  </si>
  <si>
    <t>2017-06-13T10:12:00.027+06</t>
  </si>
  <si>
    <t>23.72448212115478 90.42697773049144 -52.0 0.0</t>
  </si>
  <si>
    <t>uuid:f1c4d578-3b16-4bb0-9085-7fea6d3900b4</t>
  </si>
  <si>
    <t>f1c4d578-3b16-4bb0-9085-7fea6d3900b4</t>
  </si>
  <si>
    <t>2017-06-19T06:03:59</t>
  </si>
  <si>
    <t>2017-06-13T08:42:00.998+06</t>
  </si>
  <si>
    <t>uuid:8acd60e9-d35c-44f5-a71d-d577a25b3aaf</t>
  </si>
  <si>
    <t>8acd60e9-d35c-44f5-a71d-d577a25b3aaf</t>
  </si>
  <si>
    <t>2017-06-12T12:01:00.876+06</t>
  </si>
  <si>
    <t>23.769774444633136 90.43291854003189 3.0 0.0</t>
  </si>
  <si>
    <t>uuid:46cb1395-eace-4347-8efa-6bc4d94268ed</t>
  </si>
  <si>
    <t>46cb1395-eace-4347-8efa-6bc4d94268ed</t>
  </si>
  <si>
    <t>2017-06-19T06:04:04</t>
  </si>
  <si>
    <t>2017-06-13T15:45:00.181+06</t>
  </si>
  <si>
    <t>23.76990335231133 90.42978795085236 0.0 0.0</t>
  </si>
  <si>
    <t>uuid:8cb970da-f10d-4b8f-9bbc-bc0caef1478e</t>
  </si>
  <si>
    <t>8cb970da-f10d-4b8f-9bbc-bc0caef1478e</t>
  </si>
  <si>
    <t>2017-06-19T06:09:12</t>
  </si>
  <si>
    <t>2017-06-12T12:07:00.554+06</t>
  </si>
  <si>
    <t>uuid:acce2710-be55-44e1-98e6-e6faba8e0469</t>
  </si>
  <si>
    <t>acce2710-be55-44e1-98e6-e6faba8e0469</t>
  </si>
  <si>
    <t>2017-06-19T06:15:30</t>
  </si>
  <si>
    <t>2017-06-12T15:17:00.796+06</t>
  </si>
  <si>
    <t>23.7690951 90.4309237 0.0 149.6</t>
  </si>
  <si>
    <t>uuid:b1f080ce-e06a-4b8f-bc2d-6036784a9317</t>
  </si>
  <si>
    <t>b1f080ce-e06a-4b8f-bc2d-6036784a9317</t>
  </si>
  <si>
    <t>2017-06-19T06:17:10</t>
  </si>
  <si>
    <t>2017-06-14T10:02:00.055+06</t>
  </si>
  <si>
    <t>uuid:690d9553-117b-4fd5-ab89-236ab8d5d537</t>
  </si>
  <si>
    <t>690d9553-117b-4fd5-ab89-236ab8d5d537</t>
  </si>
  <si>
    <t>2017-06-19T06:24:12</t>
  </si>
  <si>
    <t>2017-06-12T12:40:00.356+06</t>
  </si>
  <si>
    <t>23.769967559751226 90.43231032225238 -25.0 0.0</t>
  </si>
  <si>
    <t>uuid:e5cfa6aa-d212-4e18-8ee0-1f08bc3c1bd0</t>
  </si>
  <si>
    <t>e5cfa6aa-d212-4e18-8ee0-1f08bc3c1bd0</t>
  </si>
  <si>
    <t>2017-06-19T06:25:46</t>
  </si>
  <si>
    <t>2017-06-12T12:51:00.083+06</t>
  </si>
  <si>
    <t>uuid:8fb2cab0-c791-4b26-96aa-30beef611fa3</t>
  </si>
  <si>
    <t>8fb2cab0-c791-4b26-96aa-30beef611fa3</t>
  </si>
  <si>
    <t>2017-06-14T09:00:00.659+06</t>
  </si>
  <si>
    <t>uuid:b2508d85-ab81-4d75-9050-44ebd5d98830</t>
  </si>
  <si>
    <t>b2508d85-ab81-4d75-9050-44ebd5d98830</t>
  </si>
  <si>
    <t>2017-06-19T06:26:55</t>
  </si>
  <si>
    <t>2017-06-14T08:20:00.207+06</t>
  </si>
  <si>
    <t>23.6987267 90.4308547 0.0 64.1</t>
  </si>
  <si>
    <t>uuid:8e39bada-faaa-413f-a2ad-433721faa501</t>
  </si>
  <si>
    <t>8e39bada-faaa-413f-a2ad-433721faa501</t>
  </si>
  <si>
    <t>2017-06-19T06:27:45</t>
  </si>
  <si>
    <t>2017-06-13T11:36:00.161+06</t>
  </si>
  <si>
    <t>uuid:85ff4402-1b9d-41ca-aec0-18ec14359295</t>
  </si>
  <si>
    <t>85ff4402-1b9d-41ca-aec0-18ec14359295</t>
  </si>
  <si>
    <t>2017-06-19T06:35:25</t>
  </si>
  <si>
    <t>2017-06-13T09:50:00.894+06</t>
  </si>
  <si>
    <t>uuid:bed53fef-75e0-4e72-97cf-c41ad81a31cc</t>
  </si>
  <si>
    <t>bed53fef-75e0-4e72-97cf-c41ad81a31cc</t>
  </si>
  <si>
    <t>2017-06-19T06:39:07</t>
  </si>
  <si>
    <t>2017-06-14T10:01:00.747+06</t>
  </si>
  <si>
    <t>23.724161722905144 90.42763771617435 -66.0 0.0</t>
  </si>
  <si>
    <t>uuid:c3afa78b-2a5a-41c5-9b25-0cc1e5e62706</t>
  </si>
  <si>
    <t>c3afa78b-2a5a-41c5-9b25-0cc1e5e62706</t>
  </si>
  <si>
    <t>2017-06-19T06:39:56</t>
  </si>
  <si>
    <t>2017-06-13T12:02:00.348+06</t>
  </si>
  <si>
    <t>23.77244391266239 90.43249214791763 -185.0 0.0</t>
  </si>
  <si>
    <t>uuid:5f21a780-7cd8-4e8a-8807-7bc7ae75c4dc</t>
  </si>
  <si>
    <t>5f21a780-7cd8-4e8a-8807-7bc7ae75c4dc</t>
  </si>
  <si>
    <t>2017-06-19T06:44:46</t>
  </si>
  <si>
    <t>2017-06-13T15:23:00.821+06</t>
  </si>
  <si>
    <t>23.770237738679594 90.42930965135113 0.0 0.0</t>
  </si>
  <si>
    <t>uuid:d3b47128-ba97-4ba7-a251-d8c63d55a168</t>
  </si>
  <si>
    <t>d3b47128-ba97-4ba7-a251-d8c63d55a168</t>
  </si>
  <si>
    <t>2017-06-19T06:48:15</t>
  </si>
  <si>
    <t>2017-06-13T10:42:00.835+06</t>
  </si>
  <si>
    <t>23.7729203 90.4276896 0.0 1000.0</t>
  </si>
  <si>
    <t>uuid:48db5a9d-23d9-4e2b-9a6a-01cd24c394e1</t>
  </si>
  <si>
    <t>48db5a9d-23d9-4e2b-9a6a-01cd24c394e1</t>
  </si>
  <si>
    <t>2017-06-19T06:50:20</t>
  </si>
  <si>
    <t>2017-06-12T12:30:00.255+06</t>
  </si>
  <si>
    <t>23.823247873911715 90.37860126653786 0.2621320653484511 5.0</t>
  </si>
  <si>
    <t>uuid:eceda66f-b7a7-4b11-84f8-2d06ba663af1</t>
  </si>
  <si>
    <t>eceda66f-b7a7-4b11-84f8-2d06ba663af1</t>
  </si>
  <si>
    <t>2017-06-19T06:52:24</t>
  </si>
  <si>
    <t>2017-06-12T13:31:00.241+06</t>
  </si>
  <si>
    <t>23.708592 90.4250378 0.0 800.0</t>
  </si>
  <si>
    <t>uuid:ad440057-e3b7-4c31-8494-27e43f4219f6</t>
  </si>
  <si>
    <t>ad440057-e3b7-4c31-8494-27e43f4219f6</t>
  </si>
  <si>
    <t>2017-06-19T07:03:09</t>
  </si>
  <si>
    <t>2017-06-13T10:49:00.259+06</t>
  </si>
  <si>
    <t>23.771946 90.4312348 0.0 28.73</t>
  </si>
  <si>
    <t>uuid:2295953e-1428-4fe3-b302-15d6015570e0</t>
  </si>
  <si>
    <t>2295953e-1428-4fe3-b302-15d6015570e0</t>
  </si>
  <si>
    <t>2017-06-19T07:06:47</t>
  </si>
  <si>
    <t>2017-06-14T10:50:00.859+06</t>
  </si>
  <si>
    <t>23.824199844002827 90.37772592510684 5.0 0.0</t>
  </si>
  <si>
    <t>uuid:278cd989-bcb9-4e5b-ae18-b7194f1c032f</t>
  </si>
  <si>
    <t>278cd989-bcb9-4e5b-ae18-b7194f1c032f</t>
  </si>
  <si>
    <t>2017-06-19T07:09:23</t>
  </si>
  <si>
    <t>2017-06-13T09:23:00.316+06</t>
  </si>
  <si>
    <t>23.69805773511608 90.43128335186103 -21.0 0.0</t>
  </si>
  <si>
    <t>uuid:e0c8c323-9e53-4d8c-a6b6-99734144de1c</t>
  </si>
  <si>
    <t>e0c8c323-9e53-4d8c-a6b6-99734144de1c</t>
  </si>
  <si>
    <t>2017-06-19T07:13:41</t>
  </si>
  <si>
    <t>2017-06-19T07:14:23</t>
  </si>
  <si>
    <t>2017-06-13T08:55:00.326+06</t>
  </si>
  <si>
    <t>23.823815076181027 90.37900753523994 0.0 0.0</t>
  </si>
  <si>
    <t>uuid:d0fed4a7-c6fa-43b5-aa33-be79106c44ba</t>
  </si>
  <si>
    <t>d0fed4a7-c6fa-43b5-aa33-be79106c44ba</t>
  </si>
  <si>
    <t>2017-06-19T07:18:35</t>
  </si>
  <si>
    <t>2017-06-14T09:36:00.237+06</t>
  </si>
  <si>
    <t>uuid:26ec26b0-de75-45e6-9d8a-ea1b3e5d63f0</t>
  </si>
  <si>
    <t>26ec26b0-de75-45e6-9d8a-ea1b3e5d63f0</t>
  </si>
  <si>
    <t>2017-06-19T07:21:28</t>
  </si>
  <si>
    <t>2017-06-12T13:39:00.952+06</t>
  </si>
  <si>
    <t>23.724327477116773 90.42700553847543 -25.0 0.0</t>
  </si>
  <si>
    <t>uuid:b08cf9ec-059f-444f-bb3f-4d2cecf733a2</t>
  </si>
  <si>
    <t>b08cf9ec-059f-444f-bb3f-4d2cecf733a2</t>
  </si>
  <si>
    <t>2017-06-19T07:21:53</t>
  </si>
  <si>
    <t>2017-06-13T11:03:00.870+06</t>
  </si>
  <si>
    <t>23.724668372901164 90.42710559773195 -37.0 0.0</t>
  </si>
  <si>
    <t>uuid:1f3230d8-6a4e-4a49-822f-52f8d57688c7</t>
  </si>
  <si>
    <t>1f3230d8-6a4e-4a49-822f-52f8d57688c7</t>
  </si>
  <si>
    <t>2017-06-19T07:24:01</t>
  </si>
  <si>
    <t>2017-06-12T11:10:00.709+06</t>
  </si>
  <si>
    <t>uuid:5497473d-a3d4-4c91-8089-8b4c5b55c58b</t>
  </si>
  <si>
    <t>5497473d-a3d4-4c91-8089-8b4c5b55c58b</t>
  </si>
  <si>
    <t>2017-06-19T07:24:40</t>
  </si>
  <si>
    <t>2017-06-14T09:06:00.901+06</t>
  </si>
  <si>
    <t>23.724060825384882 90.42734091200587 -44.0 0.0</t>
  </si>
  <si>
    <t>uuid:f0c53531-b267-4960-bf22-417b6994b55e</t>
  </si>
  <si>
    <t>f0c53531-b267-4960-bf22-417b6994b55e</t>
  </si>
  <si>
    <t>2017-06-19T07:25:23</t>
  </si>
  <si>
    <t>2017-06-12T12:47:00.894+06</t>
  </si>
  <si>
    <t>uuid:8c30f5fe-7676-4a0c-a681-864f8e9c8e8d</t>
  </si>
  <si>
    <t>8c30f5fe-7676-4a0c-a681-864f8e9c8e8d</t>
  </si>
  <si>
    <t>2017-06-19T07:32:35</t>
  </si>
  <si>
    <t>2017-06-13T08:22:00.824+06</t>
  </si>
  <si>
    <t>23.69891217186956 90.43094286205312 -1.0 0.0</t>
  </si>
  <si>
    <t>uuid:5992e8c7-df43-4a4b-a816-93988581b603</t>
  </si>
  <si>
    <t>5992e8c7-df43-4a4b-a816-93988581b603</t>
  </si>
  <si>
    <t>2017-06-19T07:47:10</t>
  </si>
  <si>
    <t>2017-06-13T10:20:00.032+06</t>
  </si>
  <si>
    <t>23.6974218 90.4297522 0.0 800.0</t>
  </si>
  <si>
    <t>uuid:92f9cadc-d2cf-4419-ad8d-64204e9b48c1</t>
  </si>
  <si>
    <t>92f9cadc-d2cf-4419-ad8d-64204e9b48c1</t>
  </si>
  <si>
    <t>2017-06-19T07:50:08</t>
  </si>
  <si>
    <t>2017-06-12T10:19:00.504+06</t>
  </si>
  <si>
    <t>23.72523198908233 90.37121147866849 -31.0 0.0</t>
  </si>
  <si>
    <t>uuid:262041cc-6616-43cb-970e-d92ffb811565</t>
  </si>
  <si>
    <t>262041cc-6616-43cb-970e-d92ffb811565</t>
  </si>
  <si>
    <t>2017-06-19T07:57:35</t>
  </si>
  <si>
    <t>2017-06-13T14:27:00.468+06</t>
  </si>
  <si>
    <t>23.77008780127721 90.42981091221529 0.0 0.0</t>
  </si>
  <si>
    <t>uuid:5053e08d-ca40-46a7-ba98-88b87cd89252</t>
  </si>
  <si>
    <t>5053e08d-ca40-46a7-ba98-88b87cd89252</t>
  </si>
  <si>
    <t>2017-06-19T08:01:03</t>
  </si>
  <si>
    <t>2017-06-14T08:46:00.164+06</t>
  </si>
  <si>
    <t>23.707947829019734 90.42527762183525 0.0 0.0</t>
  </si>
  <si>
    <t>uuid:d6020ac3-9c8a-4513-a970-3c3469e0ac8e</t>
  </si>
  <si>
    <t>d6020ac3-9c8a-4513-a970-3c3469e0ac8e</t>
  </si>
  <si>
    <t>2017-06-19T08:03:12</t>
  </si>
  <si>
    <t>2017-06-13T12:37:00.451+06</t>
  </si>
  <si>
    <t>23.771890970356974 90.42956529451028 -7.0 0.0</t>
  </si>
  <si>
    <t>uuid:a81c7103-8091-475b-af5f-35675e00a731</t>
  </si>
  <si>
    <t>a81c7103-8091-475b-af5f-35675e00a731</t>
  </si>
  <si>
    <t>2017-06-19T08:06:42</t>
  </si>
  <si>
    <t>2017-06-12T11:48:00.313+06</t>
  </si>
  <si>
    <t>23.72493427129115 90.37139346354076 0.0 0.0</t>
  </si>
  <si>
    <t>uuid:316a1516-bc32-4f2b-b57c-5c0682d94f1d</t>
  </si>
  <si>
    <t>316a1516-bc32-4f2b-b57c-5c0682d94f1d</t>
  </si>
  <si>
    <t>2017-06-19T08:11:54</t>
  </si>
  <si>
    <t>2017-06-12T13:11:00.870+06</t>
  </si>
  <si>
    <t>23.724894900432272 90.37115161834852 2.169892843812704 5.0</t>
  </si>
  <si>
    <t>uuid:6a5e2350-9d62-4e40-82d1-7513ea4479b7</t>
  </si>
  <si>
    <t>6a5e2350-9d62-4e40-82d1-7513ea4479b7</t>
  </si>
  <si>
    <t>2017-06-19T08:16:36</t>
  </si>
  <si>
    <t>2017-06-13T12:13:00.870+06</t>
  </si>
  <si>
    <t>23.771996043402243 90.42953791961746 -73.0 0.0</t>
  </si>
  <si>
    <t>uuid:caea943b-703b-4f75-92a7-946284804761</t>
  </si>
  <si>
    <t>caea943b-703b-4f75-92a7-946284804761</t>
  </si>
  <si>
    <t>2017-06-19T08:20:17</t>
  </si>
  <si>
    <t>2017-06-13T14:45:00.645+06</t>
  </si>
  <si>
    <t>23.76910281821216 90.43035523018114 9.0 0.0</t>
  </si>
  <si>
    <t>uuid:61f87160-1633-4727-b311-802d400559ca</t>
  </si>
  <si>
    <t>61f87160-1633-4727-b311-802d400559ca</t>
  </si>
  <si>
    <t>2017-06-19T08:22:16</t>
  </si>
  <si>
    <t>2017-06-12T11:48:00.953+06</t>
  </si>
  <si>
    <t>23.724414361638733 90.4270920263229 -47.0 0.0</t>
  </si>
  <si>
    <t>uuid:8d6983a7-6a90-4178-95c9-c8b9e048c7cf</t>
  </si>
  <si>
    <t>8d6983a7-6a90-4178-95c9-c8b9e048c7cf</t>
  </si>
  <si>
    <t>2017-06-19T08:23:39</t>
  </si>
  <si>
    <t>2017-06-12T13:01:00.904+06</t>
  </si>
  <si>
    <t>23.72449259295498 90.42708060439519 -53.0 0.0</t>
  </si>
  <si>
    <t>uuid:e0d43f25-3663-4d00-97f0-83bcf96df2e8</t>
  </si>
  <si>
    <t>e0d43f25-3663-4d00-97f0-83bcf96df2e8</t>
  </si>
  <si>
    <t>2017-06-19T08:23:52</t>
  </si>
  <si>
    <t>2017-06-14T09:32:00.814+06</t>
  </si>
  <si>
    <t>23.724040420165917 90.42744983251846 -35.10408910643309 5.0</t>
  </si>
  <si>
    <t>uuid:13da8ec7-eba8-427d-aa25-de6b4039398e</t>
  </si>
  <si>
    <t>13da8ec7-eba8-427d-aa25-de6b4039398e</t>
  </si>
  <si>
    <t>2017-06-19T08:24:11</t>
  </si>
  <si>
    <t>2017-06-13T11:30:00.645+06</t>
  </si>
  <si>
    <t>23.724406696190236 90.4269474384343 -46.0 0.0</t>
  </si>
  <si>
    <t>uuid:8a544ece-e60b-43cb-ae5c-f2d9d15d260f</t>
  </si>
  <si>
    <t>8a544ece-e60b-43cb-ae5c-f2d9d15d260f</t>
  </si>
  <si>
    <t>2017-06-19T08:24:19</t>
  </si>
  <si>
    <t>2017-06-12T11:55:00.288+06</t>
  </si>
  <si>
    <t>uuid:32b70233-091c-4cc6-a9c2-30053a58ca9e</t>
  </si>
  <si>
    <t>32b70233-091c-4cc6-a9c2-30053a58ca9e</t>
  </si>
  <si>
    <t>2017-06-19T08:25:06</t>
  </si>
  <si>
    <t>2017-06-12T14:52:00.986+06</t>
  </si>
  <si>
    <t>uuid:7b0c212e-b6ff-405d-a21d-c5a395f8c96c</t>
  </si>
  <si>
    <t>7b0c212e-b6ff-405d-a21d-c5a395f8c96c</t>
  </si>
  <si>
    <t>2017-06-19T08:25:08</t>
  </si>
  <si>
    <t>2017-06-13T10:32:00.155+06</t>
  </si>
  <si>
    <t>uuid:c0289359-b924-4023-82bf-5ad5717f91fb</t>
  </si>
  <si>
    <t>c0289359-b924-4023-82bf-5ad5717f91fb</t>
  </si>
  <si>
    <t>2017-06-19T08:25:11</t>
  </si>
  <si>
    <t>2017-06-14T09:02:00.377+06</t>
  </si>
  <si>
    <t>uuid:e1932948-ad64-4da5-b881-89298b25d32c</t>
  </si>
  <si>
    <t>e1932948-ad64-4da5-b881-89298b25d32c</t>
  </si>
  <si>
    <t>2017-06-19T08:25:14</t>
  </si>
  <si>
    <t>2017-06-12T12:52:00.389+06</t>
  </si>
  <si>
    <t>uuid:bda2e301-bae2-454f-b80d-c31af0f5e701</t>
  </si>
  <si>
    <t>bda2e301-bae2-454f-b80d-c31af0f5e701</t>
  </si>
  <si>
    <t>2017-06-19T08:27:38</t>
  </si>
  <si>
    <t>2017-06-13T09:42:00.413+06</t>
  </si>
  <si>
    <t>23.724592970778208 90.42703174023099 -38.0 0.0</t>
  </si>
  <si>
    <t>uuid:d9bc0f50-1b07-40b4-9ebf-6904aa630788</t>
  </si>
  <si>
    <t>d9bc0f50-1b07-40b4-9ebf-6904aa630788</t>
  </si>
  <si>
    <t>2017-06-19T08:29:16</t>
  </si>
  <si>
    <t>2017-06-14T08:37:00.328+06</t>
  </si>
  <si>
    <t>uuid:c2420f28-c723-49c0-a63b-0aa138653508</t>
  </si>
  <si>
    <t>c2420f28-c723-49c0-a63b-0aa138653508</t>
  </si>
  <si>
    <t>2017-06-13T10:39:00.821+06</t>
  </si>
  <si>
    <t>23.72450224103448 90.42697381628489 -46.0 0.0</t>
  </si>
  <si>
    <t>uuid:a5f1157f-050b-4b6f-9115-81a4c1cdea0c</t>
  </si>
  <si>
    <t>a5f1157f-050b-4b6f-9115-81a4c1cdea0c</t>
  </si>
  <si>
    <t>2017-06-19T08:36:39</t>
  </si>
  <si>
    <t>2017-06-13T09:12:00.555+06</t>
  </si>
  <si>
    <t>uuid:05e62f24-06ad-4729-a9bd-2b44a463f611</t>
  </si>
  <si>
    <t>05e62f24-06ad-4729-a9bd-2b44a463f611</t>
  </si>
  <si>
    <t>2017-06-12T12:45:00.516+06</t>
  </si>
  <si>
    <t>23.70438638997722 90.42732624256728 -19.0 0.0</t>
  </si>
  <si>
    <t>uuid:08c106a3-cd27-4fd0-a0ab-84ce68c89a71</t>
  </si>
  <si>
    <t>08c106a3-cd27-4fd0-a0ab-84ce68c89a71</t>
  </si>
  <si>
    <t>2017-06-19T08:44:58</t>
  </si>
  <si>
    <t>2017-06-12T11:15:00.961+06</t>
  </si>
  <si>
    <t>Motamuti valo</t>
  </si>
  <si>
    <t>uuid:486b2034-11f0-41cc-8db8-b33f427d48aa</t>
  </si>
  <si>
    <t>486b2034-11f0-41cc-8db8-b33f427d48aa</t>
  </si>
  <si>
    <t>2017-06-19T08:48:38</t>
  </si>
  <si>
    <t>2017-06-14T12:52:00.956+06</t>
  </si>
  <si>
    <t>23.78205367283827 90.3402296929319 0.0 0.0</t>
  </si>
  <si>
    <t>uuid:29f182c0-ff2f-4f50-a2e6-21a08bd23302</t>
  </si>
  <si>
    <t>29f182c0-ff2f-4f50-a2e6-21a08bd23302</t>
  </si>
  <si>
    <t>2017-06-19T08:49:57</t>
  </si>
  <si>
    <t>2017-06-12T10:59:00.845+06</t>
  </si>
  <si>
    <t>23.72524643267491 90.37118064443023 -11.196036121807992 5.0</t>
  </si>
  <si>
    <t>uuid:aa687441-d001-41a2-89d3-baaa0b2647a4</t>
  </si>
  <si>
    <t>aa687441-d001-41a2-89d3-baaa0b2647a4</t>
  </si>
  <si>
    <t>2017-06-19T08:50:46</t>
  </si>
  <si>
    <t>2017-06-12T12:00:00.355+06</t>
  </si>
  <si>
    <t>23.7023859 90.4292458 0.0 50.0</t>
  </si>
  <si>
    <t>uuid:b55756b8-6adc-4d2e-8d43-799dab92c761</t>
  </si>
  <si>
    <t>b55756b8-6adc-4d2e-8d43-799dab92c761</t>
  </si>
  <si>
    <t>2017-06-19T08:51:36</t>
  </si>
  <si>
    <t>2017-06-12T10:41:00.096+06</t>
  </si>
  <si>
    <t>uuid:49a97f6e-54e0-4e18-a249-00cb95414829</t>
  </si>
  <si>
    <t>49a97f6e-54e0-4e18-a249-00cb95414829</t>
  </si>
  <si>
    <t>2017-06-19T08:52:54</t>
  </si>
  <si>
    <t>2017-06-14T09:28:00.607+06</t>
  </si>
  <si>
    <t>uuid:b7202983-9c63-4b54-86b8-91f90059a15c</t>
  </si>
  <si>
    <t>b7202983-9c63-4b54-86b8-91f90059a15c</t>
  </si>
  <si>
    <t>2017-06-12T14:12:00.133+06</t>
  </si>
  <si>
    <t>23.7077546782785 90.4256107904719 -39.0 0.0</t>
  </si>
  <si>
    <t>uuid:12acc967-ff0d-41f4-85a1-fc8ad3603d9c</t>
  </si>
  <si>
    <t>12acc967-ff0d-41f4-85a1-fc8ad3603d9c</t>
  </si>
  <si>
    <t>2017-06-19T08:53:57</t>
  </si>
  <si>
    <t>2017-06-13T09:53:00.261+06</t>
  </si>
  <si>
    <t>23.706043739361295 90.42653832005685 -52.0 0.0</t>
  </si>
  <si>
    <t>uuid:e2801303-a428-466f-a33a-cdb5084f4114</t>
  </si>
  <si>
    <t>e2801303-a428-466f-a33a-cdb5084f4114</t>
  </si>
  <si>
    <t>2017-06-19T08:53:58</t>
  </si>
  <si>
    <t>2017-06-14T09:37:00.714+06</t>
  </si>
  <si>
    <t>23.70781021790971 90.42542797720562 -52.0 0.0</t>
  </si>
  <si>
    <t>uuid:1ccc9c3e-8acd-45cf-9475-640406f2fdb2</t>
  </si>
  <si>
    <t>1ccc9c3e-8acd-45cf-9475-640406f2fdb2</t>
  </si>
  <si>
    <t>2017-06-19T08:55:33</t>
  </si>
  <si>
    <t>2017-06-12T12:36:00.104+06</t>
  </si>
  <si>
    <t>23.725367452950884 90.37089318271788 0.0 0.0</t>
  </si>
  <si>
    <t>uuid:5e26c5e2-1941-441c-982e-1ca09d1c83ad</t>
  </si>
  <si>
    <t>5e26c5e2-1941-441c-982e-1ca09d1c83ad</t>
  </si>
  <si>
    <t>2017-06-19T08:55:34</t>
  </si>
  <si>
    <t>2017-06-13T08:58:00.997+06</t>
  </si>
  <si>
    <t>23.705855654951684 90.42650824900355 -53.0 0.0</t>
  </si>
  <si>
    <t>uuid:6e622447-df4a-481a-881e-919785c35a65</t>
  </si>
  <si>
    <t>6e622447-df4a-481a-881e-919785c35a65</t>
  </si>
  <si>
    <t>2017-06-19T08:58:38</t>
  </si>
  <si>
    <t>2017-06-13T09:22:00.059+06</t>
  </si>
  <si>
    <t>23.703925545814474 90.42751791640184 -50.0 0.0</t>
  </si>
  <si>
    <t>uuid:c3f03479-57aa-4f09-8da4-c456d164f560</t>
  </si>
  <si>
    <t>c3f03479-57aa-4f09-8da4-c456d164f560</t>
  </si>
  <si>
    <t>2017-06-19T09:00:00</t>
  </si>
  <si>
    <t>2017-06-13T11:04:00.863+06</t>
  </si>
  <si>
    <t>23.7037508 90.4273949 0.0 899.999</t>
  </si>
  <si>
    <t>uuid:ccc36ccd-76da-41e6-bcb2-3ae68da1e955</t>
  </si>
  <si>
    <t>ccc36ccd-76da-41e6-bcb2-3ae68da1e955</t>
  </si>
  <si>
    <t>2017-06-19T09:01:01</t>
  </si>
  <si>
    <t>2017-06-12T14:17:00.628+06</t>
  </si>
  <si>
    <t>23.7022591 90.4288682 0.0 899.999</t>
  </si>
  <si>
    <t>uuid:17c2247e-2686-4d2b-bd75-9ebae5894725</t>
  </si>
  <si>
    <t>17c2247e-2686-4d2b-bd75-9ebae5894725</t>
  </si>
  <si>
    <t>2017-06-19T09:05:19</t>
  </si>
  <si>
    <t>2017-06-13T12:44:00.057+06</t>
  </si>
  <si>
    <t>23.772149583703612 90.43084804820096 -56.0 0.0</t>
  </si>
  <si>
    <t>uuid:d6a4fc8f-af0d-453d-951a-8f46675576fa</t>
  </si>
  <si>
    <t>d6a4fc8f-af0d-453d-951a-8f46675576fa</t>
  </si>
  <si>
    <t>2017-06-19T09:06:23</t>
  </si>
  <si>
    <t>2017-06-14T13:18:00.035+06</t>
  </si>
  <si>
    <t>23.778979996408296 90.34000587034271 -46.0 0.0</t>
  </si>
  <si>
    <t>uuid:d91c41c1-2fe9-4b94-850d-f5a2bfd17a53</t>
  </si>
  <si>
    <t>d91c41c1-2fe9-4b94-850d-f5a2bfd17a53</t>
  </si>
  <si>
    <t>2017-06-19T09:07:22</t>
  </si>
  <si>
    <t>2017-06-13T09:34:00.467+06</t>
  </si>
  <si>
    <t>23.707264427109052 90.42590145228597 -44.0 0.0</t>
  </si>
  <si>
    <t>uuid:6d90b71f-8f43-4377-a052-819710a54545</t>
  </si>
  <si>
    <t>6d90b71f-8f43-4377-a052-819710a54545</t>
  </si>
  <si>
    <t>2017-06-19T09:11:09</t>
  </si>
  <si>
    <t>2017-06-13T10:05:00.496+06</t>
  </si>
  <si>
    <t>23.70733189552578 90.42592735043613 -24.0 0.0</t>
  </si>
  <si>
    <t>uuid:e1dd7eae-d2d8-418b-bc71-f84c26154f1d</t>
  </si>
  <si>
    <t>e1dd7eae-d2d8-418b-bc71-f84c26154f1d</t>
  </si>
  <si>
    <t>2017-06-19T09:13:28</t>
  </si>
  <si>
    <t>2017-06-13T12:00:00.801+06</t>
  </si>
  <si>
    <t>23.70777020560119 90.4257315099294 -67.0 0.0</t>
  </si>
  <si>
    <t>uuid:d4bf4d51-8530-4c40-ab50-ef2a3086dbf8</t>
  </si>
  <si>
    <t>d4bf4d51-8530-4c40-ab50-ef2a3086dbf8</t>
  </si>
  <si>
    <t>2017-06-19T09:15:12</t>
  </si>
  <si>
    <t>2017-06-13T10:49:00.116+06</t>
  </si>
  <si>
    <t>23.707182768002976 90.42590622107762 -75.0 0.0</t>
  </si>
  <si>
    <t>uuid:ed99938b-aa6a-4c36-82db-bda3ea55e72e</t>
  </si>
  <si>
    <t>ed99938b-aa6a-4c36-82db-bda3ea55e72e</t>
  </si>
  <si>
    <t>2017-06-19T09:16:18</t>
  </si>
  <si>
    <t>2017-06-13T10:21:00.733+06</t>
  </si>
  <si>
    <t>23.72457630824212 90.37135058878255 0.0 0.0</t>
  </si>
  <si>
    <t>N/N</t>
  </si>
  <si>
    <t>uuid:5fd6f0bd-e200-43ae-9930-c72f5883571e</t>
  </si>
  <si>
    <t>5fd6f0bd-e200-43ae-9930-c72f5883571e</t>
  </si>
  <si>
    <t>2017-06-19T09:17:01</t>
  </si>
  <si>
    <t>2017-06-13T13:11:00.140+06</t>
  </si>
  <si>
    <t>23.779709751349408 90.34042234449076 0.0 0.0</t>
  </si>
  <si>
    <t>uuid:52b779ad-ed13-4a08-8463-d5ab64ba681e</t>
  </si>
  <si>
    <t>52b779ad-ed13-4a08-8463-d5ab64ba681e</t>
  </si>
  <si>
    <t>2017-06-19T09:17:52</t>
  </si>
  <si>
    <t>2017-06-14T14:01:00.962+06</t>
  </si>
  <si>
    <t>23.781795939063446 90.33995721094294 -35.0 0.0</t>
  </si>
  <si>
    <t>uuid:68534703-6824-4627-95e3-c87890710560</t>
  </si>
  <si>
    <t>68534703-6824-4627-95e3-c87890710560</t>
  </si>
  <si>
    <t>2017-06-14T08:58:00.407+06</t>
  </si>
  <si>
    <t>23.708729658794596 90.4250708386173 0.0 0.0</t>
  </si>
  <si>
    <t>uuid:84a53735-0eaa-4688-98ec-b1df94a9a97c</t>
  </si>
  <si>
    <t>84a53735-0eaa-4688-98ec-b1df94a9a97c</t>
  </si>
  <si>
    <t>2017-06-19T09:19:01</t>
  </si>
  <si>
    <t>2017-06-14T09:28:00.188+06</t>
  </si>
  <si>
    <t>23.708563251806442 90.42507138992356 -58.0 0.0</t>
  </si>
  <si>
    <t>uuid:770a3e6f-738c-46a4-9563-87d17c0f0ffc</t>
  </si>
  <si>
    <t>770a3e6f-738c-46a4-9563-87d17c0f0ffc</t>
  </si>
  <si>
    <t>2017-06-19T09:19:57</t>
  </si>
  <si>
    <t>2017-06-19T09:29:27</t>
  </si>
  <si>
    <t>2017-06-19T09:30:58</t>
  </si>
  <si>
    <t>2017-06-13T08:34:00.671+06</t>
  </si>
  <si>
    <t>23.705668123788794 90.42670630690667 -44.0 0.0</t>
  </si>
  <si>
    <t>uuid:ba24f7e7-9996-4b06-b1ae-0629521c4bc3</t>
  </si>
  <si>
    <t>ba24f7e7-9996-4b06-b1ae-0629521c4bc3</t>
  </si>
  <si>
    <t>2017-06-12T13:18:00.702+06</t>
  </si>
  <si>
    <t>23.7835504 90.3393937 0.0 1200.0</t>
  </si>
  <si>
    <t>uuid:c5abe616-a27d-4f50-a31d-b563e71b1500</t>
  </si>
  <si>
    <t>c5abe616-a27d-4f50-a31d-b563e71b1500</t>
  </si>
  <si>
    <t>2017-06-19T09:31:00</t>
  </si>
  <si>
    <t>2017-06-12T12:32:00.820+06</t>
  </si>
  <si>
    <t>23.769315985748662 90.43145611919047 -21.0 0.0</t>
  </si>
  <si>
    <t>uuid:c53c7cfa-2489-47b8-b6c6-78fec4efdc70</t>
  </si>
  <si>
    <t>c53c7cfa-2489-47b8-b6c6-78fec4efdc70</t>
  </si>
  <si>
    <t>2017-06-19T09:31:01</t>
  </si>
  <si>
    <t>2017-06-13T10:47:00.621+06</t>
  </si>
  <si>
    <t>23.705882499121476 90.42628198463119 26.0 0.0</t>
  </si>
  <si>
    <t>uuid:7e60c668-30c8-439e-9c5b-7fc4f010af98</t>
  </si>
  <si>
    <t>7e60c668-30c8-439e-9c5b-7fc4f010af98</t>
  </si>
  <si>
    <t>2017-06-19T09:32:39</t>
  </si>
  <si>
    <t>2017-06-13T10:24:00.928+06</t>
  </si>
  <si>
    <t>23.7828009 90.3420397 0.0 1200.0</t>
  </si>
  <si>
    <t>uuid:51b16393-ed3b-44bc-b3b9-dd28ab8f3627</t>
  </si>
  <si>
    <t>51b16393-ed3b-44bc-b3b9-dd28ab8f3627</t>
  </si>
  <si>
    <t>2017-06-12T14:12:00.098+06</t>
  </si>
  <si>
    <t>23.7690951 90.4309237 0.0 87.6</t>
  </si>
  <si>
    <t>uuid:eed628a0-effc-4ddd-a906-9c7877ca31bd</t>
  </si>
  <si>
    <t>eed628a0-effc-4ddd-a906-9c7877ca31bd</t>
  </si>
  <si>
    <t>2017-06-19T09:37:07</t>
  </si>
  <si>
    <t>2017-06-13T11:43:00.694+06</t>
  </si>
  <si>
    <t>23.77182145244233 90.43090580481326 -2.0 0.0</t>
  </si>
  <si>
    <t>uuid:e7243d90-ecbd-4099-a294-b118090bc25e</t>
  </si>
  <si>
    <t>e7243d90-ecbd-4099-a294-b118090bc25e</t>
  </si>
  <si>
    <t>2017-06-19T09:37:10</t>
  </si>
  <si>
    <t>2017-06-13T15:10:00.125+06</t>
  </si>
  <si>
    <t>23.77038590277881 90.42950324078033 -25.0 0.0</t>
  </si>
  <si>
    <t>uuid:7ca2d0bb-1f0b-4ed8-ae64-69595e1d6d83</t>
  </si>
  <si>
    <t>7ca2d0bb-1f0b-4ed8-ae64-69595e1d6d83</t>
  </si>
  <si>
    <t>2017-06-19T09:37:15</t>
  </si>
  <si>
    <t>2017-06-12T12:48:00.452+06</t>
  </si>
  <si>
    <t>23.780279054342873 90.34018129906441 42.0 0.0</t>
  </si>
  <si>
    <t>uuid:d3ef0189-2634-4d64-be4a-62e6d48b2d98</t>
  </si>
  <si>
    <t>d3ef0189-2634-4d64-be4a-62e6d48b2d98</t>
  </si>
  <si>
    <t>2017-06-19T09:38:21</t>
  </si>
  <si>
    <t>2017-06-13T11:21:00.107+06</t>
  </si>
  <si>
    <t>uuid:36144eb9-ca2f-4c6c-8884-0e2c7b52bd0a</t>
  </si>
  <si>
    <t>36144eb9-ca2f-4c6c-8884-0e2c7b52bd0a</t>
  </si>
  <si>
    <t>2017-06-19T09:45:52</t>
  </si>
  <si>
    <t>2017-06-19T09:46:23</t>
  </si>
  <si>
    <t>2017-06-13T11:43:00.336+06</t>
  </si>
  <si>
    <t>23.779893564741908 90.34098384489208 -15.0 0.0</t>
  </si>
  <si>
    <t>uuid:153a0433-4986-4e50-90a6-2475c776b6e8</t>
  </si>
  <si>
    <t>153a0433-4986-4e50-90a6-2475c776b6e8</t>
  </si>
  <si>
    <t>2017-06-19T09:54:09</t>
  </si>
  <si>
    <t>2017-06-12T10:59:00.314+06</t>
  </si>
  <si>
    <t>uuid:d450527c-fe93-479c-9e9a-22c6fea30b1d</t>
  </si>
  <si>
    <t>d450527c-fe93-479c-9e9a-22c6fea30b1d</t>
  </si>
  <si>
    <t>2017-06-19T09:55:49</t>
  </si>
  <si>
    <t>2017-06-12T12:34:00.773+06</t>
  </si>
  <si>
    <t>uuid:6984d007-0d6f-4def-a66c-4c74b21af604</t>
  </si>
  <si>
    <t>6984d007-0d6f-4def-a66c-4c74b21af604</t>
  </si>
  <si>
    <t>2017-06-19T09:57:20</t>
  </si>
  <si>
    <t>2017-06-12T11:33:00.440+06</t>
  </si>
  <si>
    <t>23.725284848906142 90.42666095612765 13.0 0.0</t>
  </si>
  <si>
    <t>uuid:36d4f208-6a29-48da-87a8-52ec8a804f7b</t>
  </si>
  <si>
    <t>36d4f208-6a29-48da-87a8-52ec8a804f7b</t>
  </si>
  <si>
    <t>2017-06-19T09:58:13</t>
  </si>
  <si>
    <t>2017-06-13T09:53:00.856+06</t>
  </si>
  <si>
    <t>23.724689239470923 90.3711245848613 0.0 0.0</t>
  </si>
  <si>
    <t>uuid:5c322751-8a2e-47cf-91bb-4ce881c672d6</t>
  </si>
  <si>
    <t>5c322751-8a2e-47cf-91bb-4ce881c672d6</t>
  </si>
  <si>
    <t>2017-06-19T09:59:24</t>
  </si>
  <si>
    <t>2017-06-12T13:56:00.105+06</t>
  </si>
  <si>
    <t>uuid:99a25fbf-99f5-482a-94ab-b1cb2f68767d</t>
  </si>
  <si>
    <t>99a25fbf-99f5-482a-94ab-b1cb2f68767d</t>
  </si>
  <si>
    <t>2017-06-19T09:59:29</t>
  </si>
  <si>
    <t>2017-06-14T12:09:00.768+06</t>
  </si>
  <si>
    <t>23.723547037321183 90.37452012467868 -112.0 0.0</t>
  </si>
  <si>
    <t>na</t>
  </si>
  <si>
    <t>uuid:0defd434-33d8-491d-8afc-6c6c64d4cabf</t>
  </si>
  <si>
    <t>0defd434-33d8-491d-8afc-6c6c64d4cabf</t>
  </si>
  <si>
    <t>2017-06-19T10:00:34</t>
  </si>
  <si>
    <t>2017-06-13T12:08:00.280+06</t>
  </si>
  <si>
    <t>uuid:300892a5-5c34-4b84-b0fc-3bc892ea70b5</t>
  </si>
  <si>
    <t>300892a5-5c34-4b84-b0fc-3bc892ea70b5</t>
  </si>
  <si>
    <t>2017-06-19T10:01:39</t>
  </si>
  <si>
    <t>2017-06-14T13:30:00.002+06</t>
  </si>
  <si>
    <t>23.723476181686202 90.37385139618542 -1.0 0.0</t>
  </si>
  <si>
    <t>uuid:22938ead-5fb6-4676-99bc-9ebd6acbab7b</t>
  </si>
  <si>
    <t>22938ead-5fb6-4676-99bc-9ebd6acbab7b</t>
  </si>
  <si>
    <t>2017-06-19T10:01:45</t>
  </si>
  <si>
    <t>2017-06-12T14:41:00.999+06</t>
  </si>
  <si>
    <t>23.724869938139722 90.42686765364805 82.0 0.0</t>
  </si>
  <si>
    <t>Kono Montobbo Nai</t>
  </si>
  <si>
    <t>uuid:1befe273-b8ab-4aa0-92c9-169c4876d9f8</t>
  </si>
  <si>
    <t>1befe273-b8ab-4aa0-92c9-169c4876d9f8</t>
  </si>
  <si>
    <t>2017-06-19T10:03:02</t>
  </si>
  <si>
    <t>2017-06-13T13:18:00.733+06</t>
  </si>
  <si>
    <t>uuid:91aa552a-4b1c-4d08-9eba-7f68d11e6155</t>
  </si>
  <si>
    <t>91aa552a-4b1c-4d08-9eba-7f68d11e6155</t>
  </si>
  <si>
    <t>2017-06-14T13:13:00.911+06</t>
  </si>
  <si>
    <t>uuid:386b765c-d031-4e05-8379-113a8e65c8c4</t>
  </si>
  <si>
    <t>386b765c-d031-4e05-8379-113a8e65c8c4</t>
  </si>
  <si>
    <t>2017-06-19T10:04:20</t>
  </si>
  <si>
    <t>2017-06-13T10:09:00.196+06</t>
  </si>
  <si>
    <t>uuid:986a39e2-05a7-4eca-995e-11305e84f9d9</t>
  </si>
  <si>
    <t>986a39e2-05a7-4eca-995e-11305e84f9d9</t>
  </si>
  <si>
    <t>2017-06-19T10:05:27</t>
  </si>
  <si>
    <t>2017-06-13T11:19:00.313+06</t>
  </si>
  <si>
    <t>23.72385090044225 90.36969378898219 32.0 0.0</t>
  </si>
  <si>
    <t>uuid:6792ac78-ff84-4dfd-8b09-b763724c6098</t>
  </si>
  <si>
    <t>6792ac78-ff84-4dfd-8b09-b763724c6098</t>
  </si>
  <si>
    <t>2017-06-13T10:05:00.951+06</t>
  </si>
  <si>
    <t>23.771796290202424 90.43113643723935 53.0 0.0</t>
  </si>
  <si>
    <t>uuid:b1647ac0-e954-465b-adc5-b0d69c41cd26</t>
  </si>
  <si>
    <t>b1647ac0-e954-465b-adc5-b0d69c41cd26</t>
  </si>
  <si>
    <t>2017-06-19T10:06:23</t>
  </si>
  <si>
    <t>2017-06-14T09:23:00.409+06</t>
  </si>
  <si>
    <t>23.724017889761686 90.42709222456494 -46.0 0.0</t>
  </si>
  <si>
    <t>uuid:a365d128-d203-42a1-a9ed-4c4ac92d8128</t>
  </si>
  <si>
    <t>a365d128-d203-42a1-a9ed-4c4ac92d8128</t>
  </si>
  <si>
    <t>2017-06-19T10:10:22</t>
  </si>
  <si>
    <t>2017-06-14T08:37:00.439+06</t>
  </si>
  <si>
    <t>23.72370171770501 90.42714617642727 -49.39559605717659 10.0</t>
  </si>
  <si>
    <t>uuid:d6b8975c-4e5e-4dbc-852d-734bcfa616e5</t>
  </si>
  <si>
    <t>d6b8975c-4e5e-4dbc-852d-734bcfa616e5</t>
  </si>
  <si>
    <t>2017-06-19T10:14:38</t>
  </si>
  <si>
    <t>2017-06-13T12:15:00.354+06</t>
  </si>
  <si>
    <t>23.725091670742252 90.42616748123734 -55.0 0.0</t>
  </si>
  <si>
    <t>uuid:dde0928f-1a68-4a7a-8af5-b85987333644</t>
  </si>
  <si>
    <t>dde0928f-1a68-4a7a-8af5-b85987333644</t>
  </si>
  <si>
    <t>2017-06-13T13:10:00.290+06</t>
  </si>
  <si>
    <t>23.724907742506744 90.42640140944498 -55.0 0.0</t>
  </si>
  <si>
    <t>uuid:56fae724-95b7-4582-85bc-138722ad4666</t>
  </si>
  <si>
    <t>56fae724-95b7-4582-85bc-138722ad4666</t>
  </si>
  <si>
    <t>2017-06-19T10:19:14</t>
  </si>
  <si>
    <t>2017-06-14T08:30:00.300+06</t>
  </si>
  <si>
    <t>23.70879243448791 90.42476194087678 0.0 0.0</t>
  </si>
  <si>
    <t>uuid:e6e5f0dd-46d7-4449-8fd9-e5448b1da19e</t>
  </si>
  <si>
    <t>e6e5f0dd-46d7-4449-8fd9-e5448b1da19e</t>
  </si>
  <si>
    <t>2017-06-13T10:58:00.778+06</t>
  </si>
  <si>
    <t>23.724990274686192 90.37014115332826 34.0 0.0</t>
  </si>
  <si>
    <t>uuid:ccfa3e39-5d69-4dbb-ba3a-f7fba987e951</t>
  </si>
  <si>
    <t>ccfa3e39-5d69-4dbb-ba3a-f7fba987e951</t>
  </si>
  <si>
    <t>2017-06-19T10:19:56</t>
  </si>
  <si>
    <t>2017-06-14T12:46:00.243+06</t>
  </si>
  <si>
    <t>23.72362923395654 90.37442985970668 -36.60369296558201 5.0</t>
  </si>
  <si>
    <t>uuid:b9557cfc-fb71-4c11-af21-fa5a068a03a5</t>
  </si>
  <si>
    <t>b9557cfc-fb71-4c11-af21-fa5a068a03a5</t>
  </si>
  <si>
    <t>2017-06-19T10:20:21</t>
  </si>
  <si>
    <t>2017-06-14T14:14:00.257+06</t>
  </si>
  <si>
    <t>uuid:9f0728f8-22cc-4999-8c75-883dd4d66950</t>
  </si>
  <si>
    <t>9f0728f8-22cc-4999-8c75-883dd4d66950</t>
  </si>
  <si>
    <t>2017-06-19T10:21:19</t>
  </si>
  <si>
    <t>2017-06-12T12:09:00.318+06</t>
  </si>
  <si>
    <t>23.70445895973541 90.42720053628419 0.0 0.0</t>
  </si>
  <si>
    <t>uuid:5ff46bf1-64f2-49b1-a529-572dbc135f91</t>
  </si>
  <si>
    <t>5ff46bf1-64f2-49b1-a529-572dbc135f91</t>
  </si>
  <si>
    <t>2017-06-19T10:29:47</t>
  </si>
  <si>
    <t>uuid:fb38ce48-d9c1-4803-aaaa-398bc0f47a30</t>
  </si>
  <si>
    <t>fb38ce48-d9c1-4803-aaaa-398bc0f47a30</t>
  </si>
  <si>
    <t>2017-06-19T10:30:21</t>
  </si>
  <si>
    <t>2017-06-12T13:18:00.605+06</t>
  </si>
  <si>
    <t>23.725137434295238 90.42566663383735 -3.0 0.0</t>
  </si>
  <si>
    <t>Kono Montobbo nai</t>
  </si>
  <si>
    <t>uuid:de6f7d97-c0bd-4c33-a491-04f92f093965</t>
  </si>
  <si>
    <t>de6f7d97-c0bd-4c33-a491-04f92f093965</t>
  </si>
  <si>
    <t>2017-06-19T10:33:13</t>
  </si>
  <si>
    <t>2017-06-12T14:50:00.617+06</t>
  </si>
  <si>
    <t>23.7738691745825 90.43640396227019 0.0 0.0</t>
  </si>
  <si>
    <t>uuid:f5806974-b33f-4c39-89ce-96dedc7c7518</t>
  </si>
  <si>
    <t>f5806974-b33f-4c39-89ce-96dedc7c7518</t>
  </si>
  <si>
    <t>2017-06-20T03:45:07</t>
  </si>
  <si>
    <t>2017-06-12T12:39:00.735+06</t>
  </si>
  <si>
    <t>23.824319439212687 90.37794107421995 -4.0 0.0</t>
  </si>
  <si>
    <t>uuid:5ef12586-df91-449c-b262-da92570b8c8d</t>
  </si>
  <si>
    <t>5ef12586-df91-449c-b262-da92570b8c8d</t>
  </si>
  <si>
    <t>2017-06-20T03:49:32</t>
  </si>
  <si>
    <t>2017-06-13T14:21:00.917+06</t>
  </si>
  <si>
    <t>23.770393947532614 90.4302844305466 124.77624236047268 5.0</t>
  </si>
  <si>
    <t>uuid:cf60e49b-0f6a-4dff-aa3c-f480dc87828b</t>
  </si>
  <si>
    <t>cf60e49b-0f6a-4dff-aa3c-f480dc87828b</t>
  </si>
  <si>
    <t>2017-06-20T03:50:46</t>
  </si>
  <si>
    <t>2017-06-13T09:27:00.111+06</t>
  </si>
  <si>
    <t>23.82415941718068 90.37811687306075 0.0 0.0</t>
  </si>
  <si>
    <t>uuid:65b06b77-1323-4083-b362-aa120aaa9033</t>
  </si>
  <si>
    <t>65b06b77-1323-4083-b362-aa120aaa9033</t>
  </si>
  <si>
    <t>2017-06-20T03:54:23</t>
  </si>
  <si>
    <t>2017-06-13T10:32:00.896+06</t>
  </si>
  <si>
    <t>23.822633717066527 90.37804180609726 0.0 0.0</t>
  </si>
  <si>
    <t>uuid:4aaa615d-5836-40aa-8e46-b88ca1c4da68</t>
  </si>
  <si>
    <t>4aaa615d-5836-40aa-8e46-b88ca1c4da68</t>
  </si>
  <si>
    <t>2017-06-20T03:54:31</t>
  </si>
  <si>
    <t>2017-06-14T09:34:00.670+06</t>
  </si>
  <si>
    <t>23.824353658367166 90.37796729242386 0.0 0.0</t>
  </si>
  <si>
    <t>uuid:6c4c2e43-91bb-40b0-9652-c96379e02824</t>
  </si>
  <si>
    <t>6c4c2e43-91bb-40b0-9652-c96379e02824</t>
  </si>
  <si>
    <t>2017-06-20T03:54:38</t>
  </si>
  <si>
    <t>2017-06-13T10:47:00.760+06</t>
  </si>
  <si>
    <t>uuid:245b8158-f940-480d-a54d-ef68fd528708</t>
  </si>
  <si>
    <t>245b8158-f940-480d-a54d-ef68fd528708</t>
  </si>
  <si>
    <t>2017-06-20T03:58:45</t>
  </si>
  <si>
    <t>2017-06-12T13:18:00.397+06</t>
  </si>
  <si>
    <t>23.822958821986756 90.37827901303261 3.0 0.0</t>
  </si>
  <si>
    <t>uuid:7bb078a6-ad72-4318-ac5b-780700c1d211</t>
  </si>
  <si>
    <t>7bb078a6-ad72-4318-ac5b-780700c1d211</t>
  </si>
  <si>
    <t>2017-06-20T04:00:44</t>
  </si>
  <si>
    <t>2017-06-12T10:24:00.783+06</t>
  </si>
  <si>
    <t>23.824354806167545 90.37840298648435 -2.0 0.0</t>
  </si>
  <si>
    <t>uuid:e5665faf-db74-4330-be5c-bfc4de2bf959</t>
  </si>
  <si>
    <t>e5665faf-db74-4330-be5c-bfc4de2bf959</t>
  </si>
  <si>
    <t>2017-06-20T04:03:35</t>
  </si>
  <si>
    <t>2017-06-12T13:46:00.678+06</t>
  </si>
  <si>
    <t>23.82384441254461 90.3785341715259 1.0 0.0</t>
  </si>
  <si>
    <t>uuid:a2cc96f7-e2df-4378-aef5-8185e8815847</t>
  </si>
  <si>
    <t>a2cc96f7-e2df-4378-aef5-8185e8815847</t>
  </si>
  <si>
    <t>2017-06-20T04:12:24</t>
  </si>
  <si>
    <t>2017-06-13T12:45:00.407+06</t>
  </si>
  <si>
    <t>23.823471142268563 90.37793748031324 -134.0 0.0</t>
  </si>
  <si>
    <t>uuid:75d5b014-c7f3-4169-8381-f4e1b1ca1f68</t>
  </si>
  <si>
    <t>75d5b014-c7f3-4169-8381-f4e1b1ca1f68</t>
  </si>
  <si>
    <t>2017-06-20T04:14:35</t>
  </si>
  <si>
    <t>2017-06-13T10:34:00.972+06</t>
  </si>
  <si>
    <t>uuid:7becf1cc-a3ca-40d7-a990-4f3bb89511e6</t>
  </si>
  <si>
    <t>7becf1cc-a3ca-40d7-a990-4f3bb89511e6</t>
  </si>
  <si>
    <t>2017-06-20T04:17:51</t>
  </si>
  <si>
    <t>2017-06-14T08:37:00.076+06</t>
  </si>
  <si>
    <t>uuid:103cf30f-654d-4dd3-a283-99e1dab94594</t>
  </si>
  <si>
    <t>103cf30f-654d-4dd3-a283-99e1dab94594</t>
  </si>
  <si>
    <t>2017-06-20T04:22:18</t>
  </si>
  <si>
    <t>2017-06-13T09:30:00.615+06</t>
  </si>
  <si>
    <t>uuid:c5a8ca3f-84df-411e-9fbc-9c7a6fc5d0ce</t>
  </si>
  <si>
    <t>c5a8ca3f-84df-411e-9fbc-9c7a6fc5d0ce</t>
  </si>
  <si>
    <t>2017-06-20T04:22:42</t>
  </si>
  <si>
    <t>2017-06-12T12:39:00.230+06</t>
  </si>
  <si>
    <t>uuid:cd5cc531-532c-4ac4-8a54-75d32b3a3228</t>
  </si>
  <si>
    <t>cd5cc531-532c-4ac4-8a54-75d32b3a3228</t>
  </si>
  <si>
    <t>2017-06-20T04:22:49</t>
  </si>
  <si>
    <t>2017-06-12T10:29:00.302+06</t>
  </si>
  <si>
    <t>23.7810713 90.3397242 0.0 21.6</t>
  </si>
  <si>
    <t>uuid:38b029a9-b4ad-48d6-92a3-aba7257cbd00</t>
  </si>
  <si>
    <t>38b029a9-b4ad-48d6-92a3-aba7257cbd00</t>
  </si>
  <si>
    <t>2017-06-20T04:26:41</t>
  </si>
  <si>
    <t>2017-06-12T13:31:00.848+06</t>
  </si>
  <si>
    <t>23.780474868634045 90.33941969409533 -10.0 0.0</t>
  </si>
  <si>
    <t>uuid:8cc6a9b7-6314-4824-8f41-905fbabdd431</t>
  </si>
  <si>
    <t>8cc6a9b7-6314-4824-8f41-905fbabdd431</t>
  </si>
  <si>
    <t>2017-06-20T04:27:04</t>
  </si>
  <si>
    <t>2017-06-13T12:00:00.122+06</t>
  </si>
  <si>
    <t>23.779930161276518 90.33985998870288 11.0 0.0</t>
  </si>
  <si>
    <t>uuid:a87cc271-8465-4241-8b8c-95da102cecef</t>
  </si>
  <si>
    <t>a87cc271-8465-4241-8b8c-95da102cecef</t>
  </si>
  <si>
    <t>2017-06-20T04:29:15</t>
  </si>
  <si>
    <t>2017-06-14T12:52:00.334+06</t>
  </si>
  <si>
    <t>23.78172517185939 90.34002985260777 -39.0 0.0</t>
  </si>
  <si>
    <t>uuid:8fa65426-1cdb-4a38-9cf7-aa3a8f5efa86</t>
  </si>
  <si>
    <t>8fa65426-1cdb-4a38-9cf7-aa3a8f5efa86</t>
  </si>
  <si>
    <t>2017-06-20T04:30:24</t>
  </si>
  <si>
    <t>2017-06-13T10:32:00.614+06</t>
  </si>
  <si>
    <t>23.779890270413272 90.34031547442713 -30.0 0.0</t>
  </si>
  <si>
    <t>uuid:f747e55f-b70e-4b97-bdec-5643bfe5da07</t>
  </si>
  <si>
    <t>f747e55f-b70e-4b97-bdec-5643bfe5da07</t>
  </si>
  <si>
    <t>2017-06-20T04:36:23</t>
  </si>
  <si>
    <t>2017-06-12T12:03:00.168+06</t>
  </si>
  <si>
    <t>uuid:98b6720a-678a-40bc-b90d-8b9c9ebc524d</t>
  </si>
  <si>
    <t>98b6720a-678a-40bc-b90d-8b9c9ebc524d</t>
  </si>
  <si>
    <t>2017-06-20T04:43:51</t>
  </si>
  <si>
    <t>2017-06-13T12:50:00.380+06</t>
  </si>
  <si>
    <t>23.82411671392023 90.37775938840512 -48.0 0.0</t>
  </si>
  <si>
    <t>uuid:ab0c2a33-93ad-4d73-add9-349c1d1877f8</t>
  </si>
  <si>
    <t>ab0c2a33-93ad-4d73-add9-349c1d1877f8</t>
  </si>
  <si>
    <t>2017-06-20T04:46:52</t>
  </si>
  <si>
    <t>2017-06-14T09:54:00.496+06</t>
  </si>
  <si>
    <t>23.82411776763267 90.37766890855643 25.0 0.0</t>
  </si>
  <si>
    <t>uuid:194eb682-c830-4a96-b71a-e21448199082</t>
  </si>
  <si>
    <t>194eb682-c830-4a96-b71a-e21448199082</t>
  </si>
  <si>
    <t>2017-06-20T04:48:04</t>
  </si>
  <si>
    <t>2017-06-14T11:07:00.061+06</t>
  </si>
  <si>
    <t>23.8243643 90.3776309 0.0 1100.0</t>
  </si>
  <si>
    <t>uuid:6b2d715c-34ab-4cb7-abcd-9f3cf8a2b2d1</t>
  </si>
  <si>
    <t>6b2d715c-34ab-4cb7-abcd-9f3cf8a2b2d1</t>
  </si>
  <si>
    <t>2017-06-20T04:54:47</t>
  </si>
  <si>
    <t>2017-06-13T11:08:00.656+06</t>
  </si>
  <si>
    <t>23.8227658 90.3795214 0.0 1151.0</t>
  </si>
  <si>
    <t>uuid:1cf3f31e-822b-414b-97d8-5475f51d35ba</t>
  </si>
  <si>
    <t>1cf3f31e-822b-414b-97d8-5475f51d35ba</t>
  </si>
  <si>
    <t>2017-06-20T04:56:53</t>
  </si>
  <si>
    <t>2017-06-20T04:59:19</t>
  </si>
  <si>
    <t>2017-06-20T04:59:22</t>
  </si>
  <si>
    <t>2017-06-13T09:39:00.608+06</t>
  </si>
  <si>
    <t>uuid:4778fa68-3572-45fa-925e-f75f69c5598b</t>
  </si>
  <si>
    <t>4778fa68-3572-45fa-925e-f75f69c5598b</t>
  </si>
  <si>
    <t>2017-06-20T04:59:24</t>
  </si>
  <si>
    <t>2017-06-13T10:08:00.494+06</t>
  </si>
  <si>
    <t>23.82313110291936 90.37877182901401 -34.0 0.0</t>
  </si>
  <si>
    <t>uuid:d8fe7533-7c22-448d-9d2a-f6bdc8844765</t>
  </si>
  <si>
    <t>d8fe7533-7c22-448d-9d2a-f6bdc8844765</t>
  </si>
  <si>
    <t>2017-06-20T04:59:37</t>
  </si>
  <si>
    <t>2017-06-13T10:59:00.500+06</t>
  </si>
  <si>
    <t>uuid:97b769d8-08fd-40e3-afbf-257a8a2821eb</t>
  </si>
  <si>
    <t>97b769d8-08fd-40e3-afbf-257a8a2821eb</t>
  </si>
  <si>
    <t>2017-06-20T04:59:51</t>
  </si>
  <si>
    <t>2017-06-13T10:39:00.034+06</t>
  </si>
  <si>
    <t>23.72409027696487 90.42737230171323 -19.0 0.0</t>
  </si>
  <si>
    <t>uuid:c7cb962c-949e-4fad-b7f6-9313608b95b9</t>
  </si>
  <si>
    <t>c7cb962c-949e-4fad-b7f6-9313608b95b9</t>
  </si>
  <si>
    <t>2017-06-20T05:02:06</t>
  </si>
  <si>
    <t>2017-06-12T10:47:00.500+06</t>
  </si>
  <si>
    <t>uuid:3d1a862d-0cd4-4e9d-8e88-469daef28f25</t>
  </si>
  <si>
    <t>3d1a862d-0cd4-4e9d-8e88-469daef28f25</t>
  </si>
  <si>
    <t>2017-06-20T05:03:13</t>
  </si>
  <si>
    <t>2017-06-12T13:29:00.343+06</t>
  </si>
  <si>
    <t>uuid:2f1f484b-babb-4bac-93c2-6bf423c797ec</t>
  </si>
  <si>
    <t>2f1f484b-babb-4bac-93c2-6bf423c797ec</t>
  </si>
  <si>
    <t>2017-06-20T05:03:16</t>
  </si>
  <si>
    <t>2017-06-12T14:12:00.336+06</t>
  </si>
  <si>
    <t>uuid:e9820dc4-0161-49e3-a1f0-2e916e775185</t>
  </si>
  <si>
    <t>e9820dc4-0161-49e3-a1f0-2e916e775185</t>
  </si>
  <si>
    <t>2017-06-20T05:03:19</t>
  </si>
  <si>
    <t>2017-06-12T14:39:00.779+06</t>
  </si>
  <si>
    <t>uuid:e14967a8-ed46-4e45-a715-26c7df95556d</t>
  </si>
  <si>
    <t>e14967a8-ed46-4e45-a715-26c7df95556d</t>
  </si>
  <si>
    <t>2017-06-20T05:05:03</t>
  </si>
  <si>
    <t>2017-06-13T11:59:00.811+06</t>
  </si>
  <si>
    <t>23.72412308565447 90.42734926678312 -41.0 0.0</t>
  </si>
  <si>
    <t>uuid:4eb5dcd1-f79e-458c-b67b-9c408b3fd0e0</t>
  </si>
  <si>
    <t>4eb5dcd1-f79e-458c-b67b-9c408b3fd0e0</t>
  </si>
  <si>
    <t>2017-06-20T05:05:07</t>
  </si>
  <si>
    <t>2017-06-13T12:02:00.664+06</t>
  </si>
  <si>
    <t>uuid:74db37df-15ce-4e75-b282-1a7c29a41ace</t>
  </si>
  <si>
    <t>74db37df-15ce-4e75-b282-1a7c29a41ace</t>
  </si>
  <si>
    <t>2017-06-20T05:05:25</t>
  </si>
  <si>
    <t>2017-06-14T13:03:00.720+06</t>
  </si>
  <si>
    <t>uuid:a1bbbf01-6996-46cf-b23e-c5b9745d3c26</t>
  </si>
  <si>
    <t>a1bbbf01-6996-46cf-b23e-c5b9745d3c26</t>
  </si>
  <si>
    <t>2017-06-20T05:05:47</t>
  </si>
  <si>
    <t>2017-06-11T15:07:00.434+06</t>
  </si>
  <si>
    <t>0uryirr</t>
  </si>
  <si>
    <t>uuid:b21c90df-0df5-4783-9b8b-f85aec0f7475</t>
  </si>
  <si>
    <t>b21c90df-0df5-4783-9b8b-f85aec0f7475</t>
  </si>
  <si>
    <t>2017-06-20T05:07:37</t>
  </si>
  <si>
    <t>2017-06-13T10:40:00.382+06</t>
  </si>
  <si>
    <t>uuid:c25e6dec-c6f6-4b8f-8c24-d984c4ffc5a0</t>
  </si>
  <si>
    <t>c25e6dec-c6f6-4b8f-8c24-d984c4ffc5a0</t>
  </si>
  <si>
    <t>2017-06-20T05:07:44</t>
  </si>
  <si>
    <t>2017-06-14T09:10:00.873+06</t>
  </si>
  <si>
    <t>23.723974086416302 90.42714152512175 -53.175496550276875 15.0</t>
  </si>
  <si>
    <t>uuid:f42c31f1-1262-4dce-bea6-81d9773dd637</t>
  </si>
  <si>
    <t>f42c31f1-1262-4dce-bea6-81d9773dd637</t>
  </si>
  <si>
    <t>2017-06-20T05:09:42</t>
  </si>
  <si>
    <t>2017-06-12T13:55:00.060+06</t>
  </si>
  <si>
    <t>uuid:84eea627-2bab-401e-a35c-882583e9f6bd</t>
  </si>
  <si>
    <t>84eea627-2bab-401e-a35c-882583e9f6bd</t>
  </si>
  <si>
    <t>2017-06-20T05:09:52</t>
  </si>
  <si>
    <t>2017-06-12T13:37:00.314+06</t>
  </si>
  <si>
    <t>23.724220607277847 90.37421492856073 13.0 0.0</t>
  </si>
  <si>
    <t>uuid:79a0e717-70a0-432a-9eee-1fd110f0a790</t>
  </si>
  <si>
    <t>79a0e717-70a0-432a-9eee-1fd110f0a790</t>
  </si>
  <si>
    <t>2017-06-20T05:13:22</t>
  </si>
  <si>
    <t>2017-06-12T13:03:00.074+06</t>
  </si>
  <si>
    <t>23.724832704225037 90.37328685723875 0.0 0.0</t>
  </si>
  <si>
    <t>uuid:9c46bd36-9401-4053-b0b4-4fe3b67ed919</t>
  </si>
  <si>
    <t>9c46bd36-9401-4053-b0b4-4fe3b67ed919</t>
  </si>
  <si>
    <t>2017-06-20T05:13:48</t>
  </si>
  <si>
    <t>2017-06-11T15:10:00.217+06</t>
  </si>
  <si>
    <t>uuid:6313890a-d395-48d0-be04-d3a7c675e62e</t>
  </si>
  <si>
    <t>6313890a-d395-48d0-be04-d3a7c675e62e</t>
  </si>
  <si>
    <t>2017-06-20T05:15:43</t>
  </si>
  <si>
    <t>2017-06-12T11:12:00.137+06</t>
  </si>
  <si>
    <t>23.724623553965028 90.37204181972066 -37.0 0.0</t>
  </si>
  <si>
    <t>Not applicable</t>
  </si>
  <si>
    <t>uuid:15a03c1f-99fb-405b-b3b1-396bbc79579a</t>
  </si>
  <si>
    <t>15a03c1f-99fb-405b-b3b1-396bbc79579a</t>
  </si>
  <si>
    <t>2017-06-20T05:15:46</t>
  </si>
  <si>
    <t>2017-06-12T12:44:00.436+06</t>
  </si>
  <si>
    <t>23.72588380254831 90.37242449245798 70.0 0.0</t>
  </si>
  <si>
    <t>uuid:f9a95619-c92b-4258-99f3-7357b2f66b06</t>
  </si>
  <si>
    <t>f9a95619-c92b-4258-99f3-7357b2f66b06</t>
  </si>
  <si>
    <t>2017-06-20T05:15:48</t>
  </si>
  <si>
    <t>2017-06-13T10:05:00.644+06</t>
  </si>
  <si>
    <t>uuid:64c5c3a5-87ef-4cdb-8e49-bd8439050b5d</t>
  </si>
  <si>
    <t>64c5c3a5-87ef-4cdb-8e49-bd8439050b5d</t>
  </si>
  <si>
    <t>2017-06-20T05:15:51</t>
  </si>
  <si>
    <t>2017-06-13T11:36:00.898+06</t>
  </si>
  <si>
    <t>23.725754042180565 90.3727598800969 -67.0 0.0</t>
  </si>
  <si>
    <t>uuid:1ee64ae2-a0f7-4207-bea5-10509366ec8d</t>
  </si>
  <si>
    <t>1ee64ae2-a0f7-4207-bea5-10509366ec8d</t>
  </si>
  <si>
    <t>2017-06-20T05:15:53</t>
  </si>
  <si>
    <t>2017-06-13T12:02:00.913+06</t>
  </si>
  <si>
    <t>23.725778640800353 90.37262673827985 1.0 0.0</t>
  </si>
  <si>
    <t>uuid:0051c808-83ae-4081-b3d0-07c71b128767</t>
  </si>
  <si>
    <t>0051c808-83ae-4081-b3d0-07c71b128767</t>
  </si>
  <si>
    <t>2017-06-20T05:15:55</t>
  </si>
  <si>
    <t>2017-06-14T10:18:00.423+06</t>
  </si>
  <si>
    <t>23.725709513902274 90.37341317325955 -54.42182911094278 5.0</t>
  </si>
  <si>
    <t>uuid:1ab6c776-54d5-4324-b37b-94718056013a</t>
  </si>
  <si>
    <t>1ab6c776-54d5-4324-b37b-94718056013a</t>
  </si>
  <si>
    <t>2017-06-20T05:15:59</t>
  </si>
  <si>
    <t>2017-06-12T12:34:00.889+06</t>
  </si>
  <si>
    <t>23.7245583 90.4285917 0.0 164.4</t>
  </si>
  <si>
    <t>uuid:7e13f363-a5d9-4e30-81e6-cdeb89435253</t>
  </si>
  <si>
    <t>7e13f363-a5d9-4e30-81e6-cdeb89435253</t>
  </si>
  <si>
    <t>2017-06-20T05:18:11</t>
  </si>
  <si>
    <t>2017-06-12T13:31:00.355+06</t>
  </si>
  <si>
    <t>23.724202 90.4285735 0.0 1100.0</t>
  </si>
  <si>
    <t>uuid:b6b9145f-2f11-4efb-8919-668ee66ee01d</t>
  </si>
  <si>
    <t>b6b9145f-2f11-4efb-8919-668ee66ee01d</t>
  </si>
  <si>
    <t>2017-06-20T05:18:13</t>
  </si>
  <si>
    <t>2017-06-13T09:43:00.409+06</t>
  </si>
  <si>
    <t>uuid:6c48c4de-baa1-4f3d-a9b6-8c3104bf4d76</t>
  </si>
  <si>
    <t>6c48c4de-baa1-4f3d-a9b6-8c3104bf4d76</t>
  </si>
  <si>
    <t>2017-06-20T05:18:17</t>
  </si>
  <si>
    <t>2017-06-13T10:20:00.831+06</t>
  </si>
  <si>
    <t>uuid:fb3f84c6-3af2-4b63-9864-b56b2234c181</t>
  </si>
  <si>
    <t>fb3f84c6-3af2-4b63-9864-b56b2234c181</t>
  </si>
  <si>
    <t>2017-06-20T05:18:22</t>
  </si>
  <si>
    <t>2017-06-14T09:38:00.031+06</t>
  </si>
  <si>
    <t>23.7292963 90.4248834 0.0 149.6</t>
  </si>
  <si>
    <t>uuid:9630c680-694a-4a25-83ec-54a3d4d2e8d5</t>
  </si>
  <si>
    <t>9630c680-694a-4a25-83ec-54a3d4d2e8d5</t>
  </si>
  <si>
    <t>2017-06-20T05:18:25</t>
  </si>
  <si>
    <t>2017-06-11T14:48:00.845+06</t>
  </si>
  <si>
    <t>uuid:eaa2e2d6-96cc-4af3-8214-521cbb2b5307</t>
  </si>
  <si>
    <t>eaa2e2d6-96cc-4af3-8214-521cbb2b5307</t>
  </si>
  <si>
    <t>2017-06-20T05:18:40</t>
  </si>
  <si>
    <t>2017-06-12T14:05:00.996+06</t>
  </si>
  <si>
    <t>uuid:6bf30dd4-b10f-444b-9d9e-cd8a863851ee</t>
  </si>
  <si>
    <t>6bf30dd4-b10f-444b-9d9e-cd8a863851ee</t>
  </si>
  <si>
    <t>2017-06-20T05:18:57</t>
  </si>
  <si>
    <t>2017-06-13T10:35:00.969+06</t>
  </si>
  <si>
    <t>23.7909519 90.3552723 0.0 1399.999</t>
  </si>
  <si>
    <t>uuid:00d811a2-fbd9-4f18-863d-80423076160c</t>
  </si>
  <si>
    <t>00d811a2-fbd9-4f18-863d-80423076160c</t>
  </si>
  <si>
    <t>2017-06-20T05:19:01</t>
  </si>
  <si>
    <t>2017-06-13T12:10:00.727+06</t>
  </si>
  <si>
    <t>uuid:d6ad94fe-92bc-4260-980a-6c157790dec8</t>
  </si>
  <si>
    <t>d6ad94fe-92bc-4260-980a-6c157790dec8</t>
  </si>
  <si>
    <t>2017-06-20T05:19:07</t>
  </si>
  <si>
    <t>2017-06-14T12:50:00.526+06</t>
  </si>
  <si>
    <t>23.7794454 90.3404267 0.0 64.1</t>
  </si>
  <si>
    <t>uuid:b2aa7b38-e957-41b2-ba25-b72dba2d7962</t>
  </si>
  <si>
    <t>b2aa7b38-e957-41b2-ba25-b72dba2d7962</t>
  </si>
  <si>
    <t>2017-06-20T05:19:09</t>
  </si>
  <si>
    <t>2017-06-12T15:06:00.305+06</t>
  </si>
  <si>
    <t>23.707782197470497 90.42541902086559 0.0 0.0</t>
  </si>
  <si>
    <t>uuid:861e2950-46d1-468f-b567-ff94221db954</t>
  </si>
  <si>
    <t>861e2950-46d1-468f-b567-ff94221db954</t>
  </si>
  <si>
    <t>2017-06-20T05:20:27</t>
  </si>
  <si>
    <t>2017-06-13T09:34:00.374+06</t>
  </si>
  <si>
    <t>23.707445076991565 90.4257326559054 12.0 0.0</t>
  </si>
  <si>
    <t>uuid:8b3b17fa-a285-4af2-9ee4-3ea82450c692</t>
  </si>
  <si>
    <t>8b3b17fa-a285-4af2-9ee4-3ea82450c692</t>
  </si>
  <si>
    <t>2017-06-20T05:20:29</t>
  </si>
  <si>
    <t>2017-06-11T14:46:00.090+06</t>
  </si>
  <si>
    <t>uuid:68de3a7f-682a-47f9-8ac1-70b0b53bb1a8</t>
  </si>
  <si>
    <t>68de3a7f-682a-47f9-8ac1-70b0b53bb1a8</t>
  </si>
  <si>
    <t>2017-06-20T05:21:50</t>
  </si>
  <si>
    <t>2017-06-12T12:20:00.811+06</t>
  </si>
  <si>
    <t>23.780821802995785 90.33993969769915 -34.0 0.0</t>
  </si>
  <si>
    <t>uuid:cbdfadb5-c80a-43c8-85ab-de8f9373c169</t>
  </si>
  <si>
    <t>cbdfadb5-c80a-43c8-85ab-de8f9373c169</t>
  </si>
  <si>
    <t>2017-06-20T05:21:58</t>
  </si>
  <si>
    <t>2017-06-13T09:54:00.141+06</t>
  </si>
  <si>
    <t>23.780137067662622 90.3400247013019 -58.0 0.0</t>
  </si>
  <si>
    <t>uuid:e689c34c-3b43-4946-9707-3dfa1179c862</t>
  </si>
  <si>
    <t>e689c34c-3b43-4946-9707-3dfa1179c862</t>
  </si>
  <si>
    <t>2017-06-20T05:22:03</t>
  </si>
  <si>
    <t>2017-06-13T10:55:00.232+06</t>
  </si>
  <si>
    <t>23.780041385166818 90.34025746483046 -45.0 0.0</t>
  </si>
  <si>
    <t>uuid:fedd8592-2109-4128-a3ac-3f510b3dc39e</t>
  </si>
  <si>
    <t>fedd8592-2109-4128-a3ac-3f510b3dc39e</t>
  </si>
  <si>
    <t>2017-06-20T05:22:07</t>
  </si>
  <si>
    <t>2017-06-13T11:59:00.857+06</t>
  </si>
  <si>
    <t>23.779952103458424 90.3398441050286 -40.0 0.0</t>
  </si>
  <si>
    <t>uuid:10d0f818-a7ce-416f-97db-6ac74a2c99eb</t>
  </si>
  <si>
    <t>10d0f818-a7ce-416f-97db-6ac74a2c99eb</t>
  </si>
  <si>
    <t>2017-06-20T05:22:09</t>
  </si>
  <si>
    <t>2017-06-14T13:04:00.618+06</t>
  </si>
  <si>
    <t>23.779196081130838 90.33994402999605 -69.0 0.0</t>
  </si>
  <si>
    <t>uuid:6b294d48-85eb-4e32-99c0-b11dda3e5c44</t>
  </si>
  <si>
    <t>6b294d48-85eb-4e32-99c0-b11dda3e5c44</t>
  </si>
  <si>
    <t>2017-06-20T05:22:11</t>
  </si>
  <si>
    <t>2017-06-12T13:20:00.174+06</t>
  </si>
  <si>
    <t>23.69729800027742 90.43073508595785 0.0 0.0</t>
  </si>
  <si>
    <t>uuid:7f835904-8db1-477e-b777-bec0138db618</t>
  </si>
  <si>
    <t>7f835904-8db1-477e-b777-bec0138db618</t>
  </si>
  <si>
    <t>2017-06-20T05:22:18</t>
  </si>
  <si>
    <t>2017-06-13T09:49:00.586+06</t>
  </si>
  <si>
    <t>23.69798789851193 90.43079227350471 0.0 0.0</t>
  </si>
  <si>
    <t>uuid:6fc7acf1-3e30-4537-ba17-5da78449a79f</t>
  </si>
  <si>
    <t>6fc7acf1-3e30-4537-ba17-5da78449a79f</t>
  </si>
  <si>
    <t>2017-06-20T05:22:22</t>
  </si>
  <si>
    <t>2017-06-14T08:48:00.720+06</t>
  </si>
  <si>
    <t>23.698546580104395 90.43081605096071 16.0 0.0</t>
  </si>
  <si>
    <t>uuid:7d6042cc-b043-42f1-aecb-4486d4ac02f5</t>
  </si>
  <si>
    <t>7d6042cc-b043-42f1-aecb-4486d4ac02f5</t>
  </si>
  <si>
    <t>2017-06-20T05:22:27</t>
  </si>
  <si>
    <t>2017-06-12T12:37:00.823+06</t>
  </si>
  <si>
    <t>uuid:02f7db45-60ed-4dde-a9f6-765bf1487a2b</t>
  </si>
  <si>
    <t>02f7db45-60ed-4dde-a9f6-765bf1487a2b</t>
  </si>
  <si>
    <t>2017-06-20T05:23:59</t>
  </si>
  <si>
    <t>2017-06-12T13:12:00.996+06</t>
  </si>
  <si>
    <t>uuid:841045bb-da68-432c-9180-700441ee785f</t>
  </si>
  <si>
    <t>841045bb-da68-432c-9180-700441ee785f</t>
  </si>
  <si>
    <t>2017-06-20T05:24:03</t>
  </si>
  <si>
    <t>2017-06-12T13:53:00.194+06</t>
  </si>
  <si>
    <t>uuid:e5feea03-5760-45a7-8e86-edfa11c00384</t>
  </si>
  <si>
    <t>e5feea03-5760-45a7-8e86-edfa11c00384</t>
  </si>
  <si>
    <t>2017-06-20T05:24:05</t>
  </si>
  <si>
    <t>2017-06-12T10:10:00.497+06</t>
  </si>
  <si>
    <t>23.78110546075494 90.3398870162514 -9.0 0.0</t>
  </si>
  <si>
    <t>uuid:6b6f5b65-552e-447a-91ca-5010ae983d8f</t>
  </si>
  <si>
    <t>6b6f5b65-552e-447a-91ca-5010ae983d8f</t>
  </si>
  <si>
    <t>2017-06-20T05:24:49</t>
  </si>
  <si>
    <t>2017-06-12T10:44:00.646+06</t>
  </si>
  <si>
    <t>23.78093654750004 90.3398392688823 94.24069448187947 5.0</t>
  </si>
  <si>
    <t>uuid:81140054-a9b8-4e15-aa64-1eaf54284a4e</t>
  </si>
  <si>
    <t>81140054-a9b8-4e15-aa64-1eaf54284a4e</t>
  </si>
  <si>
    <t>2017-06-20T05:24:51</t>
  </si>
  <si>
    <t>2017-06-12T11:13:00.808+06</t>
  </si>
  <si>
    <t>23.7810752 90.3402433 0.0 104.1</t>
  </si>
  <si>
    <t>uuid:6dbe6ceb-7a0d-4b7c-ba0f-2ae38abebcd7</t>
  </si>
  <si>
    <t>6dbe6ceb-7a0d-4b7c-ba0f-2ae38abebcd7</t>
  </si>
  <si>
    <t>2017-06-20T05:24:56</t>
  </si>
  <si>
    <t>2017-06-12T12:04:00.840+06</t>
  </si>
  <si>
    <t>23.78104174225791 90.3397952471868 -3.0 0.0</t>
  </si>
  <si>
    <t>uuid:a3db037f-70a4-4cc5-b9ba-8dd522dc56f5</t>
  </si>
  <si>
    <t>a3db037f-70a4-4cc5-b9ba-8dd522dc56f5</t>
  </si>
  <si>
    <t>2017-06-20T05:25:00</t>
  </si>
  <si>
    <t>2017-06-12T12:57:00.505+06</t>
  </si>
  <si>
    <t>23.78064025842533 90.3399776381617 -35.0 0.0</t>
  </si>
  <si>
    <t>uuid:0f68b24d-8418-4a2d-9115-ee084faf6e81</t>
  </si>
  <si>
    <t>0f68b24d-8418-4a2d-9115-ee084faf6e81</t>
  </si>
  <si>
    <t>2017-06-20T05:25:02</t>
  </si>
  <si>
    <t>2017-06-13T09:36:00.170+06</t>
  </si>
  <si>
    <t>23.780520111497356 90.33927928633685 -2.0 0.0</t>
  </si>
  <si>
    <t>uuid:129bbe6b-d62b-406d-9a44-b57e306f3f87</t>
  </si>
  <si>
    <t>129bbe6b-d62b-406d-9a44-b57e306f3f87</t>
  </si>
  <si>
    <t>2017-06-20T05:25:04</t>
  </si>
  <si>
    <t>2017-06-13T10:02:00.980+06</t>
  </si>
  <si>
    <t>23.780094768323625 90.34029643647455 0.0 0.0</t>
  </si>
  <si>
    <t>uuid:288bc077-db2e-432c-ba1a-3ad66f6de57d</t>
  </si>
  <si>
    <t>288bc077-db2e-432c-ba1a-3ad66f6de57d</t>
  </si>
  <si>
    <t>2017-06-20T05:25:06</t>
  </si>
  <si>
    <t>2017-06-13T10:30:00.968+06</t>
  </si>
  <si>
    <t>23.7829422 90.3420366 0.0 164.4</t>
  </si>
  <si>
    <t>uuid:09e3b844-ec9f-4fd1-850f-ab1ed079d492</t>
  </si>
  <si>
    <t>09e3b844-ec9f-4fd1-850f-ab1ed079d492</t>
  </si>
  <si>
    <t>2017-06-20T05:25:09</t>
  </si>
  <si>
    <t>2017-06-13T10:54:00.169+06</t>
  </si>
  <si>
    <t>23.780294527410465 90.33990306866137 1.0 0.0</t>
  </si>
  <si>
    <t>uuid:3ac84db7-d215-4c76-b642-2ffeb3f8af0e</t>
  </si>
  <si>
    <t>3ac84db7-d215-4c76-b642-2ffeb3f8af0e</t>
  </si>
  <si>
    <t>2017-06-20T05:25:11</t>
  </si>
  <si>
    <t>2017-06-13T11:25:00.213+06</t>
  </si>
  <si>
    <t>23.780022714705375 90.33988829265924 0.0 0.0</t>
  </si>
  <si>
    <t>uuid:e6246bda-2713-412e-a4d4-170956e5726d</t>
  </si>
  <si>
    <t>e6246bda-2713-412e-a4d4-170956e5726d</t>
  </si>
  <si>
    <t>2017-06-20T05:25:14</t>
  </si>
  <si>
    <t>2017-06-14T12:31:00.919+06</t>
  </si>
  <si>
    <t>23.77937759404054 90.34045260599486 -161.0 0.0</t>
  </si>
  <si>
    <t>uuid:7951504d-ac0d-49ca-918e-518cd7e98a24</t>
  </si>
  <si>
    <t>7951504d-ac0d-49ca-918e-518cd7e98a24</t>
  </si>
  <si>
    <t>2017-06-20T05:25:16</t>
  </si>
  <si>
    <t>2017-06-14T13:01:00.772+06</t>
  </si>
  <si>
    <t>23.779534957766007 90.3406807643996 -55.0 0.0</t>
  </si>
  <si>
    <t>uuid:d19293ce-e12e-40cd-9ee7-1c54a77e4b4c</t>
  </si>
  <si>
    <t>d19293ce-e12e-40cd-9ee7-1c54a77e4b4c</t>
  </si>
  <si>
    <t>2017-06-20T05:25:20</t>
  </si>
  <si>
    <t>2017-06-12T10:30:00.457+06</t>
  </si>
  <si>
    <t>23.780593521218794 90.34010437796192 0.0 0.0</t>
  </si>
  <si>
    <t>uuid:1239c77c-0bb3-474c-a571-ce51afa0b0e1</t>
  </si>
  <si>
    <t>1239c77c-0bb3-474c-a571-ce51afa0b0e1</t>
  </si>
  <si>
    <t>2017-06-20T05:26:10</t>
  </si>
  <si>
    <t>2017-06-12T12:58:00.532+06</t>
  </si>
  <si>
    <t>23.78238905809073 90.3371230053259 7.0 0.0</t>
  </si>
  <si>
    <t>uuid:93d43150-ebaa-4fac-8578-ed3e5e215265</t>
  </si>
  <si>
    <t>93d43150-ebaa-4fac-8578-ed3e5e215265</t>
  </si>
  <si>
    <t>2017-06-20T05:26:15</t>
  </si>
  <si>
    <t>2017-06-13T10:23:00.293+06</t>
  </si>
  <si>
    <t>23.779833458830186 90.34050066651788 1.0 0.0</t>
  </si>
  <si>
    <t>uuid:8b0ecc9e-206d-4fbb-8432-f886caef50d9</t>
  </si>
  <si>
    <t>8b0ecc9e-206d-4fbb-8432-f886caef50d9</t>
  </si>
  <si>
    <t>2017-06-20T05:26:18</t>
  </si>
  <si>
    <t>2017-06-13T11:36:00.731+06</t>
  </si>
  <si>
    <t>23.779985859068027 90.34026210272283 -60.0 0.0</t>
  </si>
  <si>
    <t>uuid:a0414bec-1094-4e0e-8b03-20fab9fbe020</t>
  </si>
  <si>
    <t>a0414bec-1094-4e0e-8b03-20fab9fbe020</t>
  </si>
  <si>
    <t>2017-06-20T05:26:20</t>
  </si>
  <si>
    <t>2017-06-14T12:57:00.337+06</t>
  </si>
  <si>
    <t>23.781966463100492 90.34018579732162 -28.0 0.0</t>
  </si>
  <si>
    <t>uuid:7c2fbbd1-3f64-4769-b750-ffcf09ad7304</t>
  </si>
  <si>
    <t>7c2fbbd1-3f64-4769-b750-ffcf09ad7304</t>
  </si>
  <si>
    <t>2017-06-20T05:26:23</t>
  </si>
  <si>
    <t>2017-06-12T12:29:00.137+06</t>
  </si>
  <si>
    <t>uuid:ca44a507-caef-4ee5-b0bb-1c7718b911f1</t>
  </si>
  <si>
    <t>ca44a507-caef-4ee5-b0bb-1c7718b911f1</t>
  </si>
  <si>
    <t>2017-06-20T05:29:05</t>
  </si>
  <si>
    <t>2017-06-13T11:23:00.496+06</t>
  </si>
  <si>
    <t>23.8234290502723 90.37763683626152 81.0 0.0</t>
  </si>
  <si>
    <t>uuid:444bfab7-ab93-4fc0-83c3-18ff297ab236</t>
  </si>
  <si>
    <t>444bfab7-ab93-4fc0-83c3-18ff297ab236</t>
  </si>
  <si>
    <t>2017-06-20T05:29:07</t>
  </si>
  <si>
    <t>2017-06-13T13:16:00.514+06</t>
  </si>
  <si>
    <t>23.77175667576061 90.4306052876505 -34.00929309707135 5.0</t>
  </si>
  <si>
    <t>uuid:8b7d71b5-d811-46cb-a80a-caa98264e675</t>
  </si>
  <si>
    <t>8b7d71b5-d811-46cb-a80a-caa98264e675</t>
  </si>
  <si>
    <t>2017-06-20T05:31:05</t>
  </si>
  <si>
    <t>2017-06-12T10:41:00.092+06</t>
  </si>
  <si>
    <t>23.72558196463504 90.37146357886844 -28.0 0.0</t>
  </si>
  <si>
    <t>uuid:cf6cd55e-3790-4215-8f27-41121a25d262</t>
  </si>
  <si>
    <t>cf6cd55e-3790-4215-8f27-41121a25d262</t>
  </si>
  <si>
    <t>2017-06-20T05:31:47</t>
  </si>
  <si>
    <t>2017-06-13T10:02:00.501+06</t>
  </si>
  <si>
    <t>23.72592322159331 90.37118422127273 -43.48427467606962 5.0</t>
  </si>
  <si>
    <t>uuid:9d640bb9-a980-407f-8299-855ef05a9220</t>
  </si>
  <si>
    <t>9d640bb9-a980-407f-8299-855ef05a9220</t>
  </si>
  <si>
    <t>2017-06-20T05:32:27</t>
  </si>
  <si>
    <t>2017-06-13T11:03:00.677+06</t>
  </si>
  <si>
    <t>23.725725993136635 90.3711066277058 -27.0 0.0</t>
  </si>
  <si>
    <t>uuid:c3835d77-f9ab-44fe-a501-c5075269f9d7</t>
  </si>
  <si>
    <t>c3835d77-f9ab-44fe-a501-c5075269f9d7</t>
  </si>
  <si>
    <t>2017-06-20T05:32:33</t>
  </si>
  <si>
    <t>2017-06-13T13:11:00.280+06</t>
  </si>
  <si>
    <t>23.72606580736482 90.37130355441086 -21.0 0.0</t>
  </si>
  <si>
    <t>uuid:295a162b-2290-4694-82df-9e79e68ebf63</t>
  </si>
  <si>
    <t>295a162b-2290-4694-82df-9e79e68ebf63</t>
  </si>
  <si>
    <t>2017-06-20T05:32:36</t>
  </si>
  <si>
    <t>2017-06-14T12:58:00.742+06</t>
  </si>
  <si>
    <t>23.723703594812477 90.3740489283387 -18.0 0.0</t>
  </si>
  <si>
    <t>uuid:ab4dea19-507c-4dc5-9239-c006ea77e51a</t>
  </si>
  <si>
    <t>ab4dea19-507c-4dc5-9239-c006ea77e51a</t>
  </si>
  <si>
    <t>2017-06-20T05:32:45</t>
  </si>
  <si>
    <t>2017-06-20T05:33:57</t>
  </si>
  <si>
    <t>2017-06-12T13:22:00.156+06</t>
  </si>
  <si>
    <t>23.7692976 90.4312558 0.0 172.1</t>
  </si>
  <si>
    <t>No comands</t>
  </si>
  <si>
    <t>uuid:ccadc63d-144d-43f8-bb8d-7e715189d5e0</t>
  </si>
  <si>
    <t>ccadc63d-144d-43f8-bb8d-7e715189d5e0</t>
  </si>
  <si>
    <t>2017-06-20T05:34:01</t>
  </si>
  <si>
    <t>2017-06-13T11:13:00.636+06</t>
  </si>
  <si>
    <t>23.7714304 90.4285735 0.0 699.999</t>
  </si>
  <si>
    <t>uuid:36700528-b9e2-483d-af60-27564f7c3351</t>
  </si>
  <si>
    <t>36700528-b9e2-483d-af60-27564f7c3351</t>
  </si>
  <si>
    <t>2017-06-20T05:34:05</t>
  </si>
  <si>
    <t>2017-06-13T12:59:00.041+06</t>
  </si>
  <si>
    <t>23.772278032301198 90.43008078556946 -7.0 0.0</t>
  </si>
  <si>
    <t>No commands</t>
  </si>
  <si>
    <t>uuid:e63f2564-15d6-4f0b-814b-8b0c1c86c9d8</t>
  </si>
  <si>
    <t>e63f2564-15d6-4f0b-814b-8b0c1c86c9d8</t>
  </si>
  <si>
    <t>2017-06-20T05:34:07</t>
  </si>
  <si>
    <t>2017-06-13T14:51:00.933+06</t>
  </si>
  <si>
    <t>23.7698429297391 90.43078407050908 0.0 0.0</t>
  </si>
  <si>
    <t>uuid:449ca3ba-1985-4273-be3c-8923d015781b</t>
  </si>
  <si>
    <t>449ca3ba-1985-4273-be3c-8923d015781b</t>
  </si>
  <si>
    <t>2017-06-20T05:34:12</t>
  </si>
  <si>
    <t>2017-06-11T14:40:00.199+06</t>
  </si>
  <si>
    <t>uuid:26ef2af7-6cca-4fb6-b23e-bdbbfc73bdc0</t>
  </si>
  <si>
    <t>26ef2af7-6cca-4fb6-b23e-bdbbfc73bdc0</t>
  </si>
  <si>
    <t>2017-06-20T05:34:26</t>
  </si>
  <si>
    <t>2017-06-12T11:22:00.698+06</t>
  </si>
  <si>
    <t>Valo</t>
  </si>
  <si>
    <t>uuid:ce662228-19c0-476f-b606-a8a142472ec6</t>
  </si>
  <si>
    <t>ce662228-19c0-476f-b606-a8a142472ec6</t>
  </si>
  <si>
    <t>2017-06-20T05:34:28</t>
  </si>
  <si>
    <t>2017-06-12T12:27:00.646+06</t>
  </si>
  <si>
    <t>Valo ,,,onekk brishty</t>
  </si>
  <si>
    <t>uuid:22925ee8-ad8d-4702-9faf-78058f640706</t>
  </si>
  <si>
    <t>22925ee8-ad8d-4702-9faf-78058f640706</t>
  </si>
  <si>
    <t>2017-06-20T05:34:30</t>
  </si>
  <si>
    <t>2017-06-13T09:48:00.620+06</t>
  </si>
  <si>
    <t>uuid:774a7e94-b40e-4360-bf7f-9950216019ce</t>
  </si>
  <si>
    <t>774a7e94-b40e-4360-bf7f-9950216019ce</t>
  </si>
  <si>
    <t>2017-06-20T05:34:32</t>
  </si>
  <si>
    <t>2017-06-13T11:13:00.085+06</t>
  </si>
  <si>
    <t>uuid:488304a4-32cd-4fd7-9e23-3e1434349b50</t>
  </si>
  <si>
    <t>488304a4-32cd-4fd7-9e23-3e1434349b50</t>
  </si>
  <si>
    <t>2017-06-20T05:34:34</t>
  </si>
  <si>
    <t>2017-06-13T12:24:00.899+06</t>
  </si>
  <si>
    <t>uuid:8405ac31-c82a-4ba6-a11c-f3e669847571</t>
  </si>
  <si>
    <t>8405ac31-c82a-4ba6-a11c-f3e669847571</t>
  </si>
  <si>
    <t>2017-06-20T05:34:37</t>
  </si>
  <si>
    <t>2017-06-13T14:31:00.042+06</t>
  </si>
  <si>
    <t>uuid:648a6423-fba0-4c66-a55f-3e42fffc3735</t>
  </si>
  <si>
    <t>648a6423-fba0-4c66-a55f-3e42fffc3735</t>
  </si>
  <si>
    <t>2017-06-20T05:34:39</t>
  </si>
  <si>
    <t>2017-06-12T12:01:00.321+06</t>
  </si>
  <si>
    <t>23.725506473980953 90.37214087852202 9.0 0.0</t>
  </si>
  <si>
    <t>uuid:05701893-bf88-4370-a264-876ea6ae2132</t>
  </si>
  <si>
    <t>05701893-bf88-4370-a264-876ea6ae2132</t>
  </si>
  <si>
    <t>2017-06-20T05:35:33</t>
  </si>
  <si>
    <t>2017-06-12T13:18:00.533+06</t>
  </si>
  <si>
    <t>23.725721987681798 90.37259611315535 -30.0 0.0</t>
  </si>
  <si>
    <t>uuid:dd006637-d199-4045-bfac-2a58c4ca3bff</t>
  </si>
  <si>
    <t>dd006637-d199-4045-bfac-2a58c4ca3bff</t>
  </si>
  <si>
    <t>2017-06-20T05:35:37</t>
  </si>
  <si>
    <t>2017-06-12T14:18:00.342+06</t>
  </si>
  <si>
    <t>23.725453924121428 90.37311350782713 39.0 0.0</t>
  </si>
  <si>
    <t>uuid:c693082c-b4e9-44f8-ae2b-aef35c7aec14</t>
  </si>
  <si>
    <t>c693082c-b4e9-44f8-ae2b-aef35c7aec14</t>
  </si>
  <si>
    <t>2017-06-20T05:35:39</t>
  </si>
  <si>
    <t>2017-06-13T11:37:00.752+06</t>
  </si>
  <si>
    <t>23.725926046599003 90.37186087344236 -2.0 0.0</t>
  </si>
  <si>
    <t>N.a</t>
  </si>
  <si>
    <t>uuid:ab1ec2e1-aa79-4e16-b625-cd97c247efc4</t>
  </si>
  <si>
    <t>ab1ec2e1-aa79-4e16-b625-cd97c247efc4</t>
  </si>
  <si>
    <t>2017-06-20T05:35:41</t>
  </si>
  <si>
    <t>2017-06-13T13:00:00.639+06</t>
  </si>
  <si>
    <t>23.72567413536083 90.37168130786345 -5.0 0.0</t>
  </si>
  <si>
    <t>uuid:94d29d2e-77f1-4824-aa20-31ddd07deb15</t>
  </si>
  <si>
    <t>94d29d2e-77f1-4824-aa20-31ddd07deb15</t>
  </si>
  <si>
    <t>2017-06-20T05:35:43</t>
  </si>
  <si>
    <t>2017-06-14T12:01:00.083+06</t>
  </si>
  <si>
    <t>23.723272118873773 90.37411236381416 -117.0 0.0</t>
  </si>
  <si>
    <t>N,a</t>
  </si>
  <si>
    <t>uuid:9f648a8b-79ca-412f-96c2-d99367b4e027</t>
  </si>
  <si>
    <t>9f648a8b-79ca-412f-96c2-d99367b4e027</t>
  </si>
  <si>
    <t>2017-06-20T05:35:46</t>
  </si>
  <si>
    <t>2017-06-12T13:23:00.996+06</t>
  </si>
  <si>
    <t>23.703908263537667 90.4275390830516 -6.0 0.0</t>
  </si>
  <si>
    <t>uuid:599811c8-ef93-492c-bcee-1eae4ce1f195</t>
  </si>
  <si>
    <t>599811c8-ef93-492c-bcee-1eae4ce1f195</t>
  </si>
  <si>
    <t>2017-06-20T05:39:53</t>
  </si>
  <si>
    <t>2017-06-14T09:17:00.436+06</t>
  </si>
  <si>
    <t>23.707825361607636 90.42537551230659 -47.0 0.0</t>
  </si>
  <si>
    <t>uuid:80a54d37-1c15-4154-94f3-fda2ec434957</t>
  </si>
  <si>
    <t>80a54d37-1c15-4154-94f3-fda2ec434957</t>
  </si>
  <si>
    <t>2017-06-20T05:39:55</t>
  </si>
  <si>
    <t>2017-06-13T09:23:00.976+06</t>
  </si>
  <si>
    <t>23.705669811880636 90.42647584424569 7.0 0.0</t>
  </si>
  <si>
    <t>uuid:ea421f37-f714-45ea-877f-9c40b54a6137</t>
  </si>
  <si>
    <t>ea421f37-f714-45ea-877f-9c40b54a6137</t>
  </si>
  <si>
    <t>2017-06-20T05:40:10</t>
  </si>
  <si>
    <t>2017-06-12T11:28:00.850+06</t>
  </si>
  <si>
    <t>uuid:78d869d5-b0c9-4d76-8199-6c9a6a9a980e</t>
  </si>
  <si>
    <t>78d869d5-b0c9-4d76-8199-6c9a6a9a980e</t>
  </si>
  <si>
    <t>2017-06-20T05:43:09</t>
  </si>
  <si>
    <t>2017-06-12T12:40:00.878+06</t>
  </si>
  <si>
    <t>uuid:7e8866fd-af83-4bb4-acc1-a293fe4715d3</t>
  </si>
  <si>
    <t>7e8866fd-af83-4bb4-acc1-a293fe4715d3</t>
  </si>
  <si>
    <t>2017-06-20T05:43:11</t>
  </si>
  <si>
    <t>2017-06-13T09:51:00.329+06</t>
  </si>
  <si>
    <t>uuid:d1c694f9-7391-49f5-a9a1-2e415b3ed1af</t>
  </si>
  <si>
    <t>d1c694f9-7391-49f5-a9a1-2e415b3ed1af</t>
  </si>
  <si>
    <t>2017-06-20T05:43:14</t>
  </si>
  <si>
    <t>2017-06-13T10:59:00.745+06</t>
  </si>
  <si>
    <t>uuid:6f1af6a8-fc47-4afc-9bca-6497800b2889</t>
  </si>
  <si>
    <t>6f1af6a8-fc47-4afc-9bca-6497800b2889</t>
  </si>
  <si>
    <t>2017-06-20T05:43:16</t>
  </si>
  <si>
    <t>2017-06-13T11:51:00.424+06</t>
  </si>
  <si>
    <t>uuid:090ae050-a31c-4053-9156-337c90f00c62</t>
  </si>
  <si>
    <t>090ae050-a31c-4053-9156-337c90f00c62</t>
  </si>
  <si>
    <t>2017-06-20T05:43:19</t>
  </si>
  <si>
    <t>2017-06-14T13:33:00.264+06</t>
  </si>
  <si>
    <t>uuid:abff6e98-98c2-4bef-8291-b41b1f744401</t>
  </si>
  <si>
    <t>abff6e98-98c2-4bef-8291-b41b1f744401</t>
  </si>
  <si>
    <t>2017-06-20T05:43:55</t>
  </si>
  <si>
    <t>2017-06-12T11:07:00.466+06</t>
  </si>
  <si>
    <t>uuid:d64f0143-3407-4527-8556-5ebcf4e7cec2</t>
  </si>
  <si>
    <t>d64f0143-3407-4527-8556-5ebcf4e7cec2</t>
  </si>
  <si>
    <t>2017-06-20T05:44:46</t>
  </si>
  <si>
    <t>2017-06-13T10:22:00.724+06</t>
  </si>
  <si>
    <t>uuid:644d0d3a-1df3-40c5-8298-b90102edf7e2</t>
  </si>
  <si>
    <t>644d0d3a-1df3-40c5-8298-b90102edf7e2</t>
  </si>
  <si>
    <t>2017-06-20T05:44:49</t>
  </si>
  <si>
    <t>2017-06-13T13:25:00.610+06</t>
  </si>
  <si>
    <t>23.824156021983853 90.37765839721855 -1.0 0.0</t>
  </si>
  <si>
    <t>uuid:35553fbd-d166-45ae-860b-4633285f9a7b</t>
  </si>
  <si>
    <t>35553fbd-d166-45ae-860b-4633285f9a7b</t>
  </si>
  <si>
    <t>2017-06-20T05:44:51</t>
  </si>
  <si>
    <t>2017-06-12T13:09:00.050+06</t>
  </si>
  <si>
    <t>uuid:cc53ded8-f0fe-4f25-b7d5-5e01359185ca</t>
  </si>
  <si>
    <t>cc53ded8-f0fe-4f25-b7d5-5e01359185ca</t>
  </si>
  <si>
    <t>2017-06-20T05:45:20</t>
  </si>
  <si>
    <t>2017-06-14T10:29:00.629+06</t>
  </si>
  <si>
    <t>23.823837202075993 90.37747970902383 -42.0 0.0</t>
  </si>
  <si>
    <t>uuid:d7937818-43f6-451e-b2b8-2e1c35008924</t>
  </si>
  <si>
    <t>d7937818-43f6-451e-b2b8-2e1c35008924</t>
  </si>
  <si>
    <t>2017-06-20T05:45:22</t>
  </si>
  <si>
    <t>2017-06-13T11:51:00.607+06</t>
  </si>
  <si>
    <t>uuid:e1f5c927-661d-4ce7-9998-ec7e77560d0f</t>
  </si>
  <si>
    <t>e1f5c927-661d-4ce7-9998-ec7e77560d0f</t>
  </si>
  <si>
    <t>2017-06-20T05:45:53</t>
  </si>
  <si>
    <t>2017-06-13T10:01:00.756+06</t>
  </si>
  <si>
    <t>uuid:a0d5748c-50dc-4517-8a02-5f94262793f2</t>
  </si>
  <si>
    <t>a0d5748c-50dc-4517-8a02-5f94262793f2</t>
  </si>
  <si>
    <t>2017-06-20T05:46:22</t>
  </si>
  <si>
    <t>2017-06-13T11:14:00.882+06</t>
  </si>
  <si>
    <t>uuid:c44d7938-9a73-4be0-9ecb-38d3f449b2e3</t>
  </si>
  <si>
    <t>c44d7938-9a73-4be0-9ecb-38d3f449b2e3</t>
  </si>
  <si>
    <t>2017-06-20T05:46:25</t>
  </si>
  <si>
    <t>2017-06-13T12:39:00.002+06</t>
  </si>
  <si>
    <t>uuid:a45c6e7b-09ad-4a0e-8a6a-b47e9bbedcf3</t>
  </si>
  <si>
    <t>a45c6e7b-09ad-4a0e-8a6a-b47e9bbedcf3</t>
  </si>
  <si>
    <t>2017-06-20T05:46:27</t>
  </si>
  <si>
    <t>2017-06-14T13:31:00.044+06</t>
  </si>
  <si>
    <t>uuid:4ac9a376-d30f-42f3-afd8-04b4a076d955</t>
  </si>
  <si>
    <t>4ac9a376-d30f-42f3-afd8-04b4a076d955</t>
  </si>
  <si>
    <t>2017-06-20T05:46:32</t>
  </si>
  <si>
    <t>2017-06-13T09:46:00.529+06</t>
  </si>
  <si>
    <t>23.72426742403821 90.42739952332143 -48.0 0.0</t>
  </si>
  <si>
    <t>uuid:6da56474-ec3e-4016-8215-5ce400d9779d</t>
  </si>
  <si>
    <t>6da56474-ec3e-4016-8215-5ce400d9779d</t>
  </si>
  <si>
    <t>2017-06-20T05:46:44</t>
  </si>
  <si>
    <t>2017-06-14T08:29:00.736+06</t>
  </si>
  <si>
    <t>23.724057905562958 90.42705490275965 -54.0 0.0</t>
  </si>
  <si>
    <t>uuid:40b787ac-efa8-452a-80da-cf210185e16a</t>
  </si>
  <si>
    <t>40b787ac-efa8-452a-80da-cf210185e16a</t>
  </si>
  <si>
    <t>2017-06-20T05:46:46</t>
  </si>
  <si>
    <t>2017-06-13T11:33:00.055+06</t>
  </si>
  <si>
    <t>23.724166716925854 90.42732742662471 -39.0 0.0</t>
  </si>
  <si>
    <t>uuid:a86006e8-a9cc-4008-a6b7-73a326cc7ef6</t>
  </si>
  <si>
    <t>a86006e8-a9cc-4008-a6b7-73a326cc7ef6</t>
  </si>
  <si>
    <t>2017-06-20T05:47:13</t>
  </si>
  <si>
    <t>2017-06-12T12:24:00.136+06</t>
  </si>
  <si>
    <t>uuid:45792f81-07cf-441f-86c8-9d8818dcd3e4</t>
  </si>
  <si>
    <t>45792f81-07cf-441f-86c8-9d8818dcd3e4</t>
  </si>
  <si>
    <t>2017-06-20T05:47:19</t>
  </si>
  <si>
    <t>2017-06-11T15:03:00.032+06</t>
  </si>
  <si>
    <t>uuid:5b29a6b6-690f-4359-a51c-721c866a2ef6</t>
  </si>
  <si>
    <t>5b29a6b6-690f-4359-a51c-721c866a2ef6</t>
  </si>
  <si>
    <t>2017-06-20T05:49:54</t>
  </si>
  <si>
    <t>2017-06-14T09:39:00.694+06</t>
  </si>
  <si>
    <t>23.723974913524803 90.42713879605218 -37.0 0.0</t>
  </si>
  <si>
    <t>uuid:d08364c0-cd03-4b2b-8d20-0df621c72fef</t>
  </si>
  <si>
    <t>d08364c0-cd03-4b2b-8d20-0df621c72fef</t>
  </si>
  <si>
    <t>2017-06-20T05:49:57</t>
  </si>
  <si>
    <t>2017-06-12T11:55:00.682+06</t>
  </si>
  <si>
    <t>uuid:7509a16d-97fd-44fe-a642-b0d03ea74401</t>
  </si>
  <si>
    <t>7509a16d-97fd-44fe-a642-b0d03ea74401</t>
  </si>
  <si>
    <t>2017-06-20T05:51:23</t>
  </si>
  <si>
    <t>2017-06-12T09:03:00.480+06</t>
  </si>
  <si>
    <t>uuid:c5ae2f08-d345-4adf-a3e1-fecb790fbcfe</t>
  </si>
  <si>
    <t>c5ae2f08-d345-4adf-a3e1-fecb790fbcfe</t>
  </si>
  <si>
    <t>2017-06-20T05:51:26</t>
  </si>
  <si>
    <t>2017-06-13T12:04:00.746+06</t>
  </si>
  <si>
    <t>23.823169 90.378398 0.0 56.1</t>
  </si>
  <si>
    <t>uuid:45e88d07-dff2-4525-a47b-34e365719dc0</t>
  </si>
  <si>
    <t>45e88d07-dff2-4525-a47b-34e365719dc0</t>
  </si>
  <si>
    <t>2017-06-20T05:51:28</t>
  </si>
  <si>
    <t>2017-06-12T13:12:00.255+06</t>
  </si>
  <si>
    <t>23.8228792 90.3783865 0.0 164.4</t>
  </si>
  <si>
    <t>uuid:9a779d08-71f7-42f9-8b51-0b05c34d5e78</t>
  </si>
  <si>
    <t>9a779d08-71f7-42f9-8b51-0b05c34d5e78</t>
  </si>
  <si>
    <t>2017-06-20T05:52:07</t>
  </si>
  <si>
    <t>2017-06-14T10:03:00.940+06</t>
  </si>
  <si>
    <t>23.82428029732848 90.37799739653174 -51.0 0.0</t>
  </si>
  <si>
    <t>uuid:c6cef9c4-2758-4c04-9011-62b8bee8246b</t>
  </si>
  <si>
    <t>c6cef9c4-2758-4c04-9011-62b8bee8246b</t>
  </si>
  <si>
    <t>2017-06-20T05:52:09</t>
  </si>
  <si>
    <t>2017-06-13T10:58:00.842+06</t>
  </si>
  <si>
    <t>uuid:2f7f8d37-40a8-42fa-aff6-f871b5baee47</t>
  </si>
  <si>
    <t>2f7f8d37-40a8-42fa-aff6-f871b5baee47</t>
  </si>
  <si>
    <t>2017-06-20T05:52:26</t>
  </si>
  <si>
    <t>2017-06-12T12:43:00.152+06</t>
  </si>
  <si>
    <t>23.725385477132804 90.37220291324095 -50.0 0.0</t>
  </si>
  <si>
    <t>uuid:d9625e59-eb52-429e-aba9-3d5a2a223a0a</t>
  </si>
  <si>
    <t>d9625e59-eb52-429e-aba9-3d5a2a223a0a</t>
  </si>
  <si>
    <t>2017-06-20T05:54:29</t>
  </si>
  <si>
    <t>2017-06-13T11:07:00.400+06</t>
  </si>
  <si>
    <t>23.726157749293197 90.37156089004824 45.0 0.0</t>
  </si>
  <si>
    <t>uuid:13b53f58-e26f-44ee-9e01-bc24018a0ea9</t>
  </si>
  <si>
    <t>13b53f58-e26f-44ee-9e01-bc24018a0ea9</t>
  </si>
  <si>
    <t>2017-06-20T05:54:30</t>
  </si>
  <si>
    <t>2017-06-13T13:17:00.180+06</t>
  </si>
  <si>
    <t>23.72529568514934 90.37146969810067 -71.0 0.0</t>
  </si>
  <si>
    <t>uuid:c8fd735d-7983-4dbf-a9ec-f25424a1b8e3</t>
  </si>
  <si>
    <t>c8fd735d-7983-4dbf-a9ec-f25424a1b8e3</t>
  </si>
  <si>
    <t>2017-06-20T05:54:33</t>
  </si>
  <si>
    <t>2017-06-12T13:51:00.155+06</t>
  </si>
  <si>
    <t>23.725176281186183 90.37269258898775 0.0 0.0</t>
  </si>
  <si>
    <t>uuid:4b95b8de-2276-4f7a-b9bf-8518c78f033d</t>
  </si>
  <si>
    <t>4b95b8de-2276-4f7a-b9bf-8518c78f033d</t>
  </si>
  <si>
    <t>2017-06-20T05:55:03</t>
  </si>
  <si>
    <t>2017-06-14T12:30:00.488+06</t>
  </si>
  <si>
    <t>23.72365163939818 90.374261240678 7.871266015805304 10.0</t>
  </si>
  <si>
    <t>uuid:0507790b-0cd4-41e6-911c-687edf0d10a7</t>
  </si>
  <si>
    <t>0507790b-0cd4-41e6-911c-687edf0d10a7</t>
  </si>
  <si>
    <t>2017-06-20T05:55:05</t>
  </si>
  <si>
    <t>2017-06-13T12:17:00.532+06</t>
  </si>
  <si>
    <t>23.72550149848554 90.37240832114861 -38.0 0.0</t>
  </si>
  <si>
    <t>uuid:5e8d1182-929b-4759-be21-2770cf6c9fa8</t>
  </si>
  <si>
    <t>5e8d1182-929b-4759-be21-2770cf6c9fa8</t>
  </si>
  <si>
    <t>2017-06-20T05:55:20</t>
  </si>
  <si>
    <t>2017-06-12T10:48:00.801+06</t>
  </si>
  <si>
    <t>uuid:2f100105-9e39-49ee-829f-64c9239925e7</t>
  </si>
  <si>
    <t>2f100105-9e39-49ee-829f-64c9239925e7</t>
  </si>
  <si>
    <t>2017-06-20T05:56:51</t>
  </si>
  <si>
    <t>2017-06-12T13:03:00.541+06</t>
  </si>
  <si>
    <t>Valo ,brishty</t>
  </si>
  <si>
    <t>uuid:5a770169-0a76-4fb1-b29a-234cf76b9ee5</t>
  </si>
  <si>
    <t>5a770169-0a76-4fb1-b29a-234cf76b9ee5</t>
  </si>
  <si>
    <t>2017-06-20T05:56:53</t>
  </si>
  <si>
    <t>2017-06-13T11:59:00.388+06</t>
  </si>
  <si>
    <t>uuid:857a504c-2f20-4750-bd09-42b691ad4bce</t>
  </si>
  <si>
    <t>857a504c-2f20-4750-bd09-42b691ad4bce</t>
  </si>
  <si>
    <t>2017-06-20T05:56:55</t>
  </si>
  <si>
    <t>2017-06-12T11:50:00.789+06</t>
  </si>
  <si>
    <t>Valo but onek brishty</t>
  </si>
  <si>
    <t>uuid:bea3cd8c-7d38-4ef6-8ac6-aaf0b8afd03d</t>
  </si>
  <si>
    <t>bea3cd8c-7d38-4ef6-8ac6-aaf0b8afd03d</t>
  </si>
  <si>
    <t>2017-06-20T05:57:22</t>
  </si>
  <si>
    <t>2017-06-13T14:08:00.114+06</t>
  </si>
  <si>
    <t>uuid:fc81aee8-f5ee-4e0f-a6e9-9426aaee40d1</t>
  </si>
  <si>
    <t>fc81aee8-f5ee-4e0f-a6e9-9426aaee40d1</t>
  </si>
  <si>
    <t>2017-06-20T05:57:25</t>
  </si>
  <si>
    <t>2017-06-13T10:30:00.276+06</t>
  </si>
  <si>
    <t>uuid:c2343866-78df-435d-b560-2bb8e86ca623</t>
  </si>
  <si>
    <t>c2343866-78df-435d-b560-2bb8e86ca623</t>
  </si>
  <si>
    <t>2017-06-20T05:57:39</t>
  </si>
  <si>
    <t>2017-06-12T12:17:00.950+06</t>
  </si>
  <si>
    <t>23.770213 90.4308898 0.0 20.0</t>
  </si>
  <si>
    <t>uuid:175e32d7-ced7-4730-aee3-04673f0020d8</t>
  </si>
  <si>
    <t>175e32d7-ced7-4730-aee3-04673f0020d8</t>
  </si>
  <si>
    <t>2017-06-20T05:59:03</t>
  </si>
  <si>
    <t>2017-06-13T10:18:00.384+06</t>
  </si>
  <si>
    <t>23.77174982960347 90.43016461296061 16.887285002480354 30.0</t>
  </si>
  <si>
    <t>uuid:e95724fd-8528-4f7c-b25a-c99c12c0350e</t>
  </si>
  <si>
    <t>e95724fd-8528-4f7c-b25a-c99c12c0350e</t>
  </si>
  <si>
    <t>2017-06-20T05:59:05</t>
  </si>
  <si>
    <t>2017-06-13T13:55:00.312+06</t>
  </si>
  <si>
    <t>23.772302300003364 90.4304197088551 -21.0 0.0</t>
  </si>
  <si>
    <t>uuid:ec59e017-25f2-4b00-ab91-e8c3c7147802</t>
  </si>
  <si>
    <t>ec59e017-25f2-4b00-ab91-e8c3c7147802</t>
  </si>
  <si>
    <t>2017-06-20T05:59:08</t>
  </si>
  <si>
    <t>2017-06-12T14:26:00.323+06</t>
  </si>
  <si>
    <t>uuid:d552a878-2aea-41ce-a667-9a6af9cdd44f</t>
  </si>
  <si>
    <t>d552a878-2aea-41ce-a667-9a6af9cdd44f</t>
  </si>
  <si>
    <t>2017-06-20T05:59:43</t>
  </si>
  <si>
    <t>2017-06-13T15:26:00.788+06</t>
  </si>
  <si>
    <t>23.76911772291968 90.43008109066395 -22.0 0.0</t>
  </si>
  <si>
    <t>uuid:a621f987-2b41-4871-bf31-4e678690d951</t>
  </si>
  <si>
    <t>a621f987-2b41-4871-bf31-4e678690d951</t>
  </si>
  <si>
    <t>2017-06-20T05:59:46</t>
  </si>
  <si>
    <t>2017-06-13T12:11:00.397+06</t>
  </si>
  <si>
    <t>23.772412394104464 90.4303602279776 -52.0 0.0</t>
  </si>
  <si>
    <t>uuid:179455d8-5ab1-424c-bbb4-44417eaf5544</t>
  </si>
  <si>
    <t>179455d8-5ab1-424c-bbb4-44417eaf5544</t>
  </si>
  <si>
    <t>2017-06-20T06:00:04</t>
  </si>
  <si>
    <t>2017-06-12T11:20:00.771+06</t>
  </si>
  <si>
    <t>23.725457106529845 90.37133355531914 8.742898807860911 5.0</t>
  </si>
  <si>
    <t>uuid:83d221ad-d12f-40e3-95c6-b0bd76cf35a8</t>
  </si>
  <si>
    <t>83d221ad-d12f-40e3-95c6-b0bd76cf35a8</t>
  </si>
  <si>
    <t>2017-06-20T06:01:20</t>
  </si>
  <si>
    <t>2017-06-13T10:33:00.862+06</t>
  </si>
  <si>
    <t>23.72574882921006 90.37099161774444 -24.139662361703813 5.0</t>
  </si>
  <si>
    <t>uuid:564d1569-796b-40c5-b6d4-02ee7103501f</t>
  </si>
  <si>
    <t>564d1569-796b-40c5-b6d4-02ee7103501f</t>
  </si>
  <si>
    <t>2017-06-20T06:01:22</t>
  </si>
  <si>
    <t>2017-06-14T12:10:00.791+06</t>
  </si>
  <si>
    <t>23.723768972234275 90.37422595531677 6.101439985446632 5.0</t>
  </si>
  <si>
    <t>uuid:1f0a0e4b-015a-41b4-9a49-ec6807d522b8</t>
  </si>
  <si>
    <t>1f0a0e4b-015a-41b4-9a49-ec6807d522b8</t>
  </si>
  <si>
    <t>2017-06-20T06:01:24</t>
  </si>
  <si>
    <t>2017-06-12T12:41:00.943+06</t>
  </si>
  <si>
    <t>23.725485788497952 90.37103513282432 -23.82065941672772 5.0</t>
  </si>
  <si>
    <t>uuid:9c84e2d2-df0e-4101-9dfb-0465f8574bae</t>
  </si>
  <si>
    <t>9c84e2d2-df0e-4101-9dfb-0465f8574bae</t>
  </si>
  <si>
    <t>2017-06-20T06:01:52</t>
  </si>
  <si>
    <t>2017-06-13T12:24:00.161+06</t>
  </si>
  <si>
    <t>23.72594657710972 90.37131824834196 -35.0 0.0</t>
  </si>
  <si>
    <t>uuid:84783068-40b8-4e71-8c01-1eaf5091141e</t>
  </si>
  <si>
    <t>84783068-40b8-4e71-8c01-1eaf5091141e</t>
  </si>
  <si>
    <t>2017-06-20T06:02:11</t>
  </si>
  <si>
    <t>2017-06-13T12:04:00.684+06</t>
  </si>
  <si>
    <t>23.725158096198047 90.37096933375065 -2.0 0.0</t>
  </si>
  <si>
    <t>uuid:9eb442a9-7d53-4c58-be77-ba3a14facf5e</t>
  </si>
  <si>
    <t>9eb442a9-7d53-4c58-be77-ba3a14facf5e</t>
  </si>
  <si>
    <t>2017-06-20T06:04:08</t>
  </si>
  <si>
    <t>2017-06-12T10:32:00.005+06</t>
  </si>
  <si>
    <t>uuid:49193c97-e0bc-4ed2-9977-cbff59d7836a</t>
  </si>
  <si>
    <t>49193c97-e0bc-4ed2-9977-cbff59d7836a</t>
  </si>
  <si>
    <t>2017-06-20T06:05:22</t>
  </si>
  <si>
    <t>2017-06-13T10:59:00.988+06</t>
  </si>
  <si>
    <t>uuid:8ce99d35-3b2c-4990-87b4-8eae897e5bc0</t>
  </si>
  <si>
    <t>8ce99d35-3b2c-4990-87b4-8eae897e5bc0</t>
  </si>
  <si>
    <t>2017-06-20T06:05:25</t>
  </si>
  <si>
    <t>2017-06-13T13:23:00.275+06</t>
  </si>
  <si>
    <t>23.823309765354804 90.37823892498781 13.0 0.0</t>
  </si>
  <si>
    <t>uuid:f1d4d05a-12ba-48f3-ae97-83700f9372a7</t>
  </si>
  <si>
    <t>f1d4d05a-12ba-48f3-ae97-83700f9372a7</t>
  </si>
  <si>
    <t>2017-06-20T06:05:27</t>
  </si>
  <si>
    <t>2017-06-12T11:55:00.872+06</t>
  </si>
  <si>
    <t>uuid:1f8732df-fce8-4946-b552-98d9528c8d95</t>
  </si>
  <si>
    <t>1f8732df-fce8-4946-b552-98d9528c8d95</t>
  </si>
  <si>
    <t>2017-06-20T06:05:53</t>
  </si>
  <si>
    <t>2017-06-14T09:08:00.514+06</t>
  </si>
  <si>
    <t>uuid:63c7bc66-f2ae-419f-8ec6-683a56f5441f</t>
  </si>
  <si>
    <t>63c7bc66-f2ae-419f-8ec6-683a56f5441f</t>
  </si>
  <si>
    <t>2017-06-20T06:05:55</t>
  </si>
  <si>
    <t>2017-06-13T12:07:00.314+06</t>
  </si>
  <si>
    <t>23.824118118193233 90.37853450583368 31.0 0.0</t>
  </si>
  <si>
    <t>uuid:a90f5279-fbde-43a8-bd10-92e10115f586</t>
  </si>
  <si>
    <t>a90f5279-fbde-43a8-bd10-92e10115f586</t>
  </si>
  <si>
    <t>2017-06-20T06:06:10</t>
  </si>
  <si>
    <t>2017-06-12T11:04:00.441+06</t>
  </si>
  <si>
    <t>23.780813574282657 90.34000187035078 1.0 0.0</t>
  </si>
  <si>
    <t>uuid:0ce5ae76-c29c-485b-a006-e9f5ba806909</t>
  </si>
  <si>
    <t>0ce5ae76-c29c-485b-a006-e9f5ba806909</t>
  </si>
  <si>
    <t>2017-06-20T06:07:10</t>
  </si>
  <si>
    <t>2017-06-13T09:53:00.040+06</t>
  </si>
  <si>
    <t>23.779227463671834 90.3408914059943 0.0 0.0</t>
  </si>
  <si>
    <t>uuid:fca79109-8666-4801-8df6-2bcab3d6f2a6</t>
  </si>
  <si>
    <t>fca79109-8666-4801-8df6-2bcab3d6f2a6</t>
  </si>
  <si>
    <t>2017-06-20T06:07:12</t>
  </si>
  <si>
    <t>2017-06-13T12:03:00.628+06</t>
  </si>
  <si>
    <t>23.779887323745335 90.34046385303239 -67.0 0.0</t>
  </si>
  <si>
    <t>uuid:3fc515aa-2ca2-4fc5-a3ec-925ed615f3f2</t>
  </si>
  <si>
    <t>3fc515aa-2ca2-4fc5-a3ec-925ed615f3f2</t>
  </si>
  <si>
    <t>2017-06-20T06:07:14</t>
  </si>
  <si>
    <t>2017-06-12T12:20:00.646+06</t>
  </si>
  <si>
    <t>23.780469374905827 90.34027433744964 -119.0 0.0</t>
  </si>
  <si>
    <t>uuid:221ff181-53aa-43e9-bdb9-dee409c16eb3</t>
  </si>
  <si>
    <t>221ff181-53aa-43e9-bdb9-dee409c16eb3</t>
  </si>
  <si>
    <t>2017-06-20T06:07:57</t>
  </si>
  <si>
    <t>2017-06-14T13:21:00.127+06</t>
  </si>
  <si>
    <t>23.781861652742798 90.3403138261503 -61.0 0.0</t>
  </si>
  <si>
    <t>uuid:b885aee4-8171-4272-be35-de43724a5e30</t>
  </si>
  <si>
    <t>b885aee4-8171-4272-be35-de43724a5e30</t>
  </si>
  <si>
    <t>2017-06-20T06:07:59</t>
  </si>
  <si>
    <t>2017-06-13T10:52:00.752+06</t>
  </si>
  <si>
    <t>23.77968641319022 90.34048252641136 0.0 0.0</t>
  </si>
  <si>
    <t>uuid:be48816c-c20f-41fe-9742-d6119452819d</t>
  </si>
  <si>
    <t>be48816c-c20f-41fe-9742-d6119452819d</t>
  </si>
  <si>
    <t>2017-06-20T06:08:12</t>
  </si>
  <si>
    <t>2017-06-12T12:53:00.751+06</t>
  </si>
  <si>
    <t>uuid:efd1d467-ef87-4fc7-a43e-9e16690bdafd</t>
  </si>
  <si>
    <t>efd1d467-ef87-4fc7-a43e-9e16690bdafd</t>
  </si>
  <si>
    <t>2017-06-20T06:09:11</t>
  </si>
  <si>
    <t>2017-06-12T14:22:00.863+06</t>
  </si>
  <si>
    <t>uuid:062a6e33-640b-4196-bab2-90666e14a109</t>
  </si>
  <si>
    <t>062a6e33-640b-4196-bab2-90666e14a109</t>
  </si>
  <si>
    <t>2017-06-20T06:09:25</t>
  </si>
  <si>
    <t>2017-06-12T12:36:00.403+06</t>
  </si>
  <si>
    <t>23.698224086046782 90.4300484072678 11.0 0.0</t>
  </si>
  <si>
    <t>uuid:ebb8b081-0059-4aa2-877a-7bb3837da259</t>
  </si>
  <si>
    <t>ebb8b081-0059-4aa2-877a-7bb3837da259</t>
  </si>
  <si>
    <t>2017-06-20T06:12:29</t>
  </si>
  <si>
    <t>2017-06-13T09:24:00.451+06</t>
  </si>
  <si>
    <t>23.699042482753317 90.43217986780869 0.0 0.0</t>
  </si>
  <si>
    <t>uuid:1fd1ec89-176e-44b8-900f-dd073fe77c0d</t>
  </si>
  <si>
    <t>1fd1ec89-176e-44b8-900f-dd073fe77c0d</t>
  </si>
  <si>
    <t>2017-06-20T06:12:33</t>
  </si>
  <si>
    <t>2017-06-13T11:17:00.771+06</t>
  </si>
  <si>
    <t>23.697837168769073 90.43115207075732 -46.0 0.0</t>
  </si>
  <si>
    <t>uuid:7a6e1c6d-c9d5-49d9-807a-c3eb1b711b57</t>
  </si>
  <si>
    <t>7a6e1c6d-c9d5-49d9-807a-c3eb1b711b57</t>
  </si>
  <si>
    <t>2017-06-20T06:12:35</t>
  </si>
  <si>
    <t>2017-06-12T13:50:00.862+06</t>
  </si>
  <si>
    <t>23.697656943789323 90.43121099134191 1.0 0.0</t>
  </si>
  <si>
    <t>N/ A</t>
  </si>
  <si>
    <t>uuid:5bea923f-392b-4ad6-ba70-aed2e8fdd242</t>
  </si>
  <si>
    <t>5bea923f-392b-4ad6-ba70-aed2e8fdd242</t>
  </si>
  <si>
    <t>2017-06-20T06:13:05</t>
  </si>
  <si>
    <t>2017-06-14T09:14:00.500+06</t>
  </si>
  <si>
    <t>23.698186308648562 90.4312860992441 -42.0 0.0</t>
  </si>
  <si>
    <t>uuid:dcfbf165-93ce-4141-967a-5fd8faf1689f</t>
  </si>
  <si>
    <t>dcfbf165-93ce-4141-967a-5fd8faf1689f</t>
  </si>
  <si>
    <t>2017-06-20T06:13:07</t>
  </si>
  <si>
    <t>2017-06-13T10:22:00.194+06</t>
  </si>
  <si>
    <t>23.69845749074835 90.43063781564169 -122.0 0.0</t>
  </si>
  <si>
    <t>uuid:6eccc877-c660-46b9-8a9a-e9184615ddb6</t>
  </si>
  <si>
    <t>6eccc877-c660-46b9-8a9a-e9184615ddb6</t>
  </si>
  <si>
    <t>2017-06-20T06:13:20</t>
  </si>
  <si>
    <t>2017-06-12T10:41:00.892+06</t>
  </si>
  <si>
    <t>uuid:03348d63-5f76-48e2-9fd0-fd75a0a78f41</t>
  </si>
  <si>
    <t>03348d63-5f76-48e2-9fd0-fd75a0a78f41</t>
  </si>
  <si>
    <t>2017-06-20T06:14:17</t>
  </si>
  <si>
    <t>2017-06-12T12:44:00.599+06</t>
  </si>
  <si>
    <t>23.780907926802243 90.3399696948156 -33.0 0.0</t>
  </si>
  <si>
    <t>uuid:9ceaa2ce-4aac-4839-b6b0-c8e45fc6c737</t>
  </si>
  <si>
    <t>9ceaa2ce-4aac-4839-b6b0-c8e45fc6c737</t>
  </si>
  <si>
    <t>2017-06-20T06:14:19</t>
  </si>
  <si>
    <t>2017-06-14T12:48:00.057+06</t>
  </si>
  <si>
    <t>23.77906275729365 90.34071115031605 -5.0 0.0</t>
  </si>
  <si>
    <t>uuid:59493a93-ac39-4d5e-aebf-a5a2a4e3dd5a</t>
  </si>
  <si>
    <t>59493a93-ac39-4d5e-aebf-a5a2a4e3dd5a</t>
  </si>
  <si>
    <t>2017-06-20T06:14:21</t>
  </si>
  <si>
    <t>2017-06-12T11:51:00.877+06</t>
  </si>
  <si>
    <t>23.780830040745347 90.33932392222238 -38.0 0.0</t>
  </si>
  <si>
    <t>uuid:8b4efef3-e07c-4a6a-9304-558c8534d11a</t>
  </si>
  <si>
    <t>8b4efef3-e07c-4a6a-9304-558c8534d11a</t>
  </si>
  <si>
    <t>2017-06-20T06:14:49</t>
  </si>
  <si>
    <t>2017-06-13T11:24:00.887+06</t>
  </si>
  <si>
    <t>23.78032508658639 90.340254802648 -12.0 0.0</t>
  </si>
  <si>
    <t>uuid:2d083252-8468-4e1d-a0a7-282620ae2239</t>
  </si>
  <si>
    <t>2d083252-8468-4e1d-a0a7-282620ae2239</t>
  </si>
  <si>
    <t>2017-06-20T06:14:52</t>
  </si>
  <si>
    <t>2017-06-13T10:22:00.057+06</t>
  </si>
  <si>
    <t>23.78005654840076 90.34029822944203 -69.0 0.0</t>
  </si>
  <si>
    <t>uuid:cde8ef60-0b89-4dee-b3f1-120ef3215cb0</t>
  </si>
  <si>
    <t>cde8ef60-0b89-4dee-b3f1-120ef3215cb0</t>
  </si>
  <si>
    <t>2017-06-20T06:15:06</t>
  </si>
  <si>
    <t>2017-06-12T14:27:00.673+06</t>
  </si>
  <si>
    <t>23.707417115383425 90.42532057384423 -1.0 0.0</t>
  </si>
  <si>
    <t>uuid:4c0ac6ad-4eea-48ac-9939-ea8fc6451a22</t>
  </si>
  <si>
    <t>4c0ac6ad-4eea-48ac-9939-ea8fc6451a22</t>
  </si>
  <si>
    <t>2017-06-20T06:16:04</t>
  </si>
  <si>
    <t>2017-06-13T10:14:00.772+06</t>
  </si>
  <si>
    <t>23.70698432988882 90.42560467156024 -26.0 0.0</t>
  </si>
  <si>
    <t>uuid:c27a101f-8eda-4ad3-a2bb-225a01c09253</t>
  </si>
  <si>
    <t>c27a101f-8eda-4ad3-a2bb-225a01c09253</t>
  </si>
  <si>
    <t>2017-06-20T06:16:06</t>
  </si>
  <si>
    <t>2017-06-14T09:13:00.058+06</t>
  </si>
  <si>
    <t>23.70911822610382 90.42510393517054 -38.0 0.0</t>
  </si>
  <si>
    <t>uuid:cd5a7c09-b59b-4135-89d1-449f873b6b79</t>
  </si>
  <si>
    <t>cd5a7c09-b59b-4135-89d1-449f873b6b79</t>
  </si>
  <si>
    <t>2017-06-20T06:16:08</t>
  </si>
  <si>
    <t>2017-06-13T08:45:00.281+06</t>
  </si>
  <si>
    <t>uuid:07800799-d7c1-41cd-a38f-6f23b605fb27</t>
  </si>
  <si>
    <t>07800799-d7c1-41cd-a38f-6f23b605fb27</t>
  </si>
  <si>
    <t>2017-06-20T06:16:27</t>
  </si>
  <si>
    <t>2017-06-13T11:48:00.495+06</t>
  </si>
  <si>
    <t>23.706001766249692 90.42542773385367 -41.48942516157403 5.0</t>
  </si>
  <si>
    <t>uuid:498b960e-24f1-4fe1-ae00-97ee6b188d0b</t>
  </si>
  <si>
    <t>498b960e-24f1-4fe1-ae00-97ee6b188d0b</t>
  </si>
  <si>
    <t>2017-06-20T06:16:39</t>
  </si>
  <si>
    <t>2017-06-12T11:17:00.106+06</t>
  </si>
  <si>
    <t>23.7811863 90.3396203 0.0 92.9</t>
  </si>
  <si>
    <t>uuid:0334f7a8-0068-4a7d-a50c-cfaf5d2dea94</t>
  </si>
  <si>
    <t>0334f7a8-0068-4a7d-a50c-cfaf5d2dea94</t>
  </si>
  <si>
    <t>2017-06-20T06:18:04</t>
  </si>
  <si>
    <t>2017-06-13T09:55:00.277+06</t>
  </si>
  <si>
    <t>23.779655994060768 90.33997496256252 -5.9118371438235044 10.0</t>
  </si>
  <si>
    <t>uuid:1deb4bac-f466-40f9-be4a-f0970ff7f6f6</t>
  </si>
  <si>
    <t>1deb4bac-f466-40f9-be4a-f0970ff7f6f6</t>
  </si>
  <si>
    <t>2017-06-20T06:18:06</t>
  </si>
  <si>
    <t>2017-06-13T11:42:00.383+06</t>
  </si>
  <si>
    <t>23.7796898 90.3395884 0.0 149.6</t>
  </si>
  <si>
    <t>uuid:41bb2e4c-03e3-4696-baa3-88eb15b25e6c</t>
  </si>
  <si>
    <t>41bb2e4c-03e3-4696-baa3-88eb15b25e6c</t>
  </si>
  <si>
    <t>2017-06-20T06:18:09</t>
  </si>
  <si>
    <t>2017-06-12T13:38:00.181+06</t>
  </si>
  <si>
    <t>uuid:ba831864-09fb-42be-b5fe-03968ce36d33</t>
  </si>
  <si>
    <t>ba831864-09fb-42be-b5fe-03968ce36d33</t>
  </si>
  <si>
    <t>2017-06-20T06:18:32</t>
  </si>
  <si>
    <t>2017-06-14T13:14:00.839+06</t>
  </si>
  <si>
    <t>23.7794454 90.3404267 0.0 45.6</t>
  </si>
  <si>
    <t>uuid:eb57711b-856a-44c7-9dac-0c3e6ade4d2c</t>
  </si>
  <si>
    <t>eb57711b-856a-44c7-9dac-0c3e6ade4d2c</t>
  </si>
  <si>
    <t>2017-06-20T06:18:35</t>
  </si>
  <si>
    <t>2017-06-13T11:10:00.428+06</t>
  </si>
  <si>
    <t>uuid:8fe7baee-6aff-48b9-82cc-fed155238369</t>
  </si>
  <si>
    <t>8fe7baee-6aff-48b9-82cc-fed155238369</t>
  </si>
  <si>
    <t>2017-06-20T06:18:53</t>
  </si>
  <si>
    <t>2017-06-14T13:35:00.954+06</t>
  </si>
  <si>
    <t>23.7794454 90.3404267 0.0 42.5</t>
  </si>
  <si>
    <t>uuid:e361d18e-482a-424e-a99e-79243b4c36c8</t>
  </si>
  <si>
    <t>e361d18e-482a-424e-a99e-79243b4c36c8</t>
  </si>
  <si>
    <t>2017-06-20T06:19:06</t>
  </si>
  <si>
    <t>2017-06-12T12:00:00.612+06</t>
  </si>
  <si>
    <t>uuid:6f1566ed-f140-4612-b5f3-bb44414925b1</t>
  </si>
  <si>
    <t>6f1566ed-f140-4612-b5f3-bb44414925b1</t>
  </si>
  <si>
    <t>2017-06-20T06:20:01</t>
  </si>
  <si>
    <t>2017-06-13T09:17:00.336+06</t>
  </si>
  <si>
    <t>uuid:13e417c3-6b09-402e-8743-056f866c2a1c</t>
  </si>
  <si>
    <t>13e417c3-6b09-402e-8743-056f866c2a1c</t>
  </si>
  <si>
    <t>2017-06-20T06:20:03</t>
  </si>
  <si>
    <t>2017-06-13T10:48:00.900+06</t>
  </si>
  <si>
    <t>uuid:97980ebf-0c5a-4d24-a496-e6af44d1a3dd</t>
  </si>
  <si>
    <t>97980ebf-0c5a-4d24-a496-e6af44d1a3dd</t>
  </si>
  <si>
    <t>2017-06-20T06:20:05</t>
  </si>
  <si>
    <t>2017-06-12T13:01:00.615+06</t>
  </si>
  <si>
    <t>23.724783335010308 90.4272186542254 -102.0 0.0</t>
  </si>
  <si>
    <t>uuid:ff32ffbc-b09e-4d70-865a-d454dcce38b8</t>
  </si>
  <si>
    <t>ff32ffbc-b09e-4d70-865a-d454dcce38b8</t>
  </si>
  <si>
    <t>2017-06-20T06:20:31</t>
  </si>
  <si>
    <t>2017-06-14T10:12:00.556+06</t>
  </si>
  <si>
    <t>23.72424321249949 90.42719426597476 20.0 0.0</t>
  </si>
  <si>
    <t>uuid:1ef1d3d5-eb95-4c40-b70d-5b84d9295160</t>
  </si>
  <si>
    <t>1ef1d3d5-eb95-4c40-b70d-5b84d9295160</t>
  </si>
  <si>
    <t>2017-06-20T06:20:35</t>
  </si>
  <si>
    <t>2017-06-13T10:02:00.365+06</t>
  </si>
  <si>
    <t>23.723983649942888 90.42736012466543 -53.0 0.0</t>
  </si>
  <si>
    <t>uuid:775be04d-0b8f-43af-b256-8abd43d7b4a3</t>
  </si>
  <si>
    <t>775be04d-0b8f-43af-b256-8abd43d7b4a3</t>
  </si>
  <si>
    <t>2017-06-20T06:20:48</t>
  </si>
  <si>
    <t>2017-06-12T10:28:00.491+06</t>
  </si>
  <si>
    <t>23.724673366158175 90.37192204340448 -35.0 0.0</t>
  </si>
  <si>
    <t>uuid:c492123d-14e2-430f-955d-cdde1ef216e8</t>
  </si>
  <si>
    <t>c492123d-14e2-430f-955d-cdde1ef216e8</t>
  </si>
  <si>
    <t>2017-06-20T06:21:49</t>
  </si>
  <si>
    <t>2017-06-12T13:22:00.657+06</t>
  </si>
  <si>
    <t>23.725843889041464 90.37269783720916 10.0 0.0</t>
  </si>
  <si>
    <t>uuid:8264602f-0bd4-4af7-84ad-c300ebd74dbc</t>
  </si>
  <si>
    <t>8264602f-0bd4-4af7-84ad-c300ebd74dbc</t>
  </si>
  <si>
    <t>2017-06-20T06:21:51</t>
  </si>
  <si>
    <t>2017-06-13T12:59:00.593+06</t>
  </si>
  <si>
    <t>23.725783233939048 90.37256835779343 -61.0 0.0</t>
  </si>
  <si>
    <t>uuid:6c2d0b90-0c9f-4a2f-8d4a-36b9a744172c</t>
  </si>
  <si>
    <t>6c2d0b90-0c9f-4a2f-8d4a-36b9a744172c</t>
  </si>
  <si>
    <t>2017-06-20T06:21:53</t>
  </si>
  <si>
    <t>2017-06-12T11:56:00.802+06</t>
  </si>
  <si>
    <t>23.724376917726858 90.37198011479828 0.0 0.0</t>
  </si>
  <si>
    <t>uuid:2d46406d-7708-4207-b16d-1da90b6583d4</t>
  </si>
  <si>
    <t>2d46406d-7708-4207-b16d-1da90b6583d4</t>
  </si>
  <si>
    <t>2017-06-20T06:22:17</t>
  </si>
  <si>
    <t>2017-06-14T09:51:00.330+06</t>
  </si>
  <si>
    <t>23.725565471418516 90.37345527134093 -50.0 0.0</t>
  </si>
  <si>
    <t>uuid:1a2832d6-54d6-4d87-be37-2eb28353a823</t>
  </si>
  <si>
    <t>1a2832d6-54d6-4d87-be37-2eb28353a823</t>
  </si>
  <si>
    <t>2017-06-20T06:22:21</t>
  </si>
  <si>
    <t>2017-06-13T10:58:00.505+06</t>
  </si>
  <si>
    <t>23.726633902090587 90.37286041308741 -6.0 0.0</t>
  </si>
  <si>
    <t>uuid:b27f0f67-6eae-495c-a168-f1d5541a78cc</t>
  </si>
  <si>
    <t>b27f0f67-6eae-495c-a168-f1d5541a78cc</t>
  </si>
  <si>
    <t>2017-06-20T06:22:39</t>
  </si>
  <si>
    <t>2017-06-14T12:48:00.269+06</t>
  </si>
  <si>
    <t>23.72607835451711 90.37342244007473 -44.0 0.0</t>
  </si>
  <si>
    <t>uuid:255e9479-a730-46d8-ae5a-5808513952c5</t>
  </si>
  <si>
    <t>255e9479-a730-46d8-ae5a-5808513952c5</t>
  </si>
  <si>
    <t>2017-06-20T06:22:54</t>
  </si>
  <si>
    <t>2017-06-12T11:28:00.985+06</t>
  </si>
  <si>
    <t>uuid:72448fae-9201-468a-8007-957c00e0431d</t>
  </si>
  <si>
    <t>72448fae-9201-468a-8007-957c00e0431d</t>
  </si>
  <si>
    <t>2017-06-20T06:28:26</t>
  </si>
  <si>
    <t>2017-06-13T09:49:00.804+06</t>
  </si>
  <si>
    <t>23.779194008256287 90.34005283514817 9.0 0.0</t>
  </si>
  <si>
    <t>uuid:e370218f-2f96-4c45-ada7-92ef06c7f076</t>
  </si>
  <si>
    <t>e370218f-2f96-4c45-ada7-92ef06c7f076</t>
  </si>
  <si>
    <t>2017-06-20T06:28:29</t>
  </si>
  <si>
    <t>2017-06-13T12:38:00.510+06</t>
  </si>
  <si>
    <t>23.78004793203355 90.34056941913687 -4.0 0.0</t>
  </si>
  <si>
    <t>uuid:1f027050-3b29-4114-a172-98fd4bfc2117</t>
  </si>
  <si>
    <t>1f027050-3b29-4114-a172-98fd4bfc2117</t>
  </si>
  <si>
    <t>2017-06-20T06:28:31</t>
  </si>
  <si>
    <t>2017-06-12T13:00:00.090+06</t>
  </si>
  <si>
    <t>23.7806911 90.3397061 0.0 21.542</t>
  </si>
  <si>
    <t>uuid:4ae45028-ef06-4654-8857-29cec4b3e7af</t>
  </si>
  <si>
    <t>4ae45028-ef06-4654-8857-29cec4b3e7af</t>
  </si>
  <si>
    <t>2017-06-20T06:28:55</t>
  </si>
  <si>
    <t>2017-06-14T13:15:00.484+06</t>
  </si>
  <si>
    <t>23.781781692545422 90.3398917251992 -53.0 0.0</t>
  </si>
  <si>
    <t>uuid:f03abeeb-925d-401f-a375-7b396ab24b36</t>
  </si>
  <si>
    <t>f03abeeb-925d-401f-a375-7b396ab24b36</t>
  </si>
  <si>
    <t>2017-06-20T06:28:58</t>
  </si>
  <si>
    <t>2017-06-13T11:11:00.988+06</t>
  </si>
  <si>
    <t>23.779906554353033 90.33987021015464 -2.0 0.0</t>
  </si>
  <si>
    <t>uuid:9774e026-666c-470f-b4bb-b0fcf5b6cea8</t>
  </si>
  <si>
    <t>9774e026-666c-470f-b4bb-b0fcf5b6cea8</t>
  </si>
  <si>
    <t>2017-06-20T06:29:10</t>
  </si>
  <si>
    <t>2017-06-12T13:44:00.641+06</t>
  </si>
  <si>
    <t>uuid:f41db504-d376-4efe-b9fd-48a523d2318e</t>
  </si>
  <si>
    <t>f41db504-d376-4efe-b9fd-48a523d2318e</t>
  </si>
  <si>
    <t>2017-06-20T06:30:11</t>
  </si>
  <si>
    <t>2017-06-13T09:57:00.237+06</t>
  </si>
  <si>
    <t>uuid:bb0efa3b-6082-4a2c-af6a-3b1bd7539c13</t>
  </si>
  <si>
    <t>bb0efa3b-6082-4a2c-af6a-3b1bd7539c13</t>
  </si>
  <si>
    <t>2017-06-20T06:30:13</t>
  </si>
  <si>
    <t>2017-06-13T08:52:00.729+06</t>
  </si>
  <si>
    <t>uuid:e4a5e436-a486-4803-aa31-4e83ad05b14e</t>
  </si>
  <si>
    <t>e4a5e436-a486-4803-aa31-4e83ad05b14e</t>
  </si>
  <si>
    <t>2017-06-20T06:30:31</t>
  </si>
  <si>
    <t>2017-06-13T11:32:00.957+06</t>
  </si>
  <si>
    <t>uuid:00ee49bd-a7f8-4d8c-a7ae-a2561c8a1946</t>
  </si>
  <si>
    <t>00ee49bd-a7f8-4d8c-a7ae-a2561c8a1946</t>
  </si>
  <si>
    <t>2017-06-20T06:30:44</t>
  </si>
  <si>
    <t>2017-06-11T14:36:00.250+06</t>
  </si>
  <si>
    <t>23.755654954257526 90.37196485112909 -123.0 0.0</t>
  </si>
  <si>
    <t>Sguo</t>
  </si>
  <si>
    <t>uuid:089db9d1-16d7-40f1-9340-a3465794ebf8</t>
  </si>
  <si>
    <t>089db9d1-16d7-40f1-9340-a3465794ebf8</t>
  </si>
  <si>
    <t>2017-06-20T06:31:31</t>
  </si>
  <si>
    <t>2017-06-12T14:05:00.169+06</t>
  </si>
  <si>
    <t>23.724042418594564 90.37459184065257 0.0 0.0</t>
  </si>
  <si>
    <t>uuid:6484f060-7a74-4ee1-bcb8-35de1d5819fd</t>
  </si>
  <si>
    <t>6484f060-7a74-4ee1-bcb8-35de1d5819fd</t>
  </si>
  <si>
    <t>2017-06-20T06:31:33</t>
  </si>
  <si>
    <t>2017-06-13T11:44:00.507+06</t>
  </si>
  <si>
    <t>23.724396995612604 90.3743082853228 18.0 0.0</t>
  </si>
  <si>
    <t>uuid:65edcbde-a4de-4131-b77f-e60a03b5fa90</t>
  </si>
  <si>
    <t>65edcbde-a4de-4131-b77f-e60a03b5fa90</t>
  </si>
  <si>
    <t>2017-06-20T06:31:35</t>
  </si>
  <si>
    <t>2017-06-12T12:34:00.386+06</t>
  </si>
  <si>
    <t>23.72434544960943 90.37491543289056 0.0 0.0</t>
  </si>
  <si>
    <t>uuid:05c18175-af46-4e69-a22f-b9cd92ca9ecd</t>
  </si>
  <si>
    <t>05c18175-af46-4e69-a22f-b9cd92ca9ecd</t>
  </si>
  <si>
    <t>2017-06-20T06:31:58</t>
  </si>
  <si>
    <t>2017-06-14T12:17:00.248+06</t>
  </si>
  <si>
    <t>23.723355431218483 90.37390667190154 103.0 0.0</t>
  </si>
  <si>
    <t>uuid:4d63eb08-023f-4324-ba0a-e0dbd0cec604</t>
  </si>
  <si>
    <t>4d63eb08-023f-4324-ba0a-e0dbd0cec604</t>
  </si>
  <si>
    <t>2017-06-20T06:32:00</t>
  </si>
  <si>
    <t>2017-06-13T10:10:00.103+06</t>
  </si>
  <si>
    <t>23.72413745265327 90.37427294415593 -46.0 0.0</t>
  </si>
  <si>
    <t>uuid:8d3e0008-23ac-41cf-a7fb-e701548bfd61</t>
  </si>
  <si>
    <t>8d3e0008-23ac-41cf-a7fb-e701548bfd61</t>
  </si>
  <si>
    <t>2017-06-20T06:32:18</t>
  </si>
  <si>
    <t>2017-06-13T10:37:00.546+06</t>
  </si>
  <si>
    <t>23.723956779623744 90.37430271735506 -37.0 0.0</t>
  </si>
  <si>
    <t>uuid:2fac7e9a-dd8a-4a97-b3f7-36437c3c63bd</t>
  </si>
  <si>
    <t>2fac7e9a-dd8a-4a97-b3f7-36437c3c63bd</t>
  </si>
  <si>
    <t>2017-06-20T06:32:21</t>
  </si>
  <si>
    <t>2017-06-12T14:46:00.727+06</t>
  </si>
  <si>
    <t>23.724784836916108 90.37398037626944 1.0 0.0</t>
  </si>
  <si>
    <t>uuid:46386725-8e8b-4d83-a004-a04f997e3ed8</t>
  </si>
  <si>
    <t>46386725-8e8b-4d83-a004-a04f997e3ed8</t>
  </si>
  <si>
    <t>2017-06-20T06:32:50</t>
  </si>
  <si>
    <t>2017-06-13T10:42:00.061+06</t>
  </si>
  <si>
    <t>23.72477001474932 90.37440765169409 109.0 0.0</t>
  </si>
  <si>
    <t>uuid:d45a1bdb-638a-4980-aa75-f1f91909521d</t>
  </si>
  <si>
    <t>d45a1bdb-638a-4980-aa75-f1f91909521d</t>
  </si>
  <si>
    <t>2017-06-20T06:32:52</t>
  </si>
  <si>
    <t>2017-06-13T12:09:00.625+06</t>
  </si>
  <si>
    <t>23.723995104529088 90.3738019230743 0.0 0.0</t>
  </si>
  <si>
    <t>Aktu kosto hoy</t>
  </si>
  <si>
    <t>uuid:57d1f9b0-3c29-45a9-be8c-1e97b5cb448e</t>
  </si>
  <si>
    <t>57d1f9b0-3c29-45a9-be8c-1e97b5cb448e</t>
  </si>
  <si>
    <t>2017-06-20T06:32:54</t>
  </si>
  <si>
    <t>2017-06-12T15:20:00.882+06</t>
  </si>
  <si>
    <t>23.725172912258035 90.3738346763312 0.0 0.0</t>
  </si>
  <si>
    <t>uuid:fc01814e-4664-4e87-8d40-c9bc326665d8</t>
  </si>
  <si>
    <t>fc01814e-4664-4e87-8d40-c9bc326665d8</t>
  </si>
  <si>
    <t>2017-06-20T06:33:20</t>
  </si>
  <si>
    <t>2017-06-13T12:57:00.077+06</t>
  </si>
  <si>
    <t>23.725373650930837 90.3732863281126 -25.0 0.0</t>
  </si>
  <si>
    <t>uuid:222f7b5b-e63d-4b0b-98d4-577381b961e6</t>
  </si>
  <si>
    <t>222f7b5b-e63d-4b0b-98d4-577381b961e6</t>
  </si>
  <si>
    <t>2017-06-20T06:33:22</t>
  </si>
  <si>
    <t>2017-06-14T13:16:00.185+06</t>
  </si>
  <si>
    <t>23.725322204594384 90.3741186199213 -15.459406432695687 5.0</t>
  </si>
  <si>
    <t>uuid:72b53693-841e-4956-b8a9-50b67a085ee2</t>
  </si>
  <si>
    <t>72b53693-841e-4956-b8a9-50b67a085ee2</t>
  </si>
  <si>
    <t>2017-06-20T06:33:24</t>
  </si>
  <si>
    <t>2017-06-13T11:21:00.752+06</t>
  </si>
  <si>
    <t>23.72476762449041 90.3739675150357 -4.387412606738508 5.0</t>
  </si>
  <si>
    <t>uuid:20b1ac22-da22-4f67-a888-e36ba2a78799</t>
  </si>
  <si>
    <t>20b1ac22-da22-4f67-a888-e36ba2a78799</t>
  </si>
  <si>
    <t>2017-06-20T06:33:47</t>
  </si>
  <si>
    <t>2017-06-14T13:55:00.749+06</t>
  </si>
  <si>
    <t>23.725346003172984 90.37411160142247 30.0 0.0</t>
  </si>
  <si>
    <t>uuid:022710d0-51ad-417a-9562-f52fbbdd2e2e</t>
  </si>
  <si>
    <t>022710d0-51ad-417a-9562-f52fbbdd2e2e</t>
  </si>
  <si>
    <t>2017-06-20T06:33:49</t>
  </si>
  <si>
    <t>2017-06-13T13:43:00.723+06</t>
  </si>
  <si>
    <t>23.725698456902045 90.37314007196629 -45.0 0.0</t>
  </si>
  <si>
    <t>Panir kosto r toilet ER kosto.</t>
  </si>
  <si>
    <t>uuid:cb6fb09d-a01a-46b0-ad69-887173225574</t>
  </si>
  <si>
    <t>cb6fb09d-a01a-46b0-ad69-887173225574</t>
  </si>
  <si>
    <t>2017-06-20T06:34:02</t>
  </si>
  <si>
    <t>2017-06-12T12:38:00.846+06</t>
  </si>
  <si>
    <t>23.823866730829714 90.37802166214007 -4.0 0.0</t>
  </si>
  <si>
    <t>uuid:bd733d48-2940-4b80-9215-e66319236632</t>
  </si>
  <si>
    <t>bd733d48-2940-4b80-9215-e66319236632</t>
  </si>
  <si>
    <t>2017-06-20T06:36:55</t>
  </si>
  <si>
    <t>2017-06-13T10:35:00.032+06</t>
  </si>
  <si>
    <t>23.823057566321932 90.37781045915563 2.0 0.0</t>
  </si>
  <si>
    <t>uuid:b5d83612-ee3f-40bf-8db4-ffcddff616b2</t>
  </si>
  <si>
    <t>b5d83612-ee3f-40bf-8db4-ffcddff616b2</t>
  </si>
  <si>
    <t>2017-06-20T06:36:57</t>
  </si>
  <si>
    <t>2017-06-13T13:20:00.395+06</t>
  </si>
  <si>
    <t>23.82368782574982 90.37758403709931 -78.0 0.0</t>
  </si>
  <si>
    <t>uuid:0e917091-2d92-492b-bce9-a25df3fe39d2</t>
  </si>
  <si>
    <t>0e917091-2d92-492b-bce9-a25df3fe39d2</t>
  </si>
  <si>
    <t>2017-06-20T06:36:59</t>
  </si>
  <si>
    <t>2017-06-12T13:17:00.887+06</t>
  </si>
  <si>
    <t>23.823740767588937 90.37809104382787 -78.0 0.0</t>
  </si>
  <si>
    <t>uuid:bf94cc30-44e1-4740-b841-47d067dcb7f8</t>
  </si>
  <si>
    <t>bf94cc30-44e1-4740-b841-47d067dcb7f8</t>
  </si>
  <si>
    <t>2017-06-20T06:37:33</t>
  </si>
  <si>
    <t>2017-06-14T09:27:00.427+06</t>
  </si>
  <si>
    <t>23.823846824844207 90.37822237888334 -47.0 0.0</t>
  </si>
  <si>
    <t>uuid:51f3152b-91e3-4de1-8182-e1f76dd92a8c</t>
  </si>
  <si>
    <t>51f3152b-91e3-4de1-8182-e1f76dd92a8c</t>
  </si>
  <si>
    <t>2017-06-20T06:37:35</t>
  </si>
  <si>
    <t>2017-06-13T12:14:00.403+06</t>
  </si>
  <si>
    <t>23.822047289884967 90.37866759433057 0.0 0.0</t>
  </si>
  <si>
    <t>uuid:b504339e-2236-457f-b2ea-eba2ee715074</t>
  </si>
  <si>
    <t>b504339e-2236-457f-b2ea-eba2ee715074</t>
  </si>
  <si>
    <t>2017-06-20T06:37:48</t>
  </si>
  <si>
    <t>2017-06-12T12:30:00.884+06</t>
  </si>
  <si>
    <t>23.724902104801313 90.4268424766845 65.0 0.0</t>
  </si>
  <si>
    <t>uuid:7134d1a3-80e1-47ea-b311-119961ed8e69</t>
  </si>
  <si>
    <t>7134d1a3-80e1-47ea-b311-119961ed8e69</t>
  </si>
  <si>
    <t>2017-06-20T06:38:41</t>
  </si>
  <si>
    <t>2017-06-13T11:47:00.275+06</t>
  </si>
  <si>
    <t>23.72479163717811 90.42622840001347 69.02588363084942 5.0</t>
  </si>
  <si>
    <t>uuid:a0ec1bd7-03d0-4be3-9fdc-f13154d4a433</t>
  </si>
  <si>
    <t>a0ec1bd7-03d0-4be3-9fdc-f13154d4a433</t>
  </si>
  <si>
    <t>2017-06-20T06:38:43</t>
  </si>
  <si>
    <t>2017-06-13T14:07:00.428+06</t>
  </si>
  <si>
    <t>23.72502941470476 90.42623900800652 -50.0 0.0</t>
  </si>
  <si>
    <t>uuid:ae244251-1f4b-4aac-b7be-1bca27e55466</t>
  </si>
  <si>
    <t>ae244251-1f4b-4aac-b7be-1bca27e55466</t>
  </si>
  <si>
    <t>2017-06-20T06:38:45</t>
  </si>
  <si>
    <t>2017-06-12T13:53:00.770+06</t>
  </si>
  <si>
    <t>23.724732541556058 90.42655810105683 0.0 0.0</t>
  </si>
  <si>
    <t>uuid:008ecf57-d706-467a-9121-99d9d00f4ff8</t>
  </si>
  <si>
    <t>008ecf57-d706-467a-9121-99d9d00f4ff8</t>
  </si>
  <si>
    <t>2017-06-20T06:39:04</t>
  </si>
  <si>
    <t>2017-06-13T12:43:00.799+06</t>
  </si>
  <si>
    <t>23.72487047231599 90.42643949985896 0.0 0.0</t>
  </si>
  <si>
    <t>uuid:685b191c-7352-4085-93e4-27768eef1d0a</t>
  </si>
  <si>
    <t>685b191c-7352-4085-93e4-27768eef1d0a</t>
  </si>
  <si>
    <t>2017-06-20T06:39:16</t>
  </si>
  <si>
    <t>2017-06-12T11:42:00.800+06</t>
  </si>
  <si>
    <t>uuid:825140f5-c7e4-4cc2-b4ae-6d26200d6494</t>
  </si>
  <si>
    <t>825140f5-c7e4-4cc2-b4ae-6d26200d6494</t>
  </si>
  <si>
    <t>2017-06-20T06:40:03</t>
  </si>
  <si>
    <t>2017-06-13T11:35:00.232+06</t>
  </si>
  <si>
    <t>uuid:22146510-39d4-4e9b-af6d-249c73f2bdb6</t>
  </si>
  <si>
    <t>22146510-39d4-4e9b-af6d-249c73f2bdb6</t>
  </si>
  <si>
    <t>2017-06-20T06:40:05</t>
  </si>
  <si>
    <t>2017-06-13T13:50:00.857+06</t>
  </si>
  <si>
    <t>uuid:4a288151-a2b2-4fc3-9ccd-01aa4306ff1f</t>
  </si>
  <si>
    <t>4a288151-a2b2-4fc3-9ccd-01aa4306ff1f</t>
  </si>
  <si>
    <t>2017-06-20T06:40:08</t>
  </si>
  <si>
    <t>2017-06-12T13:24:00.844+06</t>
  </si>
  <si>
    <t>uuid:a0fbb1a5-21a1-406d-baa7-493aec50d654</t>
  </si>
  <si>
    <t>a0fbb1a5-21a1-406d-baa7-493aec50d654</t>
  </si>
  <si>
    <t>2017-06-20T06:40:32</t>
  </si>
  <si>
    <t>2017-06-14T13:42:00.902+06</t>
  </si>
  <si>
    <t>uuid:e5ef36bf-876e-401d-8221-8ba2ef25c181</t>
  </si>
  <si>
    <t>e5ef36bf-876e-401d-8221-8ba2ef25c181</t>
  </si>
  <si>
    <t>2017-06-20T06:40:34</t>
  </si>
  <si>
    <t>2017-06-13T12:46:00.075+06</t>
  </si>
  <si>
    <t>uuid:6e7fbd17-805f-4a05-ab35-b310bc4e8995</t>
  </si>
  <si>
    <t>6e7fbd17-805f-4a05-ab35-b310bc4e8995</t>
  </si>
  <si>
    <t>2017-06-20T06:40:47</t>
  </si>
  <si>
    <t>2017-06-12T11:52:00.474+06</t>
  </si>
  <si>
    <t>23.824487368891145 90.37783045305001 0.0 0.0</t>
  </si>
  <si>
    <t>uuid:e54a547a-c501-4076-8596-eaddc060ec00</t>
  </si>
  <si>
    <t>e54a547a-c501-4076-8596-eaddc060ec00</t>
  </si>
  <si>
    <t>2017-06-20T06:41:37</t>
  </si>
  <si>
    <t>2017-06-13T09:02:00.569+06</t>
  </si>
  <si>
    <t>23.824360554796513 90.37808707880076 0.0 0.0</t>
  </si>
  <si>
    <t>uuid:f61b85a9-9cd5-45b1-8432-0884d4b71670</t>
  </si>
  <si>
    <t>f61b85a9-9cd5-45b1-8432-0884d4b71670</t>
  </si>
  <si>
    <t>2017-06-20T06:41:40</t>
  </si>
  <si>
    <t>2017-06-13T11:49:00.788+06</t>
  </si>
  <si>
    <t>23.824550009225877 90.37790776882899 0.0 0.0</t>
  </si>
  <si>
    <t>uuid:51984631-44da-4e43-9d92-9c529dcc9a9b</t>
  </si>
  <si>
    <t>51984631-44da-4e43-9d92-9c529dcc9a9b</t>
  </si>
  <si>
    <t>2017-06-20T06:41:42</t>
  </si>
  <si>
    <t>2017-06-12T13:00:00.918+06</t>
  </si>
  <si>
    <t>23.8243339360012 90.37821788131252 -2.0 0.0</t>
  </si>
  <si>
    <t>uuid:d7ab2ddd-c262-4c83-957a-7c243199904d</t>
  </si>
  <si>
    <t>d7ab2ddd-c262-4c83-957a-7c243199904d</t>
  </si>
  <si>
    <t>2017-06-20T06:42:05</t>
  </si>
  <si>
    <t>2017-06-14T09:55:00.544+06</t>
  </si>
  <si>
    <t>23.82389995669325 90.37851434967399 -56.0 0.0</t>
  </si>
  <si>
    <t>uuid:f5b8f07d-66e2-40e5-9597-fbcacb736784</t>
  </si>
  <si>
    <t>f5b8f07d-66e2-40e5-9597-fbcacb736784</t>
  </si>
  <si>
    <t>2017-06-20T06:42:07</t>
  </si>
  <si>
    <t>2017-06-13T10:07:00.368+06</t>
  </si>
  <si>
    <t>23.824079397196712 90.37819704833558 0.0 0.0</t>
  </si>
  <si>
    <t>uuid:68207bb4-c460-4061-bc7b-970ae49cb7eb</t>
  </si>
  <si>
    <t>68207bb4-c460-4061-bc7b-970ae49cb7eb</t>
  </si>
  <si>
    <t>2017-06-20T06:42:20</t>
  </si>
  <si>
    <t>2017-06-12T12:12:00.440+06</t>
  </si>
  <si>
    <t>23.771425341052726 90.43261150148709 -1.0 0.0</t>
  </si>
  <si>
    <t>Kono montobbo nai,</t>
  </si>
  <si>
    <t>uuid:fb3d0b75-34c7-433d-ab4d-540290df720b</t>
  </si>
  <si>
    <t>fb3d0b75-34c7-433d-ab4d-540290df720b</t>
  </si>
  <si>
    <t>2017-06-20T06:43:03</t>
  </si>
  <si>
    <t>2017-06-13T10:08:00.891+06</t>
  </si>
  <si>
    <t>uuid:ce21b435-a971-4e10-9c81-cceb032290b9</t>
  </si>
  <si>
    <t>ce21b435-a971-4e10-9c81-cceb032290b9</t>
  </si>
  <si>
    <t>2017-06-20T06:43:07</t>
  </si>
  <si>
    <t>2017-06-13T12:48:00.840+06</t>
  </si>
  <si>
    <t>23.771817164676836 90.43201156401746 -7.0 0.0</t>
  </si>
  <si>
    <t>uuid:d1f521b3-373c-41cc-8fa3-d67047a30d83</t>
  </si>
  <si>
    <t>d1f521b3-373c-41cc-8fa3-d67047a30d83</t>
  </si>
  <si>
    <t>2017-06-20T06:43:09</t>
  </si>
  <si>
    <t>2017-06-12T14:11:00.519+06</t>
  </si>
  <si>
    <t>23.771203612608694 90.43262004042012 34.0 0.0</t>
  </si>
  <si>
    <t>uuid:1c519153-4dd4-44be-8914-2e05f4ca5838</t>
  </si>
  <si>
    <t>1c519153-4dd4-44be-8914-2e05f4ca5838</t>
  </si>
  <si>
    <t>2017-06-20T06:43:34</t>
  </si>
  <si>
    <t>2017-06-13T14:52:00.792+06</t>
  </si>
  <si>
    <t>uuid:3205835d-ae49-4d8b-80dd-14da0a758a00</t>
  </si>
  <si>
    <t>3205835d-ae49-4d8b-80dd-14da0a758a00</t>
  </si>
  <si>
    <t>2017-06-20T06:43:37</t>
  </si>
  <si>
    <t>2017-06-13T11:28:00.001+06</t>
  </si>
  <si>
    <t>uuid:85805499-61f3-4b2a-9491-3b194492a614</t>
  </si>
  <si>
    <t>85805499-61f3-4b2a-9491-3b194492a614</t>
  </si>
  <si>
    <t>2017-06-20T06:43:50</t>
  </si>
  <si>
    <t>2017-06-12T11:53:00.133+06</t>
  </si>
  <si>
    <t>23.7717095 90.4298905 0.0 1195.0</t>
  </si>
  <si>
    <t>uuid:9007aed8-bb5c-4a91-b920-c77e3dd27ba2</t>
  </si>
  <si>
    <t>9007aed8-bb5c-4a91-b920-c77e3dd27ba2</t>
  </si>
  <si>
    <t>2017-06-20T06:49:07</t>
  </si>
  <si>
    <t>2017-06-13T09:58:00.239+06</t>
  </si>
  <si>
    <t>uuid:9e097ce7-ac49-4a5b-af88-e1a628672492</t>
  </si>
  <si>
    <t>9e097ce7-ac49-4a5b-af88-e1a628672492</t>
  </si>
  <si>
    <t>2017-06-20T06:49:10</t>
  </si>
  <si>
    <t>2017-06-13T12:48:00.335+06</t>
  </si>
  <si>
    <t>23.77241147354539 90.431874629183 1.286827027797699E-4 5.0</t>
  </si>
  <si>
    <t>uuid:aaf5cac5-0436-43e9-9034-120f9d23df41</t>
  </si>
  <si>
    <t>aaf5cac5-0436-43e9-9034-120f9d23df41</t>
  </si>
  <si>
    <t>2017-06-20T06:49:12</t>
  </si>
  <si>
    <t>2017-06-12T13:01:00.931+06</t>
  </si>
  <si>
    <t>uuid:c4189d72-00ed-4ac1-b10e-10963416af33</t>
  </si>
  <si>
    <t>c4189d72-00ed-4ac1-b10e-10963416af33</t>
  </si>
  <si>
    <t>2017-06-20T06:49:39</t>
  </si>
  <si>
    <t>2017-06-13T11:29:00.783+06</t>
  </si>
  <si>
    <t>23.772724076647453 90.43169728609845 0.0 0.0</t>
  </si>
  <si>
    <t>uuid:2e67cfab-6e7e-49e1-934f-186b279d9aa7</t>
  </si>
  <si>
    <t>2e67cfab-6e7e-49e1-934f-186b279d9aa7</t>
  </si>
  <si>
    <t>2017-06-20T06:49:41</t>
  </si>
  <si>
    <t>2017-06-13T14:58:00.840+06</t>
  </si>
  <si>
    <t>uuid:deba7114-0330-40ad-a9b5-3533c4914c3b</t>
  </si>
  <si>
    <t>deba7114-0330-40ad-a9b5-3533c4914c3b</t>
  </si>
  <si>
    <t>2017-06-20T06:49:53</t>
  </si>
  <si>
    <t>2017-06-12T13:17:00.720+06</t>
  </si>
  <si>
    <t>23.7028404 90.428813 0.0 40.163</t>
  </si>
  <si>
    <t>uuid:25e3b6a0-221d-4012-8af2-b89d784ee4ba</t>
  </si>
  <si>
    <t>25e3b6a0-221d-4012-8af2-b89d784ee4ba</t>
  </si>
  <si>
    <t>2017-06-20T06:50:37</t>
  </si>
  <si>
    <t>2017-06-13T10:14:00.939+06</t>
  </si>
  <si>
    <t>23.7042554 90.4281417 0.0 135.6</t>
  </si>
  <si>
    <t>uuid:bf0904a8-5df1-483a-b853-efd0682e3434</t>
  </si>
  <si>
    <t>bf0904a8-5df1-483a-b853-efd0682e3434</t>
  </si>
  <si>
    <t>2017-06-20T06:50:40</t>
  </si>
  <si>
    <t>2017-06-13T12:46:00.643+06</t>
  </si>
  <si>
    <t>uuid:599788fb-7d8e-4257-a45d-3c6688b4f2cd</t>
  </si>
  <si>
    <t>599788fb-7d8e-4257-a45d-3c6688b4f2cd</t>
  </si>
  <si>
    <t>2017-06-20T06:50:42</t>
  </si>
  <si>
    <t>2017-06-12T15:07:00.643+06</t>
  </si>
  <si>
    <t>23.7034919 90.4284513 0.0 135.6</t>
  </si>
  <si>
    <t>uuid:54e43202-cc3c-4020-aa0b-fa17d560b9ef</t>
  </si>
  <si>
    <t>54e43202-cc3c-4020-aa0b-fa17d560b9ef</t>
  </si>
  <si>
    <t>2017-06-20T06:51:13</t>
  </si>
  <si>
    <t>2017-06-13T13:26:00.246+06</t>
  </si>
  <si>
    <t>uuid:2aa33e33-bc36-43c3-b9ed-dd2f0b7d105a</t>
  </si>
  <si>
    <t>2aa33e33-bc36-43c3-b9ed-dd2f0b7d105a</t>
  </si>
  <si>
    <t>2017-06-20T06:51:15</t>
  </si>
  <si>
    <t>2017-06-14T09:46:00.591+06</t>
  </si>
  <si>
    <t>uuid:9deb6178-d207-42b3-a0b3-feced566335e</t>
  </si>
  <si>
    <t>9deb6178-d207-42b3-a0b3-feced566335e</t>
  </si>
  <si>
    <t>2017-06-20T06:51:17</t>
  </si>
  <si>
    <t>2017-06-13T12:08:00.752+06</t>
  </si>
  <si>
    <t>uuid:3decf331-ae6a-49dd-8b21-2dcaacf91ebd</t>
  </si>
  <si>
    <t>3decf331-ae6a-49dd-8b21-2dcaacf91ebd</t>
  </si>
  <si>
    <t>2017-06-20T06:51:34</t>
  </si>
  <si>
    <t>2017-06-14T08:53:00.149+06</t>
  </si>
  <si>
    <t>23.6987267 90.4308547 0.0 116.1</t>
  </si>
  <si>
    <t>uuid:caef0bf2-d030-4aa5-ae8c-a49e3f62ebec</t>
  </si>
  <si>
    <t>caef0bf2-d030-4aa5-ae8c-a49e3f62ebec</t>
  </si>
  <si>
    <t>2017-06-20T06:51:47</t>
  </si>
  <si>
    <t>2017-06-12T11:54:00.517+06</t>
  </si>
  <si>
    <t>23.780848607647513 90.33976069988552 -47.0 0.0</t>
  </si>
  <si>
    <t>uuid:42c01f75-3a1e-4327-90c3-8ada860e542b</t>
  </si>
  <si>
    <t>42c01f75-3a1e-4327-90c3-8ada860e542b</t>
  </si>
  <si>
    <t>2017-06-20T06:52:34</t>
  </si>
  <si>
    <t>2017-06-12T13:16:00.112+06</t>
  </si>
  <si>
    <t>23.78052110004212 90.33994491499013 -41.0 0.0</t>
  </si>
  <si>
    <t>uuid:214ca8f9-0a73-4509-b094-7983f3828c10</t>
  </si>
  <si>
    <t>214ca8f9-0a73-4509-b094-7983f3828c10</t>
  </si>
  <si>
    <t>2017-06-20T06:52:36</t>
  </si>
  <si>
    <t>2017-06-14T12:46:00.458+06</t>
  </si>
  <si>
    <t>23.779146130035624 90.34043066620173 0.0 0.0</t>
  </si>
  <si>
    <t>uuid:cfa337fe-5b0e-4c5c-9287-a52334e5c282</t>
  </si>
  <si>
    <t>cfa337fe-5b0e-4c5c-9287-a52334e5c282</t>
  </si>
  <si>
    <t>2017-06-20T06:52:38</t>
  </si>
  <si>
    <t>2017-06-13T10:34:00.114+06</t>
  </si>
  <si>
    <t>23.77977526061943 90.34045534218389 45.0 0.0</t>
  </si>
  <si>
    <t>uuid:325a73c9-2f2a-4285-9d7c-4a7a5e73e111</t>
  </si>
  <si>
    <t>325a73c9-2f2a-4285-9d7c-4a7a5e73e111</t>
  </si>
  <si>
    <t>2017-06-20T06:53:01</t>
  </si>
  <si>
    <t>2017-06-14T13:43:00.557+06</t>
  </si>
  <si>
    <t>23.779211624777048 90.34000947009015 0.0 0.0</t>
  </si>
  <si>
    <t>uuid:41d209e6-3f0f-4e68-a4a6-5c217fea3d0a</t>
  </si>
  <si>
    <t>41d209e6-3f0f-4e68-a4a6-5c217fea3d0a</t>
  </si>
  <si>
    <t>2017-06-20T06:53:03</t>
  </si>
  <si>
    <t>2017-06-13T12:29:00.839+06</t>
  </si>
  <si>
    <t>23.779661774339946 90.34103246653578 -2.0 0.0</t>
  </si>
  <si>
    <t>uuid:f4071612-fd9f-48ae-973a-93c911e1202f</t>
  </si>
  <si>
    <t>f4071612-fd9f-48ae-973a-93c911e1202f</t>
  </si>
  <si>
    <t>2017-06-20T06:53:18</t>
  </si>
  <si>
    <t>2017-06-13T11:17:30.682+06</t>
  </si>
  <si>
    <t>2017-06-11T14:40:00.423+06</t>
  </si>
  <si>
    <t>2017-06-11T16:30:00.790+06</t>
  </si>
  <si>
    <t>2017-06-12T16:30:00.504+06</t>
  </si>
  <si>
    <t>2017-06-14T08:57:00.746+06</t>
  </si>
  <si>
    <t>uuid:58a86953-884c-4adc-8a7d-f9e8d74e3833</t>
  </si>
  <si>
    <t>58a86953-884c-4adc-8a7d-f9e8d74e3833</t>
  </si>
  <si>
    <t>2017-06-14T02:57:39</t>
  </si>
  <si>
    <t>2017-06-13T11:19:09.699+06</t>
  </si>
  <si>
    <t>2017-06-11T14:40:00.561+06</t>
  </si>
  <si>
    <t>2017-06-11T16:30:00.970+06</t>
  </si>
  <si>
    <t>2017-06-12T16:30:00.795+06</t>
  </si>
  <si>
    <t>2017-06-14T08:57:15.449+06</t>
  </si>
  <si>
    <t>uuid:640d4458-f31c-4800-be73-776fa827fe9c</t>
  </si>
  <si>
    <t>640d4458-f31c-4800-be73-776fa827fe9c</t>
  </si>
  <si>
    <t>2017-06-14T02:57:41</t>
  </si>
  <si>
    <t>2017-06-13T11:20:26.766+06</t>
  </si>
  <si>
    <t>2017-06-11T15:00:00.596+06</t>
  </si>
  <si>
    <t>2017-06-11T16:30:00.143+06</t>
  </si>
  <si>
    <t>2017-06-12T16:30:00.692+06</t>
  </si>
  <si>
    <t>2017-06-14T08:57:33.256+06</t>
  </si>
  <si>
    <t>uuid:4fa9773d-94cc-46c0-beba-0d720b7dea52</t>
  </si>
  <si>
    <t>4fa9773d-94cc-46c0-beba-0d720b7dea52</t>
  </si>
  <si>
    <t>2017-06-14T02:57:44</t>
  </si>
  <si>
    <t>2017-06-13T11:09:43.111+06</t>
  </si>
  <si>
    <t>2017-06-11T12:50:00.465+06</t>
  </si>
  <si>
    <t>2017-06-11T16:30:00.123+06</t>
  </si>
  <si>
    <t>2017-06-12T16:30:00.322+06</t>
  </si>
  <si>
    <t>2017-06-14T08:58:32.128+06</t>
  </si>
  <si>
    <t>uuid:0470b7ac-f5aa-4f77-981e-3a486c0648a4</t>
  </si>
  <si>
    <t>0470b7ac-f5aa-4f77-981e-3a486c0648a4</t>
  </si>
  <si>
    <t>2017-06-14T02:58:56</t>
  </si>
  <si>
    <t>2017-06-13T11:11:17.357+06</t>
  </si>
  <si>
    <t>2017-06-11T14:20:00.538+06</t>
  </si>
  <si>
    <t>2017-06-11T16:30:00.194+06</t>
  </si>
  <si>
    <t>2017-06-12T16:30:00.423+06</t>
  </si>
  <si>
    <t>2017-06-14T08:58:48.808+06</t>
  </si>
  <si>
    <t>uuid:ae8a1cff-380e-42ad-bc94-4e6293245e8b</t>
  </si>
  <si>
    <t>ae8a1cff-380e-42ad-bc94-4e6293245e8b</t>
  </si>
  <si>
    <t>2017-06-14T02:59:01</t>
  </si>
  <si>
    <t>2017-06-13T11:12:46.985+06</t>
  </si>
  <si>
    <t>2017-06-11T12:00:00.256+06</t>
  </si>
  <si>
    <t>2017-06-11T16:30:00.859+06</t>
  </si>
  <si>
    <t>2017-06-12T16:30:00.195+06</t>
  </si>
  <si>
    <t>2017-06-14T08:59:53.511+06</t>
  </si>
  <si>
    <t>uuid:e32dc114-6e17-452b-ab3f-69f925ec97f8</t>
  </si>
  <si>
    <t>e32dc114-6e17-452b-ab3f-69f925ec97f8</t>
  </si>
  <si>
    <t>2017-06-14T03:00:28</t>
  </si>
  <si>
    <t>2017-06-13T11:14:29.481+06</t>
  </si>
  <si>
    <t>2017-06-11T12:00:00.458+06</t>
  </si>
  <si>
    <t>2017-06-11T16:30:00.586+06</t>
  </si>
  <si>
    <t>2017-06-12T16:30:00.381+06</t>
  </si>
  <si>
    <t>2017-06-14T09:00:07.520+06</t>
  </si>
  <si>
    <t>uuid:9dc2f975-fbde-4e41-b2e7-ec16d701325b</t>
  </si>
  <si>
    <t>9dc2f975-fbde-4e41-b2e7-ec16d701325b</t>
  </si>
  <si>
    <t>2017-06-14T03:00:32</t>
  </si>
  <si>
    <t>2017-06-13T11:15:49.660+06</t>
  </si>
  <si>
    <t>2017-06-11T14:45:00.866+06</t>
  </si>
  <si>
    <t>2017-06-11T16:30:00.516+06</t>
  </si>
  <si>
    <t>2017-06-12T16:30:00.480+06</t>
  </si>
  <si>
    <t>2017-06-14T09:00:21.725+06</t>
  </si>
  <si>
    <t>uuid:97072afa-38d3-4c61-aa15-c82f0c997000</t>
  </si>
  <si>
    <t>97072afa-38d3-4c61-aa15-c82f0c997000</t>
  </si>
  <si>
    <t>2017-06-14T03:00:37</t>
  </si>
  <si>
    <t>2017-06-13T10:44:00.618+06</t>
  </si>
  <si>
    <t>2017-06-11T14:00:00.181+06</t>
  </si>
  <si>
    <t>2017-06-11T16:30:00.354+06</t>
  </si>
  <si>
    <t>2017-06-12T16:30:00.327+06</t>
  </si>
  <si>
    <t>2017-06-14T09:01:08.382+06</t>
  </si>
  <si>
    <t>uuid:e08a931d-2d52-4547-ba58-f42b34af2c17</t>
  </si>
  <si>
    <t>e08a931d-2d52-4547-ba58-f42b34af2c17</t>
  </si>
  <si>
    <t>2017-06-14T03:03:02</t>
  </si>
  <si>
    <t>2017-06-13T10:45:50.155+06</t>
  </si>
  <si>
    <t>2017-06-11T14:00:00.999+06</t>
  </si>
  <si>
    <t>2017-06-11T16:30:00.620+06</t>
  </si>
  <si>
    <t>2017-06-12T16:30:00.934+06</t>
  </si>
  <si>
    <t>2017-06-14T09:01:33.700+06</t>
  </si>
  <si>
    <t>uuid:e3695469-090c-4a1b-8380-c5c5ce514da6</t>
  </si>
  <si>
    <t>e3695469-090c-4a1b-8380-c5c5ce514da6</t>
  </si>
  <si>
    <t>2017-06-14T03:03:08</t>
  </si>
  <si>
    <t>2017-06-13T10:47:23.228+06</t>
  </si>
  <si>
    <t>2017-06-11T14:00:00.334+06</t>
  </si>
  <si>
    <t>2017-06-11T16:30:00.216+06</t>
  </si>
  <si>
    <t>2017-06-12T16:30:00.379+06</t>
  </si>
  <si>
    <t>2017-06-14T09:02:54.583+06</t>
  </si>
  <si>
    <t>uuid:5dcfd5e7-8218-42fd-a67d-2e4f72ac0ce6</t>
  </si>
  <si>
    <t>5dcfd5e7-8218-42fd-a67d-2e4f72ac0ce6</t>
  </si>
  <si>
    <t>2017-06-14T03:03:11</t>
  </si>
  <si>
    <t>2017-06-13T11:26:19.851+06</t>
  </si>
  <si>
    <t>2017-06-11T11:15:00.755+06</t>
  </si>
  <si>
    <t>2017-06-11T16:30:00.945+06</t>
  </si>
  <si>
    <t>2017-06-12T16:30:00.544+06</t>
  </si>
  <si>
    <t>2017-06-14T09:06:29.043+06</t>
  </si>
  <si>
    <t>uuid:269968f3-54f6-4e69-ba29-d5dce6036d8a</t>
  </si>
  <si>
    <t>269968f3-54f6-4e69-ba29-d5dce6036d8a</t>
  </si>
  <si>
    <t>2017-06-14T03:07:07</t>
  </si>
  <si>
    <t>2017-06-13T11:28:16.018+06</t>
  </si>
  <si>
    <t>2017-06-11T11:15:00.326+06</t>
  </si>
  <si>
    <t>2017-06-11T16:30:00.777+06</t>
  </si>
  <si>
    <t>2017-06-12T16:30:00.581+06</t>
  </si>
  <si>
    <t>2017-06-14T09:06:56.322+06</t>
  </si>
  <si>
    <t>uuid:6a04c0b3-b458-4ff3-86ef-c6142f1959a5</t>
  </si>
  <si>
    <t>6a04c0b3-b458-4ff3-86ef-c6142f1959a5</t>
  </si>
  <si>
    <t>2017-06-14T03:07:10</t>
  </si>
  <si>
    <t>2017-06-13T10:54:18.316+06</t>
  </si>
  <si>
    <t>2017-06-11T14:30:00.044+06</t>
  </si>
  <si>
    <t>2017-06-11T16:30:00.277+06</t>
  </si>
  <si>
    <t>2017-06-12T16:30:00.739+06</t>
  </si>
  <si>
    <t>2017-06-14T09:08:54.997+06</t>
  </si>
  <si>
    <t>uuid:1bdd7e43-2c95-4d13-bce5-a9bd581159a0</t>
  </si>
  <si>
    <t>1bdd7e43-2c95-4d13-bce5-a9bd581159a0</t>
  </si>
  <si>
    <t>2017-06-14T03:09:26</t>
  </si>
  <si>
    <t>2017-06-13T10:57:45.181+06</t>
  </si>
  <si>
    <t>2017-06-11T14:30:00.400+06</t>
  </si>
  <si>
    <t>2017-06-11T16:30:00.736+06</t>
  </si>
  <si>
    <t>2017-06-12T16:30:00.450+06</t>
  </si>
  <si>
    <t>2017-06-14T09:08:44.843+06</t>
  </si>
  <si>
    <t>uuid:cba0ce3f-b2af-48b0-b9e2-daf320cf1263</t>
  </si>
  <si>
    <t>cba0ce3f-b2af-48b0-b9e2-daf320cf1263</t>
  </si>
  <si>
    <t>2017-06-14T03:09:29</t>
  </si>
  <si>
    <t>2017-06-13T11:02:02.960+06</t>
  </si>
  <si>
    <t>2017-06-11T14:30:00.996+06</t>
  </si>
  <si>
    <t>2017-06-11T16:30:00.773+06</t>
  </si>
  <si>
    <t>2017-06-12T16:30:00.870+06</t>
  </si>
  <si>
    <t>2017-06-14T09:09:19.547+06</t>
  </si>
  <si>
    <t>uuid:70ea1bc4-9bae-44ae-9826-f80709349a4e</t>
  </si>
  <si>
    <t>70ea1bc4-9bae-44ae-9826-f80709349a4e</t>
  </si>
  <si>
    <t>2017-06-14T03:09:34</t>
  </si>
  <si>
    <t>2017-06-13T11:04:02.255+06</t>
  </si>
  <si>
    <t>2017-06-11T15:00:00.113+06</t>
  </si>
  <si>
    <t>2017-06-11T16:30:00.323+06</t>
  </si>
  <si>
    <t>2017-06-12T16:30:00.325+06</t>
  </si>
  <si>
    <t>2017-06-14T09:18:49.004+06</t>
  </si>
  <si>
    <t>uuid:7ca9b204-b32d-41f7-8842-a995b1214330</t>
  </si>
  <si>
    <t>7ca9b204-b32d-41f7-8842-a995b1214330</t>
  </si>
  <si>
    <t>2017-06-14T03:19:58</t>
  </si>
  <si>
    <t>2017-06-13T11:05:43.792+06</t>
  </si>
  <si>
    <t>2017-06-11T15:00:00.924+06</t>
  </si>
  <si>
    <t>2017-06-11T16:30:00.779+06</t>
  </si>
  <si>
    <t>2017-06-12T16:30:00.678+06</t>
  </si>
  <si>
    <t>2017-06-14T09:19:23.130+06</t>
  </si>
  <si>
    <t>uuid:4fd839ef-cd17-4240-b25a-92c658336cb2</t>
  </si>
  <si>
    <t>4fd839ef-cd17-4240-b25a-92c658336cb2</t>
  </si>
  <si>
    <t>2017-06-14T03:20:02</t>
  </si>
  <si>
    <t>2017-06-13T11:08:12.918+06</t>
  </si>
  <si>
    <t>2017-06-11T15:00:00.569+06</t>
  </si>
  <si>
    <t>2017-06-11T16:30:00.885+06</t>
  </si>
  <si>
    <t>2017-06-12T16:30:00.297+06</t>
  </si>
  <si>
    <t>2017-06-14T09:19:52.568+06</t>
  </si>
  <si>
    <t>uuid:ec9e29d8-23e7-409c-8132-d7d2f0efe240</t>
  </si>
  <si>
    <t>ec9e29d8-23e7-409c-8132-d7d2f0efe240</t>
  </si>
  <si>
    <t>2017-06-14T03:20:05</t>
  </si>
  <si>
    <t>2017-06-13T11:22:01.229+06</t>
  </si>
  <si>
    <t>2017-06-11T11:40:00.939+06</t>
  </si>
  <si>
    <t>2017-06-11T16:30:00.023+06</t>
  </si>
  <si>
    <t>2017-06-12T16:30:00.675+06</t>
  </si>
  <si>
    <t>2017-06-14T09:20:28.496+06</t>
  </si>
  <si>
    <t>uuid:d1685390-e179-4297-a954-b180182a6a26</t>
  </si>
  <si>
    <t>d1685390-e179-4297-a954-b180182a6a26</t>
  </si>
  <si>
    <t>2017-06-14T03:21:11</t>
  </si>
  <si>
    <t>2017-06-13T11:23:42.291+06</t>
  </si>
  <si>
    <t>2017-06-11T11:40:00.052+06</t>
  </si>
  <si>
    <t>2017-06-11T16:30:00.728+06</t>
  </si>
  <si>
    <t>2017-06-12T16:30:00.834+06</t>
  </si>
  <si>
    <t>2017-06-14T09:20:49.583+06</t>
  </si>
  <si>
    <t>uuid:6b4076a6-6d34-4ab4-aa34-f27ba7a8e44d</t>
  </si>
  <si>
    <t>6b4076a6-6d34-4ab4-aa34-f27ba7a8e44d</t>
  </si>
  <si>
    <t>2017-06-14T03:21:16</t>
  </si>
  <si>
    <t>2017-06-13T11:25:03.019+06</t>
  </si>
  <si>
    <t>2017-06-11T11:40:00.762+06</t>
  </si>
  <si>
    <t>2017-06-11T16:30:00.737+06</t>
  </si>
  <si>
    <t>2017-06-12T16:30:00.276+06</t>
  </si>
  <si>
    <t>2017-06-14T09:21:00.129+06</t>
  </si>
  <si>
    <t>uuid:af94af0e-e88f-4cff-a49c-80e37dbff37f</t>
  </si>
  <si>
    <t>af94af0e-e88f-4cff-a49c-80e37dbff37f</t>
  </si>
  <si>
    <t>2017-06-14T03:21:21</t>
  </si>
  <si>
    <t>2017-06-13T10:49:09.166+06</t>
  </si>
  <si>
    <t>2017-06-11T15:30:00.733+06</t>
  </si>
  <si>
    <t>2017-06-11T16:30:00.431+06</t>
  </si>
  <si>
    <t>2017-06-12T16:30:00.398+06</t>
  </si>
  <si>
    <t>2017-06-14T09:21:58.676+06</t>
  </si>
  <si>
    <t>uuid:3ce43fbc-cb9d-45d0-8298-0e01e5f59033</t>
  </si>
  <si>
    <t>3ce43fbc-cb9d-45d0-8298-0e01e5f59033</t>
  </si>
  <si>
    <t>2017-06-14T03:22:51</t>
  </si>
  <si>
    <t>2017-06-13T10:50:47.902+06</t>
  </si>
  <si>
    <t>2017-06-11T15:30:00.287+06</t>
  </si>
  <si>
    <t>2017-06-11T16:30:00.599+06</t>
  </si>
  <si>
    <t>2017-06-12T16:30:00.812+06</t>
  </si>
  <si>
    <t>2017-06-14T09:22:26.010+06</t>
  </si>
  <si>
    <t>uuid:5e741cd7-b9f1-444d-8cde-e51700ad49a1</t>
  </si>
  <si>
    <t>5e741cd7-b9f1-444d-8cde-e51700ad49a1</t>
  </si>
  <si>
    <t>2017-06-14T03:22:55</t>
  </si>
  <si>
    <t>2017-06-13T10:52:22.648+06</t>
  </si>
  <si>
    <t>2017-06-11T15:30:00.384+06</t>
  </si>
  <si>
    <t>2017-06-11T16:30:00.243+06</t>
  </si>
  <si>
    <t>2017-06-12T16:30:00.333+06</t>
  </si>
  <si>
    <t>2017-06-14T09:22:45.982+06</t>
  </si>
  <si>
    <t>uuid:28061f8d-79e8-4617-ac32-f7df9ccb9d45</t>
  </si>
  <si>
    <t>28061f8d-79e8-4617-ac32-f7df9ccb9d45</t>
  </si>
  <si>
    <t>2017-06-14T03:22:59</t>
  </si>
  <si>
    <t>2017-06-17T13:00:44.343+06</t>
  </si>
  <si>
    <t>2017-06-12T15:00:00.914+06</t>
  </si>
  <si>
    <t>2017-06-12T17:30:00.507+06</t>
  </si>
  <si>
    <t>2017-06-13T17:30:00.091+06</t>
  </si>
  <si>
    <t>2017-06-18T11:42:50.427+06</t>
  </si>
  <si>
    <t>uuid:50381c02-8dea-43a0-92ca-3b3fd548e7ba</t>
  </si>
  <si>
    <t>50381c02-8dea-43a0-92ca-3b3fd548e7ba</t>
  </si>
  <si>
    <t>2017-06-18T05:45:09</t>
  </si>
  <si>
    <t>2017-06-17T13:04:53.772+06</t>
  </si>
  <si>
    <t>2017-06-12T15:00:00.859+06</t>
  </si>
  <si>
    <t>2017-06-12T17:30:00.136+06</t>
  </si>
  <si>
    <t>2017-06-13T17:30:00.287+06</t>
  </si>
  <si>
    <t>2017-06-18T11:43:20.286+06</t>
  </si>
  <si>
    <t>uuid:0e6adb41-1f17-467f-8116-021e9f710f9a</t>
  </si>
  <si>
    <t>0e6adb41-1f17-467f-8116-021e9f710f9a</t>
  </si>
  <si>
    <t>2017-06-18T05:45:46</t>
  </si>
  <si>
    <t>2017-06-17T13:11:57.658+06</t>
  </si>
  <si>
    <t>2017-06-12T15:00:00.969+06</t>
  </si>
  <si>
    <t>2017-06-12T17:30:00.692+06</t>
  </si>
  <si>
    <t>2017-06-13T17:30:00.332+06</t>
  </si>
  <si>
    <t>2017-06-18T11:43:41.114+06</t>
  </si>
  <si>
    <t>uuid:5e056424-94af-4b77-918f-f0889e8b3815</t>
  </si>
  <si>
    <t>5e056424-94af-4b77-918f-f0889e8b3815</t>
  </si>
  <si>
    <t>2017-06-18T05:46:43</t>
  </si>
  <si>
    <t>2017-06-17T13:18:21.737+06</t>
  </si>
  <si>
    <t>2017-06-12T15:30:00.039+06</t>
  </si>
  <si>
    <t>2017-06-12T17:30:00.318+06</t>
  </si>
  <si>
    <t>2017-06-13T17:30:00.502+06</t>
  </si>
  <si>
    <t>2017-06-18T12:00:17.946+06</t>
  </si>
  <si>
    <t>uuid:3f245d65-fa15-45e6-8d99-cc21a6649bff</t>
  </si>
  <si>
    <t>3f245d65-fa15-45e6-8d99-cc21a6649bff</t>
  </si>
  <si>
    <t>2017-06-18T06:04:49</t>
  </si>
  <si>
    <t>2017-06-17T13:22:36.894+06</t>
  </si>
  <si>
    <t>2017-06-12T15:30:00.920+06</t>
  </si>
  <si>
    <t>2017-06-12T17:30:00.847+06</t>
  </si>
  <si>
    <t>2017-06-13T17:30:00.344+06</t>
  </si>
  <si>
    <t>2017-06-18T12:00:38.118+06</t>
  </si>
  <si>
    <t>uuid:fea1cf83-a09e-435c-8eea-8d929c029ac1</t>
  </si>
  <si>
    <t>fea1cf83-a09e-435c-8eea-8d929c029ac1</t>
  </si>
  <si>
    <t>2017-06-18T06:05:37</t>
  </si>
  <si>
    <t>2017-06-17T13:26:39.862+06</t>
  </si>
  <si>
    <t>2017-06-12T15:20:00.755+06</t>
  </si>
  <si>
    <t>2017-06-12T17:30:00.678+06</t>
  </si>
  <si>
    <t>2017-06-13T17:30:00.153+06</t>
  </si>
  <si>
    <t>2017-06-18T12:01:28.961+06</t>
  </si>
  <si>
    <t>uuid:b0f17b3a-3245-4f69-b431-0036ddd78163</t>
  </si>
  <si>
    <t>b0f17b3a-3245-4f69-b431-0036ddd78163</t>
  </si>
  <si>
    <t>2017-06-18T06:06:16</t>
  </si>
  <si>
    <t>2017-06-17T13:31:14.845+06</t>
  </si>
  <si>
    <t>2017-06-12T15:50:00.228+06</t>
  </si>
  <si>
    <t>2017-06-12T17:30:00.250+06</t>
  </si>
  <si>
    <t>2017-06-13T17:30:00.125+06</t>
  </si>
  <si>
    <t>2017-06-18T12:02:10.992+06</t>
  </si>
  <si>
    <t>uuid:4cb68a75-44d0-4700-89e3-7ce08baffe3d</t>
  </si>
  <si>
    <t>4cb68a75-44d0-4700-89e3-7ce08baffe3d</t>
  </si>
  <si>
    <t>2017-06-18T06:07:04</t>
  </si>
  <si>
    <t>2017-06-17T13:55:11.347+06</t>
  </si>
  <si>
    <t>2017-06-12T15:20:00.288+06</t>
  </si>
  <si>
    <t>2017-06-12T17:30:00.451+06</t>
  </si>
  <si>
    <t>2017-06-13T17:30:00.383+06</t>
  </si>
  <si>
    <t>2017-06-18T12:02:39.049+06</t>
  </si>
  <si>
    <t>uuid:478c5048-4e86-4d11-9ab7-9129162f9222</t>
  </si>
  <si>
    <t>478c5048-4e86-4d11-9ab7-9129162f9222</t>
  </si>
  <si>
    <t>2017-06-18T06:07:57</t>
  </si>
  <si>
    <t>2017-06-17T14:03:08.991+06</t>
  </si>
  <si>
    <t>2017-06-12T16:00:00.355+06</t>
  </si>
  <si>
    <t>2017-06-12T17:30:00.324+06</t>
  </si>
  <si>
    <t>2017-06-13T17:30:00.592+06</t>
  </si>
  <si>
    <t>2017-06-18T12:14:33.671+06</t>
  </si>
  <si>
    <t>uuid:38f45cd5-be1c-46d6-9794-9d8784264952</t>
  </si>
  <si>
    <t>38f45cd5-be1c-46d6-9794-9d8784264952</t>
  </si>
  <si>
    <t>2017-06-18T06:18:42</t>
  </si>
  <si>
    <t>2017-06-17T14:08:25.108+06</t>
  </si>
  <si>
    <t>2017-06-12T15:00:00.731+06</t>
  </si>
  <si>
    <t>2017-06-12T17:30:00.146+06</t>
  </si>
  <si>
    <t>2017-06-13T17:30:00.497+06</t>
  </si>
  <si>
    <t>2017-06-18T12:14:57.264+06</t>
  </si>
  <si>
    <t>uuid:478a5631-e982-4ec4-985b-27d60cc6b283</t>
  </si>
  <si>
    <t>478a5631-e982-4ec4-985b-27d60cc6b283</t>
  </si>
  <si>
    <t>2017-06-18T06:19:49</t>
  </si>
  <si>
    <t>2017-06-17T14:12:12.935+06</t>
  </si>
  <si>
    <t>2017-06-12T14:30:00.806+06</t>
  </si>
  <si>
    <t>2017-06-12T17:30:00.315+06</t>
  </si>
  <si>
    <t>2017-06-13T17:30:00.988+06</t>
  </si>
  <si>
    <t>2017-06-18T12:15:22.581+06</t>
  </si>
  <si>
    <t>uuid:15257815-3e8a-4b5f-958d-3cb1203758b7</t>
  </si>
  <si>
    <t>15257815-3e8a-4b5f-958d-3cb1203758b7</t>
  </si>
  <si>
    <t>2017-06-18T06:20:52</t>
  </si>
  <si>
    <t>2017-06-17T14:17:38.836+06</t>
  </si>
  <si>
    <t>2017-06-12T14:30:00.336+06</t>
  </si>
  <si>
    <t>2017-06-12T17:30:00.921+06</t>
  </si>
  <si>
    <t>2017-06-13T17:30:00.113+06</t>
  </si>
  <si>
    <t>2017-06-18T12:15:38.725+06</t>
  </si>
  <si>
    <t>uuid:4aed5577-9de2-4ed8-b05c-da8242f79b12</t>
  </si>
  <si>
    <t>4aed5577-9de2-4ed8-b05c-da8242f79b12</t>
  </si>
  <si>
    <t>2017-06-18T06:21:56</t>
  </si>
  <si>
    <t>2017-06-17T14:20:56.127+06</t>
  </si>
  <si>
    <t>2017-06-12T14:30:00.312+06</t>
  </si>
  <si>
    <t>2017-06-12T17:30:00.642+06</t>
  </si>
  <si>
    <t>2017-06-13T17:30:00.581+06</t>
  </si>
  <si>
    <t>2017-06-18T12:15:58.275+06</t>
  </si>
  <si>
    <t>uuid:40fc4860-5b6d-40aa-9864-725996ac71c6</t>
  </si>
  <si>
    <t>40fc4860-5b6d-40aa-9864-725996ac71c6</t>
  </si>
  <si>
    <t>2017-06-18T06:22:59</t>
  </si>
  <si>
    <t>2017-06-17T14:22:57.266+06</t>
  </si>
  <si>
    <t>2017-06-12T14:30:00.056+06</t>
  </si>
  <si>
    <t>2017-06-12T17:30:00.795+06</t>
  </si>
  <si>
    <t>2017-06-13T17:30:00.910+06</t>
  </si>
  <si>
    <t>2017-06-18T12:16:13.474+06</t>
  </si>
  <si>
    <t>uuid:109f4fc1-c699-44e6-816b-832aed6255f6</t>
  </si>
  <si>
    <t>109f4fc1-c699-44e6-816b-832aed6255f6</t>
  </si>
  <si>
    <t>2017-06-18T06:25:10</t>
  </si>
  <si>
    <t>2017-06-17T14:24:44.339+06</t>
  </si>
  <si>
    <t>2017-06-12T15:00:00.575+06</t>
  </si>
  <si>
    <t>2017-06-12T17:30:00.042+06</t>
  </si>
  <si>
    <t>2017-06-13T17:30:00.931+06</t>
  </si>
  <si>
    <t>2017-06-18T12:25:20.433+06</t>
  </si>
  <si>
    <t>uuid:e136f9d1-d20e-41ec-abe8-5386386eeadf</t>
  </si>
  <si>
    <t>e136f9d1-d20e-41ec-abe8-5386386eeadf</t>
  </si>
  <si>
    <t>2017-06-18T06:33:44</t>
  </si>
  <si>
    <t>2017-06-17T14:26:35.263+06</t>
  </si>
  <si>
    <t>2017-06-12T15:00:00.586+06</t>
  </si>
  <si>
    <t>2017-06-12T17:30:00.410+06</t>
  </si>
  <si>
    <t>2017-06-13T17:30:00.848+06</t>
  </si>
  <si>
    <t>2017-06-18T12:25:37.759+06</t>
  </si>
  <si>
    <t>uuid:6c00e703-39e1-4a01-b808-e64a3c38e3ae</t>
  </si>
  <si>
    <t>6c00e703-39e1-4a01-b808-e64a3c38e3ae</t>
  </si>
  <si>
    <t>2017-06-18T06:34:35</t>
  </si>
  <si>
    <t>2017-06-17T14:28:29.567+06</t>
  </si>
  <si>
    <t>2017-06-12T15:50:00.858+06</t>
  </si>
  <si>
    <t>2017-06-12T17:30:00.555+06</t>
  </si>
  <si>
    <t>2017-06-13T17:30:00.445+06</t>
  </si>
  <si>
    <t>2017-06-18T12:25:50.815+06</t>
  </si>
  <si>
    <t>uuid:46e87e65-09c3-4e3d-9413-982897238823</t>
  </si>
  <si>
    <t>46e87e65-09c3-4e3d-9413-982897238823</t>
  </si>
  <si>
    <t>2017-06-18T06:35:38</t>
  </si>
  <si>
    <t>2017-06-17T14:30:12.145+06</t>
  </si>
  <si>
    <t>2017-06-12T16:00:00.326+06</t>
  </si>
  <si>
    <t>2017-06-12T17:30:00.379+06</t>
  </si>
  <si>
    <t>2017-06-13T17:30:00.859+06</t>
  </si>
  <si>
    <t>2017-06-18T12:26:09.816+06</t>
  </si>
  <si>
    <t>uuid:82d8034a-9167-4e6a-a128-11b0a4ebe7ff</t>
  </si>
  <si>
    <t>82d8034a-9167-4e6a-a128-11b0a4ebe7ff</t>
  </si>
  <si>
    <t>2017-06-18T06:36:49</t>
  </si>
  <si>
    <t>2017-06-17T14:32:06.523+06</t>
  </si>
  <si>
    <t>2017-06-12T16:00:00.420+06</t>
  </si>
  <si>
    <t>2017-06-12T17:30:00.400+06</t>
  </si>
  <si>
    <t>2017-06-13T17:30:00.008+06</t>
  </si>
  <si>
    <t>2017-06-18T12:26:24.570+06</t>
  </si>
  <si>
    <t>uuid:5f0f37ea-46bb-4cba-8336-b0e6ec9ba07b</t>
  </si>
  <si>
    <t>5f0f37ea-46bb-4cba-8336-b0e6ec9ba07b</t>
  </si>
  <si>
    <t>2017-06-18T06:37:49</t>
  </si>
  <si>
    <t>2017-06-17T14:33:51.835+06</t>
  </si>
  <si>
    <t>2017-06-12T14:30:00.327+06</t>
  </si>
  <si>
    <t>2017-06-12T17:30:00.573+06</t>
  </si>
  <si>
    <t>2017-06-13T17:30:00.385+06</t>
  </si>
  <si>
    <t>2017-06-18T12:26:41.648+06</t>
  </si>
  <si>
    <t>uuid:ae54c098-b1b9-43b7-991a-8aa2f3e1f8c3</t>
  </si>
  <si>
    <t>ae54c098-b1b9-43b7-991a-8aa2f3e1f8c3</t>
  </si>
  <si>
    <t>2017-06-18T06:38:31</t>
  </si>
  <si>
    <t>2017-06-17T14:35:36.533+06</t>
  </si>
  <si>
    <t>2017-06-12T16:00:00.589+06</t>
  </si>
  <si>
    <t>2017-06-12T17:30:00.705+06</t>
  </si>
  <si>
    <t>2017-06-13T17:30:00.439+06</t>
  </si>
  <si>
    <t>2017-06-18T12:26:57.079+06</t>
  </si>
  <si>
    <t>uuid:8e8e1932-624c-4b0b-88af-38950ae761ef</t>
  </si>
  <si>
    <t>8e8e1932-624c-4b0b-88af-38950ae761ef</t>
  </si>
  <si>
    <t>2017-06-18T06:40:29</t>
  </si>
  <si>
    <t>2017-06-17T14:37:22.777+06</t>
  </si>
  <si>
    <t>2017-06-12T15:30:00.063+06</t>
  </si>
  <si>
    <t>2017-06-12T17:30:00.056+06</t>
  </si>
  <si>
    <t>2017-06-18T12:27:14.986+06</t>
  </si>
  <si>
    <t>uuid:b789c014-dbe1-4b67-bc74-c2cd5492832d</t>
  </si>
  <si>
    <t>b789c014-dbe1-4b67-bc74-c2cd5492832d</t>
  </si>
  <si>
    <t>2017-06-18T06:41:29</t>
  </si>
  <si>
    <t>2017-06-17T14:39:41.208+06</t>
  </si>
  <si>
    <t>2017-06-12T16:10:00.439+06</t>
  </si>
  <si>
    <t>2017-06-12T17:30:00.651+06</t>
  </si>
  <si>
    <t>2017-06-13T17:30:00.556+06</t>
  </si>
  <si>
    <t>2017-06-18T12:27:34.306+06</t>
  </si>
  <si>
    <t>uuid:cff139ad-82e3-4930-aa32-dd40375ca9e2</t>
  </si>
  <si>
    <t>cff139ad-82e3-4930-aa32-dd40375ca9e2</t>
  </si>
  <si>
    <t>2017-06-18T06:42:40</t>
  </si>
  <si>
    <t>2017-06-17T14:41:27.269+06</t>
  </si>
  <si>
    <t>2017-06-12T15:40:00.731+06</t>
  </si>
  <si>
    <t>2017-06-12T17:30:00.233+06</t>
  </si>
  <si>
    <t>2017-06-13T17:30:00.643+06</t>
  </si>
  <si>
    <t>2017-06-18T12:27:49.869+06</t>
  </si>
  <si>
    <t>uuid:92651895-1104-4b92-98e6-f2a3e4d23d0d</t>
  </si>
  <si>
    <t>92651895-1104-4b92-98e6-f2a3e4d23d0d</t>
  </si>
  <si>
    <t>2017-06-18T06:43:29</t>
  </si>
  <si>
    <t>2017-06-17T15:35:46.267+06</t>
  </si>
  <si>
    <t>2017-06-12T14:45:00.312+06</t>
  </si>
  <si>
    <t>2017-06-12T17:30:00.652+06</t>
  </si>
  <si>
    <t>2017-06-13T17:30:00.719+06</t>
  </si>
  <si>
    <t>2017-06-18T12:30:43.700+06</t>
  </si>
  <si>
    <t>uuid:def8a928-4d12-4124-ac31-0cbe5c3f4d33</t>
  </si>
  <si>
    <t>def8a928-4d12-4124-ac31-0cbe5c3f4d33</t>
  </si>
  <si>
    <t>2017-06-18T06:46:45</t>
  </si>
  <si>
    <t>2017-06-17T15:37:18.849+06</t>
  </si>
  <si>
    <t>2017-06-12T14:30:00.352+06</t>
  </si>
  <si>
    <t>2017-06-12T17:30:00.525+06</t>
  </si>
  <si>
    <t>2017-06-13T17:30:00.481+06</t>
  </si>
  <si>
    <t>2017-06-18T12:31:12.140+06</t>
  </si>
  <si>
    <t>uuid:045f0b04-2046-41c3-9a76-3cb527e56179</t>
  </si>
  <si>
    <t>045f0b04-2046-41c3-9a76-3cb527e56179</t>
  </si>
  <si>
    <t>2017-06-18T06:48:42</t>
  </si>
  <si>
    <t>2017-06-17T15:38:47.739+06</t>
  </si>
  <si>
    <t>2017-06-12T14:30:00.196+06</t>
  </si>
  <si>
    <t>2017-06-12T17:30:00.789+06</t>
  </si>
  <si>
    <t>2017-06-13T17:30:00.303+06</t>
  </si>
  <si>
    <t>2017-06-18T12:31:30.276+06</t>
  </si>
  <si>
    <t>uuid:0a1d556b-0ddc-4ba6-be1c-aecc41deda57</t>
  </si>
  <si>
    <t>0a1d556b-0ddc-4ba6-be1c-aecc41deda57</t>
  </si>
  <si>
    <t>2017-06-18T06:49:47</t>
  </si>
  <si>
    <t>2017-06-17T15:40:17.805+06</t>
  </si>
  <si>
    <t>2017-06-12T15:40:00.365+06</t>
  </si>
  <si>
    <t>2017-06-12T17:30:00.668+06</t>
  </si>
  <si>
    <t>2017-06-13T17:30:00.276+06</t>
  </si>
  <si>
    <t>2017-06-18T12:31:51.163+06</t>
  </si>
  <si>
    <t>uuid:77b30448-1da5-48cd-a362-b97a2dc73322</t>
  </si>
  <si>
    <t>77b30448-1da5-48cd-a362-b97a2dc73322</t>
  </si>
  <si>
    <t>2017-06-18T06:50:35</t>
  </si>
  <si>
    <t>2017-06-17T14:43:21.335+06</t>
  </si>
  <si>
    <t>2017-06-12T15:30:00.197+06</t>
  </si>
  <si>
    <t>2017-06-12T17:30:00.045+06</t>
  </si>
  <si>
    <t>2017-06-13T17:30:00.036+06</t>
  </si>
  <si>
    <t>2017-06-18T12:28:07.814+06</t>
  </si>
  <si>
    <t>uuid:7270e823-024b-4f7a-8df2-ddd1d61232f5</t>
  </si>
  <si>
    <t>7270e823-024b-4f7a-8df2-ddd1d61232f5</t>
  </si>
  <si>
    <t>2017-06-18T07:00:31</t>
  </si>
  <si>
    <t>2017-06-17T15:33:40.756+06</t>
  </si>
  <si>
    <t>2017-06-12T15:50:00.309+06</t>
  </si>
  <si>
    <t>2017-06-12T17:30:00.024+06</t>
  </si>
  <si>
    <t>2017-06-13T17:30:00.282+06</t>
  </si>
  <si>
    <t>2017-06-18T12:30:27.810+06</t>
  </si>
  <si>
    <t>uuid:7ec00cb7-5319-4963-bfba-77ac6bfd38b9</t>
  </si>
  <si>
    <t>7ec00cb7-5319-4963-bfba-77ac6bfd38b9</t>
  </si>
  <si>
    <t>2017-06-18T07:01:48</t>
  </si>
  <si>
    <t>2017-06-19T09:17:38.741+06</t>
  </si>
  <si>
    <t>2017-06-13T13:30:00.321+06</t>
  </si>
  <si>
    <t>2017-06-13T17:30:00.077+06</t>
  </si>
  <si>
    <t>2017-06-14T17:30:00.538+06</t>
  </si>
  <si>
    <t>2017-06-19T09:25:51.338+06</t>
  </si>
  <si>
    <t>uuid:e9463b19-e4ef-4b3e-aa01-cd43fe1f3719</t>
  </si>
  <si>
    <t>e9463b19-e4ef-4b3e-aa01-cd43fe1f3719</t>
  </si>
  <si>
    <t>2017-06-19T03:26:37</t>
  </si>
  <si>
    <t>2017-06-19T09:21:00.527+06</t>
  </si>
  <si>
    <t>2017-06-13T13:30:00.644+06</t>
  </si>
  <si>
    <t>2017-06-13T17:30:00.840+06</t>
  </si>
  <si>
    <t>2017-06-14T17:30:00.710+06</t>
  </si>
  <si>
    <t>2017-06-19T09:26:06.157+06</t>
  </si>
  <si>
    <t>uuid:f43de702-6259-4983-81ca-10697a96e07b</t>
  </si>
  <si>
    <t>f43de702-6259-4983-81ca-10697a96e07b</t>
  </si>
  <si>
    <t>2017-06-19T03:26:39</t>
  </si>
  <si>
    <t>2017-06-19T09:23:24.234+06</t>
  </si>
  <si>
    <t>2017-06-13T13:30:00.283+06</t>
  </si>
  <si>
    <t>2017-06-13T17:30:00.448+06</t>
  </si>
  <si>
    <t>2017-06-14T17:30:00.774+06</t>
  </si>
  <si>
    <t>2017-06-19T09:26:15.890+06</t>
  </si>
  <si>
    <t>uuid:e27f63b5-40d6-4f7e-bf7e-9896b501608b</t>
  </si>
  <si>
    <t>e27f63b5-40d6-4f7e-bf7e-9896b501608b</t>
  </si>
  <si>
    <t>2017-06-19T03:26:40</t>
  </si>
  <si>
    <t>2017-06-19T09:26:35.361+06</t>
  </si>
  <si>
    <t>2017-06-13T13:30:00.389+06</t>
  </si>
  <si>
    <t>2017-06-13T17:30:00.821+06</t>
  </si>
  <si>
    <t>2017-06-14T17:30:00.863+06</t>
  </si>
  <si>
    <t>2017-06-19T09:31:02.638+06</t>
  </si>
  <si>
    <t>uuid:cba6f8cd-5ce6-4d01-b02b-a631e67ff517</t>
  </si>
  <si>
    <t>cba6f8cd-5ce6-4d01-b02b-a631e67ff517</t>
  </si>
  <si>
    <t>2017-06-19T03:31:35</t>
  </si>
  <si>
    <t>2017-06-19T09:28:12.658+06</t>
  </si>
  <si>
    <t>2017-06-13T15:45:00.367+06</t>
  </si>
  <si>
    <t>2017-06-14T17:30:00.136+06</t>
  </si>
  <si>
    <t>2017-06-19T09:31:16.383+06</t>
  </si>
  <si>
    <t>uuid:6ae0eb2c-51e5-4e71-b27d-31fc16a67c12</t>
  </si>
  <si>
    <t>6ae0eb2c-51e5-4e71-b27d-31fc16a67c12</t>
  </si>
  <si>
    <t>2017-06-19T03:31:39</t>
  </si>
  <si>
    <t>2017-06-19T09:31:41.969+06</t>
  </si>
  <si>
    <t>2017-06-13T14:50:00.158+06</t>
  </si>
  <si>
    <t>2017-06-13T17:30:00.874+06</t>
  </si>
  <si>
    <t>2017-06-14T17:30:00.528+06</t>
  </si>
  <si>
    <t>2017-06-19T09:38:51.544+06</t>
  </si>
  <si>
    <t>uuid:20b8d0c3-f644-4fd6-88d3-0b5a1e9fab57</t>
  </si>
  <si>
    <t>20b8d0c3-f644-4fd6-88d3-0b5a1e9fab57</t>
  </si>
  <si>
    <t>2017-06-19T03:40:07</t>
  </si>
  <si>
    <t>2017-06-19T09:34:05.944+06</t>
  </si>
  <si>
    <t>2017-06-13T13:50:00.290+06</t>
  </si>
  <si>
    <t>2017-06-13T17:30:00.262+06</t>
  </si>
  <si>
    <t>2017-06-14T17:30:00.075+06</t>
  </si>
  <si>
    <t>2017-06-19T09:39:29.667+06</t>
  </si>
  <si>
    <t>uuid:557aab4b-7ada-489b-89e5-57e53ddb6a1a</t>
  </si>
  <si>
    <t>557aab4b-7ada-489b-89e5-57e53ddb6a1a</t>
  </si>
  <si>
    <t>2017-06-19T03:40:14</t>
  </si>
  <si>
    <t>2017-06-19T09:35:44.535+06</t>
  </si>
  <si>
    <t>2017-06-13T13:50:00.308+06</t>
  </si>
  <si>
    <t>2017-06-13T17:30:00.766+06</t>
  </si>
  <si>
    <t>2017-06-14T17:30:00.552+06</t>
  </si>
  <si>
    <t>2017-06-19T09:39:47.546+06</t>
  </si>
  <si>
    <t>uuid:7e738ec5-3191-4db5-9f7b-0aeaa0366fc9</t>
  </si>
  <si>
    <t>7e738ec5-3191-4db5-9f7b-0aeaa0366fc9</t>
  </si>
  <si>
    <t>2017-06-19T03:40:24</t>
  </si>
  <si>
    <t>2017-06-19T09:40:19.369+06</t>
  </si>
  <si>
    <t>2017-06-13T13:50:00.692+06</t>
  </si>
  <si>
    <t>2017-06-13T17:30:00.420+06</t>
  </si>
  <si>
    <t>2017-06-14T17:30:00.859+06</t>
  </si>
  <si>
    <t>2017-06-19T09:50:46.853+06</t>
  </si>
  <si>
    <t>uuid:b7ba6769-524e-484e-b6a2-3cd1683ceaf0</t>
  </si>
  <si>
    <t>b7ba6769-524e-484e-b6a2-3cd1683ceaf0</t>
  </si>
  <si>
    <t>2017-06-19T03:51:19</t>
  </si>
  <si>
    <t>2017-06-19T09:44:17.410+06</t>
  </si>
  <si>
    <t>2017-06-13T13:30:00.502+06</t>
  </si>
  <si>
    <t>2017-06-13T17:30:00.725+06</t>
  </si>
  <si>
    <t>2017-06-14T17:30:00.485+06</t>
  </si>
  <si>
    <t>2017-06-19T09:50:59.228+06</t>
  </si>
  <si>
    <t>uuid:127bd615-a8cc-48c3-b55b-a2008970aead</t>
  </si>
  <si>
    <t>127bd615-a8cc-48c3-b55b-a2008970aead</t>
  </si>
  <si>
    <t>2017-06-19T03:51:23</t>
  </si>
  <si>
    <t>2017-06-19T09:48:27.187+06</t>
  </si>
  <si>
    <t>2017-06-13T16:00:00.405+06</t>
  </si>
  <si>
    <t>2017-06-13T17:30:00.387+06</t>
  </si>
  <si>
    <t>2017-06-14T17:30:00.482+06</t>
  </si>
  <si>
    <t>2017-06-19T09:59:14.364+06</t>
  </si>
  <si>
    <t>uuid:e4753496-3c3b-4dc3-be37-69fa6353aba9</t>
  </si>
  <si>
    <t>e4753496-3c3b-4dc3-be37-69fa6353aba9</t>
  </si>
  <si>
    <t>2017-06-19T03:59:32</t>
  </si>
  <si>
    <t>2017-06-19T09:51:18.190+06</t>
  </si>
  <si>
    <t>2017-06-13T14:40:00.631+06</t>
  </si>
  <si>
    <t>2017-06-13T17:30:00.783+06</t>
  </si>
  <si>
    <t>2017-06-14T17:30:00.664+06</t>
  </si>
  <si>
    <t>2017-06-19T09:58:55.029+06</t>
  </si>
  <si>
    <t>uuid:42a15808-d68a-4fdf-bc54-5d0bb8665eb8</t>
  </si>
  <si>
    <t>42a15808-d68a-4fdf-bc54-5d0bb8665eb8</t>
  </si>
  <si>
    <t>2017-06-19T03:59:35</t>
  </si>
  <si>
    <t>2017-06-19T09:56:32.026+06</t>
  </si>
  <si>
    <t>2017-06-13T16:00:00.705+06</t>
  </si>
  <si>
    <t>2017-06-13T17:30:00.341+06</t>
  </si>
  <si>
    <t>2017-06-14T17:30:00.080+06</t>
  </si>
  <si>
    <t>2017-06-19T09:58:44.414+06</t>
  </si>
  <si>
    <t>uuid:40eb2c2f-a032-4325-874c-c8069097a808</t>
  </si>
  <si>
    <t>40eb2c2f-a032-4325-874c-c8069097a808</t>
  </si>
  <si>
    <t>2017-06-19T03:59:38</t>
  </si>
  <si>
    <t>2017-06-19T10:17:51.731+06</t>
  </si>
  <si>
    <t>2017-06-13T15:30:00.499+06</t>
  </si>
  <si>
    <t>2017-06-13T17:30:00.073+06</t>
  </si>
  <si>
    <t>2017-06-14T17:30:00.718+06</t>
  </si>
  <si>
    <t>2017-06-19T10:49:47.306+06</t>
  </si>
  <si>
    <t>uuid:acaadf58-0f54-4348-9598-ff644372e779</t>
  </si>
  <si>
    <t>acaadf58-0f54-4348-9598-ff644372e779</t>
  </si>
  <si>
    <t>2017-06-19T04:57:20</t>
  </si>
  <si>
    <t>2017-06-19T10:25:31.346+06</t>
  </si>
  <si>
    <t>2017-06-13T15:40:00.796+06</t>
  </si>
  <si>
    <t>2017-06-14T17:30:00.472+06</t>
  </si>
  <si>
    <t>2017-06-19T10:50:12.770+06</t>
  </si>
  <si>
    <t>uuid:7d92fe54-284c-49dd-b7fd-976cfb299cfa</t>
  </si>
  <si>
    <t>7d92fe54-284c-49dd-b7fd-976cfb299cfa</t>
  </si>
  <si>
    <t>2017-06-19T04:57:26</t>
  </si>
  <si>
    <t>2017-06-19T10:27:09.647+06</t>
  </si>
  <si>
    <t>2017-06-13T15:30:00.312+06</t>
  </si>
  <si>
    <t>2017-06-13T17:30:00.370+06</t>
  </si>
  <si>
    <t>2017-06-14T17:30:00.606+06</t>
  </si>
  <si>
    <t>2017-06-19T10:50:53.023+06</t>
  </si>
  <si>
    <t>uuid:394ca89f-8c6f-430b-b64e-b463b99452f2</t>
  </si>
  <si>
    <t>394ca89f-8c6f-430b-b64e-b463b99452f2</t>
  </si>
  <si>
    <t>2017-06-19T04:57:30</t>
  </si>
  <si>
    <t>2017-06-19T10:29:08.946+06</t>
  </si>
  <si>
    <t>2017-06-13T15:00:00.626+06</t>
  </si>
  <si>
    <t>2017-06-13T17:30:00.305+06</t>
  </si>
  <si>
    <t>2017-06-14T17:30:00.784+06</t>
  </si>
  <si>
    <t>2017-06-19T10:51:16.775+06</t>
  </si>
  <si>
    <t>uuid:6e52e88a-f494-4d30-a50c-78b9ac81c965</t>
  </si>
  <si>
    <t>6e52e88a-f494-4d30-a50c-78b9ac81c965</t>
  </si>
  <si>
    <t>2017-06-19T04:57:39</t>
  </si>
  <si>
    <t>2017-06-19T10:31:20.975+06</t>
  </si>
  <si>
    <t>2017-06-13T15:00:00.011+06</t>
  </si>
  <si>
    <t>2017-06-13T17:30:00.424+06</t>
  </si>
  <si>
    <t>2017-06-14T17:30:00.066+06</t>
  </si>
  <si>
    <t>2017-06-19T10:54:18.283+06</t>
  </si>
  <si>
    <t>uuid:51741f7b-cb88-4e32-8131-e1aa12ed8a72</t>
  </si>
  <si>
    <t>51741f7b-cb88-4e32-8131-e1aa12ed8a72</t>
  </si>
  <si>
    <t>2017-06-19T04:57:43</t>
  </si>
  <si>
    <t>2017-06-19T10:32:57.100+06</t>
  </si>
  <si>
    <t>2017-06-13T15:30:00.652+06</t>
  </si>
  <si>
    <t>2017-06-13T17:30:00.861+06</t>
  </si>
  <si>
    <t>2017-06-14T17:30:00.025+06</t>
  </si>
  <si>
    <t>2017-06-19T10:55:01.983+06</t>
  </si>
  <si>
    <t>uuid:ee3718a8-1142-422f-a56d-e99efb518e7a</t>
  </si>
  <si>
    <t>ee3718a8-1142-422f-a56d-e99efb518e7a</t>
  </si>
  <si>
    <t>2017-06-19T04:57:46</t>
  </si>
  <si>
    <t>2017-06-19T10:34:31.367+06</t>
  </si>
  <si>
    <t>2017-06-13T15:30:00.906+06</t>
  </si>
  <si>
    <t>2017-06-13T17:30:00.123+06</t>
  </si>
  <si>
    <t>2017-06-14T17:30:00.127+06</t>
  </si>
  <si>
    <t>2017-06-19T10:55:23.373+06</t>
  </si>
  <si>
    <t>uuid:40e679cc-6048-447a-a85c-451b3cba5c70</t>
  </si>
  <si>
    <t>40e679cc-6048-447a-a85c-451b3cba5c70</t>
  </si>
  <si>
    <t>2017-06-19T04:57:49</t>
  </si>
  <si>
    <t>2017-06-19T10:37:12.963+06</t>
  </si>
  <si>
    <t>2017-06-13T16:00:00.230+06</t>
  </si>
  <si>
    <t>2017-06-13T17:30:00.063+06</t>
  </si>
  <si>
    <t>2017-06-14T17:30:00.933+06</t>
  </si>
  <si>
    <t>2017-06-19T10:56:06.321+06</t>
  </si>
  <si>
    <t>uuid:c7eaf5ea-f493-40fd-8275-9aa24f8dca67</t>
  </si>
  <si>
    <t>c7eaf5ea-f493-40fd-8275-9aa24f8dca67</t>
  </si>
  <si>
    <t>2017-06-19T04:57:58</t>
  </si>
  <si>
    <t>2017-06-19T10:40:36.416+06</t>
  </si>
  <si>
    <t>2017-06-13T16:00:00.615+06</t>
  </si>
  <si>
    <t>2017-06-13T17:30:00.599+06</t>
  </si>
  <si>
    <t>2017-06-14T17:30:00.568+06</t>
  </si>
  <si>
    <t>2017-06-19T10:56:52.700+06</t>
  </si>
  <si>
    <t>uuid:0c3fd003-c0f7-4741-8e70-48e8a9823e6f</t>
  </si>
  <si>
    <t>0c3fd003-c0f7-4741-8e70-48e8a9823e6f</t>
  </si>
  <si>
    <t>2017-06-19T04:58:01</t>
  </si>
  <si>
    <t>2017-06-19T09:59:30.446+06</t>
  </si>
  <si>
    <t>2017-06-13T14:30:00.328+06</t>
  </si>
  <si>
    <t>2017-06-13T17:30:00.769+06</t>
  </si>
  <si>
    <t>2017-06-14T17:30:00.683+06</t>
  </si>
  <si>
    <t>2017-06-19T10:01:01.921+06</t>
  </si>
  <si>
    <t>uuid:cc7ceb7f-3e39-43e7-ae65-4ee3b8e28ee0</t>
  </si>
  <si>
    <t>cc7ceb7f-3e39-43e7-ae65-4ee3b8e28ee0</t>
  </si>
  <si>
    <t>2017-06-19T05:06:35</t>
  </si>
  <si>
    <t>2017-06-19T10:01:06.484+06</t>
  </si>
  <si>
    <t>2017-06-13T16:00:00.658+06</t>
  </si>
  <si>
    <t>2017-06-13T17:30:00.800+06</t>
  </si>
  <si>
    <t>2017-06-14T17:30:00.102+06</t>
  </si>
  <si>
    <t>2017-06-19T11:01:30.664+06</t>
  </si>
  <si>
    <t>uuid:643a6ddc-bf22-404c-b579-2e1c6614bc3b</t>
  </si>
  <si>
    <t>643a6ddc-bf22-404c-b579-2e1c6614bc3b</t>
  </si>
  <si>
    <t>2017-06-19T05:06:37</t>
  </si>
  <si>
    <t>2017-06-19T10:02:40.058+06</t>
  </si>
  <si>
    <t>2017-06-13T14:30:00.638+06</t>
  </si>
  <si>
    <t>2017-06-13T17:30:00.239+06</t>
  </si>
  <si>
    <t>2017-06-14T17:30:00.511+06</t>
  </si>
  <si>
    <t>2017-06-19T11:02:13.721+06</t>
  </si>
  <si>
    <t>uuid:d265f65c-5723-4b16-9adf-68985f2246f3</t>
  </si>
  <si>
    <t>d265f65c-5723-4b16-9adf-68985f2246f3</t>
  </si>
  <si>
    <t>2017-06-19T05:06:39</t>
  </si>
  <si>
    <t>2017-06-19T10:04:33.446+06</t>
  </si>
  <si>
    <t>2017-06-13T14:30:00.002+06</t>
  </si>
  <si>
    <t>2017-06-13T17:30:00.299+06</t>
  </si>
  <si>
    <t>2017-06-14T17:30:00.222+06</t>
  </si>
  <si>
    <t>2017-06-19T11:03:00.952+06</t>
  </si>
  <si>
    <t>uuid:9d6cb4de-b601-41a6-868f-c6addffa748f</t>
  </si>
  <si>
    <t>9d6cb4de-b601-41a6-868f-c6addffa748f</t>
  </si>
  <si>
    <t>2017-06-19T05:06:43</t>
  </si>
  <si>
    <t>2017-06-19T10:06:40.387+06</t>
  </si>
  <si>
    <t>2017-06-13T16:00:00.836+06</t>
  </si>
  <si>
    <t>2017-06-13T17:30:00.580+06</t>
  </si>
  <si>
    <t>2017-06-14T17:30:00.562+06</t>
  </si>
  <si>
    <t>2017-06-19T11:04:13.758+06</t>
  </si>
  <si>
    <t>uuid:141282b3-1d57-4d30-87ff-46134de989b8</t>
  </si>
  <si>
    <t>141282b3-1d57-4d30-87ff-46134de989b8</t>
  </si>
  <si>
    <t>2017-06-19T05:06:45</t>
  </si>
  <si>
    <t>2017-06-19T10:08:13.694+06</t>
  </si>
  <si>
    <t>2017-06-13T14:30:00.985+06</t>
  </si>
  <si>
    <t>2017-06-13T17:30:00.666+06</t>
  </si>
  <si>
    <t>2017-06-14T17:30:00.140+06</t>
  </si>
  <si>
    <t>2017-06-19T11:04:37.160+06</t>
  </si>
  <si>
    <t>uuid:77f1d19a-4be7-461e-be1a-922258684671</t>
  </si>
  <si>
    <t>77f1d19a-4be7-461e-be1a-922258684671</t>
  </si>
  <si>
    <t>2017-06-19T05:06:48</t>
  </si>
  <si>
    <t>2017-06-19T10:09:44.532+06</t>
  </si>
  <si>
    <t>2017-06-13T16:00:00.499+06</t>
  </si>
  <si>
    <t>2017-06-13T17:30:00.354+06</t>
  </si>
  <si>
    <t>2017-06-14T17:30:00.898+06</t>
  </si>
  <si>
    <t>2017-06-19T11:05:01.450+06</t>
  </si>
  <si>
    <t>uuid:628f6ef0-6b26-443a-a37d-45fdbdf5d4b2</t>
  </si>
  <si>
    <t>628f6ef0-6b26-443a-a37d-45fdbdf5d4b2</t>
  </si>
  <si>
    <t>2017-06-19T05:06:51</t>
  </si>
  <si>
    <t>2017-06-19T10:12:08.828+06</t>
  </si>
  <si>
    <t>2017-06-13T16:00:00.092+06</t>
  </si>
  <si>
    <t>2017-06-13T17:30:00.530+06</t>
  </si>
  <si>
    <t>2017-06-14T17:30:00.642+06</t>
  </si>
  <si>
    <t>2017-06-19T11:06:04.257+06</t>
  </si>
  <si>
    <t>uuid:c1d21ba0-48c8-4816-b725-95ceabff5230</t>
  </si>
  <si>
    <t>c1d21ba0-48c8-4816-b725-95ceabff5230</t>
  </si>
  <si>
    <t>2017-06-19T05:06:54</t>
  </si>
  <si>
    <t>2017-06-19T11:51:56.315+06</t>
  </si>
  <si>
    <t>2017-06-17T15:00:00.245+06</t>
  </si>
  <si>
    <t>2017-06-17T16:30:00.799+06</t>
  </si>
  <si>
    <t>2017-06-18T16:30:00.890+06</t>
  </si>
  <si>
    <t>2017-06-19T11:56:46.217+06</t>
  </si>
  <si>
    <t>uuid:4b4eab62-78f3-4dd5-8614-0e28b10ed17d</t>
  </si>
  <si>
    <t>4b4eab62-78f3-4dd5-8614-0e28b10ed17d</t>
  </si>
  <si>
    <t>2017-06-19T06:05:09</t>
  </si>
  <si>
    <t>2017-06-19T11:53:45.356+06</t>
  </si>
  <si>
    <t>2017-06-17T15:00:00.878+06</t>
  </si>
  <si>
    <t>2017-06-17T16:30:00.208+06</t>
  </si>
  <si>
    <t>2017-06-18T16:30:00.536+06</t>
  </si>
  <si>
    <t>2017-06-19T11:56:23.226+06</t>
  </si>
  <si>
    <t>uuid:88e266ee-25c4-4bc2-98a9-ccb569b452ae</t>
  </si>
  <si>
    <t>88e266ee-25c4-4bc2-98a9-ccb569b452ae</t>
  </si>
  <si>
    <t>2017-06-19T06:05:55</t>
  </si>
  <si>
    <t>2017-06-19T12:35:08.231+06</t>
  </si>
  <si>
    <t>2017-06-17T14:30:00.888+06</t>
  </si>
  <si>
    <t>2017-06-17T16:30:00.854+06</t>
  </si>
  <si>
    <t>2017-06-18T16:30:00.690+06</t>
  </si>
  <si>
    <t>2017-06-19T12:52:27.484+06</t>
  </si>
  <si>
    <t>uuid:c8568d7f-fbc7-4406-b00e-6e7c69d17db9</t>
  </si>
  <si>
    <t>c8568d7f-fbc7-4406-b00e-6e7c69d17db9</t>
  </si>
  <si>
    <t>2017-06-19T07:01:07</t>
  </si>
  <si>
    <t>2017-06-19T12:37:10.300+06</t>
  </si>
  <si>
    <t>2017-06-17T14:00:00.358+06</t>
  </si>
  <si>
    <t>2017-06-17T16:30:00.416+06</t>
  </si>
  <si>
    <t>2017-06-18T16:30:00.383+06</t>
  </si>
  <si>
    <t>2017-06-19T12:52:47.164+06</t>
  </si>
  <si>
    <t>uuid:2247a714-f0fa-4dec-b0a1-1f3427d330cc</t>
  </si>
  <si>
    <t>2247a714-f0fa-4dec-b0a1-1f3427d330cc</t>
  </si>
  <si>
    <t>2017-06-19T07:02:00</t>
  </si>
  <si>
    <t>2017-06-19T12:38:50.527+06</t>
  </si>
  <si>
    <t>2017-06-17T15:30:00.379+06</t>
  </si>
  <si>
    <t>2017-06-17T16:30:00.356+06</t>
  </si>
  <si>
    <t>2017-06-18T16:30:00.260+06</t>
  </si>
  <si>
    <t>2017-06-19T12:53:06.729+06</t>
  </si>
  <si>
    <t>uuid:8884b178-dee9-4bdd-a4c8-375657c62c4f</t>
  </si>
  <si>
    <t>8884b178-dee9-4bdd-a4c8-375657c62c4f</t>
  </si>
  <si>
    <t>2017-06-19T07:02:11</t>
  </si>
  <si>
    <t>2017-06-19T12:42:02.240+06</t>
  </si>
  <si>
    <t>2017-06-17T15:40:00.190+06</t>
  </si>
  <si>
    <t>2017-06-17T16:30:00.921+06</t>
  </si>
  <si>
    <t>2017-06-18T16:30:00.688+06</t>
  </si>
  <si>
    <t>2017-06-19T12:53:52.800+06</t>
  </si>
  <si>
    <t>uuid:665ae06a-61e5-4dd0-a675-e30a91799004</t>
  </si>
  <si>
    <t>665ae06a-61e5-4dd0-a675-e30a91799004</t>
  </si>
  <si>
    <t>2017-06-19T11:07:01.446+06</t>
  </si>
  <si>
    <t>2017-06-15T12:20:00.813+06</t>
  </si>
  <si>
    <t>2017-06-15T16:00:00.074+06</t>
  </si>
  <si>
    <t>2017-06-16T16:00:00.017+06</t>
  </si>
  <si>
    <t>2017-06-19T11:09:54.095+06</t>
  </si>
  <si>
    <t>uuid:e3e29a51-08dd-4114-aeb5-39b8a3194ac9</t>
  </si>
  <si>
    <t>e3e29a51-08dd-4114-aeb5-39b8a3194ac9</t>
  </si>
  <si>
    <t>2017-06-19T10:00:23.610+06</t>
  </si>
  <si>
    <t>2017-06-14T14:00:00.852+06</t>
  </si>
  <si>
    <t>2017-06-14T16:30:00.536+06</t>
  </si>
  <si>
    <t>2017-06-15T16:30:00.008+06</t>
  </si>
  <si>
    <t>2017-06-19T10:02:50.305+06</t>
  </si>
  <si>
    <t>uuid:8faad395-d93b-4e56-92f1-e37258d54fc6</t>
  </si>
  <si>
    <t>8faad395-d93b-4e56-92f1-e37258d54fc6</t>
  </si>
  <si>
    <t>2017-06-19T07:16:17</t>
  </si>
  <si>
    <t>2017-06-19T11:09:58.571+06</t>
  </si>
  <si>
    <t>2017-06-15T12:20:00.678+06</t>
  </si>
  <si>
    <t>2017-06-15T16:00:00.395+06</t>
  </si>
  <si>
    <t>2017-06-16T16:00:00.037+06</t>
  </si>
  <si>
    <t>2017-06-19T11:17:32.837+06</t>
  </si>
  <si>
    <t>uuid:06e41161-0e62-4307-9f07-dec25ef31bf7</t>
  </si>
  <si>
    <t>06e41161-0e62-4307-9f07-dec25ef31bf7</t>
  </si>
  <si>
    <t>2017-06-19T09:55:10.144+06</t>
  </si>
  <si>
    <t>2017-06-14T14:00:00.494+06</t>
  </si>
  <si>
    <t>2017-06-14T16:30:00.596+06</t>
  </si>
  <si>
    <t>2017-06-15T16:30:00.010+06</t>
  </si>
  <si>
    <t>2017-06-19T09:58:29.789+06</t>
  </si>
  <si>
    <t>uuid:6aebaa44-4373-48f4-b5be-3237e4da0123</t>
  </si>
  <si>
    <t>6aebaa44-4373-48f4-b5be-3237e4da0123</t>
  </si>
  <si>
    <t>2017-06-19T10:02:52.771+06</t>
  </si>
  <si>
    <t>2017-06-14T12:00:00.856+06</t>
  </si>
  <si>
    <t>2017-06-14T16:30:00.648+06</t>
  </si>
  <si>
    <t>2017-06-15T16:30:00.699+06</t>
  </si>
  <si>
    <t>2017-06-19T10:05:18.853+06</t>
  </si>
  <si>
    <t>uuid:61f69df6-7c15-4ea6-98f9-23002a1371bb</t>
  </si>
  <si>
    <t>61f69df6-7c15-4ea6-98f9-23002a1371bb</t>
  </si>
  <si>
    <t>2017-06-19T11:17:41.034+06</t>
  </si>
  <si>
    <t>2017-06-15T12:20:00.010+06</t>
  </si>
  <si>
    <t>2017-06-15T16:00:00.193+06</t>
  </si>
  <si>
    <t>2017-06-16T16:00:00.757+06</t>
  </si>
  <si>
    <t>2017-06-19T11:19:28.571+06</t>
  </si>
  <si>
    <t>uuid:28d0c446-43b5-4ffa-adf8-2783d34eb7fa</t>
  </si>
  <si>
    <t>28d0c446-43b5-4ffa-adf8-2783d34eb7fa</t>
  </si>
  <si>
    <t>2017-06-19T07:20:26</t>
  </si>
  <si>
    <t>2017-06-19T11:19:31.674+06</t>
  </si>
  <si>
    <t>2017-06-15T12:30:00.116+06</t>
  </si>
  <si>
    <t>2017-06-15T16:00:00.296+06</t>
  </si>
  <si>
    <t>2017-06-16T16:00:00.647+06</t>
  </si>
  <si>
    <t>2017-06-19T11:21:46.674+06</t>
  </si>
  <si>
    <t>uuid:82a0618a-acd2-40fa-b057-4c655876b693</t>
  </si>
  <si>
    <t>82a0618a-acd2-40fa-b057-4c655876b693</t>
  </si>
  <si>
    <t>2017-06-19T10:05:28.009+06</t>
  </si>
  <si>
    <t>2017-06-14T12:00:00.400+06</t>
  </si>
  <si>
    <t>2017-06-14T16:00:00.637+06</t>
  </si>
  <si>
    <t>2017-06-15T16:00:00.691+06</t>
  </si>
  <si>
    <t>2017-06-19T10:07:28.529+06</t>
  </si>
  <si>
    <t>uuid:053d73fa-fd4a-4cd2-9758-adcff352f7df</t>
  </si>
  <si>
    <t>053d73fa-fd4a-4cd2-9758-adcff352f7df</t>
  </si>
  <si>
    <t>2017-06-19T11:21:48.707+06</t>
  </si>
  <si>
    <t>2017-06-15T13:00:00.724+06</t>
  </si>
  <si>
    <t>2017-06-15T16:00:00.197+06</t>
  </si>
  <si>
    <t>2017-06-16T16:00:00.418+06</t>
  </si>
  <si>
    <t>2017-06-19T11:24:42.651+06</t>
  </si>
  <si>
    <t>uuid:4624001d-cfb0-4893-9192-ba3f42ceb032</t>
  </si>
  <si>
    <t>4624001d-cfb0-4893-9192-ba3f42ceb032</t>
  </si>
  <si>
    <t>2017-06-19T10:07:35.115+06</t>
  </si>
  <si>
    <t>2017-06-14T12:40:00.545+06</t>
  </si>
  <si>
    <t>2017-06-14T16:00:00.049+06</t>
  </si>
  <si>
    <t>2017-06-15T16:00:00.240+06</t>
  </si>
  <si>
    <t>2017-06-19T10:09:34.423+06</t>
  </si>
  <si>
    <t>uuid:90ddf87b-f8d0-42b2-b757-1729d1a4fac2</t>
  </si>
  <si>
    <t>90ddf87b-f8d0-42b2-b757-1729d1a4fac2</t>
  </si>
  <si>
    <t>2017-06-19T11:24:46.862+06</t>
  </si>
  <si>
    <t>2017-06-15T13:00:00.502+06</t>
  </si>
  <si>
    <t>2017-06-15T16:00:00.513+06</t>
  </si>
  <si>
    <t>2017-06-16T16:00:00.145+06</t>
  </si>
  <si>
    <t>2017-06-19T11:27:40.484+06</t>
  </si>
  <si>
    <t>uuid:1d38738e-0d6d-4185-82bb-f24692aa8dd0</t>
  </si>
  <si>
    <t>1d38738e-0d6d-4185-82bb-f24692aa8dd0</t>
  </si>
  <si>
    <t>2017-06-19T07:22:02</t>
  </si>
  <si>
    <t>2017-06-19T10:09:37.111+06</t>
  </si>
  <si>
    <t>2017-06-14T12:40:00.029+06</t>
  </si>
  <si>
    <t>2017-06-14T16:00:00.151+06</t>
  </si>
  <si>
    <t>2017-06-15T16:00:00.198+06</t>
  </si>
  <si>
    <t>2017-06-19T10:13:30.920+06</t>
  </si>
  <si>
    <t>uuid:b8446536-f7ea-4e75-b536-8077606722d2</t>
  </si>
  <si>
    <t>b8446536-f7ea-4e75-b536-8077606722d2</t>
  </si>
  <si>
    <t>2017-06-19T07:23:07</t>
  </si>
  <si>
    <t>2017-06-19T11:28:01.079+06</t>
  </si>
  <si>
    <t>2017-06-15T13:00:00.670+06</t>
  </si>
  <si>
    <t>2017-06-15T16:00:00.656+06</t>
  </si>
  <si>
    <t>2017-06-16T16:00:00.760+06</t>
  </si>
  <si>
    <t>2017-06-19T11:31:38.736+06</t>
  </si>
  <si>
    <t>uuid:8076302d-3361-4cf4-b6b2-b9c5fe886ddb</t>
  </si>
  <si>
    <t>8076302d-3361-4cf4-b6b2-b9c5fe886ddb</t>
  </si>
  <si>
    <t>2017-06-19T11:32:30.243+06</t>
  </si>
  <si>
    <t>2017-06-15T13:30:00.792+06</t>
  </si>
  <si>
    <t>2017-06-15T16:00:00.420+06</t>
  </si>
  <si>
    <t>2017-06-16T16:00:00.879+06</t>
  </si>
  <si>
    <t>2017-06-19T11:34:22.961+06</t>
  </si>
  <si>
    <t>uuid:40210b3d-11ae-4fe7-852d-b7a7397fe81d</t>
  </si>
  <si>
    <t>40210b3d-11ae-4fe7-852d-b7a7397fe81d</t>
  </si>
  <si>
    <t>2017-06-19T10:13:45.638+06</t>
  </si>
  <si>
    <t>2017-06-14T13:00:00.804+06</t>
  </si>
  <si>
    <t>2017-06-14T16:00:00.297+06</t>
  </si>
  <si>
    <t>2017-06-15T16:00:00.873+06</t>
  </si>
  <si>
    <t>2017-06-19T10:17:45.545+06</t>
  </si>
  <si>
    <t>uuid:f5c5e07e-8402-49cf-a902-836be22be388</t>
  </si>
  <si>
    <t>f5c5e07e-8402-49cf-a902-836be22be388</t>
  </si>
  <si>
    <t>2017-06-19T11:34:25.016+06</t>
  </si>
  <si>
    <t>2017-06-15T13:30:00.745+06</t>
  </si>
  <si>
    <t>2017-06-15T16:00:00.684+06</t>
  </si>
  <si>
    <t>2017-06-16T16:00:00.950+06</t>
  </si>
  <si>
    <t>2017-06-19T11:36:06.769+06</t>
  </si>
  <si>
    <t>uuid:7ec58f35-af29-4f9c-95d5-53854e5e2481</t>
  </si>
  <si>
    <t>7ec58f35-af29-4f9c-95d5-53854e5e2481</t>
  </si>
  <si>
    <t>2017-06-19T10:17:49.131+06</t>
  </si>
  <si>
    <t>2017-06-14T13:00:00.093+06</t>
  </si>
  <si>
    <t>2017-06-14T16:00:00.028+06</t>
  </si>
  <si>
    <t>2017-06-15T16:00:00.593+06</t>
  </si>
  <si>
    <t>2017-06-19T10:20:20.721+06</t>
  </si>
  <si>
    <t>uuid:2634c436-ddda-4d3e-ab12-3779297c6659</t>
  </si>
  <si>
    <t>2634c436-ddda-4d3e-ab12-3779297c6659</t>
  </si>
  <si>
    <t>2017-06-19T07:27:13</t>
  </si>
  <si>
    <t>2017-06-19T11:36:12.818+06</t>
  </si>
  <si>
    <t>2017-06-15T13:30:00.866+06</t>
  </si>
  <si>
    <t>2017-06-15T16:00:00.813+06</t>
  </si>
  <si>
    <t>2017-06-16T16:00:00.222+06</t>
  </si>
  <si>
    <t>2017-06-19T11:37:36.590+06</t>
  </si>
  <si>
    <t>uuid:733bc184-16ec-4be3-909d-f9fee3325aba</t>
  </si>
  <si>
    <t>733bc184-16ec-4be3-909d-f9fee3325aba</t>
  </si>
  <si>
    <t>2017-06-19T10:20:28.384+06</t>
  </si>
  <si>
    <t>2017-06-14T13:00:00.808+06</t>
  </si>
  <si>
    <t>2017-06-14T16:00:00.588+06</t>
  </si>
  <si>
    <t>2017-06-15T16:00:00.931+06</t>
  </si>
  <si>
    <t>2017-06-19T10:23:45.159+06</t>
  </si>
  <si>
    <t>uuid:a788f0a7-86c0-4727-b075-e324600777bf</t>
  </si>
  <si>
    <t>a788f0a7-86c0-4727-b075-e324600777bf</t>
  </si>
  <si>
    <t>2017-06-19T07:27:56</t>
  </si>
  <si>
    <t>2017-06-19T11:37:38.574+06</t>
  </si>
  <si>
    <t>2017-06-15T14:30:00.398+06</t>
  </si>
  <si>
    <t>2017-06-15T16:00:00.457+06</t>
  </si>
  <si>
    <t>2017-06-16T16:00:00.105+06</t>
  </si>
  <si>
    <t>2017-06-19T11:39:18.692+06</t>
  </si>
  <si>
    <t>uuid:ba117649-d9e4-41be-af68-245507946138</t>
  </si>
  <si>
    <t>ba117649-d9e4-41be-af68-245507946138</t>
  </si>
  <si>
    <t>2017-06-19T10:23:47.348+06</t>
  </si>
  <si>
    <t>2017-06-14T13:30:00.186+06</t>
  </si>
  <si>
    <t>2017-06-14T16:00:00.218+06</t>
  </si>
  <si>
    <t>2017-06-15T16:00:00.127+06</t>
  </si>
  <si>
    <t>2017-06-19T10:25:43.873+06</t>
  </si>
  <si>
    <t>uuid:fd24e2e7-ac4e-49b4-a254-e848171c2adc</t>
  </si>
  <si>
    <t>fd24e2e7-ac4e-49b4-a254-e848171c2adc</t>
  </si>
  <si>
    <t>2017-06-19T07:28:54</t>
  </si>
  <si>
    <t>2017-06-19T11:39:21.087+06</t>
  </si>
  <si>
    <t>2017-06-15T14:30:00.357+06</t>
  </si>
  <si>
    <t>2017-06-15T16:00:00.036+06</t>
  </si>
  <si>
    <t>2017-06-16T16:00:00.021+06</t>
  </si>
  <si>
    <t>2017-06-19T11:40:51.526+06</t>
  </si>
  <si>
    <t>uuid:cb546a6d-2918-42c8-9838-1b491474f05a</t>
  </si>
  <si>
    <t>cb546a6d-2918-42c8-9838-1b491474f05a</t>
  </si>
  <si>
    <t>2017-06-19T11:40:53.429+06</t>
  </si>
  <si>
    <t>2017-06-15T12:00:00.821+06</t>
  </si>
  <si>
    <t>2017-06-15T16:00:00.417+06</t>
  </si>
  <si>
    <t>2017-06-16T16:00:00.309+06</t>
  </si>
  <si>
    <t>2017-06-19T11:43:06.198+06</t>
  </si>
  <si>
    <t>uuid:f1c3e8c5-64f2-4009-8f09-38bc5c864b96</t>
  </si>
  <si>
    <t>f1c3e8c5-64f2-4009-8f09-38bc5c864b96</t>
  </si>
  <si>
    <t>2017-06-19T07:30:01</t>
  </si>
  <si>
    <t>2017-06-19T10:25:56.411+06</t>
  </si>
  <si>
    <t>2017-06-14T13:30:00.312+06</t>
  </si>
  <si>
    <t>2017-06-14T16:00:00.968+06</t>
  </si>
  <si>
    <t>2017-06-15T16:00:00.993+06</t>
  </si>
  <si>
    <t>2017-06-19T10:27:46.764+06</t>
  </si>
  <si>
    <t>uuid:348ea143-2580-4728-947b-1b7ff57d95f7</t>
  </si>
  <si>
    <t>348ea143-2580-4728-947b-1b7ff57d95f7</t>
  </si>
  <si>
    <t>2017-06-19T07:31:33</t>
  </si>
  <si>
    <t>2017-06-19T11:43:08.470+06</t>
  </si>
  <si>
    <t>2017-06-15T12:00:00.261+06</t>
  </si>
  <si>
    <t>2017-06-15T16:00:00.425+06</t>
  </si>
  <si>
    <t>2017-06-16T16:00:00.441+06</t>
  </si>
  <si>
    <t>2017-06-19T11:45:07.440+06</t>
  </si>
  <si>
    <t>uuid:07e51718-499c-468a-ab68-48fb73a42d5e</t>
  </si>
  <si>
    <t>07e51718-499c-468a-ab68-48fb73a42d5e</t>
  </si>
  <si>
    <t>2017-06-19T07:32:17</t>
  </si>
  <si>
    <t>2017-06-19T10:27:58.899+06</t>
  </si>
  <si>
    <t>2017-06-14T13:30:00.687+06</t>
  </si>
  <si>
    <t>2017-06-14T16:00:00.527+06</t>
  </si>
  <si>
    <t>2017-06-15T16:00:00.216+06</t>
  </si>
  <si>
    <t>2017-06-19T10:29:27.335+06</t>
  </si>
  <si>
    <t>uuid:b744b371-564f-4b7e-a42f-1c1e82daa42b</t>
  </si>
  <si>
    <t>b744b371-564f-4b7e-a42f-1c1e82daa42b</t>
  </si>
  <si>
    <t>2017-06-19T11:45:11.679+06</t>
  </si>
  <si>
    <t>2017-06-15T12:00:00.197+06</t>
  </si>
  <si>
    <t>2017-06-15T16:00:00.711+06</t>
  </si>
  <si>
    <t>2017-06-16T16:00:00.452+06</t>
  </si>
  <si>
    <t>2017-06-19T11:46:55.327+06</t>
  </si>
  <si>
    <t>uuid:4a5939af-fbf6-404b-9d47-11b7aaaf7198</t>
  </si>
  <si>
    <t>4a5939af-fbf6-404b-9d47-11b7aaaf7198</t>
  </si>
  <si>
    <t>2017-06-19T07:32:39</t>
  </si>
  <si>
    <t>2017-06-19T10:29:50.341+06</t>
  </si>
  <si>
    <t>2017-06-14T14:00:00.474+06</t>
  </si>
  <si>
    <t>2017-06-14T16:30:00.231+06</t>
  </si>
  <si>
    <t>2017-06-15T16:30:00.458+06</t>
  </si>
  <si>
    <t>2017-06-19T10:32:25.227+06</t>
  </si>
  <si>
    <t>uuid:313d7b6e-f9e7-4c5d-8b49-e5fffa96f24d</t>
  </si>
  <si>
    <t>313d7b6e-f9e7-4c5d-8b49-e5fffa96f24d</t>
  </si>
  <si>
    <t>2017-06-19T07:32:49</t>
  </si>
  <si>
    <t>2017-06-19T10:32:33.348+06</t>
  </si>
  <si>
    <t>2017-06-14T14:00:00.303+06</t>
  </si>
  <si>
    <t>2017-06-14T16:30:00.407+06</t>
  </si>
  <si>
    <t>2017-06-15T16:30:00.433+06</t>
  </si>
  <si>
    <t>2017-06-19T10:34:22.592+06</t>
  </si>
  <si>
    <t>uuid:28dece22-d62a-43e1-8bfb-148033e0ec02</t>
  </si>
  <si>
    <t>28dece22-d62a-43e1-8bfb-148033e0ec02</t>
  </si>
  <si>
    <t>2017-06-19T07:33:44</t>
  </si>
  <si>
    <t>2017-06-19T11:46:59.390+06</t>
  </si>
  <si>
    <t>2017-06-15T15:00:00.130+06</t>
  </si>
  <si>
    <t>2017-06-15T17:30:00.230+06</t>
  </si>
  <si>
    <t>2017-06-16T17:30:00.257+06</t>
  </si>
  <si>
    <t>2017-06-19T11:48:49.783+06</t>
  </si>
  <si>
    <t>uuid:78f60f9b-ba5f-4f2e-a409-204473c80399</t>
  </si>
  <si>
    <t>78f60f9b-ba5f-4f2e-a409-204473c80399</t>
  </si>
  <si>
    <t>2017-06-19T11:48:51.870+06</t>
  </si>
  <si>
    <t>2017-06-15T15:00:00.450+06</t>
  </si>
  <si>
    <t>2017-06-15T17:30:00.668+06</t>
  </si>
  <si>
    <t>2017-06-16T17:30:00.848+06</t>
  </si>
  <si>
    <t>2017-06-19T11:50:41.433+06</t>
  </si>
  <si>
    <t>uuid:bacdb23f-00cb-4e0b-8aeb-18d484bb7095</t>
  </si>
  <si>
    <t>bacdb23f-00cb-4e0b-8aeb-18d484bb7095</t>
  </si>
  <si>
    <t>2017-06-19T07:34:57</t>
  </si>
  <si>
    <t>2017-06-19T10:38:05.693+06</t>
  </si>
  <si>
    <t>2017-06-14T14:30:00.026+06</t>
  </si>
  <si>
    <t>2017-06-14T16:30:00.541+06</t>
  </si>
  <si>
    <t>2017-06-15T16:30:00.882+06</t>
  </si>
  <si>
    <t>2017-06-19T10:40:37.215+06</t>
  </si>
  <si>
    <t>uuid:5e21cd28-c322-40d3-81c0-66af581bfb8e</t>
  </si>
  <si>
    <t>5e21cd28-c322-40d3-81c0-66af581bfb8e</t>
  </si>
  <si>
    <t>2017-06-19T07:35:23</t>
  </si>
  <si>
    <t>2017-06-19T10:42:18.842+06</t>
  </si>
  <si>
    <t>2017-06-14T14:30:00.685+06</t>
  </si>
  <si>
    <t>2017-06-14T16:30:00.739+06</t>
  </si>
  <si>
    <t>2017-06-15T16:30:00.503+06</t>
  </si>
  <si>
    <t>2017-06-19T10:48:09.765+06</t>
  </si>
  <si>
    <t>uuid:d0da9247-4759-4384-a835-4b5cd8420834</t>
  </si>
  <si>
    <t>d0da9247-4759-4384-a835-4b5cd8420834</t>
  </si>
  <si>
    <t>2017-06-19T07:36:21</t>
  </si>
  <si>
    <t>2017-06-19T11:50:43.777+06</t>
  </si>
  <si>
    <t>2017-06-15T15:00:00.421+06</t>
  </si>
  <si>
    <t>2017-06-15T17:30:00.000+06</t>
  </si>
  <si>
    <t>2017-06-16T17:30:00.704+06</t>
  </si>
  <si>
    <t>2017-06-19T11:53:15.074+06</t>
  </si>
  <si>
    <t>uuid:7bd7e06b-ec1e-4620-bc05-b6cc20401f45</t>
  </si>
  <si>
    <t>7bd7e06b-ec1e-4620-bc05-b6cc20401f45</t>
  </si>
  <si>
    <t>2017-06-19T07:36:24</t>
  </si>
  <si>
    <t>2017-06-19T10:48:12.083+06</t>
  </si>
  <si>
    <t>2017-06-14T15:00:00.200+06</t>
  </si>
  <si>
    <t>2017-06-14T16:30:00.489+06</t>
  </si>
  <si>
    <t>2017-06-15T16:30:00.350+06</t>
  </si>
  <si>
    <t>2017-06-19T10:51:18.990+06</t>
  </si>
  <si>
    <t>uuid:81e9f068-1c82-464e-a365-d035664d3a92</t>
  </si>
  <si>
    <t>81e9f068-1c82-464e-a365-d035664d3a92</t>
  </si>
  <si>
    <t>2017-06-19T07:37:15</t>
  </si>
  <si>
    <t>2017-06-19T10:51:24.417+06</t>
  </si>
  <si>
    <t>2017-06-14T15:00:00.228+06</t>
  </si>
  <si>
    <t>2017-06-14T16:30:00.229+06</t>
  </si>
  <si>
    <t>2017-06-15T16:30:00.872+06</t>
  </si>
  <si>
    <t>2017-06-19T10:55:34.411+06</t>
  </si>
  <si>
    <t>uuid:d040bae0-f50a-4c67-84c2-26b5eaca9861</t>
  </si>
  <si>
    <t>d040bae0-f50a-4c67-84c2-26b5eaca9861</t>
  </si>
  <si>
    <t>2017-06-19T07:38:12</t>
  </si>
  <si>
    <t>2017-06-19T11:53:17.424+06</t>
  </si>
  <si>
    <t>2017-06-15T15:20:00.827+06</t>
  </si>
  <si>
    <t>2017-06-15T17:30:00.655+06</t>
  </si>
  <si>
    <t>2017-06-16T17:30:00.145+06</t>
  </si>
  <si>
    <t>2017-06-19T11:55:35.245+06</t>
  </si>
  <si>
    <t>uuid:bd9d0504-0103-4c8f-9a08-f3d976daef8c</t>
  </si>
  <si>
    <t>bd9d0504-0103-4c8f-9a08-f3d976daef8c</t>
  </si>
  <si>
    <t>2017-06-19T07:38:16</t>
  </si>
  <si>
    <t>2017-06-19T10:55:37.002+06</t>
  </si>
  <si>
    <t>2017-06-14T15:00:00.948+06</t>
  </si>
  <si>
    <t>2017-06-14T16:30:00.757+06</t>
  </si>
  <si>
    <t>2017-06-15T16:30:00.175+06</t>
  </si>
  <si>
    <t>2017-06-19T10:57:46.756+06</t>
  </si>
  <si>
    <t>uuid:de0f90e0-eb5e-4f23-88ee-996b6b84e766</t>
  </si>
  <si>
    <t>de0f90e0-eb5e-4f23-88ee-996b6b84e766</t>
  </si>
  <si>
    <t>2017-06-19T07:41:00</t>
  </si>
  <si>
    <t>2017-06-19T10:57:48.980+06</t>
  </si>
  <si>
    <t>2017-06-14T15:30:00.377+06</t>
  </si>
  <si>
    <t>2017-06-14T16:30:00.767+06</t>
  </si>
  <si>
    <t>2017-06-15T16:30:00.471+06</t>
  </si>
  <si>
    <t>2017-06-19T11:00:25.048+06</t>
  </si>
  <si>
    <t>uuid:d2d5a2de-6b2a-4b1c-bbd0-a33b43f61374</t>
  </si>
  <si>
    <t>d2d5a2de-6b2a-4b1c-bbd0-a33b43f61374</t>
  </si>
  <si>
    <t>2017-06-19T07:41:50</t>
  </si>
  <si>
    <t>2017-06-19T11:00:27.384+06</t>
  </si>
  <si>
    <t>2017-06-14T15:30:00.349+06</t>
  </si>
  <si>
    <t>2017-06-14T16:30:00.714+06</t>
  </si>
  <si>
    <t>2017-06-15T16:30:00.917+06</t>
  </si>
  <si>
    <t>2017-06-19T11:02:43.840+06</t>
  </si>
  <si>
    <t>uuid:3faef05b-8caf-4d39-a94f-2b88b2d80c8b</t>
  </si>
  <si>
    <t>3faef05b-8caf-4d39-a94f-2b88b2d80c8b</t>
  </si>
  <si>
    <t>2017-06-19T07:43:00</t>
  </si>
  <si>
    <t>2017-06-19T11:57:06.961+06</t>
  </si>
  <si>
    <t>2017-06-15T15:20:00.311+06</t>
  </si>
  <si>
    <t>2017-06-15T17:30:00.643+06</t>
  </si>
  <si>
    <t>2017-06-16T17:30:00.629+06</t>
  </si>
  <si>
    <t>2017-06-19T11:59:15.321+06</t>
  </si>
  <si>
    <t>uuid:23f3520c-79ef-4856-8fa7-4d144f2cacc6</t>
  </si>
  <si>
    <t>23f3520c-79ef-4856-8fa7-4d144f2cacc6</t>
  </si>
  <si>
    <t>2017-06-19T11:59:17.295+06</t>
  </si>
  <si>
    <t>2017-06-15T15:30:00.169+06</t>
  </si>
  <si>
    <t>2017-06-15T17:30:00.474+06</t>
  </si>
  <si>
    <t>2017-06-16T17:30:00.467+06</t>
  </si>
  <si>
    <t>2017-06-19T12:01:07.635+06</t>
  </si>
  <si>
    <t>uuid:09abac4f-1ec4-487a-bd43-9c3acfa5c831</t>
  </si>
  <si>
    <t>09abac4f-1ec4-487a-bd43-9c3acfa5c831</t>
  </si>
  <si>
    <t>2017-06-19T07:44:06</t>
  </si>
  <si>
    <t>2017-06-19T12:01:09.613+06</t>
  </si>
  <si>
    <t>2017-06-15T15:30:00.492+06</t>
  </si>
  <si>
    <t>2017-06-15T17:30:00.907+06</t>
  </si>
  <si>
    <t>2017-06-16T17:30:00.372+06</t>
  </si>
  <si>
    <t>2017-06-19T12:02:58.366+06</t>
  </si>
  <si>
    <t>uuid:9b1c466b-2c00-46cc-ab4b-cf5108509ba5</t>
  </si>
  <si>
    <t>9b1c466b-2c00-46cc-ab4b-cf5108509ba5</t>
  </si>
  <si>
    <t>2017-06-19T07:46:06</t>
  </si>
  <si>
    <t>2017-06-19T12:03:01.680+06</t>
  </si>
  <si>
    <t>2017-06-15T15:45:00.857+06</t>
  </si>
  <si>
    <t>2017-06-15T17:30:00.294+06</t>
  </si>
  <si>
    <t>2017-06-16T17:30:00.049+06</t>
  </si>
  <si>
    <t>2017-06-19T12:04:51.992+06</t>
  </si>
  <si>
    <t>uuid:afb91e8b-8fe0-4998-87eb-94db5deb92da</t>
  </si>
  <si>
    <t>afb91e8b-8fe0-4998-87eb-94db5deb92da</t>
  </si>
  <si>
    <t>2017-06-19T07:49:07</t>
  </si>
  <si>
    <t>2017-06-19T12:05:04.681+06</t>
  </si>
  <si>
    <t>2017-06-15T15:45:00.529+06</t>
  </si>
  <si>
    <t>2017-06-15T17:30:00.818+06</t>
  </si>
  <si>
    <t>2017-06-16T17:30:00.864+06</t>
  </si>
  <si>
    <t>2017-06-19T12:06:44.165+06</t>
  </si>
  <si>
    <t>uuid:87934116-84e2-467d-8ade-bec7fd4b02db</t>
  </si>
  <si>
    <t>87934116-84e2-467d-8ade-bec7fd4b02db</t>
  </si>
  <si>
    <t>2017-06-19T12:06:50.568+06</t>
  </si>
  <si>
    <t>2017-06-15T16:00:00.480+06</t>
  </si>
  <si>
    <t>2017-06-15T17:30:00.798+06</t>
  </si>
  <si>
    <t>2017-06-16T17:30:00.535+06</t>
  </si>
  <si>
    <t>2017-06-19T12:08:51.960+06</t>
  </si>
  <si>
    <t>uuid:65774297-d67e-4fae-9dd8-26cd3a70bde9</t>
  </si>
  <si>
    <t>65774297-d67e-4fae-9dd8-26cd3a70bde9</t>
  </si>
  <si>
    <t>2017-06-19T07:51:10</t>
  </si>
  <si>
    <t>2017-06-19T12:08:53.952+06</t>
  </si>
  <si>
    <t>2017-06-15T16:20:00.480+06</t>
  </si>
  <si>
    <t>2017-06-15T17:30:00.021+06</t>
  </si>
  <si>
    <t>2017-06-16T17:30:00.263+06</t>
  </si>
  <si>
    <t>2017-06-19T12:10:48.264+06</t>
  </si>
  <si>
    <t>uuid:3d67be24-3315-48d4-b563-3e988b012cbc</t>
  </si>
  <si>
    <t>3d67be24-3315-48d4-b563-3e988b012cbc</t>
  </si>
  <si>
    <t>2017-06-19T07:51:54</t>
  </si>
  <si>
    <t>2017-06-19T11:49:37.126+06</t>
  </si>
  <si>
    <t>2017-06-17T15:00:00.882+06</t>
  </si>
  <si>
    <t>2017-06-17T16:30:00.163+06</t>
  </si>
  <si>
    <t>2017-06-18T16:30:00.786+06</t>
  </si>
  <si>
    <t>2017-06-19T11:56:05.185+06</t>
  </si>
  <si>
    <t>uuid:5efb8ff4-1336-48cf-815c-0782ecf6ceec</t>
  </si>
  <si>
    <t>5efb8ff4-1336-48cf-815c-0782ecf6ceec</t>
  </si>
  <si>
    <t>2017-06-19T07:53:13</t>
  </si>
  <si>
    <t>2017-06-19T12:12:35.013+06</t>
  </si>
  <si>
    <t>2017-06-15T16:30:00.268+06</t>
  </si>
  <si>
    <t>2017-06-15T17:30:00.118+06</t>
  </si>
  <si>
    <t>2017-06-16T17:30:00.307+06</t>
  </si>
  <si>
    <t>2017-06-19T12:14:41.667+06</t>
  </si>
  <si>
    <t>uuid:39b1ee6e-cd41-482c-a2f1-c2591b96160c</t>
  </si>
  <si>
    <t>39b1ee6e-cd41-482c-a2f1-c2591b96160c</t>
  </si>
  <si>
    <t>2017-06-19T07:57:02</t>
  </si>
  <si>
    <t>2017-06-19T12:47:18.282+06</t>
  </si>
  <si>
    <t>2017-06-17T14:30:00.051+06</t>
  </si>
  <si>
    <t>2017-06-17T16:30:00.677+06</t>
  </si>
  <si>
    <t>2017-06-18T16:30:00.172+06</t>
  </si>
  <si>
    <t>2017-06-19T12:48:39.833+06</t>
  </si>
  <si>
    <t>uuid:e9925cb3-7bf1-46c8-a6ef-e9fa3a3fbf08</t>
  </si>
  <si>
    <t>e9925cb3-7bf1-46c8-a6ef-e9fa3a3fbf08</t>
  </si>
  <si>
    <t>2017-06-19T08:02:48</t>
  </si>
  <si>
    <t>2017-06-19T12:48:45.464+06</t>
  </si>
  <si>
    <t>2017-06-17T15:00:00.745+06</t>
  </si>
  <si>
    <t>2017-06-17T16:30:00.984+06</t>
  </si>
  <si>
    <t>2017-06-19T12:50:06.241+06</t>
  </si>
  <si>
    <t>uuid:f987a612-c954-48bc-a1ba-d5f87d84dadf</t>
  </si>
  <si>
    <t>f987a612-c954-48bc-a1ba-d5f87d84dadf</t>
  </si>
  <si>
    <t>2017-06-19T08:03:36</t>
  </si>
  <si>
    <t>2017-06-19T12:11:00.303+06</t>
  </si>
  <si>
    <t>2017-06-15T16:30:00.560+06</t>
  </si>
  <si>
    <t>2017-06-15T17:30:00.967+06</t>
  </si>
  <si>
    <t>2017-06-16T17:30:00.918+06</t>
  </si>
  <si>
    <t>2017-06-19T12:12:32.485+06</t>
  </si>
  <si>
    <t>uuid:fa92833d-e5ed-4de3-be65-e21e2f210bb5</t>
  </si>
  <si>
    <t>fa92833d-e5ed-4de3-be65-e21e2f210bb5</t>
  </si>
  <si>
    <t>2017-06-20T05:14:03</t>
  </si>
  <si>
    <t>2017-06-20T10:19:31.919+06</t>
  </si>
  <si>
    <t>2017-06-18T13:00:00.805+06</t>
  </si>
  <si>
    <t>2017-06-18T16:00:00.147+06</t>
  </si>
  <si>
    <t>2017-06-19T19:00:00.322+06</t>
  </si>
  <si>
    <t>2017-06-20T11:14:29.428+06</t>
  </si>
  <si>
    <t>uuid:1cbaf086-ec28-47aa-bb32-f216dfab23f2</t>
  </si>
  <si>
    <t>1cbaf086-ec28-47aa-bb32-f216dfab23f2</t>
  </si>
  <si>
    <t>2017-06-20T05:15:28</t>
  </si>
  <si>
    <t>2017-06-20T10:22:07.429+06</t>
  </si>
  <si>
    <t>2017-06-18T13:00:00.644+06</t>
  </si>
  <si>
    <t>2017-06-18T16:00:00.875+06</t>
  </si>
  <si>
    <t>2017-06-19T16:00:00.105+06</t>
  </si>
  <si>
    <t>2017-06-20T11:14:48.149+06</t>
  </si>
  <si>
    <t>uuid:5776330e-0c65-451f-9c85-43cb769604c1</t>
  </si>
  <si>
    <t>5776330e-0c65-451f-9c85-43cb769604c1</t>
  </si>
  <si>
    <t>2017-06-20T05:15:33</t>
  </si>
  <si>
    <t>2017-06-20T10:24:23.850+06</t>
  </si>
  <si>
    <t>2017-06-18T13:00:00.120+06</t>
  </si>
  <si>
    <t>2017-06-18T16:00:00.746+06</t>
  </si>
  <si>
    <t>2017-06-19T16:00:00.036+06</t>
  </si>
  <si>
    <t>2017-06-20T11:15:04.277+06</t>
  </si>
  <si>
    <t>uuid:6c3d65ac-c680-40fc-b1f5-b9919edb8c87</t>
  </si>
  <si>
    <t>6c3d65ac-c680-40fc-b1f5-b9919edb8c87</t>
  </si>
  <si>
    <t>2017-06-20T05:15:35</t>
  </si>
  <si>
    <t>2017-06-20T10:26:06.898+06</t>
  </si>
  <si>
    <t>2017-06-18T15:00:00.782+06</t>
  </si>
  <si>
    <t>2017-06-18T16:00:00.695+06</t>
  </si>
  <si>
    <t>2017-06-19T16:00:00.978+06</t>
  </si>
  <si>
    <t>2017-06-20T11:15:48.893+06</t>
  </si>
  <si>
    <t>uuid:145ea21e-bf33-4016-bfee-ed7eff5d4b2e</t>
  </si>
  <si>
    <t>145ea21e-bf33-4016-bfee-ed7eff5d4b2e</t>
  </si>
  <si>
    <t>2017-06-20T05:17:19</t>
  </si>
  <si>
    <t>2017-06-20T10:29:56.906+06</t>
  </si>
  <si>
    <t>2017-06-18T15:00:00.099+06</t>
  </si>
  <si>
    <t>2017-06-18T16:00:00.354+06</t>
  </si>
  <si>
    <t>2017-06-19T16:00:00.672+06</t>
  </si>
  <si>
    <t>2017-06-20T11:16:54.076+06</t>
  </si>
  <si>
    <t>uuid:afb276f6-3b97-4b70-9cab-3d332081a937</t>
  </si>
  <si>
    <t>afb276f6-3b97-4b70-9cab-3d332081a937</t>
  </si>
  <si>
    <t>2017-06-20T05:17:21</t>
  </si>
  <si>
    <t>2017-06-20T10:34:14.561+06</t>
  </si>
  <si>
    <t>2017-06-18T13:30:00.994+06</t>
  </si>
  <si>
    <t>2017-06-18T16:00:00.221+06</t>
  </si>
  <si>
    <t>2017-06-19T16:00:00.161+06</t>
  </si>
  <si>
    <t>2017-06-20T11:17:26.813+06</t>
  </si>
  <si>
    <t>uuid:9f09ce64-4b2c-4460-bcf5-9e1d435a074c</t>
  </si>
  <si>
    <t>9f09ce64-4b2c-4460-bcf5-9e1d435a074c</t>
  </si>
  <si>
    <t>2017-06-20T05:18:04</t>
  </si>
  <si>
    <t>2017-06-20T10:37:19.276+06</t>
  </si>
  <si>
    <t>2017-06-18T13:30:00.554+06</t>
  </si>
  <si>
    <t>2017-06-18T16:00:00.242+06</t>
  </si>
  <si>
    <t>2017-06-19T16:00:00.636+06</t>
  </si>
  <si>
    <t>2017-06-20T11:17:39.905+06</t>
  </si>
  <si>
    <t>uuid:850438be-5eaa-4faa-998d-dadefe5c8bdc</t>
  </si>
  <si>
    <t>850438be-5eaa-4faa-998d-dadefe5c8bdc</t>
  </si>
  <si>
    <t>2017-06-20T05:18:06</t>
  </si>
  <si>
    <t>2017-06-20T10:39:23.964+06</t>
  </si>
  <si>
    <t>2017-06-18T14:00:00.339+06</t>
  </si>
  <si>
    <t>2017-06-18T16:00:00.219+06</t>
  </si>
  <si>
    <t>2017-06-19T16:00:00.038+06</t>
  </si>
  <si>
    <t>2017-06-20T11:18:08.623+06</t>
  </si>
  <si>
    <t>uuid:624ab596-5f88-4771-9a51-01df834c7ebe</t>
  </si>
  <si>
    <t>624ab596-5f88-4771-9a51-01df834c7ebe</t>
  </si>
  <si>
    <t>2017-06-20T05:18:49</t>
  </si>
  <si>
    <t>2017-06-20T10:40:46.405+06</t>
  </si>
  <si>
    <t>2017-06-18T14:50:00.953+06</t>
  </si>
  <si>
    <t>2017-06-18T16:00:00.918+06</t>
  </si>
  <si>
    <t>2017-06-19T16:00:00.388+06</t>
  </si>
  <si>
    <t>2017-06-20T11:18:24.561+06</t>
  </si>
  <si>
    <t>uuid:e7635a03-ccf7-4205-b1fb-b0a3891b6a99</t>
  </si>
  <si>
    <t>e7635a03-ccf7-4205-b1fb-b0a3891b6a99</t>
  </si>
  <si>
    <t>2017-06-20T05:18:53</t>
  </si>
  <si>
    <t>2017-06-20T10:42:14.208+06</t>
  </si>
  <si>
    <t>2017-06-18T15:10:00.508+06</t>
  </si>
  <si>
    <t>2017-06-18T16:30:00.085+06</t>
  </si>
  <si>
    <t>2017-06-19T16:30:00.899+06</t>
  </si>
  <si>
    <t>2017-06-20T11:19:01.888+06</t>
  </si>
  <si>
    <t>uuid:45cd7aa2-2291-4d02-8850-e93d47292301</t>
  </si>
  <si>
    <t>45cd7aa2-2291-4d02-8850-e93d47292301</t>
  </si>
  <si>
    <t>2017-06-20T05:19:39</t>
  </si>
  <si>
    <t>2017-06-20T10:43:29.009+06</t>
  </si>
  <si>
    <t>2017-06-18T15:10:00.093+06</t>
  </si>
  <si>
    <t>2017-06-18T16:30:00.340+06</t>
  </si>
  <si>
    <t>2017-06-19T16:30:00.253+06</t>
  </si>
  <si>
    <t>2017-06-20T11:19:12.596+06</t>
  </si>
  <si>
    <t>uuid:3d5dc1bb-f286-4d4f-9f3b-c3a468c405ac</t>
  </si>
  <si>
    <t>3d5dc1bb-f286-4d4f-9f3b-c3a468c405ac</t>
  </si>
  <si>
    <t>2017-06-20T05:19:44</t>
  </si>
  <si>
    <t>2017-06-20T10:44:53.902+06</t>
  </si>
  <si>
    <t>2017-06-18T15:30:00.923+06</t>
  </si>
  <si>
    <t>2017-06-18T16:30:00.180+06</t>
  </si>
  <si>
    <t>2017-06-19T16:30:00.935+06</t>
  </si>
  <si>
    <t>2017-06-20T11:20:41.341+06</t>
  </si>
  <si>
    <t>uuid:b7dfe24b-80d9-44d2-9df3-7bf5e42e3384</t>
  </si>
  <si>
    <t>b7dfe24b-80d9-44d2-9df3-7bf5e42e3384</t>
  </si>
  <si>
    <t>2017-06-20T05:21:20</t>
  </si>
  <si>
    <t>2017-06-20T10:46:38.693+06</t>
  </si>
  <si>
    <t>2017-06-18T15:30:00.304+06</t>
  </si>
  <si>
    <t>2017-06-18T16:30:00.798+06</t>
  </si>
  <si>
    <t>2017-06-19T16:30:00.267+06</t>
  </si>
  <si>
    <t>2017-06-20T11:20:31.005+06</t>
  </si>
  <si>
    <t>uuid:b2b4092a-8e75-4b3e-850d-29cafa0b58e8</t>
  </si>
  <si>
    <t>b2b4092a-8e75-4b3e-850d-29cafa0b58e8</t>
  </si>
  <si>
    <t>2017-06-20T05:21:25</t>
  </si>
  <si>
    <t>2017-06-20T10:55:31.043+06</t>
  </si>
  <si>
    <t>2017-06-18T15:30:00.960+06</t>
  </si>
  <si>
    <t>2017-06-18T16:30:00.307+06</t>
  </si>
  <si>
    <t>2017-06-19T16:30:00.170+06</t>
  </si>
  <si>
    <t>2017-06-20T11:20:53.864+06</t>
  </si>
  <si>
    <t>uuid:886f3812-303e-4c7f-a6ce-fa088915c62c</t>
  </si>
  <si>
    <t>886f3812-303e-4c7f-a6ce-fa088915c62c</t>
  </si>
  <si>
    <t>2017-06-20T05:21:27</t>
  </si>
  <si>
    <t>2017-06-20T10:57:09.269+06</t>
  </si>
  <si>
    <t>2017-06-18T15:20:00.565+06</t>
  </si>
  <si>
    <t>2017-06-18T16:30:00.331+06</t>
  </si>
  <si>
    <t>2017-06-19T16:30:00.968+06</t>
  </si>
  <si>
    <t>2017-06-20T11:21:31.075+06</t>
  </si>
  <si>
    <t>uuid:f28203b0-92c9-45fd-81de-e19c45810aea</t>
  </si>
  <si>
    <t>f28203b0-92c9-45fd-81de-e19c45810aea</t>
  </si>
  <si>
    <t>2017-06-20T05:22:04</t>
  </si>
  <si>
    <t>2017-06-20T10:58:26.455+06</t>
  </si>
  <si>
    <t>2017-06-18T15:20:00.724+06</t>
  </si>
  <si>
    <t>2017-06-18T16:30:00.419+06</t>
  </si>
  <si>
    <t>2017-06-19T16:30:00.187+06</t>
  </si>
  <si>
    <t>2017-06-20T11:21:42.805+06</t>
  </si>
  <si>
    <t>uuid:54dae336-1fab-4915-b721-688b89355fbe</t>
  </si>
  <si>
    <t>54dae336-1fab-4915-b721-688b89355fbe</t>
  </si>
  <si>
    <t>2017-06-20T05:22:06</t>
  </si>
  <si>
    <t>2017-06-20T10:59:44.605+06</t>
  </si>
  <si>
    <t>2017-06-18T14:10:00.854+06</t>
  </si>
  <si>
    <t>2017-06-18T16:30:00.573+06</t>
  </si>
  <si>
    <t>2017-06-19T16:30:00.827+06</t>
  </si>
  <si>
    <t>2017-06-20T11:22:28.237+06</t>
  </si>
  <si>
    <t>uuid:8b1982fe-01fe-4f7d-8d29-d681e1b365c3</t>
  </si>
  <si>
    <t>8b1982fe-01fe-4f7d-8d29-d681e1b365c3</t>
  </si>
  <si>
    <t>2017-06-20T05:23:00</t>
  </si>
  <si>
    <t>2017-06-20T11:01:10.375+06</t>
  </si>
  <si>
    <t>2017-06-18T14:20:00.348+06</t>
  </si>
  <si>
    <t>2017-06-18T16:00:00.156+06</t>
  </si>
  <si>
    <t>2017-06-19T16:00:00.767+06</t>
  </si>
  <si>
    <t>2017-06-20T11:22:20.761+06</t>
  </si>
  <si>
    <t>uuid:16eb73b5-7989-4431-a93e-430af14e00cf</t>
  </si>
  <si>
    <t>16eb73b5-7989-4431-a93e-430af14e00cf</t>
  </si>
  <si>
    <t>2017-06-20T05:23:04</t>
  </si>
  <si>
    <t>2017-06-20T11:02:51.355+06</t>
  </si>
  <si>
    <t>2017-06-18T12:40:00.102+06</t>
  </si>
  <si>
    <t>2017-06-18T16:00:00.680+06</t>
  </si>
  <si>
    <t>2017-06-19T16:00:00.119+06</t>
  </si>
  <si>
    <t>2017-06-20T11:23:20.214+06</t>
  </si>
  <si>
    <t>uuid:a5d3c977-8a33-402a-a8f7-3bbe916fbbb0</t>
  </si>
  <si>
    <t>a5d3c977-8a33-402a-a8f7-3bbe916fbbb0</t>
  </si>
  <si>
    <t>2017-06-20T05:23:49</t>
  </si>
  <si>
    <t>2017-06-20T11:04:44.555+06</t>
  </si>
  <si>
    <t>2017-06-18T12:40:00.701+06</t>
  </si>
  <si>
    <t>2017-06-18T16:00:00.248+06</t>
  </si>
  <si>
    <t>2017-06-19T16:00:00.547+06</t>
  </si>
  <si>
    <t>2017-06-20T11:23:08.636+06</t>
  </si>
  <si>
    <t>uuid:feeef8e4-2118-49a0-96d5-e60f87cf89a0</t>
  </si>
  <si>
    <t>feeef8e4-2118-49a0-96d5-e60f87cf89a0</t>
  </si>
  <si>
    <t>2017-06-20T05:23:53</t>
  </si>
  <si>
    <t>2017-06-20T11:06:20.667+06</t>
  </si>
  <si>
    <t>2017-06-18T12:40:00.218+06</t>
  </si>
  <si>
    <t>2017-06-18T16:00:00.471+06</t>
  </si>
  <si>
    <t>2017-06-19T16:00:00.560+06</t>
  </si>
  <si>
    <t>2017-06-20T11:23:27.591+06</t>
  </si>
  <si>
    <t>uuid:66331a27-0051-4b13-8ba6-ce13a2f20352</t>
  </si>
  <si>
    <t>66331a27-0051-4b13-8ba6-ce13a2f20352</t>
  </si>
  <si>
    <t>2017-06-20T05:23:57</t>
  </si>
  <si>
    <t>2017-06-19T10:34:24.681+06</t>
  </si>
  <si>
    <t>2017-06-14T14:30:00.784+06</t>
  </si>
  <si>
    <t>2017-06-14T16:30:00.343+06</t>
  </si>
  <si>
    <t>2017-06-15T16:30:00.427+06</t>
  </si>
  <si>
    <t>2017-06-19T10:37:58.241+06</t>
  </si>
  <si>
    <t>uuid:d9452313-e195-4ae8-994a-aef198d0b1b6</t>
  </si>
  <si>
    <t>d9452313-e195-4ae8-994a-aef198d0b1b6</t>
  </si>
  <si>
    <t>2017-06-22T09:28:23</t>
  </si>
  <si>
    <t>2017-06-19T11:02:48.625+06</t>
  </si>
  <si>
    <t>2017-06-14T15:30:00.738+06</t>
  </si>
  <si>
    <t>2017-06-14T16:30:00.419+06</t>
  </si>
  <si>
    <t>2017-06-15T16:30:00.757+06</t>
  </si>
  <si>
    <t>2017-06-19T11:05:12.233+06</t>
  </si>
  <si>
    <t>uuid:b7e762a4-c103-4a9a-a35d-acd376f4f704</t>
  </si>
  <si>
    <t>b7e762a4-c103-4a9a-a35d-acd376f4f704</t>
  </si>
  <si>
    <t>2017-06-22T09:28:34</t>
  </si>
  <si>
    <t>2017-06-19T11:05:14.416+06</t>
  </si>
  <si>
    <t>2017-06-14T15:30:00.537+06</t>
  </si>
  <si>
    <t>2017-06-14T16:30:00.552+06</t>
  </si>
  <si>
    <t>2017-06-15T16:30:00.033+06</t>
  </si>
  <si>
    <t>2017-06-19T11:08:45.011+06</t>
  </si>
  <si>
    <t>uuid:f95f6c6a-4acd-4da8-b207-058f57dbd3dd</t>
  </si>
  <si>
    <t>f95f6c6a-4acd-4da8-b207-058f57dbd3dd</t>
  </si>
  <si>
    <t>2017-06-22T09:28:40</t>
  </si>
  <si>
    <t>2017-06-19T12:40:27.527+06</t>
  </si>
  <si>
    <t>2017-06-17T15:40:00.392+06</t>
  </si>
  <si>
    <t>2017-06-17T16:30:00.534+06</t>
  </si>
  <si>
    <t>2017-06-18T16:30:00.329+06</t>
  </si>
  <si>
    <t>2017-06-19T12:53:33.664+06</t>
  </si>
  <si>
    <t>uuid:b1fbdd23-647e-438e-89ed-3a78f08e0872</t>
  </si>
  <si>
    <t>b1fbdd23-647e-438e-89ed-3a78f08e0872</t>
  </si>
  <si>
    <t>2017-06-22T09:29:05</t>
  </si>
  <si>
    <t>2017-06-19T12:44:12.254+06</t>
  </si>
  <si>
    <t>2017-06-17T14:40:00.482+06</t>
  </si>
  <si>
    <t>2017-06-17T16:30:00.613+06</t>
  </si>
  <si>
    <t>2017-06-18T16:30:00.177+06</t>
  </si>
  <si>
    <t>2017-06-19T12:45:36.200+06</t>
  </si>
  <si>
    <t>uuid:77aa6724-f11b-49b9-9987-895f16cf7f12</t>
  </si>
  <si>
    <t>77aa6724-f11b-49b9-9987-895f16cf7f12</t>
  </si>
  <si>
    <t>2017-06-22T09:29:15</t>
  </si>
  <si>
    <t>2017-06-19T12:45:41.404+06</t>
  </si>
  <si>
    <t>2017-06-17T15:30:00.845+06</t>
  </si>
  <si>
    <t>2017-06-17T16:30:00.884+06</t>
  </si>
  <si>
    <t>2017-06-18T16:30:00.338+06</t>
  </si>
  <si>
    <t>2017-06-19T12:47:13.037+06</t>
  </si>
  <si>
    <t>uuid:75bd25e7-24d6-408c-94bd-4e5b5025f007</t>
  </si>
  <si>
    <t>75bd25e7-24d6-408c-94bd-4e5b5025f007</t>
  </si>
  <si>
    <t>2017-06-22T09:29:22</t>
  </si>
  <si>
    <t>2017-06-19T12:50:17.954+06</t>
  </si>
  <si>
    <t>2017-06-17T14:10:00.966+06</t>
  </si>
  <si>
    <t>2017-06-17T16:30:00.030+06</t>
  </si>
  <si>
    <t>2017-06-18T16:30:00.722+06</t>
  </si>
  <si>
    <t>2017-06-19T12:52:04.639+06</t>
  </si>
  <si>
    <t>uuid:454ef19f-fc15-43fd-bc52-adefc7cbcdae</t>
  </si>
  <si>
    <t>454ef19f-fc15-43fd-bc52-adefc7cbcdae</t>
  </si>
  <si>
    <t>2017-06-22T09:29:57</t>
  </si>
  <si>
    <t>2017-06-22T12:24:06.826+06</t>
  </si>
  <si>
    <t>2017-06-20T13:20:00.890+06</t>
  </si>
  <si>
    <t>2017-06-20T14:00:00.467+06</t>
  </si>
  <si>
    <t>2017-06-21T14:00:00.013+06</t>
  </si>
  <si>
    <t>2017-06-22T12:31:34.496+06</t>
  </si>
  <si>
    <t>uuid:0155ec5f-76c8-439e-9dbd-217fb72175d1</t>
  </si>
  <si>
    <t>0155ec5f-76c8-439e-9dbd-217fb72175d1</t>
  </si>
  <si>
    <t>2017-06-22T09:30:07</t>
  </si>
  <si>
    <t>2017-06-22T12:26:05.200+06</t>
  </si>
  <si>
    <t>2017-06-20T13:10:00.972+06</t>
  </si>
  <si>
    <t>2017-06-20T14:00:00.649+06</t>
  </si>
  <si>
    <t>2017-06-21T14:00:00.428+06</t>
  </si>
  <si>
    <t>2017-06-22T12:32:00.459+06</t>
  </si>
  <si>
    <t>uuid:6cd3a421-8837-4ecd-9bcc-822e02e97177</t>
  </si>
  <si>
    <t>6cd3a421-8837-4ecd-9bcc-822e02e97177</t>
  </si>
  <si>
    <t>2017-06-22T09:30:13</t>
  </si>
  <si>
    <t>2017-06-22T12:27:37.590+06</t>
  </si>
  <si>
    <t>2017-06-20T13:10:00.239+06</t>
  </si>
  <si>
    <t>2017-06-20T14:00:00.875+06</t>
  </si>
  <si>
    <t>2017-06-21T14:00:00.492+06</t>
  </si>
  <si>
    <t>2017-06-22T12:32:18.962+06</t>
  </si>
  <si>
    <t>uuid:3165383b-4253-4ec9-b11b-244135f38e46</t>
  </si>
  <si>
    <t>3165383b-4253-4ec9-b11b-244135f38e46</t>
  </si>
  <si>
    <t>2017-06-22T09:30:19</t>
  </si>
  <si>
    <t>2017-06-22T12:29:20.760+06</t>
  </si>
  <si>
    <t>2017-06-20T13:10:00.815+06</t>
  </si>
  <si>
    <t>2017-06-20T14:00:00.677+06</t>
  </si>
  <si>
    <t>2017-06-21T14:00:00.465+06</t>
  </si>
  <si>
    <t>2017-06-22T12:32:46.641+06</t>
  </si>
  <si>
    <t>uuid:2f440d40-0c74-4de8-b736-7b2d2238f4c4</t>
  </si>
  <si>
    <t>2f440d40-0c74-4de8-b736-7b2d2238f4c4</t>
  </si>
  <si>
    <t>2017-06-22T09:30:25</t>
  </si>
  <si>
    <t>2017-06-22T14:24:59.351+06</t>
  </si>
  <si>
    <t>2017-06-21T13:20:00.370+06</t>
  </si>
  <si>
    <t>2017-06-21T14:00:00.072+06</t>
  </si>
  <si>
    <t>2017-06-22T14:00:00.601+06</t>
  </si>
  <si>
    <t>2017-06-22T14:26:24.957+06</t>
  </si>
  <si>
    <t>uuid:3d11976c-4248-40f5-8ca4-efe4904c4f82</t>
  </si>
  <si>
    <t>3d11976c-4248-40f5-8ca4-efe4904c4f82</t>
  </si>
  <si>
    <t>2017-06-22T09:30:43</t>
  </si>
  <si>
    <t>2017-06-14T09:13:05.039+06</t>
  </si>
  <si>
    <t>2017-06-14T09:10:00.787+06</t>
  </si>
  <si>
    <t>23.72423070128384 90.42719709675428 -27.612716326161575 6.0</t>
  </si>
  <si>
    <t>2017-06-14T14:02:03.307+06</t>
  </si>
  <si>
    <t>uuid:b89de69b-b4f8-4a92-b89b-7d7947b42de5</t>
  </si>
  <si>
    <t>b89de69b-b4f8-4a92-b89b-7d7947b42de5</t>
  </si>
  <si>
    <t>2017-06-14T08:04:17</t>
  </si>
  <si>
    <t>2017-06-14T09:20:00.943+06</t>
  </si>
  <si>
    <t>2017-06-14T09:20:00.827+06</t>
  </si>
  <si>
    <t>23.723470450209522 90.4272677350777 -23.48819588774007 4.0</t>
  </si>
  <si>
    <t>Gopibagh modinatul forkania madrasha and soil moist</t>
  </si>
  <si>
    <t>2017-06-14T14:01:40.561+06</t>
  </si>
  <si>
    <t>uuid:448415b0-e557-40f1-a9b8-c0fcad074585</t>
  </si>
  <si>
    <t>448415b0-e557-40f1-a9b8-c0fcad074585</t>
  </si>
  <si>
    <t>2017-06-14T08:04:19</t>
  </si>
  <si>
    <t>2017-06-14T09:47:46.084+06</t>
  </si>
  <si>
    <t>2017-06-14T09:40:00.025+06</t>
  </si>
  <si>
    <t>23.721944875853044 90.42731721066299 -19.716724034945443 6.0</t>
  </si>
  <si>
    <t>Gopibagh kachabazar</t>
  </si>
  <si>
    <t>2017-06-14T14:00:55.829+06</t>
  </si>
  <si>
    <t>uuid:26c8aa93-3f79-4de2-96dc-0e12a1b11666</t>
  </si>
  <si>
    <t>26c8aa93-3f79-4de2-96dc-0e12a1b11666</t>
  </si>
  <si>
    <t>2017-06-14T08:04:21</t>
  </si>
  <si>
    <t>2017-06-14T09:52:46.523+06</t>
  </si>
  <si>
    <t>2017-06-14T09:54:00.894+06</t>
  </si>
  <si>
    <t>23.721594609077666 90.42718279471727 -43.76286219551319 4.0</t>
  </si>
  <si>
    <t>2017-06-14T14:01:18.422+06</t>
  </si>
  <si>
    <t>uuid:04ec33f1-570d-4810-8738-f70587758492</t>
  </si>
  <si>
    <t>04ec33f1-570d-4810-8738-f70587758492</t>
  </si>
  <si>
    <t>2017-06-14T08:04:23</t>
  </si>
  <si>
    <t>2017-06-14T10:24:34.296+06</t>
  </si>
  <si>
    <t>2017-06-14T10:20:00.169+06</t>
  </si>
  <si>
    <t>23.72519043417569 90.42313400897615 -45.97026883358278 4.0</t>
  </si>
  <si>
    <t>2017-06-14T14:03:26.398+06</t>
  </si>
  <si>
    <t>uuid:c02f1c1e-fcd6-41dd-a30b-8fac2ba42fd2</t>
  </si>
  <si>
    <t>c02f1c1e-fcd6-41dd-a30b-8fac2ba42fd2</t>
  </si>
  <si>
    <t>2017-06-14T08:04:25</t>
  </si>
  <si>
    <t>2017-06-14T10:47:59.613+06</t>
  </si>
  <si>
    <t>2017-06-14T10:52:00.651+06</t>
  </si>
  <si>
    <t>23.72495218810581 90.4230721000942 -39.099387892631626 4.0</t>
  </si>
  <si>
    <t>Garbage visible</t>
  </si>
  <si>
    <t>2017-06-14T14:03:08.192+06</t>
  </si>
  <si>
    <t>uuid:971af999-311b-4df0-ba9b-1e15bb6ec2fb</t>
  </si>
  <si>
    <t>971af999-311b-4df0-ba9b-1e15bb6ec2fb</t>
  </si>
  <si>
    <t>2017-06-14T08:04:27</t>
  </si>
  <si>
    <t>2017-06-14T10:58:55.809+06</t>
  </si>
  <si>
    <t>2017-06-14T11:00:00.237+06</t>
  </si>
  <si>
    <t>23.724648628919347 90.42310457910362 -54.6668774928978 6.0</t>
  </si>
  <si>
    <t>2017-06-14T14:02:48.422+06</t>
  </si>
  <si>
    <t>uuid:8034c696-511d-4b74-ba13-b2e84c0e6c1a</t>
  </si>
  <si>
    <t>8034c696-511d-4b74-ba13-b2e84c0e6c1a</t>
  </si>
  <si>
    <t>2017-06-14T08:04:29</t>
  </si>
  <si>
    <t>2017-06-14T11:04:14.502+06</t>
  </si>
  <si>
    <t>2017-06-14T11:10:00.376+06</t>
  </si>
  <si>
    <t>23.724515649761653 90.42313479386586 -35.32521778794278 6.0</t>
  </si>
  <si>
    <t>Garbage present</t>
  </si>
  <si>
    <t>2017-06-14T14:02:29.636+06</t>
  </si>
  <si>
    <t>uuid:69df424b-2a25-4954-b85f-32ac54dff272</t>
  </si>
  <si>
    <t>69df424b-2a25-4954-b85f-32ac54dff272</t>
  </si>
  <si>
    <t>2017-06-14T08:04:31</t>
  </si>
  <si>
    <t>2017-06-14T09:15:06.300+06</t>
  </si>
  <si>
    <t>2017-06-14T09:14:00.609+06</t>
  </si>
  <si>
    <t>23.724971122165744 90.42795240950112 -48.08455452923795 4.0</t>
  </si>
  <si>
    <t>2017-06-14T14:07:17.369+06</t>
  </si>
  <si>
    <t>uuid:4e185f54-20aa-4a7b-bd46-5643357a0274</t>
  </si>
  <si>
    <t>4e185f54-20aa-4a7b-bd46-5643357a0274</t>
  </si>
  <si>
    <t>2017-06-14T08:21:11</t>
  </si>
  <si>
    <t>2017-06-14T09:35:25.019+06</t>
  </si>
  <si>
    <t>2017-06-14T09:33:00.342+06</t>
  </si>
  <si>
    <t>23.72196008574147 90.42641118796628 -29.77704535658377 4.0</t>
  </si>
  <si>
    <t>2017-06-14T14:07:41.157+06</t>
  </si>
  <si>
    <t>uuid:910a323a-73ac-4a2a-9e7c-614fe600f524</t>
  </si>
  <si>
    <t>910a323a-73ac-4a2a-9e7c-614fe600f524</t>
  </si>
  <si>
    <t>2017-06-14T08:21:14</t>
  </si>
  <si>
    <t>2017-06-14T09:56:13.950+06</t>
  </si>
  <si>
    <t>2017-06-14T09:54:00.391+06</t>
  </si>
  <si>
    <t>23.721857421142328 90.42523476953166 -27.544322324308055 4.0</t>
  </si>
  <si>
    <t>2017-06-14T14:08:03.718+06</t>
  </si>
  <si>
    <t>uuid:ff651fd4-9e1a-4555-af17-8fdc71aacdf5</t>
  </si>
  <si>
    <t>ff651fd4-9e1a-4555-af17-8fdc71aacdf5</t>
  </si>
  <si>
    <t>2017-06-14T08:21:16</t>
  </si>
  <si>
    <t>2017-06-14T10:39:29.439+06</t>
  </si>
  <si>
    <t>2017-06-14T10:38:00.113+06</t>
  </si>
  <si>
    <t>23.72539465460403 90.42860810626082 -25.326053546019647 4.0</t>
  </si>
  <si>
    <t>2017-06-14T14:05:01.885+06</t>
  </si>
  <si>
    <t>uuid:374ea0ad-3071-4860-8d40-c6a4ef54acc0</t>
  </si>
  <si>
    <t>374ea0ad-3071-4860-8d40-c6a4ef54acc0</t>
  </si>
  <si>
    <t>2017-06-14T08:21:18</t>
  </si>
  <si>
    <t>2017-06-14T10:50:56.413+06</t>
  </si>
  <si>
    <t>2017-06-14T10:48:00.517+06</t>
  </si>
  <si>
    <t>23.72517706472152 90.4283764517376 -39.08388586177214 4.0</t>
  </si>
  <si>
    <t>2017-06-14T14:06:41.212+06</t>
  </si>
  <si>
    <t>uuid:2d639997-3d5f-4729-9413-502522052735</t>
  </si>
  <si>
    <t>2d639997-3d5f-4729-9413-502522052735</t>
  </si>
  <si>
    <t>2017-06-14T08:21:20</t>
  </si>
  <si>
    <t>2017-06-14T11:08:08.751+06</t>
  </si>
  <si>
    <t>2017-06-14T11:08:00.184+06</t>
  </si>
  <si>
    <t>23.72436640615407 90.42710547194405 -46.06460848676389 4.0</t>
  </si>
  <si>
    <t>2017-06-14T14:08:21.721+06</t>
  </si>
  <si>
    <t>uuid:58ff8eaf-3f36-4c2f-8677-e7b7f458420c</t>
  </si>
  <si>
    <t>58ff8eaf-3f36-4c2f-8677-e7b7f458420c</t>
  </si>
  <si>
    <t>2017-06-14T08:21:22</t>
  </si>
  <si>
    <t>2017-06-14T11:31:07.788+06</t>
  </si>
  <si>
    <t>2017-06-14T11:30:00.862+06</t>
  </si>
  <si>
    <t>23.724477975473807 90.42764239958915 -56.277743644379925 4.0</t>
  </si>
  <si>
    <t>2017-06-14T14:08:42.071+06</t>
  </si>
  <si>
    <t>uuid:5f10318d-f241-4970-8444-399be63f6f99</t>
  </si>
  <si>
    <t>5f10318d-f241-4970-8444-399be63f6f99</t>
  </si>
  <si>
    <t>2017-06-14T08:21:24</t>
  </si>
  <si>
    <t>2017-06-14T11:51:46.828+06</t>
  </si>
  <si>
    <t>2017-06-14T11:53:00.623+06</t>
  </si>
  <si>
    <t>23.730501940182453 90.42647454354469 -45.31632421789743 6.0</t>
  </si>
  <si>
    <t>2017-06-14T14:04:30.555+06</t>
  </si>
  <si>
    <t>uuid:1f8d18fa-7c86-4248-9d5e-36c8bc72b2ef</t>
  </si>
  <si>
    <t>1f8d18fa-7c86-4248-9d5e-36c8bc72b2ef</t>
  </si>
  <si>
    <t>2017-06-14T08:21:25</t>
  </si>
  <si>
    <t>2017-06-14T09:01:47.828+06</t>
  </si>
  <si>
    <t>2017-06-14T09:00:00.895+06</t>
  </si>
  <si>
    <t>23.731508737877455 90.42519106950562 -39.85921540159961 4.0</t>
  </si>
  <si>
    <t>S.Alom bus counter</t>
  </si>
  <si>
    <t>2017-06-14T14:14:03.849+06</t>
  </si>
  <si>
    <t>uuid:9c76cd9d-3186-4c3a-bbe2-f523be178236</t>
  </si>
  <si>
    <t>9c76cd9d-3186-4c3a-bbe2-f523be178236</t>
  </si>
  <si>
    <t>2017-06-14T08:37:51</t>
  </si>
  <si>
    <t>2017-06-14T09:11:27.341+06</t>
  </si>
  <si>
    <t>2017-06-14T09:10:00.292+06</t>
  </si>
  <si>
    <t>23.731471740452864 90.42524865503674 -40.548379238784015 4.0</t>
  </si>
  <si>
    <t>2017-06-14T14:18:24.817+06</t>
  </si>
  <si>
    <t>uuid:2cb6981f-e929-464c-ae74-9a14b49a9f8d</t>
  </si>
  <si>
    <t>2cb6981f-e929-464c-ae74-9a14b49a9f8d</t>
  </si>
  <si>
    <t>2017-06-14T08:37:53</t>
  </si>
  <si>
    <t>2017-06-14T09:24:02.763+06</t>
  </si>
  <si>
    <t>2017-06-14T09:29:00.940+06</t>
  </si>
  <si>
    <t>23.731109252045666 90.42505631000407 -44.53522173764969 8.0</t>
  </si>
  <si>
    <t>Al faruk hotel</t>
  </si>
  <si>
    <t>2017-06-14T14:14:30.336+06</t>
  </si>
  <si>
    <t>uuid:8a129d9a-137a-489e-a253-babf20eecd58</t>
  </si>
  <si>
    <t>8a129d9a-137a-489e-a253-babf20eecd58</t>
  </si>
  <si>
    <t>2017-06-14T08:37:55</t>
  </si>
  <si>
    <t>2017-06-14T09:54:20.496+06</t>
  </si>
  <si>
    <t>2017-06-14T09:55:00.033+06</t>
  </si>
  <si>
    <t>23.729390466091367 90.42533828370905 -33.16422808303874 6.0</t>
  </si>
  <si>
    <t>Hotel Shahaporan</t>
  </si>
  <si>
    <t>2017-06-14T14:15:03.128+06</t>
  </si>
  <si>
    <t>uuid:2621c935-25fe-44a8-bdc7-0cb1519603e7</t>
  </si>
  <si>
    <t>2621c935-25fe-44a8-bdc7-0cb1519603e7</t>
  </si>
  <si>
    <t>2017-06-14T08:37:58</t>
  </si>
  <si>
    <t>2017-06-14T09:56:33.365+06</t>
  </si>
  <si>
    <t>2017-06-14T10:03:00.475+06</t>
  </si>
  <si>
    <t>23.729436754285196 90.42535285624575 -40.30615995172845 4.0</t>
  </si>
  <si>
    <t>2017-06-14T14:37:21.033+06</t>
  </si>
  <si>
    <t>uuid:6d567707-64cf-4d2f-86e8-7b6a4b837adf</t>
  </si>
  <si>
    <t>6d567707-64cf-4d2f-86e8-7b6a4b837adf</t>
  </si>
  <si>
    <t>2017-06-14T08:38:00</t>
  </si>
  <si>
    <t>2017-06-14T10:19:23.338+06</t>
  </si>
  <si>
    <t>2017-06-14T10:18:00.525+06</t>
  </si>
  <si>
    <t>23.72471224090675 90.42750370863423 -45.758239710879224 4.0</t>
  </si>
  <si>
    <t>Submersible with tube well</t>
  </si>
  <si>
    <t>Many people bathing this place</t>
  </si>
  <si>
    <t>2017-06-14T14:13:14.057+06</t>
  </si>
  <si>
    <t>uuid:992c37ad-9789-4432-98d1-4bfbbc2fbc24</t>
  </si>
  <si>
    <t>992c37ad-9789-4432-98d1-4bfbbc2fbc24</t>
  </si>
  <si>
    <t>2017-06-14T08:38:02</t>
  </si>
  <si>
    <t>2017-06-14T10:30:43.397+06</t>
  </si>
  <si>
    <t>2017-06-14T10:27:00.449+06</t>
  </si>
  <si>
    <t>23.72438839979131 90.4273374450091 -34.74077374271567 4.0</t>
  </si>
  <si>
    <t>Storage water with drum</t>
  </si>
  <si>
    <t>2017-06-14T14:13:41.167+06</t>
  </si>
  <si>
    <t>uuid:23d867d5-7274-4c59-855e-b3fe1948ca80</t>
  </si>
  <si>
    <t>23d867d5-7274-4c59-855e-b3fe1948ca80</t>
  </si>
  <si>
    <t>2017-06-14T08:38:04</t>
  </si>
  <si>
    <t>2017-06-15T09:25:02.981+06</t>
  </si>
  <si>
    <t>2017-06-15T09:22:00.314+06</t>
  </si>
  <si>
    <t>23.724592978014975 90.42774771759419 -49.30860981503837 4.0</t>
  </si>
  <si>
    <t>Sample collection from TT colony</t>
  </si>
  <si>
    <t>2017-06-15T14:36:22.657+06</t>
  </si>
  <si>
    <t>uuid:baa9f959-6902-496f-b86c-738a91343534</t>
  </si>
  <si>
    <t>baa9f959-6902-496f-b86c-738a91343534</t>
  </si>
  <si>
    <t>2017-06-15T08:42:06</t>
  </si>
  <si>
    <t>2017-06-15T09:09:15.125+06</t>
  </si>
  <si>
    <t>2017-06-15T09:07:00.687+06</t>
  </si>
  <si>
    <t>23.724488560533434 90.42781416573658 -46.512771908492034 6.0</t>
  </si>
  <si>
    <t>2017-06-15T14:35:44.033+06</t>
  </si>
  <si>
    <t>uuid:6cea3f61-b505-4706-bb18-f114e5032d9b</t>
  </si>
  <si>
    <t>6cea3f61-b505-4706-bb18-f114e5032d9b</t>
  </si>
  <si>
    <t>2017-06-15T08:42:42</t>
  </si>
  <si>
    <t>2017-06-15T09:28:17.036+06</t>
  </si>
  <si>
    <t>2017-06-15T09:27:00.676+06</t>
  </si>
  <si>
    <t>23.724608204904616 90.42789806103133 -56.57756860823374 4.0</t>
  </si>
  <si>
    <t>2017-06-15T14:37:18.095+06</t>
  </si>
  <si>
    <t>uuid:83ffdb82-fc35-4d5f-8a06-1669ff1280c5</t>
  </si>
  <si>
    <t>83ffdb82-fc35-4d5f-8a06-1669ff1280c5</t>
  </si>
  <si>
    <t>2017-06-15T08:42:52</t>
  </si>
  <si>
    <t>2017-06-15T09:50:50.306+06</t>
  </si>
  <si>
    <t>2017-06-15T09:50:00.330+06</t>
  </si>
  <si>
    <t>23.725058493256288 90.42742515088732 -31.549965234023567 4.0</t>
  </si>
  <si>
    <t>2017-06-15T14:37:38.974+06</t>
  </si>
  <si>
    <t>uuid:ae7a31e5-1e28-4207-a5d2-089fa0134c46</t>
  </si>
  <si>
    <t>ae7a31e5-1e28-4207-a5d2-089fa0134c46</t>
  </si>
  <si>
    <t>2017-06-15T08:44:25</t>
  </si>
  <si>
    <t>2017-06-15T10:22:37.275+06</t>
  </si>
  <si>
    <t>2017-06-15T10:20:00.696+06</t>
  </si>
  <si>
    <t>23.7255318546863 90.42545170466832 -46.64508336924219 6.0</t>
  </si>
  <si>
    <t>2017-06-15T14:38:04.921+06</t>
  </si>
  <si>
    <t>uuid:8ffc6af9-b11c-480b-ab51-4933a6b9ab82</t>
  </si>
  <si>
    <t>8ffc6af9-b11c-480b-ab51-4933a6b9ab82</t>
  </si>
  <si>
    <t>2017-06-15T08:48:16</t>
  </si>
  <si>
    <t>2017-06-15T10:30:16.132+06</t>
  </si>
  <si>
    <t>2017-06-15T10:32:00.147+06</t>
  </si>
  <si>
    <t>23.725858651856626 90.4255452644231 -22.92127860976637 4.0</t>
  </si>
  <si>
    <t>2017-06-15T14:38:26.184+06</t>
  </si>
  <si>
    <t>uuid:54ebe3a1-9966-4db8-a178-7d1731b10be5</t>
  </si>
  <si>
    <t>54ebe3a1-9966-4db8-a178-7d1731b10be5</t>
  </si>
  <si>
    <t>2017-06-15T08:50:18</t>
  </si>
  <si>
    <t>2017-06-15T09:18:46.418+06</t>
  </si>
  <si>
    <t>2017-06-15T09:15:00.014+06</t>
  </si>
  <si>
    <t>23.724933083146666 90.42718724474001 -39.96218463480382 4.0</t>
  </si>
  <si>
    <t>Mud , bricks and soil</t>
  </si>
  <si>
    <t>2017-06-15T14:45:35.547+06</t>
  </si>
  <si>
    <t>uuid:908baea5-c531-4958-bc7e-ae4165a1bba2</t>
  </si>
  <si>
    <t>908baea5-c531-4958-bc7e-ae4165a1bba2</t>
  </si>
  <si>
    <t>2017-06-15T08:54:59</t>
  </si>
  <si>
    <t>2017-06-15T09:37:26.947+06</t>
  </si>
  <si>
    <t>2017-06-15T09:40:00.324+06</t>
  </si>
  <si>
    <t>23.72480210622753 90.42754383562651 -52.31209857945671 4.0</t>
  </si>
  <si>
    <t>Submarcible pump with kup</t>
  </si>
  <si>
    <t>TT colony</t>
  </si>
  <si>
    <t>2017-06-15T14:36:54.835+06</t>
  </si>
  <si>
    <t>uuid:2e6e6bad-db63-4700-a982-b94cce017ec9</t>
  </si>
  <si>
    <t>2e6e6bad-db63-4700-a982-b94cce017ec9</t>
  </si>
  <si>
    <t>2017-06-15T08:56:05</t>
  </si>
  <si>
    <t>2017-06-14T09:37:12.259+06</t>
  </si>
  <si>
    <t>2017-06-14T09:35:00.122+06</t>
  </si>
  <si>
    <t>23.73106468321902 90.42544632790906 -32.50652600846704 6.0</t>
  </si>
  <si>
    <t>Al Faruk hotel</t>
  </si>
  <si>
    <t>2017-06-15T14:53:26.878+06</t>
  </si>
  <si>
    <t>uuid:37c11280-b7cb-4205-a5bd-5a54d86d0d1f</t>
  </si>
  <si>
    <t>37c11280-b7cb-4205-a5bd-5a54d86d0d1f</t>
  </si>
  <si>
    <t>2017-06-15T08:56:22</t>
  </si>
  <si>
    <t>2017-06-15T09:06:38.198+06</t>
  </si>
  <si>
    <t>2017-06-15T09:07:00.822+06</t>
  </si>
  <si>
    <t>23.723186905982594 90.42708055987504 -33.113994393875835 4.0</t>
  </si>
  <si>
    <t>Many trash present. Moist soil</t>
  </si>
  <si>
    <t>2017-06-15T14:52:10.934+06</t>
  </si>
  <si>
    <t>uuid:2cd8349e-e114-4755-a5f0-7ef55a303163</t>
  </si>
  <si>
    <t>2cd8349e-e114-4755-a5f0-7ef55a303163</t>
  </si>
  <si>
    <t>2017-06-15T08:56:57</t>
  </si>
  <si>
    <t>2017-06-15T09:17:07.505+06</t>
  </si>
  <si>
    <t>2017-06-15T09:20:00.131+06</t>
  </si>
  <si>
    <t>23.72376165718243 90.42717024909996 -33.823894829803265 4.0</t>
  </si>
  <si>
    <t>Many children playing this place. Moist soil</t>
  </si>
  <si>
    <t>2017-06-15T14:52:29.849+06</t>
  </si>
  <si>
    <t>uuid:ed923003-33da-4322-acc2-dcc6098336e2</t>
  </si>
  <si>
    <t>ed923003-33da-4322-acc2-dcc6098336e2</t>
  </si>
  <si>
    <t>2017-06-15T08:58:33</t>
  </si>
  <si>
    <t>2017-06-15T09:23:16.067+06</t>
  </si>
  <si>
    <t>2017-06-15T09:29:00.935+06</t>
  </si>
  <si>
    <t>23.724384185445032 90.42705302803628 -50.06235043755717 4.0</t>
  </si>
  <si>
    <t>Children are playing this place. Moist soil</t>
  </si>
  <si>
    <t>2017-06-15T14:52:52.276+06</t>
  </si>
  <si>
    <t>uuid:8855f0da-8c13-45b1-82c1-f678c965f97c</t>
  </si>
  <si>
    <t>8855f0da-8c13-45b1-82c1-f678c965f97c</t>
  </si>
  <si>
    <t>2017-06-15T08:59:15</t>
  </si>
  <si>
    <t>2017-06-15T09:55:07.400+06</t>
  </si>
  <si>
    <t>2017-06-15T09:50:00.591+06</t>
  </si>
  <si>
    <t>23.72527263876122 90.42850178607861 -40.624406132698255 4.0</t>
  </si>
  <si>
    <t>2017-06-15T14:48:57.037+06</t>
  </si>
  <si>
    <t>uuid:6a58248e-52f8-4519-be22-717ccc016485</t>
  </si>
  <si>
    <t>6a58248e-52f8-4519-be22-717ccc016485</t>
  </si>
  <si>
    <t>2017-06-15T08:59:35</t>
  </si>
  <si>
    <t>2017-06-15T10:14:24.950+06</t>
  </si>
  <si>
    <t>2017-06-15T10:10:00.590+06</t>
  </si>
  <si>
    <t>23.722882965478366 90.42721588393289 -23.946230699945335 6.0</t>
  </si>
  <si>
    <t>2017-06-15T14:49:16.173+06</t>
  </si>
  <si>
    <t>uuid:29d5dea5-ea7f-4e22-9fa5-c6b75f343811</t>
  </si>
  <si>
    <t>29d5dea5-ea7f-4e22-9fa5-c6b75f343811</t>
  </si>
  <si>
    <t>2017-06-15T09:00:18</t>
  </si>
  <si>
    <t>2017-06-15T10:27:04.286+06</t>
  </si>
  <si>
    <t>2017-06-15T10:27:00.937+06</t>
  </si>
  <si>
    <t>23.722695008035377 90.42704681693763 -41.93441751687476 6.0</t>
  </si>
  <si>
    <t>2017-06-15T14:49:33.563+06</t>
  </si>
  <si>
    <t>uuid:e766b023-588a-4035-b0e5-744384b0c5d7</t>
  </si>
  <si>
    <t>e766b023-588a-4035-b0e5-744384b0c5d7</t>
  </si>
  <si>
    <t>2017-06-15T09:01:21</t>
  </si>
  <si>
    <t>2017-06-15T10:39:14.205+06</t>
  </si>
  <si>
    <t>2017-06-15T10:37:00.304+06</t>
  </si>
  <si>
    <t>23.7234767822247 90.42675227525146 -39.33304544201238 6.0</t>
  </si>
  <si>
    <t>Near by drain. Trash present.</t>
  </si>
  <si>
    <t>2017-06-15T14:49:50.225+06</t>
  </si>
  <si>
    <t>uuid:7b1806ad-ad02-4727-a652-5acc5b0f746a</t>
  </si>
  <si>
    <t>7b1806ad-ad02-4727-a652-5acc5b0f746a</t>
  </si>
  <si>
    <t>2017-06-15T09:02:26</t>
  </si>
  <si>
    <t>2017-06-15T09:42:17.840+06</t>
  </si>
  <si>
    <t>2017-06-15T09:42:00.028+06</t>
  </si>
  <si>
    <t>23.723865895856356 90.425671061679 -25.617142297949272 4.0</t>
  </si>
  <si>
    <t>2017-06-15T14:47:06.446+06</t>
  </si>
  <si>
    <t>uuid:2bd2f6db-3430-4c4f-8f14-da6c7586e9df</t>
  </si>
  <si>
    <t>2bd2f6db-3430-4c4f-8f14-da6c7586e9df</t>
  </si>
  <si>
    <t>2017-06-15T09:55:30.646+06</t>
  </si>
  <si>
    <t>2017-06-15T09:53:00.480+06</t>
  </si>
  <si>
    <t>23.723654410479252 90.42655937311433 -41.69012797691424 4.0</t>
  </si>
  <si>
    <t>2017-06-15T14:46:00.577+06</t>
  </si>
  <si>
    <t>uuid:d2ed13af-54c8-4741-aa5b-53a4386821c3</t>
  </si>
  <si>
    <t>d2ed13af-54c8-4741-aa5b-53a4386821c3</t>
  </si>
  <si>
    <t>2017-06-15T09:03:39</t>
  </si>
  <si>
    <t>2017-06-15T10:51:04.531+06</t>
  </si>
  <si>
    <t>2017-06-15T10:52:00.489+06</t>
  </si>
  <si>
    <t>23.723814135931697 90.42575201482374 -44.664588306538626 4.0</t>
  </si>
  <si>
    <t>2017-06-15T14:50:07.087+06</t>
  </si>
  <si>
    <t>uuid:a20a2925-e1c6-4a07-ac0d-e089d8109480</t>
  </si>
  <si>
    <t>a20a2925-e1c6-4a07-ac0d-e089d8109480</t>
  </si>
  <si>
    <t>2017-06-15T09:04:53</t>
  </si>
  <si>
    <t>2017-06-15T11:02:04.103+06</t>
  </si>
  <si>
    <t>2017-06-15T11:03:00.931+06</t>
  </si>
  <si>
    <t>23.72435227826022 90.42558468408595 -37.04866325157185 4.0</t>
  </si>
  <si>
    <t>2017-06-15T14:50:24.562+06</t>
  </si>
  <si>
    <t>uuid:c4f8bc6c-8f20-4fda-98eb-2a72968e2f18</t>
  </si>
  <si>
    <t>c4f8bc6c-8f20-4fda-98eb-2a72968e2f18</t>
  </si>
  <si>
    <t>2017-06-15T09:04:56</t>
  </si>
  <si>
    <t>2017-06-15T11:24:21.829+06</t>
  </si>
  <si>
    <t>2017-06-15T11:25:00.019+06</t>
  </si>
  <si>
    <t>23.72492396312538 90.42635441955467 -43.92129731423195 4.0</t>
  </si>
  <si>
    <t>Tarsh present</t>
  </si>
  <si>
    <t>2017-06-15T14:50:47.106+06</t>
  </si>
  <si>
    <t>uuid:231a50ac-cd7b-4bdd-8ac1-101064108386</t>
  </si>
  <si>
    <t>231a50ac-cd7b-4bdd-8ac1-101064108386</t>
  </si>
  <si>
    <t>2017-06-15T09:05:53</t>
  </si>
  <si>
    <t>2017-06-15T10:15:25.510+06</t>
  </si>
  <si>
    <t>2017-06-15T10:20:00.712+06</t>
  </si>
  <si>
    <t>23.724745119438303 90.42557286303514 -37.700652680777914 4.0</t>
  </si>
  <si>
    <t>2017-06-15T14:46:45.705+06</t>
  </si>
  <si>
    <t>uuid:a51bf593-62d1-4b2b-8619-a8c48b1757f1</t>
  </si>
  <si>
    <t>a51bf593-62d1-4b2b-8619-a8c48b1757f1</t>
  </si>
  <si>
    <t>2017-06-15T09:06:12</t>
  </si>
  <si>
    <t>2017-06-15T11:42:27.598+06</t>
  </si>
  <si>
    <t>2017-06-15T11:45:00.168+06</t>
  </si>
  <si>
    <t>23.73141505274608 90.42542387134021 -41.11794702483831 6.0</t>
  </si>
  <si>
    <t>2017-06-15T14:51:05.562+06</t>
  </si>
  <si>
    <t>uuid:9d46a5d7-f4e6-42a1-af33-bf7de48df9bb</t>
  </si>
  <si>
    <t>9d46a5d7-f4e6-42a1-af33-bf7de48df9bb</t>
  </si>
  <si>
    <t>2017-06-15T09:08:40</t>
  </si>
  <si>
    <t>2017-06-15T11:53:32.418+06</t>
  </si>
  <si>
    <t>2017-06-15T11:53:00.550+06</t>
  </si>
  <si>
    <t>23.732796203719474 90.42515917659586 -35.10615836927538 4.0</t>
  </si>
  <si>
    <t>2017-06-15T14:51:24.895+06</t>
  </si>
  <si>
    <t>uuid:9e24b968-4523-481e-b1be-32415787fe4a</t>
  </si>
  <si>
    <t>9e24b968-4523-481e-b1be-32415787fe4a</t>
  </si>
  <si>
    <t>2017-06-15T12:06:02.482+06</t>
  </si>
  <si>
    <t>2017-06-15T12:10:00.504+06</t>
  </si>
  <si>
    <t>23.730335816683517 90.42582304792873 -45.95617216870714 6.0</t>
  </si>
  <si>
    <t>2017-06-15T14:51:44.948+06</t>
  </si>
  <si>
    <t>uuid:783a6c36-6307-4c71-84b0-838cc91b7457</t>
  </si>
  <si>
    <t>783a6c36-6307-4c71-84b0-838cc91b7457</t>
  </si>
  <si>
    <t>2017-06-15T10:32:00.588+06</t>
  </si>
  <si>
    <t>2017-06-15T10:33:00.420+06</t>
  </si>
  <si>
    <t>23.724658854945456 90.4279231630178 -46.46596599846973 4.0</t>
  </si>
  <si>
    <t>2017-06-15T14:47:24.235+06</t>
  </si>
  <si>
    <t>uuid:1d344e21-8092-49b7-84da-ace385202003</t>
  </si>
  <si>
    <t>1d344e21-8092-49b7-84da-ace385202003</t>
  </si>
  <si>
    <t>2017-06-15T09:13:47</t>
  </si>
  <si>
    <t>2017-06-15T10:37:37.161+06</t>
  </si>
  <si>
    <t>2017-06-15T10:40:00.916+06</t>
  </si>
  <si>
    <t>23.723953505125962 90.42757604500954 -52.76595515045784 4.0</t>
  </si>
  <si>
    <t>2017-06-15T14:47:42.508+06</t>
  </si>
  <si>
    <t>uuid:dadcec3e-26e1-44df-ad69-75c167787266</t>
  </si>
  <si>
    <t>dadcec3e-26e1-44df-ad69-75c167787266</t>
  </si>
  <si>
    <t>2017-06-15T09:14:19</t>
  </si>
  <si>
    <t>2017-06-15T15:12:52.997+06</t>
  </si>
  <si>
    <t>uuid:ed45c988-6657-445b-a199-79489be72ec5</t>
  </si>
  <si>
    <t>ed45c988-6657-445b-a199-79489be72ec5</t>
  </si>
  <si>
    <t>2017-06-15T10:50:58.836+06</t>
  </si>
  <si>
    <t>2017-06-15T11:10:00.228+06</t>
  </si>
  <si>
    <t>23.722313931517284 90.4271863737365 -24.186724789618385 4.0</t>
  </si>
  <si>
    <t>2017-06-15T14:48:00.565+06</t>
  </si>
  <si>
    <t>uuid:ed24508d-d0ca-4c30-aff0-7cd37305242d</t>
  </si>
  <si>
    <t>ed24508d-d0ca-4c30-aff0-7cd37305242d</t>
  </si>
  <si>
    <t>2017-06-15T09:14:32</t>
  </si>
  <si>
    <t>2017-06-15T11:29:41.954+06</t>
  </si>
  <si>
    <t>2017-06-15T11:28:00.069+06</t>
  </si>
  <si>
    <t>23.73142831766054 90.42668187069532 -27.71926597265103 4.0</t>
  </si>
  <si>
    <t>2017-06-15T14:46:26.410+06</t>
  </si>
  <si>
    <t>uuid:68065c4b-d61e-4c83-9831-cbd248bcfa66</t>
  </si>
  <si>
    <t>68065c4b-d61e-4c83-9831-cbd248bcfa66</t>
  </si>
  <si>
    <t>2017-06-15T09:16:00</t>
  </si>
  <si>
    <t>2017-06-15T15:14:43.672+06</t>
  </si>
  <si>
    <t>uuid:41709e66-b5d3-4a4d-a4b6-5296d4029531</t>
  </si>
  <si>
    <t>41709e66-b5d3-4a4d-a4b6-5296d4029531</t>
  </si>
  <si>
    <t>2017-06-15T09:16:37</t>
  </si>
  <si>
    <t>2017-06-15T15:14:39.258+06</t>
  </si>
  <si>
    <t>uuid:2f3f3804-d56f-4781-988b-4c420b3c12d7</t>
  </si>
  <si>
    <t>2f3f3804-d56f-4781-988b-4c420b3c12d7</t>
  </si>
  <si>
    <t>2017-06-15T09:18:27</t>
  </si>
  <si>
    <t>2017-06-15T15:16:46.376+06</t>
  </si>
  <si>
    <t>uuid:29b3cb7e-49db-46e9-836a-d91a2c74d03f</t>
  </si>
  <si>
    <t>29b3cb7e-49db-46e9-836a-d91a2c74d03f</t>
  </si>
  <si>
    <t>2017-06-15T09:19:43</t>
  </si>
  <si>
    <t>2017-06-15T15:17:44.425+06</t>
  </si>
  <si>
    <t>uuid:12c5f9d1-0adc-4923-847e-d4032d7b3dc0</t>
  </si>
  <si>
    <t>12c5f9d1-0adc-4923-847e-d4032d7b3dc0</t>
  </si>
  <si>
    <t>2017-06-15T09:24:47</t>
  </si>
  <si>
    <t>2017-06-15T15:18:14.807+06</t>
  </si>
  <si>
    <t>uuid:cc034759-72a8-4e3e-95c4-3561567fbf5f</t>
  </si>
  <si>
    <t>cc034759-72a8-4e3e-95c4-3561567fbf5f</t>
  </si>
  <si>
    <t>2017-06-15T15:17:49.475+06</t>
  </si>
  <si>
    <t>uuid:762be692-1247-40cf-bbd6-88170bc6c3ee</t>
  </si>
  <si>
    <t>762be692-1247-40cf-bbd6-88170bc6c3ee</t>
  </si>
  <si>
    <t>2017-06-15T09:26:31</t>
  </si>
  <si>
    <t>2017-06-15T15:17:54.044+06</t>
  </si>
  <si>
    <t>uuid:995236d1-cccb-4a92-a7db-8dad884564b8</t>
  </si>
  <si>
    <t>995236d1-cccb-4a92-a7db-8dad884564b8</t>
  </si>
  <si>
    <t>2017-06-15T09:28:49</t>
  </si>
  <si>
    <t>2017-06-15T15:17:58.047+06</t>
  </si>
  <si>
    <t>uuid:1938f2f5-fa82-4c00-97ed-bba0363c744a</t>
  </si>
  <si>
    <t>1938f2f5-fa82-4c00-97ed-bba0363c744a</t>
  </si>
  <si>
    <t>2017-06-15T09:31:32</t>
  </si>
  <si>
    <t>2017-06-15T15:18:02.131+06</t>
  </si>
  <si>
    <t>uuid:320129cb-a450-4c0e-86c1-c6a42ef3a7e7</t>
  </si>
  <si>
    <t>320129cb-a450-4c0e-86c1-c6a42ef3a7e7</t>
  </si>
  <si>
    <t>2017-06-15T09:32:22</t>
  </si>
  <si>
    <t>2017-06-15T15:18:06.285+06</t>
  </si>
  <si>
    <t>uuid:197a7eed-5420-4a72-8014-4a0f44e592b8</t>
  </si>
  <si>
    <t>197a7eed-5420-4a72-8014-4a0f44e592b8</t>
  </si>
  <si>
    <t>2017-06-15T09:33:08</t>
  </si>
  <si>
    <t>2017-06-15T15:18:10.672+06</t>
  </si>
  <si>
    <t>uuid:99594209-1e06-4f69-9b09-e7bfe4f8f5a3</t>
  </si>
  <si>
    <t>99594209-1e06-4f69-9b09-e7bfe4f8f5a3</t>
  </si>
  <si>
    <t>2017-06-15T09:33:59</t>
  </si>
  <si>
    <t>2017-06-15T15:18:18.995+06</t>
  </si>
  <si>
    <t>uuid:94bd814d-ac39-4e88-9005-179923e97e04</t>
  </si>
  <si>
    <t>94bd814d-ac39-4e88-9005-179923e97e04</t>
  </si>
  <si>
    <t>2017-06-15T09:36:53</t>
  </si>
  <si>
    <t>2017-06-17T09:21:29.319+06</t>
  </si>
  <si>
    <t>2017-06-17T09:20:00.234+06</t>
  </si>
  <si>
    <t>23.783072946829396 90.34309689285354 -41.75096946909043 4.0</t>
  </si>
  <si>
    <t>Gabtoli bus terminal. Dirt present</t>
  </si>
  <si>
    <t>2017-06-17T15:43:43.821+06</t>
  </si>
  <si>
    <t>uuid:23632ef5-0c7e-4f56-a33f-a108434acaa7</t>
  </si>
  <si>
    <t>23632ef5-0c7e-4f56-a33f-a108434acaa7</t>
  </si>
  <si>
    <t>2017-06-17T09:50:13</t>
  </si>
  <si>
    <t>2017-06-17T15:52:19.576+06</t>
  </si>
  <si>
    <t>uuid:49aec29e-6f71-456f-afda-069db876636e</t>
  </si>
  <si>
    <t>49aec29e-6f71-456f-afda-069db876636e</t>
  </si>
  <si>
    <t>2017-06-17T09:55:04</t>
  </si>
  <si>
    <t>2017-06-17T09:29:32.622+06</t>
  </si>
  <si>
    <t>2017-06-17T09:30:00.248+06</t>
  </si>
  <si>
    <t>23.78201723122218 90.34376187036138 -41.1981555461532 4.0</t>
  </si>
  <si>
    <t>Many trash present.Gabtoli bus terminal</t>
  </si>
  <si>
    <t>2017-06-17T15:52:23.726+06</t>
  </si>
  <si>
    <t>uuid:d0522062-8d60-4b1a-9410-c367b2c7120a</t>
  </si>
  <si>
    <t>d0522062-8d60-4b1a-9410-c367b2c7120a</t>
  </si>
  <si>
    <t>2017-06-17T09:55:28</t>
  </si>
  <si>
    <t>2017-06-17T09:35:40.802+06</t>
  </si>
  <si>
    <t>2017-06-17T09:35:00.765+06</t>
  </si>
  <si>
    <t>23.782253700774667 90.34337728288853 -34.46211055086963 4.0</t>
  </si>
  <si>
    <t>Dirt visible. Gabtoli bus terminal</t>
  </si>
  <si>
    <t>2017-06-17T15:52:27.912+06</t>
  </si>
  <si>
    <t>uuid:3ccc8233-7257-45ac-babe-74a8f82b8fb8</t>
  </si>
  <si>
    <t>3ccc8233-7257-45ac-babe-74a8f82b8fb8</t>
  </si>
  <si>
    <t>2017-06-17T09:57:46</t>
  </si>
  <si>
    <t>2017-06-17T09:45:57.925+06</t>
  </si>
  <si>
    <t>2017-06-17T09:50:00.365+06</t>
  </si>
  <si>
    <t>23.78284555419334 90.34078652645857 -45.83909428535241 4.0</t>
  </si>
  <si>
    <t>Trash present. Gabtoli bus terminal</t>
  </si>
  <si>
    <t>2017-06-17T15:52:45.338+06</t>
  </si>
  <si>
    <t>uuid:94d2654b-77e2-4db7-9988-bb8512e1b0fc</t>
  </si>
  <si>
    <t>94d2654b-77e2-4db7-9988-bb8512e1b0fc</t>
  </si>
  <si>
    <t>2017-06-17T09:57:59</t>
  </si>
  <si>
    <t>2017-06-17T10:08:47.052+06</t>
  </si>
  <si>
    <t>2017-06-17T10:10:00.084+06</t>
  </si>
  <si>
    <t>23.781127459186482 90.33958031883323 -48.68979955466271 6.0</t>
  </si>
  <si>
    <t>Many children eating Fuska</t>
  </si>
  <si>
    <t>2017-06-17T15:54:27.229+06</t>
  </si>
  <si>
    <t>uuid:a8c1a7f3-9009-4c09-a338-5eb7b2c86b9c</t>
  </si>
  <si>
    <t>a8c1a7f3-9009-4c09-a338-5eb7b2c86b9c</t>
  </si>
  <si>
    <t>2017-06-17T09:59:19</t>
  </si>
  <si>
    <t>2017-06-17T10:20:08.825+06</t>
  </si>
  <si>
    <t>2017-06-17T10:22:00.978+06</t>
  </si>
  <si>
    <t>23.77980917625145 90.34024470295608 -44.13243639327908 4.0</t>
  </si>
  <si>
    <t>Close to latrine</t>
  </si>
  <si>
    <t>2017-06-17T15:53:54.425+06</t>
  </si>
  <si>
    <t>uuid:f2e5dc20-9748-4b38-b282-f70127f5daf9</t>
  </si>
  <si>
    <t>f2e5dc20-9748-4b38-b282-f70127f5daf9</t>
  </si>
  <si>
    <t>2017-06-17T09:59:29</t>
  </si>
  <si>
    <t>2017-06-17T10:34:59.840+06</t>
  </si>
  <si>
    <t>2017-06-17T10:35:00.045+06</t>
  </si>
  <si>
    <t>23.7787990221453 90.33854978899338 -42.324265734699 4.0</t>
  </si>
  <si>
    <t>Near by river</t>
  </si>
  <si>
    <t>2017-06-17T15:53:59.191+06</t>
  </si>
  <si>
    <t>uuid:0d0bff76-127c-453d-9d19-b7f47d6a3ec4</t>
  </si>
  <si>
    <t>0d0bff76-127c-453d-9d19-b7f47d6a3ec4</t>
  </si>
  <si>
    <t>2017-06-17T10:00:46</t>
  </si>
  <si>
    <t>2017-06-17T10:42:00.237+06</t>
  </si>
  <si>
    <t>2017-06-17T10:45:00.767+06</t>
  </si>
  <si>
    <t>23.77852358621334 90.33906306162149 -40.22028121501847 4.0</t>
  </si>
  <si>
    <t>2017-06-17T15:54:10.770+06</t>
  </si>
  <si>
    <t>uuid:01837ae7-3748-41f6-b4d3-83a86f2d2b61</t>
  </si>
  <si>
    <t>01837ae7-3748-41f6-b4d3-83a86f2d2b61</t>
  </si>
  <si>
    <t>2017-06-17T10:01:35</t>
  </si>
  <si>
    <t>2017-06-17T10:57:11.508+06</t>
  </si>
  <si>
    <t>2017-06-17T10:57:00.200+06</t>
  </si>
  <si>
    <t>23.777506419941343 90.33742124827698 -40.13034649839163 4.0</t>
  </si>
  <si>
    <t>2017-06-17T15:54:15.205+06</t>
  </si>
  <si>
    <t>uuid:2c7c914c-3a12-4f1a-a700-fd05020c184c</t>
  </si>
  <si>
    <t>2c7c914c-3a12-4f1a-a700-fd05020c184c</t>
  </si>
  <si>
    <t>2017-06-17T10:01:56</t>
  </si>
  <si>
    <t>2017-06-17T11:17:44.549+06</t>
  </si>
  <si>
    <t>2017-06-17T11:17:00.835+06</t>
  </si>
  <si>
    <t>23.78232248026129 90.3361439994623 -46.25824661414038 4.0</t>
  </si>
  <si>
    <t>2017-06-17T15:54:19.294+06</t>
  </si>
  <si>
    <t>uuid:49c9c821-c23f-4807-956e-1249730a118f</t>
  </si>
  <si>
    <t>49c9c821-c23f-4807-956e-1249730a118f</t>
  </si>
  <si>
    <t>2017-06-17T10:02:26</t>
  </si>
  <si>
    <t>2017-06-17T11:25:58.231+06</t>
  </si>
  <si>
    <t>2017-06-17T11:30:00.267+06</t>
  </si>
  <si>
    <t>23.784094714970838 90.33600197172298 -38.218379017704386 4.0</t>
  </si>
  <si>
    <t>2017-06-17T15:54:23.079+06</t>
  </si>
  <si>
    <t>uuid:3d89f309-6ca9-4800-a241-f993c64ac63d</t>
  </si>
  <si>
    <t>3d89f309-6ca9-4800-a241-f993c64ac63d</t>
  </si>
  <si>
    <t>2017-06-17T10:04:17</t>
  </si>
  <si>
    <t>2017-06-17T12:39:43.407+06</t>
  </si>
  <si>
    <t>2017-06-17T12:45:00.086+06</t>
  </si>
  <si>
    <t>23.771525337847912 90.34532925313512 -51.75590149807073 6.0</t>
  </si>
  <si>
    <t>Many people children eating Fuska.</t>
  </si>
  <si>
    <t>2017-06-17T15:54:44.494+06</t>
  </si>
  <si>
    <t>uuid:02e5070b-9982-4bf0-82d2-5bad1bed0dd1</t>
  </si>
  <si>
    <t>02e5070b-9982-4bf0-82d2-5bad1bed0dd1</t>
  </si>
  <si>
    <t>2017-06-17T10:05:26</t>
  </si>
  <si>
    <t>2017-06-17T16:05:46.383+06</t>
  </si>
  <si>
    <t>uuid:f0a3439e-2c8e-45c3-b2f8-f7035599d30c</t>
  </si>
  <si>
    <t>f0a3439e-2c8e-45c3-b2f8-f7035599d30c</t>
  </si>
  <si>
    <t>2017-06-17T10:07:21</t>
  </si>
  <si>
    <t>2017-06-17T16:05:50.585+06</t>
  </si>
  <si>
    <t>uuid:d0795931-bcb7-4a7f-aa35-72d8c91d270c</t>
  </si>
  <si>
    <t>d0795931-bcb7-4a7f-aa35-72d8c91d270c</t>
  </si>
  <si>
    <t>2017-06-17T10:10:12</t>
  </si>
  <si>
    <t>2017-06-17T16:08:44.459+06</t>
  </si>
  <si>
    <t>uuid:401641eb-6f08-4850-bdb9-e5ecbb8179bb</t>
  </si>
  <si>
    <t>401641eb-6f08-4850-bdb9-e5ecbb8179bb</t>
  </si>
  <si>
    <t>2017-06-17T10:10:48</t>
  </si>
  <si>
    <t>2017-06-17T16:06:02.581+06</t>
  </si>
  <si>
    <t>uuid:17be57b5-3cc7-4612-ad6b-e779a631d519</t>
  </si>
  <si>
    <t>17be57b5-3cc7-4612-ad6b-e779a631d519</t>
  </si>
  <si>
    <t>2017-06-17T10:11:24</t>
  </si>
  <si>
    <t>2017-06-17T12:31:51.206+06</t>
  </si>
  <si>
    <t>2017-06-17T12:40:00.475+06</t>
  </si>
  <si>
    <t>23.77292496239924 90.34455114406926 -39.80650073851633 4.0</t>
  </si>
  <si>
    <t>Many people eating puffed rice</t>
  </si>
  <si>
    <t>2017-06-17T16:05:58.809+06</t>
  </si>
  <si>
    <t>uuid:eb363715-a4c5-4e89-adc1-b1090bb21a80</t>
  </si>
  <si>
    <t>eb363715-a4c5-4e89-adc1-b1090bb21a80</t>
  </si>
  <si>
    <t>2017-06-17T10:11:55</t>
  </si>
  <si>
    <t>2017-06-18T10:11:12.998+06</t>
  </si>
  <si>
    <t>2017-06-18T10:05:00.374+06</t>
  </si>
  <si>
    <t>23.723393561106196 90.4269505499506 -53.571563807470085 4.0</t>
  </si>
  <si>
    <t>2017-06-18T15:12:14.644+06</t>
  </si>
  <si>
    <t>uuid:6535e8c2-eb6c-468a-95cf-a34d4c86a7ad</t>
  </si>
  <si>
    <t>6535e8c2-eb6c-468a-95cf-a34d4c86a7ad</t>
  </si>
  <si>
    <t>2017-06-18T09:19:49</t>
  </si>
  <si>
    <t>2017-06-18T10:38:43.971+06</t>
  </si>
  <si>
    <t>2017-06-18T10:43:00.761+06</t>
  </si>
  <si>
    <t>23.720893669118528 90.42723706935321 -32.02783517392287 4.0</t>
  </si>
  <si>
    <t>2017-06-18T15:14:00.092+06</t>
  </si>
  <si>
    <t>uuid:d415f56b-4bf3-4ae3-8ac8-15f7ebac594b</t>
  </si>
  <si>
    <t>d415f56b-4bf3-4ae3-8ac8-15f7ebac594b</t>
  </si>
  <si>
    <t>2017-06-18T10:22:20.168+06</t>
  </si>
  <si>
    <t>2017-06-18T10:22:00.286+06</t>
  </si>
  <si>
    <t>23.72237686396024 90.42706188560811 -50.60490222220935 4.0</t>
  </si>
  <si>
    <t>2017-06-18T15:13:14.162+06</t>
  </si>
  <si>
    <t>uuid:0d5cf004-f88d-4a0c-81a5-2457a45d3c21</t>
  </si>
  <si>
    <t>0d5cf004-f88d-4a0c-81a5-2457a45d3c21</t>
  </si>
  <si>
    <t>2017-06-18T09:26:38</t>
  </si>
  <si>
    <t>2017-06-18T11:06:37.443+06</t>
  </si>
  <si>
    <t>2017-06-18T11:05:00.563+06</t>
  </si>
  <si>
    <t>23.721132904045742 90.42723709664003 -48.36167178107266 4.0</t>
  </si>
  <si>
    <t>2017-06-18T15:14:42.236+06</t>
  </si>
  <si>
    <t>uuid:4f064510-1d2c-4ef3-b570-021ad9187a75</t>
  </si>
  <si>
    <t>4f064510-1d2c-4ef3-b570-021ad9187a75</t>
  </si>
  <si>
    <t>2017-06-18T11:41:17.199+06</t>
  </si>
  <si>
    <t>2017-06-18T11:41:00.382+06</t>
  </si>
  <si>
    <t>23.730718702719525 90.4253018830207 -45.63095999098094 6.0</t>
  </si>
  <si>
    <t>2017-06-18T15:13:40.012+06</t>
  </si>
  <si>
    <t>uuid:19ed182b-c401-4628-a6dc-9d01e1d968d9</t>
  </si>
  <si>
    <t>19ed182b-c401-4628-a6dc-9d01e1d968d9</t>
  </si>
  <si>
    <t>2017-06-18T09:30:27</t>
  </si>
  <si>
    <t>2017-06-18T11:56:50.162+06</t>
  </si>
  <si>
    <t>2017-06-18T11:52:00.077+06</t>
  </si>
  <si>
    <t>23.73051349664556 90.42527223007316 -40.046089824466016 6.0</t>
  </si>
  <si>
    <t>2017-06-18T15:12:47.963+06</t>
  </si>
  <si>
    <t>uuid:efadba23-4164-467d-9939-92e0fc15f719</t>
  </si>
  <si>
    <t>efadba23-4164-467d-9939-92e0fc15f719</t>
  </si>
  <si>
    <t>2017-06-18T09:31:12</t>
  </si>
  <si>
    <t>2017-06-18T12:13:39.077+06</t>
  </si>
  <si>
    <t>2017-06-18T12:14:00.559+06</t>
  </si>
  <si>
    <t>23.727783656892193 90.42436508758456 -23.007303599105597 6.0</t>
  </si>
  <si>
    <t>2017-06-18T15:15:23.049+06</t>
  </si>
  <si>
    <t>uuid:43426a3f-3c57-4731-9692-36f019030923</t>
  </si>
  <si>
    <t>43426a3f-3c57-4731-9692-36f019030923</t>
  </si>
  <si>
    <t>2017-06-18T09:33:24</t>
  </si>
  <si>
    <t>2017-06-18T12:10:12.588+06</t>
  </si>
  <si>
    <t>2017-06-18T12:09:00.363+06</t>
  </si>
  <si>
    <t>23.727785803473527 90.42455614818773 -25.521494229576877 6.0</t>
  </si>
  <si>
    <t>2017-06-18T15:14:58.679+06</t>
  </si>
  <si>
    <t>uuid:025ae22e-7509-4819-8303-26ed1b47568f</t>
  </si>
  <si>
    <t>025ae22e-7509-4819-8303-26ed1b47568f</t>
  </si>
  <si>
    <t>2017-06-18T09:58:27.049+06</t>
  </si>
  <si>
    <t>2017-06-18T10:00:00.707+06</t>
  </si>
  <si>
    <t>23.724357539072017 90.42739256675266 -42.44604788198912 4.0</t>
  </si>
  <si>
    <t>2017-06-18T15:31:34.732+06</t>
  </si>
  <si>
    <t>uuid:b468da9f-6340-4985-957b-b277d13566c0</t>
  </si>
  <si>
    <t>b468da9f-6340-4985-957b-b277d13566c0</t>
  </si>
  <si>
    <t>2017-06-18T10:50:15.512+06</t>
  </si>
  <si>
    <t>2017-06-18T10:50:00.935+06</t>
  </si>
  <si>
    <t>23.718438061373988 90.427229523039 -37.98737114569155 6.0</t>
  </si>
  <si>
    <t>2017-06-18T15:14:23.330+06</t>
  </si>
  <si>
    <t>uuid:de5f4363-4f12-4206-aa7d-13c4e03337a1</t>
  </si>
  <si>
    <t>de5f4363-4f12-4206-aa7d-13c4e03337a1</t>
  </si>
  <si>
    <t>2017-06-18T09:37:57</t>
  </si>
  <si>
    <t>2017-06-18T15:36:49.185+06</t>
  </si>
  <si>
    <t>uuid:e4acfa1e-b87d-464f-9b17-cfa45c75eda5</t>
  </si>
  <si>
    <t>e4acfa1e-b87d-464f-9b17-cfa45c75eda5</t>
  </si>
  <si>
    <t>2017-06-18T09:39:56</t>
  </si>
  <si>
    <t>2017-06-18T10:07:14.857+06</t>
  </si>
  <si>
    <t>2017-06-18T10:10:00.105+06</t>
  </si>
  <si>
    <t>23.72394222348655 90.42726079000633 -38.87946282149188 4.0</t>
  </si>
  <si>
    <t>Submersible  with tubewell</t>
  </si>
  <si>
    <t>2017-06-18T15:36:05.969+06</t>
  </si>
  <si>
    <t>uuid:40559235-1b3f-499a-ba19-4b3b48c78d92</t>
  </si>
  <si>
    <t>40559235-1b3f-499a-ba19-4b3b48c78d92</t>
  </si>
  <si>
    <t>2017-06-18T09:40:50</t>
  </si>
  <si>
    <t>2017-06-18T10:13:17.904+06</t>
  </si>
  <si>
    <t>2017-06-18T10:15:00.089+06</t>
  </si>
  <si>
    <t>23.72398187905572 90.42736968538274 -44.273631823280645 4.0</t>
  </si>
  <si>
    <t>2017-06-18T15:37:05.366+06</t>
  </si>
  <si>
    <t>uuid:6cc1a5f3-dfdf-4dd1-939f-5facbacbe7f8</t>
  </si>
  <si>
    <t>6cc1a5f3-dfdf-4dd1-939f-5facbacbe7f8</t>
  </si>
  <si>
    <t>2017-06-18T09:41:37</t>
  </si>
  <si>
    <t>2017-06-18T10:21:41.090+06</t>
  </si>
  <si>
    <t>2017-06-18T10:25:00.276+06</t>
  </si>
  <si>
    <t>23.723948394589968 90.4273652297269 -49.94031190083625 4.0</t>
  </si>
  <si>
    <t>Stored dram</t>
  </si>
  <si>
    <t>Many people use this batting place</t>
  </si>
  <si>
    <t>2017-06-18T15:36:10.816+06</t>
  </si>
  <si>
    <t>uuid:2de55eb9-18a3-4464-82b3-3355f45438e5</t>
  </si>
  <si>
    <t>2de55eb9-18a3-4464-82b3-3355f45438e5</t>
  </si>
  <si>
    <t>2017-06-18T09:41:48</t>
  </si>
  <si>
    <t>2017-06-18T10:28:40.399+06</t>
  </si>
  <si>
    <t>2017-06-18T10:30:00.958+06</t>
  </si>
  <si>
    <t>23.72405307617199 90.42739095095871 -37.26176639628871 4.0</t>
  </si>
  <si>
    <t>wet soil</t>
  </si>
  <si>
    <t>2017-06-18T15:36:17.231+06</t>
  </si>
  <si>
    <t>uuid:3d06e52e-c6ae-427f-bcf2-d720f59d8edf</t>
  </si>
  <si>
    <t>3d06e52e-c6ae-427f-bcf2-d720f59d8edf</t>
  </si>
  <si>
    <t>2017-06-18T09:41:50</t>
  </si>
  <si>
    <t>2017-06-18T10:37:43.916+06</t>
  </si>
  <si>
    <t>2017-06-18T10:40:00.912+06</t>
  </si>
  <si>
    <t>23.72495355207413 90.42719737100434 -53.48568016177953 4.0</t>
  </si>
  <si>
    <t>Trash present &amp; Wet soil</t>
  </si>
  <si>
    <t>2017-06-18T15:36:26.012+06</t>
  </si>
  <si>
    <t>uuid:437cd061-e53b-456c-8cfb-0c4ca5afea51</t>
  </si>
  <si>
    <t>437cd061-e53b-456c-8cfb-0c4ca5afea51</t>
  </si>
  <si>
    <t>2017-06-18T09:41:57</t>
  </si>
  <si>
    <t>2017-06-18T10:46:42.811+06</t>
  </si>
  <si>
    <t>2017-06-18T10:50:00.903+06</t>
  </si>
  <si>
    <t>23.72343185986711 90.42706937094714 -58.973839541627974 4.0</t>
  </si>
  <si>
    <t>2017-06-18T15:36:30.479+06</t>
  </si>
  <si>
    <t>uuid:91a7e054-dfe2-4c4e-a752-b35bd3981e27</t>
  </si>
  <si>
    <t>91a7e054-dfe2-4c4e-a752-b35bd3981e27</t>
  </si>
  <si>
    <t>2017-06-18T09:42:08</t>
  </si>
  <si>
    <t>2017-06-18T11:04:32.735+06</t>
  </si>
  <si>
    <t>2017-06-18T11:00:00.999+06</t>
  </si>
  <si>
    <t>23.723688008210562 90.42643394907226 -44.614950740427055 4.0</t>
  </si>
  <si>
    <t>2017-06-18T15:36:57.113+06</t>
  </si>
  <si>
    <t>uuid:37aadef1-84bc-43e9-a585-ac8da3103e99</t>
  </si>
  <si>
    <t>37aadef1-84bc-43e9-a585-ac8da3103e99</t>
  </si>
  <si>
    <t>2017-06-18T09:42:14</t>
  </si>
  <si>
    <t>2017-06-18T11:10:52.578+06</t>
  </si>
  <si>
    <t>2017-06-18T11:10:00.078+06</t>
  </si>
  <si>
    <t>23.723934720894373 90.42631795052678 -40.42097382539908 4.0</t>
  </si>
  <si>
    <t>2017-06-18T15:37:00.979+06</t>
  </si>
  <si>
    <t>uuid:b3d53e8e-49d4-44d3-8fa1-c723b28663e3</t>
  </si>
  <si>
    <t>b3d53e8e-49d4-44d3-8fa1-c723b28663e3</t>
  </si>
  <si>
    <t>2017-06-18T09:42:18</t>
  </si>
  <si>
    <t>2017-06-18T11:39:33.479+06</t>
  </si>
  <si>
    <t>2017-06-18T11:38:00.515+06</t>
  </si>
  <si>
    <t>23.72543183574483 90.42286212847351 -37.596915824709704 6.0</t>
  </si>
  <si>
    <t>2017-06-18T15:36:35.101+06</t>
  </si>
  <si>
    <t>uuid:5de32fce-46c2-494d-b8fb-1b897896cca3</t>
  </si>
  <si>
    <t>5de32fce-46c2-494d-b8fb-1b897896cca3</t>
  </si>
  <si>
    <t>2017-06-18T09:42:28</t>
  </si>
  <si>
    <t>2017-06-18T11:48:55.899+06</t>
  </si>
  <si>
    <t>2017-06-18T11:50:00.490+06</t>
  </si>
  <si>
    <t>23.72487426648828 90.42293247150474 -38.84469684800686 6.0</t>
  </si>
  <si>
    <t>2017-06-18T15:36:39.602+06</t>
  </si>
  <si>
    <t>uuid:61058ab9-48a8-4db0-a31f-eb6280e7393b</t>
  </si>
  <si>
    <t>61058ab9-48a8-4db0-a31f-eb6280e7393b</t>
  </si>
  <si>
    <t>2017-06-18T09:42:38</t>
  </si>
  <si>
    <t>2017-06-18T12:13:14.868+06</t>
  </si>
  <si>
    <t>2017-06-18T12:00:00.788+06</t>
  </si>
  <si>
    <t>23.724290272783062 90.42328523424494 -24.34033961535166 4.0</t>
  </si>
  <si>
    <t>2017-06-18T15:36:44.267+06</t>
  </si>
  <si>
    <t>uuid:1a1b41cb-d463-49b8-8777-ad7c1222842e</t>
  </si>
  <si>
    <t>1a1b41cb-d463-49b8-8777-ad7c1222842e</t>
  </si>
  <si>
    <t>2017-06-18T09:42:49</t>
  </si>
  <si>
    <t>2017-06-18T15:42:52.087+06</t>
  </si>
  <si>
    <t>uuid:f704123e-d49e-4bea-ae90-8c52c184be0a</t>
  </si>
  <si>
    <t>f704123e-d49e-4bea-ae90-8c52c184be0a</t>
  </si>
  <si>
    <t>2017-06-18T09:43:10</t>
  </si>
  <si>
    <t>2017-06-20T10:07:35.035+06</t>
  </si>
  <si>
    <t>2017-06-20T10:10:00.531+06</t>
  </si>
  <si>
    <t>23.780239594908593 90.339616995614 -51.774715177291604 4.0</t>
  </si>
  <si>
    <t>2017-06-20T13:02:25.306+06</t>
  </si>
  <si>
    <t>uuid:1a7d19a0-65a6-4aac-99bf-29be918275ab</t>
  </si>
  <si>
    <t>1a7d19a0-65a6-4aac-99bf-29be918275ab</t>
  </si>
  <si>
    <t>2017-06-20T07:04:27</t>
  </si>
  <si>
    <t>2017-06-20T10:38:14.462+06</t>
  </si>
  <si>
    <t>2017-06-20T10:40:00.466+06</t>
  </si>
  <si>
    <t>23.771751241491796 90.34589518006638 -47.00450945511234 6.0</t>
  </si>
  <si>
    <t>2017-06-20T13:02:41.901+06</t>
  </si>
  <si>
    <t>uuid:db5210f6-9805-4f9d-9918-d8de6c2d3df9</t>
  </si>
  <si>
    <t>db5210f6-9805-4f9d-9918-d8de6c2d3df9</t>
  </si>
  <si>
    <t>2017-06-20T07:04:29</t>
  </si>
  <si>
    <t>2017-06-20T11:15:53.511+06</t>
  </si>
  <si>
    <t>2017-06-20T11:16:00.820+06</t>
  </si>
  <si>
    <t>23.78164744404411 90.34711860802648 -42.97503011909153 6.0</t>
  </si>
  <si>
    <t>2017-06-20T13:02:58.280+06</t>
  </si>
  <si>
    <t>uuid:def05f4a-9f6d-4943-a5d5-791376a6434d</t>
  </si>
  <si>
    <t>def05f4a-9f6d-4943-a5d5-791376a6434d</t>
  </si>
  <si>
    <t>2017-06-20T07:04:32</t>
  </si>
  <si>
    <t>2017-06-20T11:21:48.321+06</t>
  </si>
  <si>
    <t>2017-06-20T11:25:00.334+06</t>
  </si>
  <si>
    <t>23.78254811330805 90.34740689142617 -44.29179839355665 4.0</t>
  </si>
  <si>
    <t>2017-06-20T13:03:14.061+06</t>
  </si>
  <si>
    <t>uuid:5e64893c-e011-4391-8e85-e72958c48be8</t>
  </si>
  <si>
    <t>5e64893c-e011-4391-8e85-e72958c48be8</t>
  </si>
  <si>
    <t>2017-06-20T07:04:34</t>
  </si>
  <si>
    <t>4.0</t>
  </si>
  <si>
    <t>0.22</t>
  </si>
  <si>
    <t>0.06</t>
  </si>
  <si>
    <t>0.16</t>
  </si>
  <si>
    <t>43.31</t>
  </si>
  <si>
    <t>6.0</t>
  </si>
  <si>
    <t>8.0</t>
  </si>
  <si>
    <t>210.00</t>
  </si>
  <si>
    <t>16.0</t>
  </si>
  <si>
    <t>0.66</t>
  </si>
  <si>
    <t>0.04</t>
  </si>
  <si>
    <t>0.08</t>
  </si>
  <si>
    <t>1.74</t>
  </si>
  <si>
    <t>0.19</t>
  </si>
  <si>
    <t>110.00</t>
  </si>
  <si>
    <t>1.60</t>
  </si>
  <si>
    <t>0.03</t>
  </si>
  <si>
    <t>0.09</t>
  </si>
  <si>
    <t>0.01</t>
  </si>
  <si>
    <t>0.13</t>
  </si>
  <si>
    <t>0.0</t>
  </si>
  <si>
    <t>0.12</t>
  </si>
  <si>
    <t>0.11</t>
  </si>
  <si>
    <t>0.25</t>
  </si>
  <si>
    <t>342.00</t>
  </si>
  <si>
    <t>0.00</t>
  </si>
  <si>
    <t>0.05</t>
  </si>
  <si>
    <t>89.00</t>
  </si>
  <si>
    <t>111.00</t>
  </si>
  <si>
    <t>0.02</t>
  </si>
  <si>
    <t>9.55</t>
  </si>
  <si>
    <t>0.07</t>
  </si>
  <si>
    <t>0.61</t>
  </si>
  <si>
    <t>17.66</t>
  </si>
  <si>
    <t>41.04</t>
  </si>
  <si>
    <t>12.0</t>
  </si>
  <si>
    <t>0.1</t>
  </si>
  <si>
    <t>0.35</t>
  </si>
  <si>
    <t>125.00</t>
  </si>
  <si>
    <t>66.00</t>
  </si>
  <si>
    <t>187.00</t>
  </si>
  <si>
    <t>0.17</t>
  </si>
  <si>
    <t>159.00</t>
  </si>
  <si>
    <t>30.55</t>
  </si>
  <si>
    <t>22.61</t>
  </si>
  <si>
    <t>31.66</t>
  </si>
  <si>
    <t>0.34</t>
  </si>
  <si>
    <t>63.00</t>
  </si>
  <si>
    <t>40.21</t>
  </si>
  <si>
    <t>38.35</t>
  </si>
  <si>
    <t>33.55</t>
  </si>
  <si>
    <t>0.27</t>
  </si>
  <si>
    <t>7.98</t>
  </si>
  <si>
    <t>39.40</t>
  </si>
  <si>
    <t>5.54</t>
  </si>
  <si>
    <t>179.00</t>
  </si>
  <si>
    <t>335.00</t>
  </si>
  <si>
    <t>0.38</t>
  </si>
  <si>
    <t>12.14</t>
  </si>
  <si>
    <t>15.00</t>
  </si>
  <si>
    <t>Very dirt water besides railway and it's a very little pond"</t>
  </si>
  <si>
    <t>0.26</t>
  </si>
  <si>
    <t>0.62</t>
  </si>
  <si>
    <t>0.64</t>
  </si>
  <si>
    <t>4.59</t>
  </si>
  <si>
    <t>3.15</t>
  </si>
  <si>
    <t>197.00</t>
  </si>
  <si>
    <t>83.00</t>
  </si>
  <si>
    <t>0.72</t>
  </si>
  <si>
    <t>136.00</t>
  </si>
  <si>
    <t>3.83</t>
  </si>
  <si>
    <t>1.28</t>
  </si>
  <si>
    <t>2.14</t>
  </si>
  <si>
    <t>40.83</t>
  </si>
  <si>
    <t>99.00</t>
  </si>
  <si>
    <t>1.05</t>
  </si>
  <si>
    <t>1.70</t>
  </si>
  <si>
    <t>191.00</t>
  </si>
  <si>
    <t>228.00</t>
  </si>
  <si>
    <t>0.10</t>
  </si>
  <si>
    <t>0.14</t>
  </si>
  <si>
    <t>195.00</t>
  </si>
  <si>
    <t>101.00</t>
  </si>
  <si>
    <t>0.15</t>
  </si>
  <si>
    <t>1.98</t>
  </si>
  <si>
    <t>14.68</t>
  </si>
  <si>
    <t>13.33</t>
  </si>
  <si>
    <t>0.67</t>
  </si>
  <si>
    <t>0.56</t>
  </si>
  <si>
    <t>8.13</t>
  </si>
  <si>
    <t>3.90</t>
  </si>
  <si>
    <t>1.50</t>
  </si>
  <si>
    <t>235.00</t>
  </si>
  <si>
    <t>204.00</t>
  </si>
  <si>
    <t>120.00</t>
  </si>
  <si>
    <t>104.00</t>
  </si>
  <si>
    <t>122.00</t>
  </si>
  <si>
    <t>1.58</t>
  </si>
  <si>
    <t>0.18</t>
  </si>
  <si>
    <t>0.42</t>
  </si>
  <si>
    <t>1.63</t>
  </si>
  <si>
    <t>1.18</t>
  </si>
  <si>
    <t>175.00</t>
  </si>
  <si>
    <t>93.00</t>
  </si>
  <si>
    <t>278.00</t>
  </si>
  <si>
    <t>121.00</t>
  </si>
  <si>
    <t>0.70</t>
  </si>
  <si>
    <t>0.63</t>
  </si>
  <si>
    <t>0.32</t>
  </si>
  <si>
    <t>0.43</t>
  </si>
  <si>
    <t>91.00</t>
  </si>
  <si>
    <t>70.00</t>
  </si>
  <si>
    <t>217.00</t>
  </si>
  <si>
    <t>218.00</t>
  </si>
  <si>
    <t>65.00</t>
  </si>
  <si>
    <t>3.14</t>
  </si>
  <si>
    <t>78.00</t>
  </si>
  <si>
    <t>138.00</t>
  </si>
  <si>
    <t>0.29</t>
  </si>
  <si>
    <t>0.80</t>
  </si>
  <si>
    <t>76.00</t>
  </si>
  <si>
    <t>62.00</t>
  </si>
  <si>
    <t>117.00</t>
  </si>
  <si>
    <t>1.47</t>
  </si>
  <si>
    <t>129.00</t>
  </si>
  <si>
    <t>2.49</t>
  </si>
  <si>
    <t>47.63</t>
  </si>
  <si>
    <t>20.40</t>
  </si>
  <si>
    <t>Near by household &amp; field</t>
  </si>
  <si>
    <t>Wet soil"</t>
  </si>
  <si>
    <t>0.21</t>
  </si>
  <si>
    <t>13.55</t>
  </si>
  <si>
    <t>13.73</t>
  </si>
  <si>
    <t>19.53</t>
  </si>
  <si>
    <t>38.68</t>
  </si>
  <si>
    <t>28.31</t>
  </si>
  <si>
    <t>58.00</t>
  </si>
  <si>
    <t>0.23</t>
  </si>
  <si>
    <t>1.41</t>
  </si>
  <si>
    <t>8.56</t>
  </si>
  <si>
    <t>12.66</t>
  </si>
  <si>
    <t>7.70</t>
  </si>
  <si>
    <t>13.98</t>
  </si>
  <si>
    <t>7.80</t>
  </si>
  <si>
    <t>6.87</t>
  </si>
  <si>
    <t>13.80</t>
  </si>
  <si>
    <t>1.99</t>
  </si>
  <si>
    <t>0.36</t>
  </si>
  <si>
    <t>0.24</t>
  </si>
  <si>
    <t>0.48</t>
  </si>
  <si>
    <t>46.13</t>
  </si>
  <si>
    <t>16.84</t>
  </si>
  <si>
    <t>16.04</t>
  </si>
  <si>
    <t>0.73</t>
  </si>
  <si>
    <t>23.08</t>
  </si>
  <si>
    <t>0.30</t>
  </si>
  <si>
    <t>0.96</t>
  </si>
  <si>
    <t>4.51</t>
  </si>
  <si>
    <t>21.83</t>
  </si>
  <si>
    <t>95.00</t>
  </si>
  <si>
    <t>73.00</t>
  </si>
  <si>
    <t>2.70</t>
  </si>
  <si>
    <t>0.28</t>
  </si>
  <si>
    <t>0.88</t>
  </si>
  <si>
    <t>2.08</t>
  </si>
  <si>
    <t>12.01</t>
  </si>
  <si>
    <t>2.90</t>
  </si>
  <si>
    <t>3.95</t>
  </si>
  <si>
    <t>1.35</t>
  </si>
  <si>
    <t>3.46</t>
  </si>
  <si>
    <t>1.23</t>
  </si>
  <si>
    <t>0.83</t>
  </si>
  <si>
    <t>64.00</t>
  </si>
  <si>
    <t>3.45</t>
  </si>
  <si>
    <t>9.37</t>
  </si>
  <si>
    <t>10.10</t>
  </si>
  <si>
    <t>19.69</t>
  </si>
  <si>
    <t>501.00</t>
  </si>
  <si>
    <t>20.91</t>
  </si>
  <si>
    <t>25.03</t>
  </si>
  <si>
    <t>41.69</t>
  </si>
  <si>
    <t>2.72</t>
  </si>
  <si>
    <t>194.00</t>
  </si>
  <si>
    <t>0.45</t>
  </si>
  <si>
    <t>130.00</t>
  </si>
  <si>
    <t>2.87</t>
  </si>
  <si>
    <t>353.00</t>
  </si>
  <si>
    <t>9.19</t>
  </si>
  <si>
    <t>7.50</t>
  </si>
  <si>
    <t>1.0</t>
  </si>
  <si>
    <t>10.24</t>
  </si>
  <si>
    <t>4.30</t>
  </si>
  <si>
    <t>13.69</t>
  </si>
  <si>
    <t>8.70</t>
  </si>
  <si>
    <t>1.81</t>
  </si>
  <si>
    <t>0.91</t>
  </si>
  <si>
    <t>0.40</t>
  </si>
  <si>
    <t>0.50</t>
  </si>
  <si>
    <t>2.52</t>
  </si>
  <si>
    <t>0.37</t>
  </si>
  <si>
    <t>0.46</t>
  </si>
  <si>
    <t>7.29</t>
  </si>
  <si>
    <t>8.42</t>
  </si>
  <si>
    <t>5.45</t>
  </si>
  <si>
    <t>7.97</t>
  </si>
  <si>
    <t>41.34</t>
  </si>
  <si>
    <t>205.00</t>
  </si>
  <si>
    <t>9.77</t>
  </si>
  <si>
    <t>301.00</t>
  </si>
  <si>
    <t>47.39</t>
  </si>
  <si>
    <t>1.25</t>
  </si>
  <si>
    <t>1.75</t>
  </si>
  <si>
    <t>5.23</t>
  </si>
  <si>
    <t>21.03</t>
  </si>
  <si>
    <t>2.11</t>
  </si>
  <si>
    <t>0.82</t>
  </si>
  <si>
    <t>176.00</t>
  </si>
  <si>
    <t>34.17</t>
  </si>
  <si>
    <t>2.05</t>
  </si>
  <si>
    <t>36.77</t>
  </si>
  <si>
    <t>74.00</t>
  </si>
  <si>
    <t>Sample collected from House # 121 Road # 44.</t>
  </si>
  <si>
    <t>No dirt visible"</t>
  </si>
  <si>
    <t>Sample collected from Apon House</t>
  </si>
  <si>
    <t>House#10</t>
  </si>
  <si>
    <t>Road#108"</t>
  </si>
  <si>
    <t>Sample collected from Kunjusry</t>
  </si>
  <si>
    <t>House#44/A</t>
  </si>
  <si>
    <t>Road#116"</t>
  </si>
  <si>
    <t>0.52</t>
  </si>
  <si>
    <t>15.06</t>
  </si>
  <si>
    <t>25.91</t>
  </si>
  <si>
    <t>86.00</t>
  </si>
  <si>
    <t>33.35</t>
  </si>
  <si>
    <t>106.00</t>
  </si>
  <si>
    <t>92.00</t>
  </si>
  <si>
    <t>45.66</t>
  </si>
  <si>
    <t>20.28</t>
  </si>
  <si>
    <t>24.54</t>
  </si>
  <si>
    <t>52.00</t>
  </si>
  <si>
    <t>49.68</t>
  </si>
  <si>
    <t>0.60</t>
  </si>
  <si>
    <t>1.46</t>
  </si>
  <si>
    <t>Sample colleced from Siddique house</t>
  </si>
  <si>
    <t>H#13</t>
  </si>
  <si>
    <t>R#7"</t>
  </si>
  <si>
    <t>32.11</t>
  </si>
  <si>
    <t>28.26</t>
  </si>
  <si>
    <t>2.54</t>
  </si>
  <si>
    <t>2.20</t>
  </si>
  <si>
    <t>1.00</t>
  </si>
  <si>
    <t>358.00</t>
  </si>
  <si>
    <t>0.31</t>
  </si>
  <si>
    <t>0.41</t>
  </si>
  <si>
    <t>61.00</t>
  </si>
  <si>
    <t>790.00</t>
  </si>
  <si>
    <t>192.00</t>
  </si>
  <si>
    <t>26.27</t>
  </si>
  <si>
    <t xml:space="preserve">No dirt visible.besides Hasina Villa </t>
  </si>
  <si>
    <t>H#05</t>
  </si>
  <si>
    <t>R#15"</t>
  </si>
  <si>
    <t>134.00</t>
  </si>
  <si>
    <t>Dirt visible.</t>
  </si>
  <si>
    <t>Opposite of Al Noor Cadets Madrasa"</t>
  </si>
  <si>
    <t>307.00</t>
  </si>
  <si>
    <t>132.00</t>
  </si>
  <si>
    <t>Besides Anonda Nagor High school"</t>
  </si>
  <si>
    <t>163.00</t>
  </si>
  <si>
    <t>42.93</t>
  </si>
  <si>
    <t>59.00</t>
  </si>
  <si>
    <t>14.04</t>
  </si>
  <si>
    <t>39.15</t>
  </si>
  <si>
    <t>30.69</t>
  </si>
  <si>
    <t>80.00</t>
  </si>
  <si>
    <t>804.00</t>
  </si>
  <si>
    <t>114.00</t>
  </si>
  <si>
    <t>Wet soil,</t>
  </si>
  <si>
    <t>Trash present"</t>
  </si>
  <si>
    <t>127.00</t>
  </si>
  <si>
    <t>Bou bazar,</t>
  </si>
  <si>
    <t>29.05</t>
  </si>
  <si>
    <t>0.57</t>
  </si>
  <si>
    <t>3.92</t>
  </si>
  <si>
    <t>0.3</t>
  </si>
  <si>
    <t>222.00</t>
  </si>
  <si>
    <t>771.00</t>
  </si>
  <si>
    <t>516.00</t>
  </si>
  <si>
    <t>0.20</t>
  </si>
  <si>
    <t>800.00</t>
  </si>
  <si>
    <t>Dirt visible nearby.</t>
  </si>
  <si>
    <t>Sample collected from sinthia building</t>
  </si>
  <si>
    <t>H#13/15</t>
  </si>
  <si>
    <t>R#17</t>
  </si>
  <si>
    <t>Near by."</t>
  </si>
  <si>
    <t>920.00</t>
  </si>
  <si>
    <t>Jheelpar</t>
  </si>
  <si>
    <t>Anondanagar"</t>
  </si>
  <si>
    <t>745.00</t>
  </si>
  <si>
    <t>Mosque road</t>
  </si>
  <si>
    <t xml:space="preserve"> Ananda nagar"</t>
  </si>
  <si>
    <t>310.00</t>
  </si>
  <si>
    <t>Chadpur General Store.</t>
  </si>
  <si>
    <t>Ananda nagar"</t>
  </si>
  <si>
    <t>9.94</t>
  </si>
  <si>
    <t>0.4</t>
  </si>
  <si>
    <t>0.77</t>
  </si>
  <si>
    <t>2.69</t>
  </si>
  <si>
    <t>0.51</t>
  </si>
  <si>
    <t>dirt visible.</t>
  </si>
  <si>
    <t>Dr. Fazle Rabbi Park"</t>
  </si>
  <si>
    <t>432.00</t>
  </si>
  <si>
    <t>Sample colleced from nearby Bhola mosque"</t>
  </si>
  <si>
    <t>811.00</t>
  </si>
  <si>
    <t>Sample colleced from Eastern Bank LTD"</t>
  </si>
  <si>
    <t>119.00</t>
  </si>
  <si>
    <t>43.02</t>
  </si>
  <si>
    <t>DCC Market"</t>
  </si>
  <si>
    <t>178.00</t>
  </si>
  <si>
    <t>Sample colleced from the front of Robi Corporate office"</t>
  </si>
  <si>
    <t>288.00</t>
  </si>
  <si>
    <t>456.00</t>
  </si>
  <si>
    <t>Sample colleced from the front of SA TV"</t>
  </si>
  <si>
    <t>584.00</t>
  </si>
  <si>
    <t>Sample colleced from Gulshan-2 Park"</t>
  </si>
  <si>
    <t>Sample colleced from nearby Hotel Westin"</t>
  </si>
  <si>
    <t>44.72</t>
  </si>
  <si>
    <t>229.00</t>
  </si>
  <si>
    <t>Sample collected from Gabtoli Sromik Union.</t>
  </si>
  <si>
    <t>Soil is moist."</t>
  </si>
  <si>
    <t>31.11</t>
  </si>
  <si>
    <t>Stool found nearby</t>
  </si>
  <si>
    <t>Gabtoli lake"</t>
  </si>
  <si>
    <t>40.57</t>
  </si>
  <si>
    <t>Garbage seen.</t>
  </si>
  <si>
    <t>19.29</t>
  </si>
  <si>
    <t>Garage seen nearby.</t>
  </si>
  <si>
    <t>0.58</t>
  </si>
  <si>
    <t>0.6</t>
  </si>
  <si>
    <t>87.00</t>
  </si>
  <si>
    <t>35.04</t>
  </si>
  <si>
    <t>44.71</t>
  </si>
  <si>
    <t>349.00</t>
  </si>
  <si>
    <t>259.00</t>
  </si>
  <si>
    <t>47.48</t>
  </si>
  <si>
    <t>City colony.</t>
  </si>
  <si>
    <t>Dry soil"</t>
  </si>
  <si>
    <t>28.00</t>
  </si>
  <si>
    <t>10.62</t>
  </si>
  <si>
    <t>3.76</t>
  </si>
  <si>
    <t>Sunibir housing jame masjid,</t>
  </si>
  <si>
    <t>Wasa water with tap."</t>
  </si>
  <si>
    <t>0.2</t>
  </si>
  <si>
    <t>0.47</t>
  </si>
  <si>
    <t>4.31</t>
  </si>
  <si>
    <t>51.00</t>
  </si>
  <si>
    <t>35.85</t>
  </si>
  <si>
    <t>47.06</t>
  </si>
  <si>
    <t>25.66</t>
  </si>
  <si>
    <t>116.00</t>
  </si>
  <si>
    <t>300.00</t>
  </si>
  <si>
    <t>329.00</t>
  </si>
  <si>
    <t>280.00</t>
  </si>
  <si>
    <t>98.00</t>
  </si>
  <si>
    <t>71.00</t>
  </si>
  <si>
    <t>320.00</t>
  </si>
  <si>
    <t>112.00</t>
  </si>
  <si>
    <t>39.46</t>
  </si>
  <si>
    <t>28.41</t>
  </si>
  <si>
    <t>A.G.B colony ideal zone</t>
  </si>
  <si>
    <t>Many trash present"</t>
  </si>
  <si>
    <t>33.66</t>
  </si>
  <si>
    <t>56.20</t>
  </si>
  <si>
    <t>26.20</t>
  </si>
  <si>
    <t>200.00</t>
  </si>
  <si>
    <t>340.00</t>
  </si>
  <si>
    <t>140.00</t>
  </si>
  <si>
    <t>379.00</t>
  </si>
  <si>
    <t>79.00</t>
  </si>
  <si>
    <t>257.00</t>
  </si>
  <si>
    <t>308.00</t>
  </si>
  <si>
    <t>328.00</t>
  </si>
  <si>
    <t>454.00</t>
  </si>
  <si>
    <t>244.00</t>
  </si>
  <si>
    <t>427.00</t>
  </si>
  <si>
    <t>490.00</t>
  </si>
  <si>
    <t>850.00</t>
  </si>
  <si>
    <t>390.00</t>
  </si>
  <si>
    <t>363.00</t>
  </si>
  <si>
    <t>269.00</t>
  </si>
  <si>
    <t>46.98</t>
  </si>
  <si>
    <t>12.35</t>
  </si>
  <si>
    <t>902.00</t>
  </si>
  <si>
    <t>67.00</t>
  </si>
  <si>
    <t>608.00</t>
  </si>
  <si>
    <t>69.00</t>
  </si>
  <si>
    <t>801.00</t>
  </si>
  <si>
    <t>740.00</t>
  </si>
  <si>
    <t>28.92</t>
  </si>
  <si>
    <t>546.00</t>
  </si>
  <si>
    <t>30.09</t>
  </si>
  <si>
    <t>12.82</t>
  </si>
  <si>
    <t>706.00</t>
  </si>
  <si>
    <t>435.00</t>
  </si>
  <si>
    <t>56.00</t>
  </si>
  <si>
    <t>Gopibagh mosque.</t>
  </si>
  <si>
    <t>Semi Moist."</t>
  </si>
  <si>
    <t>18.38</t>
  </si>
  <si>
    <t>44.97</t>
  </si>
  <si>
    <t>15.28</t>
  </si>
  <si>
    <t>97.00</t>
  </si>
  <si>
    <t>741.00</t>
  </si>
  <si>
    <t>33.69</t>
  </si>
  <si>
    <t>1.85</t>
  </si>
  <si>
    <t>1.86</t>
  </si>
  <si>
    <t>3.27</t>
  </si>
  <si>
    <t>1.82</t>
  </si>
  <si>
    <t>0.33</t>
  </si>
  <si>
    <t>1.29</t>
  </si>
  <si>
    <t>41.51</t>
  </si>
  <si>
    <t>206.00</t>
  </si>
  <si>
    <t>131.00</t>
  </si>
  <si>
    <t>847.00</t>
  </si>
  <si>
    <t>312.00</t>
  </si>
  <si>
    <t>686.00</t>
  </si>
  <si>
    <t>1.36</t>
  </si>
  <si>
    <t>72.00</t>
  </si>
  <si>
    <t>32.62</t>
  </si>
  <si>
    <t>330.00</t>
  </si>
  <si>
    <t>593.00</t>
  </si>
  <si>
    <t>82.00</t>
  </si>
  <si>
    <t>415.00</t>
  </si>
  <si>
    <t>327.00</t>
  </si>
  <si>
    <t>691.00</t>
  </si>
  <si>
    <t>911.00</t>
  </si>
  <si>
    <t>582.00</t>
  </si>
  <si>
    <t>183.00</t>
  </si>
  <si>
    <t>1.62</t>
  </si>
  <si>
    <t>2.67</t>
  </si>
  <si>
    <t>4.55</t>
  </si>
  <si>
    <t>17.68</t>
  </si>
  <si>
    <t>9.26</t>
  </si>
  <si>
    <t>20.80</t>
  </si>
  <si>
    <t>2016-01-02T20:29:23.911+06</t>
  </si>
  <si>
    <t>2017-07-02T10:46:00.699+06</t>
  </si>
  <si>
    <t>23.770262585400566 90.4332812269915 -26.334643682753477 8.0</t>
  </si>
  <si>
    <t>2017-07-02T15:02:59.569+06</t>
  </si>
  <si>
    <t>uuid:2a13c03a-908b-4334-8cd7-ffc2c38087e7</t>
  </si>
  <si>
    <t>2a13c03a-908b-4334-8cd7-ffc2c38087e7</t>
  </si>
  <si>
    <t>2017-07-02T09:05:18</t>
  </si>
  <si>
    <t>2017-07-02T11:09:16.367+06</t>
  </si>
  <si>
    <t>2017-07-02T11:10:00.936+06</t>
  </si>
  <si>
    <t>23.771154532955745 90.43159994640673 -45.25909868637428 8.0</t>
  </si>
  <si>
    <t>2017-07-02T15:03:21.051+06</t>
  </si>
  <si>
    <t>uuid:96ad4faf-94ba-4419-ae44-b84c5e211401</t>
  </si>
  <si>
    <t>96ad4faf-94ba-4419-ae44-b84c5e211401</t>
  </si>
  <si>
    <t>2017-07-02T09:05:26</t>
  </si>
  <si>
    <t>2017-07-02T11:19:16.160+06</t>
  </si>
  <si>
    <t>2017-07-02T11:15:00.296+06</t>
  </si>
  <si>
    <t>23.77125157682884 90.43155451004219 -56.32105481549012 8.0</t>
  </si>
  <si>
    <t>Sample collected from Ananda nagar school</t>
  </si>
  <si>
    <t>2017-07-02T15:03:42.479+06</t>
  </si>
  <si>
    <t>uuid:3683a5e3-b599-4543-9a64-59deedaf759f</t>
  </si>
  <si>
    <t>3683a5e3-b599-4543-9a64-59deedaf759f</t>
  </si>
  <si>
    <t>2017-07-02T09:05:31</t>
  </si>
  <si>
    <t>2017-07-02T12:33:41.274+06</t>
  </si>
  <si>
    <t>2017-07-02T12:33:00.683+06</t>
  </si>
  <si>
    <t>23.77062758587831 90.4312085074705 -67.4886347171901 8.0</t>
  </si>
  <si>
    <t>Sample collected from Ananda nagar kindergarten school</t>
  </si>
  <si>
    <t>2017-07-02T15:03:58.709+06</t>
  </si>
  <si>
    <t>uuid:4ee36672-edd0-4b9e-801f-548280cf098a</t>
  </si>
  <si>
    <t>4ee36672-edd0-4b9e-801f-548280cf098a</t>
  </si>
  <si>
    <t>2017-07-02T09:05:46</t>
  </si>
  <si>
    <t>2017-07-02T11:17:45.904+06</t>
  </si>
  <si>
    <t>2017-07-02T11:20:00.873+06</t>
  </si>
  <si>
    <t>23.791024654301484 90.42049358050981 -30.192070122166857 6.0</t>
  </si>
  <si>
    <t>2017-07-02T15:04:02.409+06</t>
  </si>
  <si>
    <t>uuid:c13a05a7-1000-4449-aa6a-49763b12427c</t>
  </si>
  <si>
    <t>c13a05a7-1000-4449-aa6a-49763b12427c</t>
  </si>
  <si>
    <t>2017-07-02T09:06:00</t>
  </si>
  <si>
    <t>2017-07-02T12:27:57.630+06</t>
  </si>
  <si>
    <t>2017-07-02T12:28:00.967+06</t>
  </si>
  <si>
    <t>23.780524178278938 90.41615006831225 89.91104836626648 6.0</t>
  </si>
  <si>
    <t>2017-07-02T15:05:11.371+06</t>
  </si>
  <si>
    <t>uuid:f03f6186-4ee5-4028-a892-301cd222da0b</t>
  </si>
  <si>
    <t>f03f6186-4ee5-4028-a892-301cd222da0b</t>
  </si>
  <si>
    <t>2017-07-02T09:06:07</t>
  </si>
  <si>
    <t>2017-07-02T12:32:46.521+06</t>
  </si>
  <si>
    <t>2017-07-02T12:30:00.965+06</t>
  </si>
  <si>
    <t>23.72251743670232 90.42722290574541 -44.21421582240429 8.0</t>
  </si>
  <si>
    <t>2017-07-02T15:04:34.016+06</t>
  </si>
  <si>
    <t>uuid:3224dd38-79c3-49b8-b94d-cf5c9af1417e</t>
  </si>
  <si>
    <t>3224dd38-79c3-49b8-b94d-cf5c9af1417e</t>
  </si>
  <si>
    <t>2017-07-02T09:08:00</t>
  </si>
  <si>
    <t>2017-07-02T12:50:21.318+06</t>
  </si>
  <si>
    <t>2017-07-02T12:45:00.347+06</t>
  </si>
  <si>
    <t>23.722116360460483 90.42730574145415 -52.76075107702486 6.0</t>
  </si>
  <si>
    <t>2017-07-02T15:04:54.879+06</t>
  </si>
  <si>
    <t>uuid:6addb546-5bf8-4b05-9908-a9e1f27cbda4</t>
  </si>
  <si>
    <t>6addb546-5bf8-4b05-9908-a9e1f27cbda4</t>
  </si>
  <si>
    <t>2017-07-02T09:08:08</t>
  </si>
  <si>
    <t>2017-07-03T11:00:55.611+06</t>
  </si>
  <si>
    <t>2017-07-03T10:58:00.639+06</t>
  </si>
  <si>
    <t>23.771321958278932 90.43158176939328 -43.9993196548346 4.0</t>
  </si>
  <si>
    <t>2017-07-03T14:10:15.097+06</t>
  </si>
  <si>
    <t>uuid:512eb126-8019-404e-bc22-79d9f446e66c</t>
  </si>
  <si>
    <t>512eb126-8019-404e-bc22-79d9f446e66c</t>
  </si>
  <si>
    <t>2017-07-03T08:12:13</t>
  </si>
  <si>
    <t>2017-07-03T11:13:00.375+06</t>
  </si>
  <si>
    <t>2017-07-03T11:05:00.687+06</t>
  </si>
  <si>
    <t>23.77114408258604 90.43164524853329 -47.19326502209667 4.0</t>
  </si>
  <si>
    <t>2017-07-03T14:10:24.147+06</t>
  </si>
  <si>
    <t>uuid:7496423c-3161-45c4-9c30-5537342fdc80</t>
  </si>
  <si>
    <t>7496423c-3161-45c4-9c30-5537342fdc80</t>
  </si>
  <si>
    <t>2017-07-03T08:13:58</t>
  </si>
  <si>
    <t>2017-07-03T11:33:24.519+06</t>
  </si>
  <si>
    <t>2017-07-03T11:22:00.301+06</t>
  </si>
  <si>
    <t>23.77083175508975 90.43224795935433 -45.46447266720173 4.0</t>
  </si>
  <si>
    <t>2017-07-03T14:10:30.115+06</t>
  </si>
  <si>
    <t>uuid:1b353dc8-d19f-4bf5-a5a3-625fa64c4613</t>
  </si>
  <si>
    <t>1b353dc8-d19f-4bf5-a5a3-625fa64c4613</t>
  </si>
  <si>
    <t>2017-07-03T08:16:05</t>
  </si>
  <si>
    <t>2017-07-03T12:20:42.630+06</t>
  </si>
  <si>
    <t>2017-07-03T12:10:00.757+06</t>
  </si>
  <si>
    <t>23.769356130559732 90.43129289437906 -50.643694925255765 4.0</t>
  </si>
  <si>
    <t>2017-07-03T14:10:35.600+06</t>
  </si>
  <si>
    <t>uuid:46621c85-731b-488a-bdb3-ef9200ceeb8d</t>
  </si>
  <si>
    <t>46621c85-731b-488a-bdb3-ef9200ceeb8d</t>
  </si>
  <si>
    <t>2017-07-03T08:16:12</t>
  </si>
  <si>
    <t>2017-07-03T12:23:44.423+06</t>
  </si>
  <si>
    <t>2017-07-03T12:25:00.373+06</t>
  </si>
  <si>
    <t>23.770364578305642 90.43023672237598 -38.88007401660338 4.0</t>
  </si>
  <si>
    <t>2017-07-03T14:10:43.021+06</t>
  </si>
  <si>
    <t>uuid:031a68e6-6c15-4093-8156-4863989b37f2</t>
  </si>
  <si>
    <t>031a68e6-6c15-4093-8156-4863989b37f2</t>
  </si>
  <si>
    <t>2017-07-03T08:17:12</t>
  </si>
  <si>
    <t>0.5</t>
  </si>
  <si>
    <t>10.48</t>
  </si>
  <si>
    <t>613.1</t>
  </si>
  <si>
    <t>47.1</t>
  </si>
  <si>
    <t>5.2</t>
  </si>
  <si>
    <t>10.22</t>
  </si>
  <si>
    <t>579.4</t>
  </si>
  <si>
    <t>59.1</t>
  </si>
  <si>
    <t>6.3</t>
  </si>
  <si>
    <t>10.45</t>
  </si>
  <si>
    <t>920.8</t>
  </si>
  <si>
    <t>86.0</t>
  </si>
  <si>
    <t>7.4</t>
  </si>
  <si>
    <t>4.1</t>
  </si>
  <si>
    <t>12.1</t>
  </si>
  <si>
    <t>42.6</t>
  </si>
  <si>
    <t>10.9</t>
  </si>
  <si>
    <t>161.0</t>
  </si>
  <si>
    <t>69.5</t>
  </si>
  <si>
    <t>60.5</t>
  </si>
  <si>
    <t>2.0</t>
  </si>
  <si>
    <t>435.2</t>
  </si>
  <si>
    <t>3.1</t>
  </si>
  <si>
    <t>285.1</t>
  </si>
  <si>
    <t>198.9</t>
  </si>
  <si>
    <t>18.3</t>
  </si>
  <si>
    <t>135.4</t>
  </si>
  <si>
    <t>11.0</t>
  </si>
  <si>
    <t>816.4</t>
  </si>
  <si>
    <t>77.6</t>
  </si>
  <si>
    <t>9.52</t>
  </si>
  <si>
    <t>1553.1</t>
  </si>
  <si>
    <t>167.0</t>
  </si>
  <si>
    <t>14.8</t>
  </si>
  <si>
    <t>9.65</t>
  </si>
  <si>
    <t>70.3</t>
  </si>
  <si>
    <t>17.5</t>
  </si>
  <si>
    <t>10.2</t>
  </si>
  <si>
    <t>183.5</t>
  </si>
  <si>
    <t>14.6</t>
  </si>
  <si>
    <t>7.5</t>
  </si>
  <si>
    <t>517.2</t>
  </si>
  <si>
    <t>98.0</t>
  </si>
  <si>
    <t>63.1</t>
  </si>
  <si>
    <t>12.2</t>
  </si>
  <si>
    <t>109.32</t>
  </si>
  <si>
    <t>136.85</t>
  </si>
  <si>
    <t>123.04</t>
  </si>
  <si>
    <t>33.1</t>
  </si>
  <si>
    <t>9.75</t>
  </si>
  <si>
    <t>10.4</t>
  </si>
  <si>
    <t>9.8</t>
  </si>
  <si>
    <t>186.0</t>
  </si>
  <si>
    <t>554.9</t>
  </si>
  <si>
    <t>478.4</t>
  </si>
  <si>
    <t>1046.2</t>
  </si>
  <si>
    <t>64.4</t>
  </si>
  <si>
    <t>686.7</t>
  </si>
  <si>
    <t>35.5</t>
  </si>
  <si>
    <t>54.6</t>
  </si>
  <si>
    <t>25.0</t>
  </si>
  <si>
    <t>62.0</t>
  </si>
  <si>
    <t>33.6</t>
  </si>
  <si>
    <t>8.6</t>
  </si>
  <si>
    <t>10.42</t>
  </si>
  <si>
    <t>10.14</t>
  </si>
  <si>
    <t>8.5</t>
  </si>
  <si>
    <t>745.24</t>
  </si>
  <si>
    <t>42.04</t>
  </si>
  <si>
    <t>547.5</t>
  </si>
  <si>
    <t>46.4</t>
  </si>
  <si>
    <t>120.05</t>
  </si>
  <si>
    <t>220.35</t>
  </si>
  <si>
    <t>350.1</t>
  </si>
  <si>
    <t>61.3</t>
  </si>
  <si>
    <t>180.75</t>
  </si>
  <si>
    <t>32.3</t>
  </si>
  <si>
    <t>209.8</t>
  </si>
  <si>
    <t>26.2</t>
  </si>
  <si>
    <t>97.47</t>
  </si>
  <si>
    <t>1986.3</t>
  </si>
  <si>
    <t>228.2</t>
  </si>
  <si>
    <t>225.25</t>
  </si>
  <si>
    <t>66.3</t>
  </si>
  <si>
    <t>928.38</t>
  </si>
  <si>
    <t>1413.6</t>
  </si>
  <si>
    <t>101.7</t>
  </si>
  <si>
    <t>1299.7</t>
  </si>
  <si>
    <t>114.5</t>
  </si>
  <si>
    <t>325.5</t>
  </si>
  <si>
    <t>9.87</t>
  </si>
  <si>
    <t>48.7</t>
  </si>
  <si>
    <t>141.4</t>
  </si>
  <si>
    <t>18.7</t>
  </si>
  <si>
    <t>866.4</t>
  </si>
  <si>
    <t>1203.3</t>
  </si>
  <si>
    <t>172.5</t>
  </si>
  <si>
    <t>60.2</t>
  </si>
  <si>
    <t>410.6</t>
  </si>
  <si>
    <t>30.5</t>
  </si>
  <si>
    <t>152.9</t>
  </si>
  <si>
    <t>374.4</t>
  </si>
  <si>
    <t>14.5</t>
  </si>
  <si>
    <t>22.8</t>
  </si>
  <si>
    <t>9.57</t>
  </si>
  <si>
    <t>292.4</t>
  </si>
  <si>
    <t>9.98</t>
  </si>
  <si>
    <t>13.5</t>
  </si>
  <si>
    <t>10.38</t>
  </si>
  <si>
    <t>285.15</t>
  </si>
  <si>
    <t>401.6</t>
  </si>
  <si>
    <t>181.39</t>
  </si>
  <si>
    <t>9.6</t>
  </si>
  <si>
    <t>136.89</t>
  </si>
  <si>
    <t>7.1</t>
  </si>
  <si>
    <t>10.98</t>
  </si>
  <si>
    <t>1119.9</t>
  </si>
  <si>
    <t>83.6</t>
  </si>
  <si>
    <t>142.88</t>
  </si>
  <si>
    <t>3.0</t>
  </si>
  <si>
    <t>2419.6</t>
  </si>
  <si>
    <t>131.4</t>
  </si>
  <si>
    <t>214.3</t>
  </si>
  <si>
    <t>220.9</t>
  </si>
  <si>
    <t>50.4</t>
  </si>
  <si>
    <t>20.1</t>
  </si>
  <si>
    <t>172.3</t>
  </si>
  <si>
    <t>18.1</t>
  </si>
  <si>
    <t>187.5</t>
  </si>
  <si>
    <t>139.6</t>
  </si>
  <si>
    <t>19.9</t>
  </si>
  <si>
    <t>30.9</t>
  </si>
  <si>
    <t>25.3</t>
  </si>
  <si>
    <t>187.2</t>
  </si>
  <si>
    <t>9.7</t>
  </si>
  <si>
    <t>241.25</t>
  </si>
  <si>
    <t>10.39</t>
  </si>
  <si>
    <t>10.11</t>
  </si>
  <si>
    <t>38.4</t>
  </si>
  <si>
    <t>405.2</t>
  </si>
  <si>
    <t>572.55</t>
  </si>
  <si>
    <t>14.9</t>
  </si>
  <si>
    <t>185.0</t>
  </si>
  <si>
    <t>174.39</t>
  </si>
  <si>
    <t>60.9</t>
  </si>
  <si>
    <t>9.79</t>
  </si>
  <si>
    <t>42.0</t>
  </si>
  <si>
    <t>190.3</t>
  </si>
  <si>
    <t>6.2</t>
  </si>
  <si>
    <t>71.7</t>
  </si>
  <si>
    <t>212.51</t>
  </si>
  <si>
    <t>16.1</t>
  </si>
  <si>
    <t>139.1</t>
  </si>
  <si>
    <t>11.9</t>
  </si>
  <si>
    <t>8.4</t>
  </si>
  <si>
    <t>18.5</t>
  </si>
  <si>
    <t>67.0</t>
  </si>
  <si>
    <t>727.2</t>
  </si>
  <si>
    <t>151.52</t>
  </si>
  <si>
    <t>21.56</t>
  </si>
  <si>
    <t>37.3</t>
  </si>
  <si>
    <t>145.14</t>
  </si>
  <si>
    <t>461.1</t>
  </si>
  <si>
    <t>46.5</t>
  </si>
  <si>
    <t>74.3</t>
  </si>
  <si>
    <t>259.5</t>
  </si>
  <si>
    <t>22.3</t>
  </si>
  <si>
    <t>315.75</t>
  </si>
  <si>
    <t>78.9</t>
  </si>
  <si>
    <t>164.45</t>
  </si>
  <si>
    <t>175.44</t>
  </si>
  <si>
    <t>145.25</t>
  </si>
  <si>
    <t>77.1</t>
  </si>
  <si>
    <t>75.18</t>
  </si>
  <si>
    <t>43.5</t>
  </si>
  <si>
    <t>980.4</t>
  </si>
  <si>
    <t>136.73</t>
  </si>
  <si>
    <t>35.9</t>
  </si>
  <si>
    <t>10.54</t>
  </si>
  <si>
    <t>290.9</t>
  </si>
  <si>
    <t>22.6</t>
  </si>
  <si>
    <t>9.76</t>
  </si>
  <si>
    <t>648.8</t>
  </si>
  <si>
    <t>56.3</t>
  </si>
  <si>
    <t>14.95</t>
  </si>
  <si>
    <t>198.3</t>
  </si>
  <si>
    <t>169.13</t>
  </si>
  <si>
    <t>10.57</t>
  </si>
  <si>
    <t>105.4</t>
  </si>
  <si>
    <t>10.21</t>
  </si>
  <si>
    <t>93.3</t>
  </si>
  <si>
    <t>10.34</t>
  </si>
  <si>
    <t>18.9</t>
  </si>
  <si>
    <t>17.3</t>
  </si>
  <si>
    <t>9.66</t>
  </si>
  <si>
    <t>62.4</t>
  </si>
  <si>
    <t>75.9</t>
  </si>
  <si>
    <t>27.5</t>
  </si>
  <si>
    <t>10.12</t>
  </si>
  <si>
    <t>202.58</t>
  </si>
  <si>
    <t>19.08</t>
  </si>
  <si>
    <t>142.1</t>
  </si>
  <si>
    <t>217.8</t>
  </si>
  <si>
    <t>60.34</t>
  </si>
  <si>
    <t>53.6</t>
  </si>
  <si>
    <t>121.68</t>
  </si>
  <si>
    <t>88.4</t>
  </si>
  <si>
    <t>55.7</t>
  </si>
  <si>
    <t>260.3</t>
  </si>
  <si>
    <t>29.2</t>
  </si>
  <si>
    <t>116.9</t>
  </si>
  <si>
    <t>90.8</t>
  </si>
  <si>
    <t>307.6</t>
  </si>
  <si>
    <t>25.6</t>
  </si>
  <si>
    <t>218.42</t>
  </si>
  <si>
    <t>751.15</t>
  </si>
  <si>
    <t>714.85</t>
  </si>
  <si>
    <t>365.4</t>
  </si>
  <si>
    <t>25.9</t>
  </si>
  <si>
    <t>224.7</t>
  </si>
  <si>
    <t>41.0</t>
  </si>
  <si>
    <t>158.14</t>
  </si>
  <si>
    <t>9.5</t>
  </si>
  <si>
    <t>81.41</t>
  </si>
  <si>
    <t>99.57</t>
  </si>
  <si>
    <t>45.5</t>
  </si>
  <si>
    <t>71.2</t>
  </si>
  <si>
    <t>90.9</t>
  </si>
  <si>
    <t>20.3</t>
  </si>
  <si>
    <t>23.5</t>
  </si>
  <si>
    <t>48.0</t>
  </si>
  <si>
    <t>151.5</t>
  </si>
  <si>
    <t>10.46</t>
  </si>
  <si>
    <t>167.4</t>
  </si>
  <si>
    <t>56.5</t>
  </si>
  <si>
    <t>18.54</t>
  </si>
  <si>
    <t>57.3</t>
  </si>
  <si>
    <t>248.9</t>
  </si>
  <si>
    <t>275.5</t>
  </si>
  <si>
    <t>85.7</t>
  </si>
  <si>
    <t>218.7</t>
  </si>
  <si>
    <t>83.3</t>
  </si>
  <si>
    <t>364.4</t>
  </si>
  <si>
    <t>61.45</t>
  </si>
  <si>
    <t>285.4</t>
  </si>
  <si>
    <t>23.8</t>
  </si>
  <si>
    <t>54.7</t>
  </si>
  <si>
    <t>1000.0</t>
  </si>
  <si>
    <t>40.2</t>
  </si>
  <si>
    <t>10.49</t>
  </si>
  <si>
    <t>128.1</t>
  </si>
  <si>
    <t>387.3</t>
  </si>
  <si>
    <t>344.8</t>
  </si>
  <si>
    <t>24.3</t>
  </si>
  <si>
    <t>140.1</t>
  </si>
  <si>
    <t>15.6</t>
  </si>
  <si>
    <t>204.6</t>
  </si>
  <si>
    <t>214.2</t>
  </si>
  <si>
    <t>37.9</t>
  </si>
  <si>
    <t>770.1</t>
  </si>
  <si>
    <t>193.72</t>
  </si>
  <si>
    <t>108.42</t>
  </si>
  <si>
    <t>155.3</t>
  </si>
  <si>
    <t>12.83</t>
  </si>
  <si>
    <t>113.7</t>
  </si>
  <si>
    <t>140.81</t>
  </si>
  <si>
    <t>222.4</t>
  </si>
  <si>
    <t>15.5</t>
  </si>
  <si>
    <t>188.1</t>
  </si>
  <si>
    <t>98.7</t>
  </si>
  <si>
    <t>118.7</t>
  </si>
  <si>
    <t>40.8</t>
  </si>
  <si>
    <t>272.3</t>
  </si>
  <si>
    <t>15.8</t>
  </si>
  <si>
    <t>248.1</t>
  </si>
  <si>
    <t>59.4</t>
  </si>
  <si>
    <t>52.1</t>
  </si>
  <si>
    <t>10.13</t>
  </si>
  <si>
    <t>159.7</t>
  </si>
  <si>
    <t>10.59</t>
  </si>
  <si>
    <t>13.1</t>
  </si>
  <si>
    <t>10.5</t>
  </si>
  <si>
    <t>107.1</t>
  </si>
  <si>
    <t>10.08</t>
  </si>
  <si>
    <t>5.1</t>
  </si>
  <si>
    <t>126.11</t>
  </si>
  <si>
    <t>161.6</t>
  </si>
  <si>
    <t>23.1</t>
  </si>
  <si>
    <t>152.98</t>
  </si>
  <si>
    <t>155.54</t>
  </si>
  <si>
    <t>45.0</t>
  </si>
  <si>
    <t>24.6</t>
  </si>
  <si>
    <t>124.91</t>
  </si>
  <si>
    <t>128.32</t>
  </si>
  <si>
    <t>178.5</t>
  </si>
  <si>
    <t>26.9</t>
  </si>
  <si>
    <t>28.8</t>
  </si>
  <si>
    <t>27.2</t>
  </si>
  <si>
    <t>107.6</t>
  </si>
  <si>
    <t>17.1</t>
  </si>
  <si>
    <t>53.7</t>
  </si>
  <si>
    <t>74.9</t>
  </si>
  <si>
    <t>7.3</t>
  </si>
  <si>
    <t>34.1</t>
  </si>
  <si>
    <t>140.92</t>
  </si>
  <si>
    <t>88.2</t>
  </si>
  <si>
    <t>75.78</t>
  </si>
  <si>
    <t>110.6</t>
  </si>
  <si>
    <t>74.53</t>
  </si>
  <si>
    <t>47.3</t>
  </si>
  <si>
    <t>188.2</t>
  </si>
  <si>
    <t>10.43</t>
  </si>
  <si>
    <t>52.9</t>
  </si>
  <si>
    <t>9.93</t>
  </si>
  <si>
    <t>123.6</t>
  </si>
  <si>
    <t>54.8</t>
  </si>
  <si>
    <t>436.0</t>
  </si>
  <si>
    <t>6.44</t>
  </si>
  <si>
    <t>167.89</t>
  </si>
  <si>
    <t>33.2</t>
  </si>
  <si>
    <t>108.76</t>
  </si>
  <si>
    <t>174.65</t>
  </si>
  <si>
    <t>240.62</t>
  </si>
  <si>
    <t>31.64</t>
  </si>
  <si>
    <t>15.87</t>
  </si>
  <si>
    <t>193.5</t>
  </si>
  <si>
    <t>119.11</t>
  </si>
  <si>
    <t>95.9</t>
  </si>
  <si>
    <t>84.56</t>
  </si>
  <si>
    <t>31.76</t>
  </si>
  <si>
    <t>185.87</t>
  </si>
  <si>
    <t>83.9</t>
  </si>
  <si>
    <t>47.2</t>
  </si>
  <si>
    <t>83.76</t>
  </si>
  <si>
    <t>143.4</t>
  </si>
  <si>
    <t>149.6</t>
  </si>
  <si>
    <t>1732.9</t>
  </si>
  <si>
    <t>127.8</t>
  </si>
  <si>
    <t>73.06</t>
  </si>
  <si>
    <t>477.58</t>
  </si>
  <si>
    <t>162.78</t>
  </si>
  <si>
    <t>36.8</t>
  </si>
  <si>
    <t>31.3</t>
  </si>
  <si>
    <t>10.03</t>
  </si>
  <si>
    <t>78.0</t>
  </si>
  <si>
    <t>10.52</t>
  </si>
  <si>
    <t>10.53</t>
  </si>
  <si>
    <t>122.3</t>
  </si>
  <si>
    <t>104.6</t>
  </si>
  <si>
    <t>35.0</t>
  </si>
  <si>
    <t>727.0</t>
  </si>
  <si>
    <t>53.8</t>
  </si>
  <si>
    <t>84.5</t>
  </si>
  <si>
    <t>36.4</t>
  </si>
  <si>
    <t>36.9</t>
  </si>
  <si>
    <t>319.9</t>
  </si>
  <si>
    <t>188.98</t>
  </si>
  <si>
    <t>130.73</t>
  </si>
  <si>
    <t>160.04</t>
  </si>
  <si>
    <t>92.68</t>
  </si>
  <si>
    <t>9.58</t>
  </si>
  <si>
    <t>31.7</t>
  </si>
  <si>
    <t>39.9</t>
  </si>
  <si>
    <t>88.6</t>
  </si>
  <si>
    <t>32.7</t>
  </si>
  <si>
    <t>21.8</t>
  </si>
  <si>
    <t>52.8</t>
  </si>
  <si>
    <t>42.8</t>
  </si>
  <si>
    <t>96.0</t>
  </si>
  <si>
    <t>13.4</t>
  </si>
  <si>
    <t>78.82</t>
  </si>
  <si>
    <t>25.36</t>
  </si>
  <si>
    <t>92.06</t>
  </si>
  <si>
    <t>88.87</t>
  </si>
  <si>
    <t>38.84</t>
  </si>
  <si>
    <t>172.2</t>
  </si>
  <si>
    <t>88.59</t>
  </si>
  <si>
    <t>488.4</t>
  </si>
  <si>
    <t>112.15</t>
  </si>
  <si>
    <t>49.6</t>
  </si>
  <si>
    <t>194.64</t>
  </si>
  <si>
    <t>160.7</t>
  </si>
  <si>
    <t>21.6</t>
  </si>
  <si>
    <t>72.3</t>
  </si>
  <si>
    <t>9.56</t>
  </si>
  <si>
    <t>91.4</t>
  </si>
  <si>
    <t>44.1</t>
  </si>
  <si>
    <t>10.47</t>
  </si>
  <si>
    <t>9.69</t>
  </si>
  <si>
    <t>9.63</t>
  </si>
  <si>
    <t>171.08</t>
  </si>
  <si>
    <t>31.89</t>
  </si>
  <si>
    <t>103.78</t>
  </si>
  <si>
    <t>163.29</t>
  </si>
  <si>
    <t>157.57</t>
  </si>
  <si>
    <t>10.99</t>
  </si>
  <si>
    <t>129.58</t>
  </si>
  <si>
    <t>112.23</t>
  </si>
  <si>
    <t>199.76</t>
  </si>
  <si>
    <t>20.39</t>
  </si>
  <si>
    <t>133.4</t>
  </si>
  <si>
    <t>10.29</t>
  </si>
  <si>
    <t>10.0</t>
  </si>
  <si>
    <t>16.35</t>
  </si>
  <si>
    <t>206.4</t>
  </si>
  <si>
    <t>20.16</t>
  </si>
  <si>
    <t>178.9</t>
  </si>
  <si>
    <t>32.8</t>
  </si>
  <si>
    <t>88.0</t>
  </si>
  <si>
    <t>10.8</t>
  </si>
  <si>
    <t>56.1</t>
  </si>
  <si>
    <t>21.3</t>
  </si>
  <si>
    <t>10.1</t>
  </si>
  <si>
    <t>10.15</t>
  </si>
  <si>
    <t>10.97</t>
  </si>
  <si>
    <t>116.17</t>
  </si>
  <si>
    <t>268.72</t>
  </si>
  <si>
    <t>41.36</t>
  </si>
  <si>
    <t>43.58</t>
  </si>
  <si>
    <t>10.32</t>
  </si>
  <si>
    <t>16.29</t>
  </si>
  <si>
    <t>129.6</t>
  </si>
  <si>
    <t>141.68</t>
  </si>
  <si>
    <t>44.8</t>
  </si>
  <si>
    <t>31.8</t>
  </si>
  <si>
    <t>125.9</t>
  </si>
  <si>
    <t>93.4</t>
  </si>
  <si>
    <t>68.15</t>
  </si>
  <si>
    <t>102.2</t>
  </si>
  <si>
    <t>13.2</t>
  </si>
  <si>
    <t>44.56</t>
  </si>
  <si>
    <t>45.7</t>
  </si>
  <si>
    <t>299.75</t>
  </si>
  <si>
    <t>62.13</t>
  </si>
  <si>
    <t>51.2</t>
  </si>
  <si>
    <t>33.54</t>
  </si>
  <si>
    <t>51.42</t>
  </si>
  <si>
    <t>55.6</t>
  </si>
  <si>
    <t>86.2</t>
  </si>
  <si>
    <t>9.46</t>
  </si>
  <si>
    <t>165.8</t>
  </si>
  <si>
    <t>10.01</t>
  </si>
  <si>
    <t>10.73</t>
  </si>
  <si>
    <t>75.4</t>
  </si>
  <si>
    <t>108.1</t>
  </si>
  <si>
    <t>195.6</t>
  </si>
  <si>
    <t>219.1</t>
  </si>
  <si>
    <t>68.4</t>
  </si>
  <si>
    <t>40.33</t>
  </si>
  <si>
    <t>104.3</t>
  </si>
  <si>
    <t>152.48</t>
  </si>
  <si>
    <t>10.37</t>
  </si>
  <si>
    <t>184.2</t>
  </si>
  <si>
    <t>10.06</t>
  </si>
  <si>
    <t>10.25</t>
  </si>
  <si>
    <t>235.9</t>
  </si>
  <si>
    <t>52.0</t>
  </si>
  <si>
    <t>162.7</t>
  </si>
  <si>
    <t>29.1</t>
  </si>
  <si>
    <t>122.35</t>
  </si>
  <si>
    <t>38.9</t>
  </si>
  <si>
    <t>79.8</t>
  </si>
  <si>
    <t>1732.7</t>
  </si>
  <si>
    <t>73.3</t>
  </si>
  <si>
    <t>108.6</t>
  </si>
  <si>
    <t>81.3</t>
  </si>
  <si>
    <t>201.4</t>
  </si>
  <si>
    <t>24.1</t>
  </si>
  <si>
    <t>49.5</t>
  </si>
  <si>
    <t>133.3</t>
  </si>
  <si>
    <t>124.6</t>
  </si>
  <si>
    <t>132.64</t>
  </si>
  <si>
    <t>232.48</t>
  </si>
  <si>
    <t>125.0</t>
  </si>
  <si>
    <t>10.6</t>
  </si>
  <si>
    <t>129.1</t>
  </si>
  <si>
    <t>70.6</t>
  </si>
  <si>
    <t>10.51</t>
  </si>
  <si>
    <t>10.33</t>
  </si>
  <si>
    <t>166.4</t>
  </si>
  <si>
    <t>58.5</t>
  </si>
  <si>
    <t>205.2</t>
  </si>
  <si>
    <t>18.49</t>
  </si>
  <si>
    <t>241.5</t>
  </si>
  <si>
    <t>286.29</t>
  </si>
  <si>
    <t>6.72</t>
  </si>
  <si>
    <t>174.83</t>
  </si>
  <si>
    <t>70.61</t>
  </si>
  <si>
    <t>43.2</t>
  </si>
  <si>
    <t>10.09</t>
  </si>
  <si>
    <t>73.8</t>
  </si>
  <si>
    <t>68.3</t>
  </si>
  <si>
    <t>121.1</t>
  </si>
  <si>
    <t>34.5</t>
  </si>
  <si>
    <t>99.0</t>
  </si>
  <si>
    <t>231.0</t>
  </si>
  <si>
    <t>108.9</t>
  </si>
  <si>
    <t>524.7</t>
  </si>
  <si>
    <t>214.1</t>
  </si>
  <si>
    <t>117.2</t>
  </si>
  <si>
    <t>23.3</t>
  </si>
  <si>
    <t>478.6</t>
  </si>
  <si>
    <t>67.7</t>
  </si>
  <si>
    <t>137.6</t>
  </si>
  <si>
    <t>9.95</t>
  </si>
  <si>
    <t>54.5</t>
  </si>
  <si>
    <t>98.04</t>
  </si>
  <si>
    <t>227.1</t>
  </si>
  <si>
    <t>11.43</t>
  </si>
  <si>
    <t>10.16</t>
  </si>
  <si>
    <t>10.96</t>
  </si>
  <si>
    <t>59.8</t>
  </si>
  <si>
    <t>199.5</t>
  </si>
  <si>
    <t>129.59</t>
  </si>
  <si>
    <t>179.3</t>
  </si>
  <si>
    <t>35.4</t>
  </si>
  <si>
    <t>58.8</t>
  </si>
  <si>
    <t>261.3</t>
  </si>
  <si>
    <t>29.5</t>
  </si>
  <si>
    <t>160.09</t>
  </si>
  <si>
    <t>8.34</t>
  </si>
  <si>
    <t>101.9</t>
  </si>
  <si>
    <t>248.72</t>
  </si>
  <si>
    <t>131.1</t>
  </si>
  <si>
    <t>162.81</t>
  </si>
  <si>
    <t>124.3</t>
  </si>
  <si>
    <t>57.22</t>
  </si>
  <si>
    <t>9.25</t>
  </si>
  <si>
    <t>10.88</t>
  </si>
  <si>
    <t>27.9</t>
  </si>
  <si>
    <t>13.79</t>
  </si>
  <si>
    <t>102.3</t>
  </si>
  <si>
    <t>162.73</t>
  </si>
  <si>
    <t>133.1</t>
  </si>
  <si>
    <t>9.54</t>
  </si>
  <si>
    <t>70.98</t>
  </si>
  <si>
    <t>150.34</t>
  </si>
  <si>
    <t>182.99</t>
  </si>
  <si>
    <t>69.7</t>
  </si>
  <si>
    <t>79.4</t>
  </si>
  <si>
    <t>115.3</t>
  </si>
  <si>
    <t>143.9</t>
  </si>
  <si>
    <t>127.4</t>
  </si>
  <si>
    <t>40.4</t>
  </si>
  <si>
    <t>302.6</t>
  </si>
  <si>
    <t>101.0</t>
  </si>
  <si>
    <t>313.0</t>
  </si>
  <si>
    <t>270.0</t>
  </si>
  <si>
    <t>408.3</t>
  </si>
  <si>
    <t>148.3</t>
  </si>
  <si>
    <t>14.4</t>
  </si>
  <si>
    <t>150.29</t>
  </si>
  <si>
    <t>88.23</t>
  </si>
  <si>
    <t>156.5</t>
  </si>
  <si>
    <t>112.6</t>
  </si>
  <si>
    <t>112.7</t>
  </si>
  <si>
    <t>62.41</t>
  </si>
  <si>
    <t>19.7</t>
  </si>
  <si>
    <t>39.5</t>
  </si>
  <si>
    <t>93.2</t>
  </si>
  <si>
    <t>121.42</t>
  </si>
  <si>
    <t>7.66</t>
  </si>
  <si>
    <t>111.2</t>
  </si>
  <si>
    <t>89.17</t>
  </si>
  <si>
    <t>62.29</t>
  </si>
  <si>
    <t>65.24</t>
  </si>
  <si>
    <t>86.7</t>
  </si>
  <si>
    <t>57.6</t>
  </si>
  <si>
    <t>37.4</t>
  </si>
  <si>
    <t>146.7</t>
  </si>
  <si>
    <t>102.06</t>
  </si>
  <si>
    <t>90.6</t>
  </si>
  <si>
    <t>120.62</t>
  </si>
  <si>
    <t>119.8</t>
  </si>
  <si>
    <t>16.9</t>
  </si>
  <si>
    <t>246.3</t>
  </si>
  <si>
    <t>190.24</t>
  </si>
  <si>
    <t>11.83</t>
  </si>
  <si>
    <t>88.8</t>
  </si>
  <si>
    <t>41.4</t>
  </si>
  <si>
    <t>134.23</t>
  </si>
  <si>
    <t>102.94</t>
  </si>
  <si>
    <t>111.05</t>
  </si>
  <si>
    <t>2017-07-05T14:19:45.240+06</t>
  </si>
  <si>
    <t>2017-07-02T15:00:00.704+06</t>
  </si>
  <si>
    <t>2017-07-02T17:00:00.240+06</t>
  </si>
  <si>
    <t>2017-07-03T17:00:00.332+06</t>
  </si>
  <si>
    <t>144.2</t>
  </si>
  <si>
    <t>2017-07-05T14:42:20.751+06</t>
  </si>
  <si>
    <t>uuid:797c8d68-ce13-4ae2-a1c4-0c69d82e5baf</t>
  </si>
  <si>
    <t>797c8d68-ce13-4ae2-a1c4-0c69d82e5baf</t>
  </si>
  <si>
    <t>2017-07-05T08:51:09</t>
  </si>
  <si>
    <t>2017-07-05T14:21:43.984+06</t>
  </si>
  <si>
    <t>2017-07-02T15:30:00.600+06</t>
  </si>
  <si>
    <t>2017-07-02T17:00:00.564+06</t>
  </si>
  <si>
    <t>2017-07-03T17:00:00.295+06</t>
  </si>
  <si>
    <t>54.18</t>
  </si>
  <si>
    <t>2017-07-05T14:43:23.310+06</t>
  </si>
  <si>
    <t>uuid:361580db-027f-4945-bb8b-043c21c00b40</t>
  </si>
  <si>
    <t>361580db-027f-4945-bb8b-043c21c00b40</t>
  </si>
  <si>
    <t>2017-07-05T08:51:30</t>
  </si>
  <si>
    <t>2017-07-05T14:24:47.256+06</t>
  </si>
  <si>
    <t>2017-07-02T16:00:00.497+06</t>
  </si>
  <si>
    <t>2017-07-02T17:00:00.055+06</t>
  </si>
  <si>
    <t>2017-07-03T17:00:00.467+06</t>
  </si>
  <si>
    <t>246.14</t>
  </si>
  <si>
    <t>238.2</t>
  </si>
  <si>
    <t>2017-07-05T14:40:42.207+06</t>
  </si>
  <si>
    <t>uuid:7ab38c33-198e-479e-a4de-1b9beb83dbf4</t>
  </si>
  <si>
    <t>7ab38c33-198e-479e-a4de-1b9beb83dbf4</t>
  </si>
  <si>
    <t>2017-07-05T08:51:52</t>
  </si>
  <si>
    <t>2017-07-05T14:29:10.703+06</t>
  </si>
  <si>
    <t>2017-07-02T16:00:00.041+06</t>
  </si>
  <si>
    <t>2017-07-02T17:00:00.220+06</t>
  </si>
  <si>
    <t>2017-07-03T17:00:00.717+06</t>
  </si>
  <si>
    <t>32.15</t>
  </si>
  <si>
    <t>2017-07-05T14:41:05.587+06</t>
  </si>
  <si>
    <t>uuid:b17acc66-ad7a-4254-9449-76d22e0b6db3</t>
  </si>
  <si>
    <t>b17acc66-ad7a-4254-9449-76d22e0b6db3</t>
  </si>
  <si>
    <t>2017-07-05T08:52:07</t>
  </si>
  <si>
    <t>2017-07-05T14:30:52.577+06</t>
  </si>
  <si>
    <t>2017-07-02T16:00:00.568+06</t>
  </si>
  <si>
    <t>2017-07-02T17:00:00.606+06</t>
  </si>
  <si>
    <t>2017-07-03T17:00:00.612+06</t>
  </si>
  <si>
    <t>148.49</t>
  </si>
  <si>
    <t>2017-07-05T14:41:26.427+06</t>
  </si>
  <si>
    <t>uuid:3a2a6d7a-ef9d-49b3-ad18-ac0ef6295133</t>
  </si>
  <si>
    <t>3a2a6d7a-ef9d-49b3-ad18-ac0ef6295133</t>
  </si>
  <si>
    <t>2017-07-05T08:52:17</t>
  </si>
  <si>
    <t>2017-07-05T14:32:41.361+06</t>
  </si>
  <si>
    <t>2017-07-02T16:00:00.477+06</t>
  </si>
  <si>
    <t>2017-07-02T17:00:00.992+06</t>
  </si>
  <si>
    <t>2017-07-03T17:00:00.461+06</t>
  </si>
  <si>
    <t>151.23</t>
  </si>
  <si>
    <t>2017-07-05T14:41:45.912+06</t>
  </si>
  <si>
    <t>uuid:e7aaa899-bef6-445c-9c13-ef15de3fdf54</t>
  </si>
  <si>
    <t>e7aaa899-bef6-445c-9c13-ef15de3fdf54</t>
  </si>
  <si>
    <t>2017-07-05T08:52:35</t>
  </si>
  <si>
    <t>2017-07-05T14:34:36.219+06</t>
  </si>
  <si>
    <t>2017-07-02T14:30:00.607+06</t>
  </si>
  <si>
    <t>2017-07-02T17:00:00.947+06</t>
  </si>
  <si>
    <t>2017-07-03T17:00:00.088+06</t>
  </si>
  <si>
    <t>52.38</t>
  </si>
  <si>
    <t>2017-07-05T14:44:01.356+06</t>
  </si>
  <si>
    <t>uuid:bf9b5f2a-6a20-4e6f-9647-85ba764cf7e5</t>
  </si>
  <si>
    <t>bf9b5f2a-6a20-4e6f-9647-85ba764cf7e5</t>
  </si>
  <si>
    <t>2017-07-05T08:52:47</t>
  </si>
  <si>
    <t>2017-07-05T14:36:41.497+06</t>
  </si>
  <si>
    <t>2017-07-02T14:30:00.790+06</t>
  </si>
  <si>
    <t>2017-07-02T17:00:00.302+06</t>
  </si>
  <si>
    <t>2017-07-03T17:00:00.383+06</t>
  </si>
  <si>
    <t>63.78</t>
  </si>
  <si>
    <t>2017-07-05T14:44:14.505+06</t>
  </si>
  <si>
    <t>uuid:3035ffff-71d1-449e-ba41-74ada1b97c64</t>
  </si>
  <si>
    <t>3035ffff-71d1-449e-ba41-74ada1b97c64</t>
  </si>
  <si>
    <t>2017-07-05T08:52:58</t>
  </si>
  <si>
    <t>2017-07-05T14:55:43.020+06</t>
  </si>
  <si>
    <t>2017-07-03T14:40:00.854+06</t>
  </si>
  <si>
    <t>2017-07-03T16:00:00.446+06</t>
  </si>
  <si>
    <t>2017-07-04T16:00:00.564+06</t>
  </si>
  <si>
    <t>154.51</t>
  </si>
  <si>
    <t>2017-07-05T15:06:32.648+06</t>
  </si>
  <si>
    <t>uuid:3fa6289a-99e7-4458-86c7-b6b1a7a3f621</t>
  </si>
  <si>
    <t>3fa6289a-99e7-4458-86c7-b6b1a7a3f621</t>
  </si>
  <si>
    <t>2017-07-05T09:12:46</t>
  </si>
  <si>
    <t>2017-07-05T14:57:33.500+06</t>
  </si>
  <si>
    <t>2017-07-03T15:00:00.975+06</t>
  </si>
  <si>
    <t>2017-07-03T16:00:00.746+06</t>
  </si>
  <si>
    <t>2017-07-04T16:00:00.291+06</t>
  </si>
  <si>
    <t>173.38</t>
  </si>
  <si>
    <t>313.9</t>
  </si>
  <si>
    <t>2017-07-05T15:06:17.127+06</t>
  </si>
  <si>
    <t>uuid:63bea54e-287d-4c85-8a83-8921b22af5a6</t>
  </si>
  <si>
    <t>63bea54e-287d-4c85-8a83-8921b22af5a6</t>
  </si>
  <si>
    <t>2017-07-05T09:13:43</t>
  </si>
  <si>
    <t>2017-07-05T14:59:12.160+06</t>
  </si>
  <si>
    <t>2017-07-03T15:00:00.463+06</t>
  </si>
  <si>
    <t>2017-07-03T16:00:00.401+06</t>
  </si>
  <si>
    <t>2017-07-04T16:00:00.821+06</t>
  </si>
  <si>
    <t>78.95</t>
  </si>
  <si>
    <t>2017-07-05T15:06:38.899+06</t>
  </si>
  <si>
    <t>uuid:eaca2e6b-052e-4bbe-9db8-9aba7c132d35</t>
  </si>
  <si>
    <t>eaca2e6b-052e-4bbe-9db8-9aba7c132d35</t>
  </si>
  <si>
    <t>2017-07-05T09:17:11</t>
  </si>
  <si>
    <t>2017-07-05T15:00:51.406+06</t>
  </si>
  <si>
    <t>2017-07-03T15:00:00.240+06</t>
  </si>
  <si>
    <t>2017-07-03T16:00:00.300+06</t>
  </si>
  <si>
    <t>2017-07-04T16:00:00.646+06</t>
  </si>
  <si>
    <t>40.17</t>
  </si>
  <si>
    <t>2017-07-05T15:06:45.849+06</t>
  </si>
  <si>
    <t>uuid:e9e62dd4-e5d3-42bc-aef5-8ee0e9743ece</t>
  </si>
  <si>
    <t>e9e62dd4-e5d3-42bc-aef5-8ee0e9743ece</t>
  </si>
  <si>
    <t>2017-07-05T09:17:13</t>
  </si>
  <si>
    <t>2017-07-05T15:02:37.866+06</t>
  </si>
  <si>
    <t>2017-07-03T15:00:00.225+06</t>
  </si>
  <si>
    <t>2017-07-03T16:00:00.821+06</t>
  </si>
  <si>
    <t>2017-07-04T16:00:00.264+06</t>
  </si>
  <si>
    <t>50.72</t>
  </si>
  <si>
    <t>2017-07-05T15:06:52.946+06</t>
  </si>
  <si>
    <t>uuid:c88cde87-c5a3-4b31-8299-6b2c5ad88860</t>
  </si>
  <si>
    <t>c88cde87-c5a3-4b31-8299-6b2c5ad88860</t>
  </si>
  <si>
    <t>2017-07-05T09:17:15</t>
  </si>
  <si>
    <t>-4.0</t>
  </si>
  <si>
    <t>-3.0</t>
  </si>
  <si>
    <t>-36.0</t>
  </si>
  <si>
    <t>301.0</t>
  </si>
  <si>
    <t>-49.0</t>
  </si>
  <si>
    <t>135.6</t>
  </si>
  <si>
    <t>-54.0</t>
  </si>
  <si>
    <t>-1.0</t>
  </si>
  <si>
    <t>-47.0</t>
  </si>
  <si>
    <t>1100.0</t>
  </si>
  <si>
    <t>800.0</t>
  </si>
  <si>
    <t>38.0</t>
  </si>
  <si>
    <t>-2.0</t>
  </si>
  <si>
    <t>15.0</t>
  </si>
  <si>
    <t>-64.0</t>
  </si>
  <si>
    <t>5.0</t>
  </si>
  <si>
    <t>-63.0</t>
  </si>
  <si>
    <t>-6.0</t>
  </si>
  <si>
    <t>128.9</t>
  </si>
  <si>
    <t>18.0</t>
  </si>
  <si>
    <t>-56.0</t>
  </si>
  <si>
    <t>-60.0</t>
  </si>
  <si>
    <t>-76.0</t>
  </si>
  <si>
    <t>-166.0</t>
  </si>
  <si>
    <t>1117.0</t>
  </si>
  <si>
    <t>-10.0</t>
  </si>
  <si>
    <t>74.0</t>
  </si>
  <si>
    <t>164.4</t>
  </si>
  <si>
    <t>122.4</t>
  </si>
  <si>
    <t>-45.0</t>
  </si>
  <si>
    <t>-111.0</t>
  </si>
  <si>
    <t>20.0</t>
  </si>
  <si>
    <t>82.0</t>
  </si>
  <si>
    <t>-37.0</t>
  </si>
  <si>
    <t>-23.0</t>
  </si>
  <si>
    <t>-35.0</t>
  </si>
  <si>
    <t>-19.0</t>
  </si>
  <si>
    <t>-16.0</t>
  </si>
  <si>
    <t>-39.0</t>
  </si>
  <si>
    <t>1200.0</t>
  </si>
  <si>
    <t>7.0</t>
  </si>
  <si>
    <t>-41.0</t>
  </si>
  <si>
    <t>110.0</t>
  </si>
  <si>
    <t>23.0</t>
  </si>
  <si>
    <t>-21.0</t>
  </si>
  <si>
    <t>-8.0</t>
  </si>
  <si>
    <t>823.0</t>
  </si>
  <si>
    <t>-133.0</t>
  </si>
  <si>
    <t>-156.0</t>
  </si>
  <si>
    <t>70.0</t>
  </si>
  <si>
    <t>100.0</t>
  </si>
  <si>
    <t>-5.0</t>
  </si>
  <si>
    <t>-87.0</t>
  </si>
  <si>
    <t>-40.0</t>
  </si>
  <si>
    <t>-42.0</t>
  </si>
  <si>
    <t>-57.0</t>
  </si>
  <si>
    <t>30.0</t>
  </si>
  <si>
    <t>180.0</t>
  </si>
  <si>
    <t>-46.0</t>
  </si>
  <si>
    <t>28.0</t>
  </si>
  <si>
    <t>-78.0</t>
  </si>
  <si>
    <t>-52.0</t>
  </si>
  <si>
    <t>-25.0</t>
  </si>
  <si>
    <t>64.1</t>
  </si>
  <si>
    <t>-66.0</t>
  </si>
  <si>
    <t>-185.0</t>
  </si>
  <si>
    <t>0.2621320653484511</t>
  </si>
  <si>
    <t>28.73</t>
  </si>
  <si>
    <t>-44.0</t>
  </si>
  <si>
    <t>-31.0</t>
  </si>
  <si>
    <t>-7.0</t>
  </si>
  <si>
    <t>-73.0</t>
  </si>
  <si>
    <t>9.0</t>
  </si>
  <si>
    <t>-53.0</t>
  </si>
  <si>
    <t>-38.0</t>
  </si>
  <si>
    <t>50.0</t>
  </si>
  <si>
    <t>-50.0</t>
  </si>
  <si>
    <t>-24.0</t>
  </si>
  <si>
    <t>-67.0</t>
  </si>
  <si>
    <t>-75.0</t>
  </si>
  <si>
    <t>-58.0</t>
  </si>
  <si>
    <t>26.0</t>
  </si>
  <si>
    <t>87.6</t>
  </si>
  <si>
    <t>-15.0</t>
  </si>
  <si>
    <t>13.0</t>
  </si>
  <si>
    <t>-112.0</t>
  </si>
  <si>
    <t>32.0</t>
  </si>
  <si>
    <t>53.0</t>
  </si>
  <si>
    <t>-55.0</t>
  </si>
  <si>
    <t>34.0</t>
  </si>
  <si>
    <t>-134.0</t>
  </si>
  <si>
    <t>-30.0</t>
  </si>
  <si>
    <t>-48.0</t>
  </si>
  <si>
    <t>1151.0</t>
  </si>
  <si>
    <t>-34.0</t>
  </si>
  <si>
    <t>-69.0</t>
  </si>
  <si>
    <t>-9.0</t>
  </si>
  <si>
    <t>104.1</t>
  </si>
  <si>
    <t>-161.0</t>
  </si>
  <si>
    <t>-28.0</t>
  </si>
  <si>
    <t>81.0</t>
  </si>
  <si>
    <t>-27.0</t>
  </si>
  <si>
    <t>-18.0</t>
  </si>
  <si>
    <t>172.1</t>
  </si>
  <si>
    <t>39.0</t>
  </si>
  <si>
    <t>-117.0</t>
  </si>
  <si>
    <t>-51.0</t>
  </si>
  <si>
    <t>-71.0</t>
  </si>
  <si>
    <t>-22.0</t>
  </si>
  <si>
    <t>31.0</t>
  </si>
  <si>
    <t>-119.0</t>
  </si>
  <si>
    <t>-61.0</t>
  </si>
  <si>
    <t>-122.0</t>
  </si>
  <si>
    <t>-33.0</t>
  </si>
  <si>
    <t>-12.0</t>
  </si>
  <si>
    <t>-26.0</t>
  </si>
  <si>
    <t>92.9</t>
  </si>
  <si>
    <t>45.6</t>
  </si>
  <si>
    <t>42.5</t>
  </si>
  <si>
    <t>-102.0</t>
  </si>
  <si>
    <t>-123.0</t>
  </si>
  <si>
    <t>103.0</t>
  </si>
  <si>
    <t>109.0</t>
  </si>
  <si>
    <t>65.0</t>
  </si>
  <si>
    <t>1195.0</t>
  </si>
  <si>
    <t>116.1</t>
  </si>
  <si>
    <t>-84.0</t>
  </si>
  <si>
    <t>-79.0</t>
  </si>
  <si>
    <t>-95.0</t>
  </si>
  <si>
    <t>-106.0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</si>
</sst>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"/>
  </numFmts>
  <fonts count="4" x14ac:knownFonts="1">
    <font>
      <sz val="11"/>
      <color rgb="FF000000"/>
      <name val="Calibri"/>
    </font>
    <font>
      <sz val="1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BDD6EE"/>
        <bgColor rgb="FFBDD6EE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theme="3" tint="0.59999389629810485"/>
        <bgColor indexed="64"/>
      </patternFill>
    </fill>
  </fills>
  <borders count="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7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>
      <alignment wrapText="1"/>
    </xf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 applyAlignment="1">
      <alignment horizontal="center"/>
    </xf>
    <xf numFmtId="0" fontId="0" fillId="5" borderId="8" xfId="0" applyFont="1" applyFill="1" applyBorder="1" applyAlignment="1">
      <alignment horizontal="left"/>
    </xf>
    <xf numFmtId="0" fontId="0" fillId="5" borderId="0" xfId="0" applyFont="1" applyFill="1" applyBorder="1" applyAlignment="1">
      <alignment horizontal="center"/>
    </xf>
    <xf numFmtId="0" fontId="0" fillId="5" borderId="9" xfId="0" applyFont="1" applyFill="1" applyBorder="1" applyAlignment="1">
      <alignment horizontal="center"/>
    </xf>
    <xf numFmtId="0" fontId="0" fillId="4" borderId="8" xfId="0" applyFont="1" applyFill="1" applyBorder="1" applyAlignment="1">
      <alignment horizontal="left"/>
    </xf>
    <xf numFmtId="0" fontId="0" fillId="4" borderId="0" xfId="0" applyFont="1" applyFill="1" applyBorder="1" applyAlignment="1">
      <alignment horizontal="center"/>
    </xf>
    <xf numFmtId="0" fontId="0" fillId="4" borderId="9" xfId="0" applyFont="1" applyFill="1" applyBorder="1" applyAlignment="1">
      <alignment horizontal="center"/>
    </xf>
    <xf numFmtId="0" fontId="0" fillId="5" borderId="10" xfId="0" applyFont="1" applyFill="1" applyBorder="1" applyAlignment="1">
      <alignment horizontal="left"/>
    </xf>
    <xf numFmtId="0" fontId="0" fillId="5" borderId="11" xfId="0" applyFont="1" applyFill="1" applyBorder="1" applyAlignment="1">
      <alignment horizontal="center"/>
    </xf>
    <xf numFmtId="0" fontId="0" fillId="5" borderId="12" xfId="0" applyFont="1" applyFill="1" applyBorder="1" applyAlignment="1">
      <alignment horizontal="center"/>
    </xf>
    <xf numFmtId="0" fontId="0" fillId="4" borderId="13" xfId="0" applyFont="1" applyFill="1" applyBorder="1" applyAlignment="1">
      <alignment horizontal="left"/>
    </xf>
    <xf numFmtId="0" fontId="0" fillId="4" borderId="14" xfId="0" applyFont="1" applyFill="1" applyBorder="1" applyAlignment="1">
      <alignment horizontal="center"/>
    </xf>
    <xf numFmtId="0" fontId="0" fillId="4" borderId="15" xfId="0" applyFont="1" applyFill="1" applyBorder="1" applyAlignment="1">
      <alignment horizontal="center"/>
    </xf>
    <xf numFmtId="0" fontId="0" fillId="2" borderId="2" xfId="0" applyFont="1" applyFill="1" applyBorder="1"/>
    <xf numFmtId="0" fontId="0" fillId="2" borderId="3" xfId="0" applyFont="1" applyFill="1" applyBorder="1"/>
    <xf numFmtId="0" fontId="0" fillId="2" borderId="8" xfId="0" applyFont="1" applyFill="1" applyBorder="1"/>
    <xf numFmtId="0" fontId="0" fillId="2" borderId="0" xfId="0" applyFont="1" applyFill="1" applyBorder="1"/>
    <xf numFmtId="0" fontId="0" fillId="2" borderId="16" xfId="0" applyFont="1" applyFill="1" applyBorder="1"/>
    <xf numFmtId="0" fontId="0" fillId="5" borderId="16" xfId="0" applyFont="1" applyFill="1" applyBorder="1" applyAlignment="1">
      <alignment horizontal="center"/>
    </xf>
    <xf numFmtId="0" fontId="0" fillId="4" borderId="16" xfId="0" applyFont="1" applyFill="1" applyBorder="1" applyAlignment="1">
      <alignment horizontal="center"/>
    </xf>
    <xf numFmtId="0" fontId="0" fillId="4" borderId="17" xfId="0" applyFont="1" applyFill="1" applyBorder="1" applyAlignment="1">
      <alignment horizontal="center"/>
    </xf>
    <xf numFmtId="0" fontId="0" fillId="2" borderId="4" xfId="0" applyFont="1" applyFill="1" applyBorder="1"/>
    <xf numFmtId="0" fontId="0" fillId="2" borderId="5" xfId="0" applyFont="1" applyFill="1" applyBorder="1"/>
    <xf numFmtId="0" fontId="0" fillId="2" borderId="18" xfId="0" applyFont="1" applyFill="1" applyBorder="1"/>
    <xf numFmtId="0" fontId="0" fillId="0" borderId="0" xfId="0" applyFont="1" applyAlignment="1"/>
    <xf numFmtId="0" fontId="0" fillId="0" borderId="0" xfId="0"/>
    <xf numFmtId="0" fontId="0" fillId="0" borderId="0" xfId="0" applyFill="1"/>
    <xf numFmtId="0" fontId="0" fillId="0" borderId="0" xfId="0" applyFont="1" applyFill="1" applyAlignment="1"/>
    <xf numFmtId="0" fontId="2" fillId="3" borderId="20" xfId="0" applyFont="1" applyFill="1" applyBorder="1" applyAlignment="1">
      <alignment horizontal="center" wrapText="1"/>
    </xf>
    <xf numFmtId="0" fontId="2" fillId="3" borderId="21" xfId="0" applyFont="1" applyFill="1" applyBorder="1" applyAlignment="1">
      <alignment horizontal="center" wrapText="1"/>
    </xf>
    <xf numFmtId="164" fontId="0" fillId="0" borderId="0" xfId="0" applyNumberFormat="1"/>
    <xf numFmtId="0" fontId="2" fillId="3" borderId="19" xfId="0" applyFont="1" applyFill="1" applyBorder="1"/>
    <xf numFmtId="0" fontId="3" fillId="5" borderId="8" xfId="0" applyFont="1" applyFill="1" applyBorder="1" applyAlignment="1">
      <alignment horizontal="left"/>
    </xf>
    <xf numFmtId="0" fontId="3" fillId="4" borderId="8" xfId="0" applyFont="1" applyFill="1" applyBorder="1" applyAlignment="1">
      <alignment horizontal="left"/>
    </xf>
    <xf numFmtId="0" fontId="2" fillId="3" borderId="20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2" fillId="3" borderId="19" xfId="0" applyFont="1" applyFill="1" applyBorder="1" applyAlignment="1">
      <alignment horizontal="left" wrapText="1"/>
    </xf>
    <xf numFmtId="11" fontId="0" fillId="0" borderId="0" xfId="0" applyNumberFormat="1"/>
    <xf numFmtId="0" fontId="0" fillId="0" borderId="22" xfId="0" applyFont="1" applyBorder="1" applyAlignment="1"/>
    <xf numFmtId="0" fontId="0" fillId="0" borderId="22" xfId="0" applyFont="1" applyBorder="1" applyAlignment="1">
      <alignment wrapText="1"/>
    </xf>
    <xf numFmtId="14" fontId="0" fillId="0" borderId="22" xfId="0" applyNumberFormat="1" applyFont="1" applyBorder="1" applyAlignment="1"/>
    <xf numFmtId="0" fontId="3" fillId="0" borderId="22" xfId="0" applyFont="1" applyBorder="1" applyAlignment="1"/>
    <xf numFmtId="0" fontId="2" fillId="6" borderId="22" xfId="0" applyFont="1" applyFill="1" applyBorder="1" applyAlignment="1"/>
    <xf numFmtId="0" fontId="2" fillId="6" borderId="22" xfId="0" applyFont="1" applyFill="1" applyBorder="1" applyAlignment="1">
      <alignment wrapText="1"/>
    </xf>
    <xf numFmtId="0" fontId="3" fillId="6" borderId="22" xfId="0" applyFont="1" applyFill="1" applyBorder="1" applyAlignment="1"/>
    <xf numFmtId="0" fontId="0" fillId="4" borderId="0" xfId="0" applyNumberFormat="1" applyFont="1" applyFill="1" applyBorder="1" applyAlignment="1">
      <alignment horizontal="center"/>
    </xf>
    <xf numFmtId="3" fontId="0" fillId="0" borderId="0" xfId="0" applyNumberFormat="1"/>
    <xf numFmtId="0" fontId="0" fillId="2" borderId="0" xfId="0" applyFont="1" applyFill="1" applyBorder="1" applyAlignment="1">
      <alignment horizontal="center"/>
    </xf>
    <xf numFmtId="0" fontId="1" fillId="0" borderId="0" xfId="0" applyFont="1" applyBorder="1"/>
    <xf numFmtId="0" fontId="1" fillId="0" borderId="16" xfId="0" applyFont="1" applyBorder="1"/>
    <xf numFmtId="0" fontId="3" fillId="2" borderId="1" xfId="0" applyFont="1" applyFill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showGridLines="0" zoomScaleNormal="120" zoomScalePageLayoutView="120" workbookViewId="0">
      <selection activeCell="G5" sqref="G5"/>
    </sheetView>
  </sheetViews>
  <sheetFormatPr defaultColWidth="15.140625" defaultRowHeight="15" customHeight="1" x14ac:dyDescent="0.25"/>
  <cols>
    <col min="1" max="1" width="7.7109375" customWidth="1"/>
    <col min="2" max="2" width="32.140625" customWidth="1"/>
    <col min="3" max="3" width="18.42578125" customWidth="1"/>
    <col min="4" max="4" width="19" customWidth="1"/>
    <col min="5" max="5" width="13.85546875" customWidth="1"/>
    <col min="6" max="6" width="13.85546875" style="28" customWidth="1"/>
    <col min="7" max="7" width="16.28515625" style="28" customWidth="1"/>
    <col min="8" max="8" width="20" style="28" customWidth="1"/>
    <col min="9" max="9" width="21.7109375" style="28" customWidth="1"/>
    <col min="10" max="10" width="23.140625" style="28" customWidth="1"/>
    <col min="11" max="11" width="12.42578125" customWidth="1"/>
    <col min="12" max="12" width="15.42578125" customWidth="1"/>
    <col min="13" max="13" width="9.42578125" customWidth="1"/>
    <col min="14" max="31" width="7.7109375" customWidth="1"/>
  </cols>
  <sheetData>
    <row r="1" spans="1:31" ht="15.75" customHeigh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1" ht="15.75" customHeight="1" thickBot="1" x14ac:dyDescent="0.3">
      <c r="B2" s="54" t="s">
        <v>53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6"/>
    </row>
    <row r="3" spans="1:31" ht="69.75" customHeight="1" thickBot="1" x14ac:dyDescent="0.3">
      <c r="A3" s="2"/>
      <c r="B3" s="40" t="s">
        <v>75</v>
      </c>
      <c r="C3" s="32" t="s">
        <v>54</v>
      </c>
      <c r="D3" s="32" t="s">
        <v>55</v>
      </c>
      <c r="E3" s="32" t="s">
        <v>56</v>
      </c>
      <c r="F3" s="32" t="s">
        <v>57</v>
      </c>
      <c r="G3" s="32" t="s">
        <v>58</v>
      </c>
      <c r="H3" s="32" t="s">
        <v>59</v>
      </c>
      <c r="I3" s="32" t="s">
        <v>60</v>
      </c>
      <c r="J3" s="32" t="s">
        <v>61</v>
      </c>
      <c r="K3" s="32" t="s">
        <v>62</v>
      </c>
      <c r="L3" s="32" t="s">
        <v>63</v>
      </c>
      <c r="M3" s="33" t="s">
        <v>4</v>
      </c>
      <c r="N3" s="2"/>
      <c r="O3" s="2"/>
      <c r="P3" s="2"/>
      <c r="Q3" s="29" t="s">
        <v>54</v>
      </c>
      <c r="R3" s="29" t="s">
        <v>55</v>
      </c>
      <c r="S3" s="29" t="s">
        <v>56</v>
      </c>
      <c r="T3" s="29" t="s">
        <v>57</v>
      </c>
      <c r="U3" s="29" t="s">
        <v>58</v>
      </c>
      <c r="V3" s="29" t="s">
        <v>59</v>
      </c>
      <c r="W3" s="30" t="s">
        <v>60</v>
      </c>
      <c r="X3" s="30" t="s">
        <v>61</v>
      </c>
      <c r="Y3" s="30" t="s">
        <v>62</v>
      </c>
      <c r="Z3" s="30" t="s">
        <v>63</v>
      </c>
      <c r="AA3" s="2"/>
      <c r="AB3" s="2"/>
      <c r="AC3" s="2"/>
      <c r="AD3" s="2"/>
      <c r="AE3" s="2"/>
    </row>
    <row r="4" spans="1:31" ht="15.75" customHeight="1" x14ac:dyDescent="0.25">
      <c r="B4" s="8" t="s">
        <v>5</v>
      </c>
      <c r="C4" s="9">
        <f>COUNTIF(Household!$I:$I,11)</f>
        <v>105</v>
      </c>
      <c r="D4" s="9">
        <f>COUNTIF(Household!$I:$I,22)</f>
        <v>102</v>
      </c>
      <c r="E4" s="9">
        <f>COUNTIF(Household!$I:$I,33)</f>
        <v>104</v>
      </c>
      <c r="F4" s="9">
        <f>COUNTIF(Household!$I:$I,44)</f>
        <v>0</v>
      </c>
      <c r="G4" s="9">
        <f>COUNTIF(Household!$I:$I,55)</f>
        <v>0</v>
      </c>
      <c r="H4" s="9">
        <f>COUNTIF(Household!$I:$I,66)</f>
        <v>89</v>
      </c>
      <c r="I4" s="9">
        <f>COUNTIF(Household!$I:$I,77)</f>
        <v>106</v>
      </c>
      <c r="J4" s="9">
        <f>COUNTIF(Household!$I:$I,88)</f>
        <v>104</v>
      </c>
      <c r="K4" s="9">
        <f>COUNTIF(Household!$I:$I,99)</f>
        <v>18</v>
      </c>
      <c r="L4" s="9">
        <f>COUNTIF(Household!$I:$I,0)</f>
        <v>0</v>
      </c>
      <c r="M4" s="10">
        <f>SUM(C4:L4)</f>
        <v>628</v>
      </c>
    </row>
    <row r="5" spans="1:31" s="28" customFormat="1" ht="15.75" customHeight="1" x14ac:dyDescent="0.25">
      <c r="B5" s="36" t="s">
        <v>71</v>
      </c>
      <c r="C5" s="6">
        <f>COUNTIF(Community!$I:$I,11)</f>
        <v>4</v>
      </c>
      <c r="D5" s="6">
        <f>COUNTIF(Community!$I:$I,22)</f>
        <v>5</v>
      </c>
      <c r="E5" s="6">
        <f>COUNTIF(Community!$I:$I,33)</f>
        <v>5</v>
      </c>
      <c r="F5" s="6">
        <f>COUNTIF(Community!$I:$I,44)</f>
        <v>0</v>
      </c>
      <c r="G5" s="6">
        <f>COUNTIF(Community!$I:$I,55)</f>
        <v>0</v>
      </c>
      <c r="H5" s="6">
        <f>COUNTIF(Community!$I:$I,66)</f>
        <v>5</v>
      </c>
      <c r="I5" s="6">
        <f>COUNTIF(Community!$I:$I,77)</f>
        <v>5</v>
      </c>
      <c r="J5" s="6">
        <f>COUNTIF(Community!$I:$I,88)</f>
        <v>4</v>
      </c>
      <c r="K5" s="6">
        <f>COUNTIF(Community!$I:$I,99)</f>
        <v>0</v>
      </c>
      <c r="L5" s="6">
        <f>COUNTIF(Community!$I:$I,0)</f>
        <v>0</v>
      </c>
      <c r="M5" s="10">
        <f t="shared" ref="M5:M6" si="0">SUM(C5:L5)</f>
        <v>28</v>
      </c>
    </row>
    <row r="6" spans="1:31" s="28" customFormat="1" ht="15.75" customHeight="1" thickBot="1" x14ac:dyDescent="0.3">
      <c r="B6" s="37" t="s">
        <v>72</v>
      </c>
      <c r="C6" s="9">
        <f>COUNTIF(School!$O:$O,11)</f>
        <v>0</v>
      </c>
      <c r="D6" s="9">
        <f>COUNTIF(School!$O:$O,22)</f>
        <v>0</v>
      </c>
      <c r="E6" s="9">
        <f>COUNTIF(School!$O:$O,33)</f>
        <v>0</v>
      </c>
      <c r="F6" s="9">
        <f>COUNTIF(School!$O:$O,44)</f>
        <v>0</v>
      </c>
      <c r="G6" s="9">
        <f>COUNTIF(School!$O:$O,55)</f>
        <v>0</v>
      </c>
      <c r="H6" s="9">
        <f>COUNTIF(School!$O:$O,66)</f>
        <v>0</v>
      </c>
      <c r="I6" s="9">
        <f>COUNTIF(School!$O:$O,77)</f>
        <v>0</v>
      </c>
      <c r="J6" s="9">
        <f>COUNTIF(School!$O:$O,88)</f>
        <v>0</v>
      </c>
      <c r="K6" s="9">
        <f>COUNTIF(School!$O:$O,99)</f>
        <v>0</v>
      </c>
      <c r="L6" s="9">
        <f>COUNTIF(School!$O:$O,0)</f>
        <v>0</v>
      </c>
      <c r="M6" s="10">
        <f t="shared" si="0"/>
        <v>0</v>
      </c>
    </row>
    <row r="7" spans="1:31" ht="70.5" customHeight="1" thickBot="1" x14ac:dyDescent="0.3">
      <c r="B7" s="35" t="s">
        <v>6</v>
      </c>
      <c r="C7" s="32" t="s">
        <v>54</v>
      </c>
      <c r="D7" s="32" t="s">
        <v>55</v>
      </c>
      <c r="E7" s="32" t="s">
        <v>56</v>
      </c>
      <c r="F7" s="32" t="s">
        <v>57</v>
      </c>
      <c r="G7" s="32" t="s">
        <v>58</v>
      </c>
      <c r="H7" s="32" t="s">
        <v>59</v>
      </c>
      <c r="I7" s="32" t="s">
        <v>60</v>
      </c>
      <c r="J7" s="32" t="s">
        <v>61</v>
      </c>
      <c r="K7" s="32" t="s">
        <v>62</v>
      </c>
      <c r="L7" s="32" t="s">
        <v>63</v>
      </c>
      <c r="M7" s="33" t="s">
        <v>4</v>
      </c>
    </row>
    <row r="8" spans="1:31" x14ac:dyDescent="0.25">
      <c r="B8" s="8" t="s">
        <v>64</v>
      </c>
      <c r="C8" s="9">
        <f>COUNTIFS('Sample Collection'!E:E,11,'Sample Collection'!F:F,1)</f>
        <v>10</v>
      </c>
      <c r="D8" s="9">
        <f>COUNTIFS('Sample Collection'!$E:$E,22,'Sample Collection'!$F:$F,1)</f>
        <v>10</v>
      </c>
      <c r="E8" s="9">
        <f>COUNTIFS('Sample Collection'!$E:$E,33,'Sample Collection'!$F:$F,1)</f>
        <v>10</v>
      </c>
      <c r="F8" s="9">
        <f>COUNTIFS('Sample Collection'!$E:$E,44,'Sample Collection'!$F:$F,1)</f>
        <v>14</v>
      </c>
      <c r="G8" s="9">
        <f>COUNTIFS('Sample Collection'!$E:$E,55,'Sample Collection'!$F:$F,1)</f>
        <v>10</v>
      </c>
      <c r="H8" s="9">
        <f>COUNTIFS('Sample Collection'!$E:$E,66,'Sample Collection'!$F:$F,1)</f>
        <v>11</v>
      </c>
      <c r="I8" s="9">
        <f>COUNTIFS('Sample Collection'!$E:$E,77,'Sample Collection'!$F:$F,1)</f>
        <v>10</v>
      </c>
      <c r="J8" s="9">
        <f>COUNTIFS('Sample Collection'!$E:$E,88,'Sample Collection'!$F:$F,1)</f>
        <v>10</v>
      </c>
      <c r="K8" s="9">
        <f>COUNTIFS('Sample Collection'!$E:$E,99,'Sample Collection'!$F:$F,1)</f>
        <v>10</v>
      </c>
      <c r="L8" s="49">
        <f>COUNTIFS('Sample Collection'!$E:$E,0,'Sample Collection'!$F:$F,1)</f>
        <v>10</v>
      </c>
      <c r="M8" s="10">
        <f t="shared" ref="M8:M17" si="1">SUM(C8:L8)</f>
        <v>105</v>
      </c>
    </row>
    <row r="9" spans="1:31" x14ac:dyDescent="0.25">
      <c r="B9" s="5" t="s">
        <v>65</v>
      </c>
      <c r="C9" s="6">
        <f>COUNTIFS('Sample Collection'!E:E,11,'Sample Collection'!F:F,2)</f>
        <v>10</v>
      </c>
      <c r="D9" s="6">
        <f>COUNTIFS('Sample Collection'!$E:$E,22,'Sample Collection'!$F:$F,2)</f>
        <v>10</v>
      </c>
      <c r="E9" s="6">
        <f>COUNTIFS('Sample Collection'!$E:$E,33,'Sample Collection'!$F:$F,2)</f>
        <v>10</v>
      </c>
      <c r="F9" s="6">
        <f>COUNTIFS('Sample Collection'!$E:$E,44,'Sample Collection'!$F:$F,2)</f>
        <v>11</v>
      </c>
      <c r="G9" s="6">
        <f>COUNTIFS('Sample Collection'!$E:$E,55,'Sample Collection'!$F:$F,2)</f>
        <v>10</v>
      </c>
      <c r="H9" s="6">
        <f>COUNTIFS('Sample Collection'!$E:$E,66,'Sample Collection'!$F:$F,2)</f>
        <v>10</v>
      </c>
      <c r="I9" s="6">
        <f>COUNTIFS('Sample Collection'!$E:$E,77,'Sample Collection'!$F:$F,2)</f>
        <v>10</v>
      </c>
      <c r="J9" s="6">
        <f>COUNTIFS('Sample Collection'!$E:$E,88,'Sample Collection'!$F:$F,2)</f>
        <v>10</v>
      </c>
      <c r="K9" s="6">
        <f>COUNTIFS('Sample Collection'!$E:$E,99,'Sample Collection'!$F:$F,2)</f>
        <v>10</v>
      </c>
      <c r="L9" s="6">
        <f>COUNTIFS('Sample Collection'!$E:$E,0,'Sample Collection'!$F:$F,2)</f>
        <v>10</v>
      </c>
      <c r="M9" s="7">
        <f t="shared" si="1"/>
        <v>101</v>
      </c>
      <c r="P9" s="29">
        <v>11</v>
      </c>
      <c r="Q9" s="29" t="s">
        <v>54</v>
      </c>
    </row>
    <row r="10" spans="1:31" x14ac:dyDescent="0.25">
      <c r="B10" s="8" t="s">
        <v>67</v>
      </c>
      <c r="C10" s="9">
        <f>COUNTIFS('Sample Collection'!E:E,11,'Sample Collection'!F:F,3)</f>
        <v>10</v>
      </c>
      <c r="D10" s="9">
        <f>COUNTIFS('Sample Collection'!$E:$E,22,'Sample Collection'!$F:$F,3)</f>
        <v>10</v>
      </c>
      <c r="E10" s="9">
        <f>COUNTIFS('Sample Collection'!$E:$E,33,'Sample Collection'!$F:$F,3)</f>
        <v>10</v>
      </c>
      <c r="F10" s="9">
        <f>COUNTIFS('Sample Collection'!$E:$E,44,'Sample Collection'!$F:$F,3)</f>
        <v>15</v>
      </c>
      <c r="G10" s="9">
        <f>COUNTIFS('Sample Collection'!$E:$E,55,'Sample Collection'!$F:$F,3)</f>
        <v>10</v>
      </c>
      <c r="H10" s="9">
        <f>COUNTIFS('Sample Collection'!$E:$E,66,'Sample Collection'!$F:$F,3)</f>
        <v>13</v>
      </c>
      <c r="I10" s="9">
        <f>COUNTIFS('Sample Collection'!$E:$E,77,'Sample Collection'!$F:$F,3)</f>
        <v>10</v>
      </c>
      <c r="J10" s="9">
        <f>COUNTIFS('Sample Collection'!$E:$E,88,'Sample Collection'!$F:$F,3)</f>
        <v>10</v>
      </c>
      <c r="K10" s="9">
        <f>COUNTIFS('Sample Collection'!$E:$E,99,'Sample Collection'!$F:$F,3)</f>
        <v>10</v>
      </c>
      <c r="L10" s="9">
        <f>COUNTIFS('Sample Collection'!$E:$E,0,'Sample Collection'!$F:$F,3)</f>
        <v>12</v>
      </c>
      <c r="M10" s="10">
        <f t="shared" si="1"/>
        <v>110</v>
      </c>
      <c r="P10" s="29">
        <v>22</v>
      </c>
      <c r="Q10" s="29" t="s">
        <v>55</v>
      </c>
      <c r="R10" s="29"/>
      <c r="S10" s="29"/>
      <c r="T10" s="29"/>
      <c r="U10" s="29"/>
      <c r="V10" s="30"/>
      <c r="W10" s="30"/>
      <c r="X10" s="30"/>
      <c r="Y10" s="30"/>
    </row>
    <row r="11" spans="1:31" x14ac:dyDescent="0.25">
      <c r="B11" s="5" t="s">
        <v>7</v>
      </c>
      <c r="C11" s="6">
        <f>COUNTIFS('Sample Collection'!E:E,11,'Sample Collection'!F:F,5)</f>
        <v>9</v>
      </c>
      <c r="D11" s="6">
        <f>COUNTIFS('Sample Collection'!$E:$E,22,'Sample Collection'!$F:$F,5)</f>
        <v>10</v>
      </c>
      <c r="E11" s="6">
        <f>COUNTIFS('Sample Collection'!$E:$E,33,'Sample Collection'!$F:$F,5)</f>
        <v>10</v>
      </c>
      <c r="F11" s="6">
        <f>COUNTIFS('Sample Collection'!$E:$E,44,'Sample Collection'!$F:$F,5)</f>
        <v>10</v>
      </c>
      <c r="G11" s="6">
        <f>COUNTIFS('Sample Collection'!$E:$E,55,'Sample Collection'!$F:$F,5)</f>
        <v>10</v>
      </c>
      <c r="H11" s="6">
        <f>COUNTIFS('Sample Collection'!$E:$E,66,'Sample Collection'!$F:$F,5)</f>
        <v>10</v>
      </c>
      <c r="I11" s="6">
        <f>COUNTIFS('Sample Collection'!$E:$E,77,'Sample Collection'!$F:$F,5)</f>
        <v>10</v>
      </c>
      <c r="J11" s="6">
        <f>COUNTIFS('Sample Collection'!$E:$E,88,'Sample Collection'!$F:$F,5)</f>
        <v>11</v>
      </c>
      <c r="K11" s="6">
        <f>COUNTIFS('Sample Collection'!$E:$E,99,'Sample Collection'!$F:$F,5)</f>
        <v>10</v>
      </c>
      <c r="L11" s="6">
        <f>COUNTIFS('Sample Collection'!$E:$E,0,'Sample Collection'!$F:$F,5)</f>
        <v>10</v>
      </c>
      <c r="M11" s="7">
        <f t="shared" si="1"/>
        <v>100</v>
      </c>
      <c r="P11" s="29">
        <v>33</v>
      </c>
      <c r="Q11" s="29" t="s">
        <v>56</v>
      </c>
    </row>
    <row r="12" spans="1:31" x14ac:dyDescent="0.25">
      <c r="B12" s="8" t="s">
        <v>9</v>
      </c>
      <c r="C12" s="9">
        <f>COUNTIFS('Sample Collection'!E:E,11,'Sample Collection'!F:F,6)</f>
        <v>10</v>
      </c>
      <c r="D12" s="9">
        <f>COUNTIFS('Sample Collection'!$E:$E,22,'Sample Collection'!$F:$F,6)</f>
        <v>10</v>
      </c>
      <c r="E12" s="9">
        <f>COUNTIFS('Sample Collection'!$E:$E,33,'Sample Collection'!$F:$F,6)</f>
        <v>15</v>
      </c>
      <c r="F12" s="9">
        <f>COUNTIFS('Sample Collection'!$E:$E,44,'Sample Collection'!$F:$F,6)</f>
        <v>10</v>
      </c>
      <c r="G12" s="9">
        <f>COUNTIFS('Sample Collection'!$E:$E,55,'Sample Collection'!$F:$F,6)</f>
        <v>10</v>
      </c>
      <c r="H12" s="9">
        <f>COUNTIFS('Sample Collection'!$E:$E,66,'Sample Collection'!$F:$F,6)</f>
        <v>17</v>
      </c>
      <c r="I12" s="9">
        <f>COUNTIFS('Sample Collection'!$E:$E,77,'Sample Collection'!$F:$F,6)</f>
        <v>10</v>
      </c>
      <c r="J12" s="9">
        <f>COUNTIFS('Sample Collection'!$E:$E,88,'Sample Collection'!$F:$F,6)</f>
        <v>10</v>
      </c>
      <c r="K12" s="9">
        <f>COUNTIFS('Sample Collection'!$E:$E,99,'Sample Collection'!$F:$F,6)</f>
        <v>12</v>
      </c>
      <c r="L12" s="9">
        <f>COUNTIFS('Sample Collection'!$E:$E,0,'Sample Collection'!$F:$F,6)</f>
        <v>10</v>
      </c>
      <c r="M12" s="10">
        <f t="shared" si="1"/>
        <v>114</v>
      </c>
      <c r="P12" s="29">
        <v>44</v>
      </c>
      <c r="Q12" s="29" t="s">
        <v>57</v>
      </c>
    </row>
    <row r="13" spans="1:31" x14ac:dyDescent="0.25">
      <c r="B13" s="5" t="s">
        <v>69</v>
      </c>
      <c r="C13" s="6">
        <f>COUNTIFS('Sample Collection'!E:E,11,'Sample Collection'!F:F,7)</f>
        <v>10</v>
      </c>
      <c r="D13" s="6">
        <f>COUNTIFS('Sample Collection'!$E:$E,22,'Sample Collection'!$F:$F,7)</f>
        <v>10</v>
      </c>
      <c r="E13" s="6">
        <f>COUNTIFS('Sample Collection'!$E:$E,33,'Sample Collection'!$F:$F,7)</f>
        <v>10</v>
      </c>
      <c r="F13" s="6">
        <f>COUNTIFS('Sample Collection'!$E:$E,44,'Sample Collection'!$F:$F,7)</f>
        <v>10</v>
      </c>
      <c r="G13" s="6">
        <f>COUNTIFS('Sample Collection'!$E:$E,55,'Sample Collection'!$F:$F,7)</f>
        <v>10</v>
      </c>
      <c r="H13" s="6">
        <f>COUNTIFS('Sample Collection'!$E:$E,66,'Sample Collection'!$F:$F,7)</f>
        <v>12</v>
      </c>
      <c r="I13" s="6">
        <f>COUNTIFS('Sample Collection'!$E:$E,77,'Sample Collection'!$F:$F,7)</f>
        <v>10</v>
      </c>
      <c r="J13" s="6">
        <f>COUNTIFS('Sample Collection'!$E:$E,88,'Sample Collection'!$F:$F,7)</f>
        <v>10</v>
      </c>
      <c r="K13" s="6">
        <f>COUNTIFS('Sample Collection'!$E:$E,99,'Sample Collection'!$F:$F,7)</f>
        <v>10</v>
      </c>
      <c r="L13" s="6">
        <f>COUNTIFS('Sample Collection'!$E:$E,0,'Sample Collection'!$F:$F,7)</f>
        <v>11</v>
      </c>
      <c r="M13" s="7">
        <f t="shared" si="1"/>
        <v>103</v>
      </c>
      <c r="P13" s="29">
        <v>55</v>
      </c>
      <c r="Q13" s="29" t="s">
        <v>58</v>
      </c>
    </row>
    <row r="14" spans="1:31" x14ac:dyDescent="0.25">
      <c r="B14" s="8" t="s">
        <v>70</v>
      </c>
      <c r="C14" s="9">
        <f>COUNTIFS('Sample Collection'!E:E,11,'Sample Collection'!F:F,8)</f>
        <v>10</v>
      </c>
      <c r="D14" s="9">
        <f>COUNTIFS('Sample Collection'!$E:$E,22,'Sample Collection'!$F:$F,8)</f>
        <v>10</v>
      </c>
      <c r="E14" s="9">
        <f>COUNTIFS('Sample Collection'!$E:$E,33,'Sample Collection'!$F:$F,8)</f>
        <v>10</v>
      </c>
      <c r="F14" s="9">
        <f>COUNTIFS('Sample Collection'!$E:$E,44,'Sample Collection'!$F:$F,8)</f>
        <v>11</v>
      </c>
      <c r="G14" s="9">
        <f>COUNTIFS('Sample Collection'!$E:$E,55,'Sample Collection'!$F:$F,8)</f>
        <v>10</v>
      </c>
      <c r="H14" s="9">
        <f>COUNTIFS('Sample Collection'!$E:$E,66,'Sample Collection'!$F:$F,8)</f>
        <v>12</v>
      </c>
      <c r="I14" s="9">
        <f>COUNTIFS('Sample Collection'!$E:$E,77,'Sample Collection'!$F:$F,8)</f>
        <v>10</v>
      </c>
      <c r="J14" s="9">
        <f>COUNTIFS('Sample Collection'!$E:$E,88,'Sample Collection'!$F:$F,8)</f>
        <v>10</v>
      </c>
      <c r="K14" s="9">
        <f>COUNTIFS('Sample Collection'!$E:$E,99,'Sample Collection'!$F:$F,8)</f>
        <v>10</v>
      </c>
      <c r="L14" s="9">
        <f>COUNTIFS('Sample Collection'!$E:$E,0,'Sample Collection'!$F:$F,8)</f>
        <v>10</v>
      </c>
      <c r="M14" s="10">
        <f t="shared" si="1"/>
        <v>103</v>
      </c>
      <c r="P14" s="29">
        <v>66</v>
      </c>
      <c r="Q14" s="29" t="s">
        <v>59</v>
      </c>
    </row>
    <row r="15" spans="1:31" x14ac:dyDescent="0.25">
      <c r="B15" s="5" t="s">
        <v>10</v>
      </c>
      <c r="C15" s="6">
        <f>COUNTIFS('Sample Collection'!E:E,11,'Sample Collection'!F:F,9)</f>
        <v>10</v>
      </c>
      <c r="D15" s="6">
        <f>COUNTIFS('Sample Collection'!$E:$E,22,'Sample Collection'!$F:$F,9)</f>
        <v>10</v>
      </c>
      <c r="E15" s="6">
        <f>COUNTIFS('Sample Collection'!$E:$E,33,'Sample Collection'!$F:$F,9)</f>
        <v>10</v>
      </c>
      <c r="F15" s="6">
        <f>COUNTIFS('Sample Collection'!$E:$E,44,'Sample Collection'!$F:$F,9)</f>
        <v>10</v>
      </c>
      <c r="G15" s="6">
        <f>COUNTIFS('Sample Collection'!$E:$E,55,'Sample Collection'!$F:$F,9)</f>
        <v>10</v>
      </c>
      <c r="H15" s="6">
        <f>COUNTIFS('Sample Collection'!$E:$E,66,'Sample Collection'!$F:$F,9)</f>
        <v>10</v>
      </c>
      <c r="I15" s="6">
        <f>COUNTIFS('Sample Collection'!$E:$E,77,'Sample Collection'!$F:$F,9)</f>
        <v>10</v>
      </c>
      <c r="J15" s="6">
        <f>COUNTIFS('Sample Collection'!$E:$E,88,'Sample Collection'!$F:$F,9)</f>
        <v>10</v>
      </c>
      <c r="K15" s="6">
        <f>COUNTIFS('Sample Collection'!$E:$E,99,'Sample Collection'!$F:$F,9)</f>
        <v>10</v>
      </c>
      <c r="L15" s="6">
        <f>COUNTIFS('Sample Collection'!$E:$E,0,'Sample Collection'!$F:$F,9)</f>
        <v>11</v>
      </c>
      <c r="M15" s="7">
        <f t="shared" si="1"/>
        <v>101</v>
      </c>
      <c r="P15" s="29">
        <v>77</v>
      </c>
      <c r="Q15" s="30" t="s">
        <v>60</v>
      </c>
    </row>
    <row r="16" spans="1:31" x14ac:dyDescent="0.25">
      <c r="B16" s="8" t="s">
        <v>68</v>
      </c>
      <c r="C16" s="9">
        <f>COUNTIFS('Sample Collection'!E:E,11,'Sample Collection'!F:F,10)</f>
        <v>10</v>
      </c>
      <c r="D16" s="9">
        <f>COUNTIFS('Sample Collection'!$E:$E,22,'Sample Collection'!$F:$F,10)</f>
        <v>10</v>
      </c>
      <c r="E16" s="9">
        <f>COUNTIFS('Sample Collection'!$E:$E,33,'Sample Collection'!$F:$F,10)</f>
        <v>10</v>
      </c>
      <c r="F16" s="9">
        <f>COUNTIFS('Sample Collection'!$E:$E,44,'Sample Collection'!$F:$F,10)</f>
        <v>12</v>
      </c>
      <c r="G16" s="9">
        <f>COUNTIFS('Sample Collection'!$E:$E,55,'Sample Collection'!$F:$F,10)</f>
        <v>10</v>
      </c>
      <c r="H16" s="9">
        <f>COUNTIFS('Sample Collection'!$E:$E,66,'Sample Collection'!$F:$F,10)</f>
        <v>10</v>
      </c>
      <c r="I16" s="9">
        <f>COUNTIFS('Sample Collection'!$E:$E,77,'Sample Collection'!$F:$F,10)</f>
        <v>10</v>
      </c>
      <c r="J16" s="9">
        <f>COUNTIFS('Sample Collection'!$E:$E,88,'Sample Collection'!$F:$F,10)</f>
        <v>10</v>
      </c>
      <c r="K16" s="9">
        <f>COUNTIFS('Sample Collection'!$E:$E,99,'Sample Collection'!$F:$F,10)</f>
        <v>10</v>
      </c>
      <c r="L16" s="9">
        <f>COUNTIFS('Sample Collection'!$E:$E,0,'Sample Collection'!$F:$F,10)</f>
        <v>10</v>
      </c>
      <c r="M16" s="10">
        <f t="shared" si="1"/>
        <v>102</v>
      </c>
      <c r="P16" s="29">
        <v>88</v>
      </c>
      <c r="Q16" s="30" t="s">
        <v>61</v>
      </c>
    </row>
    <row r="17" spans="2:17" x14ac:dyDescent="0.25">
      <c r="B17" s="11" t="s">
        <v>66</v>
      </c>
      <c r="C17" s="12">
        <f>COUNTIFS('Sample Collection'!E:E,11,'Sample Collection'!F:F,11)</f>
        <v>10</v>
      </c>
      <c r="D17" s="6">
        <f>COUNTIFS('Sample Collection'!$E:$E,22,'Sample Collection'!$F:$F,11)</f>
        <v>10</v>
      </c>
      <c r="E17" s="6">
        <f>COUNTIFS('Sample Collection'!$E:$E,33,'Sample Collection'!$F:$F,11)</f>
        <v>10</v>
      </c>
      <c r="F17" s="6">
        <f>COUNTIFS('Sample Collection'!$E:$E,44,'Sample Collection'!$F:$F,11)</f>
        <v>10</v>
      </c>
      <c r="G17" s="6">
        <f>COUNTIFS('Sample Collection'!$E:$E,55,'Sample Collection'!$F:$F,11)</f>
        <v>10</v>
      </c>
      <c r="H17" s="6">
        <f>COUNTIFS('Sample Collection'!$E:$E,66,'Sample Collection'!$F:$F,11)</f>
        <v>10</v>
      </c>
      <c r="I17" s="6">
        <f>COUNTIFS('Sample Collection'!$E:$E,77,'Sample Collection'!$F:$F,11)</f>
        <v>10</v>
      </c>
      <c r="J17" s="6">
        <f>COUNTIFS('Sample Collection'!$E:$E,88,'Sample Collection'!$F:$F,11)</f>
        <v>10</v>
      </c>
      <c r="K17" s="6">
        <f>COUNTIFS('Sample Collection'!$E:$E,99,'Sample Collection'!$F:$F,11)</f>
        <v>10</v>
      </c>
      <c r="L17" s="6">
        <f>COUNTIFS('Sample Collection'!$E:$E,0,'Sample Collection'!$F:$F,11)</f>
        <v>10</v>
      </c>
      <c r="M17" s="13">
        <f t="shared" si="1"/>
        <v>100</v>
      </c>
      <c r="P17" s="29">
        <v>99</v>
      </c>
      <c r="Q17" s="30" t="s">
        <v>62</v>
      </c>
    </row>
    <row r="18" spans="2:17" ht="15.75" customHeight="1" thickBot="1" x14ac:dyDescent="0.3">
      <c r="B18" s="3" t="s">
        <v>4</v>
      </c>
      <c r="C18" s="4">
        <f t="shared" ref="C18:M18" si="2">SUM(C8:C17)</f>
        <v>99</v>
      </c>
      <c r="D18" s="4">
        <f t="shared" si="2"/>
        <v>100</v>
      </c>
      <c r="E18" s="15">
        <f t="shared" si="2"/>
        <v>105</v>
      </c>
      <c r="F18" s="15">
        <f t="shared" si="2"/>
        <v>113</v>
      </c>
      <c r="G18" s="15">
        <f t="shared" si="2"/>
        <v>100</v>
      </c>
      <c r="H18" s="15">
        <f t="shared" si="2"/>
        <v>115</v>
      </c>
      <c r="I18" s="15">
        <f t="shared" si="2"/>
        <v>100</v>
      </c>
      <c r="J18" s="15">
        <f t="shared" si="2"/>
        <v>101</v>
      </c>
      <c r="K18" s="15">
        <f t="shared" si="2"/>
        <v>102</v>
      </c>
      <c r="L18" s="15">
        <f t="shared" si="2"/>
        <v>104</v>
      </c>
      <c r="M18" s="16">
        <f t="shared" si="2"/>
        <v>1039</v>
      </c>
      <c r="P18" s="34">
        <v>0</v>
      </c>
      <c r="Q18" s="30" t="s">
        <v>63</v>
      </c>
    </row>
    <row r="19" spans="2:17" ht="15.75" thickBot="1" x14ac:dyDescent="0.3">
      <c r="B19" s="35" t="s">
        <v>11</v>
      </c>
      <c r="C19" s="38" t="s">
        <v>73</v>
      </c>
      <c r="D19" s="39" t="s">
        <v>74</v>
      </c>
      <c r="E19" s="17"/>
      <c r="F19" s="17"/>
      <c r="G19" s="17"/>
      <c r="H19" s="17"/>
      <c r="I19" s="17"/>
      <c r="J19" s="17"/>
      <c r="K19" s="17"/>
      <c r="L19" s="17"/>
      <c r="M19" s="18"/>
      <c r="P19" s="30"/>
      <c r="Q19" s="30"/>
    </row>
    <row r="20" spans="2:17" x14ac:dyDescent="0.25">
      <c r="B20" s="8" t="s">
        <v>64</v>
      </c>
      <c r="C20" s="9">
        <f>COUNTIF(Lab!E:E,1)</f>
        <v>104</v>
      </c>
      <c r="D20" s="23">
        <f t="shared" ref="D20:D29" si="3">M8-C20</f>
        <v>1</v>
      </c>
      <c r="E20" s="19"/>
      <c r="F20" s="20"/>
      <c r="G20" s="20"/>
      <c r="H20" s="20"/>
      <c r="I20" s="20"/>
      <c r="J20" s="20"/>
      <c r="K20" s="20"/>
      <c r="L20" s="20"/>
      <c r="M20" s="21"/>
      <c r="P20" s="29"/>
      <c r="Q20" s="29"/>
    </row>
    <row r="21" spans="2:17" x14ac:dyDescent="0.25">
      <c r="B21" s="5" t="s">
        <v>65</v>
      </c>
      <c r="C21" s="6">
        <f>COUNTIF(Lab!E:E,2)</f>
        <v>100</v>
      </c>
      <c r="D21" s="22">
        <f t="shared" si="3"/>
        <v>1</v>
      </c>
      <c r="E21" s="19"/>
      <c r="F21" s="20"/>
      <c r="G21" s="20"/>
      <c r="H21" s="20"/>
      <c r="I21" s="20"/>
      <c r="J21" s="20"/>
      <c r="K21" s="20"/>
      <c r="L21" s="20"/>
      <c r="M21" s="21"/>
      <c r="P21" s="30">
        <v>1</v>
      </c>
      <c r="Q21" s="30" t="s">
        <v>64</v>
      </c>
    </row>
    <row r="22" spans="2:17" x14ac:dyDescent="0.25">
      <c r="B22" s="8" t="s">
        <v>67</v>
      </c>
      <c r="C22" s="9">
        <f>COUNTIF(Lab!E:E,3)</f>
        <v>100</v>
      </c>
      <c r="D22" s="23">
        <f t="shared" si="3"/>
        <v>10</v>
      </c>
      <c r="E22" s="19" t="s">
        <v>52</v>
      </c>
      <c r="F22" s="20"/>
      <c r="G22" s="20"/>
      <c r="H22" s="20"/>
      <c r="I22" s="20"/>
      <c r="J22" s="20"/>
      <c r="K22" s="20"/>
      <c r="L22" s="20"/>
      <c r="M22" s="21"/>
      <c r="P22" s="29">
        <v>2</v>
      </c>
      <c r="Q22" s="29" t="s">
        <v>65</v>
      </c>
    </row>
    <row r="23" spans="2:17" x14ac:dyDescent="0.25">
      <c r="B23" s="5" t="s">
        <v>7</v>
      </c>
      <c r="C23" s="6">
        <f>COUNTIF(Lab!E:E,4)</f>
        <v>100</v>
      </c>
      <c r="D23" s="22">
        <f t="shared" si="3"/>
        <v>0</v>
      </c>
      <c r="E23" s="19"/>
      <c r="F23" s="20"/>
      <c r="G23" s="20"/>
      <c r="H23" s="20"/>
      <c r="I23" s="20"/>
      <c r="J23" s="20"/>
      <c r="K23" s="20"/>
      <c r="L23" s="20"/>
      <c r="M23" s="21"/>
      <c r="P23" s="30">
        <v>3</v>
      </c>
      <c r="Q23" s="30" t="s">
        <v>67</v>
      </c>
    </row>
    <row r="24" spans="2:17" x14ac:dyDescent="0.25">
      <c r="B24" s="8" t="s">
        <v>9</v>
      </c>
      <c r="C24" s="9">
        <f>COUNTIF(Lab!E:E,5)</f>
        <v>100</v>
      </c>
      <c r="D24" s="23">
        <f t="shared" si="3"/>
        <v>14</v>
      </c>
      <c r="E24" s="19"/>
      <c r="F24" s="20"/>
      <c r="G24" s="20"/>
      <c r="H24" s="20"/>
      <c r="I24" s="20"/>
      <c r="J24" s="20"/>
      <c r="K24" s="20"/>
      <c r="L24" s="20"/>
      <c r="M24" s="21"/>
      <c r="P24" s="29">
        <v>5</v>
      </c>
      <c r="Q24" s="29" t="s">
        <v>7</v>
      </c>
    </row>
    <row r="25" spans="2:17" x14ac:dyDescent="0.25">
      <c r="B25" s="5" t="s">
        <v>69</v>
      </c>
      <c r="C25" s="6">
        <f>COUNTIF(Lab!E:E,6)</f>
        <v>100</v>
      </c>
      <c r="D25" s="22">
        <f t="shared" si="3"/>
        <v>3</v>
      </c>
      <c r="E25" s="19"/>
      <c r="F25" s="20"/>
      <c r="G25" s="20"/>
      <c r="H25" s="20"/>
      <c r="I25" s="20"/>
      <c r="J25" s="20"/>
      <c r="K25" s="51"/>
      <c r="L25" s="52"/>
      <c r="M25" s="53"/>
      <c r="P25" s="30">
        <v>6</v>
      </c>
      <c r="Q25" s="30" t="s">
        <v>9</v>
      </c>
    </row>
    <row r="26" spans="2:17" x14ac:dyDescent="0.25">
      <c r="B26" s="8" t="s">
        <v>70</v>
      </c>
      <c r="C26" s="9">
        <f>COUNTIF(Lab!E:E,7)</f>
        <v>100</v>
      </c>
      <c r="D26" s="23">
        <f t="shared" si="3"/>
        <v>3</v>
      </c>
      <c r="E26" s="19"/>
      <c r="F26" s="20"/>
      <c r="G26" s="20"/>
      <c r="H26" s="20"/>
      <c r="I26" s="20"/>
      <c r="J26" s="20"/>
      <c r="K26" s="20"/>
      <c r="L26" s="20"/>
      <c r="M26" s="21"/>
      <c r="P26" s="29">
        <v>7</v>
      </c>
      <c r="Q26" s="29" t="s">
        <v>69</v>
      </c>
    </row>
    <row r="27" spans="2:17" x14ac:dyDescent="0.25">
      <c r="B27" s="5" t="s">
        <v>10</v>
      </c>
      <c r="C27" s="6">
        <f>COUNTIF(Lab!E:E,8)</f>
        <v>101</v>
      </c>
      <c r="D27" s="22">
        <f t="shared" si="3"/>
        <v>0</v>
      </c>
      <c r="E27" s="19"/>
      <c r="F27" s="20"/>
      <c r="G27" s="20"/>
      <c r="H27" s="20"/>
      <c r="I27" s="20"/>
      <c r="J27" s="20"/>
      <c r="K27" s="20"/>
      <c r="L27" s="20"/>
      <c r="M27" s="21"/>
      <c r="P27" s="30">
        <v>8</v>
      </c>
      <c r="Q27" s="30" t="s">
        <v>70</v>
      </c>
    </row>
    <row r="28" spans="2:17" x14ac:dyDescent="0.25">
      <c r="B28" s="8" t="s">
        <v>68</v>
      </c>
      <c r="C28" s="9">
        <f>COUNTIF(Lab!E:E,9)</f>
        <v>102</v>
      </c>
      <c r="D28" s="23">
        <f>M16-C28</f>
        <v>0</v>
      </c>
      <c r="E28" s="19"/>
      <c r="F28" s="20"/>
      <c r="G28" s="20"/>
      <c r="H28" s="20"/>
      <c r="I28" s="20"/>
      <c r="J28" s="20"/>
      <c r="K28" s="20"/>
      <c r="L28" s="20"/>
      <c r="M28" s="21"/>
      <c r="P28" s="29">
        <v>9</v>
      </c>
      <c r="Q28" s="29" t="s">
        <v>10</v>
      </c>
    </row>
    <row r="29" spans="2:17" x14ac:dyDescent="0.25">
      <c r="B29" s="5" t="s">
        <v>66</v>
      </c>
      <c r="C29" s="6">
        <f>COUNTIF(Lab!E:E,10)</f>
        <v>100</v>
      </c>
      <c r="D29" s="22">
        <f t="shared" si="3"/>
        <v>0</v>
      </c>
      <c r="E29" s="19"/>
      <c r="F29" s="20"/>
      <c r="G29" s="20"/>
      <c r="H29" s="20"/>
      <c r="I29" s="20"/>
      <c r="J29" s="20"/>
      <c r="K29" s="20"/>
      <c r="L29" s="20"/>
      <c r="M29" s="21"/>
      <c r="P29" s="30">
        <v>10</v>
      </c>
      <c r="Q29" s="30" t="s">
        <v>68</v>
      </c>
    </row>
    <row r="30" spans="2:17" ht="15.75" customHeight="1" thickBot="1" x14ac:dyDescent="0.3">
      <c r="B30" s="14" t="s">
        <v>4</v>
      </c>
      <c r="C30" s="15">
        <f t="shared" ref="C30:D30" si="4">SUM(C20:C29)</f>
        <v>1007</v>
      </c>
      <c r="D30" s="24">
        <f t="shared" si="4"/>
        <v>32</v>
      </c>
      <c r="E30" s="25"/>
      <c r="F30" s="26"/>
      <c r="G30" s="26"/>
      <c r="H30" s="26"/>
      <c r="I30" s="26"/>
      <c r="J30" s="26"/>
      <c r="K30" s="26"/>
      <c r="L30" s="26"/>
      <c r="M30" s="27"/>
      <c r="P30" s="29">
        <v>11</v>
      </c>
      <c r="Q30" s="29" t="s">
        <v>66</v>
      </c>
    </row>
    <row r="31" spans="2:17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2:17" x14ac:dyDescent="0.25">
      <c r="B32" s="28"/>
      <c r="C32" s="30"/>
      <c r="D32" s="30"/>
      <c r="E32" s="28"/>
      <c r="F32" s="1"/>
      <c r="G32" s="1"/>
      <c r="H32" s="1"/>
      <c r="I32" s="1"/>
      <c r="J32" s="1"/>
      <c r="K32" s="1"/>
      <c r="L32" s="1"/>
    </row>
    <row r="33" spans="2:12" x14ac:dyDescent="0.25">
      <c r="B33" s="1"/>
      <c r="C33" s="29"/>
      <c r="D33" s="29"/>
      <c r="E33" s="28"/>
      <c r="F33" s="1"/>
      <c r="G33" s="1"/>
      <c r="H33" s="1"/>
      <c r="I33" s="1"/>
      <c r="J33" s="1"/>
      <c r="K33" s="1"/>
      <c r="L33" s="1"/>
    </row>
    <row r="34" spans="2:12" x14ac:dyDescent="0.25">
      <c r="B34" s="1"/>
      <c r="C34" s="30"/>
      <c r="D34" s="30"/>
      <c r="E34" s="28"/>
      <c r="F34" s="1"/>
      <c r="G34" s="1"/>
      <c r="H34" s="1"/>
      <c r="I34" s="1"/>
      <c r="J34" s="1"/>
      <c r="K34" s="1"/>
      <c r="L34" s="1"/>
    </row>
    <row r="35" spans="2:12" x14ac:dyDescent="0.25">
      <c r="B35" s="1"/>
      <c r="C35" s="29"/>
      <c r="D35" s="29"/>
      <c r="E35" s="28"/>
      <c r="F35" s="1"/>
      <c r="G35" s="1"/>
      <c r="H35" s="1"/>
      <c r="I35" s="1"/>
      <c r="J35" s="1"/>
      <c r="K35" s="1"/>
      <c r="L35" s="1"/>
    </row>
    <row r="36" spans="2:12" x14ac:dyDescent="0.25">
      <c r="B36" s="1"/>
      <c r="C36" s="30"/>
      <c r="D36" s="30"/>
      <c r="E36" s="28"/>
      <c r="F36" s="1"/>
      <c r="G36" s="1"/>
      <c r="H36" s="1"/>
      <c r="I36" s="1"/>
      <c r="J36" s="1"/>
      <c r="K36" s="1"/>
      <c r="L36" s="1"/>
    </row>
    <row r="37" spans="2:12" x14ac:dyDescent="0.25">
      <c r="B37" s="1"/>
      <c r="C37" s="29"/>
      <c r="D37" s="29"/>
      <c r="E37" s="28"/>
      <c r="F37" s="1"/>
      <c r="G37" s="1"/>
      <c r="H37" s="1"/>
      <c r="I37" s="1"/>
      <c r="J37" s="1"/>
      <c r="K37" s="1"/>
      <c r="L37" s="1"/>
    </row>
    <row r="38" spans="2:12" x14ac:dyDescent="0.25">
      <c r="B38" s="1"/>
      <c r="C38" s="30"/>
      <c r="D38" s="30"/>
      <c r="E38" s="28"/>
      <c r="F38" s="1"/>
      <c r="G38" s="1"/>
      <c r="H38" s="1"/>
      <c r="I38" s="1"/>
      <c r="J38" s="1"/>
      <c r="K38" s="1"/>
      <c r="L38" s="1"/>
    </row>
    <row r="39" spans="2:12" x14ac:dyDescent="0.25">
      <c r="B39" s="1"/>
      <c r="C39" s="29"/>
      <c r="D39" s="29"/>
      <c r="E39" s="28"/>
      <c r="F39" s="1"/>
      <c r="G39" s="1"/>
      <c r="H39" s="1"/>
      <c r="I39" s="1"/>
      <c r="J39" s="1"/>
      <c r="K39" s="1"/>
      <c r="L39" s="1"/>
    </row>
    <row r="40" spans="2:12" x14ac:dyDescent="0.25">
      <c r="B40" s="1"/>
      <c r="C40" s="30"/>
      <c r="D40" s="30"/>
      <c r="E40" s="28"/>
      <c r="F40" s="1"/>
      <c r="G40" s="1"/>
      <c r="H40" s="1"/>
      <c r="I40" s="1"/>
      <c r="J40" s="1"/>
      <c r="K40" s="1"/>
      <c r="L40" s="1"/>
    </row>
    <row r="41" spans="2:12" x14ac:dyDescent="0.25">
      <c r="B41" s="1"/>
      <c r="C41" s="29"/>
      <c r="D41" s="29"/>
      <c r="E41" s="28"/>
      <c r="F41" s="1"/>
      <c r="G41" s="1"/>
      <c r="H41" s="1"/>
      <c r="I41" s="1"/>
      <c r="J41" s="1"/>
      <c r="K41" s="1"/>
      <c r="L41" s="1"/>
    </row>
    <row r="42" spans="2:12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2:12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2:12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2:12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2:12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2:12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2:12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2:12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2:12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2:12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2:12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2:12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2:12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</row>
    <row r="55" spans="2:12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2:12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</row>
    <row r="57" spans="2:12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2:12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</row>
    <row r="59" spans="2:12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</row>
    <row r="60" spans="2:12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</row>
    <row r="61" spans="2:12" x14ac:dyDescent="0.25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</row>
    <row r="62" spans="2:12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</row>
    <row r="63" spans="2:12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</row>
    <row r="64" spans="2:12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2:12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2:12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2:12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</row>
    <row r="68" spans="2:12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</row>
    <row r="69" spans="2:12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2:12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</row>
    <row r="71" spans="2:12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2:12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</row>
    <row r="73" spans="2:12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</row>
    <row r="74" spans="2:12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</row>
    <row r="75" spans="2:12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2:12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</row>
    <row r="77" spans="2:12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</row>
    <row r="78" spans="2:12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</row>
    <row r="79" spans="2:12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</row>
    <row r="80" spans="2:12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</row>
    <row r="81" spans="2:12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</row>
    <row r="82" spans="2:12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</row>
    <row r="83" spans="2:12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</row>
    <row r="84" spans="2:12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</row>
    <row r="85" spans="2:12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</row>
    <row r="86" spans="2:12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</row>
    <row r="87" spans="2:12" x14ac:dyDescent="0.2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2:12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</row>
    <row r="89" spans="2:12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</row>
    <row r="90" spans="2:12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</row>
    <row r="91" spans="2:12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</row>
    <row r="92" spans="2:12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</row>
    <row r="93" spans="2:12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</row>
    <row r="94" spans="2:12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2:12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</row>
    <row r="96" spans="2:12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</row>
    <row r="97" spans="2:12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2:12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2:12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2:12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</row>
    <row r="101" spans="2:12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</row>
    <row r="102" spans="2:12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</row>
    <row r="103" spans="2:12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</row>
    <row r="104" spans="2:12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</row>
    <row r="105" spans="2:12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</row>
    <row r="106" spans="2:12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</row>
    <row r="107" spans="2:12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</row>
    <row r="108" spans="2:12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</row>
    <row r="109" spans="2:12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</row>
    <row r="110" spans="2:12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</row>
    <row r="111" spans="2:12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</row>
    <row r="112" spans="2:12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</row>
    <row r="113" spans="2:12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</row>
    <row r="114" spans="2:12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</row>
    <row r="115" spans="2:12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</row>
    <row r="116" spans="2:12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</row>
    <row r="117" spans="2:12" x14ac:dyDescent="0.2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</row>
    <row r="118" spans="2:12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</row>
    <row r="119" spans="2:12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</row>
    <row r="120" spans="2:12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</row>
    <row r="121" spans="2:12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</row>
    <row r="122" spans="2:12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</row>
    <row r="123" spans="2:12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</row>
    <row r="124" spans="2:12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</row>
    <row r="125" spans="2:12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</row>
    <row r="126" spans="2:12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2:12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</row>
    <row r="128" spans="2:12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</row>
    <row r="129" spans="2:12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2:12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2:12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</row>
    <row r="132" spans="2:12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</row>
    <row r="133" spans="2:12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</row>
    <row r="134" spans="2:12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</row>
    <row r="135" spans="2:12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</row>
    <row r="136" spans="2:12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</row>
    <row r="137" spans="2:12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</row>
    <row r="138" spans="2:12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</row>
    <row r="139" spans="2:12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</row>
    <row r="140" spans="2:12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</row>
    <row r="141" spans="2:12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</row>
    <row r="142" spans="2:12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</row>
    <row r="143" spans="2:12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</row>
    <row r="144" spans="2:12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</row>
    <row r="145" spans="2:12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</row>
    <row r="146" spans="2:12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</row>
    <row r="147" spans="2:12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</row>
    <row r="148" spans="2:12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</row>
    <row r="149" spans="2:12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</row>
    <row r="150" spans="2:12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</row>
    <row r="151" spans="2:12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</row>
    <row r="152" spans="2:12" x14ac:dyDescent="0.2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</row>
    <row r="153" spans="2:12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</row>
    <row r="154" spans="2:12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</row>
    <row r="155" spans="2:12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</row>
    <row r="156" spans="2:12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</row>
    <row r="157" spans="2:12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</row>
    <row r="158" spans="2:12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</row>
    <row r="159" spans="2:12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</row>
    <row r="160" spans="2:12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</row>
    <row r="161" spans="2:12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</row>
    <row r="162" spans="2:12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</row>
    <row r="163" spans="2:12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</row>
    <row r="164" spans="2:12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</row>
    <row r="165" spans="2:12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</row>
    <row r="166" spans="2:12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</row>
    <row r="167" spans="2:12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</row>
    <row r="168" spans="2:12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</row>
    <row r="169" spans="2:12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</row>
    <row r="170" spans="2:12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</row>
    <row r="171" spans="2:12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</row>
    <row r="172" spans="2:12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</row>
    <row r="173" spans="2:12" x14ac:dyDescent="0.2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</row>
    <row r="174" spans="2:12" x14ac:dyDescent="0.25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</row>
    <row r="175" spans="2:12" x14ac:dyDescent="0.2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</row>
    <row r="176" spans="2:12" x14ac:dyDescent="0.2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</row>
    <row r="177" spans="2:12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</row>
    <row r="178" spans="2:12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</row>
    <row r="179" spans="2:12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</row>
    <row r="180" spans="2:12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</row>
    <row r="181" spans="2:12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</row>
    <row r="182" spans="2:12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</row>
    <row r="183" spans="2:12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</row>
    <row r="184" spans="2:12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</row>
    <row r="185" spans="2:12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</row>
    <row r="186" spans="2:12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</row>
    <row r="187" spans="2:12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</row>
    <row r="188" spans="2:12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</row>
    <row r="189" spans="2:12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</row>
    <row r="190" spans="2:12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</row>
    <row r="191" spans="2:12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</row>
    <row r="192" spans="2:12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</row>
    <row r="193" spans="2:12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</row>
    <row r="194" spans="2:12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</row>
    <row r="195" spans="2:12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</row>
    <row r="196" spans="2:1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</row>
    <row r="197" spans="2:1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</row>
    <row r="198" spans="2:1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</row>
    <row r="199" spans="2:1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</row>
    <row r="200" spans="2:1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</row>
    <row r="201" spans="2:1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</row>
    <row r="202" spans="2:1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</row>
    <row r="203" spans="2:1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</row>
    <row r="204" spans="2:1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</row>
    <row r="205" spans="2:1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</row>
    <row r="206" spans="2:1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</row>
    <row r="207" spans="2:1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</row>
    <row r="208" spans="2:1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</row>
    <row r="209" spans="2:1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</row>
    <row r="210" spans="2:1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</row>
    <row r="211" spans="2:1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</row>
    <row r="212" spans="2:1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</row>
    <row r="213" spans="2:1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</row>
    <row r="214" spans="2:1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</row>
    <row r="215" spans="2:1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</row>
    <row r="216" spans="2:1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</row>
    <row r="217" spans="2:1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</row>
    <row r="218" spans="2:1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</row>
    <row r="219" spans="2:1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</row>
    <row r="220" spans="2:1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</row>
    <row r="221" spans="2:1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</row>
    <row r="222" spans="2:1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</row>
    <row r="223" spans="2:1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</row>
    <row r="224" spans="2:1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</row>
    <row r="225" spans="2:1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</row>
    <row r="226" spans="2:1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</row>
    <row r="227" spans="2:1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</row>
    <row r="228" spans="2:1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</row>
    <row r="229" spans="2:1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</row>
    <row r="230" spans="2:1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</row>
    <row r="231" spans="2:1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</row>
    <row r="232" spans="2:1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</row>
    <row r="233" spans="2:1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</row>
    <row r="234" spans="2:1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</row>
    <row r="235" spans="2:1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</row>
    <row r="236" spans="2:1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</row>
    <row r="237" spans="2:1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</row>
    <row r="238" spans="2:1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</row>
    <row r="239" spans="2:1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</row>
    <row r="240" spans="2:1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</row>
    <row r="241" spans="2:1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</row>
    <row r="242" spans="2:1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</row>
    <row r="243" spans="2:1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</row>
    <row r="244" spans="2:1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</row>
    <row r="245" spans="2:1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</row>
    <row r="246" spans="2:1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</row>
    <row r="247" spans="2:1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</row>
    <row r="248" spans="2:1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</row>
    <row r="249" spans="2:1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</row>
    <row r="250" spans="2:1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</row>
    <row r="251" spans="2:1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</row>
    <row r="252" spans="2:1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</row>
    <row r="253" spans="2:1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</row>
    <row r="254" spans="2:1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</row>
    <row r="255" spans="2:1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</row>
    <row r="256" spans="2:1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</row>
    <row r="257" spans="2:1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</row>
    <row r="258" spans="2:1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</row>
    <row r="259" spans="2:1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</row>
    <row r="260" spans="2:1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</row>
    <row r="261" spans="2:1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</row>
    <row r="262" spans="2:1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</row>
    <row r="263" spans="2:1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</row>
    <row r="264" spans="2:1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</row>
    <row r="265" spans="2:1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</row>
    <row r="266" spans="2:1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</row>
    <row r="267" spans="2:1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</row>
    <row r="268" spans="2:1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</row>
    <row r="269" spans="2:1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</row>
    <row r="270" spans="2:1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</row>
    <row r="271" spans="2:1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</row>
    <row r="272" spans="2:1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</row>
    <row r="273" spans="2:1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</row>
    <row r="274" spans="2:1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</row>
    <row r="275" spans="2:1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</row>
    <row r="276" spans="2:1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</row>
    <row r="277" spans="2:1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</row>
    <row r="278" spans="2:1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</row>
    <row r="279" spans="2:1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</row>
    <row r="280" spans="2:1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</row>
    <row r="281" spans="2:1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</row>
    <row r="282" spans="2:1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</row>
    <row r="283" spans="2:1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</row>
    <row r="284" spans="2:1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</row>
    <row r="285" spans="2:1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</row>
    <row r="286" spans="2:1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</row>
    <row r="287" spans="2:1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</row>
    <row r="288" spans="2:1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</row>
    <row r="289" spans="2:1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</row>
    <row r="290" spans="2:1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</row>
    <row r="291" spans="2:1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</row>
    <row r="292" spans="2:1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</row>
    <row r="293" spans="2:1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</row>
    <row r="294" spans="2:1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</row>
    <row r="295" spans="2:1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</row>
    <row r="296" spans="2:1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</row>
    <row r="297" spans="2:1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</row>
    <row r="298" spans="2:1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</row>
    <row r="299" spans="2:1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</row>
    <row r="300" spans="2:1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</row>
    <row r="301" spans="2:1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</row>
    <row r="302" spans="2:1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</row>
    <row r="303" spans="2:1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</row>
    <row r="304" spans="2:1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</row>
    <row r="305" spans="2:1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</row>
    <row r="306" spans="2:1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</row>
    <row r="307" spans="2:1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</row>
    <row r="308" spans="2:1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</row>
    <row r="309" spans="2:1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</row>
    <row r="310" spans="2:1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</row>
    <row r="311" spans="2:1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</row>
    <row r="312" spans="2:1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</row>
    <row r="313" spans="2:1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</row>
    <row r="314" spans="2:1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</row>
    <row r="315" spans="2:1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</row>
    <row r="316" spans="2:1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</row>
    <row r="317" spans="2:1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</row>
    <row r="318" spans="2:1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</row>
    <row r="319" spans="2:1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</row>
    <row r="320" spans="2:1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</row>
    <row r="321" spans="2:1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</row>
    <row r="322" spans="2:1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</row>
    <row r="323" spans="2:1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</row>
    <row r="324" spans="2:1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</row>
    <row r="325" spans="2:1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</row>
    <row r="326" spans="2:1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</row>
    <row r="327" spans="2:1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</row>
    <row r="328" spans="2:1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</row>
    <row r="329" spans="2:1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</row>
    <row r="330" spans="2:1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</row>
    <row r="331" spans="2:1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</row>
    <row r="332" spans="2:1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</row>
    <row r="333" spans="2:1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</row>
    <row r="334" spans="2:1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</row>
    <row r="335" spans="2:1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</row>
    <row r="336" spans="2:1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</row>
    <row r="337" spans="2:1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</row>
    <row r="338" spans="2:1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</row>
    <row r="339" spans="2:1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</row>
    <row r="340" spans="2:1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</row>
    <row r="341" spans="2:1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</row>
    <row r="342" spans="2:1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</row>
    <row r="343" spans="2:1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</row>
    <row r="344" spans="2:1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</row>
    <row r="345" spans="2:1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</row>
    <row r="346" spans="2:1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</row>
    <row r="347" spans="2:1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</row>
    <row r="348" spans="2:1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</row>
    <row r="349" spans="2:1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</row>
    <row r="350" spans="2:1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</row>
    <row r="351" spans="2:1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</row>
    <row r="352" spans="2:1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</row>
    <row r="353" spans="2:1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</row>
    <row r="354" spans="2:1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</row>
    <row r="355" spans="2:1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</row>
    <row r="356" spans="2:1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</row>
    <row r="357" spans="2:1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</row>
    <row r="358" spans="2:1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</row>
    <row r="359" spans="2:1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</row>
    <row r="360" spans="2:1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</row>
    <row r="361" spans="2:1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</row>
    <row r="362" spans="2:1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</row>
    <row r="363" spans="2:1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</row>
    <row r="364" spans="2:1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</row>
    <row r="365" spans="2:1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</row>
    <row r="366" spans="2:1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</row>
    <row r="367" spans="2:1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</row>
    <row r="368" spans="2:1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</row>
    <row r="369" spans="2:1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</row>
    <row r="370" spans="2:1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</row>
    <row r="371" spans="2:1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</row>
    <row r="372" spans="2:1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</row>
    <row r="373" spans="2:1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</row>
    <row r="374" spans="2:1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</row>
    <row r="375" spans="2:1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</row>
    <row r="376" spans="2:1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</row>
    <row r="377" spans="2:1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</row>
    <row r="378" spans="2:1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</row>
    <row r="379" spans="2:1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</row>
    <row r="380" spans="2:1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</row>
    <row r="381" spans="2:1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</row>
    <row r="382" spans="2:1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</row>
    <row r="383" spans="2:1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</row>
    <row r="384" spans="2:1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</row>
    <row r="385" spans="2:1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</row>
    <row r="386" spans="2:1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</row>
    <row r="387" spans="2:1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</row>
    <row r="388" spans="2:1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</row>
    <row r="389" spans="2:1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</row>
    <row r="390" spans="2:1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</row>
    <row r="391" spans="2:1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</row>
    <row r="392" spans="2:1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</row>
    <row r="393" spans="2:1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</row>
    <row r="394" spans="2:1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</row>
    <row r="395" spans="2:1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</row>
    <row r="396" spans="2:1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</row>
    <row r="397" spans="2:1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</row>
    <row r="398" spans="2:1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</row>
    <row r="399" spans="2:1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</row>
    <row r="400" spans="2:1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</row>
    <row r="401" spans="2:1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</row>
    <row r="402" spans="2:1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</row>
    <row r="403" spans="2:1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</row>
    <row r="404" spans="2:1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</row>
    <row r="405" spans="2:1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</row>
    <row r="406" spans="2:1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</row>
    <row r="407" spans="2:1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</row>
    <row r="408" spans="2:1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</row>
    <row r="409" spans="2:1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</row>
    <row r="410" spans="2:1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</row>
    <row r="411" spans="2:1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</row>
    <row r="412" spans="2:1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</row>
    <row r="413" spans="2:1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</row>
    <row r="414" spans="2:1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</row>
    <row r="415" spans="2:1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</row>
    <row r="416" spans="2:1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</row>
    <row r="417" spans="2:1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</row>
    <row r="418" spans="2:1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</row>
    <row r="419" spans="2:1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</row>
    <row r="420" spans="2:1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</row>
    <row r="421" spans="2:1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</row>
    <row r="422" spans="2:1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</row>
    <row r="423" spans="2:1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</row>
    <row r="424" spans="2:1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</row>
    <row r="425" spans="2:1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</row>
    <row r="426" spans="2:1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</row>
    <row r="427" spans="2:1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</row>
    <row r="428" spans="2:1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</row>
    <row r="429" spans="2:1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</row>
    <row r="430" spans="2:1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</row>
    <row r="431" spans="2:1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</row>
    <row r="432" spans="2:1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</row>
    <row r="433" spans="2:1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</row>
    <row r="434" spans="2:1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</row>
    <row r="435" spans="2:1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</row>
    <row r="436" spans="2:1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</row>
    <row r="437" spans="2:1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</row>
    <row r="438" spans="2:1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</row>
    <row r="439" spans="2:1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</row>
    <row r="440" spans="2:1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</row>
    <row r="441" spans="2:1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</row>
    <row r="442" spans="2:1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</row>
    <row r="443" spans="2:1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</row>
    <row r="444" spans="2:1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</row>
    <row r="445" spans="2:1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</row>
    <row r="446" spans="2:1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</row>
    <row r="447" spans="2:1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</row>
    <row r="448" spans="2:1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</row>
    <row r="449" spans="2:1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</row>
    <row r="450" spans="2:1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</row>
    <row r="451" spans="2:1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</row>
    <row r="452" spans="2:1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</row>
    <row r="453" spans="2:1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</row>
    <row r="454" spans="2:1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</row>
    <row r="455" spans="2:1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</row>
    <row r="456" spans="2:1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</row>
    <row r="457" spans="2:1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</row>
    <row r="458" spans="2:1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</row>
    <row r="459" spans="2:1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</row>
    <row r="460" spans="2:1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</row>
    <row r="461" spans="2:1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</row>
    <row r="462" spans="2:1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</row>
    <row r="463" spans="2:1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</row>
    <row r="464" spans="2:1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</row>
    <row r="465" spans="2:1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</row>
    <row r="466" spans="2:1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</row>
    <row r="467" spans="2:1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</row>
    <row r="468" spans="2:1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</row>
    <row r="469" spans="2:1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</row>
    <row r="470" spans="2:1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</row>
    <row r="471" spans="2:1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</row>
    <row r="472" spans="2:1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</row>
    <row r="473" spans="2:1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</row>
    <row r="474" spans="2:1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</row>
    <row r="475" spans="2:1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</row>
    <row r="476" spans="2:1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</row>
    <row r="477" spans="2:1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</row>
    <row r="478" spans="2:1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</row>
    <row r="479" spans="2:1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</row>
    <row r="480" spans="2:1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</row>
    <row r="481" spans="2:1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</row>
    <row r="482" spans="2:1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</row>
    <row r="483" spans="2:1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</row>
    <row r="484" spans="2:1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</row>
    <row r="485" spans="2:1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</row>
    <row r="486" spans="2:1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</row>
    <row r="487" spans="2:1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</row>
    <row r="488" spans="2:1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</row>
    <row r="489" spans="2:1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</row>
    <row r="490" spans="2:1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</row>
    <row r="491" spans="2:1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</row>
    <row r="492" spans="2:1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</row>
    <row r="493" spans="2:1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</row>
    <row r="494" spans="2:1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</row>
    <row r="495" spans="2:1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</row>
    <row r="496" spans="2:1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</row>
    <row r="497" spans="2:1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</row>
    <row r="498" spans="2:1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</row>
    <row r="499" spans="2:1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</row>
    <row r="500" spans="2:1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</row>
    <row r="501" spans="2:1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</row>
    <row r="502" spans="2:1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</row>
    <row r="503" spans="2:1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</row>
    <row r="504" spans="2:1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</row>
    <row r="505" spans="2:1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</row>
    <row r="506" spans="2:1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</row>
    <row r="507" spans="2:1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</row>
    <row r="508" spans="2:1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</row>
    <row r="509" spans="2:1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</row>
    <row r="510" spans="2:1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</row>
    <row r="511" spans="2:1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</row>
    <row r="512" spans="2:1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</row>
    <row r="513" spans="2:1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</row>
    <row r="514" spans="2:1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</row>
    <row r="515" spans="2:1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</row>
    <row r="516" spans="2:1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</row>
    <row r="517" spans="2:1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</row>
    <row r="518" spans="2:1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</row>
    <row r="519" spans="2:1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</row>
    <row r="520" spans="2:1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</row>
    <row r="521" spans="2:1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</row>
    <row r="522" spans="2:1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</row>
    <row r="523" spans="2:1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</row>
    <row r="524" spans="2:1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</row>
    <row r="525" spans="2:1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</row>
    <row r="526" spans="2:1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</row>
    <row r="527" spans="2:1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</row>
    <row r="528" spans="2:1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</row>
    <row r="529" spans="2:1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</row>
    <row r="530" spans="2:1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</row>
    <row r="531" spans="2:1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</row>
    <row r="532" spans="2:1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</row>
    <row r="533" spans="2:1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</row>
    <row r="534" spans="2:1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</row>
    <row r="535" spans="2:1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</row>
    <row r="536" spans="2:1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</row>
    <row r="537" spans="2:1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</row>
    <row r="538" spans="2:1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</row>
    <row r="539" spans="2:1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</row>
    <row r="540" spans="2:1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</row>
    <row r="541" spans="2:1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</row>
    <row r="542" spans="2:1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</row>
    <row r="543" spans="2:1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</row>
    <row r="544" spans="2:1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</row>
    <row r="545" spans="2:1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</row>
    <row r="546" spans="2:1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</row>
    <row r="547" spans="2:1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</row>
    <row r="548" spans="2:1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</row>
    <row r="549" spans="2:1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</row>
    <row r="550" spans="2:1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</row>
    <row r="551" spans="2:1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</row>
    <row r="552" spans="2:1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</row>
    <row r="553" spans="2:1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</row>
    <row r="554" spans="2:1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</row>
    <row r="555" spans="2:1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</row>
    <row r="556" spans="2:1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</row>
    <row r="557" spans="2:1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</row>
    <row r="558" spans="2:1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</row>
    <row r="559" spans="2:1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</row>
    <row r="560" spans="2:1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</row>
    <row r="561" spans="2:1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</row>
    <row r="562" spans="2:1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</row>
    <row r="563" spans="2:1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</row>
    <row r="564" spans="2:1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</row>
    <row r="565" spans="2:1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</row>
    <row r="566" spans="2:1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</row>
    <row r="567" spans="2:1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</row>
    <row r="568" spans="2:1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</row>
    <row r="569" spans="2:1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</row>
    <row r="570" spans="2:1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</row>
    <row r="571" spans="2:1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</row>
    <row r="572" spans="2:1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</row>
    <row r="573" spans="2:1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</row>
    <row r="574" spans="2:1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</row>
    <row r="575" spans="2:1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</row>
    <row r="576" spans="2:1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</row>
    <row r="577" spans="2:1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</row>
    <row r="578" spans="2:1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</row>
    <row r="579" spans="2:1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</row>
    <row r="580" spans="2:1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</row>
    <row r="581" spans="2:1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</row>
    <row r="582" spans="2:1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</row>
    <row r="583" spans="2:1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</row>
    <row r="584" spans="2:1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</row>
    <row r="585" spans="2:1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</row>
    <row r="586" spans="2:1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</row>
    <row r="587" spans="2:1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</row>
    <row r="588" spans="2:1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</row>
    <row r="589" spans="2:1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</row>
    <row r="590" spans="2:1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</row>
    <row r="591" spans="2:1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</row>
    <row r="592" spans="2:1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</row>
    <row r="593" spans="2:1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</row>
    <row r="594" spans="2:1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</row>
    <row r="595" spans="2:1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</row>
    <row r="596" spans="2:1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</row>
    <row r="597" spans="2:1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</row>
    <row r="598" spans="2:1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</row>
    <row r="599" spans="2:1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</row>
    <row r="600" spans="2:1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</row>
    <row r="601" spans="2:1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</row>
    <row r="602" spans="2:1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</row>
    <row r="603" spans="2:1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</row>
    <row r="604" spans="2:1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</row>
    <row r="605" spans="2:1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</row>
    <row r="606" spans="2:1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</row>
    <row r="607" spans="2:1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</row>
    <row r="608" spans="2:1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</row>
    <row r="609" spans="2:1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</row>
    <row r="610" spans="2:1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</row>
    <row r="611" spans="2:1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</row>
    <row r="612" spans="2:1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</row>
    <row r="613" spans="2:1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</row>
    <row r="614" spans="2:1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</row>
    <row r="615" spans="2:1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</row>
    <row r="616" spans="2:1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</row>
    <row r="617" spans="2:1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</row>
    <row r="618" spans="2:1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</row>
    <row r="619" spans="2:1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</row>
    <row r="620" spans="2:1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</row>
    <row r="621" spans="2:1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</row>
    <row r="622" spans="2:1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</row>
    <row r="623" spans="2:1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</row>
    <row r="624" spans="2:1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</row>
    <row r="625" spans="2:1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</row>
    <row r="626" spans="2:1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</row>
    <row r="627" spans="2:1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</row>
    <row r="628" spans="2:1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</row>
    <row r="629" spans="2:1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</row>
    <row r="630" spans="2:1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</row>
    <row r="631" spans="2:1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</row>
    <row r="632" spans="2:1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</row>
    <row r="633" spans="2:1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</row>
    <row r="634" spans="2:1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</row>
    <row r="635" spans="2:1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</row>
    <row r="636" spans="2:1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</row>
    <row r="637" spans="2:1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</row>
    <row r="638" spans="2:1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</row>
    <row r="639" spans="2:1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</row>
    <row r="640" spans="2:1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</row>
    <row r="641" spans="2:1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</row>
    <row r="642" spans="2:1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</row>
    <row r="643" spans="2:1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</row>
    <row r="644" spans="2:1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</row>
    <row r="645" spans="2:1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</row>
    <row r="646" spans="2:1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</row>
    <row r="647" spans="2:1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</row>
    <row r="648" spans="2:1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</row>
    <row r="649" spans="2:1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</row>
    <row r="650" spans="2:1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</row>
    <row r="651" spans="2:1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</row>
    <row r="652" spans="2:1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</row>
    <row r="653" spans="2:1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</row>
    <row r="654" spans="2:1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</row>
    <row r="655" spans="2:1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</row>
    <row r="656" spans="2:1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</row>
    <row r="657" spans="2:1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</row>
    <row r="658" spans="2:1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</row>
    <row r="659" spans="2:1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</row>
    <row r="660" spans="2:1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</row>
    <row r="661" spans="2:1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</row>
    <row r="662" spans="2:1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</row>
    <row r="663" spans="2:1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</row>
    <row r="664" spans="2:1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</row>
    <row r="665" spans="2:1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</row>
    <row r="666" spans="2:1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</row>
    <row r="667" spans="2:1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</row>
    <row r="668" spans="2:1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</row>
    <row r="669" spans="2:1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</row>
    <row r="670" spans="2:1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</row>
    <row r="671" spans="2:1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</row>
    <row r="672" spans="2:1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</row>
    <row r="673" spans="2:1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</row>
    <row r="674" spans="2:1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</row>
    <row r="675" spans="2:1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</row>
    <row r="676" spans="2:1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</row>
    <row r="677" spans="2:1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</row>
    <row r="678" spans="2:1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</row>
    <row r="679" spans="2:1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</row>
    <row r="680" spans="2:1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</row>
    <row r="681" spans="2:1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</row>
    <row r="682" spans="2:1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</row>
    <row r="683" spans="2:1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</row>
    <row r="684" spans="2:1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</row>
    <row r="685" spans="2:1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</row>
    <row r="686" spans="2:1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</row>
    <row r="687" spans="2:1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</row>
    <row r="688" spans="2:1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</row>
    <row r="689" spans="2:1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</row>
    <row r="690" spans="2:1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</row>
    <row r="691" spans="2:1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</row>
    <row r="692" spans="2:1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</row>
    <row r="693" spans="2:1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</row>
    <row r="694" spans="2:1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</row>
    <row r="695" spans="2:1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</row>
    <row r="696" spans="2:1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</row>
    <row r="697" spans="2:1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</row>
    <row r="698" spans="2:1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</row>
    <row r="699" spans="2:1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</row>
    <row r="700" spans="2:1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</row>
    <row r="701" spans="2:1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</row>
    <row r="702" spans="2:1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</row>
    <row r="703" spans="2:1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</row>
    <row r="704" spans="2:1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</row>
    <row r="705" spans="2:1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</row>
    <row r="706" spans="2:1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</row>
    <row r="707" spans="2:1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</row>
    <row r="708" spans="2:1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</row>
    <row r="709" spans="2:1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</row>
    <row r="710" spans="2:1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</row>
    <row r="711" spans="2:1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</row>
    <row r="712" spans="2:1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</row>
    <row r="713" spans="2:1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</row>
    <row r="714" spans="2:1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</row>
    <row r="715" spans="2:1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</row>
    <row r="716" spans="2:1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</row>
    <row r="717" spans="2:1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</row>
    <row r="718" spans="2:1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</row>
    <row r="719" spans="2:1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</row>
    <row r="720" spans="2:1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</row>
    <row r="721" spans="2:1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</row>
    <row r="722" spans="2:1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</row>
    <row r="723" spans="2:1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</row>
    <row r="724" spans="2:1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</row>
    <row r="725" spans="2:1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</row>
    <row r="726" spans="2:1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</row>
    <row r="727" spans="2:1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</row>
    <row r="728" spans="2:1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</row>
    <row r="729" spans="2:1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</row>
    <row r="730" spans="2:1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</row>
    <row r="731" spans="2:1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</row>
    <row r="732" spans="2:1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</row>
    <row r="733" spans="2:1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</row>
    <row r="734" spans="2:1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</row>
    <row r="735" spans="2:1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</row>
    <row r="736" spans="2:1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</row>
    <row r="737" spans="2:1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</row>
    <row r="738" spans="2:1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</row>
    <row r="739" spans="2:1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</row>
    <row r="740" spans="2:1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</row>
    <row r="741" spans="2:1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</row>
    <row r="742" spans="2:1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</row>
    <row r="743" spans="2:1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</row>
    <row r="744" spans="2:1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</row>
    <row r="745" spans="2:1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</row>
    <row r="746" spans="2:1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</row>
    <row r="747" spans="2:1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</row>
    <row r="748" spans="2:1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</row>
    <row r="749" spans="2:1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</row>
    <row r="750" spans="2:1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</row>
    <row r="751" spans="2:1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</row>
    <row r="752" spans="2:1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</row>
    <row r="753" spans="2:1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</row>
    <row r="754" spans="2:1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</row>
    <row r="755" spans="2:1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</row>
    <row r="756" spans="2:1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</row>
    <row r="757" spans="2:1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</row>
    <row r="758" spans="2:1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</row>
    <row r="759" spans="2:1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</row>
    <row r="760" spans="2:1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</row>
    <row r="761" spans="2:1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</row>
    <row r="762" spans="2:1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</row>
    <row r="763" spans="2:1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</row>
    <row r="764" spans="2:1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</row>
    <row r="765" spans="2:1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</row>
    <row r="766" spans="2:1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</row>
    <row r="767" spans="2:1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</row>
    <row r="768" spans="2:1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</row>
    <row r="769" spans="2:1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</row>
    <row r="770" spans="2:1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</row>
    <row r="771" spans="2:1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</row>
    <row r="772" spans="2:1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</row>
    <row r="773" spans="2:1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</row>
    <row r="774" spans="2:1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</row>
    <row r="775" spans="2:1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</row>
    <row r="776" spans="2:1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</row>
    <row r="777" spans="2:1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</row>
    <row r="778" spans="2:1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</row>
    <row r="779" spans="2:1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</row>
    <row r="780" spans="2:1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</row>
    <row r="781" spans="2:1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</row>
    <row r="782" spans="2:1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</row>
    <row r="783" spans="2:1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</row>
    <row r="784" spans="2:1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</row>
    <row r="785" spans="2:1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</row>
    <row r="786" spans="2:1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</row>
    <row r="787" spans="2:1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</row>
    <row r="788" spans="2:1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</row>
    <row r="789" spans="2:1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</row>
    <row r="790" spans="2:1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</row>
    <row r="791" spans="2:1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</row>
    <row r="792" spans="2:1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</row>
    <row r="793" spans="2:1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</row>
    <row r="794" spans="2:1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</row>
    <row r="795" spans="2:1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</row>
    <row r="796" spans="2:1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</row>
    <row r="797" spans="2:1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</row>
    <row r="798" spans="2:1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</row>
    <row r="799" spans="2:1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</row>
    <row r="800" spans="2:1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</row>
    <row r="801" spans="2:1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</row>
    <row r="802" spans="2:1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</row>
    <row r="803" spans="2:1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</row>
    <row r="804" spans="2:1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</row>
    <row r="805" spans="2:1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</row>
    <row r="806" spans="2:1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</row>
    <row r="807" spans="2:1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</row>
    <row r="808" spans="2:1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</row>
    <row r="809" spans="2:1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</row>
    <row r="810" spans="2:1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</row>
    <row r="811" spans="2:1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</row>
    <row r="812" spans="2:1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</row>
    <row r="813" spans="2:1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</row>
    <row r="814" spans="2:1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</row>
    <row r="815" spans="2:1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</row>
    <row r="816" spans="2:1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</row>
    <row r="817" spans="2:1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</row>
    <row r="818" spans="2:1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</row>
    <row r="819" spans="2:1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</row>
    <row r="820" spans="2:1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</row>
    <row r="821" spans="2:1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</row>
    <row r="822" spans="2:1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</row>
    <row r="823" spans="2:1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</row>
    <row r="824" spans="2:1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</row>
    <row r="825" spans="2:1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</row>
    <row r="826" spans="2:1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</row>
    <row r="827" spans="2:1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</row>
    <row r="828" spans="2:1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</row>
    <row r="829" spans="2:1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</row>
    <row r="830" spans="2:1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</row>
    <row r="831" spans="2:1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</row>
    <row r="832" spans="2:1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</row>
    <row r="833" spans="2:1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</row>
    <row r="834" spans="2:1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</row>
    <row r="835" spans="2:1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</row>
    <row r="836" spans="2:1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</row>
    <row r="837" spans="2:1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</row>
    <row r="838" spans="2:1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</row>
    <row r="839" spans="2:1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</row>
    <row r="840" spans="2:1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</row>
    <row r="841" spans="2:1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</row>
    <row r="842" spans="2:1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</row>
    <row r="843" spans="2:1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</row>
    <row r="844" spans="2:1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</row>
    <row r="845" spans="2:1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</row>
    <row r="846" spans="2:1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</row>
    <row r="847" spans="2:1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</row>
    <row r="848" spans="2:1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</row>
    <row r="849" spans="2:1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</row>
    <row r="850" spans="2:1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</row>
    <row r="851" spans="2:1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</row>
    <row r="852" spans="2:1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</row>
    <row r="853" spans="2:1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2:1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</row>
    <row r="855" spans="2:1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</row>
    <row r="856" spans="2:1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</row>
    <row r="857" spans="2:1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</row>
    <row r="858" spans="2:1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</row>
    <row r="859" spans="2:1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</row>
    <row r="860" spans="2:1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</row>
    <row r="861" spans="2:1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</row>
    <row r="862" spans="2:1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</row>
    <row r="863" spans="2:1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</row>
    <row r="864" spans="2:1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</row>
    <row r="865" spans="2:1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2:1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</row>
    <row r="867" spans="2:1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</row>
    <row r="868" spans="2:1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</row>
    <row r="869" spans="2:1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</row>
    <row r="870" spans="2:1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</row>
    <row r="871" spans="2:1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</row>
    <row r="872" spans="2:1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</row>
    <row r="873" spans="2:1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</row>
    <row r="874" spans="2:1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</row>
    <row r="875" spans="2:1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</row>
    <row r="876" spans="2:1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</row>
    <row r="877" spans="2:1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</row>
    <row r="878" spans="2:1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</row>
    <row r="879" spans="2:1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</row>
    <row r="880" spans="2:1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</row>
    <row r="881" spans="2:1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</row>
    <row r="882" spans="2:1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</row>
    <row r="883" spans="2:1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</row>
    <row r="884" spans="2:1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</row>
    <row r="885" spans="2:1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</row>
    <row r="886" spans="2:1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</row>
    <row r="887" spans="2:1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</row>
    <row r="888" spans="2:1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</row>
    <row r="889" spans="2:1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</row>
    <row r="890" spans="2:1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</row>
    <row r="891" spans="2:1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</row>
    <row r="892" spans="2:1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</row>
    <row r="893" spans="2:1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</row>
    <row r="894" spans="2:1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</row>
    <row r="895" spans="2:1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</row>
    <row r="896" spans="2:1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</row>
    <row r="897" spans="2:1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</row>
    <row r="898" spans="2:1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</row>
    <row r="899" spans="2:1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</row>
    <row r="900" spans="2:1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</row>
    <row r="901" spans="2:1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</row>
    <row r="902" spans="2:1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</row>
    <row r="903" spans="2:1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</row>
    <row r="904" spans="2:1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</row>
    <row r="905" spans="2:1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</row>
    <row r="906" spans="2:1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</row>
    <row r="907" spans="2:1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</row>
    <row r="908" spans="2:1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</row>
    <row r="909" spans="2:1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</row>
    <row r="910" spans="2:1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</row>
    <row r="911" spans="2:1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</row>
    <row r="912" spans="2:1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</row>
    <row r="913" spans="2:1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</row>
    <row r="914" spans="2:1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</row>
    <row r="915" spans="2:1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</row>
    <row r="916" spans="2:1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</row>
    <row r="917" spans="2:1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</row>
    <row r="918" spans="2:1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2:1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</row>
    <row r="920" spans="2:1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</row>
    <row r="921" spans="2:1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</row>
    <row r="922" spans="2:1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</row>
    <row r="923" spans="2:1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</row>
    <row r="924" spans="2:1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</row>
    <row r="925" spans="2:1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</row>
    <row r="926" spans="2:1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</row>
    <row r="927" spans="2:1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</row>
    <row r="928" spans="2:1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</row>
    <row r="929" spans="2:1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</row>
    <row r="930" spans="2:1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</row>
    <row r="931" spans="2:1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</row>
    <row r="932" spans="2:1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</row>
    <row r="933" spans="2:1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</row>
    <row r="934" spans="2:1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</row>
    <row r="935" spans="2:1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</row>
    <row r="936" spans="2:1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</row>
    <row r="937" spans="2:1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</row>
    <row r="938" spans="2:1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</row>
    <row r="939" spans="2:1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</row>
    <row r="940" spans="2:1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</row>
    <row r="941" spans="2:1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</row>
    <row r="942" spans="2:1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</row>
    <row r="943" spans="2:1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</row>
    <row r="944" spans="2:1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</row>
    <row r="945" spans="2:1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</row>
    <row r="946" spans="2:1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</row>
    <row r="947" spans="2:1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</row>
    <row r="948" spans="2:1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</row>
    <row r="949" spans="2:1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</row>
    <row r="950" spans="2:1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</row>
    <row r="951" spans="2:1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</row>
    <row r="952" spans="2:1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</row>
    <row r="953" spans="2:1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</row>
    <row r="954" spans="2:1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</row>
    <row r="955" spans="2:1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</row>
    <row r="956" spans="2:1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</row>
    <row r="957" spans="2:1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</row>
    <row r="958" spans="2:1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</row>
    <row r="959" spans="2:1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</row>
    <row r="960" spans="2:1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</row>
    <row r="961" spans="2:1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</row>
    <row r="962" spans="2:1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</row>
    <row r="963" spans="2:1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</row>
    <row r="964" spans="2:1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</row>
    <row r="965" spans="2:1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</row>
    <row r="966" spans="2:1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</row>
    <row r="967" spans="2:1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</row>
    <row r="968" spans="2:1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</row>
    <row r="969" spans="2:1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</row>
    <row r="970" spans="2:1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</row>
    <row r="971" spans="2:1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</row>
    <row r="972" spans="2:1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</row>
    <row r="973" spans="2:1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</row>
    <row r="974" spans="2:1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</row>
    <row r="975" spans="2:1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</row>
    <row r="976" spans="2:1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2:1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</row>
    <row r="978" spans="2:1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</row>
    <row r="979" spans="2:1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</row>
    <row r="980" spans="2:1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</row>
    <row r="981" spans="2:1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</row>
    <row r="982" spans="2:1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</row>
    <row r="983" spans="2:1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</row>
    <row r="984" spans="2:1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</row>
    <row r="985" spans="2:1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</row>
    <row r="986" spans="2:1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</row>
    <row r="987" spans="2:1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</row>
    <row r="988" spans="2:1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</row>
    <row r="989" spans="2:1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</row>
    <row r="990" spans="2:1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</row>
    <row r="991" spans="2:1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</row>
    <row r="992" spans="2:1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</row>
    <row r="993" spans="2:1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</row>
    <row r="994" spans="2:1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</row>
    <row r="995" spans="2:1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</row>
    <row r="996" spans="2:1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</row>
    <row r="997" spans="2:1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</row>
    <row r="998" spans="2:1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</row>
    <row r="999" spans="2:1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</row>
    <row r="1000" spans="2:1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</row>
    <row r="1001" spans="2:1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2">
    <mergeCell ref="K25:M25"/>
    <mergeCell ref="B2:M2"/>
  </mergeCells>
  <pageMargins left="0.75" right="0.75" top="1" bottom="1" header="0.5" footer="0.5"/>
  <pageSetup orientation="portrait" horizontalDpi="0" verticalDpi="0"/>
  <ignoredErrors>
    <ignoredError sqref="E8 F9 J8:J17 E10:E17 D6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80"/>
  <sheetViews>
    <sheetView zoomScale="120" zoomScaleNormal="120" zoomScalePageLayoutView="120" workbookViewId="0">
      <pane ySplit="1" topLeftCell="A2" activePane="bottomLeft" state="frozen"/>
      <selection pane="bottomLeft" sqref="A1:XFD1080"/>
    </sheetView>
  </sheetViews>
  <sheetFormatPr defaultColWidth="8.85546875" defaultRowHeight="15" x14ac:dyDescent="0.25"/>
  <cols>
    <col min="1" max="16384" width="8.85546875" style="29"/>
  </cols>
  <sheetData>
    <row r="1" spans="1:84" x14ac:dyDescent="0.25">
      <c r="A1" s="29" t="s">
        <v>12</v>
      </c>
      <c r="B1" s="29" t="s">
        <v>13</v>
      </c>
      <c r="C1" s="29" t="s">
        <v>14</v>
      </c>
      <c r="D1" s="29" t="s">
        <v>0</v>
      </c>
      <c r="E1" s="29" t="s">
        <v>24</v>
      </c>
      <c r="F1" s="29" t="s">
        <v>25</v>
      </c>
      <c r="G1" s="29" t="s">
        <v>16</v>
      </c>
      <c r="H1" s="29" t="s">
        <v>17</v>
      </c>
      <c r="I1" s="29" t="s">
        <v>18</v>
      </c>
      <c r="J1" s="29" t="s">
        <v>19</v>
      </c>
      <c r="K1" s="29" t="s">
        <v>20</v>
      </c>
      <c r="L1" s="29" t="s">
        <v>21</v>
      </c>
      <c r="M1" s="29" t="s">
        <v>22</v>
      </c>
      <c r="N1" s="29" t="s">
        <v>23</v>
      </c>
      <c r="O1" s="29" t="s">
        <v>76</v>
      </c>
      <c r="P1" s="29" t="s">
        <v>77</v>
      </c>
      <c r="Q1" s="29" t="s">
        <v>78</v>
      </c>
      <c r="R1" s="29" t="s">
        <v>26</v>
      </c>
      <c r="S1" s="29" t="s">
        <v>27</v>
      </c>
      <c r="T1" s="29" t="s">
        <v>28</v>
      </c>
      <c r="U1" s="29" t="s">
        <v>29</v>
      </c>
      <c r="V1" s="29" t="s">
        <v>30</v>
      </c>
      <c r="W1" s="29" t="s">
        <v>31</v>
      </c>
      <c r="X1" s="29" t="s">
        <v>32</v>
      </c>
      <c r="Y1" s="29" t="s">
        <v>33</v>
      </c>
      <c r="Z1" s="29" t="s">
        <v>79</v>
      </c>
      <c r="AA1" s="29" t="s">
        <v>80</v>
      </c>
      <c r="AB1" s="29" t="s">
        <v>81</v>
      </c>
      <c r="AC1" s="29" t="s">
        <v>34</v>
      </c>
      <c r="AD1" s="29" t="s">
        <v>35</v>
      </c>
      <c r="AE1" s="29" t="s">
        <v>82</v>
      </c>
      <c r="AF1" s="29" t="s">
        <v>36</v>
      </c>
      <c r="AG1" s="29" t="s">
        <v>83</v>
      </c>
      <c r="AH1" s="29" t="s">
        <v>84</v>
      </c>
      <c r="AI1" s="29" t="s">
        <v>85</v>
      </c>
      <c r="AJ1" s="29" t="s">
        <v>86</v>
      </c>
      <c r="AK1" s="29" t="s">
        <v>87</v>
      </c>
      <c r="AL1" s="29" t="s">
        <v>88</v>
      </c>
      <c r="AM1" s="29" t="s">
        <v>89</v>
      </c>
      <c r="AN1" s="29" t="s">
        <v>90</v>
      </c>
      <c r="AO1" s="29" t="s">
        <v>91</v>
      </c>
      <c r="AP1" s="29" t="s">
        <v>92</v>
      </c>
      <c r="AQ1" s="29" t="s">
        <v>93</v>
      </c>
      <c r="AR1" s="29" t="s">
        <v>94</v>
      </c>
      <c r="AS1" s="29" t="s">
        <v>95</v>
      </c>
      <c r="AT1" s="29" t="s">
        <v>96</v>
      </c>
      <c r="AU1" s="29" t="s">
        <v>97</v>
      </c>
      <c r="AV1" s="29" t="s">
        <v>98</v>
      </c>
      <c r="AW1" s="29" t="s">
        <v>99</v>
      </c>
      <c r="AX1" s="29" t="s">
        <v>100</v>
      </c>
      <c r="AY1" s="29" t="s">
        <v>101</v>
      </c>
      <c r="AZ1" s="29" t="s">
        <v>102</v>
      </c>
      <c r="BA1" s="29" t="s">
        <v>37</v>
      </c>
      <c r="BB1" s="29" t="s">
        <v>38</v>
      </c>
      <c r="BC1" s="29" t="s">
        <v>39</v>
      </c>
      <c r="BD1" s="29" t="s">
        <v>40</v>
      </c>
      <c r="BE1" s="29" t="s">
        <v>41</v>
      </c>
      <c r="BF1" s="29" t="s">
        <v>42</v>
      </c>
      <c r="BG1" s="29" t="s">
        <v>103</v>
      </c>
      <c r="BH1" s="29" t="s">
        <v>43</v>
      </c>
      <c r="BI1" s="29" t="s">
        <v>44</v>
      </c>
      <c r="BJ1" s="29" t="s">
        <v>45</v>
      </c>
      <c r="BK1" s="29" t="s">
        <v>46</v>
      </c>
      <c r="BL1" s="29" t="s">
        <v>47</v>
      </c>
      <c r="BM1" s="29" t="s">
        <v>48</v>
      </c>
      <c r="BN1" s="29" t="s">
        <v>104</v>
      </c>
      <c r="BO1" s="29" t="s">
        <v>49</v>
      </c>
      <c r="BP1" s="29" t="s">
        <v>50</v>
      </c>
      <c r="BQ1" s="29" t="s">
        <v>105</v>
      </c>
      <c r="BR1" s="29" t="s">
        <v>106</v>
      </c>
      <c r="BS1" s="29" t="s">
        <v>51</v>
      </c>
      <c r="BT1" s="29" t="s">
        <v>107</v>
      </c>
      <c r="BU1" s="29" t="s">
        <v>108</v>
      </c>
      <c r="BV1" s="29" t="s">
        <v>109</v>
      </c>
      <c r="BW1" s="29" t="s">
        <v>110</v>
      </c>
      <c r="BX1" s="29" t="s">
        <v>111</v>
      </c>
      <c r="BY1" s="29" t="s">
        <v>112</v>
      </c>
      <c r="BZ1" s="29" t="s">
        <v>113</v>
      </c>
      <c r="CA1" s="29" t="s">
        <v>114</v>
      </c>
      <c r="CB1" s="29" t="s">
        <v>115</v>
      </c>
      <c r="CC1" s="29" t="s">
        <v>15</v>
      </c>
      <c r="CD1" s="29" t="s">
        <v>1</v>
      </c>
      <c r="CE1" s="29" t="s">
        <v>2</v>
      </c>
      <c r="CF1" s="29" t="s">
        <v>3</v>
      </c>
    </row>
    <row r="2" spans="1:84" x14ac:dyDescent="0.25">
      <c r="A2" s="29" t="s">
        <v>116</v>
      </c>
      <c r="B2" s="29">
        <v>310410946642114</v>
      </c>
      <c r="C2" s="29">
        <v>8.9014103279466398E+19</v>
      </c>
      <c r="D2" s="29">
        <v>353118084379430</v>
      </c>
      <c r="E2" s="29">
        <v>11</v>
      </c>
      <c r="F2" s="29">
        <v>7</v>
      </c>
      <c r="G2" s="29">
        <v>1001</v>
      </c>
      <c r="H2" s="29">
        <v>1001</v>
      </c>
      <c r="I2" s="29" t="s">
        <v>117</v>
      </c>
      <c r="J2" s="29" t="s">
        <v>118</v>
      </c>
      <c r="K2" s="50">
        <v>2.38243859491452E+16</v>
      </c>
      <c r="L2" s="50">
        <v>9037795722151310</v>
      </c>
      <c r="M2" s="50">
        <v>-4773230282151760</v>
      </c>
      <c r="N2" s="29" t="s">
        <v>18972</v>
      </c>
      <c r="O2" s="29">
        <v>1</v>
      </c>
      <c r="P2" s="29">
        <v>0</v>
      </c>
      <c r="Q2" s="29" t="s">
        <v>8</v>
      </c>
      <c r="R2" s="29" t="s">
        <v>8</v>
      </c>
      <c r="S2" s="29" t="s">
        <v>8</v>
      </c>
      <c r="T2" s="29" t="s">
        <v>8</v>
      </c>
      <c r="U2" s="29" t="s">
        <v>8</v>
      </c>
      <c r="V2" s="29" t="s">
        <v>8</v>
      </c>
      <c r="W2" s="29" t="s">
        <v>8</v>
      </c>
      <c r="X2" s="29" t="s">
        <v>8</v>
      </c>
      <c r="Y2" s="29" t="s">
        <v>8</v>
      </c>
      <c r="Z2" s="29" t="s">
        <v>8</v>
      </c>
      <c r="AA2" s="29" t="s">
        <v>8</v>
      </c>
      <c r="AB2" s="29" t="s">
        <v>8</v>
      </c>
      <c r="AC2" s="29" t="s">
        <v>8</v>
      </c>
      <c r="AD2" s="29" t="s">
        <v>8</v>
      </c>
      <c r="AE2" s="29" t="s">
        <v>8</v>
      </c>
      <c r="AF2" s="29" t="s">
        <v>8</v>
      </c>
      <c r="AG2" s="29" t="s">
        <v>8</v>
      </c>
      <c r="AH2" s="29" t="s">
        <v>8</v>
      </c>
      <c r="AI2" s="29" t="s">
        <v>8</v>
      </c>
      <c r="AJ2" s="29" t="s">
        <v>8</v>
      </c>
      <c r="AK2" s="29" t="s">
        <v>8</v>
      </c>
      <c r="AL2" s="29" t="s">
        <v>8</v>
      </c>
      <c r="AM2" s="29" t="s">
        <v>8</v>
      </c>
      <c r="AN2" s="29" t="s">
        <v>8</v>
      </c>
      <c r="AO2" s="29" t="s">
        <v>8</v>
      </c>
      <c r="AP2" s="29" t="s">
        <v>8</v>
      </c>
      <c r="AQ2" s="29" t="s">
        <v>8</v>
      </c>
      <c r="AR2" s="29" t="s">
        <v>8</v>
      </c>
      <c r="AS2" s="29" t="s">
        <v>8</v>
      </c>
      <c r="AT2" s="29">
        <v>9</v>
      </c>
      <c r="AU2" s="29" t="s">
        <v>119</v>
      </c>
      <c r="AV2" s="29">
        <v>2</v>
      </c>
      <c r="AW2" s="29">
        <v>2</v>
      </c>
      <c r="AX2" s="29">
        <v>1</v>
      </c>
      <c r="AY2" s="29">
        <v>24</v>
      </c>
      <c r="AZ2" s="29">
        <v>1</v>
      </c>
      <c r="BA2" s="29" t="s">
        <v>8</v>
      </c>
      <c r="BB2" s="29" t="s">
        <v>8</v>
      </c>
      <c r="BC2" s="29" t="s">
        <v>8</v>
      </c>
      <c r="BD2" s="29" t="s">
        <v>8</v>
      </c>
      <c r="BE2" s="29" t="s">
        <v>8</v>
      </c>
      <c r="BF2" s="29" t="s">
        <v>8</v>
      </c>
      <c r="BG2" s="29" t="s">
        <v>8</v>
      </c>
      <c r="BH2" s="29" t="s">
        <v>8</v>
      </c>
      <c r="BI2" s="29" t="s">
        <v>8</v>
      </c>
      <c r="BJ2" s="29" t="s">
        <v>8</v>
      </c>
      <c r="BK2" s="29" t="s">
        <v>8</v>
      </c>
      <c r="BL2" s="29" t="s">
        <v>8</v>
      </c>
      <c r="BM2" s="29" t="s">
        <v>8</v>
      </c>
      <c r="BN2" s="29" t="s">
        <v>8</v>
      </c>
      <c r="BO2" s="29" t="s">
        <v>8</v>
      </c>
      <c r="BP2" s="29" t="s">
        <v>8</v>
      </c>
      <c r="BQ2" s="29" t="s">
        <v>8</v>
      </c>
      <c r="BR2" s="29" t="s">
        <v>8</v>
      </c>
      <c r="BS2" s="29" t="s">
        <v>120</v>
      </c>
      <c r="BT2" s="29" t="b">
        <v>0</v>
      </c>
      <c r="BU2" s="29" t="b">
        <v>0</v>
      </c>
      <c r="BV2" s="29" t="b">
        <v>0</v>
      </c>
      <c r="BW2" s="29" t="b">
        <v>0</v>
      </c>
      <c r="BX2" s="29" t="b">
        <v>0</v>
      </c>
      <c r="BY2" s="29" t="b">
        <v>0</v>
      </c>
      <c r="BZ2" s="29" t="b">
        <v>0</v>
      </c>
      <c r="CA2" s="29" t="b">
        <v>1</v>
      </c>
      <c r="CB2" s="29">
        <v>1</v>
      </c>
      <c r="CC2" s="29" t="s">
        <v>121</v>
      </c>
      <c r="CD2" s="29" t="s">
        <v>122</v>
      </c>
      <c r="CE2" s="29" t="s">
        <v>123</v>
      </c>
      <c r="CF2" s="29" t="s">
        <v>124</v>
      </c>
    </row>
    <row r="3" spans="1:84" x14ac:dyDescent="0.25">
      <c r="A3" s="29" t="s">
        <v>125</v>
      </c>
      <c r="B3" s="29">
        <v>310410946642114</v>
      </c>
      <c r="C3" s="29">
        <v>8.9014103279466398E+19</v>
      </c>
      <c r="D3" s="29">
        <v>353118084379430</v>
      </c>
      <c r="E3" s="29">
        <v>11</v>
      </c>
      <c r="F3" s="29">
        <v>9</v>
      </c>
      <c r="G3" s="29">
        <v>1004</v>
      </c>
      <c r="H3" s="29">
        <v>1004</v>
      </c>
      <c r="I3" s="29" t="s">
        <v>126</v>
      </c>
      <c r="J3" s="29" t="s">
        <v>127</v>
      </c>
      <c r="K3" s="50">
        <v>2.38243700752069E+16</v>
      </c>
      <c r="L3" s="50">
        <v>9037797074570850</v>
      </c>
      <c r="M3" s="50">
        <v>-4425269524518500</v>
      </c>
      <c r="N3" s="29" t="s">
        <v>18972</v>
      </c>
      <c r="O3" s="29">
        <v>1</v>
      </c>
      <c r="P3" s="29">
        <v>0</v>
      </c>
      <c r="Q3" s="29" t="s">
        <v>18973</v>
      </c>
      <c r="R3" s="29" t="s">
        <v>8</v>
      </c>
      <c r="S3" s="29" t="s">
        <v>8</v>
      </c>
      <c r="T3" s="29" t="s">
        <v>8</v>
      </c>
      <c r="U3" s="29" t="s">
        <v>8</v>
      </c>
      <c r="V3" s="29">
        <v>4</v>
      </c>
      <c r="W3" s="29" t="s">
        <v>8</v>
      </c>
      <c r="X3" s="29">
        <v>0</v>
      </c>
      <c r="Y3" s="29" t="s">
        <v>8</v>
      </c>
      <c r="Z3" s="29">
        <v>1</v>
      </c>
      <c r="AA3" s="29" t="s">
        <v>18974</v>
      </c>
      <c r="AB3" s="29" t="s">
        <v>18975</v>
      </c>
      <c r="AC3" s="29" t="s">
        <v>8</v>
      </c>
      <c r="AD3" s="29" t="s">
        <v>8</v>
      </c>
      <c r="AE3" s="29" t="s">
        <v>8</v>
      </c>
      <c r="AF3" s="29" t="s">
        <v>8</v>
      </c>
      <c r="AG3" s="29" t="s">
        <v>8</v>
      </c>
      <c r="AH3" s="29" t="s">
        <v>8</v>
      </c>
      <c r="AI3" s="29" t="s">
        <v>8</v>
      </c>
      <c r="AJ3" s="29" t="s">
        <v>8</v>
      </c>
      <c r="AK3" s="29" t="s">
        <v>8</v>
      </c>
      <c r="AL3" s="29" t="s">
        <v>8</v>
      </c>
      <c r="AM3" s="29" t="s">
        <v>8</v>
      </c>
      <c r="AN3" s="29" t="s">
        <v>8</v>
      </c>
      <c r="AO3" s="29" t="s">
        <v>8</v>
      </c>
      <c r="AP3" s="29" t="s">
        <v>8</v>
      </c>
      <c r="AQ3" s="29" t="s">
        <v>8</v>
      </c>
      <c r="AR3" s="29" t="s">
        <v>8</v>
      </c>
      <c r="AS3" s="29" t="s">
        <v>8</v>
      </c>
      <c r="AT3" s="29" t="s">
        <v>8</v>
      </c>
      <c r="AU3" s="29" t="s">
        <v>8</v>
      </c>
      <c r="AV3" s="29" t="s">
        <v>8</v>
      </c>
      <c r="AW3" s="29" t="s">
        <v>8</v>
      </c>
      <c r="AX3" s="29" t="s">
        <v>8</v>
      </c>
      <c r="AY3" s="29" t="s">
        <v>8</v>
      </c>
      <c r="AZ3" s="29" t="s">
        <v>8</v>
      </c>
      <c r="BA3" s="29" t="s">
        <v>8</v>
      </c>
      <c r="BB3" s="29" t="s">
        <v>8</v>
      </c>
      <c r="BC3" s="29" t="s">
        <v>8</v>
      </c>
      <c r="BD3" s="29" t="s">
        <v>8</v>
      </c>
      <c r="BE3" s="29" t="s">
        <v>8</v>
      </c>
      <c r="BF3" s="29" t="s">
        <v>8</v>
      </c>
      <c r="BG3" s="29" t="s">
        <v>8</v>
      </c>
      <c r="BH3" s="29" t="s">
        <v>8</v>
      </c>
      <c r="BI3" s="29" t="s">
        <v>8</v>
      </c>
      <c r="BJ3" s="29" t="s">
        <v>8</v>
      </c>
      <c r="BK3" s="29" t="s">
        <v>8</v>
      </c>
      <c r="BL3" s="29" t="s">
        <v>8</v>
      </c>
      <c r="BM3" s="29" t="s">
        <v>8</v>
      </c>
      <c r="BN3" s="29" t="s">
        <v>8</v>
      </c>
      <c r="BO3" s="29" t="s">
        <v>8</v>
      </c>
      <c r="BP3" s="29" t="s">
        <v>8</v>
      </c>
      <c r="BQ3" s="29" t="s">
        <v>8</v>
      </c>
      <c r="BR3" s="29" t="s">
        <v>8</v>
      </c>
      <c r="BS3" s="29" t="s">
        <v>120</v>
      </c>
      <c r="BT3" s="29" t="b">
        <v>0</v>
      </c>
      <c r="BU3" s="29" t="b">
        <v>0</v>
      </c>
      <c r="BV3" s="29" t="b">
        <v>0</v>
      </c>
      <c r="BW3" s="29" t="b">
        <v>1</v>
      </c>
      <c r="BX3" s="29" t="b">
        <v>0</v>
      </c>
      <c r="BY3" s="29" t="b">
        <v>0</v>
      </c>
      <c r="BZ3" s="29" t="b">
        <v>0</v>
      </c>
      <c r="CA3" s="29" t="b">
        <v>0</v>
      </c>
      <c r="CB3" s="29">
        <v>1</v>
      </c>
      <c r="CC3" s="29" t="s">
        <v>128</v>
      </c>
      <c r="CD3" s="29" t="s">
        <v>129</v>
      </c>
      <c r="CE3" s="29" t="s">
        <v>130</v>
      </c>
      <c r="CF3" s="29" t="s">
        <v>131</v>
      </c>
    </row>
    <row r="4" spans="1:84" x14ac:dyDescent="0.25">
      <c r="A4" s="29" t="s">
        <v>132</v>
      </c>
      <c r="B4" s="29">
        <v>310410946642114</v>
      </c>
      <c r="C4" s="29">
        <v>8.9014103279466398E+19</v>
      </c>
      <c r="D4" s="29">
        <v>353118084379430</v>
      </c>
      <c r="E4" s="29">
        <v>11</v>
      </c>
      <c r="F4" s="29">
        <v>8</v>
      </c>
      <c r="G4" s="29">
        <v>1006</v>
      </c>
      <c r="H4" s="29">
        <v>1006</v>
      </c>
      <c r="I4" s="29" t="s">
        <v>133</v>
      </c>
      <c r="J4" s="29" t="s">
        <v>134</v>
      </c>
      <c r="K4" s="50">
        <v>2382431679073810</v>
      </c>
      <c r="L4" s="50">
        <v>9037806824078890</v>
      </c>
      <c r="M4" s="50">
        <v>-5.3648705130893504E+16</v>
      </c>
      <c r="N4" s="29" t="s">
        <v>18972</v>
      </c>
      <c r="O4" s="29">
        <v>1</v>
      </c>
      <c r="P4" s="29">
        <v>0</v>
      </c>
      <c r="Q4" s="29" t="s">
        <v>8</v>
      </c>
      <c r="R4" s="29">
        <v>2</v>
      </c>
      <c r="S4" s="29">
        <v>3</v>
      </c>
      <c r="T4" s="29" t="s">
        <v>8</v>
      </c>
      <c r="U4" s="29">
        <v>3</v>
      </c>
      <c r="V4" s="29" t="s">
        <v>8</v>
      </c>
      <c r="W4" s="29" t="s">
        <v>8</v>
      </c>
      <c r="X4" s="29" t="s">
        <v>8</v>
      </c>
      <c r="Y4" s="29" t="s">
        <v>8</v>
      </c>
      <c r="Z4" s="29" t="s">
        <v>8</v>
      </c>
      <c r="AA4" s="29" t="s">
        <v>8</v>
      </c>
      <c r="AB4" s="29" t="s">
        <v>8</v>
      </c>
      <c r="AC4" s="29" t="s">
        <v>8</v>
      </c>
      <c r="AD4" s="29" t="s">
        <v>8</v>
      </c>
      <c r="AE4" s="29" t="s">
        <v>8</v>
      </c>
      <c r="AF4" s="29" t="s">
        <v>8</v>
      </c>
      <c r="AG4" s="29" t="s">
        <v>8</v>
      </c>
      <c r="AH4" s="29" t="s">
        <v>8</v>
      </c>
      <c r="AI4" s="29" t="s">
        <v>8</v>
      </c>
      <c r="AJ4" s="29" t="s">
        <v>8</v>
      </c>
      <c r="AK4" s="29" t="s">
        <v>8</v>
      </c>
      <c r="AL4" s="29" t="s">
        <v>8</v>
      </c>
      <c r="AM4" s="29" t="s">
        <v>8</v>
      </c>
      <c r="AN4" s="29" t="s">
        <v>8</v>
      </c>
      <c r="AO4" s="29" t="s">
        <v>8</v>
      </c>
      <c r="AP4" s="29" t="s">
        <v>8</v>
      </c>
      <c r="AQ4" s="29" t="s">
        <v>8</v>
      </c>
      <c r="AR4" s="29" t="s">
        <v>8</v>
      </c>
      <c r="AS4" s="29" t="s">
        <v>8</v>
      </c>
      <c r="AT4" s="29" t="s">
        <v>8</v>
      </c>
      <c r="AU4" s="29" t="s">
        <v>8</v>
      </c>
      <c r="AV4" s="29" t="s">
        <v>8</v>
      </c>
      <c r="AW4" s="29" t="s">
        <v>8</v>
      </c>
      <c r="AX4" s="29" t="s">
        <v>8</v>
      </c>
      <c r="AY4" s="29" t="s">
        <v>8</v>
      </c>
      <c r="AZ4" s="29" t="s">
        <v>8</v>
      </c>
      <c r="BA4" s="29" t="s">
        <v>8</v>
      </c>
      <c r="BB4" s="29" t="s">
        <v>8</v>
      </c>
      <c r="BC4" s="29" t="s">
        <v>8</v>
      </c>
      <c r="BD4" s="29" t="s">
        <v>8</v>
      </c>
      <c r="BE4" s="29" t="s">
        <v>8</v>
      </c>
      <c r="BF4" s="29" t="s">
        <v>8</v>
      </c>
      <c r="BG4" s="29" t="s">
        <v>8</v>
      </c>
      <c r="BH4" s="29" t="s">
        <v>8</v>
      </c>
      <c r="BI4" s="29" t="s">
        <v>8</v>
      </c>
      <c r="BJ4" s="29" t="s">
        <v>8</v>
      </c>
      <c r="BK4" s="29" t="s">
        <v>8</v>
      </c>
      <c r="BL4" s="29" t="s">
        <v>8</v>
      </c>
      <c r="BM4" s="29" t="s">
        <v>8</v>
      </c>
      <c r="BN4" s="29" t="s">
        <v>8</v>
      </c>
      <c r="BO4" s="29" t="s">
        <v>8</v>
      </c>
      <c r="BP4" s="29" t="s">
        <v>8</v>
      </c>
      <c r="BQ4" s="29" t="s">
        <v>8</v>
      </c>
      <c r="BR4" s="29" t="s">
        <v>8</v>
      </c>
      <c r="BS4" s="29" t="s">
        <v>135</v>
      </c>
      <c r="BT4" s="29" t="b">
        <v>0</v>
      </c>
      <c r="BU4" s="29" t="b">
        <v>0</v>
      </c>
      <c r="BV4" s="29" t="b">
        <v>0</v>
      </c>
      <c r="BW4" s="29" t="b">
        <v>1</v>
      </c>
      <c r="BX4" s="29" t="b">
        <v>0</v>
      </c>
      <c r="BY4" s="29" t="b">
        <v>0</v>
      </c>
      <c r="BZ4" s="29" t="b">
        <v>0</v>
      </c>
      <c r="CA4" s="29" t="b">
        <v>0</v>
      </c>
      <c r="CB4" s="29">
        <v>1</v>
      </c>
      <c r="CC4" s="29" t="s">
        <v>136</v>
      </c>
      <c r="CD4" s="29" t="s">
        <v>137</v>
      </c>
      <c r="CE4" s="29" t="s">
        <v>138</v>
      </c>
      <c r="CF4" s="29" t="s">
        <v>139</v>
      </c>
    </row>
    <row r="5" spans="1:84" x14ac:dyDescent="0.25">
      <c r="A5" s="29" t="s">
        <v>140</v>
      </c>
      <c r="B5" s="29">
        <v>310410946642114</v>
      </c>
      <c r="C5" s="29">
        <v>8.9014103279466398E+19</v>
      </c>
      <c r="D5" s="29">
        <v>353118084379430</v>
      </c>
      <c r="E5" s="29">
        <v>11</v>
      </c>
      <c r="F5" s="29">
        <v>1</v>
      </c>
      <c r="G5" s="29">
        <v>1007</v>
      </c>
      <c r="H5" s="29">
        <v>1007</v>
      </c>
      <c r="I5" s="29" t="s">
        <v>141</v>
      </c>
      <c r="J5" s="29" t="s">
        <v>142</v>
      </c>
      <c r="K5" s="50">
        <v>2.38242811545362E+16</v>
      </c>
      <c r="L5" s="50">
        <v>903781648042495</v>
      </c>
      <c r="M5" s="50">
        <v>-3.14551911203576E+16</v>
      </c>
      <c r="N5" s="29" t="s">
        <v>18972</v>
      </c>
      <c r="O5" s="29">
        <v>1</v>
      </c>
      <c r="P5" s="29">
        <v>0</v>
      </c>
      <c r="Q5" s="29" t="s">
        <v>18976</v>
      </c>
      <c r="R5" s="29" t="s">
        <v>8</v>
      </c>
      <c r="S5" s="29" t="s">
        <v>8</v>
      </c>
      <c r="T5" s="29" t="s">
        <v>8</v>
      </c>
      <c r="U5" s="29" t="s">
        <v>8</v>
      </c>
      <c r="V5" s="29" t="s">
        <v>8</v>
      </c>
      <c r="W5" s="29" t="s">
        <v>8</v>
      </c>
      <c r="X5" s="29" t="s">
        <v>8</v>
      </c>
      <c r="Y5" s="29" t="s">
        <v>8</v>
      </c>
      <c r="Z5" s="29" t="s">
        <v>8</v>
      </c>
      <c r="AA5" s="29" t="s">
        <v>8</v>
      </c>
      <c r="AB5" s="29" t="s">
        <v>8</v>
      </c>
      <c r="AC5" s="29" t="s">
        <v>8</v>
      </c>
      <c r="AD5" s="29" t="s">
        <v>8</v>
      </c>
      <c r="AE5" s="29" t="s">
        <v>8</v>
      </c>
      <c r="AF5" s="29" t="s">
        <v>8</v>
      </c>
      <c r="AG5" s="29" t="s">
        <v>8</v>
      </c>
      <c r="AH5" s="29" t="s">
        <v>8</v>
      </c>
      <c r="AI5" s="29" t="s">
        <v>8</v>
      </c>
      <c r="AJ5" s="29" t="s">
        <v>8</v>
      </c>
      <c r="AK5" s="29" t="s">
        <v>8</v>
      </c>
      <c r="AL5" s="29" t="s">
        <v>8</v>
      </c>
      <c r="AM5" s="29" t="s">
        <v>8</v>
      </c>
      <c r="AN5" s="29" t="s">
        <v>8</v>
      </c>
      <c r="AO5" s="29" t="s">
        <v>8</v>
      </c>
      <c r="AP5" s="29" t="s">
        <v>8</v>
      </c>
      <c r="AQ5" s="29" t="s">
        <v>8</v>
      </c>
      <c r="AR5" s="29" t="s">
        <v>8</v>
      </c>
      <c r="AS5" s="29" t="s">
        <v>8</v>
      </c>
      <c r="AT5" s="29" t="s">
        <v>8</v>
      </c>
      <c r="AU5" s="29" t="s">
        <v>8</v>
      </c>
      <c r="AV5" s="29" t="s">
        <v>8</v>
      </c>
      <c r="AW5" s="29" t="s">
        <v>8</v>
      </c>
      <c r="AX5" s="29" t="s">
        <v>8</v>
      </c>
      <c r="AY5" s="29" t="s">
        <v>8</v>
      </c>
      <c r="AZ5" s="29" t="s">
        <v>8</v>
      </c>
      <c r="BA5" s="29" t="s">
        <v>8</v>
      </c>
      <c r="BB5" s="29" t="s">
        <v>8</v>
      </c>
      <c r="BC5" s="29">
        <v>4</v>
      </c>
      <c r="BD5" s="29">
        <v>1</v>
      </c>
      <c r="BE5" s="29">
        <v>2</v>
      </c>
      <c r="BF5" s="29">
        <v>2</v>
      </c>
      <c r="BG5" s="29" t="s">
        <v>8</v>
      </c>
      <c r="BH5" s="29">
        <v>1</v>
      </c>
      <c r="BI5" s="29">
        <v>1</v>
      </c>
      <c r="BJ5" s="29">
        <v>0</v>
      </c>
      <c r="BK5" s="29">
        <v>0</v>
      </c>
      <c r="BL5" s="29">
        <v>1</v>
      </c>
      <c r="BM5" s="29">
        <v>1</v>
      </c>
      <c r="BN5" s="29">
        <v>0</v>
      </c>
      <c r="BO5" s="29">
        <v>1</v>
      </c>
      <c r="BP5" s="29">
        <v>20</v>
      </c>
      <c r="BQ5" s="29" t="s">
        <v>8</v>
      </c>
      <c r="BR5" s="29" t="s">
        <v>8</v>
      </c>
      <c r="BS5" s="29" t="s">
        <v>143</v>
      </c>
      <c r="BT5" s="29" t="b">
        <v>0</v>
      </c>
      <c r="BU5" s="29" t="b">
        <v>0</v>
      </c>
      <c r="BV5" s="29" t="b">
        <v>0</v>
      </c>
      <c r="BW5" s="29" t="b">
        <v>0</v>
      </c>
      <c r="BX5" s="29" t="b">
        <v>0</v>
      </c>
      <c r="BY5" s="29" t="b">
        <v>0</v>
      </c>
      <c r="BZ5" s="29" t="b">
        <v>0</v>
      </c>
      <c r="CA5" s="29" t="b">
        <v>1</v>
      </c>
      <c r="CB5" s="29">
        <v>1</v>
      </c>
      <c r="CC5" s="29" t="s">
        <v>144</v>
      </c>
      <c r="CD5" s="29" t="s">
        <v>145</v>
      </c>
      <c r="CE5" s="29" t="s">
        <v>146</v>
      </c>
      <c r="CF5" s="29" t="s">
        <v>147</v>
      </c>
    </row>
    <row r="6" spans="1:84" x14ac:dyDescent="0.25">
      <c r="A6" s="29" t="s">
        <v>148</v>
      </c>
      <c r="B6" s="29">
        <v>310410928917370</v>
      </c>
      <c r="C6" s="29">
        <v>8.9014103279289106E+19</v>
      </c>
      <c r="D6" s="29">
        <v>353118081439583</v>
      </c>
      <c r="E6" s="29">
        <v>11</v>
      </c>
      <c r="F6" s="29">
        <v>7</v>
      </c>
      <c r="G6" s="29">
        <v>1003</v>
      </c>
      <c r="H6" s="29">
        <v>1003</v>
      </c>
      <c r="I6" s="29" t="s">
        <v>149</v>
      </c>
      <c r="J6" s="29" t="s">
        <v>150</v>
      </c>
      <c r="K6" s="50">
        <v>2382372191504300</v>
      </c>
      <c r="L6" s="50">
        <v>9037809503999660</v>
      </c>
      <c r="M6" s="50">
        <v>-505908032931785</v>
      </c>
      <c r="N6" s="29" t="s">
        <v>18977</v>
      </c>
      <c r="O6" s="29">
        <v>1</v>
      </c>
      <c r="P6" s="29">
        <v>0</v>
      </c>
      <c r="Q6" s="29" t="s">
        <v>8</v>
      </c>
      <c r="R6" s="29" t="s">
        <v>8</v>
      </c>
      <c r="S6" s="29" t="s">
        <v>8</v>
      </c>
      <c r="T6" s="29" t="s">
        <v>8</v>
      </c>
      <c r="U6" s="29" t="s">
        <v>8</v>
      </c>
      <c r="V6" s="29" t="s">
        <v>8</v>
      </c>
      <c r="W6" s="29" t="s">
        <v>8</v>
      </c>
      <c r="X6" s="29" t="s">
        <v>8</v>
      </c>
      <c r="Y6" s="29" t="s">
        <v>8</v>
      </c>
      <c r="Z6" s="29" t="s">
        <v>8</v>
      </c>
      <c r="AA6" s="29" t="s">
        <v>8</v>
      </c>
      <c r="AB6" s="29" t="s">
        <v>8</v>
      </c>
      <c r="AC6" s="29" t="s">
        <v>8</v>
      </c>
      <c r="AD6" s="29" t="s">
        <v>8</v>
      </c>
      <c r="AE6" s="29" t="s">
        <v>8</v>
      </c>
      <c r="AF6" s="29" t="s">
        <v>8</v>
      </c>
      <c r="AG6" s="29" t="s">
        <v>8</v>
      </c>
      <c r="AH6" s="29" t="s">
        <v>8</v>
      </c>
      <c r="AI6" s="29" t="s">
        <v>8</v>
      </c>
      <c r="AJ6" s="29" t="s">
        <v>8</v>
      </c>
      <c r="AK6" s="29" t="s">
        <v>8</v>
      </c>
      <c r="AL6" s="29" t="s">
        <v>8</v>
      </c>
      <c r="AM6" s="29" t="s">
        <v>8</v>
      </c>
      <c r="AN6" s="29" t="s">
        <v>8</v>
      </c>
      <c r="AO6" s="29" t="s">
        <v>8</v>
      </c>
      <c r="AP6" s="29" t="s">
        <v>8</v>
      </c>
      <c r="AQ6" s="29" t="s">
        <v>8</v>
      </c>
      <c r="AR6" s="29" t="s">
        <v>8</v>
      </c>
      <c r="AS6" s="29" t="s">
        <v>8</v>
      </c>
      <c r="AT6" s="29">
        <v>2</v>
      </c>
      <c r="AU6" s="29" t="s">
        <v>8</v>
      </c>
      <c r="AV6" s="29">
        <v>2</v>
      </c>
      <c r="AW6" s="29">
        <v>3</v>
      </c>
      <c r="AX6" s="29">
        <v>2</v>
      </c>
      <c r="AY6" s="29">
        <v>21</v>
      </c>
      <c r="AZ6" s="29">
        <v>0</v>
      </c>
      <c r="BA6" s="29" t="s">
        <v>8</v>
      </c>
      <c r="BB6" s="29" t="s">
        <v>8</v>
      </c>
      <c r="BC6" s="29" t="s">
        <v>8</v>
      </c>
      <c r="BD6" s="29" t="s">
        <v>8</v>
      </c>
      <c r="BE6" s="29" t="s">
        <v>8</v>
      </c>
      <c r="BF6" s="29" t="s">
        <v>8</v>
      </c>
      <c r="BG6" s="29" t="s">
        <v>8</v>
      </c>
      <c r="BH6" s="29" t="s">
        <v>8</v>
      </c>
      <c r="BI6" s="29" t="s">
        <v>8</v>
      </c>
      <c r="BJ6" s="29" t="s">
        <v>8</v>
      </c>
      <c r="BK6" s="29" t="s">
        <v>8</v>
      </c>
      <c r="BL6" s="29" t="s">
        <v>8</v>
      </c>
      <c r="BM6" s="29" t="s">
        <v>8</v>
      </c>
      <c r="BN6" s="29" t="s">
        <v>8</v>
      </c>
      <c r="BO6" s="29" t="s">
        <v>8</v>
      </c>
      <c r="BP6" s="29" t="s">
        <v>8</v>
      </c>
      <c r="BQ6" s="29" t="s">
        <v>8</v>
      </c>
      <c r="BR6" s="29" t="s">
        <v>8</v>
      </c>
      <c r="BS6" s="29" t="s">
        <v>151</v>
      </c>
      <c r="BT6" s="29" t="b">
        <v>1</v>
      </c>
      <c r="BU6" s="29" t="b">
        <v>0</v>
      </c>
      <c r="BV6" s="29" t="b">
        <v>1</v>
      </c>
      <c r="BW6" s="29" t="b">
        <v>0</v>
      </c>
      <c r="BX6" s="29" t="b">
        <v>0</v>
      </c>
      <c r="BY6" s="29" t="b">
        <v>0</v>
      </c>
      <c r="BZ6" s="29" t="b">
        <v>0</v>
      </c>
      <c r="CA6" s="29" t="b">
        <v>0</v>
      </c>
      <c r="CB6" s="29">
        <v>1</v>
      </c>
      <c r="CC6" s="29" t="s">
        <v>152</v>
      </c>
      <c r="CD6" s="29" t="s">
        <v>153</v>
      </c>
      <c r="CE6" s="29" t="s">
        <v>154</v>
      </c>
      <c r="CF6" s="29" t="s">
        <v>155</v>
      </c>
    </row>
    <row r="7" spans="1:84" x14ac:dyDescent="0.25">
      <c r="A7" s="29" t="s">
        <v>156</v>
      </c>
      <c r="B7" s="29">
        <v>310410928917370</v>
      </c>
      <c r="C7" s="29">
        <v>8.9014103279289106E+19</v>
      </c>
      <c r="D7" s="29">
        <v>353118081439583</v>
      </c>
      <c r="E7" s="29">
        <v>11</v>
      </c>
      <c r="F7" s="29">
        <v>1</v>
      </c>
      <c r="G7" s="29">
        <v>1014</v>
      </c>
      <c r="H7" s="29">
        <v>1014</v>
      </c>
      <c r="I7" s="29" t="s">
        <v>157</v>
      </c>
      <c r="J7" s="29" t="s">
        <v>158</v>
      </c>
      <c r="K7" s="50">
        <v>2382363375031600</v>
      </c>
      <c r="L7" s="50">
        <v>9037811533708540</v>
      </c>
      <c r="M7" s="50">
        <v>-4746715604345660</v>
      </c>
      <c r="N7" s="29" t="s">
        <v>18978</v>
      </c>
      <c r="O7" s="29">
        <v>1</v>
      </c>
      <c r="P7" s="29">
        <v>0</v>
      </c>
      <c r="Q7" s="29" t="s">
        <v>18979</v>
      </c>
      <c r="R7" s="29" t="s">
        <v>8</v>
      </c>
      <c r="S7" s="29" t="s">
        <v>8</v>
      </c>
      <c r="T7" s="29" t="s">
        <v>8</v>
      </c>
      <c r="U7" s="29" t="s">
        <v>8</v>
      </c>
      <c r="V7" s="29" t="s">
        <v>8</v>
      </c>
      <c r="W7" s="29" t="s">
        <v>8</v>
      </c>
      <c r="X7" s="29" t="s">
        <v>8</v>
      </c>
      <c r="Y7" s="29" t="s">
        <v>8</v>
      </c>
      <c r="Z7" s="29" t="s">
        <v>8</v>
      </c>
      <c r="AA7" s="29" t="s">
        <v>8</v>
      </c>
      <c r="AB7" s="29" t="s">
        <v>8</v>
      </c>
      <c r="AC7" s="29" t="s">
        <v>8</v>
      </c>
      <c r="AD7" s="29" t="s">
        <v>8</v>
      </c>
      <c r="AE7" s="29" t="s">
        <v>8</v>
      </c>
      <c r="AF7" s="29" t="s">
        <v>8</v>
      </c>
      <c r="AG7" s="29" t="s">
        <v>8</v>
      </c>
      <c r="AH7" s="29" t="s">
        <v>8</v>
      </c>
      <c r="AI7" s="29" t="s">
        <v>8</v>
      </c>
      <c r="AJ7" s="29" t="s">
        <v>8</v>
      </c>
      <c r="AK7" s="29" t="s">
        <v>8</v>
      </c>
      <c r="AL7" s="29" t="s">
        <v>8</v>
      </c>
      <c r="AM7" s="29" t="s">
        <v>8</v>
      </c>
      <c r="AN7" s="29" t="s">
        <v>8</v>
      </c>
      <c r="AO7" s="29" t="s">
        <v>8</v>
      </c>
      <c r="AP7" s="29" t="s">
        <v>8</v>
      </c>
      <c r="AQ7" s="29" t="s">
        <v>8</v>
      </c>
      <c r="AR7" s="29" t="s">
        <v>8</v>
      </c>
      <c r="AS7" s="29" t="s">
        <v>8</v>
      </c>
      <c r="AT7" s="29" t="s">
        <v>8</v>
      </c>
      <c r="AU7" s="29" t="s">
        <v>8</v>
      </c>
      <c r="AV7" s="29" t="s">
        <v>8</v>
      </c>
      <c r="AW7" s="29" t="s">
        <v>8</v>
      </c>
      <c r="AX7" s="29" t="s">
        <v>8</v>
      </c>
      <c r="AY7" s="29" t="s">
        <v>8</v>
      </c>
      <c r="AZ7" s="29" t="s">
        <v>8</v>
      </c>
      <c r="BA7" s="29" t="s">
        <v>8</v>
      </c>
      <c r="BB7" s="29" t="s">
        <v>8</v>
      </c>
      <c r="BC7" s="29">
        <v>3</v>
      </c>
      <c r="BD7" s="29">
        <v>1</v>
      </c>
      <c r="BE7" s="29">
        <v>2</v>
      </c>
      <c r="BF7" s="29">
        <v>1</v>
      </c>
      <c r="BG7" s="29" t="s">
        <v>8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29">
        <v>1</v>
      </c>
      <c r="BN7" s="29">
        <v>1</v>
      </c>
      <c r="BO7" s="29">
        <v>1</v>
      </c>
      <c r="BP7" s="29">
        <v>5</v>
      </c>
      <c r="BQ7" s="29" t="s">
        <v>8</v>
      </c>
      <c r="BR7" s="29" t="s">
        <v>8</v>
      </c>
      <c r="BS7" s="29" t="s">
        <v>159</v>
      </c>
      <c r="BT7" s="29" t="b">
        <v>1</v>
      </c>
      <c r="BU7" s="29" t="b">
        <v>0</v>
      </c>
      <c r="BV7" s="29" t="b">
        <v>1</v>
      </c>
      <c r="BW7" s="29" t="b">
        <v>0</v>
      </c>
      <c r="BX7" s="29" t="b">
        <v>0</v>
      </c>
      <c r="BY7" s="29" t="b">
        <v>0</v>
      </c>
      <c r="BZ7" s="29" t="b">
        <v>0</v>
      </c>
      <c r="CA7" s="29" t="b">
        <v>0</v>
      </c>
      <c r="CB7" s="29">
        <v>1</v>
      </c>
      <c r="CC7" s="29" t="s">
        <v>160</v>
      </c>
      <c r="CD7" s="29" t="s">
        <v>161</v>
      </c>
      <c r="CE7" s="29" t="s">
        <v>162</v>
      </c>
      <c r="CF7" s="29" t="s">
        <v>163</v>
      </c>
    </row>
    <row r="8" spans="1:84" x14ac:dyDescent="0.25">
      <c r="A8" s="29" t="s">
        <v>164</v>
      </c>
      <c r="B8" s="29">
        <v>310410928917370</v>
      </c>
      <c r="C8" s="29">
        <v>8.9014103279289106E+19</v>
      </c>
      <c r="D8" s="29">
        <v>353118081439583</v>
      </c>
      <c r="E8" s="29">
        <v>11</v>
      </c>
      <c r="F8" s="29">
        <v>8</v>
      </c>
      <c r="G8" s="29">
        <v>1015</v>
      </c>
      <c r="H8" s="29">
        <v>1015</v>
      </c>
      <c r="I8" s="29" t="s">
        <v>165</v>
      </c>
      <c r="J8" s="29" t="s">
        <v>166</v>
      </c>
      <c r="K8" s="50">
        <v>2.38237190651309E+16</v>
      </c>
      <c r="L8" s="50">
        <v>9037811473895760</v>
      </c>
      <c r="M8" s="50">
        <v>-4943502905192700</v>
      </c>
      <c r="N8" s="29" t="s">
        <v>18977</v>
      </c>
      <c r="O8" s="29">
        <v>1</v>
      </c>
      <c r="P8" s="29">
        <v>0</v>
      </c>
      <c r="Q8" s="29" t="s">
        <v>8</v>
      </c>
      <c r="R8" s="29">
        <v>2</v>
      </c>
      <c r="S8" s="29">
        <v>1</v>
      </c>
      <c r="T8" s="29" t="s">
        <v>8</v>
      </c>
      <c r="U8" s="29">
        <v>2</v>
      </c>
      <c r="V8" s="29" t="s">
        <v>8</v>
      </c>
      <c r="W8" s="29" t="s">
        <v>8</v>
      </c>
      <c r="X8" s="29" t="s">
        <v>8</v>
      </c>
      <c r="Y8" s="29" t="s">
        <v>8</v>
      </c>
      <c r="Z8" s="29" t="s">
        <v>8</v>
      </c>
      <c r="AA8" s="29" t="s">
        <v>8</v>
      </c>
      <c r="AB8" s="29" t="s">
        <v>8</v>
      </c>
      <c r="AC8" s="29" t="s">
        <v>8</v>
      </c>
      <c r="AD8" s="29" t="s">
        <v>8</v>
      </c>
      <c r="AE8" s="29" t="s">
        <v>8</v>
      </c>
      <c r="AF8" s="29" t="s">
        <v>8</v>
      </c>
      <c r="AG8" s="29" t="s">
        <v>8</v>
      </c>
      <c r="AH8" s="29" t="s">
        <v>8</v>
      </c>
      <c r="AI8" s="29" t="s">
        <v>8</v>
      </c>
      <c r="AJ8" s="29" t="s">
        <v>8</v>
      </c>
      <c r="AK8" s="29" t="s">
        <v>8</v>
      </c>
      <c r="AL8" s="29" t="s">
        <v>8</v>
      </c>
      <c r="AM8" s="29" t="s">
        <v>8</v>
      </c>
      <c r="AN8" s="29" t="s">
        <v>8</v>
      </c>
      <c r="AO8" s="29" t="s">
        <v>8</v>
      </c>
      <c r="AP8" s="29" t="s">
        <v>8</v>
      </c>
      <c r="AQ8" s="29" t="s">
        <v>8</v>
      </c>
      <c r="AR8" s="29" t="s">
        <v>8</v>
      </c>
      <c r="AS8" s="29" t="s">
        <v>8</v>
      </c>
      <c r="AT8" s="29" t="s">
        <v>8</v>
      </c>
      <c r="AU8" s="29" t="s">
        <v>8</v>
      </c>
      <c r="AV8" s="29" t="s">
        <v>8</v>
      </c>
      <c r="AW8" s="29" t="s">
        <v>8</v>
      </c>
      <c r="AX8" s="29" t="s">
        <v>8</v>
      </c>
      <c r="AY8" s="29" t="s">
        <v>8</v>
      </c>
      <c r="AZ8" s="29" t="s">
        <v>8</v>
      </c>
      <c r="BA8" s="29" t="s">
        <v>8</v>
      </c>
      <c r="BB8" s="29" t="s">
        <v>8</v>
      </c>
      <c r="BC8" s="29" t="s">
        <v>8</v>
      </c>
      <c r="BD8" s="29" t="s">
        <v>8</v>
      </c>
      <c r="BE8" s="29" t="s">
        <v>8</v>
      </c>
      <c r="BF8" s="29" t="s">
        <v>8</v>
      </c>
      <c r="BG8" s="29" t="s">
        <v>8</v>
      </c>
      <c r="BH8" s="29" t="s">
        <v>8</v>
      </c>
      <c r="BI8" s="29" t="s">
        <v>8</v>
      </c>
      <c r="BJ8" s="29" t="s">
        <v>8</v>
      </c>
      <c r="BK8" s="29" t="s">
        <v>8</v>
      </c>
      <c r="BL8" s="29" t="s">
        <v>8</v>
      </c>
      <c r="BM8" s="29" t="s">
        <v>8</v>
      </c>
      <c r="BN8" s="29" t="s">
        <v>8</v>
      </c>
      <c r="BO8" s="29" t="s">
        <v>8</v>
      </c>
      <c r="BP8" s="29" t="s">
        <v>8</v>
      </c>
      <c r="BQ8" s="29" t="s">
        <v>8</v>
      </c>
      <c r="BR8" s="29" t="s">
        <v>8</v>
      </c>
      <c r="BS8" s="29" t="s">
        <v>167</v>
      </c>
      <c r="BT8" s="29" t="b">
        <v>1</v>
      </c>
      <c r="BU8" s="29" t="b">
        <v>0</v>
      </c>
      <c r="BV8" s="29" t="b">
        <v>1</v>
      </c>
      <c r="BW8" s="29" t="b">
        <v>0</v>
      </c>
      <c r="BX8" s="29" t="b">
        <v>0</v>
      </c>
      <c r="BY8" s="29" t="b">
        <v>0</v>
      </c>
      <c r="BZ8" s="29" t="b">
        <v>0</v>
      </c>
      <c r="CA8" s="29" t="b">
        <v>0</v>
      </c>
      <c r="CB8" s="29">
        <v>1</v>
      </c>
      <c r="CC8" s="29" t="s">
        <v>168</v>
      </c>
      <c r="CD8" s="29" t="s">
        <v>169</v>
      </c>
      <c r="CE8" s="29" t="s">
        <v>170</v>
      </c>
      <c r="CF8" s="29" t="s">
        <v>171</v>
      </c>
    </row>
    <row r="9" spans="1:84" x14ac:dyDescent="0.25">
      <c r="A9" s="29" t="s">
        <v>172</v>
      </c>
      <c r="B9" s="29">
        <v>310410928917370</v>
      </c>
      <c r="C9" s="29">
        <v>8.9014103279289106E+19</v>
      </c>
      <c r="D9" s="29">
        <v>353118081439583</v>
      </c>
      <c r="E9" s="29">
        <v>11</v>
      </c>
      <c r="F9" s="29">
        <v>3</v>
      </c>
      <c r="G9" s="29">
        <v>1008</v>
      </c>
      <c r="H9" s="29">
        <v>1008</v>
      </c>
      <c r="I9" s="29" t="s">
        <v>173</v>
      </c>
      <c r="J9" s="29" t="s">
        <v>174</v>
      </c>
      <c r="K9" s="50">
        <v>238236980327688</v>
      </c>
      <c r="L9" s="50">
        <v>9037808942419310</v>
      </c>
      <c r="M9" s="50">
        <v>-3998361050889400</v>
      </c>
      <c r="N9" s="29" t="s">
        <v>18980</v>
      </c>
      <c r="O9" s="29">
        <v>1</v>
      </c>
      <c r="P9" s="29">
        <v>0</v>
      </c>
      <c r="Q9" s="29" t="s">
        <v>18981</v>
      </c>
      <c r="R9" s="29" t="s">
        <v>8</v>
      </c>
      <c r="S9" s="29" t="s">
        <v>8</v>
      </c>
      <c r="T9" s="29" t="s">
        <v>8</v>
      </c>
      <c r="U9" s="29" t="s">
        <v>8</v>
      </c>
      <c r="V9" s="29" t="s">
        <v>8</v>
      </c>
      <c r="W9" s="29" t="s">
        <v>8</v>
      </c>
      <c r="X9" s="29" t="s">
        <v>8</v>
      </c>
      <c r="Y9" s="29" t="s">
        <v>8</v>
      </c>
      <c r="Z9" s="29" t="s">
        <v>8</v>
      </c>
      <c r="AA9" s="29" t="s">
        <v>8</v>
      </c>
      <c r="AB9" s="29" t="s">
        <v>8</v>
      </c>
      <c r="AC9" s="29" t="s">
        <v>8</v>
      </c>
      <c r="AD9" s="29" t="s">
        <v>8</v>
      </c>
      <c r="AE9" s="29" t="s">
        <v>8</v>
      </c>
      <c r="AF9" s="29" t="s">
        <v>8</v>
      </c>
      <c r="AG9" s="29">
        <v>1</v>
      </c>
      <c r="AH9" s="29">
        <v>6</v>
      </c>
      <c r="AI9" s="29" t="s">
        <v>175</v>
      </c>
      <c r="AJ9" s="29">
        <v>2</v>
      </c>
      <c r="AK9" s="29" t="s">
        <v>18982</v>
      </c>
      <c r="AL9" s="29" t="s">
        <v>18983</v>
      </c>
      <c r="AM9" s="29" t="s">
        <v>8</v>
      </c>
      <c r="AN9" s="29" t="s">
        <v>8</v>
      </c>
      <c r="AO9" s="29" t="s">
        <v>8</v>
      </c>
      <c r="AP9" s="29" t="s">
        <v>8</v>
      </c>
      <c r="AQ9" s="29" t="s">
        <v>8</v>
      </c>
      <c r="AR9" s="29" t="s">
        <v>8</v>
      </c>
      <c r="AS9" s="29" t="s">
        <v>8</v>
      </c>
      <c r="AT9" s="29" t="s">
        <v>8</v>
      </c>
      <c r="AU9" s="29" t="s">
        <v>8</v>
      </c>
      <c r="AV9" s="29" t="s">
        <v>8</v>
      </c>
      <c r="AW9" s="29" t="s">
        <v>8</v>
      </c>
      <c r="AX9" s="29" t="s">
        <v>8</v>
      </c>
      <c r="AY9" s="29" t="s">
        <v>8</v>
      </c>
      <c r="AZ9" s="29" t="s">
        <v>8</v>
      </c>
      <c r="BA9" s="29" t="s">
        <v>8</v>
      </c>
      <c r="BB9" s="29" t="s">
        <v>8</v>
      </c>
      <c r="BC9" s="29" t="s">
        <v>8</v>
      </c>
      <c r="BD9" s="29" t="s">
        <v>8</v>
      </c>
      <c r="BE9" s="29" t="s">
        <v>8</v>
      </c>
      <c r="BF9" s="29" t="s">
        <v>8</v>
      </c>
      <c r="BG9" s="29" t="s">
        <v>8</v>
      </c>
      <c r="BH9" s="29" t="s">
        <v>8</v>
      </c>
      <c r="BI9" s="29" t="s">
        <v>8</v>
      </c>
      <c r="BJ9" s="29" t="s">
        <v>8</v>
      </c>
      <c r="BK9" s="29" t="s">
        <v>8</v>
      </c>
      <c r="BL9" s="29" t="s">
        <v>8</v>
      </c>
      <c r="BM9" s="29" t="s">
        <v>8</v>
      </c>
      <c r="BN9" s="29" t="s">
        <v>8</v>
      </c>
      <c r="BO9" s="29" t="s">
        <v>8</v>
      </c>
      <c r="BP9" s="29" t="s">
        <v>8</v>
      </c>
      <c r="BQ9" s="29" t="s">
        <v>8</v>
      </c>
      <c r="BR9" s="29" t="s">
        <v>8</v>
      </c>
      <c r="BS9" s="29" t="s">
        <v>176</v>
      </c>
      <c r="BT9" s="29" t="b">
        <v>1</v>
      </c>
      <c r="BU9" s="29" t="b">
        <v>0</v>
      </c>
      <c r="BV9" s="29" t="b">
        <v>1</v>
      </c>
      <c r="BW9" s="29" t="b">
        <v>0</v>
      </c>
      <c r="BX9" s="29" t="b">
        <v>0</v>
      </c>
      <c r="BY9" s="29" t="b">
        <v>0</v>
      </c>
      <c r="BZ9" s="29" t="b">
        <v>0</v>
      </c>
      <c r="CA9" s="29" t="b">
        <v>0</v>
      </c>
      <c r="CB9" s="29">
        <v>1</v>
      </c>
      <c r="CC9" s="29" t="s">
        <v>177</v>
      </c>
      <c r="CD9" s="29" t="s">
        <v>178</v>
      </c>
      <c r="CE9" s="29" t="s">
        <v>179</v>
      </c>
      <c r="CF9" s="29" t="s">
        <v>180</v>
      </c>
    </row>
    <row r="10" spans="1:84" x14ac:dyDescent="0.25">
      <c r="A10" s="29" t="s">
        <v>181</v>
      </c>
      <c r="B10" s="29">
        <v>310410942995952</v>
      </c>
      <c r="C10" s="29">
        <v>8.9014103279429894E+19</v>
      </c>
      <c r="D10" s="29">
        <v>353118083539513</v>
      </c>
      <c r="E10" s="29">
        <v>11</v>
      </c>
      <c r="F10" s="29">
        <v>9</v>
      </c>
      <c r="G10" s="29">
        <v>1012</v>
      </c>
      <c r="H10" s="29">
        <v>1012</v>
      </c>
      <c r="I10" s="29" t="s">
        <v>182</v>
      </c>
      <c r="J10" s="29" t="s">
        <v>183</v>
      </c>
      <c r="K10" s="50">
        <v>2.38233610098928E+16</v>
      </c>
      <c r="L10" s="50">
        <v>9037883384823930</v>
      </c>
      <c r="M10" s="50">
        <v>-3603898856631510</v>
      </c>
      <c r="N10" s="29" t="s">
        <v>18977</v>
      </c>
      <c r="O10" s="29">
        <v>2</v>
      </c>
      <c r="P10" s="29">
        <v>0</v>
      </c>
      <c r="Q10" s="29" t="s">
        <v>18984</v>
      </c>
      <c r="R10" s="29" t="s">
        <v>8</v>
      </c>
      <c r="S10" s="29" t="s">
        <v>8</v>
      </c>
      <c r="T10" s="29" t="s">
        <v>8</v>
      </c>
      <c r="U10" s="29" t="s">
        <v>8</v>
      </c>
      <c r="V10" s="29">
        <v>4</v>
      </c>
      <c r="W10" s="29" t="s">
        <v>8</v>
      </c>
      <c r="X10" s="29">
        <v>0</v>
      </c>
      <c r="Y10" s="29" t="s">
        <v>8</v>
      </c>
      <c r="Z10" s="29">
        <v>2</v>
      </c>
      <c r="AA10" s="29" t="s">
        <v>18983</v>
      </c>
      <c r="AB10" s="29" t="s">
        <v>18985</v>
      </c>
      <c r="AC10" s="29" t="s">
        <v>8</v>
      </c>
      <c r="AD10" s="29" t="s">
        <v>8</v>
      </c>
      <c r="AE10" s="29" t="s">
        <v>8</v>
      </c>
      <c r="AF10" s="29" t="s">
        <v>8</v>
      </c>
      <c r="AG10" s="29" t="s">
        <v>8</v>
      </c>
      <c r="AH10" s="29" t="s">
        <v>8</v>
      </c>
      <c r="AI10" s="29" t="s">
        <v>8</v>
      </c>
      <c r="AJ10" s="29" t="s">
        <v>8</v>
      </c>
      <c r="AK10" s="29" t="s">
        <v>8</v>
      </c>
      <c r="AL10" s="29" t="s">
        <v>8</v>
      </c>
      <c r="AM10" s="29" t="s">
        <v>8</v>
      </c>
      <c r="AN10" s="29" t="s">
        <v>8</v>
      </c>
      <c r="AO10" s="29" t="s">
        <v>8</v>
      </c>
      <c r="AP10" s="29" t="s">
        <v>8</v>
      </c>
      <c r="AQ10" s="29" t="s">
        <v>8</v>
      </c>
      <c r="AR10" s="29" t="s">
        <v>8</v>
      </c>
      <c r="AS10" s="29" t="s">
        <v>8</v>
      </c>
      <c r="AT10" s="29" t="s">
        <v>8</v>
      </c>
      <c r="AU10" s="29" t="s">
        <v>8</v>
      </c>
      <c r="AV10" s="29" t="s">
        <v>8</v>
      </c>
      <c r="AW10" s="29" t="s">
        <v>8</v>
      </c>
      <c r="AX10" s="29" t="s">
        <v>8</v>
      </c>
      <c r="AY10" s="29" t="s">
        <v>8</v>
      </c>
      <c r="AZ10" s="29" t="s">
        <v>8</v>
      </c>
      <c r="BA10" s="29" t="s">
        <v>8</v>
      </c>
      <c r="BB10" s="29" t="s">
        <v>8</v>
      </c>
      <c r="BC10" s="29" t="s">
        <v>8</v>
      </c>
      <c r="BD10" s="29" t="s">
        <v>8</v>
      </c>
      <c r="BE10" s="29" t="s">
        <v>8</v>
      </c>
      <c r="BF10" s="29" t="s">
        <v>8</v>
      </c>
      <c r="BG10" s="29" t="s">
        <v>8</v>
      </c>
      <c r="BH10" s="29" t="s">
        <v>8</v>
      </c>
      <c r="BI10" s="29" t="s">
        <v>8</v>
      </c>
      <c r="BJ10" s="29" t="s">
        <v>8</v>
      </c>
      <c r="BK10" s="29" t="s">
        <v>8</v>
      </c>
      <c r="BL10" s="29" t="s">
        <v>8</v>
      </c>
      <c r="BM10" s="29" t="s">
        <v>8</v>
      </c>
      <c r="BN10" s="29" t="s">
        <v>8</v>
      </c>
      <c r="BO10" s="29" t="s">
        <v>8</v>
      </c>
      <c r="BP10" s="29" t="s">
        <v>8</v>
      </c>
      <c r="BQ10" s="29" t="s">
        <v>8</v>
      </c>
      <c r="BR10" s="29" t="s">
        <v>8</v>
      </c>
      <c r="BS10" s="29" t="s">
        <v>184</v>
      </c>
      <c r="BT10" s="29" t="b">
        <v>0</v>
      </c>
      <c r="BU10" s="29" t="b">
        <v>0</v>
      </c>
      <c r="BV10" s="29" t="b">
        <v>0</v>
      </c>
      <c r="BW10" s="29" t="b">
        <v>0</v>
      </c>
      <c r="BX10" s="29" t="b">
        <v>0</v>
      </c>
      <c r="BY10" s="29" t="b">
        <v>1</v>
      </c>
      <c r="BZ10" s="29" t="b">
        <v>1</v>
      </c>
      <c r="CA10" s="29" t="b">
        <v>0</v>
      </c>
      <c r="CB10" s="29">
        <v>1</v>
      </c>
      <c r="CC10" s="29" t="s">
        <v>185</v>
      </c>
      <c r="CD10" s="29" t="s">
        <v>186</v>
      </c>
      <c r="CE10" s="29" t="s">
        <v>187</v>
      </c>
      <c r="CF10" s="29" t="s">
        <v>188</v>
      </c>
    </row>
    <row r="11" spans="1:84" x14ac:dyDescent="0.25">
      <c r="A11" s="29" t="s">
        <v>189</v>
      </c>
      <c r="B11" s="29">
        <v>310410942995952</v>
      </c>
      <c r="C11" s="29">
        <v>8.9014103279429894E+19</v>
      </c>
      <c r="D11" s="29">
        <v>353118083539513</v>
      </c>
      <c r="E11" s="29">
        <v>11</v>
      </c>
      <c r="F11" s="29">
        <v>7</v>
      </c>
      <c r="G11" s="29">
        <v>1002</v>
      </c>
      <c r="H11" s="29">
        <v>1002</v>
      </c>
      <c r="I11" s="29" t="s">
        <v>190</v>
      </c>
      <c r="J11" s="29" t="s">
        <v>191</v>
      </c>
      <c r="K11" s="50">
        <v>2382341160257960</v>
      </c>
      <c r="L11" s="50">
        <v>90379002694845</v>
      </c>
      <c r="M11" s="50">
        <v>-3.52710650585929E+16</v>
      </c>
      <c r="N11" s="29" t="s">
        <v>18972</v>
      </c>
      <c r="O11" s="29">
        <v>1</v>
      </c>
      <c r="P11" s="29">
        <v>0</v>
      </c>
      <c r="Q11" s="29" t="s">
        <v>8</v>
      </c>
      <c r="R11" s="29" t="s">
        <v>8</v>
      </c>
      <c r="S11" s="29" t="s">
        <v>8</v>
      </c>
      <c r="T11" s="29" t="s">
        <v>8</v>
      </c>
      <c r="U11" s="29" t="s">
        <v>8</v>
      </c>
      <c r="V11" s="29" t="s">
        <v>8</v>
      </c>
      <c r="W11" s="29" t="s">
        <v>8</v>
      </c>
      <c r="X11" s="29" t="s">
        <v>8</v>
      </c>
      <c r="Y11" s="29" t="s">
        <v>8</v>
      </c>
      <c r="Z11" s="29" t="s">
        <v>8</v>
      </c>
      <c r="AA11" s="29" t="s">
        <v>8</v>
      </c>
      <c r="AB11" s="29" t="s">
        <v>8</v>
      </c>
      <c r="AC11" s="29" t="s">
        <v>8</v>
      </c>
      <c r="AD11" s="29" t="s">
        <v>8</v>
      </c>
      <c r="AE11" s="29" t="s">
        <v>8</v>
      </c>
      <c r="AF11" s="29" t="s">
        <v>8</v>
      </c>
      <c r="AG11" s="29" t="s">
        <v>8</v>
      </c>
      <c r="AH11" s="29" t="s">
        <v>8</v>
      </c>
      <c r="AI11" s="29" t="s">
        <v>8</v>
      </c>
      <c r="AJ11" s="29" t="s">
        <v>8</v>
      </c>
      <c r="AK11" s="29" t="s">
        <v>8</v>
      </c>
      <c r="AL11" s="29" t="s">
        <v>8</v>
      </c>
      <c r="AM11" s="29" t="s">
        <v>8</v>
      </c>
      <c r="AN11" s="29" t="s">
        <v>8</v>
      </c>
      <c r="AO11" s="29" t="s">
        <v>8</v>
      </c>
      <c r="AP11" s="29" t="s">
        <v>8</v>
      </c>
      <c r="AQ11" s="29" t="s">
        <v>8</v>
      </c>
      <c r="AR11" s="29" t="s">
        <v>8</v>
      </c>
      <c r="AS11" s="29" t="s">
        <v>8</v>
      </c>
      <c r="AT11" s="29">
        <v>3</v>
      </c>
      <c r="AU11" s="29" t="s">
        <v>8</v>
      </c>
      <c r="AV11" s="29">
        <v>2</v>
      </c>
      <c r="AW11" s="29">
        <v>5</v>
      </c>
      <c r="AX11" s="29">
        <v>3</v>
      </c>
      <c r="AY11" s="29">
        <v>17</v>
      </c>
      <c r="AZ11" s="29">
        <v>0</v>
      </c>
      <c r="BA11" s="29" t="s">
        <v>8</v>
      </c>
      <c r="BB11" s="29" t="s">
        <v>8</v>
      </c>
      <c r="BC11" s="29" t="s">
        <v>8</v>
      </c>
      <c r="BD11" s="29" t="s">
        <v>8</v>
      </c>
      <c r="BE11" s="29" t="s">
        <v>8</v>
      </c>
      <c r="BF11" s="29" t="s">
        <v>8</v>
      </c>
      <c r="BG11" s="29" t="s">
        <v>8</v>
      </c>
      <c r="BH11" s="29" t="s">
        <v>8</v>
      </c>
      <c r="BI11" s="29" t="s">
        <v>8</v>
      </c>
      <c r="BJ11" s="29" t="s">
        <v>8</v>
      </c>
      <c r="BK11" s="29" t="s">
        <v>8</v>
      </c>
      <c r="BL11" s="29" t="s">
        <v>8</v>
      </c>
      <c r="BM11" s="29" t="s">
        <v>8</v>
      </c>
      <c r="BN11" s="29" t="s">
        <v>8</v>
      </c>
      <c r="BO11" s="29" t="s">
        <v>8</v>
      </c>
      <c r="BP11" s="29" t="s">
        <v>8</v>
      </c>
      <c r="BQ11" s="29" t="s">
        <v>8</v>
      </c>
      <c r="BR11" s="29" t="s">
        <v>8</v>
      </c>
      <c r="BS11" s="29" t="s">
        <v>192</v>
      </c>
      <c r="BT11" s="29" t="b">
        <v>0</v>
      </c>
      <c r="BU11" s="29" t="b">
        <v>0</v>
      </c>
      <c r="BV11" s="29" t="b">
        <v>0</v>
      </c>
      <c r="BW11" s="29" t="b">
        <v>0</v>
      </c>
      <c r="BX11" s="29" t="b">
        <v>0</v>
      </c>
      <c r="BY11" s="29" t="b">
        <v>1</v>
      </c>
      <c r="BZ11" s="29" t="b">
        <v>1</v>
      </c>
      <c r="CA11" s="29" t="b">
        <v>0</v>
      </c>
      <c r="CB11" s="29">
        <v>1</v>
      </c>
      <c r="CC11" s="29" t="s">
        <v>193</v>
      </c>
      <c r="CD11" s="29" t="s">
        <v>194</v>
      </c>
      <c r="CE11" s="29" t="s">
        <v>195</v>
      </c>
      <c r="CF11" s="29" t="s">
        <v>196</v>
      </c>
    </row>
    <row r="12" spans="1:84" x14ac:dyDescent="0.25">
      <c r="A12" s="29" t="s">
        <v>197</v>
      </c>
      <c r="B12" s="29">
        <v>310410942995952</v>
      </c>
      <c r="C12" s="29">
        <v>8.9014103279429894E+19</v>
      </c>
      <c r="D12" s="29">
        <v>353118083539513</v>
      </c>
      <c r="E12" s="29">
        <v>11</v>
      </c>
      <c r="F12" s="29">
        <v>1</v>
      </c>
      <c r="G12" s="29">
        <v>1011</v>
      </c>
      <c r="H12" s="29">
        <v>1011</v>
      </c>
      <c r="I12" s="29" t="s">
        <v>198</v>
      </c>
      <c r="J12" s="29" t="s">
        <v>199</v>
      </c>
      <c r="K12" s="50">
        <v>2382343781090460</v>
      </c>
      <c r="L12" s="50">
        <v>9037856410390990</v>
      </c>
      <c r="M12" s="50">
        <v>-3314141471679130</v>
      </c>
      <c r="N12" s="29" t="s">
        <v>18972</v>
      </c>
      <c r="O12" s="29">
        <v>2</v>
      </c>
      <c r="P12" s="29">
        <v>0</v>
      </c>
      <c r="Q12" s="29" t="s">
        <v>18986</v>
      </c>
      <c r="R12" s="29" t="s">
        <v>8</v>
      </c>
      <c r="S12" s="29" t="s">
        <v>8</v>
      </c>
      <c r="T12" s="29" t="s">
        <v>8</v>
      </c>
      <c r="U12" s="29" t="s">
        <v>8</v>
      </c>
      <c r="V12" s="29" t="s">
        <v>8</v>
      </c>
      <c r="W12" s="29" t="s">
        <v>8</v>
      </c>
      <c r="X12" s="29" t="s">
        <v>8</v>
      </c>
      <c r="Y12" s="29" t="s">
        <v>8</v>
      </c>
      <c r="Z12" s="29" t="s">
        <v>8</v>
      </c>
      <c r="AA12" s="29" t="s">
        <v>8</v>
      </c>
      <c r="AB12" s="29" t="s">
        <v>8</v>
      </c>
      <c r="AC12" s="29" t="s">
        <v>8</v>
      </c>
      <c r="AD12" s="29" t="s">
        <v>8</v>
      </c>
      <c r="AE12" s="29" t="s">
        <v>8</v>
      </c>
      <c r="AF12" s="29" t="s">
        <v>8</v>
      </c>
      <c r="AG12" s="29" t="s">
        <v>8</v>
      </c>
      <c r="AH12" s="29" t="s">
        <v>8</v>
      </c>
      <c r="AI12" s="29" t="s">
        <v>8</v>
      </c>
      <c r="AJ12" s="29" t="s">
        <v>8</v>
      </c>
      <c r="AK12" s="29" t="s">
        <v>8</v>
      </c>
      <c r="AL12" s="29" t="s">
        <v>8</v>
      </c>
      <c r="AM12" s="29" t="s">
        <v>8</v>
      </c>
      <c r="AN12" s="29" t="s">
        <v>8</v>
      </c>
      <c r="AO12" s="29" t="s">
        <v>8</v>
      </c>
      <c r="AP12" s="29" t="s">
        <v>8</v>
      </c>
      <c r="AQ12" s="29" t="s">
        <v>8</v>
      </c>
      <c r="AR12" s="29" t="s">
        <v>8</v>
      </c>
      <c r="AS12" s="29" t="s">
        <v>8</v>
      </c>
      <c r="AT12" s="29" t="s">
        <v>8</v>
      </c>
      <c r="AU12" s="29" t="s">
        <v>8</v>
      </c>
      <c r="AV12" s="29" t="s">
        <v>8</v>
      </c>
      <c r="AW12" s="29" t="s">
        <v>8</v>
      </c>
      <c r="AX12" s="29" t="s">
        <v>8</v>
      </c>
      <c r="AY12" s="29" t="s">
        <v>8</v>
      </c>
      <c r="AZ12" s="29" t="s">
        <v>8</v>
      </c>
      <c r="BA12" s="29" t="s">
        <v>8</v>
      </c>
      <c r="BB12" s="29" t="s">
        <v>8</v>
      </c>
      <c r="BC12" s="29">
        <v>4</v>
      </c>
      <c r="BD12" s="29">
        <v>1</v>
      </c>
      <c r="BE12" s="29">
        <v>1</v>
      </c>
      <c r="BF12" s="29">
        <v>1</v>
      </c>
      <c r="BG12" s="29" t="s">
        <v>8</v>
      </c>
      <c r="BH12" s="29">
        <v>0</v>
      </c>
      <c r="BI12" s="29">
        <v>0</v>
      </c>
      <c r="BJ12" s="29">
        <v>0</v>
      </c>
      <c r="BK12" s="29">
        <v>0</v>
      </c>
      <c r="BL12" s="29">
        <v>1</v>
      </c>
      <c r="BM12" s="29">
        <v>0</v>
      </c>
      <c r="BN12" s="29">
        <v>0</v>
      </c>
      <c r="BO12" s="29">
        <v>1</v>
      </c>
      <c r="BP12" s="29">
        <v>4</v>
      </c>
      <c r="BQ12" s="29" t="s">
        <v>8</v>
      </c>
      <c r="BR12" s="29" t="s">
        <v>8</v>
      </c>
      <c r="BS12" s="29" t="s">
        <v>200</v>
      </c>
      <c r="BT12" s="29" t="b">
        <v>0</v>
      </c>
      <c r="BU12" s="29" t="b">
        <v>0</v>
      </c>
      <c r="BV12" s="29" t="b">
        <v>0</v>
      </c>
      <c r="BW12" s="29" t="b">
        <v>0</v>
      </c>
      <c r="BX12" s="29" t="b">
        <v>0</v>
      </c>
      <c r="BY12" s="29" t="b">
        <v>1</v>
      </c>
      <c r="BZ12" s="29" t="b">
        <v>1</v>
      </c>
      <c r="CA12" s="29" t="b">
        <v>0</v>
      </c>
      <c r="CB12" s="29">
        <v>1</v>
      </c>
      <c r="CC12" s="29" t="s">
        <v>201</v>
      </c>
      <c r="CD12" s="29" t="s">
        <v>202</v>
      </c>
      <c r="CE12" s="29" t="s">
        <v>203</v>
      </c>
      <c r="CF12" s="29" t="s">
        <v>204</v>
      </c>
    </row>
    <row r="13" spans="1:84" x14ac:dyDescent="0.25">
      <c r="A13" s="29" t="s">
        <v>205</v>
      </c>
      <c r="B13" s="29">
        <v>310410928917370</v>
      </c>
      <c r="C13" s="29">
        <v>8.9014103279289106E+19</v>
      </c>
      <c r="D13" s="29">
        <v>353118081439583</v>
      </c>
      <c r="E13" s="29">
        <v>11</v>
      </c>
      <c r="F13" s="29">
        <v>9</v>
      </c>
      <c r="G13" s="29">
        <v>1009</v>
      </c>
      <c r="H13" s="29">
        <v>1009</v>
      </c>
      <c r="I13" s="29" t="s">
        <v>206</v>
      </c>
      <c r="J13" s="29" t="s">
        <v>207</v>
      </c>
      <c r="K13" s="50">
        <v>23823625506988</v>
      </c>
      <c r="L13" s="50">
        <v>9037805408216600</v>
      </c>
      <c r="M13" s="50">
        <v>-6642893662128650</v>
      </c>
      <c r="N13" s="29" t="s">
        <v>18978</v>
      </c>
      <c r="O13" s="29">
        <v>1</v>
      </c>
      <c r="P13" s="29">
        <v>0</v>
      </c>
      <c r="Q13" s="29" t="s">
        <v>18987</v>
      </c>
      <c r="R13" s="29" t="s">
        <v>8</v>
      </c>
      <c r="S13" s="29" t="s">
        <v>8</v>
      </c>
      <c r="T13" s="29" t="s">
        <v>8</v>
      </c>
      <c r="U13" s="29" t="s">
        <v>8</v>
      </c>
      <c r="V13" s="29">
        <v>4</v>
      </c>
      <c r="W13" s="29" t="s">
        <v>8</v>
      </c>
      <c r="X13" s="29">
        <v>1</v>
      </c>
      <c r="Y13" s="29">
        <v>1</v>
      </c>
      <c r="Z13" s="29">
        <v>2</v>
      </c>
      <c r="AA13" s="29" t="s">
        <v>18988</v>
      </c>
      <c r="AB13" s="29" t="s">
        <v>18989</v>
      </c>
      <c r="AC13" s="29" t="s">
        <v>8</v>
      </c>
      <c r="AD13" s="29" t="s">
        <v>8</v>
      </c>
      <c r="AE13" s="29" t="s">
        <v>8</v>
      </c>
      <c r="AF13" s="29" t="s">
        <v>8</v>
      </c>
      <c r="AG13" s="29" t="s">
        <v>8</v>
      </c>
      <c r="AH13" s="29" t="s">
        <v>8</v>
      </c>
      <c r="AI13" s="29" t="s">
        <v>8</v>
      </c>
      <c r="AJ13" s="29" t="s">
        <v>8</v>
      </c>
      <c r="AK13" s="29" t="s">
        <v>8</v>
      </c>
      <c r="AL13" s="29" t="s">
        <v>8</v>
      </c>
      <c r="AM13" s="29" t="s">
        <v>8</v>
      </c>
      <c r="AN13" s="29" t="s">
        <v>8</v>
      </c>
      <c r="AO13" s="29" t="s">
        <v>8</v>
      </c>
      <c r="AP13" s="29" t="s">
        <v>8</v>
      </c>
      <c r="AQ13" s="29" t="s">
        <v>8</v>
      </c>
      <c r="AR13" s="29" t="s">
        <v>8</v>
      </c>
      <c r="AS13" s="29" t="s">
        <v>8</v>
      </c>
      <c r="AT13" s="29" t="s">
        <v>8</v>
      </c>
      <c r="AU13" s="29" t="s">
        <v>8</v>
      </c>
      <c r="AV13" s="29" t="s">
        <v>8</v>
      </c>
      <c r="AW13" s="29" t="s">
        <v>8</v>
      </c>
      <c r="AX13" s="29" t="s">
        <v>8</v>
      </c>
      <c r="AY13" s="29" t="s">
        <v>8</v>
      </c>
      <c r="AZ13" s="29" t="s">
        <v>8</v>
      </c>
      <c r="BA13" s="29" t="s">
        <v>8</v>
      </c>
      <c r="BB13" s="29" t="s">
        <v>8</v>
      </c>
      <c r="BC13" s="29" t="s">
        <v>8</v>
      </c>
      <c r="BD13" s="29" t="s">
        <v>8</v>
      </c>
      <c r="BE13" s="29" t="s">
        <v>8</v>
      </c>
      <c r="BF13" s="29" t="s">
        <v>8</v>
      </c>
      <c r="BG13" s="29" t="s">
        <v>8</v>
      </c>
      <c r="BH13" s="29" t="s">
        <v>8</v>
      </c>
      <c r="BI13" s="29" t="s">
        <v>8</v>
      </c>
      <c r="BJ13" s="29" t="s">
        <v>8</v>
      </c>
      <c r="BK13" s="29" t="s">
        <v>8</v>
      </c>
      <c r="BL13" s="29" t="s">
        <v>8</v>
      </c>
      <c r="BM13" s="29" t="s">
        <v>8</v>
      </c>
      <c r="BN13" s="29" t="s">
        <v>8</v>
      </c>
      <c r="BO13" s="29" t="s">
        <v>8</v>
      </c>
      <c r="BP13" s="29" t="s">
        <v>8</v>
      </c>
      <c r="BQ13" s="29" t="s">
        <v>8</v>
      </c>
      <c r="BR13" s="29" t="s">
        <v>8</v>
      </c>
      <c r="BS13" s="29" t="s">
        <v>208</v>
      </c>
      <c r="BT13" s="29" t="b">
        <v>1</v>
      </c>
      <c r="BU13" s="29" t="b">
        <v>0</v>
      </c>
      <c r="BV13" s="29" t="b">
        <v>1</v>
      </c>
      <c r="BW13" s="29" t="b">
        <v>0</v>
      </c>
      <c r="BX13" s="29" t="b">
        <v>0</v>
      </c>
      <c r="BY13" s="29" t="b">
        <v>0</v>
      </c>
      <c r="BZ13" s="29" t="b">
        <v>0</v>
      </c>
      <c r="CA13" s="29" t="b">
        <v>0</v>
      </c>
      <c r="CB13" s="29">
        <v>1</v>
      </c>
      <c r="CC13" s="29" t="s">
        <v>209</v>
      </c>
      <c r="CD13" s="29" t="s">
        <v>210</v>
      </c>
      <c r="CE13" s="41" t="s">
        <v>211</v>
      </c>
      <c r="CF13" s="29" t="s">
        <v>212</v>
      </c>
    </row>
    <row r="14" spans="1:84" x14ac:dyDescent="0.25">
      <c r="A14" s="29" t="s">
        <v>213</v>
      </c>
      <c r="B14" s="29">
        <v>310410942995952</v>
      </c>
      <c r="C14" s="29">
        <v>8.9014103279429894E+19</v>
      </c>
      <c r="D14" s="29">
        <v>353118083539513</v>
      </c>
      <c r="E14" s="29">
        <v>11</v>
      </c>
      <c r="F14" s="29">
        <v>3</v>
      </c>
      <c r="G14" s="29">
        <v>1013</v>
      </c>
      <c r="H14" s="29">
        <v>1013</v>
      </c>
      <c r="I14" s="29" t="s">
        <v>214</v>
      </c>
      <c r="J14" s="29" t="s">
        <v>215</v>
      </c>
      <c r="K14" s="50">
        <v>2382347789706500</v>
      </c>
      <c r="L14" s="50">
        <v>9037855349225370</v>
      </c>
      <c r="M14" s="50">
        <v>-3.8318243097178496E+16</v>
      </c>
      <c r="N14" s="29" t="s">
        <v>18972</v>
      </c>
      <c r="O14" s="29">
        <v>2</v>
      </c>
      <c r="P14" s="29">
        <v>1</v>
      </c>
      <c r="Q14" s="29" t="s">
        <v>18990</v>
      </c>
      <c r="R14" s="29" t="s">
        <v>8</v>
      </c>
      <c r="S14" s="29" t="s">
        <v>8</v>
      </c>
      <c r="T14" s="29" t="s">
        <v>8</v>
      </c>
      <c r="U14" s="29" t="s">
        <v>8</v>
      </c>
      <c r="V14" s="29" t="s">
        <v>8</v>
      </c>
      <c r="W14" s="29" t="s">
        <v>8</v>
      </c>
      <c r="X14" s="29" t="s">
        <v>8</v>
      </c>
      <c r="Y14" s="29" t="s">
        <v>8</v>
      </c>
      <c r="Z14" s="29" t="s">
        <v>8</v>
      </c>
      <c r="AA14" s="29" t="s">
        <v>8</v>
      </c>
      <c r="AB14" s="29" t="s">
        <v>8</v>
      </c>
      <c r="AC14" s="29" t="s">
        <v>8</v>
      </c>
      <c r="AD14" s="29" t="s">
        <v>8</v>
      </c>
      <c r="AE14" s="29" t="s">
        <v>8</v>
      </c>
      <c r="AF14" s="29" t="s">
        <v>8</v>
      </c>
      <c r="AG14" s="29">
        <v>1</v>
      </c>
      <c r="AH14" s="29">
        <v>3</v>
      </c>
      <c r="AI14" s="29" t="s">
        <v>8</v>
      </c>
      <c r="AJ14" s="29">
        <v>2</v>
      </c>
      <c r="AK14" s="29" t="s">
        <v>18974</v>
      </c>
      <c r="AL14" s="29" t="s">
        <v>18991</v>
      </c>
      <c r="AM14" s="29" t="s">
        <v>8</v>
      </c>
      <c r="AN14" s="29" t="s">
        <v>8</v>
      </c>
      <c r="AO14" s="29" t="s">
        <v>8</v>
      </c>
      <c r="AP14" s="29" t="s">
        <v>8</v>
      </c>
      <c r="AQ14" s="29" t="s">
        <v>8</v>
      </c>
      <c r="AR14" s="29" t="s">
        <v>8</v>
      </c>
      <c r="AS14" s="29" t="s">
        <v>8</v>
      </c>
      <c r="AT14" s="29" t="s">
        <v>8</v>
      </c>
      <c r="AU14" s="29" t="s">
        <v>8</v>
      </c>
      <c r="AV14" s="29" t="s">
        <v>8</v>
      </c>
      <c r="AW14" s="29" t="s">
        <v>8</v>
      </c>
      <c r="AX14" s="29" t="s">
        <v>8</v>
      </c>
      <c r="AY14" s="29" t="s">
        <v>8</v>
      </c>
      <c r="AZ14" s="29" t="s">
        <v>8</v>
      </c>
      <c r="BA14" s="29" t="s">
        <v>8</v>
      </c>
      <c r="BB14" s="29" t="s">
        <v>8</v>
      </c>
      <c r="BC14" s="29" t="s">
        <v>8</v>
      </c>
      <c r="BD14" s="29" t="s">
        <v>8</v>
      </c>
      <c r="BE14" s="29" t="s">
        <v>8</v>
      </c>
      <c r="BF14" s="29" t="s">
        <v>8</v>
      </c>
      <c r="BG14" s="29" t="s">
        <v>8</v>
      </c>
      <c r="BH14" s="29" t="s">
        <v>8</v>
      </c>
      <c r="BI14" s="29" t="s">
        <v>8</v>
      </c>
      <c r="BJ14" s="29" t="s">
        <v>8</v>
      </c>
      <c r="BK14" s="29" t="s">
        <v>8</v>
      </c>
      <c r="BL14" s="29" t="s">
        <v>8</v>
      </c>
      <c r="BM14" s="29" t="s">
        <v>8</v>
      </c>
      <c r="BN14" s="29" t="s">
        <v>8</v>
      </c>
      <c r="BO14" s="29" t="s">
        <v>8</v>
      </c>
      <c r="BP14" s="29" t="s">
        <v>8</v>
      </c>
      <c r="BQ14" s="29" t="s">
        <v>8</v>
      </c>
      <c r="BR14" s="29" t="s">
        <v>8</v>
      </c>
      <c r="BS14" s="29" t="s">
        <v>216</v>
      </c>
      <c r="BT14" s="29" t="b">
        <v>0</v>
      </c>
      <c r="BU14" s="29" t="b">
        <v>0</v>
      </c>
      <c r="BV14" s="29" t="b">
        <v>0</v>
      </c>
      <c r="BW14" s="29" t="b">
        <v>0</v>
      </c>
      <c r="BX14" s="29" t="b">
        <v>0</v>
      </c>
      <c r="BY14" s="29" t="b">
        <v>1</v>
      </c>
      <c r="BZ14" s="29" t="b">
        <v>1</v>
      </c>
      <c r="CA14" s="29" t="b">
        <v>0</v>
      </c>
      <c r="CB14" s="29">
        <v>1</v>
      </c>
      <c r="CC14" s="29" t="s">
        <v>217</v>
      </c>
      <c r="CD14" s="29" t="s">
        <v>218</v>
      </c>
      <c r="CE14" s="29" t="s">
        <v>219</v>
      </c>
      <c r="CF14" s="29" t="s">
        <v>220</v>
      </c>
    </row>
    <row r="15" spans="1:84" x14ac:dyDescent="0.25">
      <c r="A15" s="29" t="s">
        <v>221</v>
      </c>
      <c r="B15" s="29">
        <v>310410942995952</v>
      </c>
      <c r="C15" s="29">
        <v>8.9014103279429894E+19</v>
      </c>
      <c r="D15" s="29">
        <v>353118083539513</v>
      </c>
      <c r="E15" s="29">
        <v>11</v>
      </c>
      <c r="F15" s="29">
        <v>8</v>
      </c>
      <c r="G15" s="29">
        <v>1010</v>
      </c>
      <c r="H15" s="29">
        <v>1010</v>
      </c>
      <c r="I15" s="29" t="s">
        <v>222</v>
      </c>
      <c r="J15" s="29" t="s">
        <v>223</v>
      </c>
      <c r="K15" s="50">
        <v>2.38235514989677E+16</v>
      </c>
      <c r="L15" s="50">
        <v>9037852916857580</v>
      </c>
      <c r="M15" s="50">
        <v>-2985364169138430</v>
      </c>
      <c r="N15" s="29" t="s">
        <v>18972</v>
      </c>
      <c r="O15" s="29">
        <v>2</v>
      </c>
      <c r="P15" s="29">
        <v>0</v>
      </c>
      <c r="Q15" s="29" t="s">
        <v>8</v>
      </c>
      <c r="R15" s="29">
        <v>2</v>
      </c>
      <c r="S15" s="29">
        <v>3</v>
      </c>
      <c r="T15" s="29" t="s">
        <v>8</v>
      </c>
      <c r="U15" s="29">
        <v>3</v>
      </c>
      <c r="V15" s="29" t="s">
        <v>8</v>
      </c>
      <c r="W15" s="29" t="s">
        <v>8</v>
      </c>
      <c r="X15" s="29" t="s">
        <v>8</v>
      </c>
      <c r="Y15" s="29" t="s">
        <v>8</v>
      </c>
      <c r="Z15" s="29" t="s">
        <v>8</v>
      </c>
      <c r="AA15" s="29" t="s">
        <v>8</v>
      </c>
      <c r="AB15" s="29" t="s">
        <v>8</v>
      </c>
      <c r="AC15" s="29" t="s">
        <v>8</v>
      </c>
      <c r="AD15" s="29" t="s">
        <v>8</v>
      </c>
      <c r="AE15" s="29" t="s">
        <v>8</v>
      </c>
      <c r="AF15" s="29" t="s">
        <v>8</v>
      </c>
      <c r="AG15" s="29" t="s">
        <v>8</v>
      </c>
      <c r="AH15" s="29" t="s">
        <v>8</v>
      </c>
      <c r="AI15" s="29" t="s">
        <v>8</v>
      </c>
      <c r="AJ15" s="29" t="s">
        <v>8</v>
      </c>
      <c r="AK15" s="29" t="s">
        <v>8</v>
      </c>
      <c r="AL15" s="29" t="s">
        <v>8</v>
      </c>
      <c r="AM15" s="29" t="s">
        <v>8</v>
      </c>
      <c r="AN15" s="29" t="s">
        <v>8</v>
      </c>
      <c r="AO15" s="29" t="s">
        <v>8</v>
      </c>
      <c r="AP15" s="29" t="s">
        <v>8</v>
      </c>
      <c r="AQ15" s="29" t="s">
        <v>8</v>
      </c>
      <c r="AR15" s="29" t="s">
        <v>8</v>
      </c>
      <c r="AS15" s="29" t="s">
        <v>8</v>
      </c>
      <c r="AT15" s="29" t="s">
        <v>8</v>
      </c>
      <c r="AU15" s="29" t="s">
        <v>8</v>
      </c>
      <c r="AV15" s="29" t="s">
        <v>8</v>
      </c>
      <c r="AW15" s="29" t="s">
        <v>8</v>
      </c>
      <c r="AX15" s="29" t="s">
        <v>8</v>
      </c>
      <c r="AY15" s="29" t="s">
        <v>8</v>
      </c>
      <c r="AZ15" s="29" t="s">
        <v>8</v>
      </c>
      <c r="BA15" s="29" t="s">
        <v>8</v>
      </c>
      <c r="BB15" s="29" t="s">
        <v>8</v>
      </c>
      <c r="BC15" s="29" t="s">
        <v>8</v>
      </c>
      <c r="BD15" s="29" t="s">
        <v>8</v>
      </c>
      <c r="BE15" s="29" t="s">
        <v>8</v>
      </c>
      <c r="BF15" s="29" t="s">
        <v>8</v>
      </c>
      <c r="BG15" s="29" t="s">
        <v>8</v>
      </c>
      <c r="BH15" s="29" t="s">
        <v>8</v>
      </c>
      <c r="BI15" s="29" t="s">
        <v>8</v>
      </c>
      <c r="BJ15" s="29" t="s">
        <v>8</v>
      </c>
      <c r="BK15" s="29" t="s">
        <v>8</v>
      </c>
      <c r="BL15" s="29" t="s">
        <v>8</v>
      </c>
      <c r="BM15" s="29" t="s">
        <v>8</v>
      </c>
      <c r="BN15" s="29" t="s">
        <v>8</v>
      </c>
      <c r="BO15" s="29" t="s">
        <v>8</v>
      </c>
      <c r="BP15" s="29" t="s">
        <v>8</v>
      </c>
      <c r="BQ15" s="29" t="s">
        <v>8</v>
      </c>
      <c r="BR15" s="29" t="s">
        <v>8</v>
      </c>
      <c r="BS15" s="29" t="s">
        <v>224</v>
      </c>
      <c r="BT15" s="29" t="b">
        <v>0</v>
      </c>
      <c r="BU15" s="29" t="b">
        <v>0</v>
      </c>
      <c r="BV15" s="29" t="b">
        <v>0</v>
      </c>
      <c r="BW15" s="29" t="b">
        <v>0</v>
      </c>
      <c r="BX15" s="29" t="b">
        <v>0</v>
      </c>
      <c r="BY15" s="29" t="b">
        <v>1</v>
      </c>
      <c r="BZ15" s="29" t="b">
        <v>1</v>
      </c>
      <c r="CA15" s="29" t="b">
        <v>0</v>
      </c>
      <c r="CB15" s="29">
        <v>1</v>
      </c>
      <c r="CC15" s="29" t="s">
        <v>225</v>
      </c>
      <c r="CD15" s="29" t="s">
        <v>226</v>
      </c>
      <c r="CE15" s="29" t="s">
        <v>227</v>
      </c>
      <c r="CF15" s="29" t="s">
        <v>228</v>
      </c>
    </row>
    <row r="16" spans="1:84" x14ac:dyDescent="0.25">
      <c r="A16" s="29" t="s">
        <v>229</v>
      </c>
      <c r="B16" s="29">
        <v>310410942995952</v>
      </c>
      <c r="C16" s="29">
        <v>8.9014103279429894E+19</v>
      </c>
      <c r="D16" s="29">
        <v>353118083539513</v>
      </c>
      <c r="E16" s="29">
        <v>11</v>
      </c>
      <c r="F16" s="29">
        <v>7</v>
      </c>
      <c r="G16" s="29">
        <v>1025</v>
      </c>
      <c r="H16" s="29">
        <v>1025</v>
      </c>
      <c r="I16" s="29" t="s">
        <v>230</v>
      </c>
      <c r="J16" s="29" t="s">
        <v>231</v>
      </c>
      <c r="K16" s="50">
        <v>2382344111472550</v>
      </c>
      <c r="L16" s="50">
        <v>9037853527113920</v>
      </c>
      <c r="M16" s="50">
        <v>-4.3767767866898304E+16</v>
      </c>
      <c r="N16" s="29" t="s">
        <v>18972</v>
      </c>
      <c r="O16" s="29">
        <v>1</v>
      </c>
      <c r="P16" s="29">
        <v>0</v>
      </c>
      <c r="Q16" s="29" t="s">
        <v>8</v>
      </c>
      <c r="R16" s="29" t="s">
        <v>8</v>
      </c>
      <c r="S16" s="29" t="s">
        <v>8</v>
      </c>
      <c r="T16" s="29" t="s">
        <v>8</v>
      </c>
      <c r="U16" s="29" t="s">
        <v>8</v>
      </c>
      <c r="V16" s="29" t="s">
        <v>8</v>
      </c>
      <c r="W16" s="29" t="s">
        <v>8</v>
      </c>
      <c r="X16" s="29" t="s">
        <v>8</v>
      </c>
      <c r="Y16" s="29" t="s">
        <v>8</v>
      </c>
      <c r="Z16" s="29" t="s">
        <v>8</v>
      </c>
      <c r="AA16" s="29" t="s">
        <v>8</v>
      </c>
      <c r="AB16" s="29" t="s">
        <v>8</v>
      </c>
      <c r="AC16" s="29" t="s">
        <v>8</v>
      </c>
      <c r="AD16" s="29" t="s">
        <v>8</v>
      </c>
      <c r="AE16" s="29" t="s">
        <v>8</v>
      </c>
      <c r="AF16" s="29" t="s">
        <v>8</v>
      </c>
      <c r="AG16" s="29" t="s">
        <v>8</v>
      </c>
      <c r="AH16" s="29" t="s">
        <v>8</v>
      </c>
      <c r="AI16" s="29" t="s">
        <v>8</v>
      </c>
      <c r="AJ16" s="29" t="s">
        <v>8</v>
      </c>
      <c r="AK16" s="29" t="s">
        <v>8</v>
      </c>
      <c r="AL16" s="29" t="s">
        <v>8</v>
      </c>
      <c r="AM16" s="29" t="s">
        <v>8</v>
      </c>
      <c r="AN16" s="29" t="s">
        <v>8</v>
      </c>
      <c r="AO16" s="29" t="s">
        <v>8</v>
      </c>
      <c r="AP16" s="29" t="s">
        <v>8</v>
      </c>
      <c r="AQ16" s="29" t="s">
        <v>8</v>
      </c>
      <c r="AR16" s="29" t="s">
        <v>8</v>
      </c>
      <c r="AS16" s="29" t="s">
        <v>8</v>
      </c>
      <c r="AT16" s="29">
        <v>9</v>
      </c>
      <c r="AU16" s="29" t="s">
        <v>232</v>
      </c>
      <c r="AV16" s="29">
        <v>2</v>
      </c>
      <c r="AW16" s="29">
        <v>10</v>
      </c>
      <c r="AX16" s="29">
        <v>1</v>
      </c>
      <c r="AY16" s="29">
        <v>50</v>
      </c>
      <c r="AZ16" s="29">
        <v>1</v>
      </c>
      <c r="BA16" s="29" t="s">
        <v>8</v>
      </c>
      <c r="BB16" s="29" t="s">
        <v>8</v>
      </c>
      <c r="BC16" s="29" t="s">
        <v>8</v>
      </c>
      <c r="BD16" s="29" t="s">
        <v>8</v>
      </c>
      <c r="BE16" s="29" t="s">
        <v>8</v>
      </c>
      <c r="BF16" s="29" t="s">
        <v>8</v>
      </c>
      <c r="BG16" s="29" t="s">
        <v>8</v>
      </c>
      <c r="BH16" s="29" t="s">
        <v>8</v>
      </c>
      <c r="BI16" s="29" t="s">
        <v>8</v>
      </c>
      <c r="BJ16" s="29" t="s">
        <v>8</v>
      </c>
      <c r="BK16" s="29" t="s">
        <v>8</v>
      </c>
      <c r="BL16" s="29" t="s">
        <v>8</v>
      </c>
      <c r="BM16" s="29" t="s">
        <v>8</v>
      </c>
      <c r="BN16" s="29" t="s">
        <v>8</v>
      </c>
      <c r="BO16" s="29" t="s">
        <v>8</v>
      </c>
      <c r="BP16" s="29" t="s">
        <v>8</v>
      </c>
      <c r="BQ16" s="29" t="s">
        <v>8</v>
      </c>
      <c r="BR16" s="29" t="s">
        <v>8</v>
      </c>
      <c r="BS16" s="29" t="s">
        <v>233</v>
      </c>
      <c r="BT16" s="29" t="b">
        <v>0</v>
      </c>
      <c r="BU16" s="29" t="b">
        <v>0</v>
      </c>
      <c r="BV16" s="29" t="b">
        <v>0</v>
      </c>
      <c r="BW16" s="29" t="b">
        <v>0</v>
      </c>
      <c r="BX16" s="29" t="b">
        <v>0</v>
      </c>
      <c r="BY16" s="29" t="b">
        <v>1</v>
      </c>
      <c r="BZ16" s="29" t="b">
        <v>1</v>
      </c>
      <c r="CA16" s="29" t="b">
        <v>0</v>
      </c>
      <c r="CB16" s="29">
        <v>1</v>
      </c>
      <c r="CC16" s="29" t="s">
        <v>234</v>
      </c>
      <c r="CD16" s="29" t="s">
        <v>235</v>
      </c>
      <c r="CE16" s="29" t="s">
        <v>236</v>
      </c>
      <c r="CF16" s="29" t="s">
        <v>237</v>
      </c>
    </row>
    <row r="17" spans="1:84" x14ac:dyDescent="0.25">
      <c r="A17" s="29" t="s">
        <v>238</v>
      </c>
      <c r="B17" s="29">
        <v>310410942995952</v>
      </c>
      <c r="C17" s="29">
        <v>8.9014103279429894E+19</v>
      </c>
      <c r="D17" s="29">
        <v>353118083539513</v>
      </c>
      <c r="E17" s="29">
        <v>11</v>
      </c>
      <c r="F17" s="29">
        <v>8</v>
      </c>
      <c r="G17" s="29">
        <v>1028</v>
      </c>
      <c r="H17" s="29">
        <v>1028</v>
      </c>
      <c r="I17" s="29" t="s">
        <v>239</v>
      </c>
      <c r="J17" s="29" t="s">
        <v>240</v>
      </c>
      <c r="K17" s="50">
        <v>2.38231976000531E+16</v>
      </c>
      <c r="L17" s="50">
        <v>9037875379678540</v>
      </c>
      <c r="M17" s="50">
        <v>-3.68567898871968E+16</v>
      </c>
      <c r="N17" s="29" t="s">
        <v>18972</v>
      </c>
      <c r="O17" s="29">
        <v>1</v>
      </c>
      <c r="P17" s="29">
        <v>0</v>
      </c>
      <c r="Q17" s="29" t="s">
        <v>8</v>
      </c>
      <c r="R17" s="29">
        <v>2</v>
      </c>
      <c r="S17" s="29">
        <v>3</v>
      </c>
      <c r="T17" s="29" t="s">
        <v>8</v>
      </c>
      <c r="U17" s="29">
        <v>20</v>
      </c>
      <c r="V17" s="29" t="s">
        <v>8</v>
      </c>
      <c r="W17" s="29" t="s">
        <v>8</v>
      </c>
      <c r="X17" s="29" t="s">
        <v>8</v>
      </c>
      <c r="Y17" s="29" t="s">
        <v>8</v>
      </c>
      <c r="Z17" s="29" t="s">
        <v>8</v>
      </c>
      <c r="AA17" s="29" t="s">
        <v>8</v>
      </c>
      <c r="AB17" s="29" t="s">
        <v>8</v>
      </c>
      <c r="AC17" s="29" t="s">
        <v>8</v>
      </c>
      <c r="AD17" s="29" t="s">
        <v>8</v>
      </c>
      <c r="AE17" s="29" t="s">
        <v>8</v>
      </c>
      <c r="AF17" s="29" t="s">
        <v>8</v>
      </c>
      <c r="AG17" s="29" t="s">
        <v>8</v>
      </c>
      <c r="AH17" s="29" t="s">
        <v>8</v>
      </c>
      <c r="AI17" s="29" t="s">
        <v>8</v>
      </c>
      <c r="AJ17" s="29" t="s">
        <v>8</v>
      </c>
      <c r="AK17" s="29" t="s">
        <v>8</v>
      </c>
      <c r="AL17" s="29" t="s">
        <v>8</v>
      </c>
      <c r="AM17" s="29" t="s">
        <v>8</v>
      </c>
      <c r="AN17" s="29" t="s">
        <v>8</v>
      </c>
      <c r="AO17" s="29" t="s">
        <v>8</v>
      </c>
      <c r="AP17" s="29" t="s">
        <v>8</v>
      </c>
      <c r="AQ17" s="29" t="s">
        <v>8</v>
      </c>
      <c r="AR17" s="29" t="s">
        <v>8</v>
      </c>
      <c r="AS17" s="29" t="s">
        <v>8</v>
      </c>
      <c r="AT17" s="29" t="s">
        <v>8</v>
      </c>
      <c r="AU17" s="29" t="s">
        <v>8</v>
      </c>
      <c r="AV17" s="29" t="s">
        <v>8</v>
      </c>
      <c r="AW17" s="29" t="s">
        <v>8</v>
      </c>
      <c r="AX17" s="29" t="s">
        <v>8</v>
      </c>
      <c r="AY17" s="29" t="s">
        <v>8</v>
      </c>
      <c r="AZ17" s="29" t="s">
        <v>8</v>
      </c>
      <c r="BA17" s="29" t="s">
        <v>8</v>
      </c>
      <c r="BB17" s="29" t="s">
        <v>8</v>
      </c>
      <c r="BC17" s="29" t="s">
        <v>8</v>
      </c>
      <c r="BD17" s="29" t="s">
        <v>8</v>
      </c>
      <c r="BE17" s="29" t="s">
        <v>8</v>
      </c>
      <c r="BF17" s="29" t="s">
        <v>8</v>
      </c>
      <c r="BG17" s="29" t="s">
        <v>8</v>
      </c>
      <c r="BH17" s="29" t="s">
        <v>8</v>
      </c>
      <c r="BI17" s="29" t="s">
        <v>8</v>
      </c>
      <c r="BJ17" s="29" t="s">
        <v>8</v>
      </c>
      <c r="BK17" s="29" t="s">
        <v>8</v>
      </c>
      <c r="BL17" s="29" t="s">
        <v>8</v>
      </c>
      <c r="BM17" s="29" t="s">
        <v>8</v>
      </c>
      <c r="BN17" s="29" t="s">
        <v>8</v>
      </c>
      <c r="BO17" s="29" t="s">
        <v>8</v>
      </c>
      <c r="BP17" s="29" t="s">
        <v>8</v>
      </c>
      <c r="BQ17" s="29" t="s">
        <v>8</v>
      </c>
      <c r="BR17" s="29" t="s">
        <v>8</v>
      </c>
      <c r="BS17" s="29" t="s">
        <v>241</v>
      </c>
      <c r="BT17" s="29" t="b">
        <v>0</v>
      </c>
      <c r="BU17" s="29" t="b">
        <v>0</v>
      </c>
      <c r="BV17" s="29" t="b">
        <v>0</v>
      </c>
      <c r="BW17" s="29" t="b">
        <v>0</v>
      </c>
      <c r="BX17" s="29" t="b">
        <v>0</v>
      </c>
      <c r="BY17" s="29" t="b">
        <v>1</v>
      </c>
      <c r="BZ17" s="29" t="b">
        <v>1</v>
      </c>
      <c r="CA17" s="29" t="b">
        <v>0</v>
      </c>
      <c r="CB17" s="29">
        <v>1</v>
      </c>
      <c r="CC17" s="29" t="s">
        <v>242</v>
      </c>
      <c r="CD17" s="29" t="s">
        <v>243</v>
      </c>
      <c r="CE17" s="29" t="s">
        <v>244</v>
      </c>
      <c r="CF17" s="29" t="s">
        <v>245</v>
      </c>
    </row>
    <row r="18" spans="1:84" x14ac:dyDescent="0.25">
      <c r="A18" s="29" t="s">
        <v>246</v>
      </c>
      <c r="B18" s="29">
        <v>310410942995952</v>
      </c>
      <c r="C18" s="29">
        <v>8.9014103279429894E+19</v>
      </c>
      <c r="D18" s="29">
        <v>353118083539513</v>
      </c>
      <c r="E18" s="29">
        <v>11</v>
      </c>
      <c r="F18" s="29">
        <v>9</v>
      </c>
      <c r="G18" s="29">
        <v>1026</v>
      </c>
      <c r="H18" s="29">
        <v>1026</v>
      </c>
      <c r="I18" s="29" t="s">
        <v>247</v>
      </c>
      <c r="J18" s="29" t="s">
        <v>248</v>
      </c>
      <c r="K18" s="50">
        <v>2382336952929220</v>
      </c>
      <c r="L18" s="50">
        <v>9037894249141210</v>
      </c>
      <c r="M18" s="50">
        <v>-3.7857636684875104E+16</v>
      </c>
      <c r="N18" s="29" t="s">
        <v>18972</v>
      </c>
      <c r="O18" s="29">
        <v>1</v>
      </c>
      <c r="P18" s="29">
        <v>0</v>
      </c>
      <c r="Q18" s="29" t="s">
        <v>18991</v>
      </c>
      <c r="R18" s="29" t="s">
        <v>8</v>
      </c>
      <c r="S18" s="29" t="s">
        <v>8</v>
      </c>
      <c r="T18" s="29" t="s">
        <v>8</v>
      </c>
      <c r="U18" s="29" t="s">
        <v>8</v>
      </c>
      <c r="V18" s="29">
        <v>4</v>
      </c>
      <c r="W18" s="29" t="s">
        <v>8</v>
      </c>
      <c r="X18" s="29">
        <v>0</v>
      </c>
      <c r="Y18" s="29" t="s">
        <v>8</v>
      </c>
      <c r="Z18" s="29">
        <v>1</v>
      </c>
      <c r="AA18" s="29" t="s">
        <v>18992</v>
      </c>
      <c r="AB18" s="29" t="s">
        <v>18993</v>
      </c>
      <c r="AC18" s="29" t="s">
        <v>8</v>
      </c>
      <c r="AD18" s="29" t="s">
        <v>8</v>
      </c>
      <c r="AE18" s="29" t="s">
        <v>8</v>
      </c>
      <c r="AF18" s="29" t="s">
        <v>8</v>
      </c>
      <c r="AG18" s="29" t="s">
        <v>8</v>
      </c>
      <c r="AH18" s="29" t="s">
        <v>8</v>
      </c>
      <c r="AI18" s="29" t="s">
        <v>8</v>
      </c>
      <c r="AJ18" s="29" t="s">
        <v>8</v>
      </c>
      <c r="AK18" s="29" t="s">
        <v>8</v>
      </c>
      <c r="AL18" s="29" t="s">
        <v>8</v>
      </c>
      <c r="AM18" s="29" t="s">
        <v>8</v>
      </c>
      <c r="AN18" s="29" t="s">
        <v>8</v>
      </c>
      <c r="AO18" s="29" t="s">
        <v>8</v>
      </c>
      <c r="AP18" s="29" t="s">
        <v>8</v>
      </c>
      <c r="AQ18" s="29" t="s">
        <v>8</v>
      </c>
      <c r="AR18" s="29" t="s">
        <v>8</v>
      </c>
      <c r="AS18" s="29" t="s">
        <v>8</v>
      </c>
      <c r="AT18" s="29" t="s">
        <v>8</v>
      </c>
      <c r="AU18" s="29" t="s">
        <v>8</v>
      </c>
      <c r="AV18" s="29" t="s">
        <v>8</v>
      </c>
      <c r="AW18" s="29" t="s">
        <v>8</v>
      </c>
      <c r="AX18" s="29" t="s">
        <v>8</v>
      </c>
      <c r="AY18" s="29" t="s">
        <v>8</v>
      </c>
      <c r="AZ18" s="29" t="s">
        <v>8</v>
      </c>
      <c r="BA18" s="29" t="s">
        <v>8</v>
      </c>
      <c r="BB18" s="29" t="s">
        <v>8</v>
      </c>
      <c r="BC18" s="29" t="s">
        <v>8</v>
      </c>
      <c r="BD18" s="29" t="s">
        <v>8</v>
      </c>
      <c r="BE18" s="29" t="s">
        <v>8</v>
      </c>
      <c r="BF18" s="29" t="s">
        <v>8</v>
      </c>
      <c r="BG18" s="29" t="s">
        <v>8</v>
      </c>
      <c r="BH18" s="29" t="s">
        <v>8</v>
      </c>
      <c r="BI18" s="29" t="s">
        <v>8</v>
      </c>
      <c r="BJ18" s="29" t="s">
        <v>8</v>
      </c>
      <c r="BK18" s="29" t="s">
        <v>8</v>
      </c>
      <c r="BL18" s="29" t="s">
        <v>8</v>
      </c>
      <c r="BM18" s="29" t="s">
        <v>8</v>
      </c>
      <c r="BN18" s="29" t="s">
        <v>8</v>
      </c>
      <c r="BO18" s="29" t="s">
        <v>8</v>
      </c>
      <c r="BP18" s="29" t="s">
        <v>8</v>
      </c>
      <c r="BQ18" s="29" t="s">
        <v>8</v>
      </c>
      <c r="BR18" s="29" t="s">
        <v>8</v>
      </c>
      <c r="BS18" s="29" t="s">
        <v>249</v>
      </c>
      <c r="BT18" s="29" t="b">
        <v>0</v>
      </c>
      <c r="BU18" s="29" t="b">
        <v>0</v>
      </c>
      <c r="BV18" s="29" t="b">
        <v>0</v>
      </c>
      <c r="BW18" s="29" t="b">
        <v>0</v>
      </c>
      <c r="BX18" s="29" t="b">
        <v>0</v>
      </c>
      <c r="BY18" s="29" t="b">
        <v>1</v>
      </c>
      <c r="BZ18" s="29" t="b">
        <v>1</v>
      </c>
      <c r="CA18" s="29" t="b">
        <v>0</v>
      </c>
      <c r="CB18" s="29">
        <v>1</v>
      </c>
      <c r="CC18" s="29" t="s">
        <v>250</v>
      </c>
      <c r="CD18" s="29" t="s">
        <v>251</v>
      </c>
      <c r="CE18" s="29" t="s">
        <v>252</v>
      </c>
      <c r="CF18" s="29" t="s">
        <v>253</v>
      </c>
    </row>
    <row r="19" spans="1:84" x14ac:dyDescent="0.25">
      <c r="A19" s="29" t="s">
        <v>254</v>
      </c>
      <c r="B19" s="29">
        <v>310410942995952</v>
      </c>
      <c r="C19" s="29">
        <v>8.9014103279429894E+19</v>
      </c>
      <c r="D19" s="29">
        <v>353118083539513</v>
      </c>
      <c r="E19" s="29">
        <v>11</v>
      </c>
      <c r="F19" s="29">
        <v>3</v>
      </c>
      <c r="G19" s="29">
        <v>1027</v>
      </c>
      <c r="H19" s="29">
        <v>1027</v>
      </c>
      <c r="I19" s="29" t="s">
        <v>255</v>
      </c>
      <c r="J19" s="29" t="s">
        <v>256</v>
      </c>
      <c r="K19" s="50">
        <v>2382332081854650</v>
      </c>
      <c r="L19" s="50">
        <v>9037883936248710</v>
      </c>
      <c r="M19" s="50">
        <v>-4309877285521830</v>
      </c>
      <c r="N19" s="29" t="s">
        <v>18972</v>
      </c>
      <c r="O19" s="29">
        <v>1</v>
      </c>
      <c r="P19" s="29">
        <v>0</v>
      </c>
      <c r="Q19" s="29" t="s">
        <v>18989</v>
      </c>
      <c r="R19" s="29" t="s">
        <v>8</v>
      </c>
      <c r="S19" s="29" t="s">
        <v>8</v>
      </c>
      <c r="T19" s="29" t="s">
        <v>8</v>
      </c>
      <c r="U19" s="29" t="s">
        <v>8</v>
      </c>
      <c r="V19" s="29" t="s">
        <v>8</v>
      </c>
      <c r="W19" s="29" t="s">
        <v>8</v>
      </c>
      <c r="X19" s="29" t="s">
        <v>8</v>
      </c>
      <c r="Y19" s="29" t="s">
        <v>8</v>
      </c>
      <c r="Z19" s="29" t="s">
        <v>8</v>
      </c>
      <c r="AA19" s="29" t="s">
        <v>8</v>
      </c>
      <c r="AB19" s="29" t="s">
        <v>8</v>
      </c>
      <c r="AC19" s="29" t="s">
        <v>8</v>
      </c>
      <c r="AD19" s="29" t="s">
        <v>8</v>
      </c>
      <c r="AE19" s="29" t="s">
        <v>8</v>
      </c>
      <c r="AF19" s="29" t="s">
        <v>8</v>
      </c>
      <c r="AG19" s="29">
        <v>2</v>
      </c>
      <c r="AH19" s="29">
        <v>3</v>
      </c>
      <c r="AI19" s="29" t="s">
        <v>8</v>
      </c>
      <c r="AJ19" s="29">
        <v>1</v>
      </c>
      <c r="AK19" s="29" t="s">
        <v>18994</v>
      </c>
      <c r="AL19" s="29" t="s">
        <v>18995</v>
      </c>
      <c r="AM19" s="29" t="s">
        <v>8</v>
      </c>
      <c r="AN19" s="29" t="s">
        <v>8</v>
      </c>
      <c r="AO19" s="29" t="s">
        <v>8</v>
      </c>
      <c r="AP19" s="29" t="s">
        <v>8</v>
      </c>
      <c r="AQ19" s="29" t="s">
        <v>8</v>
      </c>
      <c r="AR19" s="29" t="s">
        <v>8</v>
      </c>
      <c r="AS19" s="29" t="s">
        <v>8</v>
      </c>
      <c r="AT19" s="29" t="s">
        <v>8</v>
      </c>
      <c r="AU19" s="29" t="s">
        <v>8</v>
      </c>
      <c r="AV19" s="29" t="s">
        <v>8</v>
      </c>
      <c r="AW19" s="29" t="s">
        <v>8</v>
      </c>
      <c r="AX19" s="29" t="s">
        <v>8</v>
      </c>
      <c r="AY19" s="29" t="s">
        <v>8</v>
      </c>
      <c r="AZ19" s="29" t="s">
        <v>8</v>
      </c>
      <c r="BA19" s="29" t="s">
        <v>8</v>
      </c>
      <c r="BB19" s="29" t="s">
        <v>8</v>
      </c>
      <c r="BC19" s="29" t="s">
        <v>8</v>
      </c>
      <c r="BD19" s="29" t="s">
        <v>8</v>
      </c>
      <c r="BE19" s="29" t="s">
        <v>8</v>
      </c>
      <c r="BF19" s="29" t="s">
        <v>8</v>
      </c>
      <c r="BG19" s="29" t="s">
        <v>8</v>
      </c>
      <c r="BH19" s="29" t="s">
        <v>8</v>
      </c>
      <c r="BI19" s="29" t="s">
        <v>8</v>
      </c>
      <c r="BJ19" s="29" t="s">
        <v>8</v>
      </c>
      <c r="BK19" s="29" t="s">
        <v>8</v>
      </c>
      <c r="BL19" s="29" t="s">
        <v>8</v>
      </c>
      <c r="BM19" s="29" t="s">
        <v>8</v>
      </c>
      <c r="BN19" s="29" t="s">
        <v>8</v>
      </c>
      <c r="BO19" s="29" t="s">
        <v>8</v>
      </c>
      <c r="BP19" s="29" t="s">
        <v>8</v>
      </c>
      <c r="BQ19" s="29" t="s">
        <v>8</v>
      </c>
      <c r="BR19" s="29" t="s">
        <v>8</v>
      </c>
      <c r="BS19" s="29" t="s">
        <v>257</v>
      </c>
      <c r="BT19" s="29" t="b">
        <v>0</v>
      </c>
      <c r="BU19" s="29" t="b">
        <v>0</v>
      </c>
      <c r="BV19" s="29" t="b">
        <v>0</v>
      </c>
      <c r="BW19" s="29" t="b">
        <v>0</v>
      </c>
      <c r="BX19" s="29" t="b">
        <v>0</v>
      </c>
      <c r="BY19" s="29" t="b">
        <v>1</v>
      </c>
      <c r="BZ19" s="29" t="b">
        <v>1</v>
      </c>
      <c r="CA19" s="29" t="b">
        <v>0</v>
      </c>
      <c r="CB19" s="29">
        <v>1</v>
      </c>
      <c r="CC19" s="29" t="s">
        <v>258</v>
      </c>
      <c r="CD19" s="29" t="s">
        <v>259</v>
      </c>
      <c r="CE19" s="29" t="s">
        <v>260</v>
      </c>
      <c r="CF19" s="29" t="s">
        <v>261</v>
      </c>
    </row>
    <row r="20" spans="1:84" x14ac:dyDescent="0.25">
      <c r="A20" s="29" t="s">
        <v>262</v>
      </c>
      <c r="B20" s="29">
        <v>310410942995952</v>
      </c>
      <c r="C20" s="29">
        <v>8.9014103279429894E+19</v>
      </c>
      <c r="D20" s="29">
        <v>353118083539513</v>
      </c>
      <c r="E20" s="29">
        <v>11</v>
      </c>
      <c r="F20" s="29">
        <v>1</v>
      </c>
      <c r="G20" s="29">
        <v>1029</v>
      </c>
      <c r="H20" s="29">
        <v>1029</v>
      </c>
      <c r="I20" s="29" t="s">
        <v>263</v>
      </c>
      <c r="J20" s="29" t="s">
        <v>264</v>
      </c>
      <c r="K20" s="50">
        <v>2.38234849841387E+16</v>
      </c>
      <c r="L20" s="50">
        <v>9037892568467890</v>
      </c>
      <c r="M20" s="50">
        <v>-442655965896329</v>
      </c>
      <c r="N20" s="29" t="s">
        <v>18972</v>
      </c>
      <c r="O20" s="29">
        <v>1</v>
      </c>
      <c r="P20" s="29">
        <v>0</v>
      </c>
      <c r="Q20" s="29" t="s">
        <v>18996</v>
      </c>
      <c r="R20" s="29" t="s">
        <v>8</v>
      </c>
      <c r="S20" s="29" t="s">
        <v>8</v>
      </c>
      <c r="T20" s="29" t="s">
        <v>8</v>
      </c>
      <c r="U20" s="29" t="s">
        <v>8</v>
      </c>
      <c r="V20" s="29" t="s">
        <v>8</v>
      </c>
      <c r="W20" s="29" t="s">
        <v>8</v>
      </c>
      <c r="X20" s="29" t="s">
        <v>8</v>
      </c>
      <c r="Y20" s="29" t="s">
        <v>8</v>
      </c>
      <c r="Z20" s="29" t="s">
        <v>8</v>
      </c>
      <c r="AA20" s="29" t="s">
        <v>8</v>
      </c>
      <c r="AB20" s="29" t="s">
        <v>8</v>
      </c>
      <c r="AC20" s="29" t="s">
        <v>8</v>
      </c>
      <c r="AD20" s="29" t="s">
        <v>8</v>
      </c>
      <c r="AE20" s="29" t="s">
        <v>8</v>
      </c>
      <c r="AF20" s="29" t="s">
        <v>8</v>
      </c>
      <c r="AG20" s="29" t="s">
        <v>8</v>
      </c>
      <c r="AH20" s="29" t="s">
        <v>8</v>
      </c>
      <c r="AI20" s="29" t="s">
        <v>8</v>
      </c>
      <c r="AJ20" s="29" t="s">
        <v>8</v>
      </c>
      <c r="AK20" s="29" t="s">
        <v>8</v>
      </c>
      <c r="AL20" s="29" t="s">
        <v>8</v>
      </c>
      <c r="AM20" s="29" t="s">
        <v>8</v>
      </c>
      <c r="AN20" s="29" t="s">
        <v>8</v>
      </c>
      <c r="AO20" s="29" t="s">
        <v>8</v>
      </c>
      <c r="AP20" s="29" t="s">
        <v>8</v>
      </c>
      <c r="AQ20" s="29" t="s">
        <v>8</v>
      </c>
      <c r="AR20" s="29" t="s">
        <v>8</v>
      </c>
      <c r="AS20" s="29" t="s">
        <v>8</v>
      </c>
      <c r="AT20" s="29" t="s">
        <v>8</v>
      </c>
      <c r="AU20" s="29" t="s">
        <v>8</v>
      </c>
      <c r="AV20" s="29" t="s">
        <v>8</v>
      </c>
      <c r="AW20" s="29" t="s">
        <v>8</v>
      </c>
      <c r="AX20" s="29" t="s">
        <v>8</v>
      </c>
      <c r="AY20" s="29" t="s">
        <v>8</v>
      </c>
      <c r="AZ20" s="29" t="s">
        <v>8</v>
      </c>
      <c r="BA20" s="29" t="s">
        <v>8</v>
      </c>
      <c r="BB20" s="29" t="s">
        <v>8</v>
      </c>
      <c r="BC20" s="29">
        <v>3</v>
      </c>
      <c r="BD20" s="29">
        <v>1</v>
      </c>
      <c r="BE20" s="29">
        <v>1</v>
      </c>
      <c r="BF20" s="29">
        <v>88</v>
      </c>
      <c r="BG20" s="29" t="s">
        <v>265</v>
      </c>
      <c r="BH20" s="29">
        <v>1</v>
      </c>
      <c r="BI20" s="29">
        <v>0</v>
      </c>
      <c r="BJ20" s="29">
        <v>0</v>
      </c>
      <c r="BK20" s="29">
        <v>0</v>
      </c>
      <c r="BL20" s="29">
        <v>1</v>
      </c>
      <c r="BM20" s="29">
        <v>0</v>
      </c>
      <c r="BN20" s="29">
        <v>0</v>
      </c>
      <c r="BO20" s="29">
        <v>1</v>
      </c>
      <c r="BP20" s="29">
        <v>5</v>
      </c>
      <c r="BQ20" s="29" t="s">
        <v>8</v>
      </c>
      <c r="BR20" s="29" t="s">
        <v>8</v>
      </c>
      <c r="BS20" s="29" t="s">
        <v>266</v>
      </c>
      <c r="BT20" s="29" t="b">
        <v>0</v>
      </c>
      <c r="BU20" s="29" t="b">
        <v>0</v>
      </c>
      <c r="BV20" s="29" t="b">
        <v>0</v>
      </c>
      <c r="BW20" s="29" t="b">
        <v>0</v>
      </c>
      <c r="BX20" s="29" t="b">
        <v>0</v>
      </c>
      <c r="BY20" s="29" t="b">
        <v>1</v>
      </c>
      <c r="BZ20" s="29" t="b">
        <v>1</v>
      </c>
      <c r="CA20" s="29" t="b">
        <v>0</v>
      </c>
      <c r="CB20" s="29">
        <v>1</v>
      </c>
      <c r="CC20" s="29" t="s">
        <v>267</v>
      </c>
      <c r="CD20" s="29" t="s">
        <v>268</v>
      </c>
      <c r="CE20" s="29" t="s">
        <v>269</v>
      </c>
      <c r="CF20" s="29" t="s">
        <v>270</v>
      </c>
    </row>
    <row r="21" spans="1:84" x14ac:dyDescent="0.25">
      <c r="A21" s="29" t="s">
        <v>271</v>
      </c>
      <c r="B21" s="29">
        <v>310410928917370</v>
      </c>
      <c r="C21" s="29">
        <v>8.9014103279289106E+19</v>
      </c>
      <c r="D21" s="29">
        <v>353118081439583</v>
      </c>
      <c r="E21" s="29">
        <v>11</v>
      </c>
      <c r="F21" s="29">
        <v>7</v>
      </c>
      <c r="G21" s="29">
        <v>1024</v>
      </c>
      <c r="H21" s="29">
        <v>1024</v>
      </c>
      <c r="I21" s="29" t="s">
        <v>272</v>
      </c>
      <c r="J21" s="29" t="s">
        <v>273</v>
      </c>
      <c r="K21" s="50">
        <v>2.38238643497248E+16</v>
      </c>
      <c r="L21" s="50">
        <v>9037847716334720</v>
      </c>
      <c r="M21" s="50">
        <v>-4162967466396850</v>
      </c>
      <c r="N21" s="29" t="s">
        <v>18972</v>
      </c>
      <c r="O21" s="29">
        <v>1</v>
      </c>
      <c r="P21" s="29">
        <v>0</v>
      </c>
      <c r="Q21" s="29" t="s">
        <v>8</v>
      </c>
      <c r="R21" s="29" t="s">
        <v>8</v>
      </c>
      <c r="S21" s="29" t="s">
        <v>8</v>
      </c>
      <c r="T21" s="29" t="s">
        <v>8</v>
      </c>
      <c r="U21" s="29" t="s">
        <v>8</v>
      </c>
      <c r="V21" s="29" t="s">
        <v>8</v>
      </c>
      <c r="W21" s="29" t="s">
        <v>8</v>
      </c>
      <c r="X21" s="29" t="s">
        <v>8</v>
      </c>
      <c r="Y21" s="29" t="s">
        <v>8</v>
      </c>
      <c r="Z21" s="29" t="s">
        <v>8</v>
      </c>
      <c r="AA21" s="29" t="s">
        <v>8</v>
      </c>
      <c r="AB21" s="29" t="s">
        <v>8</v>
      </c>
      <c r="AC21" s="29" t="s">
        <v>8</v>
      </c>
      <c r="AD21" s="29" t="s">
        <v>8</v>
      </c>
      <c r="AE21" s="29" t="s">
        <v>8</v>
      </c>
      <c r="AF21" s="29" t="s">
        <v>8</v>
      </c>
      <c r="AG21" s="29" t="s">
        <v>8</v>
      </c>
      <c r="AH21" s="29" t="s">
        <v>8</v>
      </c>
      <c r="AI21" s="29" t="s">
        <v>8</v>
      </c>
      <c r="AJ21" s="29" t="s">
        <v>8</v>
      </c>
      <c r="AK21" s="29" t="s">
        <v>8</v>
      </c>
      <c r="AL21" s="29" t="s">
        <v>8</v>
      </c>
      <c r="AM21" s="29" t="s">
        <v>8</v>
      </c>
      <c r="AN21" s="29" t="s">
        <v>8</v>
      </c>
      <c r="AO21" s="29" t="s">
        <v>8</v>
      </c>
      <c r="AP21" s="29" t="s">
        <v>8</v>
      </c>
      <c r="AQ21" s="29" t="s">
        <v>8</v>
      </c>
      <c r="AR21" s="29" t="s">
        <v>8</v>
      </c>
      <c r="AS21" s="29" t="s">
        <v>8</v>
      </c>
      <c r="AT21" s="29">
        <v>9</v>
      </c>
      <c r="AU21" s="29" t="s">
        <v>274</v>
      </c>
      <c r="AV21" s="29">
        <v>2</v>
      </c>
      <c r="AW21" s="29">
        <v>2</v>
      </c>
      <c r="AX21" s="29">
        <v>2</v>
      </c>
      <c r="AY21" s="29">
        <v>40</v>
      </c>
      <c r="AZ21" s="29">
        <v>0</v>
      </c>
      <c r="BA21" s="29" t="s">
        <v>8</v>
      </c>
      <c r="BB21" s="29" t="s">
        <v>8</v>
      </c>
      <c r="BC21" s="29" t="s">
        <v>8</v>
      </c>
      <c r="BD21" s="29" t="s">
        <v>8</v>
      </c>
      <c r="BE21" s="29" t="s">
        <v>8</v>
      </c>
      <c r="BF21" s="29" t="s">
        <v>8</v>
      </c>
      <c r="BG21" s="29" t="s">
        <v>8</v>
      </c>
      <c r="BH21" s="29" t="s">
        <v>8</v>
      </c>
      <c r="BI21" s="29" t="s">
        <v>8</v>
      </c>
      <c r="BJ21" s="29" t="s">
        <v>8</v>
      </c>
      <c r="BK21" s="29" t="s">
        <v>8</v>
      </c>
      <c r="BL21" s="29" t="s">
        <v>8</v>
      </c>
      <c r="BM21" s="29" t="s">
        <v>8</v>
      </c>
      <c r="BN21" s="29" t="s">
        <v>8</v>
      </c>
      <c r="BO21" s="29" t="s">
        <v>8</v>
      </c>
      <c r="BP21" s="29" t="s">
        <v>8</v>
      </c>
      <c r="BQ21" s="29" t="s">
        <v>8</v>
      </c>
      <c r="BR21" s="29" t="s">
        <v>8</v>
      </c>
      <c r="BS21" s="29" t="s">
        <v>275</v>
      </c>
      <c r="BT21" s="29" t="b">
        <v>1</v>
      </c>
      <c r="BU21" s="29" t="b">
        <v>0</v>
      </c>
      <c r="BV21" s="29" t="b">
        <v>1</v>
      </c>
      <c r="BW21" s="29" t="b">
        <v>0</v>
      </c>
      <c r="BX21" s="29" t="b">
        <v>0</v>
      </c>
      <c r="BY21" s="29" t="b">
        <v>0</v>
      </c>
      <c r="BZ21" s="29" t="b">
        <v>0</v>
      </c>
      <c r="CA21" s="29" t="b">
        <v>0</v>
      </c>
      <c r="CB21" s="29">
        <v>1</v>
      </c>
      <c r="CC21" s="29" t="s">
        <v>276</v>
      </c>
      <c r="CD21" s="29" t="s">
        <v>277</v>
      </c>
      <c r="CE21" s="29" t="s">
        <v>278</v>
      </c>
      <c r="CF21" s="29" t="s">
        <v>279</v>
      </c>
    </row>
    <row r="22" spans="1:84" x14ac:dyDescent="0.25">
      <c r="A22" s="29" t="s">
        <v>280</v>
      </c>
      <c r="B22" s="29">
        <v>310410928917370</v>
      </c>
      <c r="C22" s="29">
        <v>8.9014103279289106E+19</v>
      </c>
      <c r="D22" s="29">
        <v>353118081439583</v>
      </c>
      <c r="E22" s="29">
        <v>11</v>
      </c>
      <c r="F22" s="29">
        <v>8</v>
      </c>
      <c r="G22" s="29">
        <v>1021</v>
      </c>
      <c r="H22" s="29">
        <v>1021</v>
      </c>
      <c r="I22" s="29" t="s">
        <v>281</v>
      </c>
      <c r="J22" s="29" t="s">
        <v>282</v>
      </c>
      <c r="K22" s="50">
        <v>2382394939716030</v>
      </c>
      <c r="L22" s="50">
        <v>9037854249254810</v>
      </c>
      <c r="M22" s="50">
        <v>-4285837248359580</v>
      </c>
      <c r="N22" s="29" t="s">
        <v>18977</v>
      </c>
      <c r="O22" s="29">
        <v>1</v>
      </c>
      <c r="P22" s="29">
        <v>0</v>
      </c>
      <c r="Q22" s="29" t="s">
        <v>8</v>
      </c>
      <c r="R22" s="29">
        <v>2</v>
      </c>
      <c r="S22" s="29">
        <v>2</v>
      </c>
      <c r="T22" s="29" t="s">
        <v>8</v>
      </c>
      <c r="U22" s="29">
        <v>10</v>
      </c>
      <c r="V22" s="29" t="s">
        <v>8</v>
      </c>
      <c r="W22" s="29" t="s">
        <v>8</v>
      </c>
      <c r="X22" s="29" t="s">
        <v>8</v>
      </c>
      <c r="Y22" s="29" t="s">
        <v>8</v>
      </c>
      <c r="Z22" s="29" t="s">
        <v>8</v>
      </c>
      <c r="AA22" s="29" t="s">
        <v>8</v>
      </c>
      <c r="AB22" s="29" t="s">
        <v>8</v>
      </c>
      <c r="AC22" s="29" t="s">
        <v>8</v>
      </c>
      <c r="AD22" s="29" t="s">
        <v>8</v>
      </c>
      <c r="AE22" s="29" t="s">
        <v>8</v>
      </c>
      <c r="AF22" s="29" t="s">
        <v>8</v>
      </c>
      <c r="AG22" s="29" t="s">
        <v>8</v>
      </c>
      <c r="AH22" s="29" t="s">
        <v>8</v>
      </c>
      <c r="AI22" s="29" t="s">
        <v>8</v>
      </c>
      <c r="AJ22" s="29" t="s">
        <v>8</v>
      </c>
      <c r="AK22" s="29" t="s">
        <v>8</v>
      </c>
      <c r="AL22" s="29" t="s">
        <v>8</v>
      </c>
      <c r="AM22" s="29" t="s">
        <v>8</v>
      </c>
      <c r="AN22" s="29" t="s">
        <v>8</v>
      </c>
      <c r="AO22" s="29" t="s">
        <v>8</v>
      </c>
      <c r="AP22" s="29" t="s">
        <v>8</v>
      </c>
      <c r="AQ22" s="29" t="s">
        <v>8</v>
      </c>
      <c r="AR22" s="29" t="s">
        <v>8</v>
      </c>
      <c r="AS22" s="29" t="s">
        <v>8</v>
      </c>
      <c r="AT22" s="29" t="s">
        <v>8</v>
      </c>
      <c r="AU22" s="29" t="s">
        <v>8</v>
      </c>
      <c r="AV22" s="29" t="s">
        <v>8</v>
      </c>
      <c r="AW22" s="29" t="s">
        <v>8</v>
      </c>
      <c r="AX22" s="29" t="s">
        <v>8</v>
      </c>
      <c r="AY22" s="29" t="s">
        <v>8</v>
      </c>
      <c r="AZ22" s="29" t="s">
        <v>8</v>
      </c>
      <c r="BA22" s="29" t="s">
        <v>8</v>
      </c>
      <c r="BB22" s="29" t="s">
        <v>8</v>
      </c>
      <c r="BC22" s="29" t="s">
        <v>8</v>
      </c>
      <c r="BD22" s="29" t="s">
        <v>8</v>
      </c>
      <c r="BE22" s="29" t="s">
        <v>8</v>
      </c>
      <c r="BF22" s="29" t="s">
        <v>8</v>
      </c>
      <c r="BG22" s="29" t="s">
        <v>8</v>
      </c>
      <c r="BH22" s="29" t="s">
        <v>8</v>
      </c>
      <c r="BI22" s="29" t="s">
        <v>8</v>
      </c>
      <c r="BJ22" s="29" t="s">
        <v>8</v>
      </c>
      <c r="BK22" s="29" t="s">
        <v>8</v>
      </c>
      <c r="BL22" s="29" t="s">
        <v>8</v>
      </c>
      <c r="BM22" s="29" t="s">
        <v>8</v>
      </c>
      <c r="BN22" s="29" t="s">
        <v>8</v>
      </c>
      <c r="BO22" s="29" t="s">
        <v>8</v>
      </c>
      <c r="BP22" s="29" t="s">
        <v>8</v>
      </c>
      <c r="BQ22" s="29" t="s">
        <v>8</v>
      </c>
      <c r="BR22" s="29" t="s">
        <v>8</v>
      </c>
      <c r="BS22" s="29" t="s">
        <v>283</v>
      </c>
      <c r="BT22" s="29" t="b">
        <v>1</v>
      </c>
      <c r="BU22" s="29" t="b">
        <v>0</v>
      </c>
      <c r="BV22" s="29" t="b">
        <v>1</v>
      </c>
      <c r="BW22" s="29" t="b">
        <v>0</v>
      </c>
      <c r="BX22" s="29" t="b">
        <v>0</v>
      </c>
      <c r="BY22" s="29" t="b">
        <v>0</v>
      </c>
      <c r="BZ22" s="29" t="b">
        <v>0</v>
      </c>
      <c r="CA22" s="29" t="b">
        <v>0</v>
      </c>
      <c r="CB22" s="29">
        <v>1</v>
      </c>
      <c r="CC22" s="29" t="s">
        <v>284</v>
      </c>
      <c r="CD22" s="29" t="s">
        <v>285</v>
      </c>
      <c r="CE22" s="29" t="s">
        <v>286</v>
      </c>
      <c r="CF22" s="29" t="s">
        <v>287</v>
      </c>
    </row>
    <row r="23" spans="1:84" x14ac:dyDescent="0.25">
      <c r="A23" s="29" t="s">
        <v>288</v>
      </c>
      <c r="B23" s="29">
        <v>310410928917370</v>
      </c>
      <c r="C23" s="29">
        <v>8.9014103279289106E+19</v>
      </c>
      <c r="D23" s="29">
        <v>353118081439583</v>
      </c>
      <c r="E23" s="29">
        <v>11</v>
      </c>
      <c r="F23" s="29">
        <v>9</v>
      </c>
      <c r="G23" s="29">
        <v>1020</v>
      </c>
      <c r="H23" s="29">
        <v>1020</v>
      </c>
      <c r="I23" s="29" t="s">
        <v>289</v>
      </c>
      <c r="J23" s="29" t="s">
        <v>290</v>
      </c>
      <c r="K23" s="50">
        <v>2.3824184019899E+16</v>
      </c>
      <c r="L23" s="50">
        <v>9037856325364570</v>
      </c>
      <c r="M23" s="50">
        <v>-6276096143571480</v>
      </c>
      <c r="N23" s="29" t="s">
        <v>18978</v>
      </c>
      <c r="O23" s="29">
        <v>1</v>
      </c>
      <c r="P23" s="29">
        <v>0</v>
      </c>
      <c r="Q23" s="29" t="s">
        <v>18981</v>
      </c>
      <c r="R23" s="29" t="s">
        <v>8</v>
      </c>
      <c r="S23" s="29" t="s">
        <v>8</v>
      </c>
      <c r="T23" s="29" t="s">
        <v>8</v>
      </c>
      <c r="U23" s="29" t="s">
        <v>8</v>
      </c>
      <c r="V23" s="29">
        <v>4</v>
      </c>
      <c r="W23" s="29" t="s">
        <v>8</v>
      </c>
      <c r="X23" s="29">
        <v>1</v>
      </c>
      <c r="Y23" s="29">
        <v>0</v>
      </c>
      <c r="Z23" s="29">
        <v>2</v>
      </c>
      <c r="AA23" s="29" t="s">
        <v>18982</v>
      </c>
      <c r="AB23" s="29" t="s">
        <v>18994</v>
      </c>
      <c r="AC23" s="29" t="s">
        <v>8</v>
      </c>
      <c r="AD23" s="29" t="s">
        <v>8</v>
      </c>
      <c r="AE23" s="29" t="s">
        <v>8</v>
      </c>
      <c r="AF23" s="29" t="s">
        <v>8</v>
      </c>
      <c r="AG23" s="29" t="s">
        <v>8</v>
      </c>
      <c r="AH23" s="29" t="s">
        <v>8</v>
      </c>
      <c r="AI23" s="29" t="s">
        <v>8</v>
      </c>
      <c r="AJ23" s="29" t="s">
        <v>8</v>
      </c>
      <c r="AK23" s="29" t="s">
        <v>8</v>
      </c>
      <c r="AL23" s="29" t="s">
        <v>8</v>
      </c>
      <c r="AM23" s="29" t="s">
        <v>8</v>
      </c>
      <c r="AN23" s="29" t="s">
        <v>8</v>
      </c>
      <c r="AO23" s="29" t="s">
        <v>8</v>
      </c>
      <c r="AP23" s="29" t="s">
        <v>8</v>
      </c>
      <c r="AQ23" s="29" t="s">
        <v>8</v>
      </c>
      <c r="AR23" s="29" t="s">
        <v>8</v>
      </c>
      <c r="AS23" s="29" t="s">
        <v>8</v>
      </c>
      <c r="AT23" s="29" t="s">
        <v>8</v>
      </c>
      <c r="AU23" s="29" t="s">
        <v>8</v>
      </c>
      <c r="AV23" s="29" t="s">
        <v>8</v>
      </c>
      <c r="AW23" s="29" t="s">
        <v>8</v>
      </c>
      <c r="AX23" s="29" t="s">
        <v>8</v>
      </c>
      <c r="AY23" s="29" t="s">
        <v>8</v>
      </c>
      <c r="AZ23" s="29" t="s">
        <v>8</v>
      </c>
      <c r="BA23" s="29" t="s">
        <v>8</v>
      </c>
      <c r="BB23" s="29" t="s">
        <v>8</v>
      </c>
      <c r="BC23" s="29" t="s">
        <v>8</v>
      </c>
      <c r="BD23" s="29" t="s">
        <v>8</v>
      </c>
      <c r="BE23" s="29" t="s">
        <v>8</v>
      </c>
      <c r="BF23" s="29" t="s">
        <v>8</v>
      </c>
      <c r="BG23" s="29" t="s">
        <v>8</v>
      </c>
      <c r="BH23" s="29" t="s">
        <v>8</v>
      </c>
      <c r="BI23" s="29" t="s">
        <v>8</v>
      </c>
      <c r="BJ23" s="29" t="s">
        <v>8</v>
      </c>
      <c r="BK23" s="29" t="s">
        <v>8</v>
      </c>
      <c r="BL23" s="29" t="s">
        <v>8</v>
      </c>
      <c r="BM23" s="29" t="s">
        <v>8</v>
      </c>
      <c r="BN23" s="29" t="s">
        <v>8</v>
      </c>
      <c r="BO23" s="29" t="s">
        <v>8</v>
      </c>
      <c r="BP23" s="29" t="s">
        <v>8</v>
      </c>
      <c r="BQ23" s="29" t="s">
        <v>8</v>
      </c>
      <c r="BR23" s="29" t="s">
        <v>8</v>
      </c>
      <c r="BS23" s="29" t="s">
        <v>291</v>
      </c>
      <c r="BT23" s="29" t="b">
        <v>1</v>
      </c>
      <c r="BU23" s="29" t="b">
        <v>0</v>
      </c>
      <c r="BV23" s="29" t="b">
        <v>1</v>
      </c>
      <c r="BW23" s="29" t="b">
        <v>0</v>
      </c>
      <c r="BX23" s="29" t="b">
        <v>0</v>
      </c>
      <c r="BY23" s="29" t="b">
        <v>0</v>
      </c>
      <c r="BZ23" s="29" t="b">
        <v>0</v>
      </c>
      <c r="CA23" s="29" t="b">
        <v>0</v>
      </c>
      <c r="CB23" s="29">
        <v>1</v>
      </c>
      <c r="CC23" s="29" t="s">
        <v>292</v>
      </c>
      <c r="CD23" s="29" t="s">
        <v>293</v>
      </c>
      <c r="CE23" s="29" t="s">
        <v>294</v>
      </c>
      <c r="CF23" s="29" t="s">
        <v>295</v>
      </c>
    </row>
    <row r="24" spans="1:84" x14ac:dyDescent="0.25">
      <c r="A24" s="29" t="s">
        <v>296</v>
      </c>
      <c r="B24" s="29">
        <v>310410928917370</v>
      </c>
      <c r="C24" s="29">
        <v>8.9014103279289106E+19</v>
      </c>
      <c r="D24" s="29">
        <v>353118081439583</v>
      </c>
      <c r="E24" s="29">
        <v>11</v>
      </c>
      <c r="F24" s="29">
        <v>3</v>
      </c>
      <c r="G24" s="29">
        <v>1023</v>
      </c>
      <c r="H24" s="29">
        <v>1023</v>
      </c>
      <c r="I24" s="29" t="s">
        <v>297</v>
      </c>
      <c r="J24" s="29" t="s">
        <v>298</v>
      </c>
      <c r="K24" s="50">
        <v>2.3824077282326E+16</v>
      </c>
      <c r="L24" s="50">
        <v>9037837591022810</v>
      </c>
      <c r="M24" s="50">
        <v>-4587247824068570</v>
      </c>
      <c r="N24" s="29" t="s">
        <v>18972</v>
      </c>
      <c r="O24" s="29">
        <v>1</v>
      </c>
      <c r="P24" s="29">
        <v>0</v>
      </c>
      <c r="Q24" s="29" t="s">
        <v>18997</v>
      </c>
      <c r="R24" s="29" t="s">
        <v>8</v>
      </c>
      <c r="S24" s="29" t="s">
        <v>8</v>
      </c>
      <c r="T24" s="29" t="s">
        <v>8</v>
      </c>
      <c r="U24" s="29" t="s">
        <v>8</v>
      </c>
      <c r="V24" s="29" t="s">
        <v>8</v>
      </c>
      <c r="W24" s="29" t="s">
        <v>8</v>
      </c>
      <c r="X24" s="29" t="s">
        <v>8</v>
      </c>
      <c r="Y24" s="29" t="s">
        <v>8</v>
      </c>
      <c r="Z24" s="29" t="s">
        <v>8</v>
      </c>
      <c r="AA24" s="29" t="s">
        <v>8</v>
      </c>
      <c r="AB24" s="29" t="s">
        <v>8</v>
      </c>
      <c r="AC24" s="29" t="s">
        <v>8</v>
      </c>
      <c r="AD24" s="29" t="s">
        <v>8</v>
      </c>
      <c r="AE24" s="29" t="s">
        <v>8</v>
      </c>
      <c r="AF24" s="29" t="s">
        <v>8</v>
      </c>
      <c r="AG24" s="29">
        <v>2</v>
      </c>
      <c r="AH24" s="29">
        <v>3</v>
      </c>
      <c r="AI24" s="29" t="s">
        <v>8</v>
      </c>
      <c r="AJ24" s="29">
        <v>2</v>
      </c>
      <c r="AK24" s="29" t="s">
        <v>18998</v>
      </c>
      <c r="AL24" s="29" t="s">
        <v>18985</v>
      </c>
      <c r="AM24" s="29" t="s">
        <v>8</v>
      </c>
      <c r="AN24" s="29" t="s">
        <v>8</v>
      </c>
      <c r="AO24" s="29" t="s">
        <v>8</v>
      </c>
      <c r="AP24" s="29" t="s">
        <v>8</v>
      </c>
      <c r="AQ24" s="29" t="s">
        <v>8</v>
      </c>
      <c r="AR24" s="29" t="s">
        <v>8</v>
      </c>
      <c r="AS24" s="29" t="s">
        <v>8</v>
      </c>
      <c r="AT24" s="29" t="s">
        <v>8</v>
      </c>
      <c r="AU24" s="29" t="s">
        <v>8</v>
      </c>
      <c r="AV24" s="29" t="s">
        <v>8</v>
      </c>
      <c r="AW24" s="29" t="s">
        <v>8</v>
      </c>
      <c r="AX24" s="29" t="s">
        <v>8</v>
      </c>
      <c r="AY24" s="29" t="s">
        <v>8</v>
      </c>
      <c r="AZ24" s="29" t="s">
        <v>8</v>
      </c>
      <c r="BA24" s="29" t="s">
        <v>8</v>
      </c>
      <c r="BB24" s="29" t="s">
        <v>8</v>
      </c>
      <c r="BC24" s="29" t="s">
        <v>8</v>
      </c>
      <c r="BD24" s="29" t="s">
        <v>8</v>
      </c>
      <c r="BE24" s="29" t="s">
        <v>8</v>
      </c>
      <c r="BF24" s="29" t="s">
        <v>8</v>
      </c>
      <c r="BG24" s="29" t="s">
        <v>8</v>
      </c>
      <c r="BH24" s="29" t="s">
        <v>8</v>
      </c>
      <c r="BI24" s="29" t="s">
        <v>8</v>
      </c>
      <c r="BJ24" s="29" t="s">
        <v>8</v>
      </c>
      <c r="BK24" s="29" t="s">
        <v>8</v>
      </c>
      <c r="BL24" s="29" t="s">
        <v>8</v>
      </c>
      <c r="BM24" s="29" t="s">
        <v>8</v>
      </c>
      <c r="BN24" s="29" t="s">
        <v>8</v>
      </c>
      <c r="BO24" s="29" t="s">
        <v>8</v>
      </c>
      <c r="BP24" s="29" t="s">
        <v>8</v>
      </c>
      <c r="BQ24" s="29" t="s">
        <v>8</v>
      </c>
      <c r="BR24" s="29" t="s">
        <v>8</v>
      </c>
      <c r="BS24" s="29" t="s">
        <v>299</v>
      </c>
      <c r="BT24" s="29" t="b">
        <v>1</v>
      </c>
      <c r="BU24" s="29" t="b">
        <v>0</v>
      </c>
      <c r="BV24" s="29" t="b">
        <v>1</v>
      </c>
      <c r="BW24" s="29" t="b">
        <v>0</v>
      </c>
      <c r="BX24" s="29" t="b">
        <v>0</v>
      </c>
      <c r="BY24" s="29" t="b">
        <v>0</v>
      </c>
      <c r="BZ24" s="29" t="b">
        <v>0</v>
      </c>
      <c r="CA24" s="29" t="b">
        <v>0</v>
      </c>
      <c r="CB24" s="29">
        <v>1</v>
      </c>
      <c r="CC24" s="29" t="s">
        <v>300</v>
      </c>
      <c r="CD24" s="29" t="s">
        <v>301</v>
      </c>
      <c r="CE24" s="29" t="s">
        <v>302</v>
      </c>
      <c r="CF24" s="29" t="s">
        <v>303</v>
      </c>
    </row>
    <row r="25" spans="1:84" x14ac:dyDescent="0.25">
      <c r="A25" s="29" t="s">
        <v>304</v>
      </c>
      <c r="B25" s="29">
        <v>310410928917370</v>
      </c>
      <c r="C25" s="29">
        <v>8.9014103279289106E+19</v>
      </c>
      <c r="D25" s="29">
        <v>353118081439583</v>
      </c>
      <c r="E25" s="29">
        <v>11</v>
      </c>
      <c r="F25" s="29">
        <v>1</v>
      </c>
      <c r="G25" s="29">
        <v>1022</v>
      </c>
      <c r="H25" s="29">
        <v>1022</v>
      </c>
      <c r="I25" s="29" t="s">
        <v>305</v>
      </c>
      <c r="J25" s="29" t="s">
        <v>306</v>
      </c>
      <c r="K25" s="50">
        <v>2.38239065110167E+16</v>
      </c>
      <c r="L25" s="50">
        <v>9037840719355880</v>
      </c>
      <c r="M25" s="50">
        <v>-5.4183585899484896E+16</v>
      </c>
      <c r="N25" s="29" t="s">
        <v>18977</v>
      </c>
      <c r="O25" s="29">
        <v>1</v>
      </c>
      <c r="P25" s="29">
        <v>0</v>
      </c>
      <c r="Q25" s="29" t="s">
        <v>18999</v>
      </c>
      <c r="R25" s="29" t="s">
        <v>8</v>
      </c>
      <c r="S25" s="29" t="s">
        <v>8</v>
      </c>
      <c r="T25" s="29" t="s">
        <v>8</v>
      </c>
      <c r="U25" s="29" t="s">
        <v>8</v>
      </c>
      <c r="V25" s="29" t="s">
        <v>8</v>
      </c>
      <c r="W25" s="29" t="s">
        <v>8</v>
      </c>
      <c r="X25" s="29" t="s">
        <v>8</v>
      </c>
      <c r="Y25" s="29" t="s">
        <v>8</v>
      </c>
      <c r="Z25" s="29" t="s">
        <v>8</v>
      </c>
      <c r="AA25" s="29" t="s">
        <v>8</v>
      </c>
      <c r="AB25" s="29" t="s">
        <v>8</v>
      </c>
      <c r="AC25" s="29" t="s">
        <v>8</v>
      </c>
      <c r="AD25" s="29" t="s">
        <v>8</v>
      </c>
      <c r="AE25" s="29" t="s">
        <v>8</v>
      </c>
      <c r="AF25" s="29" t="s">
        <v>8</v>
      </c>
      <c r="AG25" s="29" t="s">
        <v>8</v>
      </c>
      <c r="AH25" s="29" t="s">
        <v>8</v>
      </c>
      <c r="AI25" s="29" t="s">
        <v>8</v>
      </c>
      <c r="AJ25" s="29" t="s">
        <v>8</v>
      </c>
      <c r="AK25" s="29" t="s">
        <v>8</v>
      </c>
      <c r="AL25" s="29" t="s">
        <v>8</v>
      </c>
      <c r="AM25" s="29" t="s">
        <v>8</v>
      </c>
      <c r="AN25" s="29" t="s">
        <v>8</v>
      </c>
      <c r="AO25" s="29" t="s">
        <v>8</v>
      </c>
      <c r="AP25" s="29" t="s">
        <v>8</v>
      </c>
      <c r="AQ25" s="29" t="s">
        <v>8</v>
      </c>
      <c r="AR25" s="29" t="s">
        <v>8</v>
      </c>
      <c r="AS25" s="29" t="s">
        <v>8</v>
      </c>
      <c r="AT25" s="29" t="s">
        <v>8</v>
      </c>
      <c r="AU25" s="29" t="s">
        <v>8</v>
      </c>
      <c r="AV25" s="29" t="s">
        <v>8</v>
      </c>
      <c r="AW25" s="29" t="s">
        <v>8</v>
      </c>
      <c r="AX25" s="29" t="s">
        <v>8</v>
      </c>
      <c r="AY25" s="29" t="s">
        <v>8</v>
      </c>
      <c r="AZ25" s="29" t="s">
        <v>8</v>
      </c>
      <c r="BA25" s="29" t="s">
        <v>8</v>
      </c>
      <c r="BB25" s="29" t="s">
        <v>8</v>
      </c>
      <c r="BC25" s="29">
        <v>3</v>
      </c>
      <c r="BD25" s="29">
        <v>1</v>
      </c>
      <c r="BE25" s="29">
        <v>2</v>
      </c>
      <c r="BF25" s="29">
        <v>1</v>
      </c>
      <c r="BG25" s="29" t="s">
        <v>8</v>
      </c>
      <c r="BH25" s="29">
        <v>0</v>
      </c>
      <c r="BI25" s="29">
        <v>1</v>
      </c>
      <c r="BJ25" s="29">
        <v>0</v>
      </c>
      <c r="BK25" s="29">
        <v>0</v>
      </c>
      <c r="BL25" s="29">
        <v>1</v>
      </c>
      <c r="BM25" s="29">
        <v>1</v>
      </c>
      <c r="BN25" s="29">
        <v>0</v>
      </c>
      <c r="BO25" s="29">
        <v>1</v>
      </c>
      <c r="BP25" s="29">
        <v>4</v>
      </c>
      <c r="BQ25" s="29" t="s">
        <v>8</v>
      </c>
      <c r="BR25" s="29" t="s">
        <v>8</v>
      </c>
      <c r="BS25" s="29" t="s">
        <v>307</v>
      </c>
      <c r="BT25" s="29" t="b">
        <v>1</v>
      </c>
      <c r="BU25" s="29" t="b">
        <v>0</v>
      </c>
      <c r="BV25" s="29" t="b">
        <v>1</v>
      </c>
      <c r="BW25" s="29" t="b">
        <v>0</v>
      </c>
      <c r="BX25" s="29" t="b">
        <v>0</v>
      </c>
      <c r="BY25" s="29" t="b">
        <v>0</v>
      </c>
      <c r="BZ25" s="29" t="b">
        <v>0</v>
      </c>
      <c r="CA25" s="29" t="b">
        <v>0</v>
      </c>
      <c r="CB25" s="29">
        <v>1</v>
      </c>
      <c r="CC25" s="29" t="s">
        <v>308</v>
      </c>
      <c r="CD25" s="29" t="s">
        <v>309</v>
      </c>
      <c r="CE25" s="29" t="s">
        <v>310</v>
      </c>
      <c r="CF25" s="29" t="s">
        <v>311</v>
      </c>
    </row>
    <row r="26" spans="1:84" x14ac:dyDescent="0.25">
      <c r="A26" s="29" t="s">
        <v>312</v>
      </c>
      <c r="B26" s="29">
        <v>310410946642114</v>
      </c>
      <c r="C26" s="29">
        <v>8.9014103279466398E+19</v>
      </c>
      <c r="D26" s="29">
        <v>353118084379430</v>
      </c>
      <c r="E26" s="29">
        <v>11</v>
      </c>
      <c r="F26" s="29">
        <v>7</v>
      </c>
      <c r="G26" s="29">
        <v>1019</v>
      </c>
      <c r="H26" s="29">
        <v>1019</v>
      </c>
      <c r="I26" s="29" t="s">
        <v>313</v>
      </c>
      <c r="J26" s="29" t="s">
        <v>314</v>
      </c>
      <c r="K26" s="50">
        <v>2.38242262338248E+16</v>
      </c>
      <c r="L26" s="50">
        <v>9037763447343810</v>
      </c>
      <c r="M26" s="50">
        <v>-3983392096280750</v>
      </c>
      <c r="N26" s="29" t="s">
        <v>18972</v>
      </c>
      <c r="O26" s="29">
        <v>1</v>
      </c>
      <c r="P26" s="29">
        <v>0</v>
      </c>
      <c r="Q26" s="29" t="s">
        <v>8</v>
      </c>
      <c r="R26" s="29" t="s">
        <v>8</v>
      </c>
      <c r="S26" s="29" t="s">
        <v>8</v>
      </c>
      <c r="T26" s="29" t="s">
        <v>8</v>
      </c>
      <c r="U26" s="29" t="s">
        <v>8</v>
      </c>
      <c r="V26" s="29" t="s">
        <v>8</v>
      </c>
      <c r="W26" s="29" t="s">
        <v>8</v>
      </c>
      <c r="X26" s="29" t="s">
        <v>8</v>
      </c>
      <c r="Y26" s="29" t="s">
        <v>8</v>
      </c>
      <c r="Z26" s="29" t="s">
        <v>8</v>
      </c>
      <c r="AA26" s="29" t="s">
        <v>8</v>
      </c>
      <c r="AB26" s="29" t="s">
        <v>8</v>
      </c>
      <c r="AC26" s="29" t="s">
        <v>8</v>
      </c>
      <c r="AD26" s="29" t="s">
        <v>8</v>
      </c>
      <c r="AE26" s="29" t="s">
        <v>8</v>
      </c>
      <c r="AF26" s="29" t="s">
        <v>8</v>
      </c>
      <c r="AG26" s="29" t="s">
        <v>8</v>
      </c>
      <c r="AH26" s="29" t="s">
        <v>8</v>
      </c>
      <c r="AI26" s="29" t="s">
        <v>8</v>
      </c>
      <c r="AJ26" s="29" t="s">
        <v>8</v>
      </c>
      <c r="AK26" s="29" t="s">
        <v>8</v>
      </c>
      <c r="AL26" s="29" t="s">
        <v>8</v>
      </c>
      <c r="AM26" s="29" t="s">
        <v>8</v>
      </c>
      <c r="AN26" s="29" t="s">
        <v>8</v>
      </c>
      <c r="AO26" s="29" t="s">
        <v>8</v>
      </c>
      <c r="AP26" s="29" t="s">
        <v>8</v>
      </c>
      <c r="AQ26" s="29" t="s">
        <v>8</v>
      </c>
      <c r="AR26" s="29" t="s">
        <v>8</v>
      </c>
      <c r="AS26" s="29" t="s">
        <v>8</v>
      </c>
      <c r="AT26" s="29">
        <v>3</v>
      </c>
      <c r="AU26" s="29" t="s">
        <v>8</v>
      </c>
      <c r="AV26" s="29">
        <v>2</v>
      </c>
      <c r="AW26" s="29">
        <v>1</v>
      </c>
      <c r="AX26" s="29">
        <v>0</v>
      </c>
      <c r="AY26" s="29">
        <v>12</v>
      </c>
      <c r="AZ26" s="29">
        <v>1</v>
      </c>
      <c r="BA26" s="29" t="s">
        <v>8</v>
      </c>
      <c r="BB26" s="29" t="s">
        <v>8</v>
      </c>
      <c r="BC26" s="29" t="s">
        <v>8</v>
      </c>
      <c r="BD26" s="29" t="s">
        <v>8</v>
      </c>
      <c r="BE26" s="29" t="s">
        <v>8</v>
      </c>
      <c r="BF26" s="29" t="s">
        <v>8</v>
      </c>
      <c r="BG26" s="29" t="s">
        <v>8</v>
      </c>
      <c r="BH26" s="29" t="s">
        <v>8</v>
      </c>
      <c r="BI26" s="29" t="s">
        <v>8</v>
      </c>
      <c r="BJ26" s="29" t="s">
        <v>8</v>
      </c>
      <c r="BK26" s="29" t="s">
        <v>8</v>
      </c>
      <c r="BL26" s="29" t="s">
        <v>8</v>
      </c>
      <c r="BM26" s="29" t="s">
        <v>8</v>
      </c>
      <c r="BN26" s="29" t="s">
        <v>8</v>
      </c>
      <c r="BO26" s="29" t="s">
        <v>8</v>
      </c>
      <c r="BP26" s="29" t="s">
        <v>8</v>
      </c>
      <c r="BQ26" s="29" t="s">
        <v>8</v>
      </c>
      <c r="BR26" s="29" t="s">
        <v>8</v>
      </c>
      <c r="BS26" s="29" t="s">
        <v>315</v>
      </c>
      <c r="BT26" s="29" t="b">
        <v>0</v>
      </c>
      <c r="BU26" s="29" t="b">
        <v>0</v>
      </c>
      <c r="BV26" s="29" t="b">
        <v>0</v>
      </c>
      <c r="BW26" s="29" t="b">
        <v>1</v>
      </c>
      <c r="BX26" s="29" t="b">
        <v>0</v>
      </c>
      <c r="BY26" s="29" t="b">
        <v>0</v>
      </c>
      <c r="BZ26" s="29" t="b">
        <v>0</v>
      </c>
      <c r="CA26" s="29" t="b">
        <v>1</v>
      </c>
      <c r="CB26" s="29">
        <v>1</v>
      </c>
      <c r="CC26" s="29" t="s">
        <v>316</v>
      </c>
      <c r="CD26" s="29" t="s">
        <v>317</v>
      </c>
      <c r="CE26" s="29" t="s">
        <v>318</v>
      </c>
      <c r="CF26" s="29" t="s">
        <v>319</v>
      </c>
    </row>
    <row r="27" spans="1:84" x14ac:dyDescent="0.25">
      <c r="A27" s="29" t="s">
        <v>320</v>
      </c>
      <c r="B27" s="29">
        <v>310410946642114</v>
      </c>
      <c r="C27" s="29">
        <v>8.9014103279466398E+19</v>
      </c>
      <c r="D27" s="29">
        <v>353118084379430</v>
      </c>
      <c r="E27" s="29">
        <v>11</v>
      </c>
      <c r="F27" s="29">
        <v>8</v>
      </c>
      <c r="G27" s="29">
        <v>1017</v>
      </c>
      <c r="H27" s="29">
        <v>1017</v>
      </c>
      <c r="I27" s="29" t="s">
        <v>321</v>
      </c>
      <c r="J27" s="29" t="s">
        <v>322</v>
      </c>
      <c r="K27" s="50">
        <v>2.38242117162582E+16</v>
      </c>
      <c r="L27" s="50">
        <v>9037761895916640</v>
      </c>
      <c r="M27" s="50">
        <v>-4368917387014790</v>
      </c>
      <c r="N27" s="29" t="s">
        <v>18977</v>
      </c>
      <c r="O27" s="29">
        <v>1</v>
      </c>
      <c r="P27" s="29">
        <v>0</v>
      </c>
      <c r="Q27" s="29" t="s">
        <v>8</v>
      </c>
      <c r="R27" s="29">
        <v>1</v>
      </c>
      <c r="S27" s="29">
        <v>1</v>
      </c>
      <c r="T27" s="29" t="s">
        <v>8</v>
      </c>
      <c r="U27" s="29">
        <v>4</v>
      </c>
      <c r="V27" s="29" t="s">
        <v>8</v>
      </c>
      <c r="W27" s="29" t="s">
        <v>8</v>
      </c>
      <c r="X27" s="29" t="s">
        <v>8</v>
      </c>
      <c r="Y27" s="29" t="s">
        <v>8</v>
      </c>
      <c r="Z27" s="29" t="s">
        <v>8</v>
      </c>
      <c r="AA27" s="29" t="s">
        <v>8</v>
      </c>
      <c r="AB27" s="29" t="s">
        <v>8</v>
      </c>
      <c r="AC27" s="29" t="s">
        <v>8</v>
      </c>
      <c r="AD27" s="29" t="s">
        <v>8</v>
      </c>
      <c r="AE27" s="29" t="s">
        <v>8</v>
      </c>
      <c r="AF27" s="29" t="s">
        <v>8</v>
      </c>
      <c r="AG27" s="29" t="s">
        <v>8</v>
      </c>
      <c r="AH27" s="29" t="s">
        <v>8</v>
      </c>
      <c r="AI27" s="29" t="s">
        <v>8</v>
      </c>
      <c r="AJ27" s="29" t="s">
        <v>8</v>
      </c>
      <c r="AK27" s="29" t="s">
        <v>8</v>
      </c>
      <c r="AL27" s="29" t="s">
        <v>8</v>
      </c>
      <c r="AM27" s="29" t="s">
        <v>8</v>
      </c>
      <c r="AN27" s="29" t="s">
        <v>8</v>
      </c>
      <c r="AO27" s="29" t="s">
        <v>8</v>
      </c>
      <c r="AP27" s="29" t="s">
        <v>8</v>
      </c>
      <c r="AQ27" s="29" t="s">
        <v>8</v>
      </c>
      <c r="AR27" s="29" t="s">
        <v>8</v>
      </c>
      <c r="AS27" s="29" t="s">
        <v>8</v>
      </c>
      <c r="AT27" s="29" t="s">
        <v>8</v>
      </c>
      <c r="AU27" s="29" t="s">
        <v>8</v>
      </c>
      <c r="AV27" s="29" t="s">
        <v>8</v>
      </c>
      <c r="AW27" s="29" t="s">
        <v>8</v>
      </c>
      <c r="AX27" s="29" t="s">
        <v>8</v>
      </c>
      <c r="AY27" s="29" t="s">
        <v>8</v>
      </c>
      <c r="AZ27" s="29" t="s">
        <v>8</v>
      </c>
      <c r="BA27" s="29" t="s">
        <v>8</v>
      </c>
      <c r="BB27" s="29" t="s">
        <v>8</v>
      </c>
      <c r="BC27" s="29" t="s">
        <v>8</v>
      </c>
      <c r="BD27" s="29" t="s">
        <v>8</v>
      </c>
      <c r="BE27" s="29" t="s">
        <v>8</v>
      </c>
      <c r="BF27" s="29" t="s">
        <v>8</v>
      </c>
      <c r="BG27" s="29" t="s">
        <v>8</v>
      </c>
      <c r="BH27" s="29" t="s">
        <v>8</v>
      </c>
      <c r="BI27" s="29" t="s">
        <v>8</v>
      </c>
      <c r="BJ27" s="29" t="s">
        <v>8</v>
      </c>
      <c r="BK27" s="29" t="s">
        <v>8</v>
      </c>
      <c r="BL27" s="29" t="s">
        <v>8</v>
      </c>
      <c r="BM27" s="29" t="s">
        <v>8</v>
      </c>
      <c r="BN27" s="29" t="s">
        <v>8</v>
      </c>
      <c r="BO27" s="29" t="s">
        <v>8</v>
      </c>
      <c r="BP27" s="29" t="s">
        <v>8</v>
      </c>
      <c r="BQ27" s="29" t="s">
        <v>8</v>
      </c>
      <c r="BR27" s="29" t="s">
        <v>8</v>
      </c>
      <c r="BS27" s="29" t="s">
        <v>323</v>
      </c>
      <c r="BT27" s="29" t="b">
        <v>0</v>
      </c>
      <c r="BU27" s="29" t="b">
        <v>0</v>
      </c>
      <c r="BV27" s="29" t="b">
        <v>0</v>
      </c>
      <c r="BW27" s="29" t="b">
        <v>1</v>
      </c>
      <c r="BX27" s="29" t="b">
        <v>0</v>
      </c>
      <c r="BY27" s="29" t="b">
        <v>0</v>
      </c>
      <c r="BZ27" s="29" t="b">
        <v>0</v>
      </c>
      <c r="CA27" s="29" t="b">
        <v>1</v>
      </c>
      <c r="CB27" s="29">
        <v>1</v>
      </c>
      <c r="CC27" s="29" t="s">
        <v>324</v>
      </c>
      <c r="CD27" s="29" t="s">
        <v>325</v>
      </c>
      <c r="CE27" s="29" t="s">
        <v>326</v>
      </c>
      <c r="CF27" s="29" t="s">
        <v>327</v>
      </c>
    </row>
    <row r="28" spans="1:84" x14ac:dyDescent="0.25">
      <c r="A28" s="29" t="s">
        <v>328</v>
      </c>
      <c r="B28" s="29">
        <v>310410946642114</v>
      </c>
      <c r="C28" s="29">
        <v>8.9014103279466398E+19</v>
      </c>
      <c r="D28" s="29">
        <v>353118084379430</v>
      </c>
      <c r="E28" s="29">
        <v>11</v>
      </c>
      <c r="F28" s="29">
        <v>9</v>
      </c>
      <c r="G28" s="29">
        <v>1018</v>
      </c>
      <c r="H28" s="29">
        <v>1018</v>
      </c>
      <c r="I28" s="29" t="s">
        <v>329</v>
      </c>
      <c r="J28" s="29" t="s">
        <v>330</v>
      </c>
      <c r="K28" s="50">
        <v>2.38241908565165E+16</v>
      </c>
      <c r="L28" s="50">
        <v>9037766699248900</v>
      </c>
      <c r="M28" s="50">
        <v>-4.2752254952982896E+16</v>
      </c>
      <c r="N28" s="29" t="s">
        <v>18972</v>
      </c>
      <c r="O28" s="29">
        <v>1</v>
      </c>
      <c r="P28" s="29">
        <v>0</v>
      </c>
      <c r="Q28" s="29" t="s">
        <v>18997</v>
      </c>
      <c r="R28" s="29" t="s">
        <v>8</v>
      </c>
      <c r="S28" s="29" t="s">
        <v>8</v>
      </c>
      <c r="T28" s="29" t="s">
        <v>8</v>
      </c>
      <c r="U28" s="29" t="s">
        <v>8</v>
      </c>
      <c r="V28" s="29">
        <v>4</v>
      </c>
      <c r="W28" s="29" t="s">
        <v>8</v>
      </c>
      <c r="X28" s="29">
        <v>1</v>
      </c>
      <c r="Y28" s="29">
        <v>1</v>
      </c>
      <c r="Z28" s="29">
        <v>2</v>
      </c>
      <c r="AA28" s="29" t="s">
        <v>18982</v>
      </c>
      <c r="AB28" s="29" t="s">
        <v>18991</v>
      </c>
      <c r="AC28" s="29" t="s">
        <v>8</v>
      </c>
      <c r="AD28" s="29" t="s">
        <v>8</v>
      </c>
      <c r="AE28" s="29" t="s">
        <v>8</v>
      </c>
      <c r="AF28" s="29" t="s">
        <v>8</v>
      </c>
      <c r="AG28" s="29" t="s">
        <v>8</v>
      </c>
      <c r="AH28" s="29" t="s">
        <v>8</v>
      </c>
      <c r="AI28" s="29" t="s">
        <v>8</v>
      </c>
      <c r="AJ28" s="29" t="s">
        <v>8</v>
      </c>
      <c r="AK28" s="29" t="s">
        <v>8</v>
      </c>
      <c r="AL28" s="29" t="s">
        <v>8</v>
      </c>
      <c r="AM28" s="29" t="s">
        <v>8</v>
      </c>
      <c r="AN28" s="29" t="s">
        <v>8</v>
      </c>
      <c r="AO28" s="29" t="s">
        <v>8</v>
      </c>
      <c r="AP28" s="29" t="s">
        <v>8</v>
      </c>
      <c r="AQ28" s="29" t="s">
        <v>8</v>
      </c>
      <c r="AR28" s="29" t="s">
        <v>8</v>
      </c>
      <c r="AS28" s="29" t="s">
        <v>8</v>
      </c>
      <c r="AT28" s="29" t="s">
        <v>8</v>
      </c>
      <c r="AU28" s="29" t="s">
        <v>8</v>
      </c>
      <c r="AV28" s="29" t="s">
        <v>8</v>
      </c>
      <c r="AW28" s="29" t="s">
        <v>8</v>
      </c>
      <c r="AX28" s="29" t="s">
        <v>8</v>
      </c>
      <c r="AY28" s="29" t="s">
        <v>8</v>
      </c>
      <c r="AZ28" s="29" t="s">
        <v>8</v>
      </c>
      <c r="BA28" s="29" t="s">
        <v>8</v>
      </c>
      <c r="BB28" s="29" t="s">
        <v>8</v>
      </c>
      <c r="BC28" s="29" t="s">
        <v>8</v>
      </c>
      <c r="BD28" s="29" t="s">
        <v>8</v>
      </c>
      <c r="BE28" s="29" t="s">
        <v>8</v>
      </c>
      <c r="BF28" s="29" t="s">
        <v>8</v>
      </c>
      <c r="BG28" s="29" t="s">
        <v>8</v>
      </c>
      <c r="BH28" s="29" t="s">
        <v>8</v>
      </c>
      <c r="BI28" s="29" t="s">
        <v>8</v>
      </c>
      <c r="BJ28" s="29" t="s">
        <v>8</v>
      </c>
      <c r="BK28" s="29" t="s">
        <v>8</v>
      </c>
      <c r="BL28" s="29" t="s">
        <v>8</v>
      </c>
      <c r="BM28" s="29" t="s">
        <v>8</v>
      </c>
      <c r="BN28" s="29" t="s">
        <v>8</v>
      </c>
      <c r="BO28" s="29" t="s">
        <v>8</v>
      </c>
      <c r="BP28" s="29" t="s">
        <v>8</v>
      </c>
      <c r="BQ28" s="29" t="s">
        <v>8</v>
      </c>
      <c r="BR28" s="29" t="s">
        <v>8</v>
      </c>
      <c r="BS28" s="29" t="s">
        <v>331</v>
      </c>
      <c r="BT28" s="29" t="b">
        <v>0</v>
      </c>
      <c r="BU28" s="29" t="b">
        <v>0</v>
      </c>
      <c r="BV28" s="29" t="b">
        <v>0</v>
      </c>
      <c r="BW28" s="29" t="b">
        <v>1</v>
      </c>
      <c r="BX28" s="29" t="b">
        <v>0</v>
      </c>
      <c r="BY28" s="29" t="b">
        <v>0</v>
      </c>
      <c r="BZ28" s="29" t="b">
        <v>0</v>
      </c>
      <c r="CA28" s="29" t="b">
        <v>0</v>
      </c>
      <c r="CB28" s="29">
        <v>1</v>
      </c>
      <c r="CC28" s="29" t="s">
        <v>332</v>
      </c>
      <c r="CD28" s="29" t="s">
        <v>333</v>
      </c>
      <c r="CE28" s="29" t="s">
        <v>334</v>
      </c>
      <c r="CF28" s="29" t="s">
        <v>335</v>
      </c>
    </row>
    <row r="29" spans="1:84" x14ac:dyDescent="0.25">
      <c r="A29" s="29" t="s">
        <v>336</v>
      </c>
      <c r="B29" s="29">
        <v>310410946642114</v>
      </c>
      <c r="C29" s="29">
        <v>8.9014103279466398E+19</v>
      </c>
      <c r="D29" s="29">
        <v>353118084379430</v>
      </c>
      <c r="E29" s="29">
        <v>11</v>
      </c>
      <c r="F29" s="29">
        <v>1</v>
      </c>
      <c r="G29" s="29">
        <v>1016</v>
      </c>
      <c r="H29" s="29">
        <v>1016</v>
      </c>
      <c r="I29" s="29" t="s">
        <v>337</v>
      </c>
      <c r="J29" s="29" t="s">
        <v>338</v>
      </c>
      <c r="K29" s="50">
        <v>2.38244505514009E+16</v>
      </c>
      <c r="L29" s="50">
        <v>9037829747252360</v>
      </c>
      <c r="M29" s="50">
        <v>-4685911347655330</v>
      </c>
      <c r="N29" s="29" t="s">
        <v>18972</v>
      </c>
      <c r="O29" s="29">
        <v>1</v>
      </c>
      <c r="P29" s="29">
        <v>0</v>
      </c>
      <c r="Q29" s="29" t="s">
        <v>19000</v>
      </c>
      <c r="R29" s="29" t="s">
        <v>8</v>
      </c>
      <c r="S29" s="29" t="s">
        <v>8</v>
      </c>
      <c r="T29" s="29" t="s">
        <v>8</v>
      </c>
      <c r="U29" s="29" t="s">
        <v>8</v>
      </c>
      <c r="V29" s="29" t="s">
        <v>8</v>
      </c>
      <c r="W29" s="29" t="s">
        <v>8</v>
      </c>
      <c r="X29" s="29" t="s">
        <v>8</v>
      </c>
      <c r="Y29" s="29" t="s">
        <v>8</v>
      </c>
      <c r="Z29" s="29" t="s">
        <v>8</v>
      </c>
      <c r="AA29" s="29" t="s">
        <v>8</v>
      </c>
      <c r="AB29" s="29" t="s">
        <v>8</v>
      </c>
      <c r="AC29" s="29" t="s">
        <v>8</v>
      </c>
      <c r="AD29" s="29" t="s">
        <v>8</v>
      </c>
      <c r="AE29" s="29" t="s">
        <v>8</v>
      </c>
      <c r="AF29" s="29" t="s">
        <v>8</v>
      </c>
      <c r="AG29" s="29" t="s">
        <v>8</v>
      </c>
      <c r="AH29" s="29" t="s">
        <v>8</v>
      </c>
      <c r="AI29" s="29" t="s">
        <v>8</v>
      </c>
      <c r="AJ29" s="29" t="s">
        <v>8</v>
      </c>
      <c r="AK29" s="29" t="s">
        <v>8</v>
      </c>
      <c r="AL29" s="29" t="s">
        <v>8</v>
      </c>
      <c r="AM29" s="29" t="s">
        <v>8</v>
      </c>
      <c r="AN29" s="29" t="s">
        <v>8</v>
      </c>
      <c r="AO29" s="29" t="s">
        <v>8</v>
      </c>
      <c r="AP29" s="29" t="s">
        <v>8</v>
      </c>
      <c r="AQ29" s="29" t="s">
        <v>8</v>
      </c>
      <c r="AR29" s="29" t="s">
        <v>8</v>
      </c>
      <c r="AS29" s="29" t="s">
        <v>8</v>
      </c>
      <c r="AT29" s="29" t="s">
        <v>8</v>
      </c>
      <c r="AU29" s="29" t="s">
        <v>8</v>
      </c>
      <c r="AV29" s="29" t="s">
        <v>8</v>
      </c>
      <c r="AW29" s="29" t="s">
        <v>8</v>
      </c>
      <c r="AX29" s="29" t="s">
        <v>8</v>
      </c>
      <c r="AY29" s="29" t="s">
        <v>8</v>
      </c>
      <c r="AZ29" s="29" t="s">
        <v>8</v>
      </c>
      <c r="BA29" s="29" t="s">
        <v>8</v>
      </c>
      <c r="BB29" s="29" t="s">
        <v>8</v>
      </c>
      <c r="BC29" s="29">
        <v>4</v>
      </c>
      <c r="BD29" s="29">
        <v>1</v>
      </c>
      <c r="BE29" s="29">
        <v>3</v>
      </c>
      <c r="BF29" s="29">
        <v>2</v>
      </c>
      <c r="BG29" s="29" t="s">
        <v>8</v>
      </c>
      <c r="BH29" s="29">
        <v>1</v>
      </c>
      <c r="BI29" s="29">
        <v>0</v>
      </c>
      <c r="BJ29" s="29">
        <v>0</v>
      </c>
      <c r="BK29" s="29">
        <v>0</v>
      </c>
      <c r="BL29" s="29">
        <v>0</v>
      </c>
      <c r="BM29" s="29">
        <v>1</v>
      </c>
      <c r="BN29" s="29">
        <v>0</v>
      </c>
      <c r="BO29" s="29">
        <v>1</v>
      </c>
      <c r="BP29" s="29">
        <v>4</v>
      </c>
      <c r="BQ29" s="29" t="s">
        <v>8</v>
      </c>
      <c r="BR29" s="29" t="s">
        <v>8</v>
      </c>
      <c r="BS29" s="29" t="s">
        <v>339</v>
      </c>
      <c r="BT29" s="29" t="b">
        <v>0</v>
      </c>
      <c r="BU29" s="29" t="b">
        <v>0</v>
      </c>
      <c r="BV29" s="29" t="b">
        <v>0</v>
      </c>
      <c r="BW29" s="29" t="b">
        <v>1</v>
      </c>
      <c r="BX29" s="29" t="b">
        <v>0</v>
      </c>
      <c r="BY29" s="29" t="b">
        <v>0</v>
      </c>
      <c r="BZ29" s="29" t="b">
        <v>0</v>
      </c>
      <c r="CA29" s="29" t="b">
        <v>0</v>
      </c>
      <c r="CB29" s="29">
        <v>1</v>
      </c>
      <c r="CC29" s="29" t="s">
        <v>340</v>
      </c>
      <c r="CD29" s="29" t="s">
        <v>341</v>
      </c>
      <c r="CE29" s="29" t="s">
        <v>342</v>
      </c>
      <c r="CF29" s="29" t="s">
        <v>343</v>
      </c>
    </row>
    <row r="30" spans="1:84" x14ac:dyDescent="0.25">
      <c r="A30" s="29" t="s">
        <v>344</v>
      </c>
      <c r="B30" s="29">
        <v>310410946642114</v>
      </c>
      <c r="C30" s="29">
        <v>8.9014103279466398E+19</v>
      </c>
      <c r="D30" s="29">
        <v>353118084379430</v>
      </c>
      <c r="E30" s="29">
        <v>11</v>
      </c>
      <c r="F30" s="29">
        <v>3</v>
      </c>
      <c r="G30" s="29">
        <v>1005</v>
      </c>
      <c r="H30" s="29">
        <v>1005</v>
      </c>
      <c r="I30" s="29" t="s">
        <v>345</v>
      </c>
      <c r="J30" s="29" t="s">
        <v>346</v>
      </c>
      <c r="K30" s="50">
        <v>2.38238508314041E+16</v>
      </c>
      <c r="L30" s="50">
        <v>9037754429927000</v>
      </c>
      <c r="M30" s="50">
        <v>-383129433774885</v>
      </c>
      <c r="N30" s="29" t="s">
        <v>18972</v>
      </c>
      <c r="O30" s="29">
        <v>1</v>
      </c>
      <c r="P30" s="29">
        <v>0</v>
      </c>
      <c r="Q30" s="29" t="s">
        <v>18997</v>
      </c>
      <c r="R30" s="29" t="s">
        <v>8</v>
      </c>
      <c r="S30" s="29" t="s">
        <v>8</v>
      </c>
      <c r="T30" s="29" t="s">
        <v>8</v>
      </c>
      <c r="U30" s="29" t="s">
        <v>8</v>
      </c>
      <c r="V30" s="29" t="s">
        <v>8</v>
      </c>
      <c r="W30" s="29" t="s">
        <v>8</v>
      </c>
      <c r="X30" s="29" t="s">
        <v>8</v>
      </c>
      <c r="Y30" s="29" t="s">
        <v>8</v>
      </c>
      <c r="Z30" s="29" t="s">
        <v>8</v>
      </c>
      <c r="AA30" s="29" t="s">
        <v>8</v>
      </c>
      <c r="AB30" s="29" t="s">
        <v>8</v>
      </c>
      <c r="AC30" s="29" t="s">
        <v>8</v>
      </c>
      <c r="AD30" s="29" t="s">
        <v>8</v>
      </c>
      <c r="AE30" s="29" t="s">
        <v>8</v>
      </c>
      <c r="AF30" s="29" t="s">
        <v>8</v>
      </c>
      <c r="AG30" s="29">
        <v>1</v>
      </c>
      <c r="AH30" s="29">
        <v>4</v>
      </c>
      <c r="AI30" s="29" t="s">
        <v>8</v>
      </c>
      <c r="AJ30" s="29">
        <v>2</v>
      </c>
      <c r="AK30" s="29" t="s">
        <v>19001</v>
      </c>
      <c r="AL30" s="29" t="s">
        <v>18974</v>
      </c>
      <c r="AM30" s="29" t="s">
        <v>8</v>
      </c>
      <c r="AN30" s="29" t="s">
        <v>8</v>
      </c>
      <c r="AO30" s="29" t="s">
        <v>8</v>
      </c>
      <c r="AP30" s="29" t="s">
        <v>8</v>
      </c>
      <c r="AQ30" s="29" t="s">
        <v>8</v>
      </c>
      <c r="AR30" s="29" t="s">
        <v>8</v>
      </c>
      <c r="AS30" s="29" t="s">
        <v>8</v>
      </c>
      <c r="AT30" s="29" t="s">
        <v>8</v>
      </c>
      <c r="AU30" s="29" t="s">
        <v>8</v>
      </c>
      <c r="AV30" s="29" t="s">
        <v>8</v>
      </c>
      <c r="AW30" s="29" t="s">
        <v>8</v>
      </c>
      <c r="AX30" s="29" t="s">
        <v>8</v>
      </c>
      <c r="AY30" s="29" t="s">
        <v>8</v>
      </c>
      <c r="AZ30" s="29" t="s">
        <v>8</v>
      </c>
      <c r="BA30" s="29" t="s">
        <v>8</v>
      </c>
      <c r="BB30" s="29" t="s">
        <v>8</v>
      </c>
      <c r="BC30" s="29" t="s">
        <v>8</v>
      </c>
      <c r="BD30" s="29" t="s">
        <v>8</v>
      </c>
      <c r="BE30" s="29" t="s">
        <v>8</v>
      </c>
      <c r="BF30" s="29" t="s">
        <v>8</v>
      </c>
      <c r="BG30" s="29" t="s">
        <v>8</v>
      </c>
      <c r="BH30" s="29" t="s">
        <v>8</v>
      </c>
      <c r="BI30" s="29" t="s">
        <v>8</v>
      </c>
      <c r="BJ30" s="29" t="s">
        <v>8</v>
      </c>
      <c r="BK30" s="29" t="s">
        <v>8</v>
      </c>
      <c r="BL30" s="29" t="s">
        <v>8</v>
      </c>
      <c r="BM30" s="29" t="s">
        <v>8</v>
      </c>
      <c r="BN30" s="29" t="s">
        <v>8</v>
      </c>
      <c r="BO30" s="29" t="s">
        <v>8</v>
      </c>
      <c r="BP30" s="29" t="s">
        <v>8</v>
      </c>
      <c r="BQ30" s="29" t="s">
        <v>8</v>
      </c>
      <c r="BR30" s="29" t="s">
        <v>8</v>
      </c>
      <c r="BS30" s="29" t="s">
        <v>347</v>
      </c>
      <c r="BT30" s="29" t="b">
        <v>0</v>
      </c>
      <c r="BU30" s="29" t="b">
        <v>0</v>
      </c>
      <c r="BV30" s="29" t="b">
        <v>0</v>
      </c>
      <c r="BW30" s="29" t="b">
        <v>1</v>
      </c>
      <c r="BX30" s="29" t="b">
        <v>0</v>
      </c>
      <c r="BY30" s="29" t="b">
        <v>0</v>
      </c>
      <c r="BZ30" s="29" t="b">
        <v>0</v>
      </c>
      <c r="CA30" s="29" t="b">
        <v>0</v>
      </c>
      <c r="CB30" s="29">
        <v>1</v>
      </c>
      <c r="CC30" s="29" t="s">
        <v>348</v>
      </c>
      <c r="CD30" s="29" t="s">
        <v>349</v>
      </c>
      <c r="CE30" s="29" t="s">
        <v>350</v>
      </c>
      <c r="CF30" s="29" t="s">
        <v>351</v>
      </c>
    </row>
    <row r="31" spans="1:84" x14ac:dyDescent="0.25">
      <c r="A31" s="29" t="s">
        <v>352</v>
      </c>
      <c r="B31" s="29">
        <v>310410946642114</v>
      </c>
      <c r="C31" s="29">
        <v>8.9014103279466398E+19</v>
      </c>
      <c r="D31" s="29">
        <v>353118084379430</v>
      </c>
      <c r="E31" s="29">
        <v>11</v>
      </c>
      <c r="F31" s="29">
        <v>5</v>
      </c>
      <c r="G31" s="29">
        <v>1044</v>
      </c>
      <c r="H31" s="29">
        <v>1044</v>
      </c>
      <c r="I31" s="29" t="s">
        <v>353</v>
      </c>
      <c r="J31" s="29" t="s">
        <v>354</v>
      </c>
      <c r="K31" s="50">
        <v>2.38246038547168E+16</v>
      </c>
      <c r="L31" s="50">
        <v>9037809568858740</v>
      </c>
      <c r="M31" s="50">
        <v>-5419371551185610</v>
      </c>
      <c r="N31" s="29" t="s">
        <v>18972</v>
      </c>
      <c r="O31" s="29">
        <v>1</v>
      </c>
      <c r="P31" s="29">
        <v>0</v>
      </c>
      <c r="Q31" s="29" t="s">
        <v>19002</v>
      </c>
      <c r="R31" s="29" t="s">
        <v>8</v>
      </c>
      <c r="S31" s="29" t="s">
        <v>8</v>
      </c>
      <c r="T31" s="29" t="s">
        <v>8</v>
      </c>
      <c r="U31" s="29" t="s">
        <v>8</v>
      </c>
      <c r="V31" s="29" t="s">
        <v>8</v>
      </c>
      <c r="W31" s="29" t="s">
        <v>8</v>
      </c>
      <c r="X31" s="29" t="s">
        <v>8</v>
      </c>
      <c r="Y31" s="29" t="s">
        <v>8</v>
      </c>
      <c r="Z31" s="29" t="s">
        <v>8</v>
      </c>
      <c r="AA31" s="29" t="s">
        <v>8</v>
      </c>
      <c r="AB31" s="29" t="s">
        <v>8</v>
      </c>
      <c r="AC31" s="29" t="s">
        <v>8</v>
      </c>
      <c r="AD31" s="29" t="s">
        <v>8</v>
      </c>
      <c r="AE31" s="29" t="s">
        <v>8</v>
      </c>
      <c r="AF31" s="29" t="s">
        <v>8</v>
      </c>
      <c r="AG31" s="29" t="s">
        <v>8</v>
      </c>
      <c r="AH31" s="29" t="s">
        <v>8</v>
      </c>
      <c r="AI31" s="29" t="s">
        <v>8</v>
      </c>
      <c r="AJ31" s="29" t="s">
        <v>8</v>
      </c>
      <c r="AK31" s="29" t="s">
        <v>8</v>
      </c>
      <c r="AL31" s="29" t="s">
        <v>8</v>
      </c>
      <c r="AM31" s="29" t="s">
        <v>8</v>
      </c>
      <c r="AN31" s="29" t="s">
        <v>8</v>
      </c>
      <c r="AO31" s="29" t="s">
        <v>8</v>
      </c>
      <c r="AP31" s="29" t="s">
        <v>8</v>
      </c>
      <c r="AQ31" s="29" t="s">
        <v>8</v>
      </c>
      <c r="AR31" s="29" t="s">
        <v>8</v>
      </c>
      <c r="AS31" s="29" t="s">
        <v>8</v>
      </c>
      <c r="AT31" s="29" t="s">
        <v>8</v>
      </c>
      <c r="AU31" s="29" t="s">
        <v>8</v>
      </c>
      <c r="AV31" s="29" t="s">
        <v>8</v>
      </c>
      <c r="AW31" s="29" t="s">
        <v>8</v>
      </c>
      <c r="AX31" s="29" t="s">
        <v>8</v>
      </c>
      <c r="AY31" s="29" t="s">
        <v>8</v>
      </c>
      <c r="AZ31" s="29" t="s">
        <v>8</v>
      </c>
      <c r="BA31" s="29">
        <v>2</v>
      </c>
      <c r="BB31" s="29" t="s">
        <v>8</v>
      </c>
      <c r="BC31" s="29" t="s">
        <v>8</v>
      </c>
      <c r="BD31" s="29" t="s">
        <v>8</v>
      </c>
      <c r="BE31" s="29" t="s">
        <v>8</v>
      </c>
      <c r="BF31" s="29" t="s">
        <v>8</v>
      </c>
      <c r="BG31" s="29" t="s">
        <v>8</v>
      </c>
      <c r="BH31" s="29" t="s">
        <v>8</v>
      </c>
      <c r="BI31" s="29" t="s">
        <v>8</v>
      </c>
      <c r="BJ31" s="29" t="s">
        <v>8</v>
      </c>
      <c r="BK31" s="29" t="s">
        <v>8</v>
      </c>
      <c r="BL31" s="29" t="s">
        <v>8</v>
      </c>
      <c r="BM31" s="29" t="s">
        <v>8</v>
      </c>
      <c r="BN31" s="29" t="s">
        <v>8</v>
      </c>
      <c r="BO31" s="29" t="s">
        <v>8</v>
      </c>
      <c r="BP31" s="29" t="s">
        <v>8</v>
      </c>
      <c r="BQ31" s="29" t="s">
        <v>8</v>
      </c>
      <c r="BR31" s="29" t="s">
        <v>8</v>
      </c>
      <c r="BS31" s="29" t="s">
        <v>355</v>
      </c>
      <c r="BT31" s="29" t="b">
        <v>0</v>
      </c>
      <c r="BU31" s="29" t="b">
        <v>0</v>
      </c>
      <c r="BV31" s="29" t="b">
        <v>0</v>
      </c>
      <c r="BW31" s="29" t="b">
        <v>1</v>
      </c>
      <c r="BX31" s="29" t="b">
        <v>0</v>
      </c>
      <c r="BY31" s="29" t="b">
        <v>0</v>
      </c>
      <c r="BZ31" s="29" t="b">
        <v>0</v>
      </c>
      <c r="CA31" s="29" t="b">
        <v>0</v>
      </c>
      <c r="CB31" s="29">
        <v>1</v>
      </c>
      <c r="CC31" s="29" t="s">
        <v>356</v>
      </c>
      <c r="CD31" s="29" t="s">
        <v>357</v>
      </c>
      <c r="CE31" s="29" t="s">
        <v>358</v>
      </c>
      <c r="CF31" s="29" t="s">
        <v>359</v>
      </c>
    </row>
    <row r="32" spans="1:84" x14ac:dyDescent="0.25">
      <c r="A32" s="29" t="s">
        <v>360</v>
      </c>
      <c r="B32" s="29">
        <v>310410946642114</v>
      </c>
      <c r="C32" s="29">
        <v>8.9014103279466398E+19</v>
      </c>
      <c r="D32" s="29">
        <v>353118084379430</v>
      </c>
      <c r="E32" s="29">
        <v>11</v>
      </c>
      <c r="F32" s="29">
        <v>9</v>
      </c>
      <c r="G32" s="29">
        <v>1048</v>
      </c>
      <c r="H32" s="29">
        <v>1048</v>
      </c>
      <c r="I32" s="29" t="s">
        <v>361</v>
      </c>
      <c r="J32" s="29" t="s">
        <v>362</v>
      </c>
      <c r="K32" s="50">
        <v>2.38239234156243E+16</v>
      </c>
      <c r="L32" s="50">
        <v>9037771584002850</v>
      </c>
      <c r="M32" s="50">
        <v>-5128643684483130</v>
      </c>
      <c r="N32" s="29" t="s">
        <v>18972</v>
      </c>
      <c r="O32" s="29">
        <v>1</v>
      </c>
      <c r="P32" s="29">
        <v>0</v>
      </c>
      <c r="Q32" s="29" t="s">
        <v>19003</v>
      </c>
      <c r="R32" s="29" t="s">
        <v>8</v>
      </c>
      <c r="S32" s="29" t="s">
        <v>8</v>
      </c>
      <c r="T32" s="29" t="s">
        <v>8</v>
      </c>
      <c r="U32" s="29" t="s">
        <v>8</v>
      </c>
      <c r="V32" s="29">
        <v>1</v>
      </c>
      <c r="W32" s="29" t="s">
        <v>8</v>
      </c>
      <c r="X32" s="29">
        <v>0</v>
      </c>
      <c r="Y32" s="29" t="s">
        <v>8</v>
      </c>
      <c r="Z32" s="29">
        <v>1</v>
      </c>
      <c r="AA32" s="29" t="s">
        <v>19001</v>
      </c>
      <c r="AB32" s="29" t="s">
        <v>18994</v>
      </c>
      <c r="AC32" s="29" t="s">
        <v>8</v>
      </c>
      <c r="AD32" s="29" t="s">
        <v>8</v>
      </c>
      <c r="AE32" s="29" t="s">
        <v>8</v>
      </c>
      <c r="AF32" s="29" t="s">
        <v>8</v>
      </c>
      <c r="AG32" s="29" t="s">
        <v>8</v>
      </c>
      <c r="AH32" s="29" t="s">
        <v>8</v>
      </c>
      <c r="AI32" s="29" t="s">
        <v>8</v>
      </c>
      <c r="AJ32" s="29" t="s">
        <v>8</v>
      </c>
      <c r="AK32" s="29" t="s">
        <v>8</v>
      </c>
      <c r="AL32" s="29" t="s">
        <v>8</v>
      </c>
      <c r="AM32" s="29" t="s">
        <v>8</v>
      </c>
      <c r="AN32" s="29" t="s">
        <v>8</v>
      </c>
      <c r="AO32" s="29" t="s">
        <v>8</v>
      </c>
      <c r="AP32" s="29" t="s">
        <v>8</v>
      </c>
      <c r="AQ32" s="29" t="s">
        <v>8</v>
      </c>
      <c r="AR32" s="29" t="s">
        <v>8</v>
      </c>
      <c r="AS32" s="29" t="s">
        <v>8</v>
      </c>
      <c r="AT32" s="29" t="s">
        <v>8</v>
      </c>
      <c r="AU32" s="29" t="s">
        <v>8</v>
      </c>
      <c r="AV32" s="29" t="s">
        <v>8</v>
      </c>
      <c r="AW32" s="29" t="s">
        <v>8</v>
      </c>
      <c r="AX32" s="29" t="s">
        <v>8</v>
      </c>
      <c r="AY32" s="29" t="s">
        <v>8</v>
      </c>
      <c r="AZ32" s="29" t="s">
        <v>8</v>
      </c>
      <c r="BA32" s="29" t="s">
        <v>8</v>
      </c>
      <c r="BB32" s="29" t="s">
        <v>8</v>
      </c>
      <c r="BC32" s="29" t="s">
        <v>8</v>
      </c>
      <c r="BD32" s="29" t="s">
        <v>8</v>
      </c>
      <c r="BE32" s="29" t="s">
        <v>8</v>
      </c>
      <c r="BF32" s="29" t="s">
        <v>8</v>
      </c>
      <c r="BG32" s="29" t="s">
        <v>8</v>
      </c>
      <c r="BH32" s="29" t="s">
        <v>8</v>
      </c>
      <c r="BI32" s="29" t="s">
        <v>8</v>
      </c>
      <c r="BJ32" s="29" t="s">
        <v>8</v>
      </c>
      <c r="BK32" s="29" t="s">
        <v>8</v>
      </c>
      <c r="BL32" s="29" t="s">
        <v>8</v>
      </c>
      <c r="BM32" s="29" t="s">
        <v>8</v>
      </c>
      <c r="BN32" s="29" t="s">
        <v>8</v>
      </c>
      <c r="BO32" s="29" t="s">
        <v>8</v>
      </c>
      <c r="BP32" s="29" t="s">
        <v>8</v>
      </c>
      <c r="BQ32" s="29" t="s">
        <v>8</v>
      </c>
      <c r="BR32" s="29" t="s">
        <v>8</v>
      </c>
      <c r="BS32" s="29" t="s">
        <v>363</v>
      </c>
      <c r="BT32" s="29" t="b">
        <v>0</v>
      </c>
      <c r="BU32" s="29" t="b">
        <v>0</v>
      </c>
      <c r="BV32" s="29" t="b">
        <v>0</v>
      </c>
      <c r="BW32" s="29" t="b">
        <v>1</v>
      </c>
      <c r="BX32" s="29" t="b">
        <v>0</v>
      </c>
      <c r="BY32" s="29" t="b">
        <v>0</v>
      </c>
      <c r="BZ32" s="29" t="b">
        <v>0</v>
      </c>
      <c r="CA32" s="29" t="b">
        <v>1</v>
      </c>
      <c r="CB32" s="29">
        <v>1</v>
      </c>
      <c r="CC32" s="29" t="s">
        <v>364</v>
      </c>
      <c r="CD32" s="29" t="s">
        <v>365</v>
      </c>
      <c r="CE32" s="29" t="s">
        <v>366</v>
      </c>
      <c r="CF32" s="29" t="s">
        <v>367</v>
      </c>
    </row>
    <row r="33" spans="1:84" x14ac:dyDescent="0.25">
      <c r="A33" s="29" t="s">
        <v>368</v>
      </c>
      <c r="B33" s="29">
        <v>310410946642114</v>
      </c>
      <c r="C33" s="29">
        <v>8.9014103279466398E+19</v>
      </c>
      <c r="D33" s="29">
        <v>353118084379430</v>
      </c>
      <c r="E33" s="29">
        <v>11</v>
      </c>
      <c r="F33" s="29">
        <v>9</v>
      </c>
      <c r="G33" s="29">
        <v>1045</v>
      </c>
      <c r="H33" s="29">
        <v>1045</v>
      </c>
      <c r="I33" s="29" t="s">
        <v>369</v>
      </c>
      <c r="J33" s="29" t="s">
        <v>370</v>
      </c>
      <c r="K33" s="50">
        <v>2.38238778535563E+16</v>
      </c>
      <c r="L33" s="50">
        <v>9037779240041180</v>
      </c>
      <c r="M33" s="50">
        <v>-4.8326029939670096E+16</v>
      </c>
      <c r="N33" s="29" t="s">
        <v>18972</v>
      </c>
      <c r="O33" s="29">
        <v>1</v>
      </c>
      <c r="P33" s="29">
        <v>0</v>
      </c>
      <c r="Q33" s="29" t="s">
        <v>18975</v>
      </c>
      <c r="R33" s="29" t="s">
        <v>8</v>
      </c>
      <c r="S33" s="29" t="s">
        <v>8</v>
      </c>
      <c r="T33" s="29" t="s">
        <v>8</v>
      </c>
      <c r="U33" s="29" t="s">
        <v>8</v>
      </c>
      <c r="V33" s="29">
        <v>2</v>
      </c>
      <c r="W33" s="29" t="s">
        <v>8</v>
      </c>
      <c r="X33" s="29">
        <v>1</v>
      </c>
      <c r="Y33" s="29">
        <v>0</v>
      </c>
      <c r="Z33" s="29">
        <v>1</v>
      </c>
      <c r="AA33" s="29" t="s">
        <v>19003</v>
      </c>
      <c r="AB33" s="29" t="s">
        <v>18989</v>
      </c>
      <c r="AC33" s="29" t="s">
        <v>8</v>
      </c>
      <c r="AD33" s="29" t="s">
        <v>8</v>
      </c>
      <c r="AE33" s="29" t="s">
        <v>8</v>
      </c>
      <c r="AF33" s="29" t="s">
        <v>8</v>
      </c>
      <c r="AG33" s="29" t="s">
        <v>8</v>
      </c>
      <c r="AH33" s="29" t="s">
        <v>8</v>
      </c>
      <c r="AI33" s="29" t="s">
        <v>8</v>
      </c>
      <c r="AJ33" s="29" t="s">
        <v>8</v>
      </c>
      <c r="AK33" s="29" t="s">
        <v>8</v>
      </c>
      <c r="AL33" s="29" t="s">
        <v>8</v>
      </c>
      <c r="AM33" s="29" t="s">
        <v>8</v>
      </c>
      <c r="AN33" s="29" t="s">
        <v>8</v>
      </c>
      <c r="AO33" s="29" t="s">
        <v>8</v>
      </c>
      <c r="AP33" s="29" t="s">
        <v>8</v>
      </c>
      <c r="AQ33" s="29" t="s">
        <v>8</v>
      </c>
      <c r="AR33" s="29" t="s">
        <v>8</v>
      </c>
      <c r="AS33" s="29" t="s">
        <v>8</v>
      </c>
      <c r="AT33" s="29" t="s">
        <v>8</v>
      </c>
      <c r="AU33" s="29" t="s">
        <v>8</v>
      </c>
      <c r="AV33" s="29" t="s">
        <v>8</v>
      </c>
      <c r="AW33" s="29" t="s">
        <v>8</v>
      </c>
      <c r="AX33" s="29" t="s">
        <v>8</v>
      </c>
      <c r="AY33" s="29" t="s">
        <v>8</v>
      </c>
      <c r="AZ33" s="29" t="s">
        <v>8</v>
      </c>
      <c r="BA33" s="29" t="s">
        <v>8</v>
      </c>
      <c r="BB33" s="29" t="s">
        <v>8</v>
      </c>
      <c r="BC33" s="29" t="s">
        <v>8</v>
      </c>
      <c r="BD33" s="29" t="s">
        <v>8</v>
      </c>
      <c r="BE33" s="29" t="s">
        <v>8</v>
      </c>
      <c r="BF33" s="29" t="s">
        <v>8</v>
      </c>
      <c r="BG33" s="29" t="s">
        <v>8</v>
      </c>
      <c r="BH33" s="29" t="s">
        <v>8</v>
      </c>
      <c r="BI33" s="29" t="s">
        <v>8</v>
      </c>
      <c r="BJ33" s="29" t="s">
        <v>8</v>
      </c>
      <c r="BK33" s="29" t="s">
        <v>8</v>
      </c>
      <c r="BL33" s="29" t="s">
        <v>8</v>
      </c>
      <c r="BM33" s="29" t="s">
        <v>8</v>
      </c>
      <c r="BN33" s="29" t="s">
        <v>8</v>
      </c>
      <c r="BO33" s="29" t="s">
        <v>8</v>
      </c>
      <c r="BP33" s="29" t="s">
        <v>8</v>
      </c>
      <c r="BQ33" s="29" t="s">
        <v>8</v>
      </c>
      <c r="BR33" s="29" t="s">
        <v>8</v>
      </c>
      <c r="BS33" s="29" t="s">
        <v>371</v>
      </c>
      <c r="BT33" s="29" t="b">
        <v>0</v>
      </c>
      <c r="BU33" s="29" t="b">
        <v>0</v>
      </c>
      <c r="BV33" s="29" t="b">
        <v>0</v>
      </c>
      <c r="BW33" s="29" t="b">
        <v>1</v>
      </c>
      <c r="BX33" s="29" t="b">
        <v>0</v>
      </c>
      <c r="BY33" s="29" t="b">
        <v>0</v>
      </c>
      <c r="BZ33" s="29" t="b">
        <v>0</v>
      </c>
      <c r="CA33" s="29" t="b">
        <v>1</v>
      </c>
      <c r="CB33" s="29">
        <v>1</v>
      </c>
      <c r="CC33" s="29" t="s">
        <v>372</v>
      </c>
      <c r="CD33" s="29" t="s">
        <v>373</v>
      </c>
      <c r="CE33" s="29" t="s">
        <v>374</v>
      </c>
      <c r="CF33" s="29" t="s">
        <v>375</v>
      </c>
    </row>
    <row r="34" spans="1:84" x14ac:dyDescent="0.25">
      <c r="A34" s="29" t="s">
        <v>376</v>
      </c>
      <c r="B34" s="29">
        <v>310410946642114</v>
      </c>
      <c r="C34" s="29">
        <v>8.9014103279466398E+19</v>
      </c>
      <c r="D34" s="29">
        <v>353118084379430</v>
      </c>
      <c r="E34" s="29">
        <v>11</v>
      </c>
      <c r="F34" s="29">
        <v>9</v>
      </c>
      <c r="G34" s="29">
        <v>1046</v>
      </c>
      <c r="H34" s="29">
        <v>1046</v>
      </c>
      <c r="I34" s="29" t="s">
        <v>377</v>
      </c>
      <c r="J34" s="29" t="s">
        <v>378</v>
      </c>
      <c r="K34" s="50">
        <v>2.38239869351922E+16</v>
      </c>
      <c r="L34" s="50">
        <v>9037797695885230</v>
      </c>
      <c r="M34" s="50">
        <v>-4767480665146240</v>
      </c>
      <c r="N34" s="29" t="s">
        <v>18972</v>
      </c>
      <c r="O34" s="29">
        <v>1</v>
      </c>
      <c r="P34" s="29">
        <v>0</v>
      </c>
      <c r="Q34" s="29" t="s">
        <v>19004</v>
      </c>
      <c r="R34" s="29" t="s">
        <v>8</v>
      </c>
      <c r="S34" s="29" t="s">
        <v>8</v>
      </c>
      <c r="T34" s="29" t="s">
        <v>8</v>
      </c>
      <c r="U34" s="29" t="s">
        <v>8</v>
      </c>
      <c r="V34" s="29">
        <v>4</v>
      </c>
      <c r="W34" s="29" t="s">
        <v>8</v>
      </c>
      <c r="X34" s="29">
        <v>1</v>
      </c>
      <c r="Y34" s="29">
        <v>1</v>
      </c>
      <c r="Z34" s="29">
        <v>1</v>
      </c>
      <c r="AA34" s="29" t="s">
        <v>18974</v>
      </c>
      <c r="AB34" s="29" t="s">
        <v>18994</v>
      </c>
      <c r="AC34" s="29" t="s">
        <v>8</v>
      </c>
      <c r="AD34" s="29" t="s">
        <v>8</v>
      </c>
      <c r="AE34" s="29" t="s">
        <v>8</v>
      </c>
      <c r="AF34" s="29" t="s">
        <v>8</v>
      </c>
      <c r="AG34" s="29" t="s">
        <v>8</v>
      </c>
      <c r="AH34" s="29" t="s">
        <v>8</v>
      </c>
      <c r="AI34" s="29" t="s">
        <v>8</v>
      </c>
      <c r="AJ34" s="29" t="s">
        <v>8</v>
      </c>
      <c r="AK34" s="29" t="s">
        <v>8</v>
      </c>
      <c r="AL34" s="29" t="s">
        <v>8</v>
      </c>
      <c r="AM34" s="29" t="s">
        <v>8</v>
      </c>
      <c r="AN34" s="29" t="s">
        <v>8</v>
      </c>
      <c r="AO34" s="29" t="s">
        <v>8</v>
      </c>
      <c r="AP34" s="29" t="s">
        <v>8</v>
      </c>
      <c r="AQ34" s="29" t="s">
        <v>8</v>
      </c>
      <c r="AR34" s="29" t="s">
        <v>8</v>
      </c>
      <c r="AS34" s="29" t="s">
        <v>8</v>
      </c>
      <c r="AT34" s="29" t="s">
        <v>8</v>
      </c>
      <c r="AU34" s="29" t="s">
        <v>8</v>
      </c>
      <c r="AV34" s="29" t="s">
        <v>8</v>
      </c>
      <c r="AW34" s="29" t="s">
        <v>8</v>
      </c>
      <c r="AX34" s="29" t="s">
        <v>8</v>
      </c>
      <c r="AY34" s="29" t="s">
        <v>8</v>
      </c>
      <c r="AZ34" s="29" t="s">
        <v>8</v>
      </c>
      <c r="BA34" s="29" t="s">
        <v>8</v>
      </c>
      <c r="BB34" s="29" t="s">
        <v>8</v>
      </c>
      <c r="BC34" s="29" t="s">
        <v>8</v>
      </c>
      <c r="BD34" s="29" t="s">
        <v>8</v>
      </c>
      <c r="BE34" s="29" t="s">
        <v>8</v>
      </c>
      <c r="BF34" s="29" t="s">
        <v>8</v>
      </c>
      <c r="BG34" s="29" t="s">
        <v>8</v>
      </c>
      <c r="BH34" s="29" t="s">
        <v>8</v>
      </c>
      <c r="BI34" s="29" t="s">
        <v>8</v>
      </c>
      <c r="BJ34" s="29" t="s">
        <v>8</v>
      </c>
      <c r="BK34" s="29" t="s">
        <v>8</v>
      </c>
      <c r="BL34" s="29" t="s">
        <v>8</v>
      </c>
      <c r="BM34" s="29" t="s">
        <v>8</v>
      </c>
      <c r="BN34" s="29" t="s">
        <v>8</v>
      </c>
      <c r="BO34" s="29" t="s">
        <v>8</v>
      </c>
      <c r="BP34" s="29" t="s">
        <v>8</v>
      </c>
      <c r="BQ34" s="29" t="s">
        <v>8</v>
      </c>
      <c r="BR34" s="29" t="s">
        <v>8</v>
      </c>
      <c r="BS34" s="29" t="s">
        <v>379</v>
      </c>
      <c r="BT34" s="29" t="b">
        <v>0</v>
      </c>
      <c r="BU34" s="29" t="b">
        <v>0</v>
      </c>
      <c r="BV34" s="29" t="b">
        <v>0</v>
      </c>
      <c r="BW34" s="29" t="b">
        <v>1</v>
      </c>
      <c r="BX34" s="29" t="b">
        <v>0</v>
      </c>
      <c r="BY34" s="29" t="b">
        <v>0</v>
      </c>
      <c r="BZ34" s="29" t="b">
        <v>0</v>
      </c>
      <c r="CA34" s="29" t="b">
        <v>1</v>
      </c>
      <c r="CB34" s="29">
        <v>1</v>
      </c>
      <c r="CC34" s="29" t="s">
        <v>380</v>
      </c>
      <c r="CD34" s="29" t="s">
        <v>381</v>
      </c>
      <c r="CE34" s="29" t="s">
        <v>382</v>
      </c>
      <c r="CF34" s="29" t="s">
        <v>383</v>
      </c>
    </row>
    <row r="35" spans="1:84" x14ac:dyDescent="0.25">
      <c r="A35" s="29" t="s">
        <v>384</v>
      </c>
      <c r="B35" s="29">
        <v>310410946642114</v>
      </c>
      <c r="C35" s="29">
        <v>8.9014103279466398E+19</v>
      </c>
      <c r="D35" s="29">
        <v>353118084379430</v>
      </c>
      <c r="E35" s="29">
        <v>11</v>
      </c>
      <c r="F35" s="29">
        <v>5</v>
      </c>
      <c r="G35" s="29">
        <v>1047</v>
      </c>
      <c r="H35" s="29">
        <v>1047</v>
      </c>
      <c r="I35" s="29" t="s">
        <v>385</v>
      </c>
      <c r="J35" s="29" t="s">
        <v>386</v>
      </c>
      <c r="K35" s="50">
        <v>2.38244205355434E+16</v>
      </c>
      <c r="L35" s="50">
        <v>9037938062202950</v>
      </c>
      <c r="M35" s="50">
        <v>-3916685718146120</v>
      </c>
      <c r="N35" s="29" t="s">
        <v>18972</v>
      </c>
      <c r="O35" s="29">
        <v>1</v>
      </c>
      <c r="P35" s="29">
        <v>0</v>
      </c>
      <c r="Q35" s="29" t="s">
        <v>19005</v>
      </c>
      <c r="R35" s="29" t="s">
        <v>8</v>
      </c>
      <c r="S35" s="29" t="s">
        <v>8</v>
      </c>
      <c r="T35" s="29" t="s">
        <v>8</v>
      </c>
      <c r="U35" s="29" t="s">
        <v>8</v>
      </c>
      <c r="V35" s="29" t="s">
        <v>8</v>
      </c>
      <c r="W35" s="29" t="s">
        <v>8</v>
      </c>
      <c r="X35" s="29" t="s">
        <v>8</v>
      </c>
      <c r="Y35" s="29" t="s">
        <v>8</v>
      </c>
      <c r="Z35" s="29" t="s">
        <v>8</v>
      </c>
      <c r="AA35" s="29" t="s">
        <v>8</v>
      </c>
      <c r="AB35" s="29" t="s">
        <v>8</v>
      </c>
      <c r="AC35" s="29" t="s">
        <v>8</v>
      </c>
      <c r="AD35" s="29" t="s">
        <v>8</v>
      </c>
      <c r="AE35" s="29" t="s">
        <v>8</v>
      </c>
      <c r="AF35" s="29" t="s">
        <v>8</v>
      </c>
      <c r="AG35" s="29" t="s">
        <v>8</v>
      </c>
      <c r="AH35" s="29" t="s">
        <v>8</v>
      </c>
      <c r="AI35" s="29" t="s">
        <v>8</v>
      </c>
      <c r="AJ35" s="29" t="s">
        <v>8</v>
      </c>
      <c r="AK35" s="29" t="s">
        <v>8</v>
      </c>
      <c r="AL35" s="29" t="s">
        <v>8</v>
      </c>
      <c r="AM35" s="29" t="s">
        <v>8</v>
      </c>
      <c r="AN35" s="29" t="s">
        <v>8</v>
      </c>
      <c r="AO35" s="29" t="s">
        <v>8</v>
      </c>
      <c r="AP35" s="29" t="s">
        <v>8</v>
      </c>
      <c r="AQ35" s="29" t="s">
        <v>8</v>
      </c>
      <c r="AR35" s="29" t="s">
        <v>8</v>
      </c>
      <c r="AS35" s="29" t="s">
        <v>8</v>
      </c>
      <c r="AT35" s="29" t="s">
        <v>8</v>
      </c>
      <c r="AU35" s="29" t="s">
        <v>8</v>
      </c>
      <c r="AV35" s="29" t="s">
        <v>8</v>
      </c>
      <c r="AW35" s="29" t="s">
        <v>8</v>
      </c>
      <c r="AX35" s="29" t="s">
        <v>8</v>
      </c>
      <c r="AY35" s="29" t="s">
        <v>8</v>
      </c>
      <c r="AZ35" s="29" t="s">
        <v>8</v>
      </c>
      <c r="BA35" s="29">
        <v>2</v>
      </c>
      <c r="BB35" s="29" t="s">
        <v>8</v>
      </c>
      <c r="BC35" s="29" t="s">
        <v>8</v>
      </c>
      <c r="BD35" s="29" t="s">
        <v>8</v>
      </c>
      <c r="BE35" s="29" t="s">
        <v>8</v>
      </c>
      <c r="BF35" s="29" t="s">
        <v>8</v>
      </c>
      <c r="BG35" s="29" t="s">
        <v>8</v>
      </c>
      <c r="BH35" s="29" t="s">
        <v>8</v>
      </c>
      <c r="BI35" s="29" t="s">
        <v>8</v>
      </c>
      <c r="BJ35" s="29" t="s">
        <v>8</v>
      </c>
      <c r="BK35" s="29" t="s">
        <v>8</v>
      </c>
      <c r="BL35" s="29" t="s">
        <v>8</v>
      </c>
      <c r="BM35" s="29" t="s">
        <v>8</v>
      </c>
      <c r="BN35" s="29" t="s">
        <v>8</v>
      </c>
      <c r="BO35" s="29" t="s">
        <v>8</v>
      </c>
      <c r="BP35" s="29" t="s">
        <v>8</v>
      </c>
      <c r="BQ35" s="29" t="s">
        <v>8</v>
      </c>
      <c r="BR35" s="29" t="s">
        <v>8</v>
      </c>
      <c r="BS35" s="29" t="s">
        <v>387</v>
      </c>
      <c r="BT35" s="29" t="b">
        <v>0</v>
      </c>
      <c r="BU35" s="29" t="b">
        <v>0</v>
      </c>
      <c r="BV35" s="29" t="b">
        <v>0</v>
      </c>
      <c r="BW35" s="29" t="b">
        <v>1</v>
      </c>
      <c r="BX35" s="29" t="b">
        <v>0</v>
      </c>
      <c r="BY35" s="29" t="b">
        <v>0</v>
      </c>
      <c r="BZ35" s="29" t="b">
        <v>0</v>
      </c>
      <c r="CA35" s="29" t="b">
        <v>0</v>
      </c>
      <c r="CB35" s="29">
        <v>1</v>
      </c>
      <c r="CC35" s="29" t="s">
        <v>388</v>
      </c>
      <c r="CD35" s="29" t="s">
        <v>389</v>
      </c>
      <c r="CE35" s="29" t="s">
        <v>390</v>
      </c>
      <c r="CF35" s="29" t="s">
        <v>391</v>
      </c>
    </row>
    <row r="36" spans="1:84" x14ac:dyDescent="0.25">
      <c r="A36" s="29" t="s">
        <v>392</v>
      </c>
      <c r="B36" s="29">
        <v>310410946642114</v>
      </c>
      <c r="C36" s="29">
        <v>8.9014103279466398E+19</v>
      </c>
      <c r="D36" s="29">
        <v>353118084379430</v>
      </c>
      <c r="E36" s="29">
        <v>11</v>
      </c>
      <c r="F36" s="29">
        <v>5</v>
      </c>
      <c r="G36" s="29">
        <v>1049</v>
      </c>
      <c r="H36" s="29">
        <v>1049</v>
      </c>
      <c r="I36" s="29" t="s">
        <v>393</v>
      </c>
      <c r="J36" s="29" t="s">
        <v>394</v>
      </c>
      <c r="K36" s="50">
        <v>2.38249579628839E+16</v>
      </c>
      <c r="L36" s="50">
        <v>9037963453148880</v>
      </c>
      <c r="M36" s="50">
        <v>-5598197889390910</v>
      </c>
      <c r="N36" s="29" t="s">
        <v>18972</v>
      </c>
      <c r="O36" s="29">
        <v>1</v>
      </c>
      <c r="P36" s="29">
        <v>0</v>
      </c>
      <c r="Q36" s="29" t="s">
        <v>19006</v>
      </c>
      <c r="R36" s="29" t="s">
        <v>8</v>
      </c>
      <c r="S36" s="29" t="s">
        <v>8</v>
      </c>
      <c r="T36" s="29" t="s">
        <v>8</v>
      </c>
      <c r="U36" s="29" t="s">
        <v>8</v>
      </c>
      <c r="V36" s="29" t="s">
        <v>8</v>
      </c>
      <c r="W36" s="29" t="s">
        <v>8</v>
      </c>
      <c r="X36" s="29" t="s">
        <v>8</v>
      </c>
      <c r="Y36" s="29" t="s">
        <v>8</v>
      </c>
      <c r="Z36" s="29" t="s">
        <v>8</v>
      </c>
      <c r="AA36" s="29" t="s">
        <v>8</v>
      </c>
      <c r="AB36" s="29" t="s">
        <v>8</v>
      </c>
      <c r="AC36" s="29" t="s">
        <v>8</v>
      </c>
      <c r="AD36" s="29" t="s">
        <v>8</v>
      </c>
      <c r="AE36" s="29" t="s">
        <v>8</v>
      </c>
      <c r="AF36" s="29" t="s">
        <v>8</v>
      </c>
      <c r="AG36" s="29" t="s">
        <v>8</v>
      </c>
      <c r="AH36" s="29" t="s">
        <v>8</v>
      </c>
      <c r="AI36" s="29" t="s">
        <v>8</v>
      </c>
      <c r="AJ36" s="29" t="s">
        <v>8</v>
      </c>
      <c r="AK36" s="29" t="s">
        <v>8</v>
      </c>
      <c r="AL36" s="29" t="s">
        <v>8</v>
      </c>
      <c r="AM36" s="29" t="s">
        <v>8</v>
      </c>
      <c r="AN36" s="29" t="s">
        <v>8</v>
      </c>
      <c r="AO36" s="29" t="s">
        <v>8</v>
      </c>
      <c r="AP36" s="29" t="s">
        <v>8</v>
      </c>
      <c r="AQ36" s="29" t="s">
        <v>8</v>
      </c>
      <c r="AR36" s="29" t="s">
        <v>8</v>
      </c>
      <c r="AS36" s="29" t="s">
        <v>8</v>
      </c>
      <c r="AT36" s="29" t="s">
        <v>8</v>
      </c>
      <c r="AU36" s="29" t="s">
        <v>8</v>
      </c>
      <c r="AV36" s="29" t="s">
        <v>8</v>
      </c>
      <c r="AW36" s="29" t="s">
        <v>8</v>
      </c>
      <c r="AX36" s="29" t="s">
        <v>8</v>
      </c>
      <c r="AY36" s="29" t="s">
        <v>8</v>
      </c>
      <c r="AZ36" s="29" t="s">
        <v>8</v>
      </c>
      <c r="BA36" s="29">
        <v>2</v>
      </c>
      <c r="BB36" s="29" t="s">
        <v>8</v>
      </c>
      <c r="BC36" s="29" t="s">
        <v>8</v>
      </c>
      <c r="BD36" s="29" t="s">
        <v>8</v>
      </c>
      <c r="BE36" s="29" t="s">
        <v>8</v>
      </c>
      <c r="BF36" s="29" t="s">
        <v>8</v>
      </c>
      <c r="BG36" s="29" t="s">
        <v>8</v>
      </c>
      <c r="BH36" s="29" t="s">
        <v>8</v>
      </c>
      <c r="BI36" s="29" t="s">
        <v>8</v>
      </c>
      <c r="BJ36" s="29" t="s">
        <v>8</v>
      </c>
      <c r="BK36" s="29" t="s">
        <v>8</v>
      </c>
      <c r="BL36" s="29" t="s">
        <v>8</v>
      </c>
      <c r="BM36" s="29" t="s">
        <v>8</v>
      </c>
      <c r="BN36" s="29" t="s">
        <v>8</v>
      </c>
      <c r="BO36" s="29" t="s">
        <v>8</v>
      </c>
      <c r="BP36" s="29" t="s">
        <v>8</v>
      </c>
      <c r="BQ36" s="29" t="s">
        <v>8</v>
      </c>
      <c r="BR36" s="29" t="s">
        <v>8</v>
      </c>
      <c r="BS36" s="29" t="s">
        <v>395</v>
      </c>
      <c r="BT36" s="29" t="b">
        <v>0</v>
      </c>
      <c r="BU36" s="29" t="b">
        <v>0</v>
      </c>
      <c r="BV36" s="29" t="b">
        <v>0</v>
      </c>
      <c r="BW36" s="29" t="b">
        <v>1</v>
      </c>
      <c r="BX36" s="29" t="b">
        <v>0</v>
      </c>
      <c r="BY36" s="29" t="b">
        <v>0</v>
      </c>
      <c r="BZ36" s="29" t="b">
        <v>0</v>
      </c>
      <c r="CA36" s="29" t="b">
        <v>0</v>
      </c>
      <c r="CB36" s="29">
        <v>1</v>
      </c>
      <c r="CC36" s="29" t="s">
        <v>396</v>
      </c>
      <c r="CD36" s="29" t="s">
        <v>397</v>
      </c>
      <c r="CE36" s="29" t="s">
        <v>398</v>
      </c>
      <c r="CF36" s="29" t="s">
        <v>399</v>
      </c>
    </row>
    <row r="37" spans="1:84" x14ac:dyDescent="0.25">
      <c r="A37" s="29" t="s">
        <v>400</v>
      </c>
      <c r="B37" s="29">
        <v>310410942995952</v>
      </c>
      <c r="C37" s="29">
        <v>8.9014103279429894E+19</v>
      </c>
      <c r="D37" s="29">
        <v>353118083539513</v>
      </c>
      <c r="E37" s="29">
        <v>11</v>
      </c>
      <c r="F37" s="29">
        <v>2</v>
      </c>
      <c r="G37" s="29">
        <v>1030</v>
      </c>
      <c r="H37" s="29">
        <v>1030</v>
      </c>
      <c r="I37" s="29" t="s">
        <v>401</v>
      </c>
      <c r="J37" s="29" t="s">
        <v>402</v>
      </c>
      <c r="K37" s="50">
        <v>2382049140829630</v>
      </c>
      <c r="L37" s="50">
        <v>9038023312007110</v>
      </c>
      <c r="M37" s="50">
        <v>-4157896337631170</v>
      </c>
      <c r="N37" s="29" t="s">
        <v>18972</v>
      </c>
      <c r="O37" s="29">
        <v>1</v>
      </c>
      <c r="P37" s="29">
        <v>0</v>
      </c>
      <c r="Q37" s="29" t="s">
        <v>8</v>
      </c>
      <c r="R37" s="29" t="s">
        <v>8</v>
      </c>
      <c r="S37" s="29" t="s">
        <v>8</v>
      </c>
      <c r="T37" s="29" t="s">
        <v>8</v>
      </c>
      <c r="U37" s="29" t="s">
        <v>8</v>
      </c>
      <c r="V37" s="29" t="s">
        <v>8</v>
      </c>
      <c r="W37" s="29" t="s">
        <v>8</v>
      </c>
      <c r="X37" s="29" t="s">
        <v>8</v>
      </c>
      <c r="Y37" s="29" t="s">
        <v>8</v>
      </c>
      <c r="Z37" s="29" t="s">
        <v>8</v>
      </c>
      <c r="AA37" s="29" t="s">
        <v>8</v>
      </c>
      <c r="AB37" s="29" t="s">
        <v>8</v>
      </c>
      <c r="AC37" s="29" t="s">
        <v>8</v>
      </c>
      <c r="AD37" s="29">
        <v>1</v>
      </c>
      <c r="AE37" s="29" t="s">
        <v>8</v>
      </c>
      <c r="AF37" s="29">
        <v>2</v>
      </c>
      <c r="AG37" s="29" t="s">
        <v>8</v>
      </c>
      <c r="AH37" s="29" t="s">
        <v>8</v>
      </c>
      <c r="AI37" s="29" t="s">
        <v>8</v>
      </c>
      <c r="AJ37" s="29" t="s">
        <v>8</v>
      </c>
      <c r="AK37" s="29" t="s">
        <v>8</v>
      </c>
      <c r="AL37" s="29" t="s">
        <v>8</v>
      </c>
      <c r="AM37" s="29" t="s">
        <v>8</v>
      </c>
      <c r="AN37" s="29" t="s">
        <v>8</v>
      </c>
      <c r="AO37" s="29" t="s">
        <v>8</v>
      </c>
      <c r="AP37" s="29" t="s">
        <v>8</v>
      </c>
      <c r="AQ37" s="29" t="s">
        <v>8</v>
      </c>
      <c r="AR37" s="29" t="s">
        <v>8</v>
      </c>
      <c r="AS37" s="29" t="s">
        <v>8</v>
      </c>
      <c r="AT37" s="29" t="s">
        <v>8</v>
      </c>
      <c r="AU37" s="29" t="s">
        <v>8</v>
      </c>
      <c r="AV37" s="29" t="s">
        <v>8</v>
      </c>
      <c r="AW37" s="29" t="s">
        <v>8</v>
      </c>
      <c r="AX37" s="29" t="s">
        <v>8</v>
      </c>
      <c r="AY37" s="29" t="s">
        <v>8</v>
      </c>
      <c r="AZ37" s="29" t="s">
        <v>8</v>
      </c>
      <c r="BA37" s="29" t="s">
        <v>8</v>
      </c>
      <c r="BB37" s="29" t="s">
        <v>8</v>
      </c>
      <c r="BC37" s="29" t="s">
        <v>8</v>
      </c>
      <c r="BD37" s="29" t="s">
        <v>8</v>
      </c>
      <c r="BE37" s="29" t="s">
        <v>8</v>
      </c>
      <c r="BF37" s="29" t="s">
        <v>8</v>
      </c>
      <c r="BG37" s="29" t="s">
        <v>8</v>
      </c>
      <c r="BH37" s="29" t="s">
        <v>8</v>
      </c>
      <c r="BI37" s="29" t="s">
        <v>8</v>
      </c>
      <c r="BJ37" s="29" t="s">
        <v>8</v>
      </c>
      <c r="BK37" s="29" t="s">
        <v>8</v>
      </c>
      <c r="BL37" s="29" t="s">
        <v>8</v>
      </c>
      <c r="BM37" s="29" t="s">
        <v>8</v>
      </c>
      <c r="BN37" s="29" t="s">
        <v>8</v>
      </c>
      <c r="BO37" s="29" t="s">
        <v>8</v>
      </c>
      <c r="BP37" s="29" t="s">
        <v>8</v>
      </c>
      <c r="BQ37" s="29" t="s">
        <v>8</v>
      </c>
      <c r="BR37" s="29" t="s">
        <v>8</v>
      </c>
      <c r="BS37" s="29" t="s">
        <v>403</v>
      </c>
      <c r="BT37" s="29" t="b">
        <v>0</v>
      </c>
      <c r="BU37" s="29" t="b">
        <v>0</v>
      </c>
      <c r="BV37" s="29" t="b">
        <v>0</v>
      </c>
      <c r="BW37" s="29" t="b">
        <v>0</v>
      </c>
      <c r="BX37" s="29" t="b">
        <v>0</v>
      </c>
      <c r="BY37" s="29" t="b">
        <v>1</v>
      </c>
      <c r="BZ37" s="29" t="b">
        <v>1</v>
      </c>
      <c r="CA37" s="29" t="b">
        <v>0</v>
      </c>
      <c r="CB37" s="29">
        <v>1</v>
      </c>
      <c r="CC37" s="29" t="s">
        <v>404</v>
      </c>
      <c r="CD37" s="29" t="s">
        <v>405</v>
      </c>
      <c r="CE37" s="29" t="s">
        <v>406</v>
      </c>
      <c r="CF37" s="29" t="s">
        <v>407</v>
      </c>
    </row>
    <row r="38" spans="1:84" x14ac:dyDescent="0.25">
      <c r="A38" s="29" t="s">
        <v>408</v>
      </c>
      <c r="B38" s="29">
        <v>310410942995952</v>
      </c>
      <c r="C38" s="29">
        <v>8.9014103279429894E+19</v>
      </c>
      <c r="D38" s="29">
        <v>353118083539513</v>
      </c>
      <c r="E38" s="29">
        <v>11</v>
      </c>
      <c r="F38" s="29">
        <v>2</v>
      </c>
      <c r="G38" s="29">
        <v>1031</v>
      </c>
      <c r="H38" s="29">
        <v>1031</v>
      </c>
      <c r="I38" s="29" t="s">
        <v>409</v>
      </c>
      <c r="J38" s="29" t="s">
        <v>410</v>
      </c>
      <c r="K38" s="50">
        <v>2382045109937770</v>
      </c>
      <c r="L38" s="50">
        <v>9037988993633640</v>
      </c>
      <c r="M38" s="50">
        <v>-2931192907217930</v>
      </c>
      <c r="N38" s="29" t="s">
        <v>18972</v>
      </c>
      <c r="O38" s="29">
        <v>1</v>
      </c>
      <c r="P38" s="29">
        <v>0</v>
      </c>
      <c r="Q38" s="29" t="s">
        <v>8</v>
      </c>
      <c r="R38" s="29" t="s">
        <v>8</v>
      </c>
      <c r="S38" s="29" t="s">
        <v>8</v>
      </c>
      <c r="T38" s="29" t="s">
        <v>8</v>
      </c>
      <c r="U38" s="29" t="s">
        <v>8</v>
      </c>
      <c r="V38" s="29" t="s">
        <v>8</v>
      </c>
      <c r="W38" s="29" t="s">
        <v>8</v>
      </c>
      <c r="X38" s="29" t="s">
        <v>8</v>
      </c>
      <c r="Y38" s="29" t="s">
        <v>8</v>
      </c>
      <c r="Z38" s="29" t="s">
        <v>8</v>
      </c>
      <c r="AA38" s="29" t="s">
        <v>8</v>
      </c>
      <c r="AB38" s="29" t="s">
        <v>8</v>
      </c>
      <c r="AC38" s="29" t="s">
        <v>8</v>
      </c>
      <c r="AD38" s="29">
        <v>3</v>
      </c>
      <c r="AE38" s="29" t="s">
        <v>8</v>
      </c>
      <c r="AF38" s="29">
        <v>4</v>
      </c>
      <c r="AG38" s="29" t="s">
        <v>8</v>
      </c>
      <c r="AH38" s="29" t="s">
        <v>8</v>
      </c>
      <c r="AI38" s="29" t="s">
        <v>8</v>
      </c>
      <c r="AJ38" s="29" t="s">
        <v>8</v>
      </c>
      <c r="AK38" s="29" t="s">
        <v>8</v>
      </c>
      <c r="AL38" s="29" t="s">
        <v>8</v>
      </c>
      <c r="AM38" s="29" t="s">
        <v>8</v>
      </c>
      <c r="AN38" s="29" t="s">
        <v>8</v>
      </c>
      <c r="AO38" s="29" t="s">
        <v>8</v>
      </c>
      <c r="AP38" s="29" t="s">
        <v>8</v>
      </c>
      <c r="AQ38" s="29" t="s">
        <v>8</v>
      </c>
      <c r="AR38" s="29" t="s">
        <v>8</v>
      </c>
      <c r="AS38" s="29" t="s">
        <v>8</v>
      </c>
      <c r="AT38" s="29" t="s">
        <v>8</v>
      </c>
      <c r="AU38" s="29" t="s">
        <v>8</v>
      </c>
      <c r="AV38" s="29" t="s">
        <v>8</v>
      </c>
      <c r="AW38" s="29" t="s">
        <v>8</v>
      </c>
      <c r="AX38" s="29" t="s">
        <v>8</v>
      </c>
      <c r="AY38" s="29" t="s">
        <v>8</v>
      </c>
      <c r="AZ38" s="29" t="s">
        <v>8</v>
      </c>
      <c r="BA38" s="29" t="s">
        <v>8</v>
      </c>
      <c r="BB38" s="29" t="s">
        <v>8</v>
      </c>
      <c r="BC38" s="29" t="s">
        <v>8</v>
      </c>
      <c r="BD38" s="29" t="s">
        <v>8</v>
      </c>
      <c r="BE38" s="29" t="s">
        <v>8</v>
      </c>
      <c r="BF38" s="29" t="s">
        <v>8</v>
      </c>
      <c r="BG38" s="29" t="s">
        <v>8</v>
      </c>
      <c r="BH38" s="29" t="s">
        <v>8</v>
      </c>
      <c r="BI38" s="29" t="s">
        <v>8</v>
      </c>
      <c r="BJ38" s="29" t="s">
        <v>8</v>
      </c>
      <c r="BK38" s="29" t="s">
        <v>8</v>
      </c>
      <c r="BL38" s="29" t="s">
        <v>8</v>
      </c>
      <c r="BM38" s="29" t="s">
        <v>8</v>
      </c>
      <c r="BN38" s="29" t="s">
        <v>8</v>
      </c>
      <c r="BO38" s="29" t="s">
        <v>8</v>
      </c>
      <c r="BP38" s="29" t="s">
        <v>8</v>
      </c>
      <c r="BQ38" s="29" t="s">
        <v>8</v>
      </c>
      <c r="BR38" s="29" t="s">
        <v>8</v>
      </c>
      <c r="BS38" s="29" t="s">
        <v>8</v>
      </c>
      <c r="BT38" s="29" t="b">
        <v>0</v>
      </c>
      <c r="BU38" s="29" t="b">
        <v>0</v>
      </c>
      <c r="BV38" s="29" t="b">
        <v>0</v>
      </c>
      <c r="BW38" s="29" t="b">
        <v>0</v>
      </c>
      <c r="BX38" s="29" t="b">
        <v>0</v>
      </c>
      <c r="BY38" s="29" t="b">
        <v>1</v>
      </c>
      <c r="BZ38" s="29" t="b">
        <v>1</v>
      </c>
      <c r="CA38" s="29" t="b">
        <v>0</v>
      </c>
      <c r="CB38" s="29">
        <v>1</v>
      </c>
      <c r="CC38" s="29" t="s">
        <v>411</v>
      </c>
      <c r="CD38" s="29" t="s">
        <v>412</v>
      </c>
      <c r="CE38" s="29" t="s">
        <v>413</v>
      </c>
      <c r="CF38" s="29" t="s">
        <v>414</v>
      </c>
    </row>
    <row r="39" spans="1:84" x14ac:dyDescent="0.25">
      <c r="A39" s="29" t="s">
        <v>415</v>
      </c>
      <c r="B39" s="29">
        <v>310410942995952</v>
      </c>
      <c r="C39" s="29">
        <v>8.9014103279429894E+19</v>
      </c>
      <c r="D39" s="29">
        <v>353118083539513</v>
      </c>
      <c r="E39" s="29">
        <v>11</v>
      </c>
      <c r="F39" s="29">
        <v>2</v>
      </c>
      <c r="G39" s="29">
        <v>1032</v>
      </c>
      <c r="H39" s="29">
        <v>1032</v>
      </c>
      <c r="I39" s="29" t="s">
        <v>416</v>
      </c>
      <c r="J39" s="29" t="s">
        <v>417</v>
      </c>
      <c r="K39" s="50">
        <v>2.38205731839648E+16</v>
      </c>
      <c r="L39" s="50">
        <v>903800413389503</v>
      </c>
      <c r="M39" s="50">
        <v>-4570690067197240</v>
      </c>
      <c r="N39" s="29" t="s">
        <v>18977</v>
      </c>
      <c r="O39" s="29">
        <v>1</v>
      </c>
      <c r="P39" s="29">
        <v>0</v>
      </c>
      <c r="Q39" s="29" t="s">
        <v>8</v>
      </c>
      <c r="R39" s="29" t="s">
        <v>8</v>
      </c>
      <c r="S39" s="29" t="s">
        <v>8</v>
      </c>
      <c r="T39" s="29" t="s">
        <v>8</v>
      </c>
      <c r="U39" s="29" t="s">
        <v>8</v>
      </c>
      <c r="V39" s="29" t="s">
        <v>8</v>
      </c>
      <c r="W39" s="29" t="s">
        <v>8</v>
      </c>
      <c r="X39" s="29" t="s">
        <v>8</v>
      </c>
      <c r="Y39" s="29" t="s">
        <v>8</v>
      </c>
      <c r="Z39" s="29" t="s">
        <v>8</v>
      </c>
      <c r="AA39" s="29" t="s">
        <v>8</v>
      </c>
      <c r="AB39" s="29" t="s">
        <v>8</v>
      </c>
      <c r="AC39" s="29" t="s">
        <v>8</v>
      </c>
      <c r="AD39" s="29">
        <v>1</v>
      </c>
      <c r="AE39" s="29" t="s">
        <v>8</v>
      </c>
      <c r="AF39" s="29">
        <v>2</v>
      </c>
      <c r="AG39" s="29" t="s">
        <v>8</v>
      </c>
      <c r="AH39" s="29" t="s">
        <v>8</v>
      </c>
      <c r="AI39" s="29" t="s">
        <v>8</v>
      </c>
      <c r="AJ39" s="29" t="s">
        <v>8</v>
      </c>
      <c r="AK39" s="29" t="s">
        <v>8</v>
      </c>
      <c r="AL39" s="29" t="s">
        <v>8</v>
      </c>
      <c r="AM39" s="29" t="s">
        <v>8</v>
      </c>
      <c r="AN39" s="29" t="s">
        <v>8</v>
      </c>
      <c r="AO39" s="29" t="s">
        <v>8</v>
      </c>
      <c r="AP39" s="29" t="s">
        <v>8</v>
      </c>
      <c r="AQ39" s="29" t="s">
        <v>8</v>
      </c>
      <c r="AR39" s="29" t="s">
        <v>8</v>
      </c>
      <c r="AS39" s="29" t="s">
        <v>8</v>
      </c>
      <c r="AT39" s="29" t="s">
        <v>8</v>
      </c>
      <c r="AU39" s="29" t="s">
        <v>8</v>
      </c>
      <c r="AV39" s="29" t="s">
        <v>8</v>
      </c>
      <c r="AW39" s="29" t="s">
        <v>8</v>
      </c>
      <c r="AX39" s="29" t="s">
        <v>8</v>
      </c>
      <c r="AY39" s="29" t="s">
        <v>8</v>
      </c>
      <c r="AZ39" s="29" t="s">
        <v>8</v>
      </c>
      <c r="BA39" s="29" t="s">
        <v>8</v>
      </c>
      <c r="BB39" s="29" t="s">
        <v>8</v>
      </c>
      <c r="BC39" s="29" t="s">
        <v>8</v>
      </c>
      <c r="BD39" s="29" t="s">
        <v>8</v>
      </c>
      <c r="BE39" s="29" t="s">
        <v>8</v>
      </c>
      <c r="BF39" s="29" t="s">
        <v>8</v>
      </c>
      <c r="BG39" s="29" t="s">
        <v>8</v>
      </c>
      <c r="BH39" s="29" t="s">
        <v>8</v>
      </c>
      <c r="BI39" s="29" t="s">
        <v>8</v>
      </c>
      <c r="BJ39" s="29" t="s">
        <v>8</v>
      </c>
      <c r="BK39" s="29" t="s">
        <v>8</v>
      </c>
      <c r="BL39" s="29" t="s">
        <v>8</v>
      </c>
      <c r="BM39" s="29" t="s">
        <v>8</v>
      </c>
      <c r="BN39" s="29" t="s">
        <v>8</v>
      </c>
      <c r="BO39" s="29" t="s">
        <v>8</v>
      </c>
      <c r="BP39" s="29" t="s">
        <v>8</v>
      </c>
      <c r="BQ39" s="29" t="s">
        <v>8</v>
      </c>
      <c r="BR39" s="29" t="s">
        <v>8</v>
      </c>
      <c r="BS39" s="29" t="s">
        <v>418</v>
      </c>
      <c r="BT39" s="29" t="b">
        <v>0</v>
      </c>
      <c r="BU39" s="29" t="b">
        <v>0</v>
      </c>
      <c r="BV39" s="29" t="b">
        <v>0</v>
      </c>
      <c r="BW39" s="29" t="b">
        <v>0</v>
      </c>
      <c r="BX39" s="29" t="b">
        <v>0</v>
      </c>
      <c r="BY39" s="29" t="b">
        <v>1</v>
      </c>
      <c r="BZ39" s="29" t="b">
        <v>1</v>
      </c>
      <c r="CA39" s="29" t="b">
        <v>0</v>
      </c>
      <c r="CB39" s="29">
        <v>1</v>
      </c>
      <c r="CC39" s="29" t="s">
        <v>419</v>
      </c>
      <c r="CD39" s="29" t="s">
        <v>420</v>
      </c>
      <c r="CE39" s="29" t="s">
        <v>421</v>
      </c>
      <c r="CF39" s="29" t="s">
        <v>422</v>
      </c>
    </row>
    <row r="40" spans="1:84" x14ac:dyDescent="0.25">
      <c r="A40" s="29" t="s">
        <v>423</v>
      </c>
      <c r="B40" s="29">
        <v>310410942995952</v>
      </c>
      <c r="C40" s="29">
        <v>8.9014103279429894E+19</v>
      </c>
      <c r="D40" s="29">
        <v>353118083539513</v>
      </c>
      <c r="E40" s="29">
        <v>11</v>
      </c>
      <c r="F40" s="29">
        <v>2</v>
      </c>
      <c r="G40" s="29">
        <v>1033</v>
      </c>
      <c r="H40" s="29">
        <v>1033</v>
      </c>
      <c r="I40" s="29" t="s">
        <v>424</v>
      </c>
      <c r="J40" s="29" t="s">
        <v>425</v>
      </c>
      <c r="K40" s="50">
        <v>2.38207669516218E+16</v>
      </c>
      <c r="L40" s="50">
        <v>903801785890405</v>
      </c>
      <c r="M40" s="50">
        <v>-4.4564363910092304E+16</v>
      </c>
      <c r="N40" s="29" t="s">
        <v>18972</v>
      </c>
      <c r="O40" s="29">
        <v>1</v>
      </c>
      <c r="P40" s="29">
        <v>0</v>
      </c>
      <c r="Q40" s="29" t="s">
        <v>8</v>
      </c>
      <c r="R40" s="29" t="s">
        <v>8</v>
      </c>
      <c r="S40" s="29" t="s">
        <v>8</v>
      </c>
      <c r="T40" s="29" t="s">
        <v>8</v>
      </c>
      <c r="U40" s="29" t="s">
        <v>8</v>
      </c>
      <c r="V40" s="29" t="s">
        <v>8</v>
      </c>
      <c r="W40" s="29" t="s">
        <v>8</v>
      </c>
      <c r="X40" s="29" t="s">
        <v>8</v>
      </c>
      <c r="Y40" s="29" t="s">
        <v>8</v>
      </c>
      <c r="Z40" s="29" t="s">
        <v>8</v>
      </c>
      <c r="AA40" s="29" t="s">
        <v>8</v>
      </c>
      <c r="AB40" s="29" t="s">
        <v>8</v>
      </c>
      <c r="AC40" s="29" t="s">
        <v>8</v>
      </c>
      <c r="AD40" s="29">
        <v>2</v>
      </c>
      <c r="AE40" s="29" t="s">
        <v>8</v>
      </c>
      <c r="AF40" s="29">
        <v>1</v>
      </c>
      <c r="AG40" s="29" t="s">
        <v>8</v>
      </c>
      <c r="AH40" s="29" t="s">
        <v>8</v>
      </c>
      <c r="AI40" s="29" t="s">
        <v>8</v>
      </c>
      <c r="AJ40" s="29" t="s">
        <v>8</v>
      </c>
      <c r="AK40" s="29" t="s">
        <v>8</v>
      </c>
      <c r="AL40" s="29" t="s">
        <v>8</v>
      </c>
      <c r="AM40" s="29" t="s">
        <v>8</v>
      </c>
      <c r="AN40" s="29" t="s">
        <v>8</v>
      </c>
      <c r="AO40" s="29" t="s">
        <v>8</v>
      </c>
      <c r="AP40" s="29" t="s">
        <v>8</v>
      </c>
      <c r="AQ40" s="29" t="s">
        <v>8</v>
      </c>
      <c r="AR40" s="29" t="s">
        <v>8</v>
      </c>
      <c r="AS40" s="29" t="s">
        <v>8</v>
      </c>
      <c r="AT40" s="29" t="s">
        <v>8</v>
      </c>
      <c r="AU40" s="29" t="s">
        <v>8</v>
      </c>
      <c r="AV40" s="29" t="s">
        <v>8</v>
      </c>
      <c r="AW40" s="29" t="s">
        <v>8</v>
      </c>
      <c r="AX40" s="29" t="s">
        <v>8</v>
      </c>
      <c r="AY40" s="29" t="s">
        <v>8</v>
      </c>
      <c r="AZ40" s="29" t="s">
        <v>8</v>
      </c>
      <c r="BA40" s="29" t="s">
        <v>8</v>
      </c>
      <c r="BB40" s="29" t="s">
        <v>8</v>
      </c>
      <c r="BC40" s="29" t="s">
        <v>8</v>
      </c>
      <c r="BD40" s="29" t="s">
        <v>8</v>
      </c>
      <c r="BE40" s="29" t="s">
        <v>8</v>
      </c>
      <c r="BF40" s="29" t="s">
        <v>8</v>
      </c>
      <c r="BG40" s="29" t="s">
        <v>8</v>
      </c>
      <c r="BH40" s="29" t="s">
        <v>8</v>
      </c>
      <c r="BI40" s="29" t="s">
        <v>8</v>
      </c>
      <c r="BJ40" s="29" t="s">
        <v>8</v>
      </c>
      <c r="BK40" s="29" t="s">
        <v>8</v>
      </c>
      <c r="BL40" s="29" t="s">
        <v>8</v>
      </c>
      <c r="BM40" s="29" t="s">
        <v>8</v>
      </c>
      <c r="BN40" s="29" t="s">
        <v>8</v>
      </c>
      <c r="BO40" s="29" t="s">
        <v>8</v>
      </c>
      <c r="BP40" s="29" t="s">
        <v>8</v>
      </c>
      <c r="BQ40" s="29" t="s">
        <v>8</v>
      </c>
      <c r="BR40" s="29" t="s">
        <v>8</v>
      </c>
      <c r="BS40" s="29" t="s">
        <v>426</v>
      </c>
      <c r="BT40" s="29" t="b">
        <v>0</v>
      </c>
      <c r="BU40" s="29" t="b">
        <v>0</v>
      </c>
      <c r="BV40" s="29" t="b">
        <v>0</v>
      </c>
      <c r="BW40" s="29" t="b">
        <v>0</v>
      </c>
      <c r="BX40" s="29" t="b">
        <v>0</v>
      </c>
      <c r="BY40" s="29" t="b">
        <v>1</v>
      </c>
      <c r="BZ40" s="29" t="b">
        <v>1</v>
      </c>
      <c r="CA40" s="29" t="b">
        <v>0</v>
      </c>
      <c r="CB40" s="29">
        <v>1</v>
      </c>
      <c r="CC40" s="29" t="s">
        <v>427</v>
      </c>
      <c r="CD40" s="29" t="s">
        <v>428</v>
      </c>
      <c r="CE40" s="29" t="s">
        <v>429</v>
      </c>
      <c r="CF40" s="29" t="s">
        <v>430</v>
      </c>
    </row>
    <row r="41" spans="1:84" x14ac:dyDescent="0.25">
      <c r="A41" s="29" t="s">
        <v>431</v>
      </c>
      <c r="B41" s="29">
        <v>310410942995952</v>
      </c>
      <c r="C41" s="29">
        <v>8.9014103279429894E+19</v>
      </c>
      <c r="D41" s="29">
        <v>353118083539513</v>
      </c>
      <c r="E41" s="29">
        <v>11</v>
      </c>
      <c r="F41" s="29">
        <v>2</v>
      </c>
      <c r="G41" s="29">
        <v>1034</v>
      </c>
      <c r="H41" s="29">
        <v>1034</v>
      </c>
      <c r="I41" s="29" t="s">
        <v>432</v>
      </c>
      <c r="J41" s="29" t="s">
        <v>433</v>
      </c>
      <c r="K41" s="50">
        <v>2.38235467179984E+16</v>
      </c>
      <c r="L41" s="50">
        <v>9037835881932830</v>
      </c>
      <c r="M41" s="50">
        <v>-4647604057072510</v>
      </c>
      <c r="N41" s="29" t="s">
        <v>18972</v>
      </c>
      <c r="O41" s="29">
        <v>1</v>
      </c>
      <c r="P41" s="29">
        <v>0</v>
      </c>
      <c r="Q41" s="29" t="s">
        <v>8</v>
      </c>
      <c r="R41" s="29" t="s">
        <v>8</v>
      </c>
      <c r="S41" s="29" t="s">
        <v>8</v>
      </c>
      <c r="T41" s="29" t="s">
        <v>8</v>
      </c>
      <c r="U41" s="29" t="s">
        <v>8</v>
      </c>
      <c r="V41" s="29" t="s">
        <v>8</v>
      </c>
      <c r="W41" s="29" t="s">
        <v>8</v>
      </c>
      <c r="X41" s="29" t="s">
        <v>8</v>
      </c>
      <c r="Y41" s="29" t="s">
        <v>8</v>
      </c>
      <c r="Z41" s="29" t="s">
        <v>8</v>
      </c>
      <c r="AA41" s="29" t="s">
        <v>8</v>
      </c>
      <c r="AB41" s="29" t="s">
        <v>8</v>
      </c>
      <c r="AC41" s="29" t="s">
        <v>8</v>
      </c>
      <c r="AD41" s="29">
        <v>1</v>
      </c>
      <c r="AE41" s="29" t="s">
        <v>8</v>
      </c>
      <c r="AF41" s="29">
        <v>2</v>
      </c>
      <c r="AG41" s="29" t="s">
        <v>8</v>
      </c>
      <c r="AH41" s="29" t="s">
        <v>8</v>
      </c>
      <c r="AI41" s="29" t="s">
        <v>8</v>
      </c>
      <c r="AJ41" s="29" t="s">
        <v>8</v>
      </c>
      <c r="AK41" s="29" t="s">
        <v>8</v>
      </c>
      <c r="AL41" s="29" t="s">
        <v>8</v>
      </c>
      <c r="AM41" s="29" t="s">
        <v>8</v>
      </c>
      <c r="AN41" s="29" t="s">
        <v>8</v>
      </c>
      <c r="AO41" s="29" t="s">
        <v>8</v>
      </c>
      <c r="AP41" s="29" t="s">
        <v>8</v>
      </c>
      <c r="AQ41" s="29" t="s">
        <v>8</v>
      </c>
      <c r="AR41" s="29" t="s">
        <v>8</v>
      </c>
      <c r="AS41" s="29" t="s">
        <v>8</v>
      </c>
      <c r="AT41" s="29" t="s">
        <v>8</v>
      </c>
      <c r="AU41" s="29" t="s">
        <v>8</v>
      </c>
      <c r="AV41" s="29" t="s">
        <v>8</v>
      </c>
      <c r="AW41" s="29" t="s">
        <v>8</v>
      </c>
      <c r="AX41" s="29" t="s">
        <v>8</v>
      </c>
      <c r="AY41" s="29" t="s">
        <v>8</v>
      </c>
      <c r="AZ41" s="29" t="s">
        <v>8</v>
      </c>
      <c r="BA41" s="29" t="s">
        <v>8</v>
      </c>
      <c r="BB41" s="29" t="s">
        <v>8</v>
      </c>
      <c r="BC41" s="29" t="s">
        <v>8</v>
      </c>
      <c r="BD41" s="29" t="s">
        <v>8</v>
      </c>
      <c r="BE41" s="29" t="s">
        <v>8</v>
      </c>
      <c r="BF41" s="29" t="s">
        <v>8</v>
      </c>
      <c r="BG41" s="29" t="s">
        <v>8</v>
      </c>
      <c r="BH41" s="29" t="s">
        <v>8</v>
      </c>
      <c r="BI41" s="29" t="s">
        <v>8</v>
      </c>
      <c r="BJ41" s="29" t="s">
        <v>8</v>
      </c>
      <c r="BK41" s="29" t="s">
        <v>8</v>
      </c>
      <c r="BL41" s="29" t="s">
        <v>8</v>
      </c>
      <c r="BM41" s="29" t="s">
        <v>8</v>
      </c>
      <c r="BN41" s="29" t="s">
        <v>8</v>
      </c>
      <c r="BO41" s="29" t="s">
        <v>8</v>
      </c>
      <c r="BP41" s="29" t="s">
        <v>8</v>
      </c>
      <c r="BQ41" s="29" t="s">
        <v>8</v>
      </c>
      <c r="BR41" s="29" t="s">
        <v>8</v>
      </c>
      <c r="BS41" s="29" t="s">
        <v>434</v>
      </c>
      <c r="BT41" s="29" t="b">
        <v>0</v>
      </c>
      <c r="BU41" s="29" t="b">
        <v>0</v>
      </c>
      <c r="BV41" s="29" t="b">
        <v>0</v>
      </c>
      <c r="BW41" s="29" t="b">
        <v>0</v>
      </c>
      <c r="BX41" s="29" t="b">
        <v>0</v>
      </c>
      <c r="BY41" s="29" t="b">
        <v>1</v>
      </c>
      <c r="BZ41" s="29" t="b">
        <v>1</v>
      </c>
      <c r="CA41" s="29" t="b">
        <v>0</v>
      </c>
      <c r="CB41" s="29">
        <v>1</v>
      </c>
      <c r="CC41" s="29" t="s">
        <v>435</v>
      </c>
      <c r="CD41" s="29" t="s">
        <v>436</v>
      </c>
      <c r="CE41" s="29" t="s">
        <v>437</v>
      </c>
      <c r="CF41" s="29" t="s">
        <v>438</v>
      </c>
    </row>
    <row r="42" spans="1:84" x14ac:dyDescent="0.25">
      <c r="A42" s="29" t="s">
        <v>439</v>
      </c>
      <c r="B42" s="29">
        <v>310410942995952</v>
      </c>
      <c r="C42" s="29">
        <v>8.9014103279429894E+19</v>
      </c>
      <c r="D42" s="29">
        <v>353118083539513</v>
      </c>
      <c r="E42" s="29">
        <v>11</v>
      </c>
      <c r="F42" s="29">
        <v>10</v>
      </c>
      <c r="G42" s="29">
        <v>1035</v>
      </c>
      <c r="H42" s="29">
        <v>1035</v>
      </c>
      <c r="I42" s="29" t="s">
        <v>440</v>
      </c>
      <c r="J42" s="29" t="s">
        <v>441</v>
      </c>
      <c r="K42" s="50">
        <v>2382304423224170</v>
      </c>
      <c r="L42" s="50">
        <v>9037813667760070</v>
      </c>
      <c r="M42" s="50">
        <v>-3266366193347250</v>
      </c>
      <c r="N42" s="29" t="s">
        <v>18972</v>
      </c>
      <c r="O42" s="29">
        <v>1</v>
      </c>
      <c r="P42" s="29">
        <v>0</v>
      </c>
      <c r="Q42" s="29" t="s">
        <v>18997</v>
      </c>
      <c r="R42" s="29" t="s">
        <v>8</v>
      </c>
      <c r="S42" s="29" t="s">
        <v>8</v>
      </c>
      <c r="T42" s="29" t="s">
        <v>8</v>
      </c>
      <c r="U42" s="29" t="s">
        <v>8</v>
      </c>
      <c r="V42" s="29" t="s">
        <v>8</v>
      </c>
      <c r="W42" s="29" t="s">
        <v>8</v>
      </c>
      <c r="X42" s="29" t="s">
        <v>8</v>
      </c>
      <c r="Y42" s="29" t="s">
        <v>8</v>
      </c>
      <c r="Z42" s="29" t="s">
        <v>8</v>
      </c>
      <c r="AA42" s="29" t="s">
        <v>8</v>
      </c>
      <c r="AB42" s="29" t="s">
        <v>8</v>
      </c>
      <c r="AC42" s="29" t="s">
        <v>8</v>
      </c>
      <c r="AD42" s="29" t="s">
        <v>8</v>
      </c>
      <c r="AE42" s="29" t="s">
        <v>8</v>
      </c>
      <c r="AF42" s="29" t="s">
        <v>8</v>
      </c>
      <c r="AG42" s="29" t="s">
        <v>8</v>
      </c>
      <c r="AH42" s="29" t="s">
        <v>8</v>
      </c>
      <c r="AI42" s="29" t="s">
        <v>8</v>
      </c>
      <c r="AJ42" s="29" t="s">
        <v>8</v>
      </c>
      <c r="AK42" s="29" t="s">
        <v>8</v>
      </c>
      <c r="AL42" s="29" t="s">
        <v>8</v>
      </c>
      <c r="AM42" s="29">
        <v>3</v>
      </c>
      <c r="AN42" s="29" t="s">
        <v>8</v>
      </c>
      <c r="AO42" s="29">
        <v>1</v>
      </c>
      <c r="AP42" s="29">
        <v>1</v>
      </c>
      <c r="AQ42" s="29">
        <v>2</v>
      </c>
      <c r="AR42" s="29" t="s">
        <v>18998</v>
      </c>
      <c r="AS42" s="29" t="s">
        <v>18994</v>
      </c>
      <c r="AT42" s="29" t="s">
        <v>8</v>
      </c>
      <c r="AU42" s="29" t="s">
        <v>8</v>
      </c>
      <c r="AV42" s="29" t="s">
        <v>8</v>
      </c>
      <c r="AW42" s="29" t="s">
        <v>8</v>
      </c>
      <c r="AX42" s="29" t="s">
        <v>8</v>
      </c>
      <c r="AY42" s="29" t="s">
        <v>8</v>
      </c>
      <c r="AZ42" s="29" t="s">
        <v>8</v>
      </c>
      <c r="BA42" s="29" t="s">
        <v>8</v>
      </c>
      <c r="BB42" s="29" t="s">
        <v>8</v>
      </c>
      <c r="BC42" s="29" t="s">
        <v>8</v>
      </c>
      <c r="BD42" s="29" t="s">
        <v>8</v>
      </c>
      <c r="BE42" s="29" t="s">
        <v>8</v>
      </c>
      <c r="BF42" s="29" t="s">
        <v>8</v>
      </c>
      <c r="BG42" s="29" t="s">
        <v>8</v>
      </c>
      <c r="BH42" s="29" t="s">
        <v>8</v>
      </c>
      <c r="BI42" s="29" t="s">
        <v>8</v>
      </c>
      <c r="BJ42" s="29" t="s">
        <v>8</v>
      </c>
      <c r="BK42" s="29" t="s">
        <v>8</v>
      </c>
      <c r="BL42" s="29" t="s">
        <v>8</v>
      </c>
      <c r="BM42" s="29" t="s">
        <v>8</v>
      </c>
      <c r="BN42" s="29" t="s">
        <v>8</v>
      </c>
      <c r="BO42" s="29" t="s">
        <v>8</v>
      </c>
      <c r="BP42" s="29" t="s">
        <v>8</v>
      </c>
      <c r="BQ42" s="29" t="s">
        <v>8</v>
      </c>
      <c r="BR42" s="29" t="s">
        <v>8</v>
      </c>
      <c r="BS42" s="29" t="s">
        <v>192</v>
      </c>
      <c r="BT42" s="29" t="b">
        <v>0</v>
      </c>
      <c r="BU42" s="29" t="b">
        <v>0</v>
      </c>
      <c r="BV42" s="29" t="b">
        <v>0</v>
      </c>
      <c r="BW42" s="29" t="b">
        <v>0</v>
      </c>
      <c r="BX42" s="29" t="b">
        <v>0</v>
      </c>
      <c r="BY42" s="29" t="b">
        <v>1</v>
      </c>
      <c r="BZ42" s="29" t="b">
        <v>1</v>
      </c>
      <c r="CA42" s="29" t="b">
        <v>0</v>
      </c>
      <c r="CB42" s="29">
        <v>1</v>
      </c>
      <c r="CC42" s="29" t="s">
        <v>442</v>
      </c>
      <c r="CD42" s="29" t="s">
        <v>443</v>
      </c>
      <c r="CE42" s="29" t="s">
        <v>444</v>
      </c>
      <c r="CF42" s="29" t="s">
        <v>445</v>
      </c>
    </row>
    <row r="43" spans="1:84" x14ac:dyDescent="0.25">
      <c r="A43" s="29" t="s">
        <v>446</v>
      </c>
      <c r="B43" s="29">
        <v>310410942995952</v>
      </c>
      <c r="C43" s="29">
        <v>8.9014103279429894E+19</v>
      </c>
      <c r="D43" s="29">
        <v>353118083539513</v>
      </c>
      <c r="E43" s="29">
        <v>11</v>
      </c>
      <c r="F43" s="29">
        <v>10</v>
      </c>
      <c r="G43" s="29">
        <v>1036</v>
      </c>
      <c r="H43" s="29">
        <v>1036</v>
      </c>
      <c r="I43" s="29" t="s">
        <v>447</v>
      </c>
      <c r="J43" s="29" t="s">
        <v>448</v>
      </c>
      <c r="K43" s="50">
        <v>2.38232060639208E+16</v>
      </c>
      <c r="L43" s="50">
        <v>9037880327687030</v>
      </c>
      <c r="M43" s="50">
        <v>-3969383227664350</v>
      </c>
      <c r="N43" s="29" t="s">
        <v>18972</v>
      </c>
      <c r="O43" s="29">
        <v>1</v>
      </c>
      <c r="P43" s="29">
        <v>0</v>
      </c>
      <c r="Q43" s="29" t="s">
        <v>18997</v>
      </c>
      <c r="R43" s="29" t="s">
        <v>8</v>
      </c>
      <c r="S43" s="29" t="s">
        <v>8</v>
      </c>
      <c r="T43" s="29" t="s">
        <v>8</v>
      </c>
      <c r="U43" s="29" t="s">
        <v>8</v>
      </c>
      <c r="V43" s="29" t="s">
        <v>8</v>
      </c>
      <c r="W43" s="29" t="s">
        <v>8</v>
      </c>
      <c r="X43" s="29" t="s">
        <v>8</v>
      </c>
      <c r="Y43" s="29" t="s">
        <v>8</v>
      </c>
      <c r="Z43" s="29" t="s">
        <v>8</v>
      </c>
      <c r="AA43" s="29" t="s">
        <v>8</v>
      </c>
      <c r="AB43" s="29" t="s">
        <v>8</v>
      </c>
      <c r="AC43" s="29" t="s">
        <v>8</v>
      </c>
      <c r="AD43" s="29" t="s">
        <v>8</v>
      </c>
      <c r="AE43" s="29" t="s">
        <v>8</v>
      </c>
      <c r="AF43" s="29" t="s">
        <v>8</v>
      </c>
      <c r="AG43" s="29" t="s">
        <v>8</v>
      </c>
      <c r="AH43" s="29" t="s">
        <v>8</v>
      </c>
      <c r="AI43" s="29" t="s">
        <v>8</v>
      </c>
      <c r="AJ43" s="29" t="s">
        <v>8</v>
      </c>
      <c r="AK43" s="29" t="s">
        <v>8</v>
      </c>
      <c r="AL43" s="29" t="s">
        <v>8</v>
      </c>
      <c r="AM43" s="29">
        <v>3</v>
      </c>
      <c r="AN43" s="29" t="s">
        <v>8</v>
      </c>
      <c r="AO43" s="29">
        <v>1</v>
      </c>
      <c r="AP43" s="29">
        <v>1</v>
      </c>
      <c r="AQ43" s="29">
        <v>2</v>
      </c>
      <c r="AR43" s="29" t="s">
        <v>18982</v>
      </c>
      <c r="AS43" s="29" t="s">
        <v>18994</v>
      </c>
      <c r="AT43" s="29" t="s">
        <v>8</v>
      </c>
      <c r="AU43" s="29" t="s">
        <v>8</v>
      </c>
      <c r="AV43" s="29" t="s">
        <v>8</v>
      </c>
      <c r="AW43" s="29" t="s">
        <v>8</v>
      </c>
      <c r="AX43" s="29" t="s">
        <v>8</v>
      </c>
      <c r="AY43" s="29" t="s">
        <v>8</v>
      </c>
      <c r="AZ43" s="29" t="s">
        <v>8</v>
      </c>
      <c r="BA43" s="29" t="s">
        <v>8</v>
      </c>
      <c r="BB43" s="29" t="s">
        <v>8</v>
      </c>
      <c r="BC43" s="29" t="s">
        <v>8</v>
      </c>
      <c r="BD43" s="29" t="s">
        <v>8</v>
      </c>
      <c r="BE43" s="29" t="s">
        <v>8</v>
      </c>
      <c r="BF43" s="29" t="s">
        <v>8</v>
      </c>
      <c r="BG43" s="29" t="s">
        <v>8</v>
      </c>
      <c r="BH43" s="29" t="s">
        <v>8</v>
      </c>
      <c r="BI43" s="29" t="s">
        <v>8</v>
      </c>
      <c r="BJ43" s="29" t="s">
        <v>8</v>
      </c>
      <c r="BK43" s="29" t="s">
        <v>8</v>
      </c>
      <c r="BL43" s="29" t="s">
        <v>8</v>
      </c>
      <c r="BM43" s="29" t="s">
        <v>8</v>
      </c>
      <c r="BN43" s="29" t="s">
        <v>8</v>
      </c>
      <c r="BO43" s="29" t="s">
        <v>8</v>
      </c>
      <c r="BP43" s="29" t="s">
        <v>8</v>
      </c>
      <c r="BQ43" s="29" t="s">
        <v>8</v>
      </c>
      <c r="BR43" s="29" t="s">
        <v>8</v>
      </c>
      <c r="BS43" s="29" t="s">
        <v>449</v>
      </c>
      <c r="BT43" s="29" t="b">
        <v>0</v>
      </c>
      <c r="BU43" s="29" t="b">
        <v>0</v>
      </c>
      <c r="BV43" s="29" t="b">
        <v>0</v>
      </c>
      <c r="BW43" s="29" t="b">
        <v>0</v>
      </c>
      <c r="BX43" s="29" t="b">
        <v>0</v>
      </c>
      <c r="BY43" s="29" t="b">
        <v>1</v>
      </c>
      <c r="BZ43" s="29" t="b">
        <v>1</v>
      </c>
      <c r="CA43" s="29" t="b">
        <v>0</v>
      </c>
      <c r="CB43" s="29">
        <v>1</v>
      </c>
      <c r="CC43" s="29" t="s">
        <v>450</v>
      </c>
      <c r="CD43" s="29" t="s">
        <v>451</v>
      </c>
      <c r="CE43" s="29" t="s">
        <v>452</v>
      </c>
      <c r="CF43" s="29" t="s">
        <v>453</v>
      </c>
    </row>
    <row r="44" spans="1:84" x14ac:dyDescent="0.25">
      <c r="A44" s="29" t="s">
        <v>454</v>
      </c>
      <c r="B44" s="29">
        <v>310410928917370</v>
      </c>
      <c r="C44" s="29">
        <v>8.9014103279289106E+19</v>
      </c>
      <c r="D44" s="29">
        <v>353118081439583</v>
      </c>
      <c r="E44" s="29">
        <v>11</v>
      </c>
      <c r="F44" s="29">
        <v>11</v>
      </c>
      <c r="G44" s="29">
        <v>1037</v>
      </c>
      <c r="H44" s="29">
        <v>1037</v>
      </c>
      <c r="I44" s="29" t="s">
        <v>455</v>
      </c>
      <c r="J44" s="29" t="s">
        <v>456</v>
      </c>
      <c r="K44" s="50">
        <v>2382303202670530</v>
      </c>
      <c r="L44" s="50">
        <v>903779687868378</v>
      </c>
      <c r="M44" s="50">
        <v>-5170858090675380</v>
      </c>
      <c r="N44" s="29" t="s">
        <v>18972</v>
      </c>
      <c r="O44" s="29">
        <v>1</v>
      </c>
      <c r="P44" s="29">
        <v>0</v>
      </c>
      <c r="Q44" s="29" t="s">
        <v>8</v>
      </c>
      <c r="R44" s="29" t="s">
        <v>8</v>
      </c>
      <c r="S44" s="29" t="s">
        <v>8</v>
      </c>
      <c r="T44" s="29" t="s">
        <v>8</v>
      </c>
      <c r="U44" s="29" t="s">
        <v>8</v>
      </c>
      <c r="V44" s="29" t="s">
        <v>8</v>
      </c>
      <c r="W44" s="29" t="s">
        <v>8</v>
      </c>
      <c r="X44" s="29" t="s">
        <v>8</v>
      </c>
      <c r="Y44" s="29" t="s">
        <v>8</v>
      </c>
      <c r="Z44" s="29" t="s">
        <v>8</v>
      </c>
      <c r="AA44" s="29" t="s">
        <v>8</v>
      </c>
      <c r="AB44" s="29" t="s">
        <v>8</v>
      </c>
      <c r="AC44" s="29" t="s">
        <v>8</v>
      </c>
      <c r="AD44" s="29" t="s">
        <v>8</v>
      </c>
      <c r="AE44" s="29" t="s">
        <v>8</v>
      </c>
      <c r="AF44" s="29" t="s">
        <v>8</v>
      </c>
      <c r="AG44" s="29" t="s">
        <v>8</v>
      </c>
      <c r="AH44" s="29" t="s">
        <v>8</v>
      </c>
      <c r="AI44" s="29" t="s">
        <v>8</v>
      </c>
      <c r="AJ44" s="29" t="s">
        <v>8</v>
      </c>
      <c r="AK44" s="29" t="s">
        <v>8</v>
      </c>
      <c r="AL44" s="29" t="s">
        <v>8</v>
      </c>
      <c r="AM44" s="29" t="s">
        <v>8</v>
      </c>
      <c r="AN44" s="29" t="s">
        <v>8</v>
      </c>
      <c r="AO44" s="29" t="s">
        <v>8</v>
      </c>
      <c r="AP44" s="29" t="s">
        <v>8</v>
      </c>
      <c r="AQ44" s="29" t="s">
        <v>8</v>
      </c>
      <c r="AR44" s="29" t="s">
        <v>8</v>
      </c>
      <c r="AS44" s="29" t="s">
        <v>8</v>
      </c>
      <c r="AT44" s="29" t="s">
        <v>8</v>
      </c>
      <c r="AU44" s="29" t="s">
        <v>8</v>
      </c>
      <c r="AV44" s="29" t="s">
        <v>8</v>
      </c>
      <c r="AW44" s="29" t="s">
        <v>8</v>
      </c>
      <c r="AX44" s="29" t="s">
        <v>8</v>
      </c>
      <c r="AY44" s="29" t="s">
        <v>8</v>
      </c>
      <c r="AZ44" s="29" t="s">
        <v>8</v>
      </c>
      <c r="BA44" s="29" t="s">
        <v>8</v>
      </c>
      <c r="BB44" s="29" t="s">
        <v>8</v>
      </c>
      <c r="BC44" s="29" t="s">
        <v>8</v>
      </c>
      <c r="BD44" s="29" t="s">
        <v>8</v>
      </c>
      <c r="BE44" s="29" t="s">
        <v>8</v>
      </c>
      <c r="BF44" s="29" t="s">
        <v>8</v>
      </c>
      <c r="BG44" s="29" t="s">
        <v>8</v>
      </c>
      <c r="BH44" s="29" t="s">
        <v>8</v>
      </c>
      <c r="BI44" s="29" t="s">
        <v>8</v>
      </c>
      <c r="BJ44" s="29" t="s">
        <v>8</v>
      </c>
      <c r="BK44" s="29" t="s">
        <v>8</v>
      </c>
      <c r="BL44" s="29" t="s">
        <v>8</v>
      </c>
      <c r="BM44" s="29" t="s">
        <v>8</v>
      </c>
      <c r="BN44" s="29" t="s">
        <v>8</v>
      </c>
      <c r="BO44" s="29" t="s">
        <v>8</v>
      </c>
      <c r="BP44" s="29" t="s">
        <v>8</v>
      </c>
      <c r="BQ44" s="29">
        <v>3</v>
      </c>
      <c r="BR44" s="29" t="s">
        <v>457</v>
      </c>
      <c r="BS44" s="29" t="s">
        <v>458</v>
      </c>
      <c r="BT44" s="29" t="b">
        <v>1</v>
      </c>
      <c r="BU44" s="29" t="b">
        <v>0</v>
      </c>
      <c r="BV44" s="29" t="b">
        <v>1</v>
      </c>
      <c r="BW44" s="29" t="b">
        <v>0</v>
      </c>
      <c r="BX44" s="29" t="b">
        <v>0</v>
      </c>
      <c r="BY44" s="29" t="b">
        <v>0</v>
      </c>
      <c r="BZ44" s="29" t="b">
        <v>0</v>
      </c>
      <c r="CA44" s="29" t="b">
        <v>0</v>
      </c>
      <c r="CB44" s="29">
        <v>1</v>
      </c>
      <c r="CC44" s="29" t="s">
        <v>459</v>
      </c>
      <c r="CD44" s="29" t="s">
        <v>460</v>
      </c>
      <c r="CE44" s="29" t="s">
        <v>461</v>
      </c>
      <c r="CF44" s="29" t="s">
        <v>462</v>
      </c>
    </row>
    <row r="45" spans="1:84" x14ac:dyDescent="0.25">
      <c r="A45" s="29" t="s">
        <v>463</v>
      </c>
      <c r="B45" s="29">
        <v>310410928917370</v>
      </c>
      <c r="C45" s="29">
        <v>8.9014103279289106E+19</v>
      </c>
      <c r="D45" s="29">
        <v>353118081439583</v>
      </c>
      <c r="E45" s="29">
        <v>11</v>
      </c>
      <c r="F45" s="29">
        <v>11</v>
      </c>
      <c r="G45" s="29">
        <v>1038</v>
      </c>
      <c r="H45" s="29">
        <v>1038</v>
      </c>
      <c r="I45" s="29" t="s">
        <v>464</v>
      </c>
      <c r="J45" s="29" t="s">
        <v>465</v>
      </c>
      <c r="K45" s="50">
        <v>2.38236058502245E+16</v>
      </c>
      <c r="L45" s="50">
        <v>9037836183529150</v>
      </c>
      <c r="M45" s="50">
        <v>-4962387397778250</v>
      </c>
      <c r="N45" s="29" t="s">
        <v>18977</v>
      </c>
      <c r="O45" s="29">
        <v>1</v>
      </c>
      <c r="P45" s="29">
        <v>0</v>
      </c>
      <c r="Q45" s="29" t="s">
        <v>8</v>
      </c>
      <c r="R45" s="29" t="s">
        <v>8</v>
      </c>
      <c r="S45" s="29" t="s">
        <v>8</v>
      </c>
      <c r="T45" s="29" t="s">
        <v>8</v>
      </c>
      <c r="U45" s="29" t="s">
        <v>8</v>
      </c>
      <c r="V45" s="29" t="s">
        <v>8</v>
      </c>
      <c r="W45" s="29" t="s">
        <v>8</v>
      </c>
      <c r="X45" s="29" t="s">
        <v>8</v>
      </c>
      <c r="Y45" s="29" t="s">
        <v>8</v>
      </c>
      <c r="Z45" s="29" t="s">
        <v>8</v>
      </c>
      <c r="AA45" s="29" t="s">
        <v>8</v>
      </c>
      <c r="AB45" s="29" t="s">
        <v>8</v>
      </c>
      <c r="AC45" s="29" t="s">
        <v>8</v>
      </c>
      <c r="AD45" s="29" t="s">
        <v>8</v>
      </c>
      <c r="AE45" s="29" t="s">
        <v>8</v>
      </c>
      <c r="AF45" s="29" t="s">
        <v>8</v>
      </c>
      <c r="AG45" s="29" t="s">
        <v>8</v>
      </c>
      <c r="AH45" s="29" t="s">
        <v>8</v>
      </c>
      <c r="AI45" s="29" t="s">
        <v>8</v>
      </c>
      <c r="AJ45" s="29" t="s">
        <v>8</v>
      </c>
      <c r="AK45" s="29" t="s">
        <v>8</v>
      </c>
      <c r="AL45" s="29" t="s">
        <v>8</v>
      </c>
      <c r="AM45" s="29" t="s">
        <v>8</v>
      </c>
      <c r="AN45" s="29" t="s">
        <v>8</v>
      </c>
      <c r="AO45" s="29" t="s">
        <v>8</v>
      </c>
      <c r="AP45" s="29" t="s">
        <v>8</v>
      </c>
      <c r="AQ45" s="29" t="s">
        <v>8</v>
      </c>
      <c r="AR45" s="29" t="s">
        <v>8</v>
      </c>
      <c r="AS45" s="29" t="s">
        <v>8</v>
      </c>
      <c r="AT45" s="29" t="s">
        <v>8</v>
      </c>
      <c r="AU45" s="29" t="s">
        <v>8</v>
      </c>
      <c r="AV45" s="29" t="s">
        <v>8</v>
      </c>
      <c r="AW45" s="29" t="s">
        <v>8</v>
      </c>
      <c r="AX45" s="29" t="s">
        <v>8</v>
      </c>
      <c r="AY45" s="29" t="s">
        <v>8</v>
      </c>
      <c r="AZ45" s="29" t="s">
        <v>8</v>
      </c>
      <c r="BA45" s="29" t="s">
        <v>8</v>
      </c>
      <c r="BB45" s="29" t="s">
        <v>8</v>
      </c>
      <c r="BC45" s="29" t="s">
        <v>8</v>
      </c>
      <c r="BD45" s="29" t="s">
        <v>8</v>
      </c>
      <c r="BE45" s="29" t="s">
        <v>8</v>
      </c>
      <c r="BF45" s="29" t="s">
        <v>8</v>
      </c>
      <c r="BG45" s="29" t="s">
        <v>8</v>
      </c>
      <c r="BH45" s="29" t="s">
        <v>8</v>
      </c>
      <c r="BI45" s="29" t="s">
        <v>8</v>
      </c>
      <c r="BJ45" s="29" t="s">
        <v>8</v>
      </c>
      <c r="BK45" s="29" t="s">
        <v>8</v>
      </c>
      <c r="BL45" s="29" t="s">
        <v>8</v>
      </c>
      <c r="BM45" s="29" t="s">
        <v>8</v>
      </c>
      <c r="BN45" s="29" t="s">
        <v>8</v>
      </c>
      <c r="BO45" s="29" t="s">
        <v>8</v>
      </c>
      <c r="BP45" s="29" t="s">
        <v>8</v>
      </c>
      <c r="BQ45" s="29">
        <v>1</v>
      </c>
      <c r="BR45" s="29" t="s">
        <v>8</v>
      </c>
      <c r="BS45" s="29" t="s">
        <v>466</v>
      </c>
      <c r="BT45" s="29" t="b">
        <v>1</v>
      </c>
      <c r="BU45" s="29" t="b">
        <v>0</v>
      </c>
      <c r="BV45" s="29" t="b">
        <v>1</v>
      </c>
      <c r="BW45" s="29" t="b">
        <v>0</v>
      </c>
      <c r="BX45" s="29" t="b">
        <v>0</v>
      </c>
      <c r="BY45" s="29" t="b">
        <v>0</v>
      </c>
      <c r="BZ45" s="29" t="b">
        <v>0</v>
      </c>
      <c r="CA45" s="29" t="b">
        <v>0</v>
      </c>
      <c r="CB45" s="29">
        <v>1</v>
      </c>
      <c r="CC45" s="29" t="s">
        <v>467</v>
      </c>
      <c r="CD45" s="29" t="s">
        <v>468</v>
      </c>
      <c r="CE45" s="29" t="s">
        <v>469</v>
      </c>
      <c r="CF45" s="29" t="s">
        <v>470</v>
      </c>
    </row>
    <row r="46" spans="1:84" x14ac:dyDescent="0.25">
      <c r="A46" s="29" t="s">
        <v>471</v>
      </c>
      <c r="B46" s="29">
        <v>310410928917370</v>
      </c>
      <c r="C46" s="29">
        <v>8.9014103279289106E+19</v>
      </c>
      <c r="D46" s="29">
        <v>353118081439583</v>
      </c>
      <c r="E46" s="29">
        <v>11</v>
      </c>
      <c r="F46" s="29">
        <v>10</v>
      </c>
      <c r="G46" s="29">
        <v>1040</v>
      </c>
      <c r="H46" s="29">
        <v>1040</v>
      </c>
      <c r="I46" s="29" t="s">
        <v>472</v>
      </c>
      <c r="J46" s="29" t="s">
        <v>473</v>
      </c>
      <c r="K46" s="50">
        <v>2382321979580330</v>
      </c>
      <c r="L46" s="50">
        <v>9037828467136760</v>
      </c>
      <c r="M46" s="50">
        <v>-4973028460626260</v>
      </c>
      <c r="N46" s="29" t="s">
        <v>19007</v>
      </c>
      <c r="O46" s="29">
        <v>1</v>
      </c>
      <c r="P46" s="29">
        <v>0</v>
      </c>
      <c r="Q46" s="29" t="s">
        <v>18997</v>
      </c>
      <c r="R46" s="29" t="s">
        <v>8</v>
      </c>
      <c r="S46" s="29" t="s">
        <v>8</v>
      </c>
      <c r="T46" s="29" t="s">
        <v>8</v>
      </c>
      <c r="U46" s="29" t="s">
        <v>8</v>
      </c>
      <c r="V46" s="29" t="s">
        <v>8</v>
      </c>
      <c r="W46" s="29" t="s">
        <v>8</v>
      </c>
      <c r="X46" s="29" t="s">
        <v>8</v>
      </c>
      <c r="Y46" s="29" t="s">
        <v>8</v>
      </c>
      <c r="Z46" s="29" t="s">
        <v>8</v>
      </c>
      <c r="AA46" s="29" t="s">
        <v>8</v>
      </c>
      <c r="AB46" s="29" t="s">
        <v>8</v>
      </c>
      <c r="AC46" s="29" t="s">
        <v>8</v>
      </c>
      <c r="AD46" s="29" t="s">
        <v>8</v>
      </c>
      <c r="AE46" s="29" t="s">
        <v>8</v>
      </c>
      <c r="AF46" s="29" t="s">
        <v>8</v>
      </c>
      <c r="AG46" s="29" t="s">
        <v>8</v>
      </c>
      <c r="AH46" s="29" t="s">
        <v>8</v>
      </c>
      <c r="AI46" s="29" t="s">
        <v>8</v>
      </c>
      <c r="AJ46" s="29" t="s">
        <v>8</v>
      </c>
      <c r="AK46" s="29" t="s">
        <v>8</v>
      </c>
      <c r="AL46" s="29" t="s">
        <v>8</v>
      </c>
      <c r="AM46" s="29">
        <v>3</v>
      </c>
      <c r="AN46" s="29" t="s">
        <v>8</v>
      </c>
      <c r="AO46" s="29">
        <v>1</v>
      </c>
      <c r="AP46" s="29">
        <v>1</v>
      </c>
      <c r="AQ46" s="29">
        <v>2</v>
      </c>
      <c r="AR46" s="29" t="s">
        <v>18990</v>
      </c>
      <c r="AS46" s="29" t="s">
        <v>18974</v>
      </c>
      <c r="AT46" s="29" t="s">
        <v>8</v>
      </c>
      <c r="AU46" s="29" t="s">
        <v>8</v>
      </c>
      <c r="AV46" s="29" t="s">
        <v>8</v>
      </c>
      <c r="AW46" s="29" t="s">
        <v>8</v>
      </c>
      <c r="AX46" s="29" t="s">
        <v>8</v>
      </c>
      <c r="AY46" s="29" t="s">
        <v>8</v>
      </c>
      <c r="AZ46" s="29" t="s">
        <v>8</v>
      </c>
      <c r="BA46" s="29" t="s">
        <v>8</v>
      </c>
      <c r="BB46" s="29" t="s">
        <v>8</v>
      </c>
      <c r="BC46" s="29" t="s">
        <v>8</v>
      </c>
      <c r="BD46" s="29" t="s">
        <v>8</v>
      </c>
      <c r="BE46" s="29" t="s">
        <v>8</v>
      </c>
      <c r="BF46" s="29" t="s">
        <v>8</v>
      </c>
      <c r="BG46" s="29" t="s">
        <v>8</v>
      </c>
      <c r="BH46" s="29" t="s">
        <v>8</v>
      </c>
      <c r="BI46" s="29" t="s">
        <v>8</v>
      </c>
      <c r="BJ46" s="29" t="s">
        <v>8</v>
      </c>
      <c r="BK46" s="29" t="s">
        <v>8</v>
      </c>
      <c r="BL46" s="29" t="s">
        <v>8</v>
      </c>
      <c r="BM46" s="29" t="s">
        <v>8</v>
      </c>
      <c r="BN46" s="29" t="s">
        <v>8</v>
      </c>
      <c r="BO46" s="29" t="s">
        <v>8</v>
      </c>
      <c r="BP46" s="29" t="s">
        <v>8</v>
      </c>
      <c r="BQ46" s="29" t="s">
        <v>8</v>
      </c>
      <c r="BR46" s="29" t="s">
        <v>8</v>
      </c>
      <c r="BS46" s="29" t="s">
        <v>474</v>
      </c>
      <c r="BT46" s="29" t="b">
        <v>1</v>
      </c>
      <c r="BU46" s="29" t="b">
        <v>0</v>
      </c>
      <c r="BV46" s="29" t="b">
        <v>1</v>
      </c>
      <c r="BW46" s="29" t="b">
        <v>0</v>
      </c>
      <c r="BX46" s="29" t="b">
        <v>0</v>
      </c>
      <c r="BY46" s="29" t="b">
        <v>0</v>
      </c>
      <c r="BZ46" s="29" t="b">
        <v>0</v>
      </c>
      <c r="CA46" s="29" t="b">
        <v>0</v>
      </c>
      <c r="CB46" s="29">
        <v>1</v>
      </c>
      <c r="CC46" s="29" t="s">
        <v>475</v>
      </c>
      <c r="CD46" s="29" t="s">
        <v>476</v>
      </c>
      <c r="CE46" s="29" t="s">
        <v>477</v>
      </c>
      <c r="CF46" s="29" t="s">
        <v>478</v>
      </c>
    </row>
    <row r="47" spans="1:84" x14ac:dyDescent="0.25">
      <c r="A47" s="29" t="s">
        <v>479</v>
      </c>
      <c r="B47" s="29">
        <v>310410928917370</v>
      </c>
      <c r="C47" s="29">
        <v>8.9014103279289106E+19</v>
      </c>
      <c r="D47" s="29">
        <v>353118081439583</v>
      </c>
      <c r="E47" s="29">
        <v>11</v>
      </c>
      <c r="F47" s="29">
        <v>3</v>
      </c>
      <c r="G47" s="29">
        <v>1041</v>
      </c>
      <c r="H47" s="29">
        <v>1041</v>
      </c>
      <c r="I47" s="29" t="s">
        <v>480</v>
      </c>
      <c r="J47" s="29" t="s">
        <v>481</v>
      </c>
      <c r="K47" s="50">
        <v>2382372494167150</v>
      </c>
      <c r="L47" s="50">
        <v>9037792070231170</v>
      </c>
      <c r="M47" s="50">
        <v>-4901045328407150</v>
      </c>
      <c r="N47" s="29" t="s">
        <v>18972</v>
      </c>
      <c r="O47" s="29">
        <v>1</v>
      </c>
      <c r="P47" s="29">
        <v>0</v>
      </c>
      <c r="Q47" s="29" t="s">
        <v>18997</v>
      </c>
      <c r="R47" s="29" t="s">
        <v>8</v>
      </c>
      <c r="S47" s="29" t="s">
        <v>8</v>
      </c>
      <c r="T47" s="29" t="s">
        <v>8</v>
      </c>
      <c r="U47" s="29" t="s">
        <v>8</v>
      </c>
      <c r="V47" s="29" t="s">
        <v>8</v>
      </c>
      <c r="W47" s="29" t="s">
        <v>8</v>
      </c>
      <c r="X47" s="29" t="s">
        <v>8</v>
      </c>
      <c r="Y47" s="29" t="s">
        <v>8</v>
      </c>
      <c r="Z47" s="29" t="s">
        <v>8</v>
      </c>
      <c r="AA47" s="29" t="s">
        <v>8</v>
      </c>
      <c r="AB47" s="29" t="s">
        <v>8</v>
      </c>
      <c r="AC47" s="29" t="s">
        <v>8</v>
      </c>
      <c r="AD47" s="29" t="s">
        <v>8</v>
      </c>
      <c r="AE47" s="29" t="s">
        <v>8</v>
      </c>
      <c r="AF47" s="29" t="s">
        <v>8</v>
      </c>
      <c r="AG47" s="29">
        <v>2</v>
      </c>
      <c r="AH47" s="29">
        <v>3</v>
      </c>
      <c r="AI47" s="29" t="s">
        <v>8</v>
      </c>
      <c r="AJ47" s="29">
        <v>2</v>
      </c>
      <c r="AK47" s="29" t="s">
        <v>19001</v>
      </c>
      <c r="AL47" s="29" t="s">
        <v>18998</v>
      </c>
      <c r="AM47" s="29" t="s">
        <v>8</v>
      </c>
      <c r="AN47" s="29" t="s">
        <v>8</v>
      </c>
      <c r="AO47" s="29" t="s">
        <v>8</v>
      </c>
      <c r="AP47" s="29" t="s">
        <v>8</v>
      </c>
      <c r="AQ47" s="29" t="s">
        <v>8</v>
      </c>
      <c r="AR47" s="29" t="s">
        <v>8</v>
      </c>
      <c r="AS47" s="29" t="s">
        <v>8</v>
      </c>
      <c r="AT47" s="29" t="s">
        <v>8</v>
      </c>
      <c r="AU47" s="29" t="s">
        <v>8</v>
      </c>
      <c r="AV47" s="29" t="s">
        <v>8</v>
      </c>
      <c r="AW47" s="29" t="s">
        <v>8</v>
      </c>
      <c r="AX47" s="29" t="s">
        <v>8</v>
      </c>
      <c r="AY47" s="29" t="s">
        <v>8</v>
      </c>
      <c r="AZ47" s="29" t="s">
        <v>8</v>
      </c>
      <c r="BA47" s="29" t="s">
        <v>8</v>
      </c>
      <c r="BB47" s="29" t="s">
        <v>8</v>
      </c>
      <c r="BC47" s="29" t="s">
        <v>8</v>
      </c>
      <c r="BD47" s="29" t="s">
        <v>8</v>
      </c>
      <c r="BE47" s="29" t="s">
        <v>8</v>
      </c>
      <c r="BF47" s="29" t="s">
        <v>8</v>
      </c>
      <c r="BG47" s="29" t="s">
        <v>8</v>
      </c>
      <c r="BH47" s="29" t="s">
        <v>8</v>
      </c>
      <c r="BI47" s="29" t="s">
        <v>8</v>
      </c>
      <c r="BJ47" s="29" t="s">
        <v>8</v>
      </c>
      <c r="BK47" s="29" t="s">
        <v>8</v>
      </c>
      <c r="BL47" s="29" t="s">
        <v>8</v>
      </c>
      <c r="BM47" s="29" t="s">
        <v>8</v>
      </c>
      <c r="BN47" s="29" t="s">
        <v>8</v>
      </c>
      <c r="BO47" s="29" t="s">
        <v>8</v>
      </c>
      <c r="BP47" s="29" t="s">
        <v>8</v>
      </c>
      <c r="BQ47" s="29" t="s">
        <v>8</v>
      </c>
      <c r="BR47" s="29" t="s">
        <v>8</v>
      </c>
      <c r="BS47" s="29" t="s">
        <v>482</v>
      </c>
      <c r="BT47" s="29" t="b">
        <v>1</v>
      </c>
      <c r="BU47" s="29" t="b">
        <v>0</v>
      </c>
      <c r="BV47" s="29" t="b">
        <v>1</v>
      </c>
      <c r="BW47" s="29" t="b">
        <v>0</v>
      </c>
      <c r="BX47" s="29" t="b">
        <v>0</v>
      </c>
      <c r="BY47" s="29" t="b">
        <v>0</v>
      </c>
      <c r="BZ47" s="29" t="b">
        <v>0</v>
      </c>
      <c r="CA47" s="29" t="b">
        <v>0</v>
      </c>
      <c r="CB47" s="29">
        <v>1</v>
      </c>
      <c r="CC47" s="29" t="s">
        <v>483</v>
      </c>
      <c r="CD47" s="29" t="s">
        <v>484</v>
      </c>
      <c r="CE47" s="29" t="s">
        <v>485</v>
      </c>
      <c r="CF47" s="29" t="s">
        <v>486</v>
      </c>
    </row>
    <row r="48" spans="1:84" x14ac:dyDescent="0.25">
      <c r="A48" s="29" t="s">
        <v>487</v>
      </c>
      <c r="B48" s="29">
        <v>310410928917370</v>
      </c>
      <c r="C48" s="29">
        <v>8.9014103279289106E+19</v>
      </c>
      <c r="D48" s="29">
        <v>353118081439583</v>
      </c>
      <c r="E48" s="29">
        <v>11</v>
      </c>
      <c r="F48" s="29">
        <v>3</v>
      </c>
      <c r="G48" s="29">
        <v>1042</v>
      </c>
      <c r="H48" s="29">
        <v>1042</v>
      </c>
      <c r="I48" s="29" t="s">
        <v>488</v>
      </c>
      <c r="J48" s="29" t="s">
        <v>489</v>
      </c>
      <c r="K48" s="50">
        <v>2382367067432440</v>
      </c>
      <c r="L48" s="50">
        <v>9037764250431630</v>
      </c>
      <c r="M48" s="50">
        <v>-4.32448262609088E+16</v>
      </c>
      <c r="N48" s="29" t="s">
        <v>18977</v>
      </c>
      <c r="O48" s="29">
        <v>1</v>
      </c>
      <c r="P48" s="29">
        <v>0</v>
      </c>
      <c r="Q48" s="29" t="s">
        <v>18997</v>
      </c>
      <c r="R48" s="29" t="s">
        <v>8</v>
      </c>
      <c r="S48" s="29" t="s">
        <v>8</v>
      </c>
      <c r="T48" s="29" t="s">
        <v>8</v>
      </c>
      <c r="U48" s="29" t="s">
        <v>8</v>
      </c>
      <c r="V48" s="29" t="s">
        <v>8</v>
      </c>
      <c r="W48" s="29" t="s">
        <v>8</v>
      </c>
      <c r="X48" s="29" t="s">
        <v>8</v>
      </c>
      <c r="Y48" s="29" t="s">
        <v>8</v>
      </c>
      <c r="Z48" s="29" t="s">
        <v>8</v>
      </c>
      <c r="AA48" s="29" t="s">
        <v>8</v>
      </c>
      <c r="AB48" s="29" t="s">
        <v>8</v>
      </c>
      <c r="AC48" s="29" t="s">
        <v>8</v>
      </c>
      <c r="AD48" s="29" t="s">
        <v>8</v>
      </c>
      <c r="AE48" s="29" t="s">
        <v>8</v>
      </c>
      <c r="AF48" s="29" t="s">
        <v>8</v>
      </c>
      <c r="AG48" s="29">
        <v>2</v>
      </c>
      <c r="AH48" s="29">
        <v>3</v>
      </c>
      <c r="AI48" s="29" t="s">
        <v>8</v>
      </c>
      <c r="AJ48" s="29">
        <v>2</v>
      </c>
      <c r="AK48" s="29" t="s">
        <v>19001</v>
      </c>
      <c r="AL48" s="29" t="s">
        <v>19003</v>
      </c>
      <c r="AM48" s="29" t="s">
        <v>8</v>
      </c>
      <c r="AN48" s="29" t="s">
        <v>8</v>
      </c>
      <c r="AO48" s="29" t="s">
        <v>8</v>
      </c>
      <c r="AP48" s="29" t="s">
        <v>8</v>
      </c>
      <c r="AQ48" s="29" t="s">
        <v>8</v>
      </c>
      <c r="AR48" s="29" t="s">
        <v>8</v>
      </c>
      <c r="AS48" s="29" t="s">
        <v>8</v>
      </c>
      <c r="AT48" s="29" t="s">
        <v>8</v>
      </c>
      <c r="AU48" s="29" t="s">
        <v>8</v>
      </c>
      <c r="AV48" s="29" t="s">
        <v>8</v>
      </c>
      <c r="AW48" s="29" t="s">
        <v>8</v>
      </c>
      <c r="AX48" s="29" t="s">
        <v>8</v>
      </c>
      <c r="AY48" s="29" t="s">
        <v>8</v>
      </c>
      <c r="AZ48" s="29" t="s">
        <v>8</v>
      </c>
      <c r="BA48" s="29" t="s">
        <v>8</v>
      </c>
      <c r="BB48" s="29" t="s">
        <v>8</v>
      </c>
      <c r="BC48" s="29" t="s">
        <v>8</v>
      </c>
      <c r="BD48" s="29" t="s">
        <v>8</v>
      </c>
      <c r="BE48" s="29" t="s">
        <v>8</v>
      </c>
      <c r="BF48" s="29" t="s">
        <v>8</v>
      </c>
      <c r="BG48" s="29" t="s">
        <v>8</v>
      </c>
      <c r="BH48" s="29" t="s">
        <v>8</v>
      </c>
      <c r="BI48" s="29" t="s">
        <v>8</v>
      </c>
      <c r="BJ48" s="29" t="s">
        <v>8</v>
      </c>
      <c r="BK48" s="29" t="s">
        <v>8</v>
      </c>
      <c r="BL48" s="29" t="s">
        <v>8</v>
      </c>
      <c r="BM48" s="29" t="s">
        <v>8</v>
      </c>
      <c r="BN48" s="29" t="s">
        <v>8</v>
      </c>
      <c r="BO48" s="29" t="s">
        <v>8</v>
      </c>
      <c r="BP48" s="29" t="s">
        <v>8</v>
      </c>
      <c r="BQ48" s="29" t="s">
        <v>8</v>
      </c>
      <c r="BR48" s="29" t="s">
        <v>8</v>
      </c>
      <c r="BS48" s="29" t="s">
        <v>490</v>
      </c>
      <c r="BT48" s="29" t="b">
        <v>1</v>
      </c>
      <c r="BU48" s="29" t="b">
        <v>0</v>
      </c>
      <c r="BV48" s="29" t="b">
        <v>1</v>
      </c>
      <c r="BW48" s="29" t="b">
        <v>0</v>
      </c>
      <c r="BX48" s="29" t="b">
        <v>0</v>
      </c>
      <c r="BY48" s="29" t="b">
        <v>0</v>
      </c>
      <c r="BZ48" s="29" t="b">
        <v>0</v>
      </c>
      <c r="CA48" s="29" t="b">
        <v>0</v>
      </c>
      <c r="CB48" s="29">
        <v>1</v>
      </c>
      <c r="CC48" s="29" t="s">
        <v>491</v>
      </c>
      <c r="CD48" s="29" t="s">
        <v>492</v>
      </c>
      <c r="CE48" s="29" t="s">
        <v>493</v>
      </c>
      <c r="CF48" s="29" t="s">
        <v>494</v>
      </c>
    </row>
    <row r="49" spans="1:84" x14ac:dyDescent="0.25">
      <c r="A49" s="29" t="s">
        <v>495</v>
      </c>
      <c r="B49" s="29">
        <v>310410928917370</v>
      </c>
      <c r="C49" s="29">
        <v>8.9014103279289106E+19</v>
      </c>
      <c r="D49" s="29">
        <v>353118081439583</v>
      </c>
      <c r="E49" s="29">
        <v>11</v>
      </c>
      <c r="F49" s="29">
        <v>10</v>
      </c>
      <c r="G49" s="29">
        <v>1043</v>
      </c>
      <c r="H49" s="29">
        <v>1043</v>
      </c>
      <c r="I49" s="29" t="s">
        <v>496</v>
      </c>
      <c r="J49" s="29" t="s">
        <v>497</v>
      </c>
      <c r="K49" s="50">
        <v>2.38239057015242E+16</v>
      </c>
      <c r="L49" s="50">
        <v>903776490537697</v>
      </c>
      <c r="M49" s="50">
        <v>-1.2953191741447E+16</v>
      </c>
      <c r="N49" s="29" t="s">
        <v>18978</v>
      </c>
      <c r="O49" s="29">
        <v>1</v>
      </c>
      <c r="P49" s="29">
        <v>0</v>
      </c>
      <c r="Q49" s="29" t="s">
        <v>18997</v>
      </c>
      <c r="R49" s="29" t="s">
        <v>8</v>
      </c>
      <c r="S49" s="29" t="s">
        <v>8</v>
      </c>
      <c r="T49" s="29" t="s">
        <v>8</v>
      </c>
      <c r="U49" s="29" t="s">
        <v>8</v>
      </c>
      <c r="V49" s="29" t="s">
        <v>8</v>
      </c>
      <c r="W49" s="29" t="s">
        <v>8</v>
      </c>
      <c r="X49" s="29" t="s">
        <v>8</v>
      </c>
      <c r="Y49" s="29" t="s">
        <v>8</v>
      </c>
      <c r="Z49" s="29" t="s">
        <v>8</v>
      </c>
      <c r="AA49" s="29" t="s">
        <v>8</v>
      </c>
      <c r="AB49" s="29" t="s">
        <v>8</v>
      </c>
      <c r="AC49" s="29" t="s">
        <v>8</v>
      </c>
      <c r="AD49" s="29" t="s">
        <v>8</v>
      </c>
      <c r="AE49" s="29" t="s">
        <v>8</v>
      </c>
      <c r="AF49" s="29" t="s">
        <v>8</v>
      </c>
      <c r="AG49" s="29" t="s">
        <v>8</v>
      </c>
      <c r="AH49" s="29" t="s">
        <v>8</v>
      </c>
      <c r="AI49" s="29" t="s">
        <v>8</v>
      </c>
      <c r="AJ49" s="29" t="s">
        <v>8</v>
      </c>
      <c r="AK49" s="29" t="s">
        <v>8</v>
      </c>
      <c r="AL49" s="29" t="s">
        <v>8</v>
      </c>
      <c r="AM49" s="29">
        <v>3</v>
      </c>
      <c r="AN49" s="29" t="s">
        <v>8</v>
      </c>
      <c r="AO49" s="29">
        <v>1</v>
      </c>
      <c r="AP49" s="29">
        <v>1</v>
      </c>
      <c r="AQ49" s="29">
        <v>2</v>
      </c>
      <c r="AR49" s="29" t="s">
        <v>18982</v>
      </c>
      <c r="AS49" s="29" t="s">
        <v>19008</v>
      </c>
      <c r="AT49" s="29" t="s">
        <v>8</v>
      </c>
      <c r="AU49" s="29" t="s">
        <v>8</v>
      </c>
      <c r="AV49" s="29" t="s">
        <v>8</v>
      </c>
      <c r="AW49" s="29" t="s">
        <v>8</v>
      </c>
      <c r="AX49" s="29" t="s">
        <v>8</v>
      </c>
      <c r="AY49" s="29" t="s">
        <v>8</v>
      </c>
      <c r="AZ49" s="29" t="s">
        <v>8</v>
      </c>
      <c r="BA49" s="29" t="s">
        <v>8</v>
      </c>
      <c r="BB49" s="29" t="s">
        <v>8</v>
      </c>
      <c r="BC49" s="29" t="s">
        <v>8</v>
      </c>
      <c r="BD49" s="29" t="s">
        <v>8</v>
      </c>
      <c r="BE49" s="29" t="s">
        <v>8</v>
      </c>
      <c r="BF49" s="29" t="s">
        <v>8</v>
      </c>
      <c r="BG49" s="29" t="s">
        <v>8</v>
      </c>
      <c r="BH49" s="29" t="s">
        <v>8</v>
      </c>
      <c r="BI49" s="29" t="s">
        <v>8</v>
      </c>
      <c r="BJ49" s="29" t="s">
        <v>8</v>
      </c>
      <c r="BK49" s="29" t="s">
        <v>8</v>
      </c>
      <c r="BL49" s="29" t="s">
        <v>8</v>
      </c>
      <c r="BM49" s="29" t="s">
        <v>8</v>
      </c>
      <c r="BN49" s="29" t="s">
        <v>8</v>
      </c>
      <c r="BO49" s="29" t="s">
        <v>8</v>
      </c>
      <c r="BP49" s="29" t="s">
        <v>8</v>
      </c>
      <c r="BQ49" s="29" t="s">
        <v>8</v>
      </c>
      <c r="BR49" s="29" t="s">
        <v>8</v>
      </c>
      <c r="BS49" s="29" t="s">
        <v>498</v>
      </c>
      <c r="BT49" s="29" t="b">
        <v>1</v>
      </c>
      <c r="BU49" s="29" t="b">
        <v>0</v>
      </c>
      <c r="BV49" s="29" t="b">
        <v>1</v>
      </c>
      <c r="BW49" s="29" t="b">
        <v>0</v>
      </c>
      <c r="BX49" s="29" t="b">
        <v>0</v>
      </c>
      <c r="BY49" s="29" t="b">
        <v>0</v>
      </c>
      <c r="BZ49" s="29" t="b">
        <v>0</v>
      </c>
      <c r="CA49" s="29" t="b">
        <v>0</v>
      </c>
      <c r="CB49" s="29">
        <v>1</v>
      </c>
      <c r="CC49" s="29" t="s">
        <v>499</v>
      </c>
      <c r="CD49" s="29" t="s">
        <v>500</v>
      </c>
      <c r="CE49" s="29" t="s">
        <v>501</v>
      </c>
      <c r="CF49" s="29" t="s">
        <v>502</v>
      </c>
    </row>
    <row r="50" spans="1:84" x14ac:dyDescent="0.25">
      <c r="A50" s="29" t="s">
        <v>503</v>
      </c>
      <c r="B50" s="29">
        <v>310410928917370</v>
      </c>
      <c r="C50" s="29">
        <v>8.9014103279289106E+19</v>
      </c>
      <c r="D50" s="29">
        <v>353118081439583</v>
      </c>
      <c r="E50" s="29">
        <v>11</v>
      </c>
      <c r="F50" s="29">
        <v>11</v>
      </c>
      <c r="G50" s="29">
        <v>1039</v>
      </c>
      <c r="H50" s="29">
        <v>1039</v>
      </c>
      <c r="I50" s="29" t="s">
        <v>504</v>
      </c>
      <c r="J50" s="29" t="s">
        <v>505</v>
      </c>
      <c r="K50" s="50">
        <v>2.38252500326125E+16</v>
      </c>
      <c r="L50" s="50">
        <v>9037741504413170</v>
      </c>
      <c r="M50" s="50">
        <v>-5519661302926270</v>
      </c>
      <c r="N50" s="29" t="s">
        <v>18972</v>
      </c>
      <c r="O50" s="29">
        <v>1</v>
      </c>
      <c r="P50" s="29">
        <v>0</v>
      </c>
      <c r="Q50" s="29" t="s">
        <v>8</v>
      </c>
      <c r="R50" s="29" t="s">
        <v>8</v>
      </c>
      <c r="S50" s="29" t="s">
        <v>8</v>
      </c>
      <c r="T50" s="29" t="s">
        <v>8</v>
      </c>
      <c r="U50" s="29" t="s">
        <v>8</v>
      </c>
      <c r="V50" s="29" t="s">
        <v>8</v>
      </c>
      <c r="W50" s="29" t="s">
        <v>8</v>
      </c>
      <c r="X50" s="29" t="s">
        <v>8</v>
      </c>
      <c r="Y50" s="29" t="s">
        <v>8</v>
      </c>
      <c r="Z50" s="29" t="s">
        <v>8</v>
      </c>
      <c r="AA50" s="29" t="s">
        <v>8</v>
      </c>
      <c r="AB50" s="29" t="s">
        <v>8</v>
      </c>
      <c r="AC50" s="29" t="s">
        <v>8</v>
      </c>
      <c r="AD50" s="29" t="s">
        <v>8</v>
      </c>
      <c r="AE50" s="29" t="s">
        <v>8</v>
      </c>
      <c r="AF50" s="29" t="s">
        <v>8</v>
      </c>
      <c r="AG50" s="29" t="s">
        <v>8</v>
      </c>
      <c r="AH50" s="29" t="s">
        <v>8</v>
      </c>
      <c r="AI50" s="29" t="s">
        <v>8</v>
      </c>
      <c r="AJ50" s="29" t="s">
        <v>8</v>
      </c>
      <c r="AK50" s="29" t="s">
        <v>8</v>
      </c>
      <c r="AL50" s="29" t="s">
        <v>8</v>
      </c>
      <c r="AM50" s="29" t="s">
        <v>8</v>
      </c>
      <c r="AN50" s="29" t="s">
        <v>8</v>
      </c>
      <c r="AO50" s="29" t="s">
        <v>8</v>
      </c>
      <c r="AP50" s="29" t="s">
        <v>8</v>
      </c>
      <c r="AQ50" s="29" t="s">
        <v>8</v>
      </c>
      <c r="AR50" s="29" t="s">
        <v>8</v>
      </c>
      <c r="AS50" s="29" t="s">
        <v>8</v>
      </c>
      <c r="AT50" s="29" t="s">
        <v>8</v>
      </c>
      <c r="AU50" s="29" t="s">
        <v>8</v>
      </c>
      <c r="AV50" s="29" t="s">
        <v>8</v>
      </c>
      <c r="AW50" s="29" t="s">
        <v>8</v>
      </c>
      <c r="AX50" s="29" t="s">
        <v>8</v>
      </c>
      <c r="AY50" s="29" t="s">
        <v>8</v>
      </c>
      <c r="AZ50" s="29" t="s">
        <v>8</v>
      </c>
      <c r="BA50" s="29" t="s">
        <v>8</v>
      </c>
      <c r="BB50" s="29" t="s">
        <v>8</v>
      </c>
      <c r="BC50" s="29" t="s">
        <v>8</v>
      </c>
      <c r="BD50" s="29" t="s">
        <v>8</v>
      </c>
      <c r="BE50" s="29" t="s">
        <v>8</v>
      </c>
      <c r="BF50" s="29" t="s">
        <v>8</v>
      </c>
      <c r="BG50" s="29" t="s">
        <v>8</v>
      </c>
      <c r="BH50" s="29" t="s">
        <v>8</v>
      </c>
      <c r="BI50" s="29" t="s">
        <v>8</v>
      </c>
      <c r="BJ50" s="29" t="s">
        <v>8</v>
      </c>
      <c r="BK50" s="29" t="s">
        <v>8</v>
      </c>
      <c r="BL50" s="29" t="s">
        <v>8</v>
      </c>
      <c r="BM50" s="29" t="s">
        <v>8</v>
      </c>
      <c r="BN50" s="29" t="s">
        <v>8</v>
      </c>
      <c r="BO50" s="29" t="s">
        <v>8</v>
      </c>
      <c r="BP50" s="29" t="s">
        <v>8</v>
      </c>
      <c r="BQ50" s="29">
        <v>1</v>
      </c>
      <c r="BR50" s="29" t="s">
        <v>8</v>
      </c>
      <c r="BS50" s="29" t="s">
        <v>506</v>
      </c>
      <c r="BT50" s="29" t="b">
        <v>1</v>
      </c>
      <c r="BU50" s="29" t="b">
        <v>0</v>
      </c>
      <c r="BV50" s="29" t="b">
        <v>1</v>
      </c>
      <c r="BW50" s="29" t="b">
        <v>0</v>
      </c>
      <c r="BX50" s="29" t="b">
        <v>0</v>
      </c>
      <c r="BY50" s="29" t="b">
        <v>0</v>
      </c>
      <c r="BZ50" s="29" t="b">
        <v>0</v>
      </c>
      <c r="CA50" s="29" t="b">
        <v>0</v>
      </c>
      <c r="CB50" s="29">
        <v>1</v>
      </c>
      <c r="CC50" s="29" t="s">
        <v>507</v>
      </c>
      <c r="CD50" s="29" t="s">
        <v>508</v>
      </c>
      <c r="CE50" s="29" t="s">
        <v>509</v>
      </c>
      <c r="CF50" s="29" t="s">
        <v>510</v>
      </c>
    </row>
    <row r="51" spans="1:84" x14ac:dyDescent="0.25">
      <c r="A51" s="29" t="s">
        <v>511</v>
      </c>
      <c r="B51" s="29">
        <v>310410928917370</v>
      </c>
      <c r="C51" s="29">
        <v>8.9014103279289106E+19</v>
      </c>
      <c r="D51" s="29">
        <v>353118081439583</v>
      </c>
      <c r="E51" s="29">
        <v>11</v>
      </c>
      <c r="F51" s="29">
        <v>11</v>
      </c>
      <c r="G51" s="29">
        <v>1051</v>
      </c>
      <c r="H51" s="29">
        <v>1051</v>
      </c>
      <c r="I51" s="29" t="s">
        <v>512</v>
      </c>
      <c r="J51" s="29" t="s">
        <v>513</v>
      </c>
      <c r="K51" s="50">
        <v>2.38244250059701E+16</v>
      </c>
      <c r="L51" s="50">
        <v>9037739113828360</v>
      </c>
      <c r="M51" s="50">
        <v>-6663426148508100</v>
      </c>
      <c r="N51" s="29" t="s">
        <v>18972</v>
      </c>
      <c r="O51" s="29">
        <v>1</v>
      </c>
      <c r="P51" s="29">
        <v>0</v>
      </c>
      <c r="Q51" s="29" t="s">
        <v>8</v>
      </c>
      <c r="R51" s="29" t="s">
        <v>8</v>
      </c>
      <c r="S51" s="29" t="s">
        <v>8</v>
      </c>
      <c r="T51" s="29" t="s">
        <v>8</v>
      </c>
      <c r="U51" s="29" t="s">
        <v>8</v>
      </c>
      <c r="V51" s="29" t="s">
        <v>8</v>
      </c>
      <c r="W51" s="29" t="s">
        <v>8</v>
      </c>
      <c r="X51" s="29" t="s">
        <v>8</v>
      </c>
      <c r="Y51" s="29" t="s">
        <v>8</v>
      </c>
      <c r="Z51" s="29" t="s">
        <v>8</v>
      </c>
      <c r="AA51" s="29" t="s">
        <v>8</v>
      </c>
      <c r="AB51" s="29" t="s">
        <v>8</v>
      </c>
      <c r="AC51" s="29" t="s">
        <v>8</v>
      </c>
      <c r="AD51" s="29" t="s">
        <v>8</v>
      </c>
      <c r="AE51" s="29" t="s">
        <v>8</v>
      </c>
      <c r="AF51" s="29" t="s">
        <v>8</v>
      </c>
      <c r="AG51" s="29" t="s">
        <v>8</v>
      </c>
      <c r="AH51" s="29" t="s">
        <v>8</v>
      </c>
      <c r="AI51" s="29" t="s">
        <v>8</v>
      </c>
      <c r="AJ51" s="29" t="s">
        <v>8</v>
      </c>
      <c r="AK51" s="29" t="s">
        <v>8</v>
      </c>
      <c r="AL51" s="29" t="s">
        <v>8</v>
      </c>
      <c r="AM51" s="29" t="s">
        <v>8</v>
      </c>
      <c r="AN51" s="29" t="s">
        <v>8</v>
      </c>
      <c r="AO51" s="29" t="s">
        <v>8</v>
      </c>
      <c r="AP51" s="29" t="s">
        <v>8</v>
      </c>
      <c r="AQ51" s="29" t="s">
        <v>8</v>
      </c>
      <c r="AR51" s="29" t="s">
        <v>8</v>
      </c>
      <c r="AS51" s="29" t="s">
        <v>8</v>
      </c>
      <c r="AT51" s="29" t="s">
        <v>8</v>
      </c>
      <c r="AU51" s="29" t="s">
        <v>8</v>
      </c>
      <c r="AV51" s="29" t="s">
        <v>8</v>
      </c>
      <c r="AW51" s="29" t="s">
        <v>8</v>
      </c>
      <c r="AX51" s="29" t="s">
        <v>8</v>
      </c>
      <c r="AY51" s="29" t="s">
        <v>8</v>
      </c>
      <c r="AZ51" s="29" t="s">
        <v>8</v>
      </c>
      <c r="BA51" s="29" t="s">
        <v>8</v>
      </c>
      <c r="BB51" s="29" t="s">
        <v>8</v>
      </c>
      <c r="BC51" s="29" t="s">
        <v>8</v>
      </c>
      <c r="BD51" s="29" t="s">
        <v>8</v>
      </c>
      <c r="BE51" s="29" t="s">
        <v>8</v>
      </c>
      <c r="BF51" s="29" t="s">
        <v>8</v>
      </c>
      <c r="BG51" s="29" t="s">
        <v>8</v>
      </c>
      <c r="BH51" s="29" t="s">
        <v>8</v>
      </c>
      <c r="BI51" s="29" t="s">
        <v>8</v>
      </c>
      <c r="BJ51" s="29" t="s">
        <v>8</v>
      </c>
      <c r="BK51" s="29" t="s">
        <v>8</v>
      </c>
      <c r="BL51" s="29" t="s">
        <v>8</v>
      </c>
      <c r="BM51" s="29" t="s">
        <v>8</v>
      </c>
      <c r="BN51" s="29" t="s">
        <v>8</v>
      </c>
      <c r="BO51" s="29" t="s">
        <v>8</v>
      </c>
      <c r="BP51" s="29" t="s">
        <v>8</v>
      </c>
      <c r="BQ51" s="29">
        <v>1</v>
      </c>
      <c r="BR51" s="29" t="s">
        <v>8</v>
      </c>
      <c r="BS51" s="29" t="s">
        <v>514</v>
      </c>
      <c r="BT51" s="29" t="b">
        <v>1</v>
      </c>
      <c r="BU51" s="29" t="b">
        <v>0</v>
      </c>
      <c r="BV51" s="29" t="b">
        <v>1</v>
      </c>
      <c r="BW51" s="29" t="b">
        <v>0</v>
      </c>
      <c r="BX51" s="29" t="b">
        <v>0</v>
      </c>
      <c r="BY51" s="29" t="b">
        <v>0</v>
      </c>
      <c r="BZ51" s="29" t="b">
        <v>0</v>
      </c>
      <c r="CA51" s="29" t="b">
        <v>0</v>
      </c>
      <c r="CB51" s="29">
        <v>1</v>
      </c>
      <c r="CC51" s="29" t="s">
        <v>515</v>
      </c>
      <c r="CD51" s="29" t="s">
        <v>516</v>
      </c>
      <c r="CE51" s="29" t="s">
        <v>517</v>
      </c>
      <c r="CF51" s="29" t="s">
        <v>518</v>
      </c>
    </row>
    <row r="52" spans="1:84" x14ac:dyDescent="0.25">
      <c r="A52" s="29" t="s">
        <v>519</v>
      </c>
      <c r="B52" s="29">
        <v>310410942995952</v>
      </c>
      <c r="C52" s="29">
        <v>8.9014103279429894E+19</v>
      </c>
      <c r="D52" s="29">
        <v>353118083539513</v>
      </c>
      <c r="E52" s="29">
        <v>11</v>
      </c>
      <c r="F52" s="29">
        <v>2</v>
      </c>
      <c r="G52" s="29">
        <v>1066</v>
      </c>
      <c r="H52" s="29">
        <v>1066</v>
      </c>
      <c r="I52" s="29" t="s">
        <v>520</v>
      </c>
      <c r="J52" s="29" t="s">
        <v>521</v>
      </c>
      <c r="K52" s="50">
        <v>2.38256411842793E+16</v>
      </c>
      <c r="L52" s="50">
        <v>9037633059188160</v>
      </c>
      <c r="M52" s="50">
        <v>-4.5487308199009104E+16</v>
      </c>
      <c r="N52" s="29" t="s">
        <v>18972</v>
      </c>
      <c r="O52" s="29">
        <v>1</v>
      </c>
      <c r="P52" s="29">
        <v>0</v>
      </c>
      <c r="Q52" s="29" t="s">
        <v>8</v>
      </c>
      <c r="R52" s="29" t="s">
        <v>8</v>
      </c>
      <c r="S52" s="29" t="s">
        <v>8</v>
      </c>
      <c r="T52" s="29" t="s">
        <v>8</v>
      </c>
      <c r="U52" s="29" t="s">
        <v>8</v>
      </c>
      <c r="V52" s="29" t="s">
        <v>8</v>
      </c>
      <c r="W52" s="29" t="s">
        <v>8</v>
      </c>
      <c r="X52" s="29" t="s">
        <v>8</v>
      </c>
      <c r="Y52" s="29" t="s">
        <v>8</v>
      </c>
      <c r="Z52" s="29" t="s">
        <v>8</v>
      </c>
      <c r="AA52" s="29" t="s">
        <v>8</v>
      </c>
      <c r="AB52" s="29" t="s">
        <v>8</v>
      </c>
      <c r="AC52" s="29" t="s">
        <v>8</v>
      </c>
      <c r="AD52" s="29">
        <v>2</v>
      </c>
      <c r="AE52" s="29" t="s">
        <v>8</v>
      </c>
      <c r="AF52" s="29">
        <v>1</v>
      </c>
      <c r="AG52" s="29" t="s">
        <v>8</v>
      </c>
      <c r="AH52" s="29" t="s">
        <v>8</v>
      </c>
      <c r="AI52" s="29" t="s">
        <v>8</v>
      </c>
      <c r="AJ52" s="29" t="s">
        <v>8</v>
      </c>
      <c r="AK52" s="29" t="s">
        <v>8</v>
      </c>
      <c r="AL52" s="29" t="s">
        <v>8</v>
      </c>
      <c r="AM52" s="29" t="s">
        <v>8</v>
      </c>
      <c r="AN52" s="29" t="s">
        <v>8</v>
      </c>
      <c r="AO52" s="29" t="s">
        <v>8</v>
      </c>
      <c r="AP52" s="29" t="s">
        <v>8</v>
      </c>
      <c r="AQ52" s="29" t="s">
        <v>8</v>
      </c>
      <c r="AR52" s="29" t="s">
        <v>8</v>
      </c>
      <c r="AS52" s="29" t="s">
        <v>8</v>
      </c>
      <c r="AT52" s="29" t="s">
        <v>8</v>
      </c>
      <c r="AU52" s="29" t="s">
        <v>8</v>
      </c>
      <c r="AV52" s="29" t="s">
        <v>8</v>
      </c>
      <c r="AW52" s="29" t="s">
        <v>8</v>
      </c>
      <c r="AX52" s="29" t="s">
        <v>8</v>
      </c>
      <c r="AY52" s="29" t="s">
        <v>8</v>
      </c>
      <c r="AZ52" s="29" t="s">
        <v>8</v>
      </c>
      <c r="BA52" s="29" t="s">
        <v>8</v>
      </c>
      <c r="BB52" s="29" t="s">
        <v>8</v>
      </c>
      <c r="BC52" s="29" t="s">
        <v>8</v>
      </c>
      <c r="BD52" s="29" t="s">
        <v>8</v>
      </c>
      <c r="BE52" s="29" t="s">
        <v>8</v>
      </c>
      <c r="BF52" s="29" t="s">
        <v>8</v>
      </c>
      <c r="BG52" s="29" t="s">
        <v>8</v>
      </c>
      <c r="BH52" s="29" t="s">
        <v>8</v>
      </c>
      <c r="BI52" s="29" t="s">
        <v>8</v>
      </c>
      <c r="BJ52" s="29" t="s">
        <v>8</v>
      </c>
      <c r="BK52" s="29" t="s">
        <v>8</v>
      </c>
      <c r="BL52" s="29" t="s">
        <v>8</v>
      </c>
      <c r="BM52" s="29" t="s">
        <v>8</v>
      </c>
      <c r="BN52" s="29" t="s">
        <v>8</v>
      </c>
      <c r="BO52" s="29" t="s">
        <v>8</v>
      </c>
      <c r="BP52" s="29" t="s">
        <v>8</v>
      </c>
      <c r="BQ52" s="29" t="s">
        <v>8</v>
      </c>
      <c r="BR52" s="29" t="s">
        <v>8</v>
      </c>
      <c r="BS52" s="29" t="s">
        <v>522</v>
      </c>
      <c r="BT52" s="29" t="b">
        <v>0</v>
      </c>
      <c r="BU52" s="29" t="b">
        <v>0</v>
      </c>
      <c r="BV52" s="29" t="b">
        <v>0</v>
      </c>
      <c r="BW52" s="29" t="b">
        <v>0</v>
      </c>
      <c r="BX52" s="29" t="b">
        <v>0</v>
      </c>
      <c r="BY52" s="29" t="b">
        <v>1</v>
      </c>
      <c r="BZ52" s="29" t="b">
        <v>1</v>
      </c>
      <c r="CA52" s="29" t="b">
        <v>0</v>
      </c>
      <c r="CB52" s="29">
        <v>1</v>
      </c>
      <c r="CC52" s="29" t="s">
        <v>523</v>
      </c>
      <c r="CD52" s="29" t="s">
        <v>524</v>
      </c>
      <c r="CE52" s="29" t="s">
        <v>525</v>
      </c>
      <c r="CF52" s="29" t="s">
        <v>526</v>
      </c>
    </row>
    <row r="53" spans="1:84" x14ac:dyDescent="0.25">
      <c r="A53" s="29" t="s">
        <v>527</v>
      </c>
      <c r="B53" s="29">
        <v>310410928917370</v>
      </c>
      <c r="C53" s="29">
        <v>8.9014103279289106E+19</v>
      </c>
      <c r="D53" s="29">
        <v>353118081439583</v>
      </c>
      <c r="E53" s="29">
        <v>11</v>
      </c>
      <c r="F53" s="29">
        <v>10</v>
      </c>
      <c r="G53" s="29">
        <v>1073</v>
      </c>
      <c r="H53" s="29">
        <v>1073</v>
      </c>
      <c r="I53" s="29" t="s">
        <v>528</v>
      </c>
      <c r="J53" s="29" t="s">
        <v>529</v>
      </c>
      <c r="K53" s="50">
        <v>2.38231079441093E+16</v>
      </c>
      <c r="L53" s="50">
        <v>9037771137012620</v>
      </c>
      <c r="M53" s="50">
        <v>-4470133368801640</v>
      </c>
      <c r="N53" s="29" t="s">
        <v>18972</v>
      </c>
      <c r="O53" s="29">
        <v>1</v>
      </c>
      <c r="P53" s="29">
        <v>0</v>
      </c>
      <c r="Q53" s="29" t="s">
        <v>18997</v>
      </c>
      <c r="R53" s="29" t="s">
        <v>8</v>
      </c>
      <c r="S53" s="29" t="s">
        <v>8</v>
      </c>
      <c r="T53" s="29" t="s">
        <v>8</v>
      </c>
      <c r="U53" s="29" t="s">
        <v>8</v>
      </c>
      <c r="V53" s="29" t="s">
        <v>8</v>
      </c>
      <c r="W53" s="29" t="s">
        <v>8</v>
      </c>
      <c r="X53" s="29" t="s">
        <v>8</v>
      </c>
      <c r="Y53" s="29" t="s">
        <v>8</v>
      </c>
      <c r="Z53" s="29" t="s">
        <v>8</v>
      </c>
      <c r="AA53" s="29" t="s">
        <v>8</v>
      </c>
      <c r="AB53" s="29" t="s">
        <v>8</v>
      </c>
      <c r="AC53" s="29" t="s">
        <v>8</v>
      </c>
      <c r="AD53" s="29" t="s">
        <v>8</v>
      </c>
      <c r="AE53" s="29" t="s">
        <v>8</v>
      </c>
      <c r="AF53" s="29" t="s">
        <v>8</v>
      </c>
      <c r="AG53" s="29" t="s">
        <v>8</v>
      </c>
      <c r="AH53" s="29" t="s">
        <v>8</v>
      </c>
      <c r="AI53" s="29" t="s">
        <v>8</v>
      </c>
      <c r="AJ53" s="29" t="s">
        <v>8</v>
      </c>
      <c r="AK53" s="29" t="s">
        <v>8</v>
      </c>
      <c r="AL53" s="29" t="s">
        <v>8</v>
      </c>
      <c r="AM53" s="29">
        <v>3</v>
      </c>
      <c r="AN53" s="29" t="s">
        <v>8</v>
      </c>
      <c r="AO53" s="29">
        <v>1</v>
      </c>
      <c r="AP53" s="29">
        <v>1</v>
      </c>
      <c r="AQ53" s="29">
        <v>1</v>
      </c>
      <c r="AR53" s="29" t="s">
        <v>18990</v>
      </c>
      <c r="AS53" s="29" t="s">
        <v>18989</v>
      </c>
      <c r="AT53" s="29" t="s">
        <v>8</v>
      </c>
      <c r="AU53" s="29" t="s">
        <v>8</v>
      </c>
      <c r="AV53" s="29" t="s">
        <v>8</v>
      </c>
      <c r="AW53" s="29" t="s">
        <v>8</v>
      </c>
      <c r="AX53" s="29" t="s">
        <v>8</v>
      </c>
      <c r="AY53" s="29" t="s">
        <v>8</v>
      </c>
      <c r="AZ53" s="29" t="s">
        <v>8</v>
      </c>
      <c r="BA53" s="29" t="s">
        <v>8</v>
      </c>
      <c r="BB53" s="29" t="s">
        <v>8</v>
      </c>
      <c r="BC53" s="29" t="s">
        <v>8</v>
      </c>
      <c r="BD53" s="29" t="s">
        <v>8</v>
      </c>
      <c r="BE53" s="29" t="s">
        <v>8</v>
      </c>
      <c r="BF53" s="29" t="s">
        <v>8</v>
      </c>
      <c r="BG53" s="29" t="s">
        <v>8</v>
      </c>
      <c r="BH53" s="29" t="s">
        <v>8</v>
      </c>
      <c r="BI53" s="29" t="s">
        <v>8</v>
      </c>
      <c r="BJ53" s="29" t="s">
        <v>8</v>
      </c>
      <c r="BK53" s="29" t="s">
        <v>8</v>
      </c>
      <c r="BL53" s="29" t="s">
        <v>8</v>
      </c>
      <c r="BM53" s="29" t="s">
        <v>8</v>
      </c>
      <c r="BN53" s="29" t="s">
        <v>8</v>
      </c>
      <c r="BO53" s="29" t="s">
        <v>8</v>
      </c>
      <c r="BP53" s="29" t="s">
        <v>8</v>
      </c>
      <c r="BQ53" s="29" t="s">
        <v>8</v>
      </c>
      <c r="BR53" s="29" t="s">
        <v>8</v>
      </c>
      <c r="BS53" s="29" t="s">
        <v>530</v>
      </c>
      <c r="BT53" s="29" t="b">
        <v>1</v>
      </c>
      <c r="BU53" s="29" t="b">
        <v>0</v>
      </c>
      <c r="BV53" s="29" t="b">
        <v>1</v>
      </c>
      <c r="BW53" s="29" t="b">
        <v>0</v>
      </c>
      <c r="BX53" s="29" t="b">
        <v>0</v>
      </c>
      <c r="BY53" s="29" t="b">
        <v>0</v>
      </c>
      <c r="BZ53" s="29" t="b">
        <v>0</v>
      </c>
      <c r="CA53" s="29" t="b">
        <v>0</v>
      </c>
      <c r="CB53" s="29">
        <v>1</v>
      </c>
      <c r="CC53" s="29" t="s">
        <v>531</v>
      </c>
      <c r="CD53" s="29" t="s">
        <v>532</v>
      </c>
      <c r="CE53" s="29" t="s">
        <v>533</v>
      </c>
      <c r="CF53" s="29" t="s">
        <v>534</v>
      </c>
    </row>
    <row r="54" spans="1:84" x14ac:dyDescent="0.25">
      <c r="A54" s="29" t="s">
        <v>535</v>
      </c>
      <c r="B54" s="29">
        <v>310410942995952</v>
      </c>
      <c r="C54" s="29">
        <v>8.9014103279429894E+19</v>
      </c>
      <c r="D54" s="29">
        <v>353118083539513</v>
      </c>
      <c r="E54" s="29">
        <v>11</v>
      </c>
      <c r="F54" s="29">
        <v>2</v>
      </c>
      <c r="G54" s="29">
        <v>1067</v>
      </c>
      <c r="H54" s="29">
        <v>1067</v>
      </c>
      <c r="I54" s="29" t="s">
        <v>536</v>
      </c>
      <c r="J54" s="29" t="s">
        <v>537</v>
      </c>
      <c r="K54" s="50">
        <v>2.38259366158551E+16</v>
      </c>
      <c r="L54" s="50">
        <v>9037636432777870</v>
      </c>
      <c r="M54" s="50">
        <v>-3429179805676500</v>
      </c>
      <c r="N54" s="29" t="s">
        <v>18972</v>
      </c>
      <c r="O54" s="29">
        <v>1</v>
      </c>
      <c r="P54" s="29">
        <v>1</v>
      </c>
      <c r="Q54" s="29" t="s">
        <v>8</v>
      </c>
      <c r="R54" s="29" t="s">
        <v>8</v>
      </c>
      <c r="S54" s="29" t="s">
        <v>8</v>
      </c>
      <c r="T54" s="29" t="s">
        <v>8</v>
      </c>
      <c r="U54" s="29" t="s">
        <v>8</v>
      </c>
      <c r="V54" s="29" t="s">
        <v>8</v>
      </c>
      <c r="W54" s="29" t="s">
        <v>8</v>
      </c>
      <c r="X54" s="29" t="s">
        <v>8</v>
      </c>
      <c r="Y54" s="29" t="s">
        <v>8</v>
      </c>
      <c r="Z54" s="29" t="s">
        <v>8</v>
      </c>
      <c r="AA54" s="29" t="s">
        <v>8</v>
      </c>
      <c r="AB54" s="29" t="s">
        <v>8</v>
      </c>
      <c r="AC54" s="29" t="s">
        <v>8</v>
      </c>
      <c r="AD54" s="29">
        <v>1</v>
      </c>
      <c r="AE54" s="29" t="s">
        <v>8</v>
      </c>
      <c r="AF54" s="29">
        <v>2</v>
      </c>
      <c r="AG54" s="29" t="s">
        <v>8</v>
      </c>
      <c r="AH54" s="29" t="s">
        <v>8</v>
      </c>
      <c r="AI54" s="29" t="s">
        <v>8</v>
      </c>
      <c r="AJ54" s="29" t="s">
        <v>8</v>
      </c>
      <c r="AK54" s="29" t="s">
        <v>8</v>
      </c>
      <c r="AL54" s="29" t="s">
        <v>8</v>
      </c>
      <c r="AM54" s="29" t="s">
        <v>8</v>
      </c>
      <c r="AN54" s="29" t="s">
        <v>8</v>
      </c>
      <c r="AO54" s="29" t="s">
        <v>8</v>
      </c>
      <c r="AP54" s="29" t="s">
        <v>8</v>
      </c>
      <c r="AQ54" s="29" t="s">
        <v>8</v>
      </c>
      <c r="AR54" s="29" t="s">
        <v>8</v>
      </c>
      <c r="AS54" s="29" t="s">
        <v>8</v>
      </c>
      <c r="AT54" s="29" t="s">
        <v>8</v>
      </c>
      <c r="AU54" s="29" t="s">
        <v>8</v>
      </c>
      <c r="AV54" s="29" t="s">
        <v>8</v>
      </c>
      <c r="AW54" s="29" t="s">
        <v>8</v>
      </c>
      <c r="AX54" s="29" t="s">
        <v>8</v>
      </c>
      <c r="AY54" s="29" t="s">
        <v>8</v>
      </c>
      <c r="AZ54" s="29" t="s">
        <v>8</v>
      </c>
      <c r="BA54" s="29" t="s">
        <v>8</v>
      </c>
      <c r="BB54" s="29" t="s">
        <v>8</v>
      </c>
      <c r="BC54" s="29" t="s">
        <v>8</v>
      </c>
      <c r="BD54" s="29" t="s">
        <v>8</v>
      </c>
      <c r="BE54" s="29" t="s">
        <v>8</v>
      </c>
      <c r="BF54" s="29" t="s">
        <v>8</v>
      </c>
      <c r="BG54" s="29" t="s">
        <v>8</v>
      </c>
      <c r="BH54" s="29" t="s">
        <v>8</v>
      </c>
      <c r="BI54" s="29" t="s">
        <v>8</v>
      </c>
      <c r="BJ54" s="29" t="s">
        <v>8</v>
      </c>
      <c r="BK54" s="29" t="s">
        <v>8</v>
      </c>
      <c r="BL54" s="29" t="s">
        <v>8</v>
      </c>
      <c r="BM54" s="29" t="s">
        <v>8</v>
      </c>
      <c r="BN54" s="29" t="s">
        <v>8</v>
      </c>
      <c r="BO54" s="29" t="s">
        <v>8</v>
      </c>
      <c r="BP54" s="29" t="s">
        <v>8</v>
      </c>
      <c r="BQ54" s="29" t="s">
        <v>8</v>
      </c>
      <c r="BR54" s="29" t="s">
        <v>8</v>
      </c>
      <c r="BS54" s="29" t="s">
        <v>538</v>
      </c>
      <c r="BT54" s="29" t="b">
        <v>0</v>
      </c>
      <c r="BU54" s="29" t="b">
        <v>0</v>
      </c>
      <c r="BV54" s="29" t="b">
        <v>0</v>
      </c>
      <c r="BW54" s="29" t="b">
        <v>0</v>
      </c>
      <c r="BX54" s="29" t="b">
        <v>0</v>
      </c>
      <c r="BY54" s="29" t="b">
        <v>1</v>
      </c>
      <c r="BZ54" s="29" t="b">
        <v>1</v>
      </c>
      <c r="CA54" s="29" t="b">
        <v>0</v>
      </c>
      <c r="CB54" s="29">
        <v>1</v>
      </c>
      <c r="CC54" s="29" t="s">
        <v>539</v>
      </c>
      <c r="CD54" s="29" t="s">
        <v>540</v>
      </c>
      <c r="CE54" s="29" t="s">
        <v>541</v>
      </c>
      <c r="CF54" s="29" t="s">
        <v>542</v>
      </c>
    </row>
    <row r="55" spans="1:84" x14ac:dyDescent="0.25">
      <c r="A55" s="29" t="s">
        <v>543</v>
      </c>
      <c r="B55" s="29">
        <v>310410942995952</v>
      </c>
      <c r="C55" s="29">
        <v>8.9014103279429894E+19</v>
      </c>
      <c r="D55" s="29">
        <v>353118083539513</v>
      </c>
      <c r="E55" s="29">
        <v>11</v>
      </c>
      <c r="F55" s="29">
        <v>9</v>
      </c>
      <c r="G55" s="29">
        <v>1071</v>
      </c>
      <c r="H55" s="29">
        <v>1071</v>
      </c>
      <c r="I55" s="29" t="s">
        <v>544</v>
      </c>
      <c r="J55" s="29" t="s">
        <v>545</v>
      </c>
      <c r="K55" s="50">
        <v>2.38233924343964E+16</v>
      </c>
      <c r="L55" s="50">
        <v>9037799208672560</v>
      </c>
      <c r="M55" s="50">
        <v>-3.15458878244469E+16</v>
      </c>
      <c r="N55" s="29" t="s">
        <v>18972</v>
      </c>
      <c r="O55" s="29">
        <v>1</v>
      </c>
      <c r="P55" s="29">
        <v>0</v>
      </c>
      <c r="Q55" s="29" t="s">
        <v>19009</v>
      </c>
      <c r="R55" s="29" t="s">
        <v>8</v>
      </c>
      <c r="S55" s="29" t="s">
        <v>8</v>
      </c>
      <c r="T55" s="29" t="s">
        <v>8</v>
      </c>
      <c r="U55" s="29" t="s">
        <v>8</v>
      </c>
      <c r="V55" s="29">
        <v>4</v>
      </c>
      <c r="W55" s="29" t="s">
        <v>8</v>
      </c>
      <c r="X55" s="29">
        <v>0</v>
      </c>
      <c r="Y55" s="29" t="s">
        <v>8</v>
      </c>
      <c r="Z55" s="29">
        <v>2</v>
      </c>
      <c r="AA55" s="29" t="s">
        <v>18974</v>
      </c>
      <c r="AB55" s="29" t="s">
        <v>19008</v>
      </c>
      <c r="AC55" s="29" t="s">
        <v>8</v>
      </c>
      <c r="AD55" s="29" t="s">
        <v>8</v>
      </c>
      <c r="AE55" s="29" t="s">
        <v>8</v>
      </c>
      <c r="AF55" s="29" t="s">
        <v>8</v>
      </c>
      <c r="AG55" s="29" t="s">
        <v>8</v>
      </c>
      <c r="AH55" s="29" t="s">
        <v>8</v>
      </c>
      <c r="AI55" s="29" t="s">
        <v>8</v>
      </c>
      <c r="AJ55" s="29" t="s">
        <v>8</v>
      </c>
      <c r="AK55" s="29" t="s">
        <v>8</v>
      </c>
      <c r="AL55" s="29" t="s">
        <v>8</v>
      </c>
      <c r="AM55" s="29" t="s">
        <v>8</v>
      </c>
      <c r="AN55" s="29" t="s">
        <v>8</v>
      </c>
      <c r="AO55" s="29" t="s">
        <v>8</v>
      </c>
      <c r="AP55" s="29" t="s">
        <v>8</v>
      </c>
      <c r="AQ55" s="29" t="s">
        <v>8</v>
      </c>
      <c r="AR55" s="29" t="s">
        <v>8</v>
      </c>
      <c r="AS55" s="29" t="s">
        <v>8</v>
      </c>
      <c r="AT55" s="29" t="s">
        <v>8</v>
      </c>
      <c r="AU55" s="29" t="s">
        <v>8</v>
      </c>
      <c r="AV55" s="29" t="s">
        <v>8</v>
      </c>
      <c r="AW55" s="29" t="s">
        <v>8</v>
      </c>
      <c r="AX55" s="29" t="s">
        <v>8</v>
      </c>
      <c r="AY55" s="29" t="s">
        <v>8</v>
      </c>
      <c r="AZ55" s="29" t="s">
        <v>8</v>
      </c>
      <c r="BA55" s="29" t="s">
        <v>8</v>
      </c>
      <c r="BB55" s="29" t="s">
        <v>8</v>
      </c>
      <c r="BC55" s="29" t="s">
        <v>8</v>
      </c>
      <c r="BD55" s="29" t="s">
        <v>8</v>
      </c>
      <c r="BE55" s="29" t="s">
        <v>8</v>
      </c>
      <c r="BF55" s="29" t="s">
        <v>8</v>
      </c>
      <c r="BG55" s="29" t="s">
        <v>8</v>
      </c>
      <c r="BH55" s="29" t="s">
        <v>8</v>
      </c>
      <c r="BI55" s="29" t="s">
        <v>8</v>
      </c>
      <c r="BJ55" s="29" t="s">
        <v>8</v>
      </c>
      <c r="BK55" s="29" t="s">
        <v>8</v>
      </c>
      <c r="BL55" s="29" t="s">
        <v>8</v>
      </c>
      <c r="BM55" s="29" t="s">
        <v>8</v>
      </c>
      <c r="BN55" s="29" t="s">
        <v>8</v>
      </c>
      <c r="BO55" s="29" t="s">
        <v>8</v>
      </c>
      <c r="BP55" s="29" t="s">
        <v>8</v>
      </c>
      <c r="BQ55" s="29" t="s">
        <v>8</v>
      </c>
      <c r="BR55" s="29" t="s">
        <v>8</v>
      </c>
      <c r="BS55" s="29" t="s">
        <v>546</v>
      </c>
      <c r="BT55" s="29" t="b">
        <v>0</v>
      </c>
      <c r="BU55" s="29" t="b">
        <v>0</v>
      </c>
      <c r="BV55" s="29" t="b">
        <v>0</v>
      </c>
      <c r="BW55" s="29" t="b">
        <v>0</v>
      </c>
      <c r="BX55" s="29" t="b">
        <v>0</v>
      </c>
      <c r="BY55" s="29" t="b">
        <v>1</v>
      </c>
      <c r="BZ55" s="29" t="b">
        <v>1</v>
      </c>
      <c r="CA55" s="29" t="b">
        <v>0</v>
      </c>
      <c r="CB55" s="29">
        <v>1</v>
      </c>
      <c r="CC55" s="29" t="s">
        <v>547</v>
      </c>
      <c r="CD55" s="29" t="s">
        <v>548</v>
      </c>
      <c r="CE55" s="29" t="s">
        <v>549</v>
      </c>
      <c r="CF55" s="29" t="s">
        <v>550</v>
      </c>
    </row>
    <row r="56" spans="1:84" x14ac:dyDescent="0.25">
      <c r="A56" s="29" t="s">
        <v>551</v>
      </c>
      <c r="B56" s="29">
        <v>310410942995952</v>
      </c>
      <c r="C56" s="29">
        <v>8.9014103279429894E+19</v>
      </c>
      <c r="D56" s="29">
        <v>353118083539513</v>
      </c>
      <c r="E56" s="29">
        <v>11</v>
      </c>
      <c r="F56" s="29">
        <v>1</v>
      </c>
      <c r="G56" s="29">
        <v>1063</v>
      </c>
      <c r="H56" s="29">
        <v>1063</v>
      </c>
      <c r="I56" s="29" t="s">
        <v>552</v>
      </c>
      <c r="J56" s="29" t="s">
        <v>553</v>
      </c>
      <c r="K56" s="50">
        <v>2.38232303969768E+16</v>
      </c>
      <c r="L56" s="50">
        <v>9037813211813550</v>
      </c>
      <c r="M56" s="50">
        <v>-3868301332477180</v>
      </c>
      <c r="N56" s="29" t="s">
        <v>18972</v>
      </c>
      <c r="O56" s="29">
        <v>1</v>
      </c>
      <c r="P56" s="29">
        <v>0</v>
      </c>
      <c r="Q56" s="29" t="s">
        <v>19010</v>
      </c>
      <c r="R56" s="29" t="s">
        <v>8</v>
      </c>
      <c r="S56" s="29" t="s">
        <v>8</v>
      </c>
      <c r="T56" s="29" t="s">
        <v>8</v>
      </c>
      <c r="U56" s="29" t="s">
        <v>8</v>
      </c>
      <c r="V56" s="29" t="s">
        <v>8</v>
      </c>
      <c r="W56" s="29" t="s">
        <v>8</v>
      </c>
      <c r="X56" s="29" t="s">
        <v>8</v>
      </c>
      <c r="Y56" s="29" t="s">
        <v>8</v>
      </c>
      <c r="Z56" s="29" t="s">
        <v>8</v>
      </c>
      <c r="AA56" s="29" t="s">
        <v>8</v>
      </c>
      <c r="AB56" s="29" t="s">
        <v>8</v>
      </c>
      <c r="AC56" s="29" t="s">
        <v>8</v>
      </c>
      <c r="AD56" s="29" t="s">
        <v>8</v>
      </c>
      <c r="AE56" s="29" t="s">
        <v>8</v>
      </c>
      <c r="AF56" s="29" t="s">
        <v>8</v>
      </c>
      <c r="AG56" s="29" t="s">
        <v>8</v>
      </c>
      <c r="AH56" s="29" t="s">
        <v>8</v>
      </c>
      <c r="AI56" s="29" t="s">
        <v>8</v>
      </c>
      <c r="AJ56" s="29" t="s">
        <v>8</v>
      </c>
      <c r="AK56" s="29" t="s">
        <v>8</v>
      </c>
      <c r="AL56" s="29" t="s">
        <v>8</v>
      </c>
      <c r="AM56" s="29" t="s">
        <v>8</v>
      </c>
      <c r="AN56" s="29" t="s">
        <v>8</v>
      </c>
      <c r="AO56" s="29" t="s">
        <v>8</v>
      </c>
      <c r="AP56" s="29" t="s">
        <v>8</v>
      </c>
      <c r="AQ56" s="29" t="s">
        <v>8</v>
      </c>
      <c r="AR56" s="29" t="s">
        <v>8</v>
      </c>
      <c r="AS56" s="29" t="s">
        <v>8</v>
      </c>
      <c r="AT56" s="29" t="s">
        <v>8</v>
      </c>
      <c r="AU56" s="29" t="s">
        <v>8</v>
      </c>
      <c r="AV56" s="29" t="s">
        <v>8</v>
      </c>
      <c r="AW56" s="29" t="s">
        <v>8</v>
      </c>
      <c r="AX56" s="29" t="s">
        <v>8</v>
      </c>
      <c r="AY56" s="29" t="s">
        <v>8</v>
      </c>
      <c r="AZ56" s="29" t="s">
        <v>8</v>
      </c>
      <c r="BA56" s="29" t="s">
        <v>8</v>
      </c>
      <c r="BB56" s="29" t="s">
        <v>8</v>
      </c>
      <c r="BC56" s="29">
        <v>2</v>
      </c>
      <c r="BD56" s="29">
        <v>1</v>
      </c>
      <c r="BE56" s="29">
        <v>1</v>
      </c>
      <c r="BF56" s="29">
        <v>2</v>
      </c>
      <c r="BG56" s="29" t="s">
        <v>8</v>
      </c>
      <c r="BH56" s="29">
        <v>1</v>
      </c>
      <c r="BI56" s="29">
        <v>0</v>
      </c>
      <c r="BJ56" s="29">
        <v>0</v>
      </c>
      <c r="BK56" s="29">
        <v>0</v>
      </c>
      <c r="BL56" s="29">
        <v>0</v>
      </c>
      <c r="BM56" s="29">
        <v>1</v>
      </c>
      <c r="BN56" s="29">
        <v>0</v>
      </c>
      <c r="BO56" s="29">
        <v>1</v>
      </c>
      <c r="BP56" s="29">
        <v>4</v>
      </c>
      <c r="BQ56" s="29" t="s">
        <v>8</v>
      </c>
      <c r="BR56" s="29" t="s">
        <v>8</v>
      </c>
      <c r="BS56" s="29" t="s">
        <v>554</v>
      </c>
      <c r="BT56" s="29" t="b">
        <v>0</v>
      </c>
      <c r="BU56" s="29" t="b">
        <v>0</v>
      </c>
      <c r="BV56" s="29" t="b">
        <v>0</v>
      </c>
      <c r="BW56" s="29" t="b">
        <v>0</v>
      </c>
      <c r="BX56" s="29" t="b">
        <v>0</v>
      </c>
      <c r="BY56" s="29" t="b">
        <v>1</v>
      </c>
      <c r="BZ56" s="29" t="b">
        <v>1</v>
      </c>
      <c r="CA56" s="29" t="b">
        <v>0</v>
      </c>
      <c r="CB56" s="29">
        <v>1</v>
      </c>
      <c r="CC56" s="29" t="s">
        <v>555</v>
      </c>
      <c r="CD56" s="29" t="s">
        <v>556</v>
      </c>
      <c r="CE56" s="29" t="s">
        <v>557</v>
      </c>
      <c r="CF56" s="29" t="s">
        <v>558</v>
      </c>
    </row>
    <row r="57" spans="1:84" x14ac:dyDescent="0.25">
      <c r="A57" s="29" t="s">
        <v>559</v>
      </c>
      <c r="B57" s="29">
        <v>310410928917370</v>
      </c>
      <c r="C57" s="29">
        <v>8.9014103279289106E+19</v>
      </c>
      <c r="D57" s="29">
        <v>353118081439583</v>
      </c>
      <c r="E57" s="29">
        <v>11</v>
      </c>
      <c r="F57" s="29">
        <v>10</v>
      </c>
      <c r="G57" s="29">
        <v>1056</v>
      </c>
      <c r="H57" s="29">
        <v>1056</v>
      </c>
      <c r="I57" s="29" t="s">
        <v>560</v>
      </c>
      <c r="J57" s="29" t="s">
        <v>561</v>
      </c>
      <c r="K57" s="50">
        <v>2.38255693395959E+16</v>
      </c>
      <c r="L57" s="50">
        <v>9037719406426120</v>
      </c>
      <c r="M57" s="50">
        <v>-5128093931720430</v>
      </c>
      <c r="N57" s="29" t="s">
        <v>18977</v>
      </c>
      <c r="O57" s="29">
        <v>1</v>
      </c>
      <c r="P57" s="29">
        <v>0</v>
      </c>
      <c r="Q57" s="29" t="s">
        <v>18997</v>
      </c>
      <c r="R57" s="29" t="s">
        <v>8</v>
      </c>
      <c r="S57" s="29" t="s">
        <v>8</v>
      </c>
      <c r="T57" s="29" t="s">
        <v>8</v>
      </c>
      <c r="U57" s="29" t="s">
        <v>8</v>
      </c>
      <c r="V57" s="29" t="s">
        <v>8</v>
      </c>
      <c r="W57" s="29" t="s">
        <v>8</v>
      </c>
      <c r="X57" s="29" t="s">
        <v>8</v>
      </c>
      <c r="Y57" s="29" t="s">
        <v>8</v>
      </c>
      <c r="Z57" s="29" t="s">
        <v>8</v>
      </c>
      <c r="AA57" s="29" t="s">
        <v>8</v>
      </c>
      <c r="AB57" s="29" t="s">
        <v>8</v>
      </c>
      <c r="AC57" s="29" t="s">
        <v>8</v>
      </c>
      <c r="AD57" s="29" t="s">
        <v>8</v>
      </c>
      <c r="AE57" s="29" t="s">
        <v>8</v>
      </c>
      <c r="AF57" s="29" t="s">
        <v>8</v>
      </c>
      <c r="AG57" s="29" t="s">
        <v>8</v>
      </c>
      <c r="AH57" s="29" t="s">
        <v>8</v>
      </c>
      <c r="AI57" s="29" t="s">
        <v>8</v>
      </c>
      <c r="AJ57" s="29" t="s">
        <v>8</v>
      </c>
      <c r="AK57" s="29" t="s">
        <v>8</v>
      </c>
      <c r="AL57" s="29" t="s">
        <v>8</v>
      </c>
      <c r="AM57" s="29">
        <v>3</v>
      </c>
      <c r="AN57" s="29" t="s">
        <v>8</v>
      </c>
      <c r="AO57" s="29">
        <v>1</v>
      </c>
      <c r="AP57" s="29">
        <v>1</v>
      </c>
      <c r="AQ57" s="29">
        <v>1</v>
      </c>
      <c r="AR57" s="29" t="s">
        <v>18990</v>
      </c>
      <c r="AS57" s="29" t="s">
        <v>18983</v>
      </c>
      <c r="AT57" s="29" t="s">
        <v>8</v>
      </c>
      <c r="AU57" s="29" t="s">
        <v>8</v>
      </c>
      <c r="AV57" s="29" t="s">
        <v>8</v>
      </c>
      <c r="AW57" s="29" t="s">
        <v>8</v>
      </c>
      <c r="AX57" s="29" t="s">
        <v>8</v>
      </c>
      <c r="AY57" s="29" t="s">
        <v>8</v>
      </c>
      <c r="AZ57" s="29" t="s">
        <v>8</v>
      </c>
      <c r="BA57" s="29" t="s">
        <v>8</v>
      </c>
      <c r="BB57" s="29" t="s">
        <v>8</v>
      </c>
      <c r="BC57" s="29" t="s">
        <v>8</v>
      </c>
      <c r="BD57" s="29" t="s">
        <v>8</v>
      </c>
      <c r="BE57" s="29" t="s">
        <v>8</v>
      </c>
      <c r="BF57" s="29" t="s">
        <v>8</v>
      </c>
      <c r="BG57" s="29" t="s">
        <v>8</v>
      </c>
      <c r="BH57" s="29" t="s">
        <v>8</v>
      </c>
      <c r="BI57" s="29" t="s">
        <v>8</v>
      </c>
      <c r="BJ57" s="29" t="s">
        <v>8</v>
      </c>
      <c r="BK57" s="29" t="s">
        <v>8</v>
      </c>
      <c r="BL57" s="29" t="s">
        <v>8</v>
      </c>
      <c r="BM57" s="29" t="s">
        <v>8</v>
      </c>
      <c r="BN57" s="29" t="s">
        <v>8</v>
      </c>
      <c r="BO57" s="29" t="s">
        <v>8</v>
      </c>
      <c r="BP57" s="29" t="s">
        <v>8</v>
      </c>
      <c r="BQ57" s="29" t="s">
        <v>8</v>
      </c>
      <c r="BR57" s="29" t="s">
        <v>8</v>
      </c>
      <c r="BS57" s="29" t="s">
        <v>562</v>
      </c>
      <c r="BT57" s="29" t="b">
        <v>1</v>
      </c>
      <c r="BU57" s="29" t="b">
        <v>0</v>
      </c>
      <c r="BV57" s="29" t="b">
        <v>1</v>
      </c>
      <c r="BW57" s="29" t="b">
        <v>0</v>
      </c>
      <c r="BX57" s="29" t="b">
        <v>0</v>
      </c>
      <c r="BY57" s="29" t="b">
        <v>0</v>
      </c>
      <c r="BZ57" s="29" t="b">
        <v>0</v>
      </c>
      <c r="CA57" s="29" t="b">
        <v>0</v>
      </c>
      <c r="CB57" s="29">
        <v>1</v>
      </c>
      <c r="CC57" s="29" t="s">
        <v>563</v>
      </c>
      <c r="CD57" s="29" t="s">
        <v>564</v>
      </c>
      <c r="CE57" s="29" t="s">
        <v>565</v>
      </c>
      <c r="CF57" s="29" t="s">
        <v>566</v>
      </c>
    </row>
    <row r="58" spans="1:84" x14ac:dyDescent="0.25">
      <c r="A58" s="29" t="s">
        <v>567</v>
      </c>
      <c r="B58" s="29">
        <v>310410928917370</v>
      </c>
      <c r="C58" s="29">
        <v>8.9014103279289106E+19</v>
      </c>
      <c r="D58" s="29">
        <v>353118081439583</v>
      </c>
      <c r="E58" s="29">
        <v>11</v>
      </c>
      <c r="F58" s="29">
        <v>11</v>
      </c>
      <c r="G58" s="29">
        <v>1052</v>
      </c>
      <c r="H58" s="29">
        <v>1052</v>
      </c>
      <c r="I58" s="29" t="s">
        <v>568</v>
      </c>
      <c r="J58" s="29" t="s">
        <v>569</v>
      </c>
      <c r="K58" s="50">
        <v>2.38250408719269E+16</v>
      </c>
      <c r="L58" s="50">
        <v>9037929750810400</v>
      </c>
      <c r="M58" s="50">
        <v>-5643685724646380</v>
      </c>
      <c r="N58" s="29" t="s">
        <v>18972</v>
      </c>
      <c r="O58" s="29">
        <v>1</v>
      </c>
      <c r="P58" s="29">
        <v>0</v>
      </c>
      <c r="Q58" s="29" t="s">
        <v>8</v>
      </c>
      <c r="R58" s="29" t="s">
        <v>8</v>
      </c>
      <c r="S58" s="29" t="s">
        <v>8</v>
      </c>
      <c r="T58" s="29" t="s">
        <v>8</v>
      </c>
      <c r="U58" s="29" t="s">
        <v>8</v>
      </c>
      <c r="V58" s="29" t="s">
        <v>8</v>
      </c>
      <c r="W58" s="29" t="s">
        <v>8</v>
      </c>
      <c r="X58" s="29" t="s">
        <v>8</v>
      </c>
      <c r="Y58" s="29" t="s">
        <v>8</v>
      </c>
      <c r="Z58" s="29" t="s">
        <v>8</v>
      </c>
      <c r="AA58" s="29" t="s">
        <v>8</v>
      </c>
      <c r="AB58" s="29" t="s">
        <v>8</v>
      </c>
      <c r="AC58" s="29" t="s">
        <v>8</v>
      </c>
      <c r="AD58" s="29" t="s">
        <v>8</v>
      </c>
      <c r="AE58" s="29" t="s">
        <v>8</v>
      </c>
      <c r="AF58" s="29" t="s">
        <v>8</v>
      </c>
      <c r="AG58" s="29" t="s">
        <v>8</v>
      </c>
      <c r="AH58" s="29" t="s">
        <v>8</v>
      </c>
      <c r="AI58" s="29" t="s">
        <v>8</v>
      </c>
      <c r="AJ58" s="29" t="s">
        <v>8</v>
      </c>
      <c r="AK58" s="29" t="s">
        <v>8</v>
      </c>
      <c r="AL58" s="29" t="s">
        <v>8</v>
      </c>
      <c r="AM58" s="29" t="s">
        <v>8</v>
      </c>
      <c r="AN58" s="29" t="s">
        <v>8</v>
      </c>
      <c r="AO58" s="29" t="s">
        <v>8</v>
      </c>
      <c r="AP58" s="29" t="s">
        <v>8</v>
      </c>
      <c r="AQ58" s="29" t="s">
        <v>8</v>
      </c>
      <c r="AR58" s="29" t="s">
        <v>8</v>
      </c>
      <c r="AS58" s="29" t="s">
        <v>8</v>
      </c>
      <c r="AT58" s="29" t="s">
        <v>8</v>
      </c>
      <c r="AU58" s="29" t="s">
        <v>8</v>
      </c>
      <c r="AV58" s="29" t="s">
        <v>8</v>
      </c>
      <c r="AW58" s="29" t="s">
        <v>8</v>
      </c>
      <c r="AX58" s="29" t="s">
        <v>8</v>
      </c>
      <c r="AY58" s="29" t="s">
        <v>8</v>
      </c>
      <c r="AZ58" s="29" t="s">
        <v>8</v>
      </c>
      <c r="BA58" s="29" t="s">
        <v>8</v>
      </c>
      <c r="BB58" s="29" t="s">
        <v>8</v>
      </c>
      <c r="BC58" s="29" t="s">
        <v>8</v>
      </c>
      <c r="BD58" s="29" t="s">
        <v>8</v>
      </c>
      <c r="BE58" s="29" t="s">
        <v>8</v>
      </c>
      <c r="BF58" s="29" t="s">
        <v>8</v>
      </c>
      <c r="BG58" s="29" t="s">
        <v>8</v>
      </c>
      <c r="BH58" s="29" t="s">
        <v>8</v>
      </c>
      <c r="BI58" s="29" t="s">
        <v>8</v>
      </c>
      <c r="BJ58" s="29" t="s">
        <v>8</v>
      </c>
      <c r="BK58" s="29" t="s">
        <v>8</v>
      </c>
      <c r="BL58" s="29" t="s">
        <v>8</v>
      </c>
      <c r="BM58" s="29" t="s">
        <v>8</v>
      </c>
      <c r="BN58" s="29" t="s">
        <v>8</v>
      </c>
      <c r="BO58" s="29" t="s">
        <v>8</v>
      </c>
      <c r="BP58" s="29" t="s">
        <v>8</v>
      </c>
      <c r="BQ58" s="29">
        <v>2</v>
      </c>
      <c r="BR58" s="29" t="s">
        <v>8</v>
      </c>
      <c r="BS58" s="29" t="s">
        <v>570</v>
      </c>
      <c r="BT58" s="29" t="b">
        <v>1</v>
      </c>
      <c r="BU58" s="29" t="b">
        <v>0</v>
      </c>
      <c r="BV58" s="29" t="b">
        <v>1</v>
      </c>
      <c r="BW58" s="29" t="b">
        <v>0</v>
      </c>
      <c r="BX58" s="29" t="b">
        <v>0</v>
      </c>
      <c r="BY58" s="29" t="b">
        <v>0</v>
      </c>
      <c r="BZ58" s="29" t="b">
        <v>0</v>
      </c>
      <c r="CA58" s="29" t="b">
        <v>0</v>
      </c>
      <c r="CB58" s="29">
        <v>1</v>
      </c>
      <c r="CC58" s="29" t="s">
        <v>571</v>
      </c>
      <c r="CD58" s="29" t="s">
        <v>572</v>
      </c>
      <c r="CE58" s="29" t="s">
        <v>573</v>
      </c>
      <c r="CF58" s="29" t="s">
        <v>574</v>
      </c>
    </row>
    <row r="59" spans="1:84" x14ac:dyDescent="0.25">
      <c r="A59" s="29" t="s">
        <v>575</v>
      </c>
      <c r="B59" s="29">
        <v>310410942995952</v>
      </c>
      <c r="C59" s="29">
        <v>8.9014103279429894E+19</v>
      </c>
      <c r="D59" s="29">
        <v>353118083539513</v>
      </c>
      <c r="E59" s="29">
        <v>11</v>
      </c>
      <c r="F59" s="29">
        <v>1</v>
      </c>
      <c r="G59" s="29">
        <v>1068</v>
      </c>
      <c r="H59" s="29">
        <v>1068</v>
      </c>
      <c r="I59" s="29" t="s">
        <v>576</v>
      </c>
      <c r="J59" s="29" t="s">
        <v>577</v>
      </c>
      <c r="K59" s="50">
        <v>2.38235620780172E+16</v>
      </c>
      <c r="L59" s="50">
        <v>9037779373742300</v>
      </c>
      <c r="M59" s="50">
        <v>-3727835872896260</v>
      </c>
      <c r="N59" s="29" t="s">
        <v>18972</v>
      </c>
      <c r="O59" s="29">
        <v>1</v>
      </c>
      <c r="P59" s="29">
        <v>0</v>
      </c>
      <c r="Q59" s="29" t="s">
        <v>19011</v>
      </c>
      <c r="R59" s="29" t="s">
        <v>8</v>
      </c>
      <c r="S59" s="29" t="s">
        <v>8</v>
      </c>
      <c r="T59" s="29" t="s">
        <v>8</v>
      </c>
      <c r="U59" s="29" t="s">
        <v>8</v>
      </c>
      <c r="V59" s="29" t="s">
        <v>8</v>
      </c>
      <c r="W59" s="29" t="s">
        <v>8</v>
      </c>
      <c r="X59" s="29" t="s">
        <v>8</v>
      </c>
      <c r="Y59" s="29" t="s">
        <v>8</v>
      </c>
      <c r="Z59" s="29" t="s">
        <v>8</v>
      </c>
      <c r="AA59" s="29" t="s">
        <v>8</v>
      </c>
      <c r="AB59" s="29" t="s">
        <v>8</v>
      </c>
      <c r="AC59" s="29" t="s">
        <v>8</v>
      </c>
      <c r="AD59" s="29" t="s">
        <v>8</v>
      </c>
      <c r="AE59" s="29" t="s">
        <v>8</v>
      </c>
      <c r="AF59" s="29" t="s">
        <v>8</v>
      </c>
      <c r="AG59" s="29" t="s">
        <v>8</v>
      </c>
      <c r="AH59" s="29" t="s">
        <v>8</v>
      </c>
      <c r="AI59" s="29" t="s">
        <v>8</v>
      </c>
      <c r="AJ59" s="29" t="s">
        <v>8</v>
      </c>
      <c r="AK59" s="29" t="s">
        <v>8</v>
      </c>
      <c r="AL59" s="29" t="s">
        <v>8</v>
      </c>
      <c r="AM59" s="29" t="s">
        <v>8</v>
      </c>
      <c r="AN59" s="29" t="s">
        <v>8</v>
      </c>
      <c r="AO59" s="29" t="s">
        <v>8</v>
      </c>
      <c r="AP59" s="29" t="s">
        <v>8</v>
      </c>
      <c r="AQ59" s="29" t="s">
        <v>8</v>
      </c>
      <c r="AR59" s="29" t="s">
        <v>8</v>
      </c>
      <c r="AS59" s="29" t="s">
        <v>8</v>
      </c>
      <c r="AT59" s="29" t="s">
        <v>8</v>
      </c>
      <c r="AU59" s="29" t="s">
        <v>8</v>
      </c>
      <c r="AV59" s="29" t="s">
        <v>8</v>
      </c>
      <c r="AW59" s="29" t="s">
        <v>8</v>
      </c>
      <c r="AX59" s="29" t="s">
        <v>8</v>
      </c>
      <c r="AY59" s="29" t="s">
        <v>8</v>
      </c>
      <c r="AZ59" s="29" t="s">
        <v>8</v>
      </c>
      <c r="BA59" s="29" t="s">
        <v>8</v>
      </c>
      <c r="BB59" s="29" t="s">
        <v>8</v>
      </c>
      <c r="BC59" s="29">
        <v>4</v>
      </c>
      <c r="BD59" s="29">
        <v>2</v>
      </c>
      <c r="BE59" s="29">
        <v>1</v>
      </c>
      <c r="BF59" s="29">
        <v>88</v>
      </c>
      <c r="BG59" s="29" t="s">
        <v>578</v>
      </c>
      <c r="BH59" s="29">
        <v>0</v>
      </c>
      <c r="BI59" s="29">
        <v>0</v>
      </c>
      <c r="BJ59" s="29">
        <v>0</v>
      </c>
      <c r="BK59" s="29">
        <v>0</v>
      </c>
      <c r="BL59" s="29">
        <v>0</v>
      </c>
      <c r="BM59" s="29">
        <v>0</v>
      </c>
      <c r="BN59" s="29">
        <v>0</v>
      </c>
      <c r="BO59" s="29">
        <v>1</v>
      </c>
      <c r="BP59" s="29">
        <v>4</v>
      </c>
      <c r="BQ59" s="29" t="s">
        <v>8</v>
      </c>
      <c r="BR59" s="29" t="s">
        <v>8</v>
      </c>
      <c r="BS59" s="29" t="s">
        <v>192</v>
      </c>
      <c r="BT59" s="29" t="b">
        <v>0</v>
      </c>
      <c r="BU59" s="29" t="b">
        <v>0</v>
      </c>
      <c r="BV59" s="29" t="b">
        <v>0</v>
      </c>
      <c r="BW59" s="29" t="b">
        <v>0</v>
      </c>
      <c r="BX59" s="29" t="b">
        <v>0</v>
      </c>
      <c r="BY59" s="29" t="b">
        <v>1</v>
      </c>
      <c r="BZ59" s="29" t="b">
        <v>1</v>
      </c>
      <c r="CA59" s="29" t="b">
        <v>0</v>
      </c>
      <c r="CB59" s="29">
        <v>1</v>
      </c>
      <c r="CC59" s="29" t="s">
        <v>579</v>
      </c>
      <c r="CD59" s="29" t="s">
        <v>580</v>
      </c>
      <c r="CE59" s="29" t="s">
        <v>581</v>
      </c>
      <c r="CF59" s="29" t="s">
        <v>582</v>
      </c>
    </row>
    <row r="60" spans="1:84" x14ac:dyDescent="0.25">
      <c r="A60" s="29" t="s">
        <v>583</v>
      </c>
      <c r="B60" s="29">
        <v>310410928917370</v>
      </c>
      <c r="C60" s="29">
        <v>8.9014103279289106E+19</v>
      </c>
      <c r="D60" s="29">
        <v>353118081439583</v>
      </c>
      <c r="E60" s="29">
        <v>11</v>
      </c>
      <c r="F60" s="29">
        <v>11</v>
      </c>
      <c r="G60" s="29">
        <v>1053</v>
      </c>
      <c r="H60" s="29">
        <v>1053</v>
      </c>
      <c r="I60" s="29" t="s">
        <v>584</v>
      </c>
      <c r="J60" s="29" t="s">
        <v>585</v>
      </c>
      <c r="K60" s="50">
        <v>238253992318864</v>
      </c>
      <c r="L60" s="50">
        <v>9037794673267070</v>
      </c>
      <c r="M60" s="50">
        <v>-5008557561507700</v>
      </c>
      <c r="N60" s="29" t="s">
        <v>18972</v>
      </c>
      <c r="O60" s="29">
        <v>1</v>
      </c>
      <c r="P60" s="29">
        <v>0</v>
      </c>
      <c r="Q60" s="29" t="s">
        <v>8</v>
      </c>
      <c r="R60" s="29" t="s">
        <v>8</v>
      </c>
      <c r="S60" s="29" t="s">
        <v>8</v>
      </c>
      <c r="T60" s="29" t="s">
        <v>8</v>
      </c>
      <c r="U60" s="29" t="s">
        <v>8</v>
      </c>
      <c r="V60" s="29" t="s">
        <v>8</v>
      </c>
      <c r="W60" s="29" t="s">
        <v>8</v>
      </c>
      <c r="X60" s="29" t="s">
        <v>8</v>
      </c>
      <c r="Y60" s="29" t="s">
        <v>8</v>
      </c>
      <c r="Z60" s="29" t="s">
        <v>8</v>
      </c>
      <c r="AA60" s="29" t="s">
        <v>8</v>
      </c>
      <c r="AB60" s="29" t="s">
        <v>8</v>
      </c>
      <c r="AC60" s="29" t="s">
        <v>8</v>
      </c>
      <c r="AD60" s="29" t="s">
        <v>8</v>
      </c>
      <c r="AE60" s="29" t="s">
        <v>8</v>
      </c>
      <c r="AF60" s="29" t="s">
        <v>8</v>
      </c>
      <c r="AG60" s="29" t="s">
        <v>8</v>
      </c>
      <c r="AH60" s="29" t="s">
        <v>8</v>
      </c>
      <c r="AI60" s="29" t="s">
        <v>8</v>
      </c>
      <c r="AJ60" s="29" t="s">
        <v>8</v>
      </c>
      <c r="AK60" s="29" t="s">
        <v>8</v>
      </c>
      <c r="AL60" s="29" t="s">
        <v>8</v>
      </c>
      <c r="AM60" s="29" t="s">
        <v>8</v>
      </c>
      <c r="AN60" s="29" t="s">
        <v>8</v>
      </c>
      <c r="AO60" s="29" t="s">
        <v>8</v>
      </c>
      <c r="AP60" s="29" t="s">
        <v>8</v>
      </c>
      <c r="AQ60" s="29" t="s">
        <v>8</v>
      </c>
      <c r="AR60" s="29" t="s">
        <v>8</v>
      </c>
      <c r="AS60" s="29" t="s">
        <v>8</v>
      </c>
      <c r="AT60" s="29" t="s">
        <v>8</v>
      </c>
      <c r="AU60" s="29" t="s">
        <v>8</v>
      </c>
      <c r="AV60" s="29" t="s">
        <v>8</v>
      </c>
      <c r="AW60" s="29" t="s">
        <v>8</v>
      </c>
      <c r="AX60" s="29" t="s">
        <v>8</v>
      </c>
      <c r="AY60" s="29" t="s">
        <v>8</v>
      </c>
      <c r="AZ60" s="29" t="s">
        <v>8</v>
      </c>
      <c r="BA60" s="29" t="s">
        <v>8</v>
      </c>
      <c r="BB60" s="29" t="s">
        <v>8</v>
      </c>
      <c r="BC60" s="29" t="s">
        <v>8</v>
      </c>
      <c r="BD60" s="29" t="s">
        <v>8</v>
      </c>
      <c r="BE60" s="29" t="s">
        <v>8</v>
      </c>
      <c r="BF60" s="29" t="s">
        <v>8</v>
      </c>
      <c r="BG60" s="29" t="s">
        <v>8</v>
      </c>
      <c r="BH60" s="29" t="s">
        <v>8</v>
      </c>
      <c r="BI60" s="29" t="s">
        <v>8</v>
      </c>
      <c r="BJ60" s="29" t="s">
        <v>8</v>
      </c>
      <c r="BK60" s="29" t="s">
        <v>8</v>
      </c>
      <c r="BL60" s="29" t="s">
        <v>8</v>
      </c>
      <c r="BM60" s="29" t="s">
        <v>8</v>
      </c>
      <c r="BN60" s="29" t="s">
        <v>8</v>
      </c>
      <c r="BO60" s="29" t="s">
        <v>8</v>
      </c>
      <c r="BP60" s="29" t="s">
        <v>8</v>
      </c>
      <c r="BQ60" s="29">
        <v>1</v>
      </c>
      <c r="BR60" s="29" t="s">
        <v>8</v>
      </c>
      <c r="BS60" s="29" t="s">
        <v>586</v>
      </c>
      <c r="BT60" s="29" t="b">
        <v>1</v>
      </c>
      <c r="BU60" s="29" t="b">
        <v>0</v>
      </c>
      <c r="BV60" s="29" t="b">
        <v>1</v>
      </c>
      <c r="BW60" s="29" t="b">
        <v>0</v>
      </c>
      <c r="BX60" s="29" t="b">
        <v>0</v>
      </c>
      <c r="BY60" s="29" t="b">
        <v>0</v>
      </c>
      <c r="BZ60" s="29" t="b">
        <v>0</v>
      </c>
      <c r="CA60" s="29" t="b">
        <v>0</v>
      </c>
      <c r="CB60" s="29">
        <v>1</v>
      </c>
      <c r="CC60" s="29" t="s">
        <v>587</v>
      </c>
      <c r="CD60" s="29" t="s">
        <v>588</v>
      </c>
      <c r="CE60" s="29" t="s">
        <v>589</v>
      </c>
      <c r="CF60" s="29" t="s">
        <v>590</v>
      </c>
    </row>
    <row r="61" spans="1:84" x14ac:dyDescent="0.25">
      <c r="A61" s="29" t="s">
        <v>591</v>
      </c>
      <c r="B61" s="29">
        <v>310410928917370</v>
      </c>
      <c r="C61" s="29">
        <v>8.9014103279289106E+19</v>
      </c>
      <c r="D61" s="29">
        <v>353118081439583</v>
      </c>
      <c r="E61" s="29">
        <v>11</v>
      </c>
      <c r="F61" s="29">
        <v>11</v>
      </c>
      <c r="G61" s="29">
        <v>1054</v>
      </c>
      <c r="H61" s="29">
        <v>1054</v>
      </c>
      <c r="I61" s="29" t="s">
        <v>592</v>
      </c>
      <c r="J61" s="29" t="s">
        <v>593</v>
      </c>
      <c r="K61" s="50">
        <v>2382338365060540</v>
      </c>
      <c r="L61" s="50">
        <v>9037770813279220</v>
      </c>
      <c r="M61" s="50">
        <v>-5.12278960910698E+16</v>
      </c>
      <c r="N61" s="29" t="s">
        <v>18972</v>
      </c>
      <c r="O61" s="29">
        <v>1</v>
      </c>
      <c r="P61" s="29">
        <v>0</v>
      </c>
      <c r="Q61" s="29" t="s">
        <v>8</v>
      </c>
      <c r="R61" s="29" t="s">
        <v>8</v>
      </c>
      <c r="S61" s="29" t="s">
        <v>8</v>
      </c>
      <c r="T61" s="29" t="s">
        <v>8</v>
      </c>
      <c r="U61" s="29" t="s">
        <v>8</v>
      </c>
      <c r="V61" s="29" t="s">
        <v>8</v>
      </c>
      <c r="W61" s="29" t="s">
        <v>8</v>
      </c>
      <c r="X61" s="29" t="s">
        <v>8</v>
      </c>
      <c r="Y61" s="29" t="s">
        <v>8</v>
      </c>
      <c r="Z61" s="29" t="s">
        <v>8</v>
      </c>
      <c r="AA61" s="29" t="s">
        <v>8</v>
      </c>
      <c r="AB61" s="29" t="s">
        <v>8</v>
      </c>
      <c r="AC61" s="29" t="s">
        <v>8</v>
      </c>
      <c r="AD61" s="29" t="s">
        <v>8</v>
      </c>
      <c r="AE61" s="29" t="s">
        <v>8</v>
      </c>
      <c r="AF61" s="29" t="s">
        <v>8</v>
      </c>
      <c r="AG61" s="29" t="s">
        <v>8</v>
      </c>
      <c r="AH61" s="29" t="s">
        <v>8</v>
      </c>
      <c r="AI61" s="29" t="s">
        <v>8</v>
      </c>
      <c r="AJ61" s="29" t="s">
        <v>8</v>
      </c>
      <c r="AK61" s="29" t="s">
        <v>8</v>
      </c>
      <c r="AL61" s="29" t="s">
        <v>8</v>
      </c>
      <c r="AM61" s="29" t="s">
        <v>8</v>
      </c>
      <c r="AN61" s="29" t="s">
        <v>8</v>
      </c>
      <c r="AO61" s="29" t="s">
        <v>8</v>
      </c>
      <c r="AP61" s="29" t="s">
        <v>8</v>
      </c>
      <c r="AQ61" s="29" t="s">
        <v>8</v>
      </c>
      <c r="AR61" s="29" t="s">
        <v>8</v>
      </c>
      <c r="AS61" s="29" t="s">
        <v>8</v>
      </c>
      <c r="AT61" s="29" t="s">
        <v>8</v>
      </c>
      <c r="AU61" s="29" t="s">
        <v>8</v>
      </c>
      <c r="AV61" s="29" t="s">
        <v>8</v>
      </c>
      <c r="AW61" s="29" t="s">
        <v>8</v>
      </c>
      <c r="AX61" s="29" t="s">
        <v>8</v>
      </c>
      <c r="AY61" s="29" t="s">
        <v>8</v>
      </c>
      <c r="AZ61" s="29" t="s">
        <v>8</v>
      </c>
      <c r="BA61" s="29" t="s">
        <v>8</v>
      </c>
      <c r="BB61" s="29" t="s">
        <v>8</v>
      </c>
      <c r="BC61" s="29" t="s">
        <v>8</v>
      </c>
      <c r="BD61" s="29" t="s">
        <v>8</v>
      </c>
      <c r="BE61" s="29" t="s">
        <v>8</v>
      </c>
      <c r="BF61" s="29" t="s">
        <v>8</v>
      </c>
      <c r="BG61" s="29" t="s">
        <v>8</v>
      </c>
      <c r="BH61" s="29" t="s">
        <v>8</v>
      </c>
      <c r="BI61" s="29" t="s">
        <v>8</v>
      </c>
      <c r="BJ61" s="29" t="s">
        <v>8</v>
      </c>
      <c r="BK61" s="29" t="s">
        <v>8</v>
      </c>
      <c r="BL61" s="29" t="s">
        <v>8</v>
      </c>
      <c r="BM61" s="29" t="s">
        <v>8</v>
      </c>
      <c r="BN61" s="29" t="s">
        <v>8</v>
      </c>
      <c r="BO61" s="29" t="s">
        <v>8</v>
      </c>
      <c r="BP61" s="29" t="s">
        <v>8</v>
      </c>
      <c r="BQ61" s="29">
        <v>1</v>
      </c>
      <c r="BR61" s="29" t="s">
        <v>8</v>
      </c>
      <c r="BS61" s="29" t="s">
        <v>594</v>
      </c>
      <c r="BT61" s="29" t="b">
        <v>1</v>
      </c>
      <c r="BU61" s="29" t="b">
        <v>0</v>
      </c>
      <c r="BV61" s="29" t="b">
        <v>1</v>
      </c>
      <c r="BW61" s="29" t="b">
        <v>0</v>
      </c>
      <c r="BX61" s="29" t="b">
        <v>0</v>
      </c>
      <c r="BY61" s="29" t="b">
        <v>0</v>
      </c>
      <c r="BZ61" s="29" t="b">
        <v>0</v>
      </c>
      <c r="CA61" s="29" t="b">
        <v>0</v>
      </c>
      <c r="CB61" s="29">
        <v>1</v>
      </c>
      <c r="CC61" s="29" t="s">
        <v>595</v>
      </c>
      <c r="CD61" s="29" t="s">
        <v>596</v>
      </c>
      <c r="CE61" s="29" t="s">
        <v>597</v>
      </c>
      <c r="CF61" s="29" t="s">
        <v>598</v>
      </c>
    </row>
    <row r="62" spans="1:84" x14ac:dyDescent="0.25">
      <c r="A62" s="29" t="s">
        <v>599</v>
      </c>
      <c r="B62" s="29">
        <v>310410942995952</v>
      </c>
      <c r="C62" s="29">
        <v>8.9014103279429894E+19</v>
      </c>
      <c r="D62" s="29">
        <v>353118083539513</v>
      </c>
      <c r="E62" s="29">
        <v>11</v>
      </c>
      <c r="F62" s="29">
        <v>1</v>
      </c>
      <c r="G62" s="29">
        <v>1070</v>
      </c>
      <c r="H62" s="29">
        <v>1070</v>
      </c>
      <c r="I62" s="29" t="s">
        <v>600</v>
      </c>
      <c r="J62" s="29" t="s">
        <v>601</v>
      </c>
      <c r="K62" s="50">
        <v>2382374208993600</v>
      </c>
      <c r="L62" s="50">
        <v>9037774464239150</v>
      </c>
      <c r="M62" s="50">
        <v>-5805345849954840</v>
      </c>
      <c r="N62" s="29" t="s">
        <v>18972</v>
      </c>
      <c r="O62" s="29">
        <v>1</v>
      </c>
      <c r="P62" s="29">
        <v>0</v>
      </c>
      <c r="Q62" s="29" t="s">
        <v>19012</v>
      </c>
      <c r="R62" s="29" t="s">
        <v>8</v>
      </c>
      <c r="S62" s="29" t="s">
        <v>8</v>
      </c>
      <c r="T62" s="29" t="s">
        <v>8</v>
      </c>
      <c r="U62" s="29" t="s">
        <v>8</v>
      </c>
      <c r="V62" s="29" t="s">
        <v>8</v>
      </c>
      <c r="W62" s="29" t="s">
        <v>8</v>
      </c>
      <c r="X62" s="29" t="s">
        <v>8</v>
      </c>
      <c r="Y62" s="29" t="s">
        <v>8</v>
      </c>
      <c r="Z62" s="29" t="s">
        <v>8</v>
      </c>
      <c r="AA62" s="29" t="s">
        <v>8</v>
      </c>
      <c r="AB62" s="29" t="s">
        <v>8</v>
      </c>
      <c r="AC62" s="29" t="s">
        <v>8</v>
      </c>
      <c r="AD62" s="29" t="s">
        <v>8</v>
      </c>
      <c r="AE62" s="29" t="s">
        <v>8</v>
      </c>
      <c r="AF62" s="29" t="s">
        <v>8</v>
      </c>
      <c r="AG62" s="29" t="s">
        <v>8</v>
      </c>
      <c r="AH62" s="29" t="s">
        <v>8</v>
      </c>
      <c r="AI62" s="29" t="s">
        <v>8</v>
      </c>
      <c r="AJ62" s="29" t="s">
        <v>8</v>
      </c>
      <c r="AK62" s="29" t="s">
        <v>8</v>
      </c>
      <c r="AL62" s="29" t="s">
        <v>8</v>
      </c>
      <c r="AM62" s="29" t="s">
        <v>8</v>
      </c>
      <c r="AN62" s="29" t="s">
        <v>8</v>
      </c>
      <c r="AO62" s="29" t="s">
        <v>8</v>
      </c>
      <c r="AP62" s="29" t="s">
        <v>8</v>
      </c>
      <c r="AQ62" s="29" t="s">
        <v>8</v>
      </c>
      <c r="AR62" s="29" t="s">
        <v>8</v>
      </c>
      <c r="AS62" s="29" t="s">
        <v>8</v>
      </c>
      <c r="AT62" s="29" t="s">
        <v>8</v>
      </c>
      <c r="AU62" s="29" t="s">
        <v>8</v>
      </c>
      <c r="AV62" s="29" t="s">
        <v>8</v>
      </c>
      <c r="AW62" s="29" t="s">
        <v>8</v>
      </c>
      <c r="AX62" s="29" t="s">
        <v>8</v>
      </c>
      <c r="AY62" s="29" t="s">
        <v>8</v>
      </c>
      <c r="AZ62" s="29" t="s">
        <v>8</v>
      </c>
      <c r="BA62" s="29" t="s">
        <v>8</v>
      </c>
      <c r="BB62" s="29" t="s">
        <v>8</v>
      </c>
      <c r="BC62" s="29">
        <v>2</v>
      </c>
      <c r="BD62" s="29">
        <v>1</v>
      </c>
      <c r="BE62" s="29">
        <v>1</v>
      </c>
      <c r="BF62" s="29">
        <v>1</v>
      </c>
      <c r="BG62" s="29" t="s">
        <v>8</v>
      </c>
      <c r="BH62" s="29">
        <v>0</v>
      </c>
      <c r="BI62" s="29">
        <v>0</v>
      </c>
      <c r="BJ62" s="29">
        <v>0</v>
      </c>
      <c r="BK62" s="29">
        <v>0</v>
      </c>
      <c r="BL62" s="29">
        <v>0</v>
      </c>
      <c r="BM62" s="29">
        <v>0</v>
      </c>
      <c r="BN62" s="29">
        <v>0</v>
      </c>
      <c r="BO62" s="29">
        <v>1</v>
      </c>
      <c r="BP62" s="29">
        <v>5</v>
      </c>
      <c r="BQ62" s="29" t="s">
        <v>8</v>
      </c>
      <c r="BR62" s="29" t="s">
        <v>8</v>
      </c>
      <c r="BS62" s="29" t="s">
        <v>602</v>
      </c>
      <c r="BT62" s="29" t="b">
        <v>0</v>
      </c>
      <c r="BU62" s="29" t="b">
        <v>0</v>
      </c>
      <c r="BV62" s="29" t="b">
        <v>0</v>
      </c>
      <c r="BW62" s="29" t="b">
        <v>0</v>
      </c>
      <c r="BX62" s="29" t="b">
        <v>0</v>
      </c>
      <c r="BY62" s="29" t="b">
        <v>1</v>
      </c>
      <c r="BZ62" s="29" t="b">
        <v>1</v>
      </c>
      <c r="CA62" s="29" t="b">
        <v>0</v>
      </c>
      <c r="CB62" s="29">
        <v>1</v>
      </c>
      <c r="CC62" s="29" t="s">
        <v>603</v>
      </c>
      <c r="CD62" s="29" t="s">
        <v>604</v>
      </c>
      <c r="CE62" s="29" t="s">
        <v>605</v>
      </c>
      <c r="CF62" s="29" t="s">
        <v>606</v>
      </c>
    </row>
    <row r="63" spans="1:84" x14ac:dyDescent="0.25">
      <c r="A63" s="29" t="s">
        <v>607</v>
      </c>
      <c r="B63" s="29">
        <v>310410928917370</v>
      </c>
      <c r="C63" s="29">
        <v>8.9014103279289106E+19</v>
      </c>
      <c r="D63" s="29">
        <v>353118081439583</v>
      </c>
      <c r="E63" s="29">
        <v>11</v>
      </c>
      <c r="F63" s="29">
        <v>11</v>
      </c>
      <c r="G63" s="29">
        <v>1055</v>
      </c>
      <c r="H63" s="29">
        <v>1055</v>
      </c>
      <c r="I63" s="29" t="s">
        <v>608</v>
      </c>
      <c r="J63" s="29" t="s">
        <v>609</v>
      </c>
      <c r="K63" s="50">
        <v>2.38241563253829E+16</v>
      </c>
      <c r="L63" s="50">
        <v>9037732331400590</v>
      </c>
      <c r="M63" s="50">
        <v>-454958363074541</v>
      </c>
      <c r="N63" s="29" t="s">
        <v>18972</v>
      </c>
      <c r="O63" s="29">
        <v>1</v>
      </c>
      <c r="P63" s="29">
        <v>0</v>
      </c>
      <c r="Q63" s="29" t="s">
        <v>8</v>
      </c>
      <c r="R63" s="29" t="s">
        <v>8</v>
      </c>
      <c r="S63" s="29" t="s">
        <v>8</v>
      </c>
      <c r="T63" s="29" t="s">
        <v>8</v>
      </c>
      <c r="U63" s="29" t="s">
        <v>8</v>
      </c>
      <c r="V63" s="29" t="s">
        <v>8</v>
      </c>
      <c r="W63" s="29" t="s">
        <v>8</v>
      </c>
      <c r="X63" s="29" t="s">
        <v>8</v>
      </c>
      <c r="Y63" s="29" t="s">
        <v>8</v>
      </c>
      <c r="Z63" s="29" t="s">
        <v>8</v>
      </c>
      <c r="AA63" s="29" t="s">
        <v>8</v>
      </c>
      <c r="AB63" s="29" t="s">
        <v>8</v>
      </c>
      <c r="AC63" s="29" t="s">
        <v>8</v>
      </c>
      <c r="AD63" s="29" t="s">
        <v>8</v>
      </c>
      <c r="AE63" s="29" t="s">
        <v>8</v>
      </c>
      <c r="AF63" s="29" t="s">
        <v>8</v>
      </c>
      <c r="AG63" s="29" t="s">
        <v>8</v>
      </c>
      <c r="AH63" s="29" t="s">
        <v>8</v>
      </c>
      <c r="AI63" s="29" t="s">
        <v>8</v>
      </c>
      <c r="AJ63" s="29" t="s">
        <v>8</v>
      </c>
      <c r="AK63" s="29" t="s">
        <v>8</v>
      </c>
      <c r="AL63" s="29" t="s">
        <v>8</v>
      </c>
      <c r="AM63" s="29" t="s">
        <v>8</v>
      </c>
      <c r="AN63" s="29" t="s">
        <v>8</v>
      </c>
      <c r="AO63" s="29" t="s">
        <v>8</v>
      </c>
      <c r="AP63" s="29" t="s">
        <v>8</v>
      </c>
      <c r="AQ63" s="29" t="s">
        <v>8</v>
      </c>
      <c r="AR63" s="29" t="s">
        <v>8</v>
      </c>
      <c r="AS63" s="29" t="s">
        <v>8</v>
      </c>
      <c r="AT63" s="29" t="s">
        <v>8</v>
      </c>
      <c r="AU63" s="29" t="s">
        <v>8</v>
      </c>
      <c r="AV63" s="29" t="s">
        <v>8</v>
      </c>
      <c r="AW63" s="29" t="s">
        <v>8</v>
      </c>
      <c r="AX63" s="29" t="s">
        <v>8</v>
      </c>
      <c r="AY63" s="29" t="s">
        <v>8</v>
      </c>
      <c r="AZ63" s="29" t="s">
        <v>8</v>
      </c>
      <c r="BA63" s="29" t="s">
        <v>8</v>
      </c>
      <c r="BB63" s="29" t="s">
        <v>8</v>
      </c>
      <c r="BC63" s="29" t="s">
        <v>8</v>
      </c>
      <c r="BD63" s="29" t="s">
        <v>8</v>
      </c>
      <c r="BE63" s="29" t="s">
        <v>8</v>
      </c>
      <c r="BF63" s="29" t="s">
        <v>8</v>
      </c>
      <c r="BG63" s="29" t="s">
        <v>8</v>
      </c>
      <c r="BH63" s="29" t="s">
        <v>8</v>
      </c>
      <c r="BI63" s="29" t="s">
        <v>8</v>
      </c>
      <c r="BJ63" s="29" t="s">
        <v>8</v>
      </c>
      <c r="BK63" s="29" t="s">
        <v>8</v>
      </c>
      <c r="BL63" s="29" t="s">
        <v>8</v>
      </c>
      <c r="BM63" s="29" t="s">
        <v>8</v>
      </c>
      <c r="BN63" s="29" t="s">
        <v>8</v>
      </c>
      <c r="BO63" s="29" t="s">
        <v>8</v>
      </c>
      <c r="BP63" s="29" t="s">
        <v>8</v>
      </c>
      <c r="BQ63" s="29">
        <v>1</v>
      </c>
      <c r="BR63" s="29" t="s">
        <v>8</v>
      </c>
      <c r="BS63" s="29" t="s">
        <v>610</v>
      </c>
      <c r="BT63" s="29" t="b">
        <v>1</v>
      </c>
      <c r="BU63" s="29" t="b">
        <v>0</v>
      </c>
      <c r="BV63" s="29" t="b">
        <v>1</v>
      </c>
      <c r="BW63" s="29" t="b">
        <v>0</v>
      </c>
      <c r="BX63" s="29" t="b">
        <v>0</v>
      </c>
      <c r="BY63" s="29" t="b">
        <v>0</v>
      </c>
      <c r="BZ63" s="29" t="b">
        <v>0</v>
      </c>
      <c r="CA63" s="29" t="b">
        <v>0</v>
      </c>
      <c r="CB63" s="29">
        <v>1</v>
      </c>
      <c r="CC63" s="29" t="s">
        <v>611</v>
      </c>
      <c r="CD63" s="29" t="s">
        <v>612</v>
      </c>
      <c r="CE63" s="29" t="s">
        <v>613</v>
      </c>
      <c r="CF63" s="29" t="s">
        <v>614</v>
      </c>
    </row>
    <row r="64" spans="1:84" x14ac:dyDescent="0.25">
      <c r="A64" s="29" t="s">
        <v>615</v>
      </c>
      <c r="B64" s="29">
        <v>310410928917370</v>
      </c>
      <c r="C64" s="29">
        <v>8.9014103279289106E+19</v>
      </c>
      <c r="D64" s="29">
        <v>353118081439583</v>
      </c>
      <c r="E64" s="29">
        <v>11</v>
      </c>
      <c r="F64" s="29">
        <v>10</v>
      </c>
      <c r="G64" s="29">
        <v>1058</v>
      </c>
      <c r="H64" s="29">
        <v>1058</v>
      </c>
      <c r="I64" s="29" t="s">
        <v>616</v>
      </c>
      <c r="J64" s="29" t="s">
        <v>617</v>
      </c>
      <c r="K64" s="50">
        <v>2382341489349330</v>
      </c>
      <c r="L64" s="50">
        <v>903776906228915</v>
      </c>
      <c r="M64" s="50">
        <v>-4429029067558750</v>
      </c>
      <c r="N64" s="29" t="s">
        <v>18972</v>
      </c>
      <c r="O64" s="29">
        <v>1</v>
      </c>
      <c r="P64" s="29">
        <v>0</v>
      </c>
      <c r="Q64" s="29" t="s">
        <v>19013</v>
      </c>
      <c r="R64" s="29" t="s">
        <v>8</v>
      </c>
      <c r="S64" s="29" t="s">
        <v>8</v>
      </c>
      <c r="T64" s="29" t="s">
        <v>8</v>
      </c>
      <c r="U64" s="29" t="s">
        <v>8</v>
      </c>
      <c r="V64" s="29" t="s">
        <v>8</v>
      </c>
      <c r="W64" s="29" t="s">
        <v>8</v>
      </c>
      <c r="X64" s="29" t="s">
        <v>8</v>
      </c>
      <c r="Y64" s="29" t="s">
        <v>8</v>
      </c>
      <c r="Z64" s="29" t="s">
        <v>8</v>
      </c>
      <c r="AA64" s="29" t="s">
        <v>8</v>
      </c>
      <c r="AB64" s="29" t="s">
        <v>8</v>
      </c>
      <c r="AC64" s="29" t="s">
        <v>8</v>
      </c>
      <c r="AD64" s="29" t="s">
        <v>8</v>
      </c>
      <c r="AE64" s="29" t="s">
        <v>8</v>
      </c>
      <c r="AF64" s="29" t="s">
        <v>8</v>
      </c>
      <c r="AG64" s="29" t="s">
        <v>8</v>
      </c>
      <c r="AH64" s="29" t="s">
        <v>8</v>
      </c>
      <c r="AI64" s="29" t="s">
        <v>8</v>
      </c>
      <c r="AJ64" s="29" t="s">
        <v>8</v>
      </c>
      <c r="AK64" s="29" t="s">
        <v>8</v>
      </c>
      <c r="AL64" s="29" t="s">
        <v>8</v>
      </c>
      <c r="AM64" s="29">
        <v>3</v>
      </c>
      <c r="AN64" s="29" t="s">
        <v>8</v>
      </c>
      <c r="AO64" s="29">
        <v>1</v>
      </c>
      <c r="AP64" s="29">
        <v>1</v>
      </c>
      <c r="AQ64" s="29">
        <v>1</v>
      </c>
      <c r="AR64" s="29" t="s">
        <v>19001</v>
      </c>
      <c r="AS64" s="29" t="s">
        <v>18993</v>
      </c>
      <c r="AT64" s="29" t="s">
        <v>8</v>
      </c>
      <c r="AU64" s="29" t="s">
        <v>8</v>
      </c>
      <c r="AV64" s="29" t="s">
        <v>8</v>
      </c>
      <c r="AW64" s="29" t="s">
        <v>8</v>
      </c>
      <c r="AX64" s="29" t="s">
        <v>8</v>
      </c>
      <c r="AY64" s="29" t="s">
        <v>8</v>
      </c>
      <c r="AZ64" s="29" t="s">
        <v>8</v>
      </c>
      <c r="BA64" s="29" t="s">
        <v>8</v>
      </c>
      <c r="BB64" s="29" t="s">
        <v>8</v>
      </c>
      <c r="BC64" s="29" t="s">
        <v>8</v>
      </c>
      <c r="BD64" s="29" t="s">
        <v>8</v>
      </c>
      <c r="BE64" s="29" t="s">
        <v>8</v>
      </c>
      <c r="BF64" s="29" t="s">
        <v>8</v>
      </c>
      <c r="BG64" s="29" t="s">
        <v>8</v>
      </c>
      <c r="BH64" s="29" t="s">
        <v>8</v>
      </c>
      <c r="BI64" s="29" t="s">
        <v>8</v>
      </c>
      <c r="BJ64" s="29" t="s">
        <v>8</v>
      </c>
      <c r="BK64" s="29" t="s">
        <v>8</v>
      </c>
      <c r="BL64" s="29" t="s">
        <v>8</v>
      </c>
      <c r="BM64" s="29" t="s">
        <v>8</v>
      </c>
      <c r="BN64" s="29" t="s">
        <v>8</v>
      </c>
      <c r="BO64" s="29" t="s">
        <v>8</v>
      </c>
      <c r="BP64" s="29" t="s">
        <v>8</v>
      </c>
      <c r="BQ64" s="29" t="s">
        <v>8</v>
      </c>
      <c r="BR64" s="29" t="s">
        <v>8</v>
      </c>
      <c r="BS64" s="29" t="s">
        <v>618</v>
      </c>
      <c r="BT64" s="29" t="b">
        <v>1</v>
      </c>
      <c r="BU64" s="29" t="b">
        <v>0</v>
      </c>
      <c r="BV64" s="29" t="b">
        <v>1</v>
      </c>
      <c r="BW64" s="29" t="b">
        <v>0</v>
      </c>
      <c r="BX64" s="29" t="b">
        <v>0</v>
      </c>
      <c r="BY64" s="29" t="b">
        <v>0</v>
      </c>
      <c r="BZ64" s="29" t="b">
        <v>0</v>
      </c>
      <c r="CA64" s="29" t="b">
        <v>0</v>
      </c>
      <c r="CB64" s="29">
        <v>1</v>
      </c>
      <c r="CC64" s="29" t="s">
        <v>619</v>
      </c>
      <c r="CD64" s="29" t="s">
        <v>620</v>
      </c>
      <c r="CE64" s="29" t="s">
        <v>621</v>
      </c>
      <c r="CF64" s="29" t="s">
        <v>622</v>
      </c>
    </row>
    <row r="65" spans="1:84" x14ac:dyDescent="0.25">
      <c r="A65" s="29" t="s">
        <v>623</v>
      </c>
      <c r="B65" s="29">
        <v>310410942995952</v>
      </c>
      <c r="C65" s="29">
        <v>8.9014103279429894E+19</v>
      </c>
      <c r="D65" s="29">
        <v>353118083539513</v>
      </c>
      <c r="E65" s="29">
        <v>11</v>
      </c>
      <c r="F65" s="29">
        <v>3</v>
      </c>
      <c r="G65" s="29">
        <v>1072</v>
      </c>
      <c r="H65" s="29">
        <v>1072</v>
      </c>
      <c r="I65" s="29" t="s">
        <v>624</v>
      </c>
      <c r="J65" s="29" t="s">
        <v>625</v>
      </c>
      <c r="K65" s="50">
        <v>2.38232911811066E+16</v>
      </c>
      <c r="L65" s="50">
        <v>9037811367628720</v>
      </c>
      <c r="M65" s="50">
        <v>-5.1752561913005504E+16</v>
      </c>
      <c r="N65" s="29" t="s">
        <v>18972</v>
      </c>
      <c r="O65" s="29">
        <v>1</v>
      </c>
      <c r="P65" s="29">
        <v>0</v>
      </c>
      <c r="Q65" s="29" t="s">
        <v>18997</v>
      </c>
      <c r="R65" s="29" t="s">
        <v>8</v>
      </c>
      <c r="S65" s="29" t="s">
        <v>8</v>
      </c>
      <c r="T65" s="29" t="s">
        <v>8</v>
      </c>
      <c r="U65" s="29" t="s">
        <v>8</v>
      </c>
      <c r="V65" s="29" t="s">
        <v>8</v>
      </c>
      <c r="W65" s="29" t="s">
        <v>8</v>
      </c>
      <c r="X65" s="29" t="s">
        <v>8</v>
      </c>
      <c r="Y65" s="29" t="s">
        <v>8</v>
      </c>
      <c r="Z65" s="29" t="s">
        <v>8</v>
      </c>
      <c r="AA65" s="29" t="s">
        <v>8</v>
      </c>
      <c r="AB65" s="29" t="s">
        <v>8</v>
      </c>
      <c r="AC65" s="29" t="s">
        <v>8</v>
      </c>
      <c r="AD65" s="29" t="s">
        <v>8</v>
      </c>
      <c r="AE65" s="29" t="s">
        <v>8</v>
      </c>
      <c r="AF65" s="29" t="s">
        <v>8</v>
      </c>
      <c r="AG65" s="29">
        <v>2</v>
      </c>
      <c r="AH65" s="29">
        <v>6</v>
      </c>
      <c r="AI65" s="29" t="s">
        <v>626</v>
      </c>
      <c r="AJ65" s="29">
        <v>2</v>
      </c>
      <c r="AK65" s="29" t="s">
        <v>18983</v>
      </c>
      <c r="AL65" s="29" t="s">
        <v>18991</v>
      </c>
      <c r="AM65" s="29" t="s">
        <v>8</v>
      </c>
      <c r="AN65" s="29" t="s">
        <v>8</v>
      </c>
      <c r="AO65" s="29" t="s">
        <v>8</v>
      </c>
      <c r="AP65" s="29" t="s">
        <v>8</v>
      </c>
      <c r="AQ65" s="29" t="s">
        <v>8</v>
      </c>
      <c r="AR65" s="29" t="s">
        <v>8</v>
      </c>
      <c r="AS65" s="29" t="s">
        <v>8</v>
      </c>
      <c r="AT65" s="29" t="s">
        <v>8</v>
      </c>
      <c r="AU65" s="29" t="s">
        <v>8</v>
      </c>
      <c r="AV65" s="29" t="s">
        <v>8</v>
      </c>
      <c r="AW65" s="29" t="s">
        <v>8</v>
      </c>
      <c r="AX65" s="29" t="s">
        <v>8</v>
      </c>
      <c r="AY65" s="29" t="s">
        <v>8</v>
      </c>
      <c r="AZ65" s="29" t="s">
        <v>8</v>
      </c>
      <c r="BA65" s="29" t="s">
        <v>8</v>
      </c>
      <c r="BB65" s="29" t="s">
        <v>8</v>
      </c>
      <c r="BC65" s="29" t="s">
        <v>8</v>
      </c>
      <c r="BD65" s="29" t="s">
        <v>8</v>
      </c>
      <c r="BE65" s="29" t="s">
        <v>8</v>
      </c>
      <c r="BF65" s="29" t="s">
        <v>8</v>
      </c>
      <c r="BG65" s="29" t="s">
        <v>8</v>
      </c>
      <c r="BH65" s="29" t="s">
        <v>8</v>
      </c>
      <c r="BI65" s="29" t="s">
        <v>8</v>
      </c>
      <c r="BJ65" s="29" t="s">
        <v>8</v>
      </c>
      <c r="BK65" s="29" t="s">
        <v>8</v>
      </c>
      <c r="BL65" s="29" t="s">
        <v>8</v>
      </c>
      <c r="BM65" s="29" t="s">
        <v>8</v>
      </c>
      <c r="BN65" s="29" t="s">
        <v>8</v>
      </c>
      <c r="BO65" s="29" t="s">
        <v>8</v>
      </c>
      <c r="BP65" s="29" t="s">
        <v>8</v>
      </c>
      <c r="BQ65" s="29" t="s">
        <v>8</v>
      </c>
      <c r="BR65" s="29" t="s">
        <v>8</v>
      </c>
      <c r="BS65" s="29" t="s">
        <v>216</v>
      </c>
      <c r="BT65" s="29" t="b">
        <v>0</v>
      </c>
      <c r="BU65" s="29" t="b">
        <v>0</v>
      </c>
      <c r="BV65" s="29" t="b">
        <v>0</v>
      </c>
      <c r="BW65" s="29" t="b">
        <v>0</v>
      </c>
      <c r="BX65" s="29" t="b">
        <v>0</v>
      </c>
      <c r="BY65" s="29" t="b">
        <v>1</v>
      </c>
      <c r="BZ65" s="29" t="b">
        <v>1</v>
      </c>
      <c r="CA65" s="29" t="b">
        <v>0</v>
      </c>
      <c r="CB65" s="29">
        <v>1</v>
      </c>
      <c r="CC65" s="29" t="s">
        <v>627</v>
      </c>
      <c r="CD65" s="29" t="s">
        <v>628</v>
      </c>
      <c r="CE65" s="29" t="s">
        <v>629</v>
      </c>
      <c r="CF65" s="29" t="s">
        <v>630</v>
      </c>
    </row>
    <row r="66" spans="1:84" x14ac:dyDescent="0.25">
      <c r="A66" s="29" t="s">
        <v>631</v>
      </c>
      <c r="B66" s="29">
        <v>310410942995952</v>
      </c>
      <c r="C66" s="29">
        <v>8.9014103279429894E+19</v>
      </c>
      <c r="D66" s="29">
        <v>353118083539513</v>
      </c>
      <c r="E66" s="29">
        <v>11</v>
      </c>
      <c r="F66" s="29">
        <v>1</v>
      </c>
      <c r="G66" s="29">
        <v>1069</v>
      </c>
      <c r="H66" s="29">
        <v>1069</v>
      </c>
      <c r="I66" s="29" t="s">
        <v>632</v>
      </c>
      <c r="J66" s="29" t="s">
        <v>633</v>
      </c>
      <c r="K66" s="50">
        <v>2.38244425240407E+16</v>
      </c>
      <c r="L66" s="50">
        <v>9037749061957750</v>
      </c>
      <c r="M66" s="50">
        <v>-4.96645466254312E+16</v>
      </c>
      <c r="N66" s="29" t="s">
        <v>18972</v>
      </c>
      <c r="O66" s="29">
        <v>1</v>
      </c>
      <c r="P66" s="29">
        <v>0</v>
      </c>
      <c r="Q66" s="29" t="s">
        <v>19014</v>
      </c>
      <c r="R66" s="29" t="s">
        <v>8</v>
      </c>
      <c r="S66" s="29" t="s">
        <v>8</v>
      </c>
      <c r="T66" s="29" t="s">
        <v>8</v>
      </c>
      <c r="U66" s="29" t="s">
        <v>8</v>
      </c>
      <c r="V66" s="29" t="s">
        <v>8</v>
      </c>
      <c r="W66" s="29" t="s">
        <v>8</v>
      </c>
      <c r="X66" s="29" t="s">
        <v>8</v>
      </c>
      <c r="Y66" s="29" t="s">
        <v>8</v>
      </c>
      <c r="Z66" s="29" t="s">
        <v>8</v>
      </c>
      <c r="AA66" s="29" t="s">
        <v>8</v>
      </c>
      <c r="AB66" s="29" t="s">
        <v>8</v>
      </c>
      <c r="AC66" s="29" t="s">
        <v>8</v>
      </c>
      <c r="AD66" s="29" t="s">
        <v>8</v>
      </c>
      <c r="AE66" s="29" t="s">
        <v>8</v>
      </c>
      <c r="AF66" s="29" t="s">
        <v>8</v>
      </c>
      <c r="AG66" s="29" t="s">
        <v>8</v>
      </c>
      <c r="AH66" s="29" t="s">
        <v>8</v>
      </c>
      <c r="AI66" s="29" t="s">
        <v>8</v>
      </c>
      <c r="AJ66" s="29" t="s">
        <v>8</v>
      </c>
      <c r="AK66" s="29" t="s">
        <v>8</v>
      </c>
      <c r="AL66" s="29" t="s">
        <v>8</v>
      </c>
      <c r="AM66" s="29" t="s">
        <v>8</v>
      </c>
      <c r="AN66" s="29" t="s">
        <v>8</v>
      </c>
      <c r="AO66" s="29" t="s">
        <v>8</v>
      </c>
      <c r="AP66" s="29" t="s">
        <v>8</v>
      </c>
      <c r="AQ66" s="29" t="s">
        <v>8</v>
      </c>
      <c r="AR66" s="29" t="s">
        <v>8</v>
      </c>
      <c r="AS66" s="29" t="s">
        <v>8</v>
      </c>
      <c r="AT66" s="29" t="s">
        <v>8</v>
      </c>
      <c r="AU66" s="29" t="s">
        <v>8</v>
      </c>
      <c r="AV66" s="29" t="s">
        <v>8</v>
      </c>
      <c r="AW66" s="29" t="s">
        <v>8</v>
      </c>
      <c r="AX66" s="29" t="s">
        <v>8</v>
      </c>
      <c r="AY66" s="29" t="s">
        <v>8</v>
      </c>
      <c r="AZ66" s="29" t="s">
        <v>8</v>
      </c>
      <c r="BA66" s="29" t="s">
        <v>8</v>
      </c>
      <c r="BB66" s="29" t="s">
        <v>8</v>
      </c>
      <c r="BC66" s="29">
        <v>2</v>
      </c>
      <c r="BD66" s="29">
        <v>2</v>
      </c>
      <c r="BE66" s="29">
        <v>1</v>
      </c>
      <c r="BF66" s="29">
        <v>1</v>
      </c>
      <c r="BG66" s="29" t="s">
        <v>8</v>
      </c>
      <c r="BH66" s="29">
        <v>0</v>
      </c>
      <c r="BI66" s="29">
        <v>0</v>
      </c>
      <c r="BJ66" s="29">
        <v>0</v>
      </c>
      <c r="BK66" s="29">
        <v>0</v>
      </c>
      <c r="BL66" s="29">
        <v>0</v>
      </c>
      <c r="BM66" s="29">
        <v>0</v>
      </c>
      <c r="BN66" s="29">
        <v>1</v>
      </c>
      <c r="BO66" s="29">
        <v>1</v>
      </c>
      <c r="BP66" s="29">
        <v>4</v>
      </c>
      <c r="BQ66" s="29" t="s">
        <v>8</v>
      </c>
      <c r="BR66" s="29" t="s">
        <v>8</v>
      </c>
      <c r="BS66" s="29" t="s">
        <v>634</v>
      </c>
      <c r="BT66" s="29" t="b">
        <v>0</v>
      </c>
      <c r="BU66" s="29" t="b">
        <v>0</v>
      </c>
      <c r="BV66" s="29" t="b">
        <v>0</v>
      </c>
      <c r="BW66" s="29" t="b">
        <v>0</v>
      </c>
      <c r="BX66" s="29" t="b">
        <v>0</v>
      </c>
      <c r="BY66" s="29" t="b">
        <v>1</v>
      </c>
      <c r="BZ66" s="29" t="b">
        <v>1</v>
      </c>
      <c r="CA66" s="29" t="b">
        <v>0</v>
      </c>
      <c r="CB66" s="29">
        <v>1</v>
      </c>
      <c r="CC66" s="29" t="s">
        <v>635</v>
      </c>
      <c r="CD66" s="29" t="s">
        <v>636</v>
      </c>
      <c r="CE66" s="29" t="s">
        <v>637</v>
      </c>
      <c r="CF66" s="29" t="s">
        <v>638</v>
      </c>
    </row>
    <row r="67" spans="1:84" x14ac:dyDescent="0.25">
      <c r="A67" s="29" t="s">
        <v>639</v>
      </c>
      <c r="B67" s="29">
        <v>310410928917370</v>
      </c>
      <c r="C67" s="29">
        <v>8.9014103279289106E+19</v>
      </c>
      <c r="D67" s="29">
        <v>353118081439583</v>
      </c>
      <c r="E67" s="29">
        <v>11</v>
      </c>
      <c r="F67" s="29">
        <v>10</v>
      </c>
      <c r="G67" s="29">
        <v>1057</v>
      </c>
      <c r="H67" s="29">
        <v>1057</v>
      </c>
      <c r="I67" s="29" t="s">
        <v>640</v>
      </c>
      <c r="J67" s="29" t="s">
        <v>641</v>
      </c>
      <c r="K67" s="50">
        <v>2.38230775765785E+16</v>
      </c>
      <c r="L67" s="50">
        <v>9037815632112220</v>
      </c>
      <c r="M67" s="50">
        <v>-4780075702572650</v>
      </c>
      <c r="N67" s="29" t="s">
        <v>18972</v>
      </c>
      <c r="O67" s="29">
        <v>1</v>
      </c>
      <c r="P67" s="29">
        <v>0</v>
      </c>
      <c r="Q67" s="29" t="s">
        <v>18997</v>
      </c>
      <c r="R67" s="29" t="s">
        <v>8</v>
      </c>
      <c r="S67" s="29" t="s">
        <v>8</v>
      </c>
      <c r="T67" s="29" t="s">
        <v>8</v>
      </c>
      <c r="U67" s="29" t="s">
        <v>8</v>
      </c>
      <c r="V67" s="29" t="s">
        <v>8</v>
      </c>
      <c r="W67" s="29" t="s">
        <v>8</v>
      </c>
      <c r="X67" s="29" t="s">
        <v>8</v>
      </c>
      <c r="Y67" s="29" t="s">
        <v>8</v>
      </c>
      <c r="Z67" s="29" t="s">
        <v>8</v>
      </c>
      <c r="AA67" s="29" t="s">
        <v>8</v>
      </c>
      <c r="AB67" s="29" t="s">
        <v>8</v>
      </c>
      <c r="AC67" s="29" t="s">
        <v>8</v>
      </c>
      <c r="AD67" s="29" t="s">
        <v>8</v>
      </c>
      <c r="AE67" s="29" t="s">
        <v>8</v>
      </c>
      <c r="AF67" s="29" t="s">
        <v>8</v>
      </c>
      <c r="AG67" s="29" t="s">
        <v>8</v>
      </c>
      <c r="AH67" s="29" t="s">
        <v>8</v>
      </c>
      <c r="AI67" s="29" t="s">
        <v>8</v>
      </c>
      <c r="AJ67" s="29" t="s">
        <v>8</v>
      </c>
      <c r="AK67" s="29" t="s">
        <v>8</v>
      </c>
      <c r="AL67" s="29" t="s">
        <v>8</v>
      </c>
      <c r="AM67" s="29">
        <v>3</v>
      </c>
      <c r="AN67" s="29" t="s">
        <v>8</v>
      </c>
      <c r="AO67" s="29">
        <v>1</v>
      </c>
      <c r="AP67" s="29">
        <v>1</v>
      </c>
      <c r="AQ67" s="29">
        <v>1</v>
      </c>
      <c r="AR67" s="29" t="s">
        <v>19003</v>
      </c>
      <c r="AS67" s="29" t="s">
        <v>18989</v>
      </c>
      <c r="AT67" s="29" t="s">
        <v>8</v>
      </c>
      <c r="AU67" s="29" t="s">
        <v>8</v>
      </c>
      <c r="AV67" s="29" t="s">
        <v>8</v>
      </c>
      <c r="AW67" s="29" t="s">
        <v>8</v>
      </c>
      <c r="AX67" s="29" t="s">
        <v>8</v>
      </c>
      <c r="AY67" s="29" t="s">
        <v>8</v>
      </c>
      <c r="AZ67" s="29" t="s">
        <v>8</v>
      </c>
      <c r="BA67" s="29" t="s">
        <v>8</v>
      </c>
      <c r="BB67" s="29" t="s">
        <v>8</v>
      </c>
      <c r="BC67" s="29" t="s">
        <v>8</v>
      </c>
      <c r="BD67" s="29" t="s">
        <v>8</v>
      </c>
      <c r="BE67" s="29" t="s">
        <v>8</v>
      </c>
      <c r="BF67" s="29" t="s">
        <v>8</v>
      </c>
      <c r="BG67" s="29" t="s">
        <v>8</v>
      </c>
      <c r="BH67" s="29" t="s">
        <v>8</v>
      </c>
      <c r="BI67" s="29" t="s">
        <v>8</v>
      </c>
      <c r="BJ67" s="29" t="s">
        <v>8</v>
      </c>
      <c r="BK67" s="29" t="s">
        <v>8</v>
      </c>
      <c r="BL67" s="29" t="s">
        <v>8</v>
      </c>
      <c r="BM67" s="29" t="s">
        <v>8</v>
      </c>
      <c r="BN67" s="29" t="s">
        <v>8</v>
      </c>
      <c r="BO67" s="29" t="s">
        <v>8</v>
      </c>
      <c r="BP67" s="29" t="s">
        <v>8</v>
      </c>
      <c r="BQ67" s="29" t="s">
        <v>8</v>
      </c>
      <c r="BR67" s="29" t="s">
        <v>8</v>
      </c>
      <c r="BS67" s="29" t="s">
        <v>642</v>
      </c>
      <c r="BT67" s="29" t="b">
        <v>1</v>
      </c>
      <c r="BU67" s="29" t="b">
        <v>0</v>
      </c>
      <c r="BV67" s="29" t="b">
        <v>1</v>
      </c>
      <c r="BW67" s="29" t="b">
        <v>0</v>
      </c>
      <c r="BX67" s="29" t="b">
        <v>0</v>
      </c>
      <c r="BY67" s="29" t="b">
        <v>0</v>
      </c>
      <c r="BZ67" s="29" t="b">
        <v>0</v>
      </c>
      <c r="CA67" s="29" t="b">
        <v>0</v>
      </c>
      <c r="CB67" s="29">
        <v>1</v>
      </c>
      <c r="CC67" s="29" t="s">
        <v>643</v>
      </c>
      <c r="CD67" s="29" t="s">
        <v>644</v>
      </c>
      <c r="CE67" s="29" t="s">
        <v>645</v>
      </c>
      <c r="CF67" s="29" t="s">
        <v>646</v>
      </c>
    </row>
    <row r="68" spans="1:84" x14ac:dyDescent="0.25">
      <c r="A68" s="29" t="s">
        <v>647</v>
      </c>
      <c r="B68" s="29">
        <v>310410946642114</v>
      </c>
      <c r="C68" s="29">
        <v>8.9014103279466398E+19</v>
      </c>
      <c r="D68" s="29">
        <v>353118084379430</v>
      </c>
      <c r="E68" s="29">
        <v>11</v>
      </c>
      <c r="F68" s="29">
        <v>7</v>
      </c>
      <c r="G68" s="29">
        <v>1065</v>
      </c>
      <c r="H68" s="29">
        <v>1065</v>
      </c>
      <c r="I68" s="29" t="s">
        <v>648</v>
      </c>
      <c r="J68" s="29" t="s">
        <v>649</v>
      </c>
      <c r="K68" s="50">
        <v>2.38251791346974E+16</v>
      </c>
      <c r="L68" s="50">
        <v>9037733501515330</v>
      </c>
      <c r="M68" s="50">
        <v>-4876661716950140</v>
      </c>
      <c r="N68" s="29" t="s">
        <v>18977</v>
      </c>
      <c r="O68" s="29">
        <v>1</v>
      </c>
      <c r="P68" s="29">
        <v>0</v>
      </c>
      <c r="Q68" s="29" t="s">
        <v>8</v>
      </c>
      <c r="R68" s="29" t="s">
        <v>8</v>
      </c>
      <c r="S68" s="29" t="s">
        <v>8</v>
      </c>
      <c r="T68" s="29" t="s">
        <v>8</v>
      </c>
      <c r="U68" s="29" t="s">
        <v>8</v>
      </c>
      <c r="V68" s="29" t="s">
        <v>8</v>
      </c>
      <c r="W68" s="29" t="s">
        <v>8</v>
      </c>
      <c r="X68" s="29" t="s">
        <v>8</v>
      </c>
      <c r="Y68" s="29" t="s">
        <v>8</v>
      </c>
      <c r="Z68" s="29" t="s">
        <v>8</v>
      </c>
      <c r="AA68" s="29" t="s">
        <v>8</v>
      </c>
      <c r="AB68" s="29" t="s">
        <v>8</v>
      </c>
      <c r="AC68" s="29" t="s">
        <v>8</v>
      </c>
      <c r="AD68" s="29" t="s">
        <v>8</v>
      </c>
      <c r="AE68" s="29" t="s">
        <v>8</v>
      </c>
      <c r="AF68" s="29" t="s">
        <v>8</v>
      </c>
      <c r="AG68" s="29" t="s">
        <v>8</v>
      </c>
      <c r="AH68" s="29" t="s">
        <v>8</v>
      </c>
      <c r="AI68" s="29" t="s">
        <v>8</v>
      </c>
      <c r="AJ68" s="29" t="s">
        <v>8</v>
      </c>
      <c r="AK68" s="29" t="s">
        <v>8</v>
      </c>
      <c r="AL68" s="29" t="s">
        <v>8</v>
      </c>
      <c r="AM68" s="29" t="s">
        <v>8</v>
      </c>
      <c r="AN68" s="29" t="s">
        <v>8</v>
      </c>
      <c r="AO68" s="29" t="s">
        <v>8</v>
      </c>
      <c r="AP68" s="29" t="s">
        <v>8</v>
      </c>
      <c r="AQ68" s="29" t="s">
        <v>8</v>
      </c>
      <c r="AR68" s="29" t="s">
        <v>8</v>
      </c>
      <c r="AS68" s="29" t="s">
        <v>8</v>
      </c>
      <c r="AT68" s="29">
        <v>2</v>
      </c>
      <c r="AU68" s="29" t="s">
        <v>8</v>
      </c>
      <c r="AV68" s="29">
        <v>2</v>
      </c>
      <c r="AW68" s="29">
        <v>3</v>
      </c>
      <c r="AX68" s="29">
        <v>1</v>
      </c>
      <c r="AY68" s="29">
        <v>60</v>
      </c>
      <c r="AZ68" s="29">
        <v>1</v>
      </c>
      <c r="BA68" s="29" t="s">
        <v>8</v>
      </c>
      <c r="BB68" s="29" t="s">
        <v>8</v>
      </c>
      <c r="BC68" s="29" t="s">
        <v>8</v>
      </c>
      <c r="BD68" s="29" t="s">
        <v>8</v>
      </c>
      <c r="BE68" s="29" t="s">
        <v>8</v>
      </c>
      <c r="BF68" s="29" t="s">
        <v>8</v>
      </c>
      <c r="BG68" s="29" t="s">
        <v>8</v>
      </c>
      <c r="BH68" s="29" t="s">
        <v>8</v>
      </c>
      <c r="BI68" s="29" t="s">
        <v>8</v>
      </c>
      <c r="BJ68" s="29" t="s">
        <v>8</v>
      </c>
      <c r="BK68" s="29" t="s">
        <v>8</v>
      </c>
      <c r="BL68" s="29" t="s">
        <v>8</v>
      </c>
      <c r="BM68" s="29" t="s">
        <v>8</v>
      </c>
      <c r="BN68" s="29" t="s">
        <v>8</v>
      </c>
      <c r="BO68" s="29" t="s">
        <v>8</v>
      </c>
      <c r="BP68" s="29" t="s">
        <v>8</v>
      </c>
      <c r="BQ68" s="29" t="s">
        <v>8</v>
      </c>
      <c r="BR68" s="29" t="s">
        <v>8</v>
      </c>
      <c r="BS68" s="29" t="s">
        <v>650</v>
      </c>
      <c r="BT68" s="29" t="b">
        <v>0</v>
      </c>
      <c r="BU68" s="29" t="b">
        <v>0</v>
      </c>
      <c r="BV68" s="29" t="b">
        <v>0</v>
      </c>
      <c r="BW68" s="29" t="b">
        <v>1</v>
      </c>
      <c r="BX68" s="29" t="b">
        <v>0</v>
      </c>
      <c r="BY68" s="29" t="b">
        <v>0</v>
      </c>
      <c r="BZ68" s="29" t="b">
        <v>0</v>
      </c>
      <c r="CA68" s="29" t="b">
        <v>1</v>
      </c>
      <c r="CB68" s="29">
        <v>1</v>
      </c>
      <c r="CC68" s="29" t="s">
        <v>651</v>
      </c>
      <c r="CD68" s="29" t="s">
        <v>652</v>
      </c>
      <c r="CE68" s="29" t="s">
        <v>653</v>
      </c>
      <c r="CF68" s="29" t="s">
        <v>654</v>
      </c>
    </row>
    <row r="69" spans="1:84" x14ac:dyDescent="0.25">
      <c r="A69" s="29" t="s">
        <v>655</v>
      </c>
      <c r="B69" s="29">
        <v>310410946642114</v>
      </c>
      <c r="C69" s="29">
        <v>8.9014103279466398E+19</v>
      </c>
      <c r="D69" s="29">
        <v>353118084379430</v>
      </c>
      <c r="E69" s="29">
        <v>11</v>
      </c>
      <c r="F69" s="29">
        <v>8</v>
      </c>
      <c r="G69" s="29">
        <v>1050</v>
      </c>
      <c r="H69" s="29">
        <v>1050</v>
      </c>
      <c r="I69" s="29" t="s">
        <v>656</v>
      </c>
      <c r="J69" s="29" t="s">
        <v>657</v>
      </c>
      <c r="K69" s="50">
        <v>2382516255856270</v>
      </c>
      <c r="L69" s="50">
        <v>9037740536991960</v>
      </c>
      <c r="M69" s="50">
        <v>-4.31777978798498E+16</v>
      </c>
      <c r="N69" s="29" t="s">
        <v>18972</v>
      </c>
      <c r="O69" s="29">
        <v>1</v>
      </c>
      <c r="P69" s="29">
        <v>0</v>
      </c>
      <c r="Q69" s="29" t="s">
        <v>8</v>
      </c>
      <c r="R69" s="29">
        <v>2</v>
      </c>
      <c r="S69" s="29">
        <v>1</v>
      </c>
      <c r="T69" s="29" t="s">
        <v>8</v>
      </c>
      <c r="U69" s="29">
        <v>2</v>
      </c>
      <c r="V69" s="29" t="s">
        <v>8</v>
      </c>
      <c r="W69" s="29" t="s">
        <v>8</v>
      </c>
      <c r="X69" s="29" t="s">
        <v>8</v>
      </c>
      <c r="Y69" s="29" t="s">
        <v>8</v>
      </c>
      <c r="Z69" s="29" t="s">
        <v>8</v>
      </c>
      <c r="AA69" s="29" t="s">
        <v>8</v>
      </c>
      <c r="AB69" s="29" t="s">
        <v>8</v>
      </c>
      <c r="AC69" s="29" t="s">
        <v>8</v>
      </c>
      <c r="AD69" s="29" t="s">
        <v>8</v>
      </c>
      <c r="AE69" s="29" t="s">
        <v>8</v>
      </c>
      <c r="AF69" s="29" t="s">
        <v>8</v>
      </c>
      <c r="AG69" s="29" t="s">
        <v>8</v>
      </c>
      <c r="AH69" s="29" t="s">
        <v>8</v>
      </c>
      <c r="AI69" s="29" t="s">
        <v>8</v>
      </c>
      <c r="AJ69" s="29" t="s">
        <v>8</v>
      </c>
      <c r="AK69" s="29" t="s">
        <v>8</v>
      </c>
      <c r="AL69" s="29" t="s">
        <v>8</v>
      </c>
      <c r="AM69" s="29" t="s">
        <v>8</v>
      </c>
      <c r="AN69" s="29" t="s">
        <v>8</v>
      </c>
      <c r="AO69" s="29" t="s">
        <v>8</v>
      </c>
      <c r="AP69" s="29" t="s">
        <v>8</v>
      </c>
      <c r="AQ69" s="29" t="s">
        <v>8</v>
      </c>
      <c r="AR69" s="29" t="s">
        <v>8</v>
      </c>
      <c r="AS69" s="29" t="s">
        <v>8</v>
      </c>
      <c r="AT69" s="29" t="s">
        <v>8</v>
      </c>
      <c r="AU69" s="29" t="s">
        <v>8</v>
      </c>
      <c r="AV69" s="29" t="s">
        <v>8</v>
      </c>
      <c r="AW69" s="29" t="s">
        <v>8</v>
      </c>
      <c r="AX69" s="29" t="s">
        <v>8</v>
      </c>
      <c r="AY69" s="29" t="s">
        <v>8</v>
      </c>
      <c r="AZ69" s="29" t="s">
        <v>8</v>
      </c>
      <c r="BA69" s="29" t="s">
        <v>8</v>
      </c>
      <c r="BB69" s="29" t="s">
        <v>8</v>
      </c>
      <c r="BC69" s="29" t="s">
        <v>8</v>
      </c>
      <c r="BD69" s="29" t="s">
        <v>8</v>
      </c>
      <c r="BE69" s="29" t="s">
        <v>8</v>
      </c>
      <c r="BF69" s="29" t="s">
        <v>8</v>
      </c>
      <c r="BG69" s="29" t="s">
        <v>8</v>
      </c>
      <c r="BH69" s="29" t="s">
        <v>8</v>
      </c>
      <c r="BI69" s="29" t="s">
        <v>8</v>
      </c>
      <c r="BJ69" s="29" t="s">
        <v>8</v>
      </c>
      <c r="BK69" s="29" t="s">
        <v>8</v>
      </c>
      <c r="BL69" s="29" t="s">
        <v>8</v>
      </c>
      <c r="BM69" s="29" t="s">
        <v>8</v>
      </c>
      <c r="BN69" s="29" t="s">
        <v>8</v>
      </c>
      <c r="BO69" s="29" t="s">
        <v>8</v>
      </c>
      <c r="BP69" s="29" t="s">
        <v>8</v>
      </c>
      <c r="BQ69" s="29" t="s">
        <v>8</v>
      </c>
      <c r="BR69" s="29" t="s">
        <v>8</v>
      </c>
      <c r="BS69" s="29" t="s">
        <v>658</v>
      </c>
      <c r="BT69" s="29" t="b">
        <v>0</v>
      </c>
      <c r="BU69" s="29" t="b">
        <v>0</v>
      </c>
      <c r="BV69" s="29" t="b">
        <v>0</v>
      </c>
      <c r="BW69" s="29" t="b">
        <v>1</v>
      </c>
      <c r="BX69" s="29" t="b">
        <v>0</v>
      </c>
      <c r="BY69" s="29" t="b">
        <v>0</v>
      </c>
      <c r="BZ69" s="29" t="b">
        <v>0</v>
      </c>
      <c r="CA69" s="29" t="b">
        <v>1</v>
      </c>
      <c r="CB69" s="29">
        <v>1</v>
      </c>
      <c r="CC69" s="29" t="s">
        <v>659</v>
      </c>
      <c r="CD69" s="29" t="s">
        <v>660</v>
      </c>
      <c r="CE69" s="29" t="s">
        <v>661</v>
      </c>
      <c r="CF69" s="29" t="s">
        <v>662</v>
      </c>
    </row>
    <row r="70" spans="1:84" x14ac:dyDescent="0.25">
      <c r="A70" s="29" t="s">
        <v>663</v>
      </c>
      <c r="B70" s="29">
        <v>310410946642114</v>
      </c>
      <c r="C70" s="29">
        <v>8.9014103279466398E+19</v>
      </c>
      <c r="D70" s="29">
        <v>353118084379430</v>
      </c>
      <c r="E70" s="29">
        <v>11</v>
      </c>
      <c r="F70" s="29">
        <v>7</v>
      </c>
      <c r="G70" s="29">
        <v>1064</v>
      </c>
      <c r="H70" s="29">
        <v>1064</v>
      </c>
      <c r="I70" s="29" t="s">
        <v>664</v>
      </c>
      <c r="J70" s="29" t="s">
        <v>665</v>
      </c>
      <c r="K70" s="50">
        <v>2.38232030443534E+16</v>
      </c>
      <c r="L70" s="50">
        <v>9037787144735190</v>
      </c>
      <c r="M70" s="50">
        <v>-5061249026512140</v>
      </c>
      <c r="N70" s="29" t="s">
        <v>18972</v>
      </c>
      <c r="O70" s="29">
        <v>1</v>
      </c>
      <c r="P70" s="29">
        <v>0</v>
      </c>
      <c r="Q70" s="29" t="s">
        <v>8</v>
      </c>
      <c r="R70" s="29" t="s">
        <v>8</v>
      </c>
      <c r="S70" s="29" t="s">
        <v>8</v>
      </c>
      <c r="T70" s="29" t="s">
        <v>8</v>
      </c>
      <c r="U70" s="29" t="s">
        <v>8</v>
      </c>
      <c r="V70" s="29" t="s">
        <v>8</v>
      </c>
      <c r="W70" s="29" t="s">
        <v>8</v>
      </c>
      <c r="X70" s="29" t="s">
        <v>8</v>
      </c>
      <c r="Y70" s="29" t="s">
        <v>8</v>
      </c>
      <c r="Z70" s="29" t="s">
        <v>8</v>
      </c>
      <c r="AA70" s="29" t="s">
        <v>8</v>
      </c>
      <c r="AB70" s="29" t="s">
        <v>8</v>
      </c>
      <c r="AC70" s="29" t="s">
        <v>8</v>
      </c>
      <c r="AD70" s="29" t="s">
        <v>8</v>
      </c>
      <c r="AE70" s="29" t="s">
        <v>8</v>
      </c>
      <c r="AF70" s="29" t="s">
        <v>8</v>
      </c>
      <c r="AG70" s="29" t="s">
        <v>8</v>
      </c>
      <c r="AH70" s="29" t="s">
        <v>8</v>
      </c>
      <c r="AI70" s="29" t="s">
        <v>8</v>
      </c>
      <c r="AJ70" s="29" t="s">
        <v>8</v>
      </c>
      <c r="AK70" s="29" t="s">
        <v>8</v>
      </c>
      <c r="AL70" s="29" t="s">
        <v>8</v>
      </c>
      <c r="AM70" s="29" t="s">
        <v>8</v>
      </c>
      <c r="AN70" s="29" t="s">
        <v>8</v>
      </c>
      <c r="AO70" s="29" t="s">
        <v>8</v>
      </c>
      <c r="AP70" s="29" t="s">
        <v>8</v>
      </c>
      <c r="AQ70" s="29" t="s">
        <v>8</v>
      </c>
      <c r="AR70" s="29" t="s">
        <v>8</v>
      </c>
      <c r="AS70" s="29" t="s">
        <v>8</v>
      </c>
      <c r="AT70" s="29">
        <v>2</v>
      </c>
      <c r="AU70" s="29" t="s">
        <v>8</v>
      </c>
      <c r="AV70" s="29">
        <v>2</v>
      </c>
      <c r="AW70" s="29">
        <v>1</v>
      </c>
      <c r="AX70" s="29">
        <v>1</v>
      </c>
      <c r="AY70" s="29">
        <v>30</v>
      </c>
      <c r="AZ70" s="29">
        <v>0</v>
      </c>
      <c r="BA70" s="29" t="s">
        <v>8</v>
      </c>
      <c r="BB70" s="29" t="s">
        <v>8</v>
      </c>
      <c r="BC70" s="29" t="s">
        <v>8</v>
      </c>
      <c r="BD70" s="29" t="s">
        <v>8</v>
      </c>
      <c r="BE70" s="29" t="s">
        <v>8</v>
      </c>
      <c r="BF70" s="29" t="s">
        <v>8</v>
      </c>
      <c r="BG70" s="29" t="s">
        <v>8</v>
      </c>
      <c r="BH70" s="29" t="s">
        <v>8</v>
      </c>
      <c r="BI70" s="29" t="s">
        <v>8</v>
      </c>
      <c r="BJ70" s="29" t="s">
        <v>8</v>
      </c>
      <c r="BK70" s="29" t="s">
        <v>8</v>
      </c>
      <c r="BL70" s="29" t="s">
        <v>8</v>
      </c>
      <c r="BM70" s="29" t="s">
        <v>8</v>
      </c>
      <c r="BN70" s="29" t="s">
        <v>8</v>
      </c>
      <c r="BO70" s="29" t="s">
        <v>8</v>
      </c>
      <c r="BP70" s="29" t="s">
        <v>8</v>
      </c>
      <c r="BQ70" s="29" t="s">
        <v>8</v>
      </c>
      <c r="BR70" s="29" t="s">
        <v>8</v>
      </c>
      <c r="BS70" s="29" t="s">
        <v>666</v>
      </c>
      <c r="BT70" s="29" t="b">
        <v>0</v>
      </c>
      <c r="BU70" s="29" t="b">
        <v>0</v>
      </c>
      <c r="BV70" s="29" t="b">
        <v>0</v>
      </c>
      <c r="BW70" s="29" t="b">
        <v>1</v>
      </c>
      <c r="BX70" s="29" t="b">
        <v>0</v>
      </c>
      <c r="BY70" s="29" t="b">
        <v>0</v>
      </c>
      <c r="BZ70" s="29" t="b">
        <v>0</v>
      </c>
      <c r="CA70" s="29" t="b">
        <v>1</v>
      </c>
      <c r="CB70" s="29">
        <v>1</v>
      </c>
      <c r="CC70" s="29" t="s">
        <v>667</v>
      </c>
      <c r="CD70" s="29" t="s">
        <v>668</v>
      </c>
      <c r="CE70" s="29" t="s">
        <v>669</v>
      </c>
      <c r="CF70" s="29" t="s">
        <v>670</v>
      </c>
    </row>
    <row r="71" spans="1:84" x14ac:dyDescent="0.25">
      <c r="A71" s="29" t="s">
        <v>671</v>
      </c>
      <c r="B71" s="29">
        <v>310410946642114</v>
      </c>
      <c r="C71" s="29">
        <v>8.9014103279466398E+19</v>
      </c>
      <c r="D71" s="29">
        <v>353118084379430</v>
      </c>
      <c r="E71" s="29">
        <v>11</v>
      </c>
      <c r="F71" s="29">
        <v>8</v>
      </c>
      <c r="G71" s="29">
        <v>1062</v>
      </c>
      <c r="H71" s="29">
        <v>1062</v>
      </c>
      <c r="I71" s="29" t="s">
        <v>672</v>
      </c>
      <c r="J71" s="29" t="s">
        <v>673</v>
      </c>
      <c r="K71" s="50">
        <v>2.38230963127948E+16</v>
      </c>
      <c r="L71" s="50">
        <v>9037796885977690</v>
      </c>
      <c r="M71" s="50">
        <v>-548693176813453</v>
      </c>
      <c r="N71" s="29" t="s">
        <v>18972</v>
      </c>
      <c r="O71" s="29">
        <v>1</v>
      </c>
      <c r="P71" s="29">
        <v>0</v>
      </c>
      <c r="Q71" s="29" t="s">
        <v>8</v>
      </c>
      <c r="R71" s="29">
        <v>2</v>
      </c>
      <c r="S71" s="29">
        <v>3</v>
      </c>
      <c r="T71" s="29" t="s">
        <v>8</v>
      </c>
      <c r="U71" s="29">
        <v>5</v>
      </c>
      <c r="V71" s="29" t="s">
        <v>8</v>
      </c>
      <c r="W71" s="29" t="s">
        <v>8</v>
      </c>
      <c r="X71" s="29" t="s">
        <v>8</v>
      </c>
      <c r="Y71" s="29" t="s">
        <v>8</v>
      </c>
      <c r="Z71" s="29" t="s">
        <v>8</v>
      </c>
      <c r="AA71" s="29" t="s">
        <v>8</v>
      </c>
      <c r="AB71" s="29" t="s">
        <v>8</v>
      </c>
      <c r="AC71" s="29" t="s">
        <v>8</v>
      </c>
      <c r="AD71" s="29" t="s">
        <v>8</v>
      </c>
      <c r="AE71" s="29" t="s">
        <v>8</v>
      </c>
      <c r="AF71" s="29" t="s">
        <v>8</v>
      </c>
      <c r="AG71" s="29" t="s">
        <v>8</v>
      </c>
      <c r="AH71" s="29" t="s">
        <v>8</v>
      </c>
      <c r="AI71" s="29" t="s">
        <v>8</v>
      </c>
      <c r="AJ71" s="29" t="s">
        <v>8</v>
      </c>
      <c r="AK71" s="29" t="s">
        <v>8</v>
      </c>
      <c r="AL71" s="29" t="s">
        <v>8</v>
      </c>
      <c r="AM71" s="29" t="s">
        <v>8</v>
      </c>
      <c r="AN71" s="29" t="s">
        <v>8</v>
      </c>
      <c r="AO71" s="29" t="s">
        <v>8</v>
      </c>
      <c r="AP71" s="29" t="s">
        <v>8</v>
      </c>
      <c r="AQ71" s="29" t="s">
        <v>8</v>
      </c>
      <c r="AR71" s="29" t="s">
        <v>8</v>
      </c>
      <c r="AS71" s="29" t="s">
        <v>8</v>
      </c>
      <c r="AT71" s="29" t="s">
        <v>8</v>
      </c>
      <c r="AU71" s="29" t="s">
        <v>8</v>
      </c>
      <c r="AV71" s="29" t="s">
        <v>8</v>
      </c>
      <c r="AW71" s="29" t="s">
        <v>8</v>
      </c>
      <c r="AX71" s="29" t="s">
        <v>8</v>
      </c>
      <c r="AY71" s="29" t="s">
        <v>8</v>
      </c>
      <c r="AZ71" s="29" t="s">
        <v>8</v>
      </c>
      <c r="BA71" s="29" t="s">
        <v>8</v>
      </c>
      <c r="BB71" s="29" t="s">
        <v>8</v>
      </c>
      <c r="BC71" s="29" t="s">
        <v>8</v>
      </c>
      <c r="BD71" s="29" t="s">
        <v>8</v>
      </c>
      <c r="BE71" s="29" t="s">
        <v>8</v>
      </c>
      <c r="BF71" s="29" t="s">
        <v>8</v>
      </c>
      <c r="BG71" s="29" t="s">
        <v>8</v>
      </c>
      <c r="BH71" s="29" t="s">
        <v>8</v>
      </c>
      <c r="BI71" s="29" t="s">
        <v>8</v>
      </c>
      <c r="BJ71" s="29" t="s">
        <v>8</v>
      </c>
      <c r="BK71" s="29" t="s">
        <v>8</v>
      </c>
      <c r="BL71" s="29" t="s">
        <v>8</v>
      </c>
      <c r="BM71" s="29" t="s">
        <v>8</v>
      </c>
      <c r="BN71" s="29" t="s">
        <v>8</v>
      </c>
      <c r="BO71" s="29" t="s">
        <v>8</v>
      </c>
      <c r="BP71" s="29" t="s">
        <v>8</v>
      </c>
      <c r="BQ71" s="29" t="s">
        <v>8</v>
      </c>
      <c r="BR71" s="29" t="s">
        <v>8</v>
      </c>
      <c r="BS71" s="29" t="s">
        <v>674</v>
      </c>
      <c r="BT71" s="29" t="b">
        <v>0</v>
      </c>
      <c r="BU71" s="29" t="b">
        <v>0</v>
      </c>
      <c r="BV71" s="29" t="b">
        <v>0</v>
      </c>
      <c r="BW71" s="29" t="b">
        <v>1</v>
      </c>
      <c r="BX71" s="29" t="b">
        <v>0</v>
      </c>
      <c r="BY71" s="29" t="b">
        <v>0</v>
      </c>
      <c r="BZ71" s="29" t="b">
        <v>0</v>
      </c>
      <c r="CA71" s="29" t="b">
        <v>1</v>
      </c>
      <c r="CB71" s="29">
        <v>1</v>
      </c>
      <c r="CC71" s="29" t="s">
        <v>675</v>
      </c>
      <c r="CD71" s="29" t="s">
        <v>676</v>
      </c>
      <c r="CE71" s="29" t="s">
        <v>677</v>
      </c>
      <c r="CF71" s="29" t="s">
        <v>678</v>
      </c>
    </row>
    <row r="72" spans="1:84" x14ac:dyDescent="0.25">
      <c r="A72" s="29" t="s">
        <v>679</v>
      </c>
      <c r="B72" s="29">
        <v>310410946642114</v>
      </c>
      <c r="C72" s="29">
        <v>8.9014103279466398E+19</v>
      </c>
      <c r="D72" s="29">
        <v>353118084379430</v>
      </c>
      <c r="E72" s="29">
        <v>11</v>
      </c>
      <c r="F72" s="29">
        <v>5</v>
      </c>
      <c r="G72" s="29">
        <v>1061</v>
      </c>
      <c r="H72" s="29">
        <v>1061</v>
      </c>
      <c r="I72" s="29" t="s">
        <v>680</v>
      </c>
      <c r="J72" s="29" t="s">
        <v>681</v>
      </c>
      <c r="K72" s="50">
        <v>2.38235986269164E+16</v>
      </c>
      <c r="L72" s="50">
        <v>9038065944682150</v>
      </c>
      <c r="M72" s="50">
        <v>-4.1786799318043504E+16</v>
      </c>
      <c r="N72" s="29" t="s">
        <v>18972</v>
      </c>
      <c r="O72" s="29">
        <v>1</v>
      </c>
      <c r="P72" s="29">
        <v>0</v>
      </c>
      <c r="Q72" s="29" t="s">
        <v>19015</v>
      </c>
      <c r="R72" s="29" t="s">
        <v>8</v>
      </c>
      <c r="S72" s="29" t="s">
        <v>8</v>
      </c>
      <c r="T72" s="29" t="s">
        <v>8</v>
      </c>
      <c r="U72" s="29" t="s">
        <v>8</v>
      </c>
      <c r="V72" s="29" t="s">
        <v>8</v>
      </c>
      <c r="W72" s="29" t="s">
        <v>8</v>
      </c>
      <c r="X72" s="29" t="s">
        <v>8</v>
      </c>
      <c r="Y72" s="29" t="s">
        <v>8</v>
      </c>
      <c r="Z72" s="29" t="s">
        <v>8</v>
      </c>
      <c r="AA72" s="29" t="s">
        <v>8</v>
      </c>
      <c r="AB72" s="29" t="s">
        <v>8</v>
      </c>
      <c r="AC72" s="29" t="s">
        <v>8</v>
      </c>
      <c r="AD72" s="29" t="s">
        <v>8</v>
      </c>
      <c r="AE72" s="29" t="s">
        <v>8</v>
      </c>
      <c r="AF72" s="29" t="s">
        <v>8</v>
      </c>
      <c r="AG72" s="29" t="s">
        <v>8</v>
      </c>
      <c r="AH72" s="29" t="s">
        <v>8</v>
      </c>
      <c r="AI72" s="29" t="s">
        <v>8</v>
      </c>
      <c r="AJ72" s="29" t="s">
        <v>8</v>
      </c>
      <c r="AK72" s="29" t="s">
        <v>8</v>
      </c>
      <c r="AL72" s="29" t="s">
        <v>8</v>
      </c>
      <c r="AM72" s="29" t="s">
        <v>8</v>
      </c>
      <c r="AN72" s="29" t="s">
        <v>8</v>
      </c>
      <c r="AO72" s="29" t="s">
        <v>8</v>
      </c>
      <c r="AP72" s="29" t="s">
        <v>8</v>
      </c>
      <c r="AQ72" s="29" t="s">
        <v>8</v>
      </c>
      <c r="AR72" s="29" t="s">
        <v>8</v>
      </c>
      <c r="AS72" s="29" t="s">
        <v>8</v>
      </c>
      <c r="AT72" s="29" t="s">
        <v>8</v>
      </c>
      <c r="AU72" s="29" t="s">
        <v>8</v>
      </c>
      <c r="AV72" s="29" t="s">
        <v>8</v>
      </c>
      <c r="AW72" s="29" t="s">
        <v>8</v>
      </c>
      <c r="AX72" s="29" t="s">
        <v>8</v>
      </c>
      <c r="AY72" s="29" t="s">
        <v>8</v>
      </c>
      <c r="AZ72" s="29" t="s">
        <v>8</v>
      </c>
      <c r="BA72" s="29">
        <v>2</v>
      </c>
      <c r="BB72" s="29" t="s">
        <v>8</v>
      </c>
      <c r="BC72" s="29" t="s">
        <v>8</v>
      </c>
      <c r="BD72" s="29" t="s">
        <v>8</v>
      </c>
      <c r="BE72" s="29" t="s">
        <v>8</v>
      </c>
      <c r="BF72" s="29" t="s">
        <v>8</v>
      </c>
      <c r="BG72" s="29" t="s">
        <v>8</v>
      </c>
      <c r="BH72" s="29" t="s">
        <v>8</v>
      </c>
      <c r="BI72" s="29" t="s">
        <v>8</v>
      </c>
      <c r="BJ72" s="29" t="s">
        <v>8</v>
      </c>
      <c r="BK72" s="29" t="s">
        <v>8</v>
      </c>
      <c r="BL72" s="29" t="s">
        <v>8</v>
      </c>
      <c r="BM72" s="29" t="s">
        <v>8</v>
      </c>
      <c r="BN72" s="29" t="s">
        <v>8</v>
      </c>
      <c r="BO72" s="29" t="s">
        <v>8</v>
      </c>
      <c r="BP72" s="29" t="s">
        <v>8</v>
      </c>
      <c r="BQ72" s="29" t="s">
        <v>8</v>
      </c>
      <c r="BR72" s="29" t="s">
        <v>8</v>
      </c>
      <c r="BS72" s="29" t="s">
        <v>682</v>
      </c>
      <c r="BT72" s="29" t="b">
        <v>0</v>
      </c>
      <c r="BU72" s="29" t="b">
        <v>0</v>
      </c>
      <c r="BV72" s="29" t="b">
        <v>0</v>
      </c>
      <c r="BW72" s="29" t="b">
        <v>1</v>
      </c>
      <c r="BX72" s="29" t="b">
        <v>0</v>
      </c>
      <c r="BY72" s="29" t="b">
        <v>0</v>
      </c>
      <c r="BZ72" s="29" t="b">
        <v>0</v>
      </c>
      <c r="CA72" s="29" t="b">
        <v>0</v>
      </c>
      <c r="CB72" s="29">
        <v>1</v>
      </c>
      <c r="CC72" s="29" t="s">
        <v>683</v>
      </c>
      <c r="CD72" s="29" t="s">
        <v>684</v>
      </c>
      <c r="CE72" s="29" t="s">
        <v>685</v>
      </c>
      <c r="CF72" s="29" t="s">
        <v>686</v>
      </c>
    </row>
    <row r="73" spans="1:84" x14ac:dyDescent="0.25">
      <c r="A73" s="29" t="s">
        <v>687</v>
      </c>
      <c r="B73" s="29">
        <v>310410946642114</v>
      </c>
      <c r="C73" s="29">
        <v>8.9014103279466398E+19</v>
      </c>
      <c r="D73" s="29">
        <v>353118084379430</v>
      </c>
      <c r="E73" s="29">
        <v>11</v>
      </c>
      <c r="F73" s="29">
        <v>5</v>
      </c>
      <c r="G73" s="29">
        <v>1059</v>
      </c>
      <c r="H73" s="29">
        <v>1059</v>
      </c>
      <c r="I73" s="29" t="s">
        <v>688</v>
      </c>
      <c r="J73" s="29" t="s">
        <v>689</v>
      </c>
      <c r="K73" s="50">
        <v>2.38238680570428E+16</v>
      </c>
      <c r="L73" s="50">
        <v>9038074836656820</v>
      </c>
      <c r="M73" s="50">
        <v>-3418994882350020</v>
      </c>
      <c r="N73" s="29" t="s">
        <v>18972</v>
      </c>
      <c r="O73" s="29">
        <v>1</v>
      </c>
      <c r="P73" s="29">
        <v>0</v>
      </c>
      <c r="Q73" s="29" t="s">
        <v>19016</v>
      </c>
      <c r="R73" s="29" t="s">
        <v>8</v>
      </c>
      <c r="S73" s="29" t="s">
        <v>8</v>
      </c>
      <c r="T73" s="29" t="s">
        <v>8</v>
      </c>
      <c r="U73" s="29" t="s">
        <v>8</v>
      </c>
      <c r="V73" s="29" t="s">
        <v>8</v>
      </c>
      <c r="W73" s="29" t="s">
        <v>8</v>
      </c>
      <c r="X73" s="29" t="s">
        <v>8</v>
      </c>
      <c r="Y73" s="29" t="s">
        <v>8</v>
      </c>
      <c r="Z73" s="29" t="s">
        <v>8</v>
      </c>
      <c r="AA73" s="29" t="s">
        <v>8</v>
      </c>
      <c r="AB73" s="29" t="s">
        <v>8</v>
      </c>
      <c r="AC73" s="29" t="s">
        <v>8</v>
      </c>
      <c r="AD73" s="29" t="s">
        <v>8</v>
      </c>
      <c r="AE73" s="29" t="s">
        <v>8</v>
      </c>
      <c r="AF73" s="29" t="s">
        <v>8</v>
      </c>
      <c r="AG73" s="29" t="s">
        <v>8</v>
      </c>
      <c r="AH73" s="29" t="s">
        <v>8</v>
      </c>
      <c r="AI73" s="29" t="s">
        <v>8</v>
      </c>
      <c r="AJ73" s="29" t="s">
        <v>8</v>
      </c>
      <c r="AK73" s="29" t="s">
        <v>8</v>
      </c>
      <c r="AL73" s="29" t="s">
        <v>8</v>
      </c>
      <c r="AM73" s="29" t="s">
        <v>8</v>
      </c>
      <c r="AN73" s="29" t="s">
        <v>8</v>
      </c>
      <c r="AO73" s="29" t="s">
        <v>8</v>
      </c>
      <c r="AP73" s="29" t="s">
        <v>8</v>
      </c>
      <c r="AQ73" s="29" t="s">
        <v>8</v>
      </c>
      <c r="AR73" s="29" t="s">
        <v>8</v>
      </c>
      <c r="AS73" s="29" t="s">
        <v>8</v>
      </c>
      <c r="AT73" s="29" t="s">
        <v>8</v>
      </c>
      <c r="AU73" s="29" t="s">
        <v>8</v>
      </c>
      <c r="AV73" s="29" t="s">
        <v>8</v>
      </c>
      <c r="AW73" s="29" t="s">
        <v>8</v>
      </c>
      <c r="AX73" s="29" t="s">
        <v>8</v>
      </c>
      <c r="AY73" s="29" t="s">
        <v>8</v>
      </c>
      <c r="AZ73" s="29" t="s">
        <v>8</v>
      </c>
      <c r="BA73" s="29">
        <v>2</v>
      </c>
      <c r="BB73" s="29" t="s">
        <v>8</v>
      </c>
      <c r="BC73" s="29" t="s">
        <v>8</v>
      </c>
      <c r="BD73" s="29" t="s">
        <v>8</v>
      </c>
      <c r="BE73" s="29" t="s">
        <v>8</v>
      </c>
      <c r="BF73" s="29" t="s">
        <v>8</v>
      </c>
      <c r="BG73" s="29" t="s">
        <v>8</v>
      </c>
      <c r="BH73" s="29" t="s">
        <v>8</v>
      </c>
      <c r="BI73" s="29" t="s">
        <v>8</v>
      </c>
      <c r="BJ73" s="29" t="s">
        <v>8</v>
      </c>
      <c r="BK73" s="29" t="s">
        <v>8</v>
      </c>
      <c r="BL73" s="29" t="s">
        <v>8</v>
      </c>
      <c r="BM73" s="29" t="s">
        <v>8</v>
      </c>
      <c r="BN73" s="29" t="s">
        <v>8</v>
      </c>
      <c r="BO73" s="29" t="s">
        <v>8</v>
      </c>
      <c r="BP73" s="29" t="s">
        <v>8</v>
      </c>
      <c r="BQ73" s="29" t="s">
        <v>8</v>
      </c>
      <c r="BR73" s="29" t="s">
        <v>8</v>
      </c>
      <c r="BS73" s="29" t="s">
        <v>690</v>
      </c>
      <c r="BT73" s="29" t="b">
        <v>0</v>
      </c>
      <c r="BU73" s="29" t="b">
        <v>0</v>
      </c>
      <c r="BV73" s="29" t="b">
        <v>0</v>
      </c>
      <c r="BW73" s="29" t="b">
        <v>1</v>
      </c>
      <c r="BX73" s="29" t="b">
        <v>0</v>
      </c>
      <c r="BY73" s="29" t="b">
        <v>0</v>
      </c>
      <c r="BZ73" s="29" t="b">
        <v>0</v>
      </c>
      <c r="CA73" s="29" t="b">
        <v>0</v>
      </c>
      <c r="CB73" s="29">
        <v>1</v>
      </c>
      <c r="CC73" s="29" t="s">
        <v>691</v>
      </c>
      <c r="CD73" s="29" t="s">
        <v>692</v>
      </c>
      <c r="CE73" s="29" t="s">
        <v>693</v>
      </c>
      <c r="CF73" s="29" t="s">
        <v>694</v>
      </c>
    </row>
    <row r="74" spans="1:84" x14ac:dyDescent="0.25">
      <c r="A74" s="29" t="s">
        <v>695</v>
      </c>
      <c r="B74" s="29">
        <v>310410946642114</v>
      </c>
      <c r="C74" s="29">
        <v>8.9014103279466398E+19</v>
      </c>
      <c r="D74" s="29">
        <v>353118084379430</v>
      </c>
      <c r="E74" s="29">
        <v>11</v>
      </c>
      <c r="F74" s="29">
        <v>5</v>
      </c>
      <c r="G74" s="29">
        <v>1060</v>
      </c>
      <c r="H74" s="29">
        <v>1060</v>
      </c>
      <c r="I74" s="29" t="s">
        <v>696</v>
      </c>
      <c r="J74" s="29" t="s">
        <v>697</v>
      </c>
      <c r="K74" s="50">
        <v>238239571057128</v>
      </c>
      <c r="L74" s="50">
        <v>903786990767302</v>
      </c>
      <c r="M74" s="50">
        <v>-3.10423456877305E+16</v>
      </c>
      <c r="N74" s="29" t="s">
        <v>18977</v>
      </c>
      <c r="O74" s="29">
        <v>1</v>
      </c>
      <c r="P74" s="29">
        <v>0</v>
      </c>
      <c r="Q74" s="29" t="s">
        <v>19017</v>
      </c>
      <c r="R74" s="29" t="s">
        <v>8</v>
      </c>
      <c r="S74" s="29" t="s">
        <v>8</v>
      </c>
      <c r="T74" s="29" t="s">
        <v>8</v>
      </c>
      <c r="U74" s="29" t="s">
        <v>8</v>
      </c>
      <c r="V74" s="29" t="s">
        <v>8</v>
      </c>
      <c r="W74" s="29" t="s">
        <v>8</v>
      </c>
      <c r="X74" s="29" t="s">
        <v>8</v>
      </c>
      <c r="Y74" s="29" t="s">
        <v>8</v>
      </c>
      <c r="Z74" s="29" t="s">
        <v>8</v>
      </c>
      <c r="AA74" s="29" t="s">
        <v>8</v>
      </c>
      <c r="AB74" s="29" t="s">
        <v>8</v>
      </c>
      <c r="AC74" s="29" t="s">
        <v>8</v>
      </c>
      <c r="AD74" s="29" t="s">
        <v>8</v>
      </c>
      <c r="AE74" s="29" t="s">
        <v>8</v>
      </c>
      <c r="AF74" s="29" t="s">
        <v>8</v>
      </c>
      <c r="AG74" s="29" t="s">
        <v>8</v>
      </c>
      <c r="AH74" s="29" t="s">
        <v>8</v>
      </c>
      <c r="AI74" s="29" t="s">
        <v>8</v>
      </c>
      <c r="AJ74" s="29" t="s">
        <v>8</v>
      </c>
      <c r="AK74" s="29" t="s">
        <v>8</v>
      </c>
      <c r="AL74" s="29" t="s">
        <v>8</v>
      </c>
      <c r="AM74" s="29" t="s">
        <v>8</v>
      </c>
      <c r="AN74" s="29" t="s">
        <v>8</v>
      </c>
      <c r="AO74" s="29" t="s">
        <v>8</v>
      </c>
      <c r="AP74" s="29" t="s">
        <v>8</v>
      </c>
      <c r="AQ74" s="29" t="s">
        <v>8</v>
      </c>
      <c r="AR74" s="29" t="s">
        <v>8</v>
      </c>
      <c r="AS74" s="29" t="s">
        <v>8</v>
      </c>
      <c r="AT74" s="29" t="s">
        <v>8</v>
      </c>
      <c r="AU74" s="29" t="s">
        <v>8</v>
      </c>
      <c r="AV74" s="29" t="s">
        <v>8</v>
      </c>
      <c r="AW74" s="29" t="s">
        <v>8</v>
      </c>
      <c r="AX74" s="29" t="s">
        <v>8</v>
      </c>
      <c r="AY74" s="29" t="s">
        <v>8</v>
      </c>
      <c r="AZ74" s="29" t="s">
        <v>8</v>
      </c>
      <c r="BA74" s="29">
        <v>2</v>
      </c>
      <c r="BB74" s="29" t="s">
        <v>8</v>
      </c>
      <c r="BC74" s="29" t="s">
        <v>8</v>
      </c>
      <c r="BD74" s="29" t="s">
        <v>8</v>
      </c>
      <c r="BE74" s="29" t="s">
        <v>8</v>
      </c>
      <c r="BF74" s="29" t="s">
        <v>8</v>
      </c>
      <c r="BG74" s="29" t="s">
        <v>8</v>
      </c>
      <c r="BH74" s="29" t="s">
        <v>8</v>
      </c>
      <c r="BI74" s="29" t="s">
        <v>8</v>
      </c>
      <c r="BJ74" s="29" t="s">
        <v>8</v>
      </c>
      <c r="BK74" s="29" t="s">
        <v>8</v>
      </c>
      <c r="BL74" s="29" t="s">
        <v>8</v>
      </c>
      <c r="BM74" s="29" t="s">
        <v>8</v>
      </c>
      <c r="BN74" s="29" t="s">
        <v>8</v>
      </c>
      <c r="BO74" s="29" t="s">
        <v>8</v>
      </c>
      <c r="BP74" s="29" t="s">
        <v>8</v>
      </c>
      <c r="BQ74" s="29" t="s">
        <v>8</v>
      </c>
      <c r="BR74" s="29" t="s">
        <v>8</v>
      </c>
      <c r="BS74" s="29" t="s">
        <v>698</v>
      </c>
      <c r="BT74" s="29" t="b">
        <v>0</v>
      </c>
      <c r="BU74" s="29" t="b">
        <v>1</v>
      </c>
      <c r="BV74" s="29" t="b">
        <v>0</v>
      </c>
      <c r="BW74" s="29" t="b">
        <v>1</v>
      </c>
      <c r="BX74" s="29" t="b">
        <v>0</v>
      </c>
      <c r="BY74" s="29" t="b">
        <v>0</v>
      </c>
      <c r="BZ74" s="29" t="b">
        <v>0</v>
      </c>
      <c r="CA74" s="29" t="b">
        <v>0</v>
      </c>
      <c r="CB74" s="29">
        <v>1</v>
      </c>
      <c r="CC74" s="29" t="s">
        <v>699</v>
      </c>
      <c r="CD74" s="29" t="s">
        <v>700</v>
      </c>
      <c r="CE74" s="29" t="s">
        <v>701</v>
      </c>
      <c r="CF74" s="29" t="s">
        <v>702</v>
      </c>
    </row>
    <row r="75" spans="1:84" x14ac:dyDescent="0.25">
      <c r="A75" s="29" t="s">
        <v>703</v>
      </c>
      <c r="B75" s="29">
        <v>310410946642114</v>
      </c>
      <c r="C75" s="29">
        <v>8.9014103279466398E+19</v>
      </c>
      <c r="D75" s="29">
        <v>353118084379430</v>
      </c>
      <c r="E75" s="29">
        <v>11</v>
      </c>
      <c r="F75" s="29">
        <v>3</v>
      </c>
      <c r="G75" s="29">
        <v>1074</v>
      </c>
      <c r="H75" s="29">
        <v>1074</v>
      </c>
      <c r="I75" s="29" t="s">
        <v>704</v>
      </c>
      <c r="J75" s="29" t="s">
        <v>705</v>
      </c>
      <c r="K75" s="50">
        <v>2382379498176260</v>
      </c>
      <c r="L75" s="50">
        <v>9037784825139190</v>
      </c>
      <c r="M75" s="50">
        <v>-3.7268509400670704E+16</v>
      </c>
      <c r="N75" s="29" t="s">
        <v>18972</v>
      </c>
      <c r="O75" s="29">
        <v>1</v>
      </c>
      <c r="P75" s="29">
        <v>0</v>
      </c>
      <c r="Q75" s="29" t="s">
        <v>18997</v>
      </c>
      <c r="R75" s="29" t="s">
        <v>8</v>
      </c>
      <c r="S75" s="29" t="s">
        <v>8</v>
      </c>
      <c r="T75" s="29" t="s">
        <v>8</v>
      </c>
      <c r="U75" s="29" t="s">
        <v>8</v>
      </c>
      <c r="V75" s="29" t="s">
        <v>8</v>
      </c>
      <c r="W75" s="29" t="s">
        <v>8</v>
      </c>
      <c r="X75" s="29" t="s">
        <v>8</v>
      </c>
      <c r="Y75" s="29" t="s">
        <v>8</v>
      </c>
      <c r="Z75" s="29" t="s">
        <v>8</v>
      </c>
      <c r="AA75" s="29" t="s">
        <v>8</v>
      </c>
      <c r="AB75" s="29" t="s">
        <v>8</v>
      </c>
      <c r="AC75" s="29" t="s">
        <v>8</v>
      </c>
      <c r="AD75" s="29" t="s">
        <v>8</v>
      </c>
      <c r="AE75" s="29" t="s">
        <v>8</v>
      </c>
      <c r="AF75" s="29" t="s">
        <v>8</v>
      </c>
      <c r="AG75" s="29">
        <v>1</v>
      </c>
      <c r="AH75" s="29">
        <v>3</v>
      </c>
      <c r="AI75" s="29" t="s">
        <v>8</v>
      </c>
      <c r="AJ75" s="29">
        <v>2</v>
      </c>
      <c r="AK75" s="29" t="s">
        <v>18982</v>
      </c>
      <c r="AL75" s="29" t="s">
        <v>18989</v>
      </c>
      <c r="AM75" s="29" t="s">
        <v>8</v>
      </c>
      <c r="AN75" s="29" t="s">
        <v>8</v>
      </c>
      <c r="AO75" s="29" t="s">
        <v>8</v>
      </c>
      <c r="AP75" s="29" t="s">
        <v>8</v>
      </c>
      <c r="AQ75" s="29" t="s">
        <v>8</v>
      </c>
      <c r="AR75" s="29" t="s">
        <v>8</v>
      </c>
      <c r="AS75" s="29" t="s">
        <v>8</v>
      </c>
      <c r="AT75" s="29" t="s">
        <v>8</v>
      </c>
      <c r="AU75" s="29" t="s">
        <v>8</v>
      </c>
      <c r="AV75" s="29" t="s">
        <v>8</v>
      </c>
      <c r="AW75" s="29" t="s">
        <v>8</v>
      </c>
      <c r="AX75" s="29" t="s">
        <v>8</v>
      </c>
      <c r="AY75" s="29" t="s">
        <v>8</v>
      </c>
      <c r="AZ75" s="29" t="s">
        <v>8</v>
      </c>
      <c r="BA75" s="29" t="s">
        <v>8</v>
      </c>
      <c r="BB75" s="29" t="s">
        <v>8</v>
      </c>
      <c r="BC75" s="29" t="s">
        <v>8</v>
      </c>
      <c r="BD75" s="29" t="s">
        <v>8</v>
      </c>
      <c r="BE75" s="29" t="s">
        <v>8</v>
      </c>
      <c r="BF75" s="29" t="s">
        <v>8</v>
      </c>
      <c r="BG75" s="29" t="s">
        <v>8</v>
      </c>
      <c r="BH75" s="29" t="s">
        <v>8</v>
      </c>
      <c r="BI75" s="29" t="s">
        <v>8</v>
      </c>
      <c r="BJ75" s="29" t="s">
        <v>8</v>
      </c>
      <c r="BK75" s="29" t="s">
        <v>8</v>
      </c>
      <c r="BL75" s="29" t="s">
        <v>8</v>
      </c>
      <c r="BM75" s="29" t="s">
        <v>8</v>
      </c>
      <c r="BN75" s="29" t="s">
        <v>8</v>
      </c>
      <c r="BO75" s="29" t="s">
        <v>8</v>
      </c>
      <c r="BP75" s="29" t="s">
        <v>8</v>
      </c>
      <c r="BQ75" s="29" t="s">
        <v>8</v>
      </c>
      <c r="BR75" s="29" t="s">
        <v>8</v>
      </c>
      <c r="BS75" s="29" t="s">
        <v>706</v>
      </c>
      <c r="BT75" s="29" t="b">
        <v>0</v>
      </c>
      <c r="BU75" s="29" t="b">
        <v>0</v>
      </c>
      <c r="BV75" s="29" t="b">
        <v>0</v>
      </c>
      <c r="BW75" s="29" t="b">
        <v>1</v>
      </c>
      <c r="BX75" s="29" t="b">
        <v>0</v>
      </c>
      <c r="BY75" s="29" t="b">
        <v>0</v>
      </c>
      <c r="BZ75" s="29" t="b">
        <v>0</v>
      </c>
      <c r="CA75" s="29" t="b">
        <v>0</v>
      </c>
      <c r="CB75" s="29">
        <v>1</v>
      </c>
      <c r="CC75" s="29" t="s">
        <v>707</v>
      </c>
      <c r="CD75" s="29" t="s">
        <v>708</v>
      </c>
      <c r="CE75" s="29" t="s">
        <v>709</v>
      </c>
      <c r="CF75" s="29" t="s">
        <v>710</v>
      </c>
    </row>
    <row r="76" spans="1:84" x14ac:dyDescent="0.25">
      <c r="A76" s="29" t="s">
        <v>711</v>
      </c>
      <c r="B76" s="29">
        <v>310410942995952</v>
      </c>
      <c r="C76" s="29">
        <v>8.9014103279429894E+19</v>
      </c>
      <c r="D76" s="29">
        <v>353118083539513</v>
      </c>
      <c r="E76" s="29">
        <v>11</v>
      </c>
      <c r="F76" s="29">
        <v>8</v>
      </c>
      <c r="G76" s="29">
        <v>1079</v>
      </c>
      <c r="H76" s="29">
        <v>1079</v>
      </c>
      <c r="I76" s="29" t="s">
        <v>712</v>
      </c>
      <c r="J76" s="29" t="s">
        <v>713</v>
      </c>
      <c r="K76" s="50">
        <v>2.38251893839553E+16</v>
      </c>
      <c r="L76" s="50">
        <v>9037783665452900</v>
      </c>
      <c r="M76" s="50">
        <v>-4.3790231751875104E+16</v>
      </c>
      <c r="N76" s="29" t="s">
        <v>18972</v>
      </c>
      <c r="O76" s="29">
        <v>1</v>
      </c>
      <c r="P76" s="29">
        <v>0</v>
      </c>
      <c r="Q76" s="29" t="s">
        <v>8</v>
      </c>
      <c r="R76" s="29">
        <v>2</v>
      </c>
      <c r="S76" s="29">
        <v>3</v>
      </c>
      <c r="T76" s="29" t="s">
        <v>8</v>
      </c>
      <c r="U76" s="29">
        <v>3</v>
      </c>
      <c r="V76" s="29" t="s">
        <v>8</v>
      </c>
      <c r="W76" s="29" t="s">
        <v>8</v>
      </c>
      <c r="X76" s="29" t="s">
        <v>8</v>
      </c>
      <c r="Y76" s="29" t="s">
        <v>8</v>
      </c>
      <c r="Z76" s="29" t="s">
        <v>8</v>
      </c>
      <c r="AA76" s="29" t="s">
        <v>8</v>
      </c>
      <c r="AB76" s="29" t="s">
        <v>8</v>
      </c>
      <c r="AC76" s="29" t="s">
        <v>8</v>
      </c>
      <c r="AD76" s="29" t="s">
        <v>8</v>
      </c>
      <c r="AE76" s="29" t="s">
        <v>8</v>
      </c>
      <c r="AF76" s="29" t="s">
        <v>8</v>
      </c>
      <c r="AG76" s="29" t="s">
        <v>8</v>
      </c>
      <c r="AH76" s="29" t="s">
        <v>8</v>
      </c>
      <c r="AI76" s="29" t="s">
        <v>8</v>
      </c>
      <c r="AJ76" s="29" t="s">
        <v>8</v>
      </c>
      <c r="AK76" s="29" t="s">
        <v>8</v>
      </c>
      <c r="AL76" s="29" t="s">
        <v>8</v>
      </c>
      <c r="AM76" s="29" t="s">
        <v>8</v>
      </c>
      <c r="AN76" s="29" t="s">
        <v>8</v>
      </c>
      <c r="AO76" s="29" t="s">
        <v>8</v>
      </c>
      <c r="AP76" s="29" t="s">
        <v>8</v>
      </c>
      <c r="AQ76" s="29" t="s">
        <v>8</v>
      </c>
      <c r="AR76" s="29" t="s">
        <v>8</v>
      </c>
      <c r="AS76" s="29" t="s">
        <v>8</v>
      </c>
      <c r="AT76" s="29" t="s">
        <v>8</v>
      </c>
      <c r="AU76" s="29" t="s">
        <v>8</v>
      </c>
      <c r="AV76" s="29" t="s">
        <v>8</v>
      </c>
      <c r="AW76" s="29" t="s">
        <v>8</v>
      </c>
      <c r="AX76" s="29" t="s">
        <v>8</v>
      </c>
      <c r="AY76" s="29" t="s">
        <v>8</v>
      </c>
      <c r="AZ76" s="29" t="s">
        <v>8</v>
      </c>
      <c r="BA76" s="29" t="s">
        <v>8</v>
      </c>
      <c r="BB76" s="29" t="s">
        <v>8</v>
      </c>
      <c r="BC76" s="29" t="s">
        <v>8</v>
      </c>
      <c r="BD76" s="29" t="s">
        <v>8</v>
      </c>
      <c r="BE76" s="29" t="s">
        <v>8</v>
      </c>
      <c r="BF76" s="29" t="s">
        <v>8</v>
      </c>
      <c r="BG76" s="29" t="s">
        <v>8</v>
      </c>
      <c r="BH76" s="29" t="s">
        <v>8</v>
      </c>
      <c r="BI76" s="29" t="s">
        <v>8</v>
      </c>
      <c r="BJ76" s="29" t="s">
        <v>8</v>
      </c>
      <c r="BK76" s="29" t="s">
        <v>8</v>
      </c>
      <c r="BL76" s="29" t="s">
        <v>8</v>
      </c>
      <c r="BM76" s="29" t="s">
        <v>8</v>
      </c>
      <c r="BN76" s="29" t="s">
        <v>8</v>
      </c>
      <c r="BO76" s="29" t="s">
        <v>8</v>
      </c>
      <c r="BP76" s="29" t="s">
        <v>8</v>
      </c>
      <c r="BQ76" s="29" t="s">
        <v>8</v>
      </c>
      <c r="BR76" s="29" t="s">
        <v>8</v>
      </c>
      <c r="BS76" s="29" t="s">
        <v>714</v>
      </c>
      <c r="BT76" s="29" t="b">
        <v>0</v>
      </c>
      <c r="BU76" s="29" t="b">
        <v>0</v>
      </c>
      <c r="BV76" s="29" t="b">
        <v>0</v>
      </c>
      <c r="BW76" s="29" t="b">
        <v>0</v>
      </c>
      <c r="BX76" s="29" t="b">
        <v>0</v>
      </c>
      <c r="BY76" s="29" t="b">
        <v>1</v>
      </c>
      <c r="BZ76" s="29" t="b">
        <v>0</v>
      </c>
      <c r="CA76" s="29" t="b">
        <v>1</v>
      </c>
      <c r="CB76" s="29">
        <v>1</v>
      </c>
      <c r="CC76" s="29" t="s">
        <v>715</v>
      </c>
      <c r="CD76" s="29" t="s">
        <v>716</v>
      </c>
      <c r="CE76" s="29" t="s">
        <v>717</v>
      </c>
      <c r="CF76" s="29" t="s">
        <v>718</v>
      </c>
    </row>
    <row r="77" spans="1:84" x14ac:dyDescent="0.25">
      <c r="A77" s="29" t="s">
        <v>719</v>
      </c>
      <c r="B77" s="29">
        <v>310410942995952</v>
      </c>
      <c r="C77" s="29">
        <v>8.9014103279429894E+19</v>
      </c>
      <c r="D77" s="29">
        <v>353118083539513</v>
      </c>
      <c r="E77" s="29">
        <v>11</v>
      </c>
      <c r="F77" s="29">
        <v>7</v>
      </c>
      <c r="G77" s="29">
        <v>1081</v>
      </c>
      <c r="H77" s="29">
        <v>1081</v>
      </c>
      <c r="I77" s="29" t="s">
        <v>720</v>
      </c>
      <c r="J77" s="29" t="s">
        <v>721</v>
      </c>
      <c r="K77" s="50">
        <v>2.38248422729482E+16</v>
      </c>
      <c r="L77" s="50">
        <v>9037789950517460</v>
      </c>
      <c r="M77" s="50">
        <v>-4584030379514430</v>
      </c>
      <c r="N77" s="29" t="s">
        <v>18972</v>
      </c>
      <c r="O77" s="29">
        <v>1</v>
      </c>
      <c r="P77" s="29">
        <v>0</v>
      </c>
      <c r="Q77" s="29" t="s">
        <v>8</v>
      </c>
      <c r="R77" s="29" t="s">
        <v>8</v>
      </c>
      <c r="S77" s="29" t="s">
        <v>8</v>
      </c>
      <c r="T77" s="29" t="s">
        <v>8</v>
      </c>
      <c r="U77" s="29" t="s">
        <v>8</v>
      </c>
      <c r="V77" s="29" t="s">
        <v>8</v>
      </c>
      <c r="W77" s="29" t="s">
        <v>8</v>
      </c>
      <c r="X77" s="29" t="s">
        <v>8</v>
      </c>
      <c r="Y77" s="29" t="s">
        <v>8</v>
      </c>
      <c r="Z77" s="29" t="s">
        <v>8</v>
      </c>
      <c r="AA77" s="29" t="s">
        <v>8</v>
      </c>
      <c r="AB77" s="29" t="s">
        <v>8</v>
      </c>
      <c r="AC77" s="29" t="s">
        <v>8</v>
      </c>
      <c r="AD77" s="29" t="s">
        <v>8</v>
      </c>
      <c r="AE77" s="29" t="s">
        <v>8</v>
      </c>
      <c r="AF77" s="29" t="s">
        <v>8</v>
      </c>
      <c r="AG77" s="29" t="s">
        <v>8</v>
      </c>
      <c r="AH77" s="29" t="s">
        <v>8</v>
      </c>
      <c r="AI77" s="29" t="s">
        <v>8</v>
      </c>
      <c r="AJ77" s="29" t="s">
        <v>8</v>
      </c>
      <c r="AK77" s="29" t="s">
        <v>8</v>
      </c>
      <c r="AL77" s="29" t="s">
        <v>8</v>
      </c>
      <c r="AM77" s="29" t="s">
        <v>8</v>
      </c>
      <c r="AN77" s="29" t="s">
        <v>8</v>
      </c>
      <c r="AO77" s="29" t="s">
        <v>8</v>
      </c>
      <c r="AP77" s="29" t="s">
        <v>8</v>
      </c>
      <c r="AQ77" s="29" t="s">
        <v>8</v>
      </c>
      <c r="AR77" s="29" t="s">
        <v>8</v>
      </c>
      <c r="AS77" s="29" t="s">
        <v>8</v>
      </c>
      <c r="AT77" s="29">
        <v>3</v>
      </c>
      <c r="AU77" s="29" t="s">
        <v>8</v>
      </c>
      <c r="AV77" s="29">
        <v>2</v>
      </c>
      <c r="AW77" s="29">
        <v>2</v>
      </c>
      <c r="AX77" s="29">
        <v>0</v>
      </c>
      <c r="AY77" s="29">
        <v>15</v>
      </c>
      <c r="AZ77" s="29">
        <v>1</v>
      </c>
      <c r="BA77" s="29" t="s">
        <v>8</v>
      </c>
      <c r="BB77" s="29" t="s">
        <v>8</v>
      </c>
      <c r="BC77" s="29" t="s">
        <v>8</v>
      </c>
      <c r="BD77" s="29" t="s">
        <v>8</v>
      </c>
      <c r="BE77" s="29" t="s">
        <v>8</v>
      </c>
      <c r="BF77" s="29" t="s">
        <v>8</v>
      </c>
      <c r="BG77" s="29" t="s">
        <v>8</v>
      </c>
      <c r="BH77" s="29" t="s">
        <v>8</v>
      </c>
      <c r="BI77" s="29" t="s">
        <v>8</v>
      </c>
      <c r="BJ77" s="29" t="s">
        <v>8</v>
      </c>
      <c r="BK77" s="29" t="s">
        <v>8</v>
      </c>
      <c r="BL77" s="29" t="s">
        <v>8</v>
      </c>
      <c r="BM77" s="29" t="s">
        <v>8</v>
      </c>
      <c r="BN77" s="29" t="s">
        <v>8</v>
      </c>
      <c r="BO77" s="29" t="s">
        <v>8</v>
      </c>
      <c r="BP77" s="29" t="s">
        <v>8</v>
      </c>
      <c r="BQ77" s="29" t="s">
        <v>8</v>
      </c>
      <c r="BR77" s="29" t="s">
        <v>8</v>
      </c>
      <c r="BS77" s="29" t="s">
        <v>722</v>
      </c>
      <c r="BT77" s="29" t="b">
        <v>0</v>
      </c>
      <c r="BU77" s="29" t="b">
        <v>0</v>
      </c>
      <c r="BV77" s="29" t="b">
        <v>0</v>
      </c>
      <c r="BW77" s="29" t="b">
        <v>1</v>
      </c>
      <c r="BX77" s="29" t="b">
        <v>0</v>
      </c>
      <c r="BY77" s="29" t="b">
        <v>0</v>
      </c>
      <c r="BZ77" s="29" t="b">
        <v>0</v>
      </c>
      <c r="CA77" s="29" t="b">
        <v>1</v>
      </c>
      <c r="CB77" s="29">
        <v>1</v>
      </c>
      <c r="CC77" s="29" t="s">
        <v>723</v>
      </c>
      <c r="CD77" s="29" t="s">
        <v>724</v>
      </c>
      <c r="CE77" s="29" t="s">
        <v>725</v>
      </c>
      <c r="CF77" s="29" t="s">
        <v>726</v>
      </c>
    </row>
    <row r="78" spans="1:84" x14ac:dyDescent="0.25">
      <c r="A78" s="29" t="s">
        <v>727</v>
      </c>
      <c r="B78" s="29">
        <v>310410942995952</v>
      </c>
      <c r="C78" s="29">
        <v>8.9014103279429894E+19</v>
      </c>
      <c r="D78" s="29">
        <v>353118083539513</v>
      </c>
      <c r="E78" s="29">
        <v>11</v>
      </c>
      <c r="F78" s="29">
        <v>8</v>
      </c>
      <c r="G78" s="29">
        <v>1080</v>
      </c>
      <c r="H78" s="29">
        <v>1080</v>
      </c>
      <c r="I78" s="29" t="s">
        <v>728</v>
      </c>
      <c r="J78" s="29" t="s">
        <v>729</v>
      </c>
      <c r="K78" s="50">
        <v>2.38248515037497E+16</v>
      </c>
      <c r="L78" s="50">
        <v>9037811213748620</v>
      </c>
      <c r="M78" s="50">
        <v>-5213744255161200</v>
      </c>
      <c r="N78" s="29" t="s">
        <v>18972</v>
      </c>
      <c r="O78" s="29">
        <v>1</v>
      </c>
      <c r="P78" s="29">
        <v>0</v>
      </c>
      <c r="Q78" s="29" t="s">
        <v>8</v>
      </c>
      <c r="R78" s="29">
        <v>3</v>
      </c>
      <c r="S78" s="29">
        <v>1</v>
      </c>
      <c r="T78" s="29" t="s">
        <v>8</v>
      </c>
      <c r="U78" s="29">
        <v>3</v>
      </c>
      <c r="V78" s="29" t="s">
        <v>8</v>
      </c>
      <c r="W78" s="29" t="s">
        <v>8</v>
      </c>
      <c r="X78" s="29" t="s">
        <v>8</v>
      </c>
      <c r="Y78" s="29" t="s">
        <v>8</v>
      </c>
      <c r="Z78" s="29" t="s">
        <v>8</v>
      </c>
      <c r="AA78" s="29" t="s">
        <v>8</v>
      </c>
      <c r="AB78" s="29" t="s">
        <v>8</v>
      </c>
      <c r="AC78" s="29" t="s">
        <v>8</v>
      </c>
      <c r="AD78" s="29" t="s">
        <v>8</v>
      </c>
      <c r="AE78" s="29" t="s">
        <v>8</v>
      </c>
      <c r="AF78" s="29" t="s">
        <v>8</v>
      </c>
      <c r="AG78" s="29" t="s">
        <v>8</v>
      </c>
      <c r="AH78" s="29" t="s">
        <v>8</v>
      </c>
      <c r="AI78" s="29" t="s">
        <v>8</v>
      </c>
      <c r="AJ78" s="29" t="s">
        <v>8</v>
      </c>
      <c r="AK78" s="29" t="s">
        <v>8</v>
      </c>
      <c r="AL78" s="29" t="s">
        <v>8</v>
      </c>
      <c r="AM78" s="29" t="s">
        <v>8</v>
      </c>
      <c r="AN78" s="29" t="s">
        <v>8</v>
      </c>
      <c r="AO78" s="29" t="s">
        <v>8</v>
      </c>
      <c r="AP78" s="29" t="s">
        <v>8</v>
      </c>
      <c r="AQ78" s="29" t="s">
        <v>8</v>
      </c>
      <c r="AR78" s="29" t="s">
        <v>8</v>
      </c>
      <c r="AS78" s="29" t="s">
        <v>8</v>
      </c>
      <c r="AT78" s="29" t="s">
        <v>8</v>
      </c>
      <c r="AU78" s="29" t="s">
        <v>8</v>
      </c>
      <c r="AV78" s="29" t="s">
        <v>8</v>
      </c>
      <c r="AW78" s="29" t="s">
        <v>8</v>
      </c>
      <c r="AX78" s="29" t="s">
        <v>8</v>
      </c>
      <c r="AY78" s="29" t="s">
        <v>8</v>
      </c>
      <c r="AZ78" s="29" t="s">
        <v>8</v>
      </c>
      <c r="BA78" s="29" t="s">
        <v>8</v>
      </c>
      <c r="BB78" s="29" t="s">
        <v>8</v>
      </c>
      <c r="BC78" s="29" t="s">
        <v>8</v>
      </c>
      <c r="BD78" s="29" t="s">
        <v>8</v>
      </c>
      <c r="BE78" s="29" t="s">
        <v>8</v>
      </c>
      <c r="BF78" s="29" t="s">
        <v>8</v>
      </c>
      <c r="BG78" s="29" t="s">
        <v>8</v>
      </c>
      <c r="BH78" s="29" t="s">
        <v>8</v>
      </c>
      <c r="BI78" s="29" t="s">
        <v>8</v>
      </c>
      <c r="BJ78" s="29" t="s">
        <v>8</v>
      </c>
      <c r="BK78" s="29" t="s">
        <v>8</v>
      </c>
      <c r="BL78" s="29" t="s">
        <v>8</v>
      </c>
      <c r="BM78" s="29" t="s">
        <v>8</v>
      </c>
      <c r="BN78" s="29" t="s">
        <v>8</v>
      </c>
      <c r="BO78" s="29" t="s">
        <v>8</v>
      </c>
      <c r="BP78" s="29" t="s">
        <v>8</v>
      </c>
      <c r="BQ78" s="29" t="s">
        <v>8</v>
      </c>
      <c r="BR78" s="29" t="s">
        <v>8</v>
      </c>
      <c r="BS78" s="29" t="s">
        <v>730</v>
      </c>
      <c r="BT78" s="29" t="b">
        <v>0</v>
      </c>
      <c r="BU78" s="29" t="b">
        <v>0</v>
      </c>
      <c r="BV78" s="29" t="b">
        <v>0</v>
      </c>
      <c r="BW78" s="29" t="b">
        <v>0</v>
      </c>
      <c r="BX78" s="29" t="b">
        <v>0</v>
      </c>
      <c r="BY78" s="29" t="b">
        <v>1</v>
      </c>
      <c r="BZ78" s="29" t="b">
        <v>0</v>
      </c>
      <c r="CA78" s="29" t="b">
        <v>1</v>
      </c>
      <c r="CB78" s="29">
        <v>1</v>
      </c>
      <c r="CC78" s="29" t="s">
        <v>731</v>
      </c>
      <c r="CD78" s="29" t="s">
        <v>732</v>
      </c>
      <c r="CE78" s="29" t="s">
        <v>733</v>
      </c>
      <c r="CF78" s="29" t="s">
        <v>734</v>
      </c>
    </row>
    <row r="79" spans="1:84" x14ac:dyDescent="0.25">
      <c r="A79" s="29" t="s">
        <v>735</v>
      </c>
      <c r="B79" s="29">
        <v>310410942995952</v>
      </c>
      <c r="C79" s="29">
        <v>8.9014103279429894E+19</v>
      </c>
      <c r="D79" s="29">
        <v>353118083539513</v>
      </c>
      <c r="E79" s="29">
        <v>11</v>
      </c>
      <c r="F79" s="29">
        <v>3</v>
      </c>
      <c r="G79" s="29">
        <v>1075</v>
      </c>
      <c r="H79" s="29">
        <v>1075</v>
      </c>
      <c r="I79" s="29" t="s">
        <v>736</v>
      </c>
      <c r="J79" s="29" t="s">
        <v>737</v>
      </c>
      <c r="K79" s="50">
        <v>2.38247965339369E+16</v>
      </c>
      <c r="L79" s="50">
        <v>9037811549581350</v>
      </c>
      <c r="M79" s="50">
        <v>-2.78635609659215E+16</v>
      </c>
      <c r="N79" s="29" t="s">
        <v>18972</v>
      </c>
      <c r="O79" s="29">
        <v>1</v>
      </c>
      <c r="P79" s="29">
        <v>0</v>
      </c>
      <c r="Q79" s="29" t="s">
        <v>19018</v>
      </c>
      <c r="R79" s="29" t="s">
        <v>8</v>
      </c>
      <c r="S79" s="29" t="s">
        <v>8</v>
      </c>
      <c r="T79" s="29" t="s">
        <v>8</v>
      </c>
      <c r="U79" s="29" t="s">
        <v>8</v>
      </c>
      <c r="V79" s="29" t="s">
        <v>8</v>
      </c>
      <c r="W79" s="29" t="s">
        <v>8</v>
      </c>
      <c r="X79" s="29" t="s">
        <v>8</v>
      </c>
      <c r="Y79" s="29" t="s">
        <v>8</v>
      </c>
      <c r="Z79" s="29" t="s">
        <v>8</v>
      </c>
      <c r="AA79" s="29" t="s">
        <v>8</v>
      </c>
      <c r="AB79" s="29" t="s">
        <v>8</v>
      </c>
      <c r="AC79" s="29" t="s">
        <v>8</v>
      </c>
      <c r="AD79" s="29" t="s">
        <v>8</v>
      </c>
      <c r="AE79" s="29" t="s">
        <v>8</v>
      </c>
      <c r="AF79" s="29" t="s">
        <v>8</v>
      </c>
      <c r="AG79" s="29">
        <v>2</v>
      </c>
      <c r="AH79" s="29">
        <v>3</v>
      </c>
      <c r="AI79" s="29" t="s">
        <v>8</v>
      </c>
      <c r="AJ79" s="29">
        <v>1</v>
      </c>
      <c r="AK79" s="29" t="s">
        <v>18982</v>
      </c>
      <c r="AL79" s="29" t="s">
        <v>18994</v>
      </c>
      <c r="AM79" s="29" t="s">
        <v>8</v>
      </c>
      <c r="AN79" s="29" t="s">
        <v>8</v>
      </c>
      <c r="AO79" s="29" t="s">
        <v>8</v>
      </c>
      <c r="AP79" s="29" t="s">
        <v>8</v>
      </c>
      <c r="AQ79" s="29" t="s">
        <v>8</v>
      </c>
      <c r="AR79" s="29" t="s">
        <v>8</v>
      </c>
      <c r="AS79" s="29" t="s">
        <v>8</v>
      </c>
      <c r="AT79" s="29" t="s">
        <v>8</v>
      </c>
      <c r="AU79" s="29" t="s">
        <v>8</v>
      </c>
      <c r="AV79" s="29" t="s">
        <v>8</v>
      </c>
      <c r="AW79" s="29" t="s">
        <v>8</v>
      </c>
      <c r="AX79" s="29" t="s">
        <v>8</v>
      </c>
      <c r="AY79" s="29" t="s">
        <v>8</v>
      </c>
      <c r="AZ79" s="29" t="s">
        <v>8</v>
      </c>
      <c r="BA79" s="29" t="s">
        <v>8</v>
      </c>
      <c r="BB79" s="29" t="s">
        <v>8</v>
      </c>
      <c r="BC79" s="29" t="s">
        <v>8</v>
      </c>
      <c r="BD79" s="29" t="s">
        <v>8</v>
      </c>
      <c r="BE79" s="29" t="s">
        <v>8</v>
      </c>
      <c r="BF79" s="29" t="s">
        <v>8</v>
      </c>
      <c r="BG79" s="29" t="s">
        <v>8</v>
      </c>
      <c r="BH79" s="29" t="s">
        <v>8</v>
      </c>
      <c r="BI79" s="29" t="s">
        <v>8</v>
      </c>
      <c r="BJ79" s="29" t="s">
        <v>8</v>
      </c>
      <c r="BK79" s="29" t="s">
        <v>8</v>
      </c>
      <c r="BL79" s="29" t="s">
        <v>8</v>
      </c>
      <c r="BM79" s="29" t="s">
        <v>8</v>
      </c>
      <c r="BN79" s="29" t="s">
        <v>8</v>
      </c>
      <c r="BO79" s="29" t="s">
        <v>8</v>
      </c>
      <c r="BP79" s="29" t="s">
        <v>8</v>
      </c>
      <c r="BQ79" s="29" t="s">
        <v>8</v>
      </c>
      <c r="BR79" s="29" t="s">
        <v>8</v>
      </c>
      <c r="BS79" s="29" t="s">
        <v>722</v>
      </c>
      <c r="BT79" s="29" t="b">
        <v>0</v>
      </c>
      <c r="BU79" s="29" t="b">
        <v>0</v>
      </c>
      <c r="BV79" s="29" t="b">
        <v>0</v>
      </c>
      <c r="BW79" s="29" t="b">
        <v>0</v>
      </c>
      <c r="BX79" s="29" t="b">
        <v>0</v>
      </c>
      <c r="BY79" s="29" t="b">
        <v>1</v>
      </c>
      <c r="BZ79" s="29" t="b">
        <v>0</v>
      </c>
      <c r="CA79" s="29" t="b">
        <v>1</v>
      </c>
      <c r="CB79" s="29">
        <v>1</v>
      </c>
      <c r="CC79" s="29" t="s">
        <v>738</v>
      </c>
      <c r="CD79" s="29" t="s">
        <v>739</v>
      </c>
      <c r="CE79" s="29" t="s">
        <v>740</v>
      </c>
      <c r="CF79" s="29" t="s">
        <v>741</v>
      </c>
    </row>
    <row r="80" spans="1:84" x14ac:dyDescent="0.25">
      <c r="A80" s="29" t="s">
        <v>742</v>
      </c>
      <c r="B80" s="29">
        <v>310410942995952</v>
      </c>
      <c r="C80" s="29">
        <v>8.9014103279429894E+19</v>
      </c>
      <c r="D80" s="29">
        <v>353118083539513</v>
      </c>
      <c r="E80" s="29">
        <v>11</v>
      </c>
      <c r="F80" s="29">
        <v>7</v>
      </c>
      <c r="G80" s="29">
        <v>1082</v>
      </c>
      <c r="H80" s="29">
        <v>1082</v>
      </c>
      <c r="I80" s="29" t="s">
        <v>743</v>
      </c>
      <c r="J80" s="29" t="s">
        <v>744</v>
      </c>
      <c r="K80" s="50">
        <v>2382415816623170</v>
      </c>
      <c r="L80" s="50">
        <v>903779691730105</v>
      </c>
      <c r="M80" s="50">
        <v>-4133771315725090</v>
      </c>
      <c r="N80" s="29" t="s">
        <v>18972</v>
      </c>
      <c r="O80" s="29">
        <v>1</v>
      </c>
      <c r="P80" s="29">
        <v>0</v>
      </c>
      <c r="Q80" s="29" t="s">
        <v>8</v>
      </c>
      <c r="R80" s="29" t="s">
        <v>8</v>
      </c>
      <c r="S80" s="29" t="s">
        <v>8</v>
      </c>
      <c r="T80" s="29" t="s">
        <v>8</v>
      </c>
      <c r="U80" s="29" t="s">
        <v>8</v>
      </c>
      <c r="V80" s="29" t="s">
        <v>8</v>
      </c>
      <c r="W80" s="29" t="s">
        <v>8</v>
      </c>
      <c r="X80" s="29" t="s">
        <v>8</v>
      </c>
      <c r="Y80" s="29" t="s">
        <v>8</v>
      </c>
      <c r="Z80" s="29" t="s">
        <v>8</v>
      </c>
      <c r="AA80" s="29" t="s">
        <v>8</v>
      </c>
      <c r="AB80" s="29" t="s">
        <v>8</v>
      </c>
      <c r="AC80" s="29" t="s">
        <v>8</v>
      </c>
      <c r="AD80" s="29" t="s">
        <v>8</v>
      </c>
      <c r="AE80" s="29" t="s">
        <v>8</v>
      </c>
      <c r="AF80" s="29" t="s">
        <v>8</v>
      </c>
      <c r="AG80" s="29" t="s">
        <v>8</v>
      </c>
      <c r="AH80" s="29" t="s">
        <v>8</v>
      </c>
      <c r="AI80" s="29" t="s">
        <v>8</v>
      </c>
      <c r="AJ80" s="29" t="s">
        <v>8</v>
      </c>
      <c r="AK80" s="29" t="s">
        <v>8</v>
      </c>
      <c r="AL80" s="29" t="s">
        <v>8</v>
      </c>
      <c r="AM80" s="29" t="s">
        <v>8</v>
      </c>
      <c r="AN80" s="29" t="s">
        <v>8</v>
      </c>
      <c r="AO80" s="29" t="s">
        <v>8</v>
      </c>
      <c r="AP80" s="29" t="s">
        <v>8</v>
      </c>
      <c r="AQ80" s="29" t="s">
        <v>8</v>
      </c>
      <c r="AR80" s="29" t="s">
        <v>8</v>
      </c>
      <c r="AS80" s="29" t="s">
        <v>8</v>
      </c>
      <c r="AT80" s="29">
        <v>2</v>
      </c>
      <c r="AU80" s="29" t="s">
        <v>8</v>
      </c>
      <c r="AV80" s="29">
        <v>2</v>
      </c>
      <c r="AW80" s="29">
        <v>4</v>
      </c>
      <c r="AX80" s="29">
        <v>2</v>
      </c>
      <c r="AY80" s="29">
        <v>40</v>
      </c>
      <c r="AZ80" s="29">
        <v>1</v>
      </c>
      <c r="BA80" s="29" t="s">
        <v>8</v>
      </c>
      <c r="BB80" s="29" t="s">
        <v>8</v>
      </c>
      <c r="BC80" s="29" t="s">
        <v>8</v>
      </c>
      <c r="BD80" s="29" t="s">
        <v>8</v>
      </c>
      <c r="BE80" s="29" t="s">
        <v>8</v>
      </c>
      <c r="BF80" s="29" t="s">
        <v>8</v>
      </c>
      <c r="BG80" s="29" t="s">
        <v>8</v>
      </c>
      <c r="BH80" s="29" t="s">
        <v>8</v>
      </c>
      <c r="BI80" s="29" t="s">
        <v>8</v>
      </c>
      <c r="BJ80" s="29" t="s">
        <v>8</v>
      </c>
      <c r="BK80" s="29" t="s">
        <v>8</v>
      </c>
      <c r="BL80" s="29" t="s">
        <v>8</v>
      </c>
      <c r="BM80" s="29" t="s">
        <v>8</v>
      </c>
      <c r="BN80" s="29" t="s">
        <v>8</v>
      </c>
      <c r="BO80" s="29" t="s">
        <v>8</v>
      </c>
      <c r="BP80" s="29" t="s">
        <v>8</v>
      </c>
      <c r="BQ80" s="29" t="s">
        <v>8</v>
      </c>
      <c r="BR80" s="29" t="s">
        <v>8</v>
      </c>
      <c r="BS80" s="29" t="s">
        <v>745</v>
      </c>
      <c r="BT80" s="29" t="b">
        <v>0</v>
      </c>
      <c r="BU80" s="29" t="b">
        <v>0</v>
      </c>
      <c r="BV80" s="29" t="b">
        <v>0</v>
      </c>
      <c r="BW80" s="29" t="b">
        <v>0</v>
      </c>
      <c r="BX80" s="29" t="b">
        <v>0</v>
      </c>
      <c r="BY80" s="29" t="b">
        <v>1</v>
      </c>
      <c r="BZ80" s="29" t="b">
        <v>0</v>
      </c>
      <c r="CA80" s="29" t="b">
        <v>1</v>
      </c>
      <c r="CB80" s="29">
        <v>1</v>
      </c>
      <c r="CC80" s="29" t="s">
        <v>746</v>
      </c>
      <c r="CD80" s="29" t="s">
        <v>747</v>
      </c>
      <c r="CE80" s="29" t="s">
        <v>748</v>
      </c>
      <c r="CF80" s="29" t="s">
        <v>749</v>
      </c>
    </row>
    <row r="81" spans="1:84" x14ac:dyDescent="0.25">
      <c r="A81" s="29" t="s">
        <v>750</v>
      </c>
      <c r="B81" s="29">
        <v>310410942995952</v>
      </c>
      <c r="C81" s="29">
        <v>8.9014103279429894E+19</v>
      </c>
      <c r="D81" s="29">
        <v>353118083539513</v>
      </c>
      <c r="E81" s="29">
        <v>11</v>
      </c>
      <c r="F81" s="29">
        <v>2</v>
      </c>
      <c r="G81" s="29">
        <v>1076</v>
      </c>
      <c r="H81" s="29">
        <v>1076</v>
      </c>
      <c r="I81" s="29" t="s">
        <v>751</v>
      </c>
      <c r="J81" s="29" t="s">
        <v>752</v>
      </c>
      <c r="K81" s="50">
        <v>2.38204970922246E+16</v>
      </c>
      <c r="L81" s="50">
        <v>9038001388125690</v>
      </c>
      <c r="M81" s="50">
        <v>-4054075965167580</v>
      </c>
      <c r="N81" s="29" t="s">
        <v>18972</v>
      </c>
      <c r="O81" s="29">
        <v>1</v>
      </c>
      <c r="P81" s="29">
        <v>0</v>
      </c>
      <c r="Q81" s="29" t="s">
        <v>8</v>
      </c>
      <c r="R81" s="29" t="s">
        <v>8</v>
      </c>
      <c r="S81" s="29" t="s">
        <v>8</v>
      </c>
      <c r="T81" s="29" t="s">
        <v>8</v>
      </c>
      <c r="U81" s="29" t="s">
        <v>8</v>
      </c>
      <c r="V81" s="29" t="s">
        <v>8</v>
      </c>
      <c r="W81" s="29" t="s">
        <v>8</v>
      </c>
      <c r="X81" s="29" t="s">
        <v>8</v>
      </c>
      <c r="Y81" s="29" t="s">
        <v>8</v>
      </c>
      <c r="Z81" s="29" t="s">
        <v>8</v>
      </c>
      <c r="AA81" s="29" t="s">
        <v>8</v>
      </c>
      <c r="AB81" s="29" t="s">
        <v>8</v>
      </c>
      <c r="AC81" s="29" t="s">
        <v>8</v>
      </c>
      <c r="AD81" s="29">
        <v>2</v>
      </c>
      <c r="AE81" s="29" t="s">
        <v>8</v>
      </c>
      <c r="AF81" s="29">
        <v>1</v>
      </c>
      <c r="AG81" s="29" t="s">
        <v>8</v>
      </c>
      <c r="AH81" s="29" t="s">
        <v>8</v>
      </c>
      <c r="AI81" s="29" t="s">
        <v>8</v>
      </c>
      <c r="AJ81" s="29" t="s">
        <v>8</v>
      </c>
      <c r="AK81" s="29" t="s">
        <v>8</v>
      </c>
      <c r="AL81" s="29" t="s">
        <v>8</v>
      </c>
      <c r="AM81" s="29" t="s">
        <v>8</v>
      </c>
      <c r="AN81" s="29" t="s">
        <v>8</v>
      </c>
      <c r="AO81" s="29" t="s">
        <v>8</v>
      </c>
      <c r="AP81" s="29" t="s">
        <v>8</v>
      </c>
      <c r="AQ81" s="29" t="s">
        <v>8</v>
      </c>
      <c r="AR81" s="29" t="s">
        <v>8</v>
      </c>
      <c r="AS81" s="29" t="s">
        <v>8</v>
      </c>
      <c r="AT81" s="29" t="s">
        <v>8</v>
      </c>
      <c r="AU81" s="29" t="s">
        <v>8</v>
      </c>
      <c r="AV81" s="29" t="s">
        <v>8</v>
      </c>
      <c r="AW81" s="29" t="s">
        <v>8</v>
      </c>
      <c r="AX81" s="29" t="s">
        <v>8</v>
      </c>
      <c r="AY81" s="29" t="s">
        <v>8</v>
      </c>
      <c r="AZ81" s="29" t="s">
        <v>8</v>
      </c>
      <c r="BA81" s="29" t="s">
        <v>8</v>
      </c>
      <c r="BB81" s="29" t="s">
        <v>8</v>
      </c>
      <c r="BC81" s="29" t="s">
        <v>8</v>
      </c>
      <c r="BD81" s="29" t="s">
        <v>8</v>
      </c>
      <c r="BE81" s="29" t="s">
        <v>8</v>
      </c>
      <c r="BF81" s="29" t="s">
        <v>8</v>
      </c>
      <c r="BG81" s="29" t="s">
        <v>8</v>
      </c>
      <c r="BH81" s="29" t="s">
        <v>8</v>
      </c>
      <c r="BI81" s="29" t="s">
        <v>8</v>
      </c>
      <c r="BJ81" s="29" t="s">
        <v>8</v>
      </c>
      <c r="BK81" s="29" t="s">
        <v>8</v>
      </c>
      <c r="BL81" s="29" t="s">
        <v>8</v>
      </c>
      <c r="BM81" s="29" t="s">
        <v>8</v>
      </c>
      <c r="BN81" s="29" t="s">
        <v>8</v>
      </c>
      <c r="BO81" s="29" t="s">
        <v>8</v>
      </c>
      <c r="BP81" s="29" t="s">
        <v>8</v>
      </c>
      <c r="BQ81" s="29" t="s">
        <v>8</v>
      </c>
      <c r="BR81" s="29" t="s">
        <v>8</v>
      </c>
      <c r="BS81" s="29" t="s">
        <v>753</v>
      </c>
      <c r="BT81" s="29" t="b">
        <v>0</v>
      </c>
      <c r="BU81" s="29" t="b">
        <v>0</v>
      </c>
      <c r="BV81" s="29" t="b">
        <v>0</v>
      </c>
      <c r="BW81" s="29" t="b">
        <v>0</v>
      </c>
      <c r="BX81" s="29" t="b">
        <v>0</v>
      </c>
      <c r="BY81" s="29" t="b">
        <v>1</v>
      </c>
      <c r="BZ81" s="29" t="b">
        <v>0</v>
      </c>
      <c r="CA81" s="29" t="b">
        <v>1</v>
      </c>
      <c r="CB81" s="29">
        <v>1</v>
      </c>
      <c r="CC81" s="29" t="s">
        <v>754</v>
      </c>
      <c r="CD81" s="29" t="s">
        <v>755</v>
      </c>
      <c r="CE81" s="29" t="s">
        <v>756</v>
      </c>
      <c r="CF81" s="29" t="s">
        <v>757</v>
      </c>
    </row>
    <row r="82" spans="1:84" x14ac:dyDescent="0.25">
      <c r="A82" s="29" t="s">
        <v>758</v>
      </c>
      <c r="B82" s="29">
        <v>310410942995952</v>
      </c>
      <c r="C82" s="29">
        <v>8.9014103279429894E+19</v>
      </c>
      <c r="D82" s="29">
        <v>353118083539513</v>
      </c>
      <c r="E82" s="29">
        <v>11</v>
      </c>
      <c r="F82" s="29">
        <v>2</v>
      </c>
      <c r="G82" s="29">
        <v>1077</v>
      </c>
      <c r="H82" s="29">
        <v>1077</v>
      </c>
      <c r="I82" s="29" t="s">
        <v>759</v>
      </c>
      <c r="J82" s="29" t="s">
        <v>760</v>
      </c>
      <c r="K82" s="50">
        <v>2.38205450323869E+16</v>
      </c>
      <c r="L82" s="50">
        <v>9038032769824330</v>
      </c>
      <c r="M82" s="50">
        <v>-3557065397060240</v>
      </c>
      <c r="N82" s="29" t="s">
        <v>18972</v>
      </c>
      <c r="O82" s="29">
        <v>1</v>
      </c>
      <c r="P82" s="29">
        <v>0</v>
      </c>
      <c r="Q82" s="29" t="s">
        <v>8</v>
      </c>
      <c r="R82" s="29" t="s">
        <v>8</v>
      </c>
      <c r="S82" s="29" t="s">
        <v>8</v>
      </c>
      <c r="T82" s="29" t="s">
        <v>8</v>
      </c>
      <c r="U82" s="29" t="s">
        <v>8</v>
      </c>
      <c r="V82" s="29" t="s">
        <v>8</v>
      </c>
      <c r="W82" s="29" t="s">
        <v>8</v>
      </c>
      <c r="X82" s="29" t="s">
        <v>8</v>
      </c>
      <c r="Y82" s="29" t="s">
        <v>8</v>
      </c>
      <c r="Z82" s="29" t="s">
        <v>8</v>
      </c>
      <c r="AA82" s="29" t="s">
        <v>8</v>
      </c>
      <c r="AB82" s="29" t="s">
        <v>8</v>
      </c>
      <c r="AC82" s="29" t="s">
        <v>8</v>
      </c>
      <c r="AD82" s="29">
        <v>3</v>
      </c>
      <c r="AE82" s="29" t="s">
        <v>8</v>
      </c>
      <c r="AF82" s="29">
        <v>3</v>
      </c>
      <c r="AG82" s="29" t="s">
        <v>8</v>
      </c>
      <c r="AH82" s="29" t="s">
        <v>8</v>
      </c>
      <c r="AI82" s="29" t="s">
        <v>8</v>
      </c>
      <c r="AJ82" s="29" t="s">
        <v>8</v>
      </c>
      <c r="AK82" s="29" t="s">
        <v>8</v>
      </c>
      <c r="AL82" s="29" t="s">
        <v>8</v>
      </c>
      <c r="AM82" s="29" t="s">
        <v>8</v>
      </c>
      <c r="AN82" s="29" t="s">
        <v>8</v>
      </c>
      <c r="AO82" s="29" t="s">
        <v>8</v>
      </c>
      <c r="AP82" s="29" t="s">
        <v>8</v>
      </c>
      <c r="AQ82" s="29" t="s">
        <v>8</v>
      </c>
      <c r="AR82" s="29" t="s">
        <v>8</v>
      </c>
      <c r="AS82" s="29" t="s">
        <v>8</v>
      </c>
      <c r="AT82" s="29" t="s">
        <v>8</v>
      </c>
      <c r="AU82" s="29" t="s">
        <v>8</v>
      </c>
      <c r="AV82" s="29" t="s">
        <v>8</v>
      </c>
      <c r="AW82" s="29" t="s">
        <v>8</v>
      </c>
      <c r="AX82" s="29" t="s">
        <v>8</v>
      </c>
      <c r="AY82" s="29" t="s">
        <v>8</v>
      </c>
      <c r="AZ82" s="29" t="s">
        <v>8</v>
      </c>
      <c r="BA82" s="29" t="s">
        <v>8</v>
      </c>
      <c r="BB82" s="29" t="s">
        <v>8</v>
      </c>
      <c r="BC82" s="29" t="s">
        <v>8</v>
      </c>
      <c r="BD82" s="29" t="s">
        <v>8</v>
      </c>
      <c r="BE82" s="29" t="s">
        <v>8</v>
      </c>
      <c r="BF82" s="29" t="s">
        <v>8</v>
      </c>
      <c r="BG82" s="29" t="s">
        <v>8</v>
      </c>
      <c r="BH82" s="29" t="s">
        <v>8</v>
      </c>
      <c r="BI82" s="29" t="s">
        <v>8</v>
      </c>
      <c r="BJ82" s="29" t="s">
        <v>8</v>
      </c>
      <c r="BK82" s="29" t="s">
        <v>8</v>
      </c>
      <c r="BL82" s="29" t="s">
        <v>8</v>
      </c>
      <c r="BM82" s="29" t="s">
        <v>8</v>
      </c>
      <c r="BN82" s="29" t="s">
        <v>8</v>
      </c>
      <c r="BO82" s="29" t="s">
        <v>8</v>
      </c>
      <c r="BP82" s="29" t="s">
        <v>8</v>
      </c>
      <c r="BQ82" s="29" t="s">
        <v>8</v>
      </c>
      <c r="BR82" s="29" t="s">
        <v>8</v>
      </c>
      <c r="BS82" s="29" t="s">
        <v>761</v>
      </c>
      <c r="BT82" s="29" t="b">
        <v>0</v>
      </c>
      <c r="BU82" s="29" t="b">
        <v>0</v>
      </c>
      <c r="BV82" s="29" t="b">
        <v>0</v>
      </c>
      <c r="BW82" s="29" t="b">
        <v>0</v>
      </c>
      <c r="BX82" s="29" t="b">
        <v>0</v>
      </c>
      <c r="BY82" s="29" t="b">
        <v>1</v>
      </c>
      <c r="BZ82" s="29" t="b">
        <v>0</v>
      </c>
      <c r="CA82" s="29" t="b">
        <v>1</v>
      </c>
      <c r="CB82" s="29">
        <v>1</v>
      </c>
      <c r="CC82" s="29" t="s">
        <v>762</v>
      </c>
      <c r="CD82" s="29" t="s">
        <v>763</v>
      </c>
      <c r="CE82" s="29" t="s">
        <v>764</v>
      </c>
      <c r="CF82" s="29" t="s">
        <v>765</v>
      </c>
    </row>
    <row r="83" spans="1:84" x14ac:dyDescent="0.25">
      <c r="A83" s="29" t="s">
        <v>766</v>
      </c>
      <c r="B83" s="29">
        <v>310410942995952</v>
      </c>
      <c r="C83" s="29">
        <v>8.9014103279429894E+19</v>
      </c>
      <c r="D83" s="29">
        <v>353118083539513</v>
      </c>
      <c r="E83" s="29">
        <v>11</v>
      </c>
      <c r="F83" s="29">
        <v>2</v>
      </c>
      <c r="G83" s="29">
        <v>1078</v>
      </c>
      <c r="H83" s="29">
        <v>1078</v>
      </c>
      <c r="I83" s="29" t="s">
        <v>767</v>
      </c>
      <c r="J83" s="29" t="s">
        <v>768</v>
      </c>
      <c r="K83" s="50">
        <v>2.38207705746445E+16</v>
      </c>
      <c r="L83" s="50">
        <v>9038006946028430</v>
      </c>
      <c r="M83" s="50">
        <v>-3705637649771130</v>
      </c>
      <c r="N83" s="29" t="s">
        <v>18972</v>
      </c>
      <c r="O83" s="29">
        <v>1</v>
      </c>
      <c r="P83" s="29">
        <v>0</v>
      </c>
      <c r="Q83" s="29" t="s">
        <v>8</v>
      </c>
      <c r="R83" s="29" t="s">
        <v>8</v>
      </c>
      <c r="S83" s="29" t="s">
        <v>8</v>
      </c>
      <c r="T83" s="29" t="s">
        <v>8</v>
      </c>
      <c r="U83" s="29" t="s">
        <v>8</v>
      </c>
      <c r="V83" s="29" t="s">
        <v>8</v>
      </c>
      <c r="W83" s="29" t="s">
        <v>8</v>
      </c>
      <c r="X83" s="29" t="s">
        <v>8</v>
      </c>
      <c r="Y83" s="29" t="s">
        <v>8</v>
      </c>
      <c r="Z83" s="29" t="s">
        <v>8</v>
      </c>
      <c r="AA83" s="29" t="s">
        <v>8</v>
      </c>
      <c r="AB83" s="29" t="s">
        <v>8</v>
      </c>
      <c r="AC83" s="29" t="s">
        <v>8</v>
      </c>
      <c r="AD83" s="29">
        <v>1</v>
      </c>
      <c r="AE83" s="29" t="s">
        <v>8</v>
      </c>
      <c r="AF83" s="29">
        <v>2</v>
      </c>
      <c r="AG83" s="29" t="s">
        <v>8</v>
      </c>
      <c r="AH83" s="29" t="s">
        <v>8</v>
      </c>
      <c r="AI83" s="29" t="s">
        <v>8</v>
      </c>
      <c r="AJ83" s="29" t="s">
        <v>8</v>
      </c>
      <c r="AK83" s="29" t="s">
        <v>8</v>
      </c>
      <c r="AL83" s="29" t="s">
        <v>8</v>
      </c>
      <c r="AM83" s="29" t="s">
        <v>8</v>
      </c>
      <c r="AN83" s="29" t="s">
        <v>8</v>
      </c>
      <c r="AO83" s="29" t="s">
        <v>8</v>
      </c>
      <c r="AP83" s="29" t="s">
        <v>8</v>
      </c>
      <c r="AQ83" s="29" t="s">
        <v>8</v>
      </c>
      <c r="AR83" s="29" t="s">
        <v>8</v>
      </c>
      <c r="AS83" s="29" t="s">
        <v>8</v>
      </c>
      <c r="AT83" s="29" t="s">
        <v>8</v>
      </c>
      <c r="AU83" s="29" t="s">
        <v>8</v>
      </c>
      <c r="AV83" s="29" t="s">
        <v>8</v>
      </c>
      <c r="AW83" s="29" t="s">
        <v>8</v>
      </c>
      <c r="AX83" s="29" t="s">
        <v>8</v>
      </c>
      <c r="AY83" s="29" t="s">
        <v>8</v>
      </c>
      <c r="AZ83" s="29" t="s">
        <v>8</v>
      </c>
      <c r="BA83" s="29" t="s">
        <v>8</v>
      </c>
      <c r="BB83" s="29" t="s">
        <v>8</v>
      </c>
      <c r="BC83" s="29" t="s">
        <v>8</v>
      </c>
      <c r="BD83" s="29" t="s">
        <v>8</v>
      </c>
      <c r="BE83" s="29" t="s">
        <v>8</v>
      </c>
      <c r="BF83" s="29" t="s">
        <v>8</v>
      </c>
      <c r="BG83" s="29" t="s">
        <v>8</v>
      </c>
      <c r="BH83" s="29" t="s">
        <v>8</v>
      </c>
      <c r="BI83" s="29" t="s">
        <v>8</v>
      </c>
      <c r="BJ83" s="29" t="s">
        <v>8</v>
      </c>
      <c r="BK83" s="29" t="s">
        <v>8</v>
      </c>
      <c r="BL83" s="29" t="s">
        <v>8</v>
      </c>
      <c r="BM83" s="29" t="s">
        <v>8</v>
      </c>
      <c r="BN83" s="29" t="s">
        <v>8</v>
      </c>
      <c r="BO83" s="29" t="s">
        <v>8</v>
      </c>
      <c r="BP83" s="29" t="s">
        <v>8</v>
      </c>
      <c r="BQ83" s="29" t="s">
        <v>8</v>
      </c>
      <c r="BR83" s="29" t="s">
        <v>8</v>
      </c>
      <c r="BS83" s="29" t="s">
        <v>120</v>
      </c>
      <c r="BT83" s="29" t="b">
        <v>0</v>
      </c>
      <c r="BU83" s="29" t="b">
        <v>0</v>
      </c>
      <c r="BV83" s="29" t="b">
        <v>0</v>
      </c>
      <c r="BW83" s="29" t="b">
        <v>0</v>
      </c>
      <c r="BX83" s="29" t="b">
        <v>0</v>
      </c>
      <c r="BY83" s="29" t="b">
        <v>1</v>
      </c>
      <c r="BZ83" s="29" t="b">
        <v>0</v>
      </c>
      <c r="CA83" s="29" t="b">
        <v>1</v>
      </c>
      <c r="CB83" s="29">
        <v>1</v>
      </c>
      <c r="CC83" s="29" t="s">
        <v>769</v>
      </c>
      <c r="CD83" s="29" t="s">
        <v>770</v>
      </c>
      <c r="CE83" s="41" t="s">
        <v>771</v>
      </c>
      <c r="CF83" s="29" t="s">
        <v>772</v>
      </c>
    </row>
    <row r="84" spans="1:84" x14ac:dyDescent="0.25">
      <c r="A84" s="29" t="s">
        <v>773</v>
      </c>
      <c r="B84" s="29">
        <v>310410946642114</v>
      </c>
      <c r="C84" s="29">
        <v>8.9014103279466398E+19</v>
      </c>
      <c r="D84" s="29">
        <v>353118084379430</v>
      </c>
      <c r="E84" s="29">
        <v>11</v>
      </c>
      <c r="F84" s="29">
        <v>5</v>
      </c>
      <c r="G84" s="29">
        <v>1087</v>
      </c>
      <c r="H84" s="29">
        <v>1087</v>
      </c>
      <c r="I84" s="29" t="s">
        <v>774</v>
      </c>
      <c r="J84" s="29" t="s">
        <v>775</v>
      </c>
      <c r="K84" s="50">
        <v>2382436064384480</v>
      </c>
      <c r="L84" s="50">
        <v>9037887392701770</v>
      </c>
      <c r="M84" s="50">
        <v>-4925252636348240</v>
      </c>
      <c r="N84" s="29" t="s">
        <v>18972</v>
      </c>
      <c r="O84" s="29">
        <v>1</v>
      </c>
      <c r="P84" s="29">
        <v>0</v>
      </c>
      <c r="Q84" s="29" t="s">
        <v>19019</v>
      </c>
      <c r="R84" s="29" t="s">
        <v>8</v>
      </c>
      <c r="S84" s="29" t="s">
        <v>8</v>
      </c>
      <c r="T84" s="29" t="s">
        <v>8</v>
      </c>
      <c r="U84" s="29" t="s">
        <v>8</v>
      </c>
      <c r="V84" s="29" t="s">
        <v>8</v>
      </c>
      <c r="W84" s="29" t="s">
        <v>8</v>
      </c>
      <c r="X84" s="29" t="s">
        <v>8</v>
      </c>
      <c r="Y84" s="29" t="s">
        <v>8</v>
      </c>
      <c r="Z84" s="29" t="s">
        <v>8</v>
      </c>
      <c r="AA84" s="29" t="s">
        <v>8</v>
      </c>
      <c r="AB84" s="29" t="s">
        <v>8</v>
      </c>
      <c r="AC84" s="29" t="s">
        <v>8</v>
      </c>
      <c r="AD84" s="29" t="s">
        <v>8</v>
      </c>
      <c r="AE84" s="29" t="s">
        <v>8</v>
      </c>
      <c r="AF84" s="29" t="s">
        <v>8</v>
      </c>
      <c r="AG84" s="29" t="s">
        <v>8</v>
      </c>
      <c r="AH84" s="29" t="s">
        <v>8</v>
      </c>
      <c r="AI84" s="29" t="s">
        <v>8</v>
      </c>
      <c r="AJ84" s="29" t="s">
        <v>8</v>
      </c>
      <c r="AK84" s="29" t="s">
        <v>8</v>
      </c>
      <c r="AL84" s="29" t="s">
        <v>8</v>
      </c>
      <c r="AM84" s="29" t="s">
        <v>8</v>
      </c>
      <c r="AN84" s="29" t="s">
        <v>8</v>
      </c>
      <c r="AO84" s="29" t="s">
        <v>8</v>
      </c>
      <c r="AP84" s="29" t="s">
        <v>8</v>
      </c>
      <c r="AQ84" s="29" t="s">
        <v>8</v>
      </c>
      <c r="AR84" s="29" t="s">
        <v>8</v>
      </c>
      <c r="AS84" s="29" t="s">
        <v>8</v>
      </c>
      <c r="AT84" s="29" t="s">
        <v>8</v>
      </c>
      <c r="AU84" s="29" t="s">
        <v>8</v>
      </c>
      <c r="AV84" s="29" t="s">
        <v>8</v>
      </c>
      <c r="AW84" s="29" t="s">
        <v>8</v>
      </c>
      <c r="AX84" s="29" t="s">
        <v>8</v>
      </c>
      <c r="AY84" s="29" t="s">
        <v>8</v>
      </c>
      <c r="AZ84" s="29" t="s">
        <v>8</v>
      </c>
      <c r="BA84" s="29">
        <v>2</v>
      </c>
      <c r="BB84" s="29" t="s">
        <v>8</v>
      </c>
      <c r="BC84" s="29" t="s">
        <v>8</v>
      </c>
      <c r="BD84" s="29" t="s">
        <v>8</v>
      </c>
      <c r="BE84" s="29" t="s">
        <v>8</v>
      </c>
      <c r="BF84" s="29" t="s">
        <v>8</v>
      </c>
      <c r="BG84" s="29" t="s">
        <v>8</v>
      </c>
      <c r="BH84" s="29" t="s">
        <v>8</v>
      </c>
      <c r="BI84" s="29" t="s">
        <v>8</v>
      </c>
      <c r="BJ84" s="29" t="s">
        <v>8</v>
      </c>
      <c r="BK84" s="29" t="s">
        <v>8</v>
      </c>
      <c r="BL84" s="29" t="s">
        <v>8</v>
      </c>
      <c r="BM84" s="29" t="s">
        <v>8</v>
      </c>
      <c r="BN84" s="29" t="s">
        <v>8</v>
      </c>
      <c r="BO84" s="29" t="s">
        <v>8</v>
      </c>
      <c r="BP84" s="29" t="s">
        <v>8</v>
      </c>
      <c r="BQ84" s="29" t="s">
        <v>8</v>
      </c>
      <c r="BR84" s="29" t="s">
        <v>8</v>
      </c>
      <c r="BS84" s="29" t="s">
        <v>776</v>
      </c>
      <c r="BT84" s="29" t="b">
        <v>1</v>
      </c>
      <c r="BU84" s="29" t="b">
        <v>0</v>
      </c>
      <c r="BV84" s="29" t="b">
        <v>0</v>
      </c>
      <c r="BW84" s="29" t="b">
        <v>1</v>
      </c>
      <c r="BX84" s="29" t="b">
        <v>0</v>
      </c>
      <c r="BY84" s="29" t="b">
        <v>0</v>
      </c>
      <c r="BZ84" s="29" t="b">
        <v>0</v>
      </c>
      <c r="CA84" s="29" t="b">
        <v>0</v>
      </c>
      <c r="CB84" s="29">
        <v>1</v>
      </c>
      <c r="CC84" s="29" t="s">
        <v>777</v>
      </c>
      <c r="CD84" s="29" t="s">
        <v>778</v>
      </c>
      <c r="CE84" s="29" t="s">
        <v>779</v>
      </c>
      <c r="CF84" s="29" t="s">
        <v>780</v>
      </c>
    </row>
    <row r="85" spans="1:84" x14ac:dyDescent="0.25">
      <c r="A85" s="29" t="s">
        <v>781</v>
      </c>
      <c r="B85" s="29">
        <v>310410946642114</v>
      </c>
      <c r="C85" s="29">
        <v>8.9014103279466398E+19</v>
      </c>
      <c r="D85" s="29">
        <v>353118084379430</v>
      </c>
      <c r="E85" s="29">
        <v>11</v>
      </c>
      <c r="F85" s="29">
        <v>10</v>
      </c>
      <c r="G85" s="29">
        <v>1086</v>
      </c>
      <c r="H85" s="29">
        <v>1086</v>
      </c>
      <c r="I85" s="29" t="s">
        <v>782</v>
      </c>
      <c r="J85" s="29" t="s">
        <v>783</v>
      </c>
      <c r="K85" s="50">
        <v>2382403167180880</v>
      </c>
      <c r="L85" s="50">
        <v>9037752987770120</v>
      </c>
      <c r="M85" s="50">
        <v>-4202721085087670</v>
      </c>
      <c r="N85" s="29" t="s">
        <v>18972</v>
      </c>
      <c r="O85" s="29">
        <v>1</v>
      </c>
      <c r="P85" s="29">
        <v>0</v>
      </c>
      <c r="Q85" s="29" t="s">
        <v>18997</v>
      </c>
      <c r="R85" s="29" t="s">
        <v>8</v>
      </c>
      <c r="S85" s="29" t="s">
        <v>8</v>
      </c>
      <c r="T85" s="29" t="s">
        <v>8</v>
      </c>
      <c r="U85" s="29" t="s">
        <v>8</v>
      </c>
      <c r="V85" s="29" t="s">
        <v>8</v>
      </c>
      <c r="W85" s="29" t="s">
        <v>8</v>
      </c>
      <c r="X85" s="29" t="s">
        <v>8</v>
      </c>
      <c r="Y85" s="29" t="s">
        <v>8</v>
      </c>
      <c r="Z85" s="29" t="s">
        <v>8</v>
      </c>
      <c r="AA85" s="29" t="s">
        <v>8</v>
      </c>
      <c r="AB85" s="29" t="s">
        <v>8</v>
      </c>
      <c r="AC85" s="29" t="s">
        <v>8</v>
      </c>
      <c r="AD85" s="29" t="s">
        <v>8</v>
      </c>
      <c r="AE85" s="29" t="s">
        <v>8</v>
      </c>
      <c r="AF85" s="29" t="s">
        <v>8</v>
      </c>
      <c r="AG85" s="29" t="s">
        <v>8</v>
      </c>
      <c r="AH85" s="29" t="s">
        <v>8</v>
      </c>
      <c r="AI85" s="29" t="s">
        <v>8</v>
      </c>
      <c r="AJ85" s="29" t="s">
        <v>8</v>
      </c>
      <c r="AK85" s="29" t="s">
        <v>8</v>
      </c>
      <c r="AL85" s="29" t="s">
        <v>8</v>
      </c>
      <c r="AM85" s="29">
        <v>3</v>
      </c>
      <c r="AN85" s="29" t="s">
        <v>8</v>
      </c>
      <c r="AO85" s="29">
        <v>1</v>
      </c>
      <c r="AP85" s="29">
        <v>1</v>
      </c>
      <c r="AQ85" s="29">
        <v>2</v>
      </c>
      <c r="AR85" s="29" t="s">
        <v>18982</v>
      </c>
      <c r="AS85" s="29" t="s">
        <v>19003</v>
      </c>
      <c r="AT85" s="29" t="s">
        <v>8</v>
      </c>
      <c r="AU85" s="29" t="s">
        <v>8</v>
      </c>
      <c r="AV85" s="29" t="s">
        <v>8</v>
      </c>
      <c r="AW85" s="29" t="s">
        <v>8</v>
      </c>
      <c r="AX85" s="29" t="s">
        <v>8</v>
      </c>
      <c r="AY85" s="29" t="s">
        <v>8</v>
      </c>
      <c r="AZ85" s="29" t="s">
        <v>8</v>
      </c>
      <c r="BA85" s="29" t="s">
        <v>8</v>
      </c>
      <c r="BB85" s="29" t="s">
        <v>8</v>
      </c>
      <c r="BC85" s="29" t="s">
        <v>8</v>
      </c>
      <c r="BD85" s="29" t="s">
        <v>8</v>
      </c>
      <c r="BE85" s="29" t="s">
        <v>8</v>
      </c>
      <c r="BF85" s="29" t="s">
        <v>8</v>
      </c>
      <c r="BG85" s="29" t="s">
        <v>8</v>
      </c>
      <c r="BH85" s="29" t="s">
        <v>8</v>
      </c>
      <c r="BI85" s="29" t="s">
        <v>8</v>
      </c>
      <c r="BJ85" s="29" t="s">
        <v>8</v>
      </c>
      <c r="BK85" s="29" t="s">
        <v>8</v>
      </c>
      <c r="BL85" s="29" t="s">
        <v>8</v>
      </c>
      <c r="BM85" s="29" t="s">
        <v>8</v>
      </c>
      <c r="BN85" s="29" t="s">
        <v>8</v>
      </c>
      <c r="BO85" s="29" t="s">
        <v>8</v>
      </c>
      <c r="BP85" s="29" t="s">
        <v>8</v>
      </c>
      <c r="BQ85" s="29" t="s">
        <v>8</v>
      </c>
      <c r="BR85" s="29" t="s">
        <v>8</v>
      </c>
      <c r="BS85" s="29" t="s">
        <v>784</v>
      </c>
      <c r="BT85" s="29" t="b">
        <v>1</v>
      </c>
      <c r="BU85" s="29" t="b">
        <v>0</v>
      </c>
      <c r="BV85" s="29" t="b">
        <v>0</v>
      </c>
      <c r="BW85" s="29" t="b">
        <v>1</v>
      </c>
      <c r="BX85" s="29" t="b">
        <v>0</v>
      </c>
      <c r="BY85" s="29" t="b">
        <v>0</v>
      </c>
      <c r="BZ85" s="29" t="b">
        <v>0</v>
      </c>
      <c r="CA85" s="29" t="b">
        <v>0</v>
      </c>
      <c r="CB85" s="29">
        <v>1</v>
      </c>
      <c r="CC85" s="29" t="s">
        <v>785</v>
      </c>
      <c r="CD85" s="29" t="s">
        <v>786</v>
      </c>
      <c r="CE85" s="29" t="s">
        <v>787</v>
      </c>
      <c r="CF85" s="29" t="s">
        <v>788</v>
      </c>
    </row>
    <row r="86" spans="1:84" x14ac:dyDescent="0.25">
      <c r="A86" s="29" t="s">
        <v>789</v>
      </c>
      <c r="B86" s="29">
        <v>310410946642114</v>
      </c>
      <c r="C86" s="29">
        <v>8.9014103279466398E+19</v>
      </c>
      <c r="D86" s="29">
        <v>353118084379430</v>
      </c>
      <c r="E86" s="29">
        <v>11</v>
      </c>
      <c r="F86" s="29">
        <v>10</v>
      </c>
      <c r="G86" s="29">
        <v>1085</v>
      </c>
      <c r="H86" s="29">
        <v>1085</v>
      </c>
      <c r="I86" s="29" t="s">
        <v>790</v>
      </c>
      <c r="J86" s="29" t="s">
        <v>791</v>
      </c>
      <c r="K86" s="50">
        <v>2.38239393523241E+16</v>
      </c>
      <c r="L86" s="50">
        <v>9037757245028540</v>
      </c>
      <c r="M86" s="50">
        <v>-2.98536409378612E+16</v>
      </c>
      <c r="N86" s="29" t="s">
        <v>18978</v>
      </c>
      <c r="O86" s="29">
        <v>1</v>
      </c>
      <c r="P86" s="29">
        <v>0</v>
      </c>
      <c r="Q86" s="29" t="s">
        <v>18997</v>
      </c>
      <c r="R86" s="29" t="s">
        <v>8</v>
      </c>
      <c r="S86" s="29" t="s">
        <v>8</v>
      </c>
      <c r="T86" s="29" t="s">
        <v>8</v>
      </c>
      <c r="U86" s="29" t="s">
        <v>8</v>
      </c>
      <c r="V86" s="29" t="s">
        <v>8</v>
      </c>
      <c r="W86" s="29" t="s">
        <v>8</v>
      </c>
      <c r="X86" s="29" t="s">
        <v>8</v>
      </c>
      <c r="Y86" s="29" t="s">
        <v>8</v>
      </c>
      <c r="Z86" s="29" t="s">
        <v>8</v>
      </c>
      <c r="AA86" s="29" t="s">
        <v>8</v>
      </c>
      <c r="AB86" s="29" t="s">
        <v>8</v>
      </c>
      <c r="AC86" s="29" t="s">
        <v>8</v>
      </c>
      <c r="AD86" s="29" t="s">
        <v>8</v>
      </c>
      <c r="AE86" s="29" t="s">
        <v>8</v>
      </c>
      <c r="AF86" s="29" t="s">
        <v>8</v>
      </c>
      <c r="AG86" s="29" t="s">
        <v>8</v>
      </c>
      <c r="AH86" s="29" t="s">
        <v>8</v>
      </c>
      <c r="AI86" s="29" t="s">
        <v>8</v>
      </c>
      <c r="AJ86" s="29" t="s">
        <v>8</v>
      </c>
      <c r="AK86" s="29" t="s">
        <v>8</v>
      </c>
      <c r="AL86" s="29" t="s">
        <v>8</v>
      </c>
      <c r="AM86" s="29">
        <v>3</v>
      </c>
      <c r="AN86" s="29" t="s">
        <v>8</v>
      </c>
      <c r="AO86" s="29">
        <v>1</v>
      </c>
      <c r="AP86" s="29">
        <v>1</v>
      </c>
      <c r="AQ86" s="29">
        <v>2</v>
      </c>
      <c r="AR86" s="29" t="s">
        <v>18974</v>
      </c>
      <c r="AS86" s="29" t="s">
        <v>18983</v>
      </c>
      <c r="AT86" s="29" t="s">
        <v>8</v>
      </c>
      <c r="AU86" s="29" t="s">
        <v>8</v>
      </c>
      <c r="AV86" s="29" t="s">
        <v>8</v>
      </c>
      <c r="AW86" s="29" t="s">
        <v>8</v>
      </c>
      <c r="AX86" s="29" t="s">
        <v>8</v>
      </c>
      <c r="AY86" s="29" t="s">
        <v>8</v>
      </c>
      <c r="AZ86" s="29" t="s">
        <v>8</v>
      </c>
      <c r="BA86" s="29" t="s">
        <v>8</v>
      </c>
      <c r="BB86" s="29" t="s">
        <v>8</v>
      </c>
      <c r="BC86" s="29" t="s">
        <v>8</v>
      </c>
      <c r="BD86" s="29" t="s">
        <v>8</v>
      </c>
      <c r="BE86" s="29" t="s">
        <v>8</v>
      </c>
      <c r="BF86" s="29" t="s">
        <v>8</v>
      </c>
      <c r="BG86" s="29" t="s">
        <v>8</v>
      </c>
      <c r="BH86" s="29" t="s">
        <v>8</v>
      </c>
      <c r="BI86" s="29" t="s">
        <v>8</v>
      </c>
      <c r="BJ86" s="29" t="s">
        <v>8</v>
      </c>
      <c r="BK86" s="29" t="s">
        <v>8</v>
      </c>
      <c r="BL86" s="29" t="s">
        <v>8</v>
      </c>
      <c r="BM86" s="29" t="s">
        <v>8</v>
      </c>
      <c r="BN86" s="29" t="s">
        <v>8</v>
      </c>
      <c r="BO86" s="29" t="s">
        <v>8</v>
      </c>
      <c r="BP86" s="29" t="s">
        <v>8</v>
      </c>
      <c r="BQ86" s="29" t="s">
        <v>8</v>
      </c>
      <c r="BR86" s="29" t="s">
        <v>8</v>
      </c>
      <c r="BS86" s="29" t="s">
        <v>792</v>
      </c>
      <c r="BT86" s="29" t="b">
        <v>1</v>
      </c>
      <c r="BU86" s="29" t="b">
        <v>0</v>
      </c>
      <c r="BV86" s="29" t="b">
        <v>0</v>
      </c>
      <c r="BW86" s="29" t="b">
        <v>0</v>
      </c>
      <c r="BX86" s="29" t="b">
        <v>0</v>
      </c>
      <c r="BY86" s="29" t="b">
        <v>1</v>
      </c>
      <c r="BZ86" s="29" t="b">
        <v>0</v>
      </c>
      <c r="CA86" s="29" t="b">
        <v>0</v>
      </c>
      <c r="CB86" s="29">
        <v>1</v>
      </c>
      <c r="CC86" s="29" t="s">
        <v>793</v>
      </c>
      <c r="CD86" s="29" t="s">
        <v>794</v>
      </c>
      <c r="CE86" s="29" t="s">
        <v>795</v>
      </c>
      <c r="CF86" s="29" t="s">
        <v>796</v>
      </c>
    </row>
    <row r="87" spans="1:84" x14ac:dyDescent="0.25">
      <c r="A87" s="29" t="s">
        <v>797</v>
      </c>
      <c r="B87" s="29">
        <v>310410946642114</v>
      </c>
      <c r="C87" s="29">
        <v>8.9014103279466398E+19</v>
      </c>
      <c r="D87" s="29">
        <v>353118084379430</v>
      </c>
      <c r="E87" s="29">
        <v>11</v>
      </c>
      <c r="F87" s="29">
        <v>5</v>
      </c>
      <c r="G87" s="29">
        <v>1088</v>
      </c>
      <c r="H87" s="29">
        <v>1088</v>
      </c>
      <c r="I87" s="29" t="s">
        <v>798</v>
      </c>
      <c r="J87" s="29" t="s">
        <v>799</v>
      </c>
      <c r="K87" s="50">
        <v>2.38234739615714E+16</v>
      </c>
      <c r="L87" s="50">
        <v>9037909343805790</v>
      </c>
      <c r="M87" s="50">
        <v>-4555057191267430</v>
      </c>
      <c r="N87" s="29" t="s">
        <v>18972</v>
      </c>
      <c r="O87" s="29">
        <v>1</v>
      </c>
      <c r="P87" s="29">
        <v>0</v>
      </c>
      <c r="Q87" s="29" t="s">
        <v>19020</v>
      </c>
      <c r="R87" s="29" t="s">
        <v>8</v>
      </c>
      <c r="S87" s="29" t="s">
        <v>8</v>
      </c>
      <c r="T87" s="29" t="s">
        <v>8</v>
      </c>
      <c r="U87" s="29" t="s">
        <v>8</v>
      </c>
      <c r="V87" s="29" t="s">
        <v>8</v>
      </c>
      <c r="W87" s="29" t="s">
        <v>8</v>
      </c>
      <c r="X87" s="29" t="s">
        <v>8</v>
      </c>
      <c r="Y87" s="29" t="s">
        <v>8</v>
      </c>
      <c r="Z87" s="29" t="s">
        <v>8</v>
      </c>
      <c r="AA87" s="29" t="s">
        <v>8</v>
      </c>
      <c r="AB87" s="29" t="s">
        <v>8</v>
      </c>
      <c r="AC87" s="29" t="s">
        <v>8</v>
      </c>
      <c r="AD87" s="29" t="s">
        <v>8</v>
      </c>
      <c r="AE87" s="29" t="s">
        <v>8</v>
      </c>
      <c r="AF87" s="29" t="s">
        <v>8</v>
      </c>
      <c r="AG87" s="29" t="s">
        <v>8</v>
      </c>
      <c r="AH87" s="29" t="s">
        <v>8</v>
      </c>
      <c r="AI87" s="29" t="s">
        <v>8</v>
      </c>
      <c r="AJ87" s="29" t="s">
        <v>8</v>
      </c>
      <c r="AK87" s="29" t="s">
        <v>8</v>
      </c>
      <c r="AL87" s="29" t="s">
        <v>8</v>
      </c>
      <c r="AM87" s="29" t="s">
        <v>8</v>
      </c>
      <c r="AN87" s="29" t="s">
        <v>8</v>
      </c>
      <c r="AO87" s="29" t="s">
        <v>8</v>
      </c>
      <c r="AP87" s="29" t="s">
        <v>8</v>
      </c>
      <c r="AQ87" s="29" t="s">
        <v>8</v>
      </c>
      <c r="AR87" s="29" t="s">
        <v>8</v>
      </c>
      <c r="AS87" s="29" t="s">
        <v>8</v>
      </c>
      <c r="AT87" s="29" t="s">
        <v>8</v>
      </c>
      <c r="AU87" s="29" t="s">
        <v>8</v>
      </c>
      <c r="AV87" s="29" t="s">
        <v>8</v>
      </c>
      <c r="AW87" s="29" t="s">
        <v>8</v>
      </c>
      <c r="AX87" s="29" t="s">
        <v>8</v>
      </c>
      <c r="AY87" s="29" t="s">
        <v>8</v>
      </c>
      <c r="AZ87" s="29" t="s">
        <v>8</v>
      </c>
      <c r="BA87" s="29">
        <v>2</v>
      </c>
      <c r="BB87" s="29" t="s">
        <v>8</v>
      </c>
      <c r="BC87" s="29" t="s">
        <v>8</v>
      </c>
      <c r="BD87" s="29" t="s">
        <v>8</v>
      </c>
      <c r="BE87" s="29" t="s">
        <v>8</v>
      </c>
      <c r="BF87" s="29" t="s">
        <v>8</v>
      </c>
      <c r="BG87" s="29" t="s">
        <v>8</v>
      </c>
      <c r="BH87" s="29" t="s">
        <v>8</v>
      </c>
      <c r="BI87" s="29" t="s">
        <v>8</v>
      </c>
      <c r="BJ87" s="29" t="s">
        <v>8</v>
      </c>
      <c r="BK87" s="29" t="s">
        <v>8</v>
      </c>
      <c r="BL87" s="29" t="s">
        <v>8</v>
      </c>
      <c r="BM87" s="29" t="s">
        <v>8</v>
      </c>
      <c r="BN87" s="29" t="s">
        <v>8</v>
      </c>
      <c r="BO87" s="29" t="s">
        <v>8</v>
      </c>
      <c r="BP87" s="29" t="s">
        <v>8</v>
      </c>
      <c r="BQ87" s="29" t="s">
        <v>8</v>
      </c>
      <c r="BR87" s="29" t="s">
        <v>8</v>
      </c>
      <c r="BS87" s="29" t="s">
        <v>800</v>
      </c>
      <c r="BT87" s="29" t="b">
        <v>1</v>
      </c>
      <c r="BU87" s="29" t="b">
        <v>0</v>
      </c>
      <c r="BV87" s="29" t="b">
        <v>0</v>
      </c>
      <c r="BW87" s="29" t="b">
        <v>1</v>
      </c>
      <c r="BX87" s="29" t="b">
        <v>0</v>
      </c>
      <c r="BY87" s="29" t="b">
        <v>0</v>
      </c>
      <c r="BZ87" s="29" t="b">
        <v>0</v>
      </c>
      <c r="CA87" s="29" t="b">
        <v>0</v>
      </c>
      <c r="CB87" s="29">
        <v>1</v>
      </c>
      <c r="CC87" s="29" t="s">
        <v>801</v>
      </c>
      <c r="CD87" s="29" t="s">
        <v>802</v>
      </c>
      <c r="CE87" s="29" t="s">
        <v>803</v>
      </c>
      <c r="CF87" s="29" t="s">
        <v>804</v>
      </c>
    </row>
    <row r="88" spans="1:84" x14ac:dyDescent="0.25">
      <c r="A88" s="29" t="s">
        <v>805</v>
      </c>
      <c r="B88" s="29">
        <v>310410946642114</v>
      </c>
      <c r="C88" s="29">
        <v>8.9014103279466398E+19</v>
      </c>
      <c r="D88" s="29">
        <v>353118084379430</v>
      </c>
      <c r="E88" s="29">
        <v>88</v>
      </c>
      <c r="F88" s="29">
        <v>5</v>
      </c>
      <c r="G88" s="29">
        <v>1089</v>
      </c>
      <c r="H88" s="29">
        <v>1089</v>
      </c>
      <c r="I88" s="29" t="s">
        <v>806</v>
      </c>
      <c r="J88" s="29" t="s">
        <v>807</v>
      </c>
      <c r="K88" s="50">
        <v>2382369140301770</v>
      </c>
      <c r="L88" s="50">
        <v>9037988537242720</v>
      </c>
      <c r="M88" s="50">
        <v>-6043437372948490</v>
      </c>
      <c r="N88" s="29" t="s">
        <v>18977</v>
      </c>
      <c r="O88" s="29">
        <v>1</v>
      </c>
      <c r="P88" s="29">
        <v>0</v>
      </c>
      <c r="Q88" s="29" t="s">
        <v>19021</v>
      </c>
      <c r="R88" s="29" t="s">
        <v>8</v>
      </c>
      <c r="S88" s="29" t="s">
        <v>8</v>
      </c>
      <c r="T88" s="29" t="s">
        <v>8</v>
      </c>
      <c r="U88" s="29" t="s">
        <v>8</v>
      </c>
      <c r="V88" s="29" t="s">
        <v>8</v>
      </c>
      <c r="W88" s="29" t="s">
        <v>8</v>
      </c>
      <c r="X88" s="29" t="s">
        <v>8</v>
      </c>
      <c r="Y88" s="29" t="s">
        <v>8</v>
      </c>
      <c r="Z88" s="29" t="s">
        <v>8</v>
      </c>
      <c r="AA88" s="29" t="s">
        <v>8</v>
      </c>
      <c r="AB88" s="29" t="s">
        <v>8</v>
      </c>
      <c r="AC88" s="29" t="s">
        <v>8</v>
      </c>
      <c r="AD88" s="29" t="s">
        <v>8</v>
      </c>
      <c r="AE88" s="29" t="s">
        <v>8</v>
      </c>
      <c r="AF88" s="29" t="s">
        <v>8</v>
      </c>
      <c r="AG88" s="29" t="s">
        <v>8</v>
      </c>
      <c r="AH88" s="29" t="s">
        <v>8</v>
      </c>
      <c r="AI88" s="29" t="s">
        <v>8</v>
      </c>
      <c r="AJ88" s="29" t="s">
        <v>8</v>
      </c>
      <c r="AK88" s="29" t="s">
        <v>8</v>
      </c>
      <c r="AL88" s="29" t="s">
        <v>8</v>
      </c>
      <c r="AM88" s="29" t="s">
        <v>8</v>
      </c>
      <c r="AN88" s="29" t="s">
        <v>8</v>
      </c>
      <c r="AO88" s="29" t="s">
        <v>8</v>
      </c>
      <c r="AP88" s="29" t="s">
        <v>8</v>
      </c>
      <c r="AQ88" s="29" t="s">
        <v>8</v>
      </c>
      <c r="AR88" s="29" t="s">
        <v>8</v>
      </c>
      <c r="AS88" s="29" t="s">
        <v>8</v>
      </c>
      <c r="AT88" s="29" t="s">
        <v>8</v>
      </c>
      <c r="AU88" s="29" t="s">
        <v>8</v>
      </c>
      <c r="AV88" s="29" t="s">
        <v>8</v>
      </c>
      <c r="AW88" s="29" t="s">
        <v>8</v>
      </c>
      <c r="AX88" s="29" t="s">
        <v>8</v>
      </c>
      <c r="AY88" s="29" t="s">
        <v>8</v>
      </c>
      <c r="AZ88" s="29" t="s">
        <v>8</v>
      </c>
      <c r="BA88" s="29">
        <v>2</v>
      </c>
      <c r="BB88" s="29" t="s">
        <v>8</v>
      </c>
      <c r="BC88" s="29" t="s">
        <v>8</v>
      </c>
      <c r="BD88" s="29" t="s">
        <v>8</v>
      </c>
      <c r="BE88" s="29" t="s">
        <v>8</v>
      </c>
      <c r="BF88" s="29" t="s">
        <v>8</v>
      </c>
      <c r="BG88" s="29" t="s">
        <v>8</v>
      </c>
      <c r="BH88" s="29" t="s">
        <v>8</v>
      </c>
      <c r="BI88" s="29" t="s">
        <v>8</v>
      </c>
      <c r="BJ88" s="29" t="s">
        <v>8</v>
      </c>
      <c r="BK88" s="29" t="s">
        <v>8</v>
      </c>
      <c r="BL88" s="29" t="s">
        <v>8</v>
      </c>
      <c r="BM88" s="29" t="s">
        <v>8</v>
      </c>
      <c r="BN88" s="29" t="s">
        <v>8</v>
      </c>
      <c r="BO88" s="29" t="s">
        <v>8</v>
      </c>
      <c r="BP88" s="29" t="s">
        <v>8</v>
      </c>
      <c r="BQ88" s="29" t="s">
        <v>8</v>
      </c>
      <c r="BR88" s="29" t="s">
        <v>8</v>
      </c>
      <c r="BS88" s="29" t="s">
        <v>808</v>
      </c>
      <c r="BT88" s="29" t="b">
        <v>1</v>
      </c>
      <c r="BU88" s="29" t="b">
        <v>0</v>
      </c>
      <c r="BV88" s="29" t="b">
        <v>0</v>
      </c>
      <c r="BW88" s="29" t="b">
        <v>1</v>
      </c>
      <c r="BX88" s="29" t="b">
        <v>0</v>
      </c>
      <c r="BY88" s="29" t="b">
        <v>0</v>
      </c>
      <c r="BZ88" s="29" t="b">
        <v>0</v>
      </c>
      <c r="CA88" s="29" t="b">
        <v>0</v>
      </c>
      <c r="CB88" s="29">
        <v>1</v>
      </c>
      <c r="CC88" s="29" t="s">
        <v>809</v>
      </c>
      <c r="CD88" s="29" t="s">
        <v>810</v>
      </c>
      <c r="CE88" s="29" t="s">
        <v>811</v>
      </c>
      <c r="CF88" s="29" t="s">
        <v>812</v>
      </c>
    </row>
    <row r="89" spans="1:84" x14ac:dyDescent="0.25">
      <c r="A89" s="29" t="s">
        <v>813</v>
      </c>
      <c r="B89" s="29">
        <v>310410946642114</v>
      </c>
      <c r="C89" s="29">
        <v>8.9014103279466398E+19</v>
      </c>
      <c r="D89" s="29">
        <v>353118084379430</v>
      </c>
      <c r="E89" s="29">
        <v>11</v>
      </c>
      <c r="F89" s="29">
        <v>11</v>
      </c>
      <c r="G89" s="29">
        <v>1083</v>
      </c>
      <c r="H89" s="29">
        <v>1083</v>
      </c>
      <c r="I89" s="29" t="s">
        <v>814</v>
      </c>
      <c r="J89" s="29" t="s">
        <v>815</v>
      </c>
      <c r="K89" s="50">
        <v>2.38235238031782E+16</v>
      </c>
      <c r="L89" s="50">
        <v>9037836445764020</v>
      </c>
      <c r="M89" s="50">
        <v>-3.86322652858056E+16</v>
      </c>
      <c r="N89" s="29" t="s">
        <v>18972</v>
      </c>
      <c r="O89" s="29">
        <v>1</v>
      </c>
      <c r="P89" s="29">
        <v>0</v>
      </c>
      <c r="Q89" s="29" t="s">
        <v>8</v>
      </c>
      <c r="R89" s="29" t="s">
        <v>8</v>
      </c>
      <c r="S89" s="29" t="s">
        <v>8</v>
      </c>
      <c r="T89" s="29" t="s">
        <v>8</v>
      </c>
      <c r="U89" s="29" t="s">
        <v>8</v>
      </c>
      <c r="V89" s="29" t="s">
        <v>8</v>
      </c>
      <c r="W89" s="29" t="s">
        <v>8</v>
      </c>
      <c r="X89" s="29" t="s">
        <v>8</v>
      </c>
      <c r="Y89" s="29" t="s">
        <v>8</v>
      </c>
      <c r="Z89" s="29" t="s">
        <v>8</v>
      </c>
      <c r="AA89" s="29" t="s">
        <v>8</v>
      </c>
      <c r="AB89" s="29" t="s">
        <v>8</v>
      </c>
      <c r="AC89" s="29" t="s">
        <v>8</v>
      </c>
      <c r="AD89" s="29" t="s">
        <v>8</v>
      </c>
      <c r="AE89" s="29" t="s">
        <v>8</v>
      </c>
      <c r="AF89" s="29" t="s">
        <v>8</v>
      </c>
      <c r="AG89" s="29" t="s">
        <v>8</v>
      </c>
      <c r="AH89" s="29" t="s">
        <v>8</v>
      </c>
      <c r="AI89" s="29" t="s">
        <v>8</v>
      </c>
      <c r="AJ89" s="29" t="s">
        <v>8</v>
      </c>
      <c r="AK89" s="29" t="s">
        <v>8</v>
      </c>
      <c r="AL89" s="29" t="s">
        <v>8</v>
      </c>
      <c r="AM89" s="29" t="s">
        <v>8</v>
      </c>
      <c r="AN89" s="29" t="s">
        <v>8</v>
      </c>
      <c r="AO89" s="29" t="s">
        <v>8</v>
      </c>
      <c r="AP89" s="29" t="s">
        <v>8</v>
      </c>
      <c r="AQ89" s="29" t="s">
        <v>8</v>
      </c>
      <c r="AR89" s="29" t="s">
        <v>8</v>
      </c>
      <c r="AS89" s="29" t="s">
        <v>8</v>
      </c>
      <c r="AT89" s="29" t="s">
        <v>8</v>
      </c>
      <c r="AU89" s="29" t="s">
        <v>8</v>
      </c>
      <c r="AV89" s="29" t="s">
        <v>8</v>
      </c>
      <c r="AW89" s="29" t="s">
        <v>8</v>
      </c>
      <c r="AX89" s="29" t="s">
        <v>8</v>
      </c>
      <c r="AY89" s="29" t="s">
        <v>8</v>
      </c>
      <c r="AZ89" s="29" t="s">
        <v>8</v>
      </c>
      <c r="BA89" s="29" t="s">
        <v>8</v>
      </c>
      <c r="BB89" s="29" t="s">
        <v>8</v>
      </c>
      <c r="BC89" s="29" t="s">
        <v>8</v>
      </c>
      <c r="BD89" s="29" t="s">
        <v>8</v>
      </c>
      <c r="BE89" s="29" t="s">
        <v>8</v>
      </c>
      <c r="BF89" s="29" t="s">
        <v>8</v>
      </c>
      <c r="BG89" s="29" t="s">
        <v>8</v>
      </c>
      <c r="BH89" s="29" t="s">
        <v>8</v>
      </c>
      <c r="BI89" s="29" t="s">
        <v>8</v>
      </c>
      <c r="BJ89" s="29" t="s">
        <v>8</v>
      </c>
      <c r="BK89" s="29" t="s">
        <v>8</v>
      </c>
      <c r="BL89" s="29" t="s">
        <v>8</v>
      </c>
      <c r="BM89" s="29" t="s">
        <v>8</v>
      </c>
      <c r="BN89" s="29" t="s">
        <v>8</v>
      </c>
      <c r="BO89" s="29" t="s">
        <v>8</v>
      </c>
      <c r="BP89" s="29" t="s">
        <v>8</v>
      </c>
      <c r="BQ89" s="29">
        <v>2</v>
      </c>
      <c r="BR89" s="29" t="s">
        <v>8</v>
      </c>
      <c r="BS89" s="29" t="s">
        <v>816</v>
      </c>
      <c r="BT89" s="29" t="b">
        <v>1</v>
      </c>
      <c r="BU89" s="29" t="b">
        <v>0</v>
      </c>
      <c r="BV89" s="29" t="b">
        <v>0</v>
      </c>
      <c r="BW89" s="29" t="b">
        <v>1</v>
      </c>
      <c r="BX89" s="29" t="b">
        <v>0</v>
      </c>
      <c r="BY89" s="29" t="b">
        <v>0</v>
      </c>
      <c r="BZ89" s="29" t="b">
        <v>0</v>
      </c>
      <c r="CA89" s="29" t="b">
        <v>0</v>
      </c>
      <c r="CB89" s="29">
        <v>1</v>
      </c>
      <c r="CC89" s="29" t="s">
        <v>817</v>
      </c>
      <c r="CD89" s="29" t="s">
        <v>818</v>
      </c>
      <c r="CE89" s="41" t="s">
        <v>819</v>
      </c>
      <c r="CF89" s="29" t="s">
        <v>820</v>
      </c>
    </row>
    <row r="90" spans="1:84" x14ac:dyDescent="0.25">
      <c r="A90" s="29" t="s">
        <v>821</v>
      </c>
      <c r="B90" s="29">
        <v>310410946642114</v>
      </c>
      <c r="C90" s="29">
        <v>8.9014103279466398E+19</v>
      </c>
      <c r="D90" s="29">
        <v>353118084379430</v>
      </c>
      <c r="E90" s="29">
        <v>11</v>
      </c>
      <c r="F90" s="29">
        <v>5</v>
      </c>
      <c r="G90" s="29">
        <v>1090</v>
      </c>
      <c r="H90" s="29">
        <v>1090</v>
      </c>
      <c r="I90" s="29" t="s">
        <v>822</v>
      </c>
      <c r="J90" s="29" t="s">
        <v>823</v>
      </c>
      <c r="K90" s="50">
        <v>2.38238522438726E+16</v>
      </c>
      <c r="L90" s="50">
        <v>9037863482045140</v>
      </c>
      <c r="M90" s="50">
        <v>-4796693456052660</v>
      </c>
      <c r="N90" s="29" t="s">
        <v>18977</v>
      </c>
      <c r="O90" s="29">
        <v>1</v>
      </c>
      <c r="P90" s="29">
        <v>0</v>
      </c>
      <c r="Q90" s="29" t="s">
        <v>19022</v>
      </c>
      <c r="R90" s="29" t="s">
        <v>8</v>
      </c>
      <c r="S90" s="29" t="s">
        <v>8</v>
      </c>
      <c r="T90" s="29" t="s">
        <v>8</v>
      </c>
      <c r="U90" s="29" t="s">
        <v>8</v>
      </c>
      <c r="V90" s="29" t="s">
        <v>8</v>
      </c>
      <c r="W90" s="29" t="s">
        <v>8</v>
      </c>
      <c r="X90" s="29" t="s">
        <v>8</v>
      </c>
      <c r="Y90" s="29" t="s">
        <v>8</v>
      </c>
      <c r="Z90" s="29" t="s">
        <v>8</v>
      </c>
      <c r="AA90" s="29" t="s">
        <v>8</v>
      </c>
      <c r="AB90" s="29" t="s">
        <v>8</v>
      </c>
      <c r="AC90" s="29" t="s">
        <v>8</v>
      </c>
      <c r="AD90" s="29" t="s">
        <v>8</v>
      </c>
      <c r="AE90" s="29" t="s">
        <v>8</v>
      </c>
      <c r="AF90" s="29" t="s">
        <v>8</v>
      </c>
      <c r="AG90" s="29" t="s">
        <v>8</v>
      </c>
      <c r="AH90" s="29" t="s">
        <v>8</v>
      </c>
      <c r="AI90" s="29" t="s">
        <v>8</v>
      </c>
      <c r="AJ90" s="29" t="s">
        <v>8</v>
      </c>
      <c r="AK90" s="29" t="s">
        <v>8</v>
      </c>
      <c r="AL90" s="29" t="s">
        <v>8</v>
      </c>
      <c r="AM90" s="29" t="s">
        <v>8</v>
      </c>
      <c r="AN90" s="29" t="s">
        <v>8</v>
      </c>
      <c r="AO90" s="29" t="s">
        <v>8</v>
      </c>
      <c r="AP90" s="29" t="s">
        <v>8</v>
      </c>
      <c r="AQ90" s="29" t="s">
        <v>8</v>
      </c>
      <c r="AR90" s="29" t="s">
        <v>8</v>
      </c>
      <c r="AS90" s="29" t="s">
        <v>8</v>
      </c>
      <c r="AT90" s="29" t="s">
        <v>8</v>
      </c>
      <c r="AU90" s="29" t="s">
        <v>8</v>
      </c>
      <c r="AV90" s="29" t="s">
        <v>8</v>
      </c>
      <c r="AW90" s="29" t="s">
        <v>8</v>
      </c>
      <c r="AX90" s="29" t="s">
        <v>8</v>
      </c>
      <c r="AY90" s="29" t="s">
        <v>8</v>
      </c>
      <c r="AZ90" s="29" t="s">
        <v>8</v>
      </c>
      <c r="BA90" s="29">
        <v>2</v>
      </c>
      <c r="BB90" s="29" t="s">
        <v>8</v>
      </c>
      <c r="BC90" s="29" t="s">
        <v>8</v>
      </c>
      <c r="BD90" s="29" t="s">
        <v>8</v>
      </c>
      <c r="BE90" s="29" t="s">
        <v>8</v>
      </c>
      <c r="BF90" s="29" t="s">
        <v>8</v>
      </c>
      <c r="BG90" s="29" t="s">
        <v>8</v>
      </c>
      <c r="BH90" s="29" t="s">
        <v>8</v>
      </c>
      <c r="BI90" s="29" t="s">
        <v>8</v>
      </c>
      <c r="BJ90" s="29" t="s">
        <v>8</v>
      </c>
      <c r="BK90" s="29" t="s">
        <v>8</v>
      </c>
      <c r="BL90" s="29" t="s">
        <v>8</v>
      </c>
      <c r="BM90" s="29" t="s">
        <v>8</v>
      </c>
      <c r="BN90" s="29" t="s">
        <v>8</v>
      </c>
      <c r="BO90" s="29" t="s">
        <v>8</v>
      </c>
      <c r="BP90" s="29" t="s">
        <v>8</v>
      </c>
      <c r="BQ90" s="29" t="s">
        <v>8</v>
      </c>
      <c r="BR90" s="29" t="s">
        <v>8</v>
      </c>
      <c r="BS90" s="29" t="s">
        <v>824</v>
      </c>
      <c r="BT90" s="29" t="b">
        <v>1</v>
      </c>
      <c r="BU90" s="29" t="b">
        <v>0</v>
      </c>
      <c r="BV90" s="29" t="b">
        <v>0</v>
      </c>
      <c r="BW90" s="29" t="b">
        <v>1</v>
      </c>
      <c r="BX90" s="29" t="b">
        <v>0</v>
      </c>
      <c r="BY90" s="29" t="b">
        <v>0</v>
      </c>
      <c r="BZ90" s="29" t="b">
        <v>0</v>
      </c>
      <c r="CA90" s="29" t="b">
        <v>0</v>
      </c>
      <c r="CB90" s="29">
        <v>1</v>
      </c>
      <c r="CC90" s="29" t="s">
        <v>825</v>
      </c>
      <c r="CD90" s="29" t="s">
        <v>826</v>
      </c>
      <c r="CE90" s="29" t="s">
        <v>827</v>
      </c>
      <c r="CF90" s="29" t="s">
        <v>828</v>
      </c>
    </row>
    <row r="91" spans="1:84" x14ac:dyDescent="0.25">
      <c r="A91" s="29" t="s">
        <v>829</v>
      </c>
      <c r="B91" s="29">
        <v>310410946642114</v>
      </c>
      <c r="C91" s="29">
        <v>8.9014103279466398E+19</v>
      </c>
      <c r="D91" s="29">
        <v>353118084379430</v>
      </c>
      <c r="E91" s="29">
        <v>11</v>
      </c>
      <c r="F91" s="29">
        <v>11</v>
      </c>
      <c r="G91" s="29">
        <v>1084</v>
      </c>
      <c r="H91" s="29">
        <v>1084</v>
      </c>
      <c r="I91" s="29" t="s">
        <v>830</v>
      </c>
      <c r="J91" s="29" t="s">
        <v>831</v>
      </c>
      <c r="K91" s="50">
        <v>2382546983404570</v>
      </c>
      <c r="L91" s="50">
        <v>9037741383603730</v>
      </c>
      <c r="M91" s="50">
        <v>-558793953342136</v>
      </c>
      <c r="N91" s="29" t="s">
        <v>18977</v>
      </c>
      <c r="O91" s="29">
        <v>1</v>
      </c>
      <c r="P91" s="29">
        <v>0</v>
      </c>
      <c r="Q91" s="29" t="s">
        <v>8</v>
      </c>
      <c r="R91" s="29" t="s">
        <v>8</v>
      </c>
      <c r="S91" s="29" t="s">
        <v>8</v>
      </c>
      <c r="T91" s="29" t="s">
        <v>8</v>
      </c>
      <c r="U91" s="29" t="s">
        <v>8</v>
      </c>
      <c r="V91" s="29" t="s">
        <v>8</v>
      </c>
      <c r="W91" s="29" t="s">
        <v>8</v>
      </c>
      <c r="X91" s="29" t="s">
        <v>8</v>
      </c>
      <c r="Y91" s="29" t="s">
        <v>8</v>
      </c>
      <c r="Z91" s="29" t="s">
        <v>8</v>
      </c>
      <c r="AA91" s="29" t="s">
        <v>8</v>
      </c>
      <c r="AB91" s="29" t="s">
        <v>8</v>
      </c>
      <c r="AC91" s="29" t="s">
        <v>8</v>
      </c>
      <c r="AD91" s="29" t="s">
        <v>8</v>
      </c>
      <c r="AE91" s="29" t="s">
        <v>8</v>
      </c>
      <c r="AF91" s="29" t="s">
        <v>8</v>
      </c>
      <c r="AG91" s="29" t="s">
        <v>8</v>
      </c>
      <c r="AH91" s="29" t="s">
        <v>8</v>
      </c>
      <c r="AI91" s="29" t="s">
        <v>8</v>
      </c>
      <c r="AJ91" s="29" t="s">
        <v>8</v>
      </c>
      <c r="AK91" s="29" t="s">
        <v>8</v>
      </c>
      <c r="AL91" s="29" t="s">
        <v>8</v>
      </c>
      <c r="AM91" s="29" t="s">
        <v>8</v>
      </c>
      <c r="AN91" s="29" t="s">
        <v>8</v>
      </c>
      <c r="AO91" s="29" t="s">
        <v>8</v>
      </c>
      <c r="AP91" s="29" t="s">
        <v>8</v>
      </c>
      <c r="AQ91" s="29" t="s">
        <v>8</v>
      </c>
      <c r="AR91" s="29" t="s">
        <v>8</v>
      </c>
      <c r="AS91" s="29" t="s">
        <v>8</v>
      </c>
      <c r="AT91" s="29" t="s">
        <v>8</v>
      </c>
      <c r="AU91" s="29" t="s">
        <v>8</v>
      </c>
      <c r="AV91" s="29" t="s">
        <v>8</v>
      </c>
      <c r="AW91" s="29" t="s">
        <v>8</v>
      </c>
      <c r="AX91" s="29" t="s">
        <v>8</v>
      </c>
      <c r="AY91" s="29" t="s">
        <v>8</v>
      </c>
      <c r="AZ91" s="29" t="s">
        <v>8</v>
      </c>
      <c r="BA91" s="29" t="s">
        <v>8</v>
      </c>
      <c r="BB91" s="29" t="s">
        <v>8</v>
      </c>
      <c r="BC91" s="29" t="s">
        <v>8</v>
      </c>
      <c r="BD91" s="29" t="s">
        <v>8</v>
      </c>
      <c r="BE91" s="29" t="s">
        <v>8</v>
      </c>
      <c r="BF91" s="29" t="s">
        <v>8</v>
      </c>
      <c r="BG91" s="29" t="s">
        <v>8</v>
      </c>
      <c r="BH91" s="29" t="s">
        <v>8</v>
      </c>
      <c r="BI91" s="29" t="s">
        <v>8</v>
      </c>
      <c r="BJ91" s="29" t="s">
        <v>8</v>
      </c>
      <c r="BK91" s="29" t="s">
        <v>8</v>
      </c>
      <c r="BL91" s="29" t="s">
        <v>8</v>
      </c>
      <c r="BM91" s="29" t="s">
        <v>8</v>
      </c>
      <c r="BN91" s="29" t="s">
        <v>8</v>
      </c>
      <c r="BO91" s="29" t="s">
        <v>8</v>
      </c>
      <c r="BP91" s="29" t="s">
        <v>8</v>
      </c>
      <c r="BQ91" s="29">
        <v>1</v>
      </c>
      <c r="BR91" s="29" t="s">
        <v>8</v>
      </c>
      <c r="BS91" s="29" t="s">
        <v>832</v>
      </c>
      <c r="BT91" s="29" t="b">
        <v>1</v>
      </c>
      <c r="BU91" s="29" t="b">
        <v>0</v>
      </c>
      <c r="BV91" s="29" t="b">
        <v>0</v>
      </c>
      <c r="BW91" s="29" t="b">
        <v>1</v>
      </c>
      <c r="BX91" s="29" t="b">
        <v>0</v>
      </c>
      <c r="BY91" s="29" t="b">
        <v>0</v>
      </c>
      <c r="BZ91" s="29" t="b">
        <v>0</v>
      </c>
      <c r="CA91" s="29" t="b">
        <v>0</v>
      </c>
      <c r="CB91" s="29">
        <v>1</v>
      </c>
      <c r="CC91" s="29" t="s">
        <v>833</v>
      </c>
      <c r="CD91" s="29" t="s">
        <v>834</v>
      </c>
      <c r="CE91" s="29" t="s">
        <v>835</v>
      </c>
      <c r="CF91" s="29" t="s">
        <v>836</v>
      </c>
    </row>
    <row r="92" spans="1:84" x14ac:dyDescent="0.25">
      <c r="A92" s="29" t="s">
        <v>844</v>
      </c>
      <c r="B92" s="29">
        <v>310410946642114</v>
      </c>
      <c r="C92" s="29">
        <v>8.9014103279466398E+19</v>
      </c>
      <c r="D92" s="29">
        <v>353118084379430</v>
      </c>
      <c r="E92" s="29">
        <v>77</v>
      </c>
      <c r="F92" s="29">
        <v>9</v>
      </c>
      <c r="G92" s="29">
        <v>1112</v>
      </c>
      <c r="H92" s="29">
        <v>1112</v>
      </c>
      <c r="I92" s="29" t="s">
        <v>845</v>
      </c>
      <c r="J92" s="29" t="s">
        <v>846</v>
      </c>
      <c r="K92" s="50">
        <v>2.37085282296565E+16</v>
      </c>
      <c r="L92" s="50">
        <v>9042510257902870</v>
      </c>
      <c r="M92" s="50">
        <v>-3628447980365380</v>
      </c>
      <c r="N92" s="29" t="s">
        <v>18972</v>
      </c>
      <c r="O92" s="29">
        <v>1</v>
      </c>
      <c r="P92" s="29">
        <v>0</v>
      </c>
      <c r="Q92" s="29" t="s">
        <v>19001</v>
      </c>
      <c r="R92" s="29" t="s">
        <v>8</v>
      </c>
      <c r="S92" s="29" t="s">
        <v>8</v>
      </c>
      <c r="T92" s="29" t="s">
        <v>8</v>
      </c>
      <c r="U92" s="29" t="s">
        <v>8</v>
      </c>
      <c r="V92" s="29">
        <v>4</v>
      </c>
      <c r="W92" s="29" t="s">
        <v>8</v>
      </c>
      <c r="X92" s="29">
        <v>1</v>
      </c>
      <c r="Y92" s="29">
        <v>1</v>
      </c>
      <c r="Z92" s="29">
        <v>2</v>
      </c>
      <c r="AA92" s="29" t="s">
        <v>19001</v>
      </c>
      <c r="AB92" s="29" t="s">
        <v>18988</v>
      </c>
      <c r="AC92" s="29" t="s">
        <v>8</v>
      </c>
      <c r="AD92" s="29" t="s">
        <v>8</v>
      </c>
      <c r="AE92" s="29" t="s">
        <v>8</v>
      </c>
      <c r="AF92" s="29" t="s">
        <v>8</v>
      </c>
      <c r="AG92" s="29" t="s">
        <v>8</v>
      </c>
      <c r="AH92" s="29" t="s">
        <v>8</v>
      </c>
      <c r="AI92" s="29" t="s">
        <v>8</v>
      </c>
      <c r="AJ92" s="29" t="s">
        <v>8</v>
      </c>
      <c r="AK92" s="29" t="s">
        <v>8</v>
      </c>
      <c r="AL92" s="29" t="s">
        <v>8</v>
      </c>
      <c r="AM92" s="29" t="s">
        <v>8</v>
      </c>
      <c r="AN92" s="29" t="s">
        <v>8</v>
      </c>
      <c r="AO92" s="29" t="s">
        <v>8</v>
      </c>
      <c r="AP92" s="29" t="s">
        <v>8</v>
      </c>
      <c r="AQ92" s="29" t="s">
        <v>8</v>
      </c>
      <c r="AR92" s="29" t="s">
        <v>8</v>
      </c>
      <c r="AS92" s="29" t="s">
        <v>8</v>
      </c>
      <c r="AT92" s="29" t="s">
        <v>8</v>
      </c>
      <c r="AU92" s="29" t="s">
        <v>8</v>
      </c>
      <c r="AV92" s="29" t="s">
        <v>8</v>
      </c>
      <c r="AW92" s="29" t="s">
        <v>8</v>
      </c>
      <c r="AX92" s="29" t="s">
        <v>8</v>
      </c>
      <c r="AY92" s="29" t="s">
        <v>8</v>
      </c>
      <c r="AZ92" s="29" t="s">
        <v>8</v>
      </c>
      <c r="BA92" s="29" t="s">
        <v>8</v>
      </c>
      <c r="BB92" s="29" t="s">
        <v>8</v>
      </c>
      <c r="BC92" s="29" t="s">
        <v>8</v>
      </c>
      <c r="BD92" s="29" t="s">
        <v>8</v>
      </c>
      <c r="BE92" s="29" t="s">
        <v>8</v>
      </c>
      <c r="BF92" s="29" t="s">
        <v>8</v>
      </c>
      <c r="BG92" s="29" t="s">
        <v>8</v>
      </c>
      <c r="BH92" s="29" t="s">
        <v>8</v>
      </c>
      <c r="BI92" s="29" t="s">
        <v>8</v>
      </c>
      <c r="BJ92" s="29" t="s">
        <v>8</v>
      </c>
      <c r="BK92" s="29" t="s">
        <v>8</v>
      </c>
      <c r="BL92" s="29" t="s">
        <v>8</v>
      </c>
      <c r="BM92" s="29" t="s">
        <v>8</v>
      </c>
      <c r="BN92" s="29" t="s">
        <v>8</v>
      </c>
      <c r="BO92" s="29" t="s">
        <v>8</v>
      </c>
      <c r="BP92" s="29" t="s">
        <v>8</v>
      </c>
      <c r="BQ92" s="29" t="s">
        <v>8</v>
      </c>
      <c r="BR92" s="29" t="s">
        <v>8</v>
      </c>
      <c r="BS92" s="29" t="s">
        <v>847</v>
      </c>
      <c r="BT92" s="29" t="b">
        <v>0</v>
      </c>
      <c r="BU92" s="29" t="b">
        <v>0</v>
      </c>
      <c r="BV92" s="29" t="b">
        <v>0</v>
      </c>
      <c r="BW92" s="29" t="b">
        <v>1</v>
      </c>
      <c r="BX92" s="29" t="b">
        <v>0</v>
      </c>
      <c r="BY92" s="29" t="b">
        <v>0</v>
      </c>
      <c r="BZ92" s="29" t="b">
        <v>0</v>
      </c>
      <c r="CA92" s="29" t="b">
        <v>1</v>
      </c>
      <c r="CB92" s="29">
        <v>1</v>
      </c>
      <c r="CC92" s="29" t="s">
        <v>848</v>
      </c>
      <c r="CD92" s="29" t="s">
        <v>849</v>
      </c>
      <c r="CE92" s="29" t="s">
        <v>850</v>
      </c>
      <c r="CF92" s="29" t="s">
        <v>851</v>
      </c>
    </row>
    <row r="93" spans="1:84" x14ac:dyDescent="0.25">
      <c r="A93" s="29" t="s">
        <v>852</v>
      </c>
      <c r="B93" s="29">
        <v>310410946642114</v>
      </c>
      <c r="C93" s="29">
        <v>8.9014103279466398E+19</v>
      </c>
      <c r="D93" s="29">
        <v>353118084379430</v>
      </c>
      <c r="E93" s="29">
        <v>77</v>
      </c>
      <c r="F93" s="29">
        <v>3</v>
      </c>
      <c r="G93" s="29">
        <v>1111</v>
      </c>
      <c r="H93" s="29">
        <v>1111</v>
      </c>
      <c r="I93" s="29" t="s">
        <v>853</v>
      </c>
      <c r="J93" s="29" t="s">
        <v>854</v>
      </c>
      <c r="K93" s="50">
        <v>2.37081434635685E+16</v>
      </c>
      <c r="L93" s="50">
        <v>9042510897397980</v>
      </c>
      <c r="M93" s="50">
        <v>-4761261684477350</v>
      </c>
      <c r="N93" s="29" t="s">
        <v>18972</v>
      </c>
      <c r="O93" s="29">
        <v>1</v>
      </c>
      <c r="P93" s="29">
        <v>0</v>
      </c>
      <c r="Q93" s="29" t="s">
        <v>18994</v>
      </c>
      <c r="R93" s="29" t="s">
        <v>8</v>
      </c>
      <c r="S93" s="29" t="s">
        <v>8</v>
      </c>
      <c r="T93" s="29" t="s">
        <v>8</v>
      </c>
      <c r="U93" s="29" t="s">
        <v>8</v>
      </c>
      <c r="V93" s="29" t="s">
        <v>8</v>
      </c>
      <c r="W93" s="29" t="s">
        <v>8</v>
      </c>
      <c r="X93" s="29" t="s">
        <v>8</v>
      </c>
      <c r="Y93" s="29" t="s">
        <v>8</v>
      </c>
      <c r="Z93" s="29" t="s">
        <v>8</v>
      </c>
      <c r="AA93" s="29" t="s">
        <v>8</v>
      </c>
      <c r="AB93" s="29" t="s">
        <v>8</v>
      </c>
      <c r="AC93" s="29" t="s">
        <v>8</v>
      </c>
      <c r="AD93" s="29" t="s">
        <v>8</v>
      </c>
      <c r="AE93" s="29" t="s">
        <v>8</v>
      </c>
      <c r="AF93" s="29" t="s">
        <v>8</v>
      </c>
      <c r="AG93" s="29">
        <v>2</v>
      </c>
      <c r="AH93" s="29">
        <v>3</v>
      </c>
      <c r="AI93" s="29" t="s">
        <v>8</v>
      </c>
      <c r="AJ93" s="29">
        <v>2</v>
      </c>
      <c r="AK93" s="29" t="s">
        <v>19001</v>
      </c>
      <c r="AL93" s="29" t="s">
        <v>18989</v>
      </c>
      <c r="AM93" s="29" t="s">
        <v>8</v>
      </c>
      <c r="AN93" s="29" t="s">
        <v>8</v>
      </c>
      <c r="AO93" s="29" t="s">
        <v>8</v>
      </c>
      <c r="AP93" s="29" t="s">
        <v>8</v>
      </c>
      <c r="AQ93" s="29" t="s">
        <v>8</v>
      </c>
      <c r="AR93" s="29" t="s">
        <v>8</v>
      </c>
      <c r="AS93" s="29" t="s">
        <v>8</v>
      </c>
      <c r="AT93" s="29" t="s">
        <v>8</v>
      </c>
      <c r="AU93" s="29" t="s">
        <v>8</v>
      </c>
      <c r="AV93" s="29" t="s">
        <v>8</v>
      </c>
      <c r="AW93" s="29" t="s">
        <v>8</v>
      </c>
      <c r="AX93" s="29" t="s">
        <v>8</v>
      </c>
      <c r="AY93" s="29" t="s">
        <v>8</v>
      </c>
      <c r="AZ93" s="29" t="s">
        <v>8</v>
      </c>
      <c r="BA93" s="29" t="s">
        <v>8</v>
      </c>
      <c r="BB93" s="29" t="s">
        <v>8</v>
      </c>
      <c r="BC93" s="29" t="s">
        <v>8</v>
      </c>
      <c r="BD93" s="29" t="s">
        <v>8</v>
      </c>
      <c r="BE93" s="29" t="s">
        <v>8</v>
      </c>
      <c r="BF93" s="29" t="s">
        <v>8</v>
      </c>
      <c r="BG93" s="29" t="s">
        <v>8</v>
      </c>
      <c r="BH93" s="29" t="s">
        <v>8</v>
      </c>
      <c r="BI93" s="29" t="s">
        <v>8</v>
      </c>
      <c r="BJ93" s="29" t="s">
        <v>8</v>
      </c>
      <c r="BK93" s="29" t="s">
        <v>8</v>
      </c>
      <c r="BL93" s="29" t="s">
        <v>8</v>
      </c>
      <c r="BM93" s="29" t="s">
        <v>8</v>
      </c>
      <c r="BN93" s="29" t="s">
        <v>8</v>
      </c>
      <c r="BO93" s="29" t="s">
        <v>8</v>
      </c>
      <c r="BP93" s="29" t="s">
        <v>8</v>
      </c>
      <c r="BQ93" s="29" t="s">
        <v>8</v>
      </c>
      <c r="BR93" s="29" t="s">
        <v>8</v>
      </c>
      <c r="BS93" s="29" t="s">
        <v>855</v>
      </c>
      <c r="BT93" s="29" t="b">
        <v>0</v>
      </c>
      <c r="BU93" s="29" t="b">
        <v>0</v>
      </c>
      <c r="BV93" s="29" t="b">
        <v>0</v>
      </c>
      <c r="BW93" s="29" t="b">
        <v>1</v>
      </c>
      <c r="BX93" s="29" t="b">
        <v>0</v>
      </c>
      <c r="BY93" s="29" t="b">
        <v>0</v>
      </c>
      <c r="BZ93" s="29" t="b">
        <v>0</v>
      </c>
      <c r="CA93" s="29" t="b">
        <v>1</v>
      </c>
      <c r="CB93" s="29">
        <v>1</v>
      </c>
      <c r="CC93" s="29" t="s">
        <v>856</v>
      </c>
      <c r="CD93" s="29" t="s">
        <v>857</v>
      </c>
      <c r="CE93" s="29" t="s">
        <v>858</v>
      </c>
      <c r="CF93" s="29" t="s">
        <v>859</v>
      </c>
    </row>
    <row r="94" spans="1:84" x14ac:dyDescent="0.25">
      <c r="A94" s="29" t="s">
        <v>860</v>
      </c>
      <c r="B94" s="29">
        <v>310410946642114</v>
      </c>
      <c r="C94" s="29">
        <v>8.9014103279466398E+19</v>
      </c>
      <c r="D94" s="29">
        <v>353118084379430</v>
      </c>
      <c r="E94" s="29">
        <v>77</v>
      </c>
      <c r="F94" s="29">
        <v>11</v>
      </c>
      <c r="G94" s="29">
        <v>1113</v>
      </c>
      <c r="H94" s="29">
        <v>1113</v>
      </c>
      <c r="I94" s="29" t="s">
        <v>861</v>
      </c>
      <c r="J94" s="29" t="s">
        <v>862</v>
      </c>
      <c r="K94" s="50">
        <v>2.37087850540894E+16</v>
      </c>
      <c r="L94" s="50">
        <v>904248518167877</v>
      </c>
      <c r="M94" s="50">
        <v>-3099041495757700</v>
      </c>
      <c r="N94" s="29" t="s">
        <v>18972</v>
      </c>
      <c r="O94" s="29">
        <v>1</v>
      </c>
      <c r="P94" s="29">
        <v>0</v>
      </c>
      <c r="Q94" s="29" t="s">
        <v>8</v>
      </c>
      <c r="R94" s="29" t="s">
        <v>8</v>
      </c>
      <c r="S94" s="29" t="s">
        <v>8</v>
      </c>
      <c r="T94" s="29" t="s">
        <v>8</v>
      </c>
      <c r="U94" s="29" t="s">
        <v>8</v>
      </c>
      <c r="V94" s="29" t="s">
        <v>8</v>
      </c>
      <c r="W94" s="29" t="s">
        <v>8</v>
      </c>
      <c r="X94" s="29" t="s">
        <v>8</v>
      </c>
      <c r="Y94" s="29" t="s">
        <v>8</v>
      </c>
      <c r="Z94" s="29" t="s">
        <v>8</v>
      </c>
      <c r="AA94" s="29" t="s">
        <v>8</v>
      </c>
      <c r="AB94" s="29" t="s">
        <v>8</v>
      </c>
      <c r="AC94" s="29" t="s">
        <v>8</v>
      </c>
      <c r="AD94" s="29" t="s">
        <v>8</v>
      </c>
      <c r="AE94" s="29" t="s">
        <v>8</v>
      </c>
      <c r="AF94" s="29" t="s">
        <v>8</v>
      </c>
      <c r="AG94" s="29" t="s">
        <v>8</v>
      </c>
      <c r="AH94" s="29" t="s">
        <v>8</v>
      </c>
      <c r="AI94" s="29" t="s">
        <v>8</v>
      </c>
      <c r="AJ94" s="29" t="s">
        <v>8</v>
      </c>
      <c r="AK94" s="29" t="s">
        <v>8</v>
      </c>
      <c r="AL94" s="29" t="s">
        <v>8</v>
      </c>
      <c r="AM94" s="29" t="s">
        <v>8</v>
      </c>
      <c r="AN94" s="29" t="s">
        <v>8</v>
      </c>
      <c r="AO94" s="29" t="s">
        <v>8</v>
      </c>
      <c r="AP94" s="29" t="s">
        <v>8</v>
      </c>
      <c r="AQ94" s="29" t="s">
        <v>8</v>
      </c>
      <c r="AR94" s="29" t="s">
        <v>8</v>
      </c>
      <c r="AS94" s="29" t="s">
        <v>8</v>
      </c>
      <c r="AT94" s="29" t="s">
        <v>8</v>
      </c>
      <c r="AU94" s="29" t="s">
        <v>8</v>
      </c>
      <c r="AV94" s="29" t="s">
        <v>8</v>
      </c>
      <c r="AW94" s="29" t="s">
        <v>8</v>
      </c>
      <c r="AX94" s="29" t="s">
        <v>8</v>
      </c>
      <c r="AY94" s="29" t="s">
        <v>8</v>
      </c>
      <c r="AZ94" s="29" t="s">
        <v>8</v>
      </c>
      <c r="BA94" s="29" t="s">
        <v>8</v>
      </c>
      <c r="BB94" s="29" t="s">
        <v>8</v>
      </c>
      <c r="BC94" s="29" t="s">
        <v>8</v>
      </c>
      <c r="BD94" s="29" t="s">
        <v>8</v>
      </c>
      <c r="BE94" s="29" t="s">
        <v>8</v>
      </c>
      <c r="BF94" s="29" t="s">
        <v>8</v>
      </c>
      <c r="BG94" s="29" t="s">
        <v>8</v>
      </c>
      <c r="BH94" s="29" t="s">
        <v>8</v>
      </c>
      <c r="BI94" s="29" t="s">
        <v>8</v>
      </c>
      <c r="BJ94" s="29" t="s">
        <v>8</v>
      </c>
      <c r="BK94" s="29" t="s">
        <v>8</v>
      </c>
      <c r="BL94" s="29" t="s">
        <v>8</v>
      </c>
      <c r="BM94" s="29" t="s">
        <v>8</v>
      </c>
      <c r="BN94" s="29" t="s">
        <v>8</v>
      </c>
      <c r="BO94" s="29" t="s">
        <v>8</v>
      </c>
      <c r="BP94" s="29" t="s">
        <v>8</v>
      </c>
      <c r="BQ94" s="29">
        <v>1</v>
      </c>
      <c r="BR94" s="29" t="s">
        <v>8</v>
      </c>
      <c r="BS94" s="29" t="s">
        <v>120</v>
      </c>
      <c r="BT94" s="29" t="b">
        <v>0</v>
      </c>
      <c r="BU94" s="29" t="b">
        <v>0</v>
      </c>
      <c r="BV94" s="29" t="b">
        <v>0</v>
      </c>
      <c r="BW94" s="29" t="b">
        <v>1</v>
      </c>
      <c r="BX94" s="29" t="b">
        <v>0</v>
      </c>
      <c r="BY94" s="29" t="b">
        <v>0</v>
      </c>
      <c r="BZ94" s="29" t="b">
        <v>0</v>
      </c>
      <c r="CA94" s="29" t="b">
        <v>1</v>
      </c>
      <c r="CB94" s="29">
        <v>1</v>
      </c>
      <c r="CC94" s="29" t="s">
        <v>863</v>
      </c>
      <c r="CD94" s="29" t="s">
        <v>864</v>
      </c>
      <c r="CE94" s="29" t="s">
        <v>865</v>
      </c>
      <c r="CF94" s="29" t="s">
        <v>866</v>
      </c>
    </row>
    <row r="95" spans="1:84" x14ac:dyDescent="0.25">
      <c r="A95" s="29" t="s">
        <v>867</v>
      </c>
      <c r="B95" s="29">
        <v>310410946642114</v>
      </c>
      <c r="C95" s="29">
        <v>8.9014103279466398E+19</v>
      </c>
      <c r="D95" s="29">
        <v>353118084379430</v>
      </c>
      <c r="E95" s="29">
        <v>77</v>
      </c>
      <c r="F95" s="29">
        <v>11</v>
      </c>
      <c r="G95" s="29">
        <v>1114</v>
      </c>
      <c r="H95" s="29">
        <v>1114</v>
      </c>
      <c r="I95" s="29" t="s">
        <v>868</v>
      </c>
      <c r="J95" s="29" t="s">
        <v>869</v>
      </c>
      <c r="K95" s="50">
        <v>2370855289418800</v>
      </c>
      <c r="L95" s="50">
        <v>9042532538613460</v>
      </c>
      <c r="M95" s="50">
        <v>-4.0889435361829104E+16</v>
      </c>
      <c r="N95" s="29" t="s">
        <v>18972</v>
      </c>
      <c r="O95" s="29">
        <v>1</v>
      </c>
      <c r="P95" s="29">
        <v>0</v>
      </c>
      <c r="Q95" s="29" t="s">
        <v>8</v>
      </c>
      <c r="R95" s="29" t="s">
        <v>8</v>
      </c>
      <c r="S95" s="29" t="s">
        <v>8</v>
      </c>
      <c r="T95" s="29" t="s">
        <v>8</v>
      </c>
      <c r="U95" s="29" t="s">
        <v>8</v>
      </c>
      <c r="V95" s="29" t="s">
        <v>8</v>
      </c>
      <c r="W95" s="29" t="s">
        <v>8</v>
      </c>
      <c r="X95" s="29" t="s">
        <v>8</v>
      </c>
      <c r="Y95" s="29" t="s">
        <v>8</v>
      </c>
      <c r="Z95" s="29" t="s">
        <v>8</v>
      </c>
      <c r="AA95" s="29" t="s">
        <v>8</v>
      </c>
      <c r="AB95" s="29" t="s">
        <v>8</v>
      </c>
      <c r="AC95" s="29" t="s">
        <v>8</v>
      </c>
      <c r="AD95" s="29" t="s">
        <v>8</v>
      </c>
      <c r="AE95" s="29" t="s">
        <v>8</v>
      </c>
      <c r="AF95" s="29" t="s">
        <v>8</v>
      </c>
      <c r="AG95" s="29" t="s">
        <v>8</v>
      </c>
      <c r="AH95" s="29" t="s">
        <v>8</v>
      </c>
      <c r="AI95" s="29" t="s">
        <v>8</v>
      </c>
      <c r="AJ95" s="29" t="s">
        <v>8</v>
      </c>
      <c r="AK95" s="29" t="s">
        <v>8</v>
      </c>
      <c r="AL95" s="29" t="s">
        <v>8</v>
      </c>
      <c r="AM95" s="29" t="s">
        <v>8</v>
      </c>
      <c r="AN95" s="29" t="s">
        <v>8</v>
      </c>
      <c r="AO95" s="29" t="s">
        <v>8</v>
      </c>
      <c r="AP95" s="29" t="s">
        <v>8</v>
      </c>
      <c r="AQ95" s="29" t="s">
        <v>8</v>
      </c>
      <c r="AR95" s="29" t="s">
        <v>8</v>
      </c>
      <c r="AS95" s="29" t="s">
        <v>8</v>
      </c>
      <c r="AT95" s="29" t="s">
        <v>8</v>
      </c>
      <c r="AU95" s="29" t="s">
        <v>8</v>
      </c>
      <c r="AV95" s="29" t="s">
        <v>8</v>
      </c>
      <c r="AW95" s="29" t="s">
        <v>8</v>
      </c>
      <c r="AX95" s="29" t="s">
        <v>8</v>
      </c>
      <c r="AY95" s="29" t="s">
        <v>8</v>
      </c>
      <c r="AZ95" s="29" t="s">
        <v>8</v>
      </c>
      <c r="BA95" s="29" t="s">
        <v>8</v>
      </c>
      <c r="BB95" s="29" t="s">
        <v>8</v>
      </c>
      <c r="BC95" s="29" t="s">
        <v>8</v>
      </c>
      <c r="BD95" s="29" t="s">
        <v>8</v>
      </c>
      <c r="BE95" s="29" t="s">
        <v>8</v>
      </c>
      <c r="BF95" s="29" t="s">
        <v>8</v>
      </c>
      <c r="BG95" s="29" t="s">
        <v>8</v>
      </c>
      <c r="BH95" s="29" t="s">
        <v>8</v>
      </c>
      <c r="BI95" s="29" t="s">
        <v>8</v>
      </c>
      <c r="BJ95" s="29" t="s">
        <v>8</v>
      </c>
      <c r="BK95" s="29" t="s">
        <v>8</v>
      </c>
      <c r="BL95" s="29" t="s">
        <v>8</v>
      </c>
      <c r="BM95" s="29" t="s">
        <v>8</v>
      </c>
      <c r="BN95" s="29" t="s">
        <v>8</v>
      </c>
      <c r="BO95" s="29" t="s">
        <v>8</v>
      </c>
      <c r="BP95" s="29" t="s">
        <v>8</v>
      </c>
      <c r="BQ95" s="29">
        <v>2</v>
      </c>
      <c r="BR95" s="29" t="s">
        <v>8</v>
      </c>
      <c r="BS95" s="29" t="s">
        <v>120</v>
      </c>
      <c r="BT95" s="29" t="b">
        <v>0</v>
      </c>
      <c r="BU95" s="29" t="b">
        <v>0</v>
      </c>
      <c r="BV95" s="29" t="b">
        <v>0</v>
      </c>
      <c r="BW95" s="29" t="b">
        <v>1</v>
      </c>
      <c r="BX95" s="29" t="b">
        <v>0</v>
      </c>
      <c r="BY95" s="29" t="b">
        <v>0</v>
      </c>
      <c r="BZ95" s="29" t="b">
        <v>0</v>
      </c>
      <c r="CA95" s="29" t="b">
        <v>1</v>
      </c>
      <c r="CB95" s="29">
        <v>1</v>
      </c>
      <c r="CC95" s="29" t="s">
        <v>870</v>
      </c>
      <c r="CD95" s="29" t="s">
        <v>871</v>
      </c>
      <c r="CE95" s="29" t="s">
        <v>872</v>
      </c>
      <c r="CF95" s="29" t="s">
        <v>873</v>
      </c>
    </row>
    <row r="96" spans="1:84" x14ac:dyDescent="0.25">
      <c r="A96" s="29" t="s">
        <v>874</v>
      </c>
      <c r="B96" s="29">
        <v>310410946642114</v>
      </c>
      <c r="C96" s="29">
        <v>8.9014103279466398E+19</v>
      </c>
      <c r="D96" s="29">
        <v>353118084379430</v>
      </c>
      <c r="E96" s="29">
        <v>77</v>
      </c>
      <c r="F96" s="29">
        <v>9</v>
      </c>
      <c r="G96" s="29">
        <v>1107</v>
      </c>
      <c r="H96" s="29">
        <v>1107</v>
      </c>
      <c r="I96" s="29" t="s">
        <v>875</v>
      </c>
      <c r="J96" s="29" t="s">
        <v>876</v>
      </c>
      <c r="K96" s="50">
        <v>2370771689874600</v>
      </c>
      <c r="L96" s="50">
        <v>9042557170105400</v>
      </c>
      <c r="M96" s="50">
        <v>-3956302044659250</v>
      </c>
      <c r="N96" s="29" t="s">
        <v>18972</v>
      </c>
      <c r="O96" s="29">
        <v>1</v>
      </c>
      <c r="P96" s="29">
        <v>0</v>
      </c>
      <c r="Q96" s="29" t="s">
        <v>19023</v>
      </c>
      <c r="R96" s="29" t="s">
        <v>8</v>
      </c>
      <c r="S96" s="29" t="s">
        <v>8</v>
      </c>
      <c r="T96" s="29" t="s">
        <v>8</v>
      </c>
      <c r="U96" s="29" t="s">
        <v>8</v>
      </c>
      <c r="V96" s="29">
        <v>4</v>
      </c>
      <c r="W96" s="29" t="s">
        <v>8</v>
      </c>
      <c r="X96" s="29">
        <v>0</v>
      </c>
      <c r="Y96" s="29" t="s">
        <v>8</v>
      </c>
      <c r="Z96" s="29">
        <v>2</v>
      </c>
      <c r="AA96" s="29" t="s">
        <v>19001</v>
      </c>
      <c r="AB96" s="29" t="s">
        <v>19003</v>
      </c>
      <c r="AC96" s="29" t="s">
        <v>8</v>
      </c>
      <c r="AD96" s="29" t="s">
        <v>8</v>
      </c>
      <c r="AE96" s="29" t="s">
        <v>8</v>
      </c>
      <c r="AF96" s="29" t="s">
        <v>8</v>
      </c>
      <c r="AG96" s="29" t="s">
        <v>8</v>
      </c>
      <c r="AH96" s="29" t="s">
        <v>8</v>
      </c>
      <c r="AI96" s="29" t="s">
        <v>8</v>
      </c>
      <c r="AJ96" s="29" t="s">
        <v>8</v>
      </c>
      <c r="AK96" s="29" t="s">
        <v>8</v>
      </c>
      <c r="AL96" s="29" t="s">
        <v>8</v>
      </c>
      <c r="AM96" s="29" t="s">
        <v>8</v>
      </c>
      <c r="AN96" s="29" t="s">
        <v>8</v>
      </c>
      <c r="AO96" s="29" t="s">
        <v>8</v>
      </c>
      <c r="AP96" s="29" t="s">
        <v>8</v>
      </c>
      <c r="AQ96" s="29" t="s">
        <v>8</v>
      </c>
      <c r="AR96" s="29" t="s">
        <v>8</v>
      </c>
      <c r="AS96" s="29" t="s">
        <v>8</v>
      </c>
      <c r="AT96" s="29" t="s">
        <v>8</v>
      </c>
      <c r="AU96" s="29" t="s">
        <v>8</v>
      </c>
      <c r="AV96" s="29" t="s">
        <v>8</v>
      </c>
      <c r="AW96" s="29" t="s">
        <v>8</v>
      </c>
      <c r="AX96" s="29" t="s">
        <v>8</v>
      </c>
      <c r="AY96" s="29" t="s">
        <v>8</v>
      </c>
      <c r="AZ96" s="29" t="s">
        <v>8</v>
      </c>
      <c r="BA96" s="29" t="s">
        <v>8</v>
      </c>
      <c r="BB96" s="29" t="s">
        <v>8</v>
      </c>
      <c r="BC96" s="29" t="s">
        <v>8</v>
      </c>
      <c r="BD96" s="29" t="s">
        <v>8</v>
      </c>
      <c r="BE96" s="29" t="s">
        <v>8</v>
      </c>
      <c r="BF96" s="29" t="s">
        <v>8</v>
      </c>
      <c r="BG96" s="29" t="s">
        <v>8</v>
      </c>
      <c r="BH96" s="29" t="s">
        <v>8</v>
      </c>
      <c r="BI96" s="29" t="s">
        <v>8</v>
      </c>
      <c r="BJ96" s="29" t="s">
        <v>8</v>
      </c>
      <c r="BK96" s="29" t="s">
        <v>8</v>
      </c>
      <c r="BL96" s="29" t="s">
        <v>8</v>
      </c>
      <c r="BM96" s="29" t="s">
        <v>8</v>
      </c>
      <c r="BN96" s="29" t="s">
        <v>8</v>
      </c>
      <c r="BO96" s="29" t="s">
        <v>8</v>
      </c>
      <c r="BP96" s="29" t="s">
        <v>8</v>
      </c>
      <c r="BQ96" s="29" t="s">
        <v>8</v>
      </c>
      <c r="BR96" s="29" t="s">
        <v>8</v>
      </c>
      <c r="BS96" s="29" t="s">
        <v>877</v>
      </c>
      <c r="BT96" s="29" t="b">
        <v>0</v>
      </c>
      <c r="BU96" s="29" t="b">
        <v>0</v>
      </c>
      <c r="BV96" s="29" t="b">
        <v>0</v>
      </c>
      <c r="BW96" s="29" t="b">
        <v>1</v>
      </c>
      <c r="BX96" s="29" t="b">
        <v>0</v>
      </c>
      <c r="BY96" s="29" t="b">
        <v>0</v>
      </c>
      <c r="BZ96" s="29" t="b">
        <v>0</v>
      </c>
      <c r="CA96" s="29" t="b">
        <v>1</v>
      </c>
      <c r="CB96" s="29">
        <v>1</v>
      </c>
      <c r="CC96" s="29" t="s">
        <v>878</v>
      </c>
      <c r="CD96" s="29" t="s">
        <v>879</v>
      </c>
      <c r="CE96" s="29" t="s">
        <v>880</v>
      </c>
      <c r="CF96" s="29" t="s">
        <v>881</v>
      </c>
    </row>
    <row r="97" spans="1:84" x14ac:dyDescent="0.25">
      <c r="A97" s="29" t="s">
        <v>882</v>
      </c>
      <c r="B97" s="29">
        <v>310410946642114</v>
      </c>
      <c r="C97" s="29">
        <v>8.9014103279466398E+19</v>
      </c>
      <c r="D97" s="29">
        <v>353118084379430</v>
      </c>
      <c r="E97" s="29">
        <v>77</v>
      </c>
      <c r="F97" s="29">
        <v>3</v>
      </c>
      <c r="G97" s="29">
        <v>1110</v>
      </c>
      <c r="H97" s="29">
        <v>1110</v>
      </c>
      <c r="I97" s="29" t="s">
        <v>883</v>
      </c>
      <c r="J97" s="29" t="s">
        <v>884</v>
      </c>
      <c r="K97" s="50">
        <v>2370766443947830</v>
      </c>
      <c r="L97" s="50">
        <v>9042549611309500</v>
      </c>
      <c r="M97" s="50">
        <v>-4315716667768010</v>
      </c>
      <c r="N97" s="29" t="s">
        <v>18972</v>
      </c>
      <c r="O97" s="29">
        <v>1</v>
      </c>
      <c r="P97" s="29">
        <v>0</v>
      </c>
      <c r="Q97" s="29" t="s">
        <v>18989</v>
      </c>
      <c r="R97" s="29" t="s">
        <v>8</v>
      </c>
      <c r="S97" s="29" t="s">
        <v>8</v>
      </c>
      <c r="T97" s="29" t="s">
        <v>8</v>
      </c>
      <c r="U97" s="29" t="s">
        <v>8</v>
      </c>
      <c r="V97" s="29" t="s">
        <v>8</v>
      </c>
      <c r="W97" s="29" t="s">
        <v>8</v>
      </c>
      <c r="X97" s="29" t="s">
        <v>8</v>
      </c>
      <c r="Y97" s="29" t="s">
        <v>8</v>
      </c>
      <c r="Z97" s="29" t="s">
        <v>8</v>
      </c>
      <c r="AA97" s="29" t="s">
        <v>8</v>
      </c>
      <c r="AB97" s="29" t="s">
        <v>8</v>
      </c>
      <c r="AC97" s="29" t="s">
        <v>8</v>
      </c>
      <c r="AD97" s="29" t="s">
        <v>8</v>
      </c>
      <c r="AE97" s="29" t="s">
        <v>8</v>
      </c>
      <c r="AF97" s="29" t="s">
        <v>8</v>
      </c>
      <c r="AG97" s="29">
        <v>2</v>
      </c>
      <c r="AH97" s="29">
        <v>3</v>
      </c>
      <c r="AI97" s="29" t="s">
        <v>8</v>
      </c>
      <c r="AJ97" s="29">
        <v>2</v>
      </c>
      <c r="AK97" s="29" t="s">
        <v>18988</v>
      </c>
      <c r="AL97" s="29" t="s">
        <v>18982</v>
      </c>
      <c r="AM97" s="29" t="s">
        <v>8</v>
      </c>
      <c r="AN97" s="29" t="s">
        <v>8</v>
      </c>
      <c r="AO97" s="29" t="s">
        <v>8</v>
      </c>
      <c r="AP97" s="29" t="s">
        <v>8</v>
      </c>
      <c r="AQ97" s="29" t="s">
        <v>8</v>
      </c>
      <c r="AR97" s="29" t="s">
        <v>8</v>
      </c>
      <c r="AS97" s="29" t="s">
        <v>8</v>
      </c>
      <c r="AT97" s="29" t="s">
        <v>8</v>
      </c>
      <c r="AU97" s="29" t="s">
        <v>8</v>
      </c>
      <c r="AV97" s="29" t="s">
        <v>8</v>
      </c>
      <c r="AW97" s="29" t="s">
        <v>8</v>
      </c>
      <c r="AX97" s="29" t="s">
        <v>8</v>
      </c>
      <c r="AY97" s="29" t="s">
        <v>8</v>
      </c>
      <c r="AZ97" s="29" t="s">
        <v>8</v>
      </c>
      <c r="BA97" s="29" t="s">
        <v>8</v>
      </c>
      <c r="BB97" s="29" t="s">
        <v>8</v>
      </c>
      <c r="BC97" s="29" t="s">
        <v>8</v>
      </c>
      <c r="BD97" s="29" t="s">
        <v>8</v>
      </c>
      <c r="BE97" s="29" t="s">
        <v>8</v>
      </c>
      <c r="BF97" s="29" t="s">
        <v>8</v>
      </c>
      <c r="BG97" s="29" t="s">
        <v>8</v>
      </c>
      <c r="BH97" s="29" t="s">
        <v>8</v>
      </c>
      <c r="BI97" s="29" t="s">
        <v>8</v>
      </c>
      <c r="BJ97" s="29" t="s">
        <v>8</v>
      </c>
      <c r="BK97" s="29" t="s">
        <v>8</v>
      </c>
      <c r="BL97" s="29" t="s">
        <v>8</v>
      </c>
      <c r="BM97" s="29" t="s">
        <v>8</v>
      </c>
      <c r="BN97" s="29" t="s">
        <v>8</v>
      </c>
      <c r="BO97" s="29" t="s">
        <v>8</v>
      </c>
      <c r="BP97" s="29" t="s">
        <v>8</v>
      </c>
      <c r="BQ97" s="29" t="s">
        <v>8</v>
      </c>
      <c r="BR97" s="29" t="s">
        <v>8</v>
      </c>
      <c r="BS97" s="29" t="s">
        <v>855</v>
      </c>
      <c r="BT97" s="29" t="b">
        <v>0</v>
      </c>
      <c r="BU97" s="29" t="b">
        <v>0</v>
      </c>
      <c r="BV97" s="29" t="b">
        <v>0</v>
      </c>
      <c r="BW97" s="29" t="b">
        <v>1</v>
      </c>
      <c r="BX97" s="29" t="b">
        <v>0</v>
      </c>
      <c r="BY97" s="29" t="b">
        <v>0</v>
      </c>
      <c r="BZ97" s="29" t="b">
        <v>0</v>
      </c>
      <c r="CA97" s="29" t="b">
        <v>1</v>
      </c>
      <c r="CB97" s="29">
        <v>1</v>
      </c>
      <c r="CC97" s="29" t="s">
        <v>885</v>
      </c>
      <c r="CD97" s="29" t="s">
        <v>886</v>
      </c>
      <c r="CE97" s="29" t="s">
        <v>887</v>
      </c>
      <c r="CF97" s="29" t="s">
        <v>888</v>
      </c>
    </row>
    <row r="98" spans="1:84" x14ac:dyDescent="0.25">
      <c r="A98" s="29" t="s">
        <v>889</v>
      </c>
      <c r="B98" s="29">
        <v>310410946642114</v>
      </c>
      <c r="C98" s="29">
        <v>8.9014103279466398E+19</v>
      </c>
      <c r="D98" s="29">
        <v>353118084379430</v>
      </c>
      <c r="E98" s="29">
        <v>77</v>
      </c>
      <c r="F98" s="29">
        <v>3</v>
      </c>
      <c r="G98" s="29">
        <v>1108</v>
      </c>
      <c r="H98" s="29">
        <v>1108</v>
      </c>
      <c r="I98" s="29" t="s">
        <v>890</v>
      </c>
      <c r="J98" s="29" t="s">
        <v>891</v>
      </c>
      <c r="K98" s="50">
        <v>2370729213170190</v>
      </c>
      <c r="L98" s="50">
        <v>9042582805414840</v>
      </c>
      <c r="M98" s="50">
        <v>-3862142338308140</v>
      </c>
      <c r="N98" s="29" t="s">
        <v>18972</v>
      </c>
      <c r="O98" s="29">
        <v>1</v>
      </c>
      <c r="P98" s="29">
        <v>0</v>
      </c>
      <c r="Q98" s="29" t="s">
        <v>18974</v>
      </c>
      <c r="R98" s="29" t="s">
        <v>8</v>
      </c>
      <c r="S98" s="29" t="s">
        <v>8</v>
      </c>
      <c r="T98" s="29" t="s">
        <v>8</v>
      </c>
      <c r="U98" s="29" t="s">
        <v>8</v>
      </c>
      <c r="V98" s="29" t="s">
        <v>8</v>
      </c>
      <c r="W98" s="29" t="s">
        <v>8</v>
      </c>
      <c r="X98" s="29" t="s">
        <v>8</v>
      </c>
      <c r="Y98" s="29" t="s">
        <v>8</v>
      </c>
      <c r="Z98" s="29" t="s">
        <v>8</v>
      </c>
      <c r="AA98" s="29" t="s">
        <v>8</v>
      </c>
      <c r="AB98" s="29" t="s">
        <v>8</v>
      </c>
      <c r="AC98" s="29" t="s">
        <v>8</v>
      </c>
      <c r="AD98" s="29" t="s">
        <v>8</v>
      </c>
      <c r="AE98" s="29" t="s">
        <v>8</v>
      </c>
      <c r="AF98" s="29" t="s">
        <v>8</v>
      </c>
      <c r="AG98" s="29">
        <v>2</v>
      </c>
      <c r="AH98" s="29">
        <v>3</v>
      </c>
      <c r="AI98" s="29" t="s">
        <v>8</v>
      </c>
      <c r="AJ98" s="29">
        <v>2</v>
      </c>
      <c r="AK98" s="29" t="s">
        <v>19001</v>
      </c>
      <c r="AL98" s="29" t="s">
        <v>18974</v>
      </c>
      <c r="AM98" s="29" t="s">
        <v>8</v>
      </c>
      <c r="AN98" s="29" t="s">
        <v>8</v>
      </c>
      <c r="AO98" s="29" t="s">
        <v>8</v>
      </c>
      <c r="AP98" s="29" t="s">
        <v>8</v>
      </c>
      <c r="AQ98" s="29" t="s">
        <v>8</v>
      </c>
      <c r="AR98" s="29" t="s">
        <v>8</v>
      </c>
      <c r="AS98" s="29" t="s">
        <v>8</v>
      </c>
      <c r="AT98" s="29" t="s">
        <v>8</v>
      </c>
      <c r="AU98" s="29" t="s">
        <v>8</v>
      </c>
      <c r="AV98" s="29" t="s">
        <v>8</v>
      </c>
      <c r="AW98" s="29" t="s">
        <v>8</v>
      </c>
      <c r="AX98" s="29" t="s">
        <v>8</v>
      </c>
      <c r="AY98" s="29" t="s">
        <v>8</v>
      </c>
      <c r="AZ98" s="29" t="s">
        <v>8</v>
      </c>
      <c r="BA98" s="29" t="s">
        <v>8</v>
      </c>
      <c r="BB98" s="29" t="s">
        <v>8</v>
      </c>
      <c r="BC98" s="29" t="s">
        <v>8</v>
      </c>
      <c r="BD98" s="29" t="s">
        <v>8</v>
      </c>
      <c r="BE98" s="29" t="s">
        <v>8</v>
      </c>
      <c r="BF98" s="29" t="s">
        <v>8</v>
      </c>
      <c r="BG98" s="29" t="s">
        <v>8</v>
      </c>
      <c r="BH98" s="29" t="s">
        <v>8</v>
      </c>
      <c r="BI98" s="29" t="s">
        <v>8</v>
      </c>
      <c r="BJ98" s="29" t="s">
        <v>8</v>
      </c>
      <c r="BK98" s="29" t="s">
        <v>8</v>
      </c>
      <c r="BL98" s="29" t="s">
        <v>8</v>
      </c>
      <c r="BM98" s="29" t="s">
        <v>8</v>
      </c>
      <c r="BN98" s="29" t="s">
        <v>8</v>
      </c>
      <c r="BO98" s="29" t="s">
        <v>8</v>
      </c>
      <c r="BP98" s="29" t="s">
        <v>8</v>
      </c>
      <c r="BQ98" s="29" t="s">
        <v>8</v>
      </c>
      <c r="BR98" s="29" t="s">
        <v>8</v>
      </c>
      <c r="BS98" s="29" t="s">
        <v>892</v>
      </c>
      <c r="BT98" s="29" t="b">
        <v>0</v>
      </c>
      <c r="BU98" s="29" t="b">
        <v>0</v>
      </c>
      <c r="BV98" s="29" t="b">
        <v>0</v>
      </c>
      <c r="BW98" s="29" t="b">
        <v>1</v>
      </c>
      <c r="BX98" s="29" t="b">
        <v>0</v>
      </c>
      <c r="BY98" s="29" t="b">
        <v>0</v>
      </c>
      <c r="BZ98" s="29" t="b">
        <v>0</v>
      </c>
      <c r="CA98" s="29" t="b">
        <v>1</v>
      </c>
      <c r="CB98" s="29">
        <v>1</v>
      </c>
      <c r="CC98" s="29" t="s">
        <v>893</v>
      </c>
      <c r="CD98" s="29" t="s">
        <v>894</v>
      </c>
      <c r="CE98" s="29" t="s">
        <v>895</v>
      </c>
      <c r="CF98" s="29" t="s">
        <v>896</v>
      </c>
    </row>
    <row r="99" spans="1:84" x14ac:dyDescent="0.25">
      <c r="A99" s="29" t="s">
        <v>897</v>
      </c>
      <c r="B99" s="29">
        <v>310410946642114</v>
      </c>
      <c r="C99" s="29">
        <v>8.9014103279466398E+19</v>
      </c>
      <c r="D99" s="29">
        <v>353118084379430</v>
      </c>
      <c r="E99" s="29">
        <v>77</v>
      </c>
      <c r="F99" s="29">
        <v>9</v>
      </c>
      <c r="G99" s="29">
        <v>1109</v>
      </c>
      <c r="H99" s="29">
        <v>1109</v>
      </c>
      <c r="I99" s="29" t="s">
        <v>898</v>
      </c>
      <c r="J99" s="29" t="s">
        <v>899</v>
      </c>
      <c r="K99" s="50">
        <v>2.37070868753233E+16</v>
      </c>
      <c r="L99" s="50">
        <v>9042577173802050</v>
      </c>
      <c r="M99" s="50">
        <v>-3909959752692470</v>
      </c>
      <c r="N99" s="29" t="s">
        <v>18972</v>
      </c>
      <c r="O99" s="29">
        <v>1</v>
      </c>
      <c r="P99" s="29">
        <v>0</v>
      </c>
      <c r="Q99" s="29" t="s">
        <v>18988</v>
      </c>
      <c r="R99" s="29" t="s">
        <v>8</v>
      </c>
      <c r="S99" s="29" t="s">
        <v>8</v>
      </c>
      <c r="T99" s="29" t="s">
        <v>8</v>
      </c>
      <c r="U99" s="29" t="s">
        <v>8</v>
      </c>
      <c r="V99" s="29">
        <v>3</v>
      </c>
      <c r="W99" s="29" t="s">
        <v>8</v>
      </c>
      <c r="X99" s="29">
        <v>0</v>
      </c>
      <c r="Y99" s="29" t="s">
        <v>8</v>
      </c>
      <c r="Z99" s="29">
        <v>2</v>
      </c>
      <c r="AA99" s="29" t="s">
        <v>18990</v>
      </c>
      <c r="AB99" s="29" t="s">
        <v>18988</v>
      </c>
      <c r="AC99" s="29" t="s">
        <v>8</v>
      </c>
      <c r="AD99" s="29" t="s">
        <v>8</v>
      </c>
      <c r="AE99" s="29" t="s">
        <v>8</v>
      </c>
      <c r="AF99" s="29" t="s">
        <v>8</v>
      </c>
      <c r="AG99" s="29" t="s">
        <v>8</v>
      </c>
      <c r="AH99" s="29" t="s">
        <v>8</v>
      </c>
      <c r="AI99" s="29" t="s">
        <v>8</v>
      </c>
      <c r="AJ99" s="29" t="s">
        <v>8</v>
      </c>
      <c r="AK99" s="29" t="s">
        <v>8</v>
      </c>
      <c r="AL99" s="29" t="s">
        <v>8</v>
      </c>
      <c r="AM99" s="29" t="s">
        <v>8</v>
      </c>
      <c r="AN99" s="29" t="s">
        <v>8</v>
      </c>
      <c r="AO99" s="29" t="s">
        <v>8</v>
      </c>
      <c r="AP99" s="29" t="s">
        <v>8</v>
      </c>
      <c r="AQ99" s="29" t="s">
        <v>8</v>
      </c>
      <c r="AR99" s="29" t="s">
        <v>8</v>
      </c>
      <c r="AS99" s="29" t="s">
        <v>8</v>
      </c>
      <c r="AT99" s="29" t="s">
        <v>8</v>
      </c>
      <c r="AU99" s="29" t="s">
        <v>8</v>
      </c>
      <c r="AV99" s="29" t="s">
        <v>8</v>
      </c>
      <c r="AW99" s="29" t="s">
        <v>8</v>
      </c>
      <c r="AX99" s="29" t="s">
        <v>8</v>
      </c>
      <c r="AY99" s="29" t="s">
        <v>8</v>
      </c>
      <c r="AZ99" s="29" t="s">
        <v>8</v>
      </c>
      <c r="BA99" s="29" t="s">
        <v>8</v>
      </c>
      <c r="BB99" s="29" t="s">
        <v>8</v>
      </c>
      <c r="BC99" s="29" t="s">
        <v>8</v>
      </c>
      <c r="BD99" s="29" t="s">
        <v>8</v>
      </c>
      <c r="BE99" s="29" t="s">
        <v>8</v>
      </c>
      <c r="BF99" s="29" t="s">
        <v>8</v>
      </c>
      <c r="BG99" s="29" t="s">
        <v>8</v>
      </c>
      <c r="BH99" s="29" t="s">
        <v>8</v>
      </c>
      <c r="BI99" s="29" t="s">
        <v>8</v>
      </c>
      <c r="BJ99" s="29" t="s">
        <v>8</v>
      </c>
      <c r="BK99" s="29" t="s">
        <v>8</v>
      </c>
      <c r="BL99" s="29" t="s">
        <v>8</v>
      </c>
      <c r="BM99" s="29" t="s">
        <v>8</v>
      </c>
      <c r="BN99" s="29" t="s">
        <v>8</v>
      </c>
      <c r="BO99" s="29" t="s">
        <v>8</v>
      </c>
      <c r="BP99" s="29" t="s">
        <v>8</v>
      </c>
      <c r="BQ99" s="29" t="s">
        <v>8</v>
      </c>
      <c r="BR99" s="29" t="s">
        <v>8</v>
      </c>
      <c r="BS99" s="29" t="s">
        <v>892</v>
      </c>
      <c r="BT99" s="29" t="b">
        <v>0</v>
      </c>
      <c r="BU99" s="29" t="b">
        <v>0</v>
      </c>
      <c r="BV99" s="29" t="b">
        <v>0</v>
      </c>
      <c r="BW99" s="29" t="b">
        <v>1</v>
      </c>
      <c r="BX99" s="29" t="b">
        <v>0</v>
      </c>
      <c r="BY99" s="29" t="b">
        <v>0</v>
      </c>
      <c r="BZ99" s="29" t="b">
        <v>0</v>
      </c>
      <c r="CA99" s="29" t="b">
        <v>1</v>
      </c>
      <c r="CB99" s="29">
        <v>1</v>
      </c>
      <c r="CC99" s="29" t="s">
        <v>900</v>
      </c>
      <c r="CD99" s="29" t="s">
        <v>901</v>
      </c>
      <c r="CE99" s="29" t="s">
        <v>902</v>
      </c>
      <c r="CF99" s="29" t="s">
        <v>903</v>
      </c>
    </row>
    <row r="100" spans="1:84" x14ac:dyDescent="0.25">
      <c r="A100" s="29" t="s">
        <v>904</v>
      </c>
      <c r="B100" s="29">
        <v>310410928917370</v>
      </c>
      <c r="C100" s="29">
        <v>8.9014103279289106E+19</v>
      </c>
      <c r="D100" s="29">
        <v>353118081439583</v>
      </c>
      <c r="E100" s="29">
        <v>77</v>
      </c>
      <c r="F100" s="29">
        <v>8</v>
      </c>
      <c r="G100" s="29">
        <v>1104</v>
      </c>
      <c r="H100" s="29">
        <v>1104</v>
      </c>
      <c r="I100" s="29" t="s">
        <v>905</v>
      </c>
      <c r="J100" s="29" t="s">
        <v>906</v>
      </c>
      <c r="K100" s="50">
        <v>2370829980727490</v>
      </c>
      <c r="L100" s="50">
        <v>90424978670653</v>
      </c>
      <c r="M100" s="50">
        <v>-488623604639721</v>
      </c>
      <c r="N100" s="29" t="s">
        <v>18977</v>
      </c>
      <c r="O100" s="29">
        <v>1</v>
      </c>
      <c r="P100" s="29">
        <v>0</v>
      </c>
      <c r="Q100" s="29" t="s">
        <v>8</v>
      </c>
      <c r="R100" s="29">
        <v>2</v>
      </c>
      <c r="S100" s="29">
        <v>1</v>
      </c>
      <c r="T100" s="29" t="s">
        <v>8</v>
      </c>
      <c r="U100" s="29">
        <v>5</v>
      </c>
      <c r="V100" s="29" t="s">
        <v>8</v>
      </c>
      <c r="W100" s="29" t="s">
        <v>8</v>
      </c>
      <c r="X100" s="29" t="s">
        <v>8</v>
      </c>
      <c r="Y100" s="29" t="s">
        <v>8</v>
      </c>
      <c r="Z100" s="29" t="s">
        <v>8</v>
      </c>
      <c r="AA100" s="29" t="s">
        <v>8</v>
      </c>
      <c r="AB100" s="29" t="s">
        <v>8</v>
      </c>
      <c r="AC100" s="29" t="s">
        <v>8</v>
      </c>
      <c r="AD100" s="29" t="s">
        <v>8</v>
      </c>
      <c r="AE100" s="29" t="s">
        <v>8</v>
      </c>
      <c r="AF100" s="29" t="s">
        <v>8</v>
      </c>
      <c r="AG100" s="29" t="s">
        <v>8</v>
      </c>
      <c r="AH100" s="29" t="s">
        <v>8</v>
      </c>
      <c r="AI100" s="29" t="s">
        <v>8</v>
      </c>
      <c r="AJ100" s="29" t="s">
        <v>8</v>
      </c>
      <c r="AK100" s="29" t="s">
        <v>8</v>
      </c>
      <c r="AL100" s="29" t="s">
        <v>8</v>
      </c>
      <c r="AM100" s="29" t="s">
        <v>8</v>
      </c>
      <c r="AN100" s="29" t="s">
        <v>8</v>
      </c>
      <c r="AO100" s="29" t="s">
        <v>8</v>
      </c>
      <c r="AP100" s="29" t="s">
        <v>8</v>
      </c>
      <c r="AQ100" s="29" t="s">
        <v>8</v>
      </c>
      <c r="AR100" s="29" t="s">
        <v>8</v>
      </c>
      <c r="AS100" s="29" t="s">
        <v>8</v>
      </c>
      <c r="AT100" s="29" t="s">
        <v>8</v>
      </c>
      <c r="AU100" s="29" t="s">
        <v>8</v>
      </c>
      <c r="AV100" s="29" t="s">
        <v>8</v>
      </c>
      <c r="AW100" s="29" t="s">
        <v>8</v>
      </c>
      <c r="AX100" s="29" t="s">
        <v>8</v>
      </c>
      <c r="AY100" s="29" t="s">
        <v>8</v>
      </c>
      <c r="AZ100" s="29" t="s">
        <v>8</v>
      </c>
      <c r="BA100" s="29" t="s">
        <v>8</v>
      </c>
      <c r="BB100" s="29" t="s">
        <v>8</v>
      </c>
      <c r="BC100" s="29" t="s">
        <v>8</v>
      </c>
      <c r="BD100" s="29" t="s">
        <v>8</v>
      </c>
      <c r="BE100" s="29" t="s">
        <v>8</v>
      </c>
      <c r="BF100" s="29" t="s">
        <v>8</v>
      </c>
      <c r="BG100" s="29" t="s">
        <v>8</v>
      </c>
      <c r="BH100" s="29" t="s">
        <v>8</v>
      </c>
      <c r="BI100" s="29" t="s">
        <v>8</v>
      </c>
      <c r="BJ100" s="29" t="s">
        <v>8</v>
      </c>
      <c r="BK100" s="29" t="s">
        <v>8</v>
      </c>
      <c r="BL100" s="29" t="s">
        <v>8</v>
      </c>
      <c r="BM100" s="29" t="s">
        <v>8</v>
      </c>
      <c r="BN100" s="29" t="s">
        <v>8</v>
      </c>
      <c r="BO100" s="29" t="s">
        <v>8</v>
      </c>
      <c r="BP100" s="29" t="s">
        <v>8</v>
      </c>
      <c r="BQ100" s="29" t="s">
        <v>8</v>
      </c>
      <c r="BR100" s="29" t="s">
        <v>8</v>
      </c>
      <c r="BS100" s="29" t="s">
        <v>907</v>
      </c>
      <c r="BT100" s="29" t="b">
        <v>1</v>
      </c>
      <c r="BU100" s="29" t="b">
        <v>0</v>
      </c>
      <c r="BV100" s="29" t="b">
        <v>1</v>
      </c>
      <c r="BW100" s="29" t="b">
        <v>0</v>
      </c>
      <c r="BX100" s="29" t="b">
        <v>0</v>
      </c>
      <c r="BY100" s="29" t="b">
        <v>0</v>
      </c>
      <c r="BZ100" s="29" t="b">
        <v>0</v>
      </c>
      <c r="CA100" s="29" t="b">
        <v>0</v>
      </c>
      <c r="CB100" s="29">
        <v>1</v>
      </c>
      <c r="CC100" s="29" t="s">
        <v>908</v>
      </c>
      <c r="CD100" s="29" t="s">
        <v>909</v>
      </c>
      <c r="CE100" s="29" t="s">
        <v>910</v>
      </c>
      <c r="CF100" s="29" t="s">
        <v>911</v>
      </c>
    </row>
    <row r="101" spans="1:84" x14ac:dyDescent="0.25">
      <c r="A101" s="29" t="s">
        <v>912</v>
      </c>
      <c r="B101" s="29">
        <v>310410928917370</v>
      </c>
      <c r="C101" s="29">
        <v>8.9014103279289106E+19</v>
      </c>
      <c r="D101" s="29">
        <v>353118081439583</v>
      </c>
      <c r="E101" s="29">
        <v>77</v>
      </c>
      <c r="F101" s="29">
        <v>8</v>
      </c>
      <c r="G101" s="29">
        <v>1105</v>
      </c>
      <c r="H101" s="29">
        <v>1105</v>
      </c>
      <c r="I101" s="29" t="s">
        <v>913</v>
      </c>
      <c r="J101" s="29" t="s">
        <v>914</v>
      </c>
      <c r="K101" s="50">
        <v>2.37076276022913E+16</v>
      </c>
      <c r="L101" s="50">
        <v>9042566507111040</v>
      </c>
      <c r="M101" s="50">
        <v>-236355760666503</v>
      </c>
      <c r="N101" s="29" t="s">
        <v>18972</v>
      </c>
      <c r="O101" s="29">
        <v>1</v>
      </c>
      <c r="P101" s="29">
        <v>1</v>
      </c>
      <c r="Q101" s="29" t="s">
        <v>8</v>
      </c>
      <c r="R101" s="29">
        <v>2</v>
      </c>
      <c r="S101" s="29">
        <v>3</v>
      </c>
      <c r="T101" s="29" t="s">
        <v>8</v>
      </c>
      <c r="U101" s="29">
        <v>5</v>
      </c>
      <c r="V101" s="29" t="s">
        <v>8</v>
      </c>
      <c r="W101" s="29" t="s">
        <v>8</v>
      </c>
      <c r="X101" s="29" t="s">
        <v>8</v>
      </c>
      <c r="Y101" s="29" t="s">
        <v>8</v>
      </c>
      <c r="Z101" s="29" t="s">
        <v>8</v>
      </c>
      <c r="AA101" s="29" t="s">
        <v>8</v>
      </c>
      <c r="AB101" s="29" t="s">
        <v>8</v>
      </c>
      <c r="AC101" s="29" t="s">
        <v>8</v>
      </c>
      <c r="AD101" s="29" t="s">
        <v>8</v>
      </c>
      <c r="AE101" s="29" t="s">
        <v>8</v>
      </c>
      <c r="AF101" s="29" t="s">
        <v>8</v>
      </c>
      <c r="AG101" s="29" t="s">
        <v>8</v>
      </c>
      <c r="AH101" s="29" t="s">
        <v>8</v>
      </c>
      <c r="AI101" s="29" t="s">
        <v>8</v>
      </c>
      <c r="AJ101" s="29" t="s">
        <v>8</v>
      </c>
      <c r="AK101" s="29" t="s">
        <v>8</v>
      </c>
      <c r="AL101" s="29" t="s">
        <v>8</v>
      </c>
      <c r="AM101" s="29" t="s">
        <v>8</v>
      </c>
      <c r="AN101" s="29" t="s">
        <v>8</v>
      </c>
      <c r="AO101" s="29" t="s">
        <v>8</v>
      </c>
      <c r="AP101" s="29" t="s">
        <v>8</v>
      </c>
      <c r="AQ101" s="29" t="s">
        <v>8</v>
      </c>
      <c r="AR101" s="29" t="s">
        <v>8</v>
      </c>
      <c r="AS101" s="29" t="s">
        <v>8</v>
      </c>
      <c r="AT101" s="29" t="s">
        <v>8</v>
      </c>
      <c r="AU101" s="29" t="s">
        <v>8</v>
      </c>
      <c r="AV101" s="29" t="s">
        <v>8</v>
      </c>
      <c r="AW101" s="29" t="s">
        <v>8</v>
      </c>
      <c r="AX101" s="29" t="s">
        <v>8</v>
      </c>
      <c r="AY101" s="29" t="s">
        <v>8</v>
      </c>
      <c r="AZ101" s="29" t="s">
        <v>8</v>
      </c>
      <c r="BA101" s="29" t="s">
        <v>8</v>
      </c>
      <c r="BB101" s="29" t="s">
        <v>8</v>
      </c>
      <c r="BC101" s="29" t="s">
        <v>8</v>
      </c>
      <c r="BD101" s="29" t="s">
        <v>8</v>
      </c>
      <c r="BE101" s="29" t="s">
        <v>8</v>
      </c>
      <c r="BF101" s="29" t="s">
        <v>8</v>
      </c>
      <c r="BG101" s="29" t="s">
        <v>8</v>
      </c>
      <c r="BH101" s="29" t="s">
        <v>8</v>
      </c>
      <c r="BI101" s="29" t="s">
        <v>8</v>
      </c>
      <c r="BJ101" s="29" t="s">
        <v>8</v>
      </c>
      <c r="BK101" s="29" t="s">
        <v>8</v>
      </c>
      <c r="BL101" s="29" t="s">
        <v>8</v>
      </c>
      <c r="BM101" s="29" t="s">
        <v>8</v>
      </c>
      <c r="BN101" s="29" t="s">
        <v>8</v>
      </c>
      <c r="BO101" s="29" t="s">
        <v>8</v>
      </c>
      <c r="BP101" s="29" t="s">
        <v>8</v>
      </c>
      <c r="BQ101" s="29" t="s">
        <v>8</v>
      </c>
      <c r="BR101" s="29" t="s">
        <v>8</v>
      </c>
      <c r="BS101" s="29" t="s">
        <v>915</v>
      </c>
      <c r="BT101" s="29" t="b">
        <v>1</v>
      </c>
      <c r="BU101" s="29" t="b">
        <v>0</v>
      </c>
      <c r="BV101" s="29" t="b">
        <v>1</v>
      </c>
      <c r="BW101" s="29" t="b">
        <v>0</v>
      </c>
      <c r="BX101" s="29" t="b">
        <v>0</v>
      </c>
      <c r="BY101" s="29" t="b">
        <v>0</v>
      </c>
      <c r="BZ101" s="29" t="b">
        <v>0</v>
      </c>
      <c r="CA101" s="29" t="b">
        <v>0</v>
      </c>
      <c r="CB101" s="29">
        <v>1</v>
      </c>
      <c r="CC101" s="29" t="s">
        <v>916</v>
      </c>
      <c r="CD101" s="29" t="s">
        <v>917</v>
      </c>
      <c r="CE101" s="29" t="s">
        <v>918</v>
      </c>
      <c r="CF101" s="29" t="s">
        <v>919</v>
      </c>
    </row>
    <row r="102" spans="1:84" x14ac:dyDescent="0.25">
      <c r="A102" s="29" t="s">
        <v>920</v>
      </c>
      <c r="B102" s="29">
        <v>310410928917370</v>
      </c>
      <c r="C102" s="29">
        <v>8.9014103279289106E+19</v>
      </c>
      <c r="D102" s="29">
        <v>353118081439583</v>
      </c>
      <c r="E102" s="29">
        <v>77</v>
      </c>
      <c r="F102" s="29">
        <v>8</v>
      </c>
      <c r="G102" s="29">
        <v>1106</v>
      </c>
      <c r="H102" s="29">
        <v>1106</v>
      </c>
      <c r="I102" s="29" t="s">
        <v>921</v>
      </c>
      <c r="J102" s="29" t="s">
        <v>922</v>
      </c>
      <c r="K102" s="50">
        <v>2370570432403650</v>
      </c>
      <c r="L102" s="50">
        <v>9042650465251730</v>
      </c>
      <c r="M102" s="50">
        <v>-4957858302585390</v>
      </c>
      <c r="N102" s="29" t="s">
        <v>18972</v>
      </c>
      <c r="O102" s="29">
        <v>1</v>
      </c>
      <c r="P102" s="29">
        <v>1</v>
      </c>
      <c r="Q102" s="29" t="s">
        <v>8</v>
      </c>
      <c r="R102" s="29">
        <v>2</v>
      </c>
      <c r="S102" s="29">
        <v>3</v>
      </c>
      <c r="T102" s="29" t="s">
        <v>8</v>
      </c>
      <c r="U102" s="29">
        <v>10</v>
      </c>
      <c r="V102" s="29" t="s">
        <v>8</v>
      </c>
      <c r="W102" s="29" t="s">
        <v>8</v>
      </c>
      <c r="X102" s="29" t="s">
        <v>8</v>
      </c>
      <c r="Y102" s="29" t="s">
        <v>8</v>
      </c>
      <c r="Z102" s="29" t="s">
        <v>8</v>
      </c>
      <c r="AA102" s="29" t="s">
        <v>8</v>
      </c>
      <c r="AB102" s="29" t="s">
        <v>8</v>
      </c>
      <c r="AC102" s="29" t="s">
        <v>8</v>
      </c>
      <c r="AD102" s="29" t="s">
        <v>8</v>
      </c>
      <c r="AE102" s="29" t="s">
        <v>8</v>
      </c>
      <c r="AF102" s="29" t="s">
        <v>8</v>
      </c>
      <c r="AG102" s="29" t="s">
        <v>8</v>
      </c>
      <c r="AH102" s="29" t="s">
        <v>8</v>
      </c>
      <c r="AI102" s="29" t="s">
        <v>8</v>
      </c>
      <c r="AJ102" s="29" t="s">
        <v>8</v>
      </c>
      <c r="AK102" s="29" t="s">
        <v>8</v>
      </c>
      <c r="AL102" s="29" t="s">
        <v>8</v>
      </c>
      <c r="AM102" s="29" t="s">
        <v>8</v>
      </c>
      <c r="AN102" s="29" t="s">
        <v>8</v>
      </c>
      <c r="AO102" s="29" t="s">
        <v>8</v>
      </c>
      <c r="AP102" s="29" t="s">
        <v>8</v>
      </c>
      <c r="AQ102" s="29" t="s">
        <v>8</v>
      </c>
      <c r="AR102" s="29" t="s">
        <v>8</v>
      </c>
      <c r="AS102" s="29" t="s">
        <v>8</v>
      </c>
      <c r="AT102" s="29" t="s">
        <v>8</v>
      </c>
      <c r="AU102" s="29" t="s">
        <v>8</v>
      </c>
      <c r="AV102" s="29" t="s">
        <v>8</v>
      </c>
      <c r="AW102" s="29" t="s">
        <v>8</v>
      </c>
      <c r="AX102" s="29" t="s">
        <v>8</v>
      </c>
      <c r="AY102" s="29" t="s">
        <v>8</v>
      </c>
      <c r="AZ102" s="29" t="s">
        <v>8</v>
      </c>
      <c r="BA102" s="29" t="s">
        <v>8</v>
      </c>
      <c r="BB102" s="29" t="s">
        <v>8</v>
      </c>
      <c r="BC102" s="29" t="s">
        <v>8</v>
      </c>
      <c r="BD102" s="29" t="s">
        <v>8</v>
      </c>
      <c r="BE102" s="29" t="s">
        <v>8</v>
      </c>
      <c r="BF102" s="29" t="s">
        <v>8</v>
      </c>
      <c r="BG102" s="29" t="s">
        <v>8</v>
      </c>
      <c r="BH102" s="29" t="s">
        <v>8</v>
      </c>
      <c r="BI102" s="29" t="s">
        <v>8</v>
      </c>
      <c r="BJ102" s="29" t="s">
        <v>8</v>
      </c>
      <c r="BK102" s="29" t="s">
        <v>8</v>
      </c>
      <c r="BL102" s="29" t="s">
        <v>8</v>
      </c>
      <c r="BM102" s="29" t="s">
        <v>8</v>
      </c>
      <c r="BN102" s="29" t="s">
        <v>8</v>
      </c>
      <c r="BO102" s="29" t="s">
        <v>8</v>
      </c>
      <c r="BP102" s="29" t="s">
        <v>8</v>
      </c>
      <c r="BQ102" s="29" t="s">
        <v>8</v>
      </c>
      <c r="BR102" s="29" t="s">
        <v>8</v>
      </c>
      <c r="BS102" s="29" t="s">
        <v>915</v>
      </c>
      <c r="BT102" s="29" t="b">
        <v>1</v>
      </c>
      <c r="BU102" s="29" t="b">
        <v>0</v>
      </c>
      <c r="BV102" s="29" t="b">
        <v>1</v>
      </c>
      <c r="BW102" s="29" t="b">
        <v>0</v>
      </c>
      <c r="BX102" s="29" t="b">
        <v>0</v>
      </c>
      <c r="BY102" s="29" t="b">
        <v>0</v>
      </c>
      <c r="BZ102" s="29" t="b">
        <v>0</v>
      </c>
      <c r="CA102" s="29" t="b">
        <v>0</v>
      </c>
      <c r="CB102" s="29">
        <v>1</v>
      </c>
      <c r="CC102" s="29" t="s">
        <v>923</v>
      </c>
      <c r="CD102" s="29" t="s">
        <v>924</v>
      </c>
      <c r="CE102" s="29" t="s">
        <v>925</v>
      </c>
      <c r="CF102" s="29" t="s">
        <v>926</v>
      </c>
    </row>
    <row r="103" spans="1:84" x14ac:dyDescent="0.25">
      <c r="A103" s="29" t="s">
        <v>927</v>
      </c>
      <c r="B103" s="29">
        <v>310410928917370</v>
      </c>
      <c r="C103" s="29">
        <v>8.9014103279289106E+19</v>
      </c>
      <c r="D103" s="29">
        <v>353118081439583</v>
      </c>
      <c r="E103" s="29">
        <v>77</v>
      </c>
      <c r="F103" s="29">
        <v>2</v>
      </c>
      <c r="G103" s="29">
        <v>1097</v>
      </c>
      <c r="H103" s="29">
        <v>1097</v>
      </c>
      <c r="I103" s="29" t="s">
        <v>928</v>
      </c>
      <c r="J103" s="29" t="s">
        <v>929</v>
      </c>
      <c r="K103" s="50">
        <v>2.37051090600358E+16</v>
      </c>
      <c r="L103" s="50">
        <v>9042692965356770</v>
      </c>
      <c r="M103" s="50">
        <v>-4372728335598160</v>
      </c>
      <c r="N103" s="29" t="s">
        <v>18978</v>
      </c>
      <c r="O103" s="29">
        <v>1</v>
      </c>
      <c r="P103" s="29">
        <v>1</v>
      </c>
      <c r="Q103" s="29" t="s">
        <v>8</v>
      </c>
      <c r="R103" s="29" t="s">
        <v>8</v>
      </c>
      <c r="S103" s="29" t="s">
        <v>8</v>
      </c>
      <c r="T103" s="29" t="s">
        <v>8</v>
      </c>
      <c r="U103" s="29" t="s">
        <v>8</v>
      </c>
      <c r="V103" s="29" t="s">
        <v>8</v>
      </c>
      <c r="W103" s="29" t="s">
        <v>8</v>
      </c>
      <c r="X103" s="29" t="s">
        <v>8</v>
      </c>
      <c r="Y103" s="29" t="s">
        <v>8</v>
      </c>
      <c r="Z103" s="29" t="s">
        <v>8</v>
      </c>
      <c r="AA103" s="29" t="s">
        <v>8</v>
      </c>
      <c r="AB103" s="29" t="s">
        <v>8</v>
      </c>
      <c r="AC103" s="29" t="s">
        <v>8</v>
      </c>
      <c r="AD103" s="29">
        <v>2</v>
      </c>
      <c r="AE103" s="29" t="s">
        <v>8</v>
      </c>
      <c r="AF103" s="29">
        <v>1</v>
      </c>
      <c r="AG103" s="29" t="s">
        <v>8</v>
      </c>
      <c r="AH103" s="29" t="s">
        <v>8</v>
      </c>
      <c r="AI103" s="29" t="s">
        <v>8</v>
      </c>
      <c r="AJ103" s="29" t="s">
        <v>8</v>
      </c>
      <c r="AK103" s="29" t="s">
        <v>8</v>
      </c>
      <c r="AL103" s="29" t="s">
        <v>8</v>
      </c>
      <c r="AM103" s="29" t="s">
        <v>8</v>
      </c>
      <c r="AN103" s="29" t="s">
        <v>8</v>
      </c>
      <c r="AO103" s="29" t="s">
        <v>8</v>
      </c>
      <c r="AP103" s="29" t="s">
        <v>8</v>
      </c>
      <c r="AQ103" s="29" t="s">
        <v>8</v>
      </c>
      <c r="AR103" s="29" t="s">
        <v>8</v>
      </c>
      <c r="AS103" s="29" t="s">
        <v>8</v>
      </c>
      <c r="AT103" s="29" t="s">
        <v>8</v>
      </c>
      <c r="AU103" s="29" t="s">
        <v>8</v>
      </c>
      <c r="AV103" s="29" t="s">
        <v>8</v>
      </c>
      <c r="AW103" s="29" t="s">
        <v>8</v>
      </c>
      <c r="AX103" s="29" t="s">
        <v>8</v>
      </c>
      <c r="AY103" s="29" t="s">
        <v>8</v>
      </c>
      <c r="AZ103" s="29" t="s">
        <v>8</v>
      </c>
      <c r="BA103" s="29" t="s">
        <v>8</v>
      </c>
      <c r="BB103" s="29" t="s">
        <v>8</v>
      </c>
      <c r="BC103" s="29" t="s">
        <v>8</v>
      </c>
      <c r="BD103" s="29" t="s">
        <v>8</v>
      </c>
      <c r="BE103" s="29" t="s">
        <v>8</v>
      </c>
      <c r="BF103" s="29" t="s">
        <v>8</v>
      </c>
      <c r="BG103" s="29" t="s">
        <v>8</v>
      </c>
      <c r="BH103" s="29" t="s">
        <v>8</v>
      </c>
      <c r="BI103" s="29" t="s">
        <v>8</v>
      </c>
      <c r="BJ103" s="29" t="s">
        <v>8</v>
      </c>
      <c r="BK103" s="29" t="s">
        <v>8</v>
      </c>
      <c r="BL103" s="29" t="s">
        <v>8</v>
      </c>
      <c r="BM103" s="29" t="s">
        <v>8</v>
      </c>
      <c r="BN103" s="29" t="s">
        <v>8</v>
      </c>
      <c r="BO103" s="29" t="s">
        <v>8</v>
      </c>
      <c r="BP103" s="29" t="s">
        <v>8</v>
      </c>
      <c r="BQ103" s="29" t="s">
        <v>8</v>
      </c>
      <c r="BR103" s="29" t="s">
        <v>8</v>
      </c>
      <c r="BS103" s="29" t="s">
        <v>930</v>
      </c>
      <c r="BT103" s="29" t="b">
        <v>1</v>
      </c>
      <c r="BU103" s="29" t="b">
        <v>0</v>
      </c>
      <c r="BV103" s="29" t="b">
        <v>1</v>
      </c>
      <c r="BW103" s="29" t="b">
        <v>0</v>
      </c>
      <c r="BX103" s="29" t="b">
        <v>0</v>
      </c>
      <c r="BY103" s="29" t="b">
        <v>0</v>
      </c>
      <c r="BZ103" s="29" t="b">
        <v>0</v>
      </c>
      <c r="CA103" s="29" t="b">
        <v>0</v>
      </c>
      <c r="CB103" s="29">
        <v>1</v>
      </c>
      <c r="CC103" s="29" t="s">
        <v>931</v>
      </c>
      <c r="CD103" s="29" t="s">
        <v>932</v>
      </c>
      <c r="CE103" s="29" t="s">
        <v>933</v>
      </c>
      <c r="CF103" s="29" t="s">
        <v>934</v>
      </c>
    </row>
    <row r="104" spans="1:84" x14ac:dyDescent="0.25">
      <c r="A104" s="29" t="s">
        <v>935</v>
      </c>
      <c r="B104" s="29">
        <v>310410928917370</v>
      </c>
      <c r="C104" s="29">
        <v>8.9014103279289106E+19</v>
      </c>
      <c r="D104" s="29">
        <v>353118081439583</v>
      </c>
      <c r="E104" s="29">
        <v>77</v>
      </c>
      <c r="F104" s="29">
        <v>2</v>
      </c>
      <c r="G104" s="29">
        <v>1098</v>
      </c>
      <c r="H104" s="29">
        <v>1098</v>
      </c>
      <c r="I104" s="29" t="s">
        <v>936</v>
      </c>
      <c r="J104" s="29" t="s">
        <v>937</v>
      </c>
      <c r="K104" s="50">
        <v>2.36998062851052E+16</v>
      </c>
      <c r="L104" s="50">
        <v>9042952564742330</v>
      </c>
      <c r="M104" s="50">
        <v>-3764502370387300</v>
      </c>
      <c r="N104" s="29" t="s">
        <v>19007</v>
      </c>
      <c r="O104" s="29">
        <v>1</v>
      </c>
      <c r="P104" s="29">
        <v>1</v>
      </c>
      <c r="Q104" s="29" t="s">
        <v>8</v>
      </c>
      <c r="R104" s="29" t="s">
        <v>8</v>
      </c>
      <c r="S104" s="29" t="s">
        <v>8</v>
      </c>
      <c r="T104" s="29" t="s">
        <v>8</v>
      </c>
      <c r="U104" s="29" t="s">
        <v>8</v>
      </c>
      <c r="V104" s="29" t="s">
        <v>8</v>
      </c>
      <c r="W104" s="29" t="s">
        <v>8</v>
      </c>
      <c r="X104" s="29" t="s">
        <v>8</v>
      </c>
      <c r="Y104" s="29" t="s">
        <v>8</v>
      </c>
      <c r="Z104" s="29" t="s">
        <v>8</v>
      </c>
      <c r="AA104" s="29" t="s">
        <v>8</v>
      </c>
      <c r="AB104" s="29" t="s">
        <v>8</v>
      </c>
      <c r="AC104" s="29" t="s">
        <v>8</v>
      </c>
      <c r="AD104" s="29">
        <v>1</v>
      </c>
      <c r="AE104" s="29" t="s">
        <v>8</v>
      </c>
      <c r="AF104" s="29">
        <v>2</v>
      </c>
      <c r="AG104" s="29" t="s">
        <v>8</v>
      </c>
      <c r="AH104" s="29" t="s">
        <v>8</v>
      </c>
      <c r="AI104" s="29" t="s">
        <v>8</v>
      </c>
      <c r="AJ104" s="29" t="s">
        <v>8</v>
      </c>
      <c r="AK104" s="29" t="s">
        <v>8</v>
      </c>
      <c r="AL104" s="29" t="s">
        <v>8</v>
      </c>
      <c r="AM104" s="29" t="s">
        <v>8</v>
      </c>
      <c r="AN104" s="29" t="s">
        <v>8</v>
      </c>
      <c r="AO104" s="29" t="s">
        <v>8</v>
      </c>
      <c r="AP104" s="29" t="s">
        <v>8</v>
      </c>
      <c r="AQ104" s="29" t="s">
        <v>8</v>
      </c>
      <c r="AR104" s="29" t="s">
        <v>8</v>
      </c>
      <c r="AS104" s="29" t="s">
        <v>8</v>
      </c>
      <c r="AT104" s="29" t="s">
        <v>8</v>
      </c>
      <c r="AU104" s="29" t="s">
        <v>8</v>
      </c>
      <c r="AV104" s="29" t="s">
        <v>8</v>
      </c>
      <c r="AW104" s="29" t="s">
        <v>8</v>
      </c>
      <c r="AX104" s="29" t="s">
        <v>8</v>
      </c>
      <c r="AY104" s="29" t="s">
        <v>8</v>
      </c>
      <c r="AZ104" s="29" t="s">
        <v>8</v>
      </c>
      <c r="BA104" s="29" t="s">
        <v>8</v>
      </c>
      <c r="BB104" s="29" t="s">
        <v>8</v>
      </c>
      <c r="BC104" s="29" t="s">
        <v>8</v>
      </c>
      <c r="BD104" s="29" t="s">
        <v>8</v>
      </c>
      <c r="BE104" s="29" t="s">
        <v>8</v>
      </c>
      <c r="BF104" s="29" t="s">
        <v>8</v>
      </c>
      <c r="BG104" s="29" t="s">
        <v>8</v>
      </c>
      <c r="BH104" s="29" t="s">
        <v>8</v>
      </c>
      <c r="BI104" s="29" t="s">
        <v>8</v>
      </c>
      <c r="BJ104" s="29" t="s">
        <v>8</v>
      </c>
      <c r="BK104" s="29" t="s">
        <v>8</v>
      </c>
      <c r="BL104" s="29" t="s">
        <v>8</v>
      </c>
      <c r="BM104" s="29" t="s">
        <v>8</v>
      </c>
      <c r="BN104" s="29" t="s">
        <v>8</v>
      </c>
      <c r="BO104" s="29" t="s">
        <v>8</v>
      </c>
      <c r="BP104" s="29" t="s">
        <v>8</v>
      </c>
      <c r="BQ104" s="29" t="s">
        <v>8</v>
      </c>
      <c r="BR104" s="29" t="s">
        <v>8</v>
      </c>
      <c r="BS104" s="29" t="s">
        <v>938</v>
      </c>
      <c r="BT104" s="29" t="b">
        <v>0</v>
      </c>
      <c r="BU104" s="29" t="b">
        <v>1</v>
      </c>
      <c r="BV104" s="29" t="b">
        <v>1</v>
      </c>
      <c r="BW104" s="29" t="b">
        <v>0</v>
      </c>
      <c r="BX104" s="29" t="b">
        <v>0</v>
      </c>
      <c r="BY104" s="29" t="b">
        <v>0</v>
      </c>
      <c r="BZ104" s="29" t="b">
        <v>0</v>
      </c>
      <c r="CA104" s="29" t="b">
        <v>0</v>
      </c>
      <c r="CB104" s="29">
        <v>1</v>
      </c>
      <c r="CC104" s="29" t="s">
        <v>939</v>
      </c>
      <c r="CD104" s="29" t="s">
        <v>940</v>
      </c>
      <c r="CE104" s="29" t="s">
        <v>941</v>
      </c>
      <c r="CF104" s="29" t="s">
        <v>942</v>
      </c>
    </row>
    <row r="105" spans="1:84" x14ac:dyDescent="0.25">
      <c r="A105" s="29" t="s">
        <v>943</v>
      </c>
      <c r="B105" s="29">
        <v>310410928917370</v>
      </c>
      <c r="C105" s="29">
        <v>8.9014103279289106E+19</v>
      </c>
      <c r="D105" s="29">
        <v>353118081439583</v>
      </c>
      <c r="E105" s="29">
        <v>77</v>
      </c>
      <c r="F105" s="29">
        <v>2</v>
      </c>
      <c r="G105" s="29">
        <v>1099</v>
      </c>
      <c r="H105" s="29">
        <v>1099</v>
      </c>
      <c r="I105" s="29" t="s">
        <v>944</v>
      </c>
      <c r="J105" s="29" t="s">
        <v>945</v>
      </c>
      <c r="K105" s="50">
        <v>2369960206708640</v>
      </c>
      <c r="L105" s="50">
        <v>9042954817717280</v>
      </c>
      <c r="M105" s="50">
        <v>-4896507399714110</v>
      </c>
      <c r="N105" s="29" t="s">
        <v>18977</v>
      </c>
      <c r="O105" s="29">
        <v>1</v>
      </c>
      <c r="P105" s="29">
        <v>1</v>
      </c>
      <c r="Q105" s="29" t="s">
        <v>8</v>
      </c>
      <c r="R105" s="29" t="s">
        <v>8</v>
      </c>
      <c r="S105" s="29" t="s">
        <v>8</v>
      </c>
      <c r="T105" s="29" t="s">
        <v>8</v>
      </c>
      <c r="U105" s="29" t="s">
        <v>8</v>
      </c>
      <c r="V105" s="29" t="s">
        <v>8</v>
      </c>
      <c r="W105" s="29" t="s">
        <v>8</v>
      </c>
      <c r="X105" s="29" t="s">
        <v>8</v>
      </c>
      <c r="Y105" s="29" t="s">
        <v>8</v>
      </c>
      <c r="Z105" s="29" t="s">
        <v>8</v>
      </c>
      <c r="AA105" s="29" t="s">
        <v>8</v>
      </c>
      <c r="AB105" s="29" t="s">
        <v>8</v>
      </c>
      <c r="AC105" s="29" t="s">
        <v>8</v>
      </c>
      <c r="AD105" s="29">
        <v>3</v>
      </c>
      <c r="AE105" s="29" t="s">
        <v>8</v>
      </c>
      <c r="AF105" s="29">
        <v>3</v>
      </c>
      <c r="AG105" s="29" t="s">
        <v>8</v>
      </c>
      <c r="AH105" s="29" t="s">
        <v>8</v>
      </c>
      <c r="AI105" s="29" t="s">
        <v>8</v>
      </c>
      <c r="AJ105" s="29" t="s">
        <v>8</v>
      </c>
      <c r="AK105" s="29" t="s">
        <v>8</v>
      </c>
      <c r="AL105" s="29" t="s">
        <v>8</v>
      </c>
      <c r="AM105" s="29" t="s">
        <v>8</v>
      </c>
      <c r="AN105" s="29" t="s">
        <v>8</v>
      </c>
      <c r="AO105" s="29" t="s">
        <v>8</v>
      </c>
      <c r="AP105" s="29" t="s">
        <v>8</v>
      </c>
      <c r="AQ105" s="29" t="s">
        <v>8</v>
      </c>
      <c r="AR105" s="29" t="s">
        <v>8</v>
      </c>
      <c r="AS105" s="29" t="s">
        <v>8</v>
      </c>
      <c r="AT105" s="29" t="s">
        <v>8</v>
      </c>
      <c r="AU105" s="29" t="s">
        <v>8</v>
      </c>
      <c r="AV105" s="29" t="s">
        <v>8</v>
      </c>
      <c r="AW105" s="29" t="s">
        <v>8</v>
      </c>
      <c r="AX105" s="29" t="s">
        <v>8</v>
      </c>
      <c r="AY105" s="29" t="s">
        <v>8</v>
      </c>
      <c r="AZ105" s="29" t="s">
        <v>8</v>
      </c>
      <c r="BA105" s="29" t="s">
        <v>8</v>
      </c>
      <c r="BB105" s="29" t="s">
        <v>8</v>
      </c>
      <c r="BC105" s="29" t="s">
        <v>8</v>
      </c>
      <c r="BD105" s="29" t="s">
        <v>8</v>
      </c>
      <c r="BE105" s="29" t="s">
        <v>8</v>
      </c>
      <c r="BF105" s="29" t="s">
        <v>8</v>
      </c>
      <c r="BG105" s="29" t="s">
        <v>8</v>
      </c>
      <c r="BH105" s="29" t="s">
        <v>8</v>
      </c>
      <c r="BI105" s="29" t="s">
        <v>8</v>
      </c>
      <c r="BJ105" s="29" t="s">
        <v>8</v>
      </c>
      <c r="BK105" s="29" t="s">
        <v>8</v>
      </c>
      <c r="BL105" s="29" t="s">
        <v>8</v>
      </c>
      <c r="BM105" s="29" t="s">
        <v>8</v>
      </c>
      <c r="BN105" s="29" t="s">
        <v>8</v>
      </c>
      <c r="BO105" s="29" t="s">
        <v>8</v>
      </c>
      <c r="BP105" s="29" t="s">
        <v>8</v>
      </c>
      <c r="BQ105" s="29" t="s">
        <v>8</v>
      </c>
      <c r="BR105" s="29" t="s">
        <v>8</v>
      </c>
      <c r="BS105" s="29" t="s">
        <v>946</v>
      </c>
      <c r="BT105" s="29" t="b">
        <v>0</v>
      </c>
      <c r="BU105" s="29" t="b">
        <v>1</v>
      </c>
      <c r="BV105" s="29" t="b">
        <v>1</v>
      </c>
      <c r="BW105" s="29" t="b">
        <v>0</v>
      </c>
      <c r="BX105" s="29" t="b">
        <v>0</v>
      </c>
      <c r="BY105" s="29" t="b">
        <v>0</v>
      </c>
      <c r="BZ105" s="29" t="b">
        <v>0</v>
      </c>
      <c r="CA105" s="29" t="b">
        <v>0</v>
      </c>
      <c r="CB105" s="29">
        <v>1</v>
      </c>
      <c r="CC105" s="29" t="s">
        <v>947</v>
      </c>
      <c r="CD105" s="29" t="s">
        <v>948</v>
      </c>
      <c r="CE105" s="29" t="s">
        <v>949</v>
      </c>
      <c r="CF105" s="29" t="s">
        <v>950</v>
      </c>
    </row>
    <row r="106" spans="1:84" x14ac:dyDescent="0.25">
      <c r="A106" s="29" t="s">
        <v>951</v>
      </c>
      <c r="B106" s="29">
        <v>310410928917370</v>
      </c>
      <c r="C106" s="29">
        <v>8.9014103279289106E+19</v>
      </c>
      <c r="D106" s="29">
        <v>353118081439583</v>
      </c>
      <c r="E106" s="29">
        <v>77</v>
      </c>
      <c r="F106" s="29">
        <v>2</v>
      </c>
      <c r="G106" s="29">
        <v>1100</v>
      </c>
      <c r="H106" s="29">
        <v>1100</v>
      </c>
      <c r="I106" s="29" t="s">
        <v>952</v>
      </c>
      <c r="J106" s="29" t="s">
        <v>953</v>
      </c>
      <c r="K106" s="50">
        <v>2369961247756900</v>
      </c>
      <c r="L106" s="50">
        <v>9043000787035340</v>
      </c>
      <c r="M106" s="50">
        <v>-3748586650635940</v>
      </c>
      <c r="N106" s="29" t="s">
        <v>18972</v>
      </c>
      <c r="O106" s="29">
        <v>1</v>
      </c>
      <c r="P106" s="29">
        <v>0</v>
      </c>
      <c r="Q106" s="29" t="s">
        <v>8</v>
      </c>
      <c r="R106" s="29" t="s">
        <v>8</v>
      </c>
      <c r="S106" s="29" t="s">
        <v>8</v>
      </c>
      <c r="T106" s="29" t="s">
        <v>8</v>
      </c>
      <c r="U106" s="29" t="s">
        <v>8</v>
      </c>
      <c r="V106" s="29" t="s">
        <v>8</v>
      </c>
      <c r="W106" s="29" t="s">
        <v>8</v>
      </c>
      <c r="X106" s="29" t="s">
        <v>8</v>
      </c>
      <c r="Y106" s="29" t="s">
        <v>8</v>
      </c>
      <c r="Z106" s="29" t="s">
        <v>8</v>
      </c>
      <c r="AA106" s="29" t="s">
        <v>8</v>
      </c>
      <c r="AB106" s="29" t="s">
        <v>8</v>
      </c>
      <c r="AC106" s="29" t="s">
        <v>8</v>
      </c>
      <c r="AD106" s="29">
        <v>1</v>
      </c>
      <c r="AE106" s="29" t="s">
        <v>8</v>
      </c>
      <c r="AF106" s="29">
        <v>2</v>
      </c>
      <c r="AG106" s="29" t="s">
        <v>8</v>
      </c>
      <c r="AH106" s="29" t="s">
        <v>8</v>
      </c>
      <c r="AI106" s="29" t="s">
        <v>8</v>
      </c>
      <c r="AJ106" s="29" t="s">
        <v>8</v>
      </c>
      <c r="AK106" s="29" t="s">
        <v>8</v>
      </c>
      <c r="AL106" s="29" t="s">
        <v>8</v>
      </c>
      <c r="AM106" s="29" t="s">
        <v>8</v>
      </c>
      <c r="AN106" s="29" t="s">
        <v>8</v>
      </c>
      <c r="AO106" s="29" t="s">
        <v>8</v>
      </c>
      <c r="AP106" s="29" t="s">
        <v>8</v>
      </c>
      <c r="AQ106" s="29" t="s">
        <v>8</v>
      </c>
      <c r="AR106" s="29" t="s">
        <v>8</v>
      </c>
      <c r="AS106" s="29" t="s">
        <v>8</v>
      </c>
      <c r="AT106" s="29" t="s">
        <v>8</v>
      </c>
      <c r="AU106" s="29" t="s">
        <v>8</v>
      </c>
      <c r="AV106" s="29" t="s">
        <v>8</v>
      </c>
      <c r="AW106" s="29" t="s">
        <v>8</v>
      </c>
      <c r="AX106" s="29" t="s">
        <v>8</v>
      </c>
      <c r="AY106" s="29" t="s">
        <v>8</v>
      </c>
      <c r="AZ106" s="29" t="s">
        <v>8</v>
      </c>
      <c r="BA106" s="29" t="s">
        <v>8</v>
      </c>
      <c r="BB106" s="29" t="s">
        <v>8</v>
      </c>
      <c r="BC106" s="29" t="s">
        <v>8</v>
      </c>
      <c r="BD106" s="29" t="s">
        <v>8</v>
      </c>
      <c r="BE106" s="29" t="s">
        <v>8</v>
      </c>
      <c r="BF106" s="29" t="s">
        <v>8</v>
      </c>
      <c r="BG106" s="29" t="s">
        <v>8</v>
      </c>
      <c r="BH106" s="29" t="s">
        <v>8</v>
      </c>
      <c r="BI106" s="29" t="s">
        <v>8</v>
      </c>
      <c r="BJ106" s="29" t="s">
        <v>8</v>
      </c>
      <c r="BK106" s="29" t="s">
        <v>8</v>
      </c>
      <c r="BL106" s="29" t="s">
        <v>8</v>
      </c>
      <c r="BM106" s="29" t="s">
        <v>8</v>
      </c>
      <c r="BN106" s="29" t="s">
        <v>8</v>
      </c>
      <c r="BO106" s="29" t="s">
        <v>8</v>
      </c>
      <c r="BP106" s="29" t="s">
        <v>8</v>
      </c>
      <c r="BQ106" s="29" t="s">
        <v>8</v>
      </c>
      <c r="BR106" s="29" t="s">
        <v>8</v>
      </c>
      <c r="BS106" s="29" t="s">
        <v>954</v>
      </c>
      <c r="BT106" s="29" t="b">
        <v>0</v>
      </c>
      <c r="BU106" s="29" t="b">
        <v>1</v>
      </c>
      <c r="BV106" s="29" t="b">
        <v>1</v>
      </c>
      <c r="BW106" s="29" t="b">
        <v>0</v>
      </c>
      <c r="BX106" s="29" t="b">
        <v>0</v>
      </c>
      <c r="BY106" s="29" t="b">
        <v>0</v>
      </c>
      <c r="BZ106" s="29" t="b">
        <v>0</v>
      </c>
      <c r="CA106" s="29" t="b">
        <v>0</v>
      </c>
      <c r="CB106" s="29">
        <v>1</v>
      </c>
      <c r="CC106" s="29" t="s">
        <v>955</v>
      </c>
      <c r="CD106" s="29" t="s">
        <v>956</v>
      </c>
      <c r="CE106" s="29" t="s">
        <v>957</v>
      </c>
      <c r="CF106" s="29" t="s">
        <v>958</v>
      </c>
    </row>
    <row r="107" spans="1:84" x14ac:dyDescent="0.25">
      <c r="A107" s="29" t="s">
        <v>959</v>
      </c>
      <c r="B107" s="29">
        <v>310410928917370</v>
      </c>
      <c r="C107" s="29">
        <v>8.9014103279289106E+19</v>
      </c>
      <c r="D107" s="29">
        <v>353118081439583</v>
      </c>
      <c r="E107" s="29">
        <v>77</v>
      </c>
      <c r="F107" s="29">
        <v>5</v>
      </c>
      <c r="G107" s="29">
        <v>1101</v>
      </c>
      <c r="H107" s="29">
        <v>1101</v>
      </c>
      <c r="I107" s="29" t="s">
        <v>960</v>
      </c>
      <c r="J107" s="29" t="s">
        <v>961</v>
      </c>
      <c r="K107" s="50">
        <v>2370075597618980</v>
      </c>
      <c r="L107" s="50">
        <v>9042893501359670</v>
      </c>
      <c r="M107" s="50">
        <v>-6486405959030220</v>
      </c>
      <c r="N107" s="29" t="s">
        <v>18972</v>
      </c>
      <c r="O107" s="29">
        <v>1</v>
      </c>
      <c r="P107" s="29">
        <v>0</v>
      </c>
      <c r="Q107" s="29" t="s">
        <v>19024</v>
      </c>
      <c r="R107" s="29" t="s">
        <v>8</v>
      </c>
      <c r="S107" s="29" t="s">
        <v>8</v>
      </c>
      <c r="T107" s="29" t="s">
        <v>8</v>
      </c>
      <c r="U107" s="29" t="s">
        <v>8</v>
      </c>
      <c r="V107" s="29" t="s">
        <v>8</v>
      </c>
      <c r="W107" s="29" t="s">
        <v>8</v>
      </c>
      <c r="X107" s="29" t="s">
        <v>8</v>
      </c>
      <c r="Y107" s="29" t="s">
        <v>8</v>
      </c>
      <c r="Z107" s="29" t="s">
        <v>8</v>
      </c>
      <c r="AA107" s="29" t="s">
        <v>8</v>
      </c>
      <c r="AB107" s="29" t="s">
        <v>8</v>
      </c>
      <c r="AC107" s="29" t="s">
        <v>8</v>
      </c>
      <c r="AD107" s="29" t="s">
        <v>8</v>
      </c>
      <c r="AE107" s="29" t="s">
        <v>8</v>
      </c>
      <c r="AF107" s="29" t="s">
        <v>8</v>
      </c>
      <c r="AG107" s="29" t="s">
        <v>8</v>
      </c>
      <c r="AH107" s="29" t="s">
        <v>8</v>
      </c>
      <c r="AI107" s="29" t="s">
        <v>8</v>
      </c>
      <c r="AJ107" s="29" t="s">
        <v>8</v>
      </c>
      <c r="AK107" s="29" t="s">
        <v>8</v>
      </c>
      <c r="AL107" s="29" t="s">
        <v>8</v>
      </c>
      <c r="AM107" s="29" t="s">
        <v>8</v>
      </c>
      <c r="AN107" s="29" t="s">
        <v>8</v>
      </c>
      <c r="AO107" s="29" t="s">
        <v>8</v>
      </c>
      <c r="AP107" s="29" t="s">
        <v>8</v>
      </c>
      <c r="AQ107" s="29" t="s">
        <v>8</v>
      </c>
      <c r="AR107" s="29" t="s">
        <v>8</v>
      </c>
      <c r="AS107" s="29" t="s">
        <v>8</v>
      </c>
      <c r="AT107" s="29" t="s">
        <v>8</v>
      </c>
      <c r="AU107" s="29" t="s">
        <v>8</v>
      </c>
      <c r="AV107" s="29" t="s">
        <v>8</v>
      </c>
      <c r="AW107" s="29" t="s">
        <v>8</v>
      </c>
      <c r="AX107" s="29" t="s">
        <v>8</v>
      </c>
      <c r="AY107" s="29" t="s">
        <v>8</v>
      </c>
      <c r="AZ107" s="29" t="s">
        <v>8</v>
      </c>
      <c r="BA107" s="29">
        <v>2</v>
      </c>
      <c r="BB107" s="29" t="s">
        <v>8</v>
      </c>
      <c r="BC107" s="29" t="s">
        <v>8</v>
      </c>
      <c r="BD107" s="29" t="s">
        <v>8</v>
      </c>
      <c r="BE107" s="29" t="s">
        <v>8</v>
      </c>
      <c r="BF107" s="29" t="s">
        <v>8</v>
      </c>
      <c r="BG107" s="29" t="s">
        <v>8</v>
      </c>
      <c r="BH107" s="29" t="s">
        <v>8</v>
      </c>
      <c r="BI107" s="29" t="s">
        <v>8</v>
      </c>
      <c r="BJ107" s="29" t="s">
        <v>8</v>
      </c>
      <c r="BK107" s="29" t="s">
        <v>8</v>
      </c>
      <c r="BL107" s="29" t="s">
        <v>8</v>
      </c>
      <c r="BM107" s="29" t="s">
        <v>8</v>
      </c>
      <c r="BN107" s="29" t="s">
        <v>8</v>
      </c>
      <c r="BO107" s="29" t="s">
        <v>8</v>
      </c>
      <c r="BP107" s="29" t="s">
        <v>8</v>
      </c>
      <c r="BQ107" s="29" t="s">
        <v>8</v>
      </c>
      <c r="BR107" s="29" t="s">
        <v>8</v>
      </c>
      <c r="BS107" s="29" t="s">
        <v>962</v>
      </c>
      <c r="BT107" s="29" t="b">
        <v>0</v>
      </c>
      <c r="BU107" s="29" t="b">
        <v>1</v>
      </c>
      <c r="BV107" s="29" t="b">
        <v>1</v>
      </c>
      <c r="BW107" s="29" t="b">
        <v>0</v>
      </c>
      <c r="BX107" s="29" t="b">
        <v>0</v>
      </c>
      <c r="BY107" s="29" t="b">
        <v>0</v>
      </c>
      <c r="BZ107" s="29" t="b">
        <v>0</v>
      </c>
      <c r="CA107" s="29" t="b">
        <v>0</v>
      </c>
      <c r="CB107" s="29">
        <v>1</v>
      </c>
      <c r="CC107" s="29" t="s">
        <v>963</v>
      </c>
      <c r="CD107" s="29" t="s">
        <v>964</v>
      </c>
      <c r="CE107" s="29" t="s">
        <v>965</v>
      </c>
      <c r="CF107" s="29" t="s">
        <v>966</v>
      </c>
    </row>
    <row r="108" spans="1:84" x14ac:dyDescent="0.25">
      <c r="A108" s="29" t="s">
        <v>967</v>
      </c>
      <c r="B108" s="29">
        <v>310410928917370</v>
      </c>
      <c r="C108" s="29">
        <v>8.9014103279289106E+19</v>
      </c>
      <c r="D108" s="29">
        <v>353118081439583</v>
      </c>
      <c r="E108" s="29">
        <v>77</v>
      </c>
      <c r="F108" s="29">
        <v>5</v>
      </c>
      <c r="G108" s="29">
        <v>1102</v>
      </c>
      <c r="H108" s="29">
        <v>1102</v>
      </c>
      <c r="I108" s="29" t="s">
        <v>968</v>
      </c>
      <c r="J108" s="29" t="s">
        <v>969</v>
      </c>
      <c r="K108" s="50">
        <v>2370074518437040</v>
      </c>
      <c r="L108" s="50">
        <v>9042863792572940</v>
      </c>
      <c r="M108" s="50">
        <v>-3.9401996075648496E+16</v>
      </c>
      <c r="N108" s="29" t="s">
        <v>18972</v>
      </c>
      <c r="O108" s="29">
        <v>1</v>
      </c>
      <c r="P108" s="29">
        <v>0</v>
      </c>
      <c r="Q108" s="29" t="s">
        <v>19025</v>
      </c>
      <c r="R108" s="29" t="s">
        <v>8</v>
      </c>
      <c r="S108" s="29" t="s">
        <v>8</v>
      </c>
      <c r="T108" s="29" t="s">
        <v>8</v>
      </c>
      <c r="U108" s="29" t="s">
        <v>8</v>
      </c>
      <c r="V108" s="29" t="s">
        <v>8</v>
      </c>
      <c r="W108" s="29" t="s">
        <v>8</v>
      </c>
      <c r="X108" s="29" t="s">
        <v>8</v>
      </c>
      <c r="Y108" s="29" t="s">
        <v>8</v>
      </c>
      <c r="Z108" s="29" t="s">
        <v>8</v>
      </c>
      <c r="AA108" s="29" t="s">
        <v>8</v>
      </c>
      <c r="AB108" s="29" t="s">
        <v>8</v>
      </c>
      <c r="AC108" s="29" t="s">
        <v>8</v>
      </c>
      <c r="AD108" s="29" t="s">
        <v>8</v>
      </c>
      <c r="AE108" s="29" t="s">
        <v>8</v>
      </c>
      <c r="AF108" s="29" t="s">
        <v>8</v>
      </c>
      <c r="AG108" s="29" t="s">
        <v>8</v>
      </c>
      <c r="AH108" s="29" t="s">
        <v>8</v>
      </c>
      <c r="AI108" s="29" t="s">
        <v>8</v>
      </c>
      <c r="AJ108" s="29" t="s">
        <v>8</v>
      </c>
      <c r="AK108" s="29" t="s">
        <v>8</v>
      </c>
      <c r="AL108" s="29" t="s">
        <v>8</v>
      </c>
      <c r="AM108" s="29" t="s">
        <v>8</v>
      </c>
      <c r="AN108" s="29" t="s">
        <v>8</v>
      </c>
      <c r="AO108" s="29" t="s">
        <v>8</v>
      </c>
      <c r="AP108" s="29" t="s">
        <v>8</v>
      </c>
      <c r="AQ108" s="29" t="s">
        <v>8</v>
      </c>
      <c r="AR108" s="29" t="s">
        <v>8</v>
      </c>
      <c r="AS108" s="29" t="s">
        <v>8</v>
      </c>
      <c r="AT108" s="29" t="s">
        <v>8</v>
      </c>
      <c r="AU108" s="29" t="s">
        <v>8</v>
      </c>
      <c r="AV108" s="29" t="s">
        <v>8</v>
      </c>
      <c r="AW108" s="29" t="s">
        <v>8</v>
      </c>
      <c r="AX108" s="29" t="s">
        <v>8</v>
      </c>
      <c r="AY108" s="29" t="s">
        <v>8</v>
      </c>
      <c r="AZ108" s="29" t="s">
        <v>8</v>
      </c>
      <c r="BA108" s="29">
        <v>2</v>
      </c>
      <c r="BB108" s="29" t="s">
        <v>8</v>
      </c>
      <c r="BC108" s="29" t="s">
        <v>8</v>
      </c>
      <c r="BD108" s="29" t="s">
        <v>8</v>
      </c>
      <c r="BE108" s="29" t="s">
        <v>8</v>
      </c>
      <c r="BF108" s="29" t="s">
        <v>8</v>
      </c>
      <c r="BG108" s="29" t="s">
        <v>8</v>
      </c>
      <c r="BH108" s="29" t="s">
        <v>8</v>
      </c>
      <c r="BI108" s="29" t="s">
        <v>8</v>
      </c>
      <c r="BJ108" s="29" t="s">
        <v>8</v>
      </c>
      <c r="BK108" s="29" t="s">
        <v>8</v>
      </c>
      <c r="BL108" s="29" t="s">
        <v>8</v>
      </c>
      <c r="BM108" s="29" t="s">
        <v>8</v>
      </c>
      <c r="BN108" s="29" t="s">
        <v>8</v>
      </c>
      <c r="BO108" s="29" t="s">
        <v>8</v>
      </c>
      <c r="BP108" s="29" t="s">
        <v>8</v>
      </c>
      <c r="BQ108" s="29" t="s">
        <v>8</v>
      </c>
      <c r="BR108" s="29" t="s">
        <v>8</v>
      </c>
      <c r="BS108" s="29" t="s">
        <v>970</v>
      </c>
      <c r="BT108" s="29" t="b">
        <v>0</v>
      </c>
      <c r="BU108" s="29" t="b">
        <v>1</v>
      </c>
      <c r="BV108" s="29" t="b">
        <v>1</v>
      </c>
      <c r="BW108" s="29" t="b">
        <v>0</v>
      </c>
      <c r="BX108" s="29" t="b">
        <v>0</v>
      </c>
      <c r="BY108" s="29" t="b">
        <v>0</v>
      </c>
      <c r="BZ108" s="29" t="b">
        <v>0</v>
      </c>
      <c r="CA108" s="29" t="b">
        <v>0</v>
      </c>
      <c r="CB108" s="29">
        <v>1</v>
      </c>
      <c r="CC108" s="29" t="s">
        <v>971</v>
      </c>
      <c r="CD108" s="29" t="s">
        <v>972</v>
      </c>
      <c r="CE108" s="29" t="s">
        <v>973</v>
      </c>
      <c r="CF108" s="29" t="s">
        <v>974</v>
      </c>
    </row>
    <row r="109" spans="1:84" x14ac:dyDescent="0.25">
      <c r="A109" s="29" t="s">
        <v>975</v>
      </c>
      <c r="B109" s="29">
        <v>310410928917370</v>
      </c>
      <c r="C109" s="29">
        <v>8.9014103279289106E+19</v>
      </c>
      <c r="D109" s="29">
        <v>353118081439583</v>
      </c>
      <c r="E109" s="29">
        <v>77</v>
      </c>
      <c r="F109" s="29">
        <v>5</v>
      </c>
      <c r="G109" s="29">
        <v>1103</v>
      </c>
      <c r="H109" s="29">
        <v>1103</v>
      </c>
      <c r="I109" s="29" t="s">
        <v>976</v>
      </c>
      <c r="J109" s="29" t="s">
        <v>977</v>
      </c>
      <c r="K109" s="50">
        <v>2.37003654985174E+16</v>
      </c>
      <c r="L109" s="50">
        <v>9042836590858620</v>
      </c>
      <c r="M109" s="50">
        <v>-4825815891508000</v>
      </c>
      <c r="N109" s="29" t="s">
        <v>18972</v>
      </c>
      <c r="O109" s="29">
        <v>1</v>
      </c>
      <c r="P109" s="29">
        <v>0</v>
      </c>
      <c r="Q109" s="29" t="s">
        <v>19026</v>
      </c>
      <c r="R109" s="29" t="s">
        <v>8</v>
      </c>
      <c r="S109" s="29" t="s">
        <v>8</v>
      </c>
      <c r="T109" s="29" t="s">
        <v>8</v>
      </c>
      <c r="U109" s="29" t="s">
        <v>8</v>
      </c>
      <c r="V109" s="29" t="s">
        <v>8</v>
      </c>
      <c r="W109" s="29" t="s">
        <v>8</v>
      </c>
      <c r="X109" s="29" t="s">
        <v>8</v>
      </c>
      <c r="Y109" s="29" t="s">
        <v>8</v>
      </c>
      <c r="Z109" s="29" t="s">
        <v>8</v>
      </c>
      <c r="AA109" s="29" t="s">
        <v>8</v>
      </c>
      <c r="AB109" s="29" t="s">
        <v>8</v>
      </c>
      <c r="AC109" s="29" t="s">
        <v>8</v>
      </c>
      <c r="AD109" s="29" t="s">
        <v>8</v>
      </c>
      <c r="AE109" s="29" t="s">
        <v>8</v>
      </c>
      <c r="AF109" s="29" t="s">
        <v>8</v>
      </c>
      <c r="AG109" s="29" t="s">
        <v>8</v>
      </c>
      <c r="AH109" s="29" t="s">
        <v>8</v>
      </c>
      <c r="AI109" s="29" t="s">
        <v>8</v>
      </c>
      <c r="AJ109" s="29" t="s">
        <v>8</v>
      </c>
      <c r="AK109" s="29" t="s">
        <v>8</v>
      </c>
      <c r="AL109" s="29" t="s">
        <v>8</v>
      </c>
      <c r="AM109" s="29" t="s">
        <v>8</v>
      </c>
      <c r="AN109" s="29" t="s">
        <v>8</v>
      </c>
      <c r="AO109" s="29" t="s">
        <v>8</v>
      </c>
      <c r="AP109" s="29" t="s">
        <v>8</v>
      </c>
      <c r="AQ109" s="29" t="s">
        <v>8</v>
      </c>
      <c r="AR109" s="29" t="s">
        <v>8</v>
      </c>
      <c r="AS109" s="29" t="s">
        <v>8</v>
      </c>
      <c r="AT109" s="29" t="s">
        <v>8</v>
      </c>
      <c r="AU109" s="29" t="s">
        <v>8</v>
      </c>
      <c r="AV109" s="29" t="s">
        <v>8</v>
      </c>
      <c r="AW109" s="29" t="s">
        <v>8</v>
      </c>
      <c r="AX109" s="29" t="s">
        <v>8</v>
      </c>
      <c r="AY109" s="29" t="s">
        <v>8</v>
      </c>
      <c r="AZ109" s="29" t="s">
        <v>8</v>
      </c>
      <c r="BA109" s="29">
        <v>2</v>
      </c>
      <c r="BB109" s="29" t="s">
        <v>8</v>
      </c>
      <c r="BC109" s="29" t="s">
        <v>8</v>
      </c>
      <c r="BD109" s="29" t="s">
        <v>8</v>
      </c>
      <c r="BE109" s="29" t="s">
        <v>8</v>
      </c>
      <c r="BF109" s="29" t="s">
        <v>8</v>
      </c>
      <c r="BG109" s="29" t="s">
        <v>8</v>
      </c>
      <c r="BH109" s="29" t="s">
        <v>8</v>
      </c>
      <c r="BI109" s="29" t="s">
        <v>8</v>
      </c>
      <c r="BJ109" s="29" t="s">
        <v>8</v>
      </c>
      <c r="BK109" s="29" t="s">
        <v>8</v>
      </c>
      <c r="BL109" s="29" t="s">
        <v>8</v>
      </c>
      <c r="BM109" s="29" t="s">
        <v>8</v>
      </c>
      <c r="BN109" s="29" t="s">
        <v>8</v>
      </c>
      <c r="BO109" s="29" t="s">
        <v>8</v>
      </c>
      <c r="BP109" s="29" t="s">
        <v>8</v>
      </c>
      <c r="BQ109" s="29" t="s">
        <v>8</v>
      </c>
      <c r="BR109" s="29" t="s">
        <v>8</v>
      </c>
      <c r="BS109" s="29" t="s">
        <v>978</v>
      </c>
      <c r="BT109" s="29" t="b">
        <v>0</v>
      </c>
      <c r="BU109" s="29" t="b">
        <v>1</v>
      </c>
      <c r="BV109" s="29" t="b">
        <v>1</v>
      </c>
      <c r="BW109" s="29" t="b">
        <v>0</v>
      </c>
      <c r="BX109" s="29" t="b">
        <v>0</v>
      </c>
      <c r="BY109" s="29" t="b">
        <v>0</v>
      </c>
      <c r="BZ109" s="29" t="b">
        <v>0</v>
      </c>
      <c r="CA109" s="29" t="b">
        <v>0</v>
      </c>
      <c r="CB109" s="29">
        <v>1</v>
      </c>
      <c r="CC109" s="29" t="s">
        <v>979</v>
      </c>
      <c r="CD109" s="29" t="s">
        <v>980</v>
      </c>
      <c r="CE109" s="29" t="s">
        <v>981</v>
      </c>
      <c r="CF109" s="29" t="s">
        <v>982</v>
      </c>
    </row>
    <row r="110" spans="1:84" x14ac:dyDescent="0.25">
      <c r="A110" s="29" t="s">
        <v>983</v>
      </c>
      <c r="B110" s="29">
        <v>310410942995952</v>
      </c>
      <c r="C110" s="29">
        <v>8.9014103279429894E+19</v>
      </c>
      <c r="D110" s="29">
        <v>353118083539513</v>
      </c>
      <c r="E110" s="29">
        <v>77</v>
      </c>
      <c r="F110" s="29">
        <v>7</v>
      </c>
      <c r="G110" s="29">
        <v>1095</v>
      </c>
      <c r="H110" s="29">
        <v>1095</v>
      </c>
      <c r="I110" s="29" t="s">
        <v>984</v>
      </c>
      <c r="J110" s="29" t="s">
        <v>985</v>
      </c>
      <c r="K110" s="50">
        <v>2.37084296315506E+16</v>
      </c>
      <c r="L110" s="50">
        <v>9042504830872170</v>
      </c>
      <c r="M110" s="50">
        <v>-3700357140033610</v>
      </c>
      <c r="N110" s="29" t="s">
        <v>18972</v>
      </c>
      <c r="O110" s="29">
        <v>1</v>
      </c>
      <c r="P110" s="29">
        <v>0</v>
      </c>
      <c r="Q110" s="29" t="s">
        <v>8</v>
      </c>
      <c r="R110" s="29" t="s">
        <v>8</v>
      </c>
      <c r="S110" s="29" t="s">
        <v>8</v>
      </c>
      <c r="T110" s="29" t="s">
        <v>8</v>
      </c>
      <c r="U110" s="29" t="s">
        <v>8</v>
      </c>
      <c r="V110" s="29" t="s">
        <v>8</v>
      </c>
      <c r="W110" s="29" t="s">
        <v>8</v>
      </c>
      <c r="X110" s="29" t="s">
        <v>8</v>
      </c>
      <c r="Y110" s="29" t="s">
        <v>8</v>
      </c>
      <c r="Z110" s="29" t="s">
        <v>8</v>
      </c>
      <c r="AA110" s="29" t="s">
        <v>8</v>
      </c>
      <c r="AB110" s="29" t="s">
        <v>8</v>
      </c>
      <c r="AC110" s="29" t="s">
        <v>8</v>
      </c>
      <c r="AD110" s="29" t="s">
        <v>8</v>
      </c>
      <c r="AE110" s="29" t="s">
        <v>8</v>
      </c>
      <c r="AF110" s="29" t="s">
        <v>8</v>
      </c>
      <c r="AG110" s="29" t="s">
        <v>8</v>
      </c>
      <c r="AH110" s="29" t="s">
        <v>8</v>
      </c>
      <c r="AI110" s="29" t="s">
        <v>8</v>
      </c>
      <c r="AJ110" s="29" t="s">
        <v>8</v>
      </c>
      <c r="AK110" s="29" t="s">
        <v>8</v>
      </c>
      <c r="AL110" s="29" t="s">
        <v>8</v>
      </c>
      <c r="AM110" s="29" t="s">
        <v>8</v>
      </c>
      <c r="AN110" s="29" t="s">
        <v>8</v>
      </c>
      <c r="AO110" s="29" t="s">
        <v>8</v>
      </c>
      <c r="AP110" s="29" t="s">
        <v>8</v>
      </c>
      <c r="AQ110" s="29" t="s">
        <v>8</v>
      </c>
      <c r="AR110" s="29" t="s">
        <v>8</v>
      </c>
      <c r="AS110" s="29" t="s">
        <v>8</v>
      </c>
      <c r="AT110" s="29">
        <v>3</v>
      </c>
      <c r="AU110" s="29" t="s">
        <v>8</v>
      </c>
      <c r="AV110" s="29">
        <v>2</v>
      </c>
      <c r="AW110" s="29">
        <v>2</v>
      </c>
      <c r="AX110" s="29">
        <v>0</v>
      </c>
      <c r="AY110" s="29">
        <v>30</v>
      </c>
      <c r="AZ110" s="29">
        <v>1</v>
      </c>
      <c r="BA110" s="29" t="s">
        <v>8</v>
      </c>
      <c r="BB110" s="29" t="s">
        <v>8</v>
      </c>
      <c r="BC110" s="29" t="s">
        <v>8</v>
      </c>
      <c r="BD110" s="29" t="s">
        <v>8</v>
      </c>
      <c r="BE110" s="29" t="s">
        <v>8</v>
      </c>
      <c r="BF110" s="29" t="s">
        <v>8</v>
      </c>
      <c r="BG110" s="29" t="s">
        <v>8</v>
      </c>
      <c r="BH110" s="29" t="s">
        <v>8</v>
      </c>
      <c r="BI110" s="29" t="s">
        <v>8</v>
      </c>
      <c r="BJ110" s="29" t="s">
        <v>8</v>
      </c>
      <c r="BK110" s="29" t="s">
        <v>8</v>
      </c>
      <c r="BL110" s="29" t="s">
        <v>8</v>
      </c>
      <c r="BM110" s="29" t="s">
        <v>8</v>
      </c>
      <c r="BN110" s="29" t="s">
        <v>8</v>
      </c>
      <c r="BO110" s="29" t="s">
        <v>8</v>
      </c>
      <c r="BP110" s="29" t="s">
        <v>8</v>
      </c>
      <c r="BQ110" s="29" t="s">
        <v>8</v>
      </c>
      <c r="BR110" s="29" t="s">
        <v>8</v>
      </c>
      <c r="BS110" s="29" t="s">
        <v>434</v>
      </c>
      <c r="BT110" s="29" t="b">
        <v>0</v>
      </c>
      <c r="BU110" s="29" t="b">
        <v>0</v>
      </c>
      <c r="BV110" s="29" t="b">
        <v>0</v>
      </c>
      <c r="BW110" s="29" t="b">
        <v>0</v>
      </c>
      <c r="BX110" s="29" t="b">
        <v>0</v>
      </c>
      <c r="BY110" s="29" t="b">
        <v>1</v>
      </c>
      <c r="BZ110" s="29" t="b">
        <v>1</v>
      </c>
      <c r="CA110" s="29" t="b">
        <v>0</v>
      </c>
      <c r="CB110" s="29">
        <v>1</v>
      </c>
      <c r="CC110" s="29" t="s">
        <v>986</v>
      </c>
      <c r="CD110" s="29" t="s">
        <v>987</v>
      </c>
      <c r="CE110" s="29" t="s">
        <v>988</v>
      </c>
      <c r="CF110" s="29" t="s">
        <v>989</v>
      </c>
    </row>
    <row r="111" spans="1:84" x14ac:dyDescent="0.25">
      <c r="A111" s="29" t="s">
        <v>990</v>
      </c>
      <c r="B111" s="29">
        <v>310410942995952</v>
      </c>
      <c r="C111" s="29">
        <v>8.9014103279429894E+19</v>
      </c>
      <c r="D111" s="29">
        <v>353118083539513</v>
      </c>
      <c r="E111" s="29">
        <v>77</v>
      </c>
      <c r="F111" s="29">
        <v>7</v>
      </c>
      <c r="G111" s="29">
        <v>1096</v>
      </c>
      <c r="H111" s="29">
        <v>1096</v>
      </c>
      <c r="I111" s="29" t="s">
        <v>991</v>
      </c>
      <c r="J111" s="29" t="s">
        <v>992</v>
      </c>
      <c r="K111" s="50">
        <v>2370774928419790</v>
      </c>
      <c r="L111" s="50">
        <v>9042546332807730</v>
      </c>
      <c r="M111" s="50">
        <v>-3.39369418220331E+16</v>
      </c>
      <c r="N111" s="29" t="s">
        <v>18972</v>
      </c>
      <c r="O111" s="29">
        <v>1</v>
      </c>
      <c r="P111" s="29">
        <v>0</v>
      </c>
      <c r="Q111" s="29" t="s">
        <v>8</v>
      </c>
      <c r="R111" s="29" t="s">
        <v>8</v>
      </c>
      <c r="S111" s="29" t="s">
        <v>8</v>
      </c>
      <c r="T111" s="29" t="s">
        <v>8</v>
      </c>
      <c r="U111" s="29" t="s">
        <v>8</v>
      </c>
      <c r="V111" s="29" t="s">
        <v>8</v>
      </c>
      <c r="W111" s="29" t="s">
        <v>8</v>
      </c>
      <c r="X111" s="29" t="s">
        <v>8</v>
      </c>
      <c r="Y111" s="29" t="s">
        <v>8</v>
      </c>
      <c r="Z111" s="29" t="s">
        <v>8</v>
      </c>
      <c r="AA111" s="29" t="s">
        <v>8</v>
      </c>
      <c r="AB111" s="29" t="s">
        <v>8</v>
      </c>
      <c r="AC111" s="29" t="s">
        <v>8</v>
      </c>
      <c r="AD111" s="29" t="s">
        <v>8</v>
      </c>
      <c r="AE111" s="29" t="s">
        <v>8</v>
      </c>
      <c r="AF111" s="29" t="s">
        <v>8</v>
      </c>
      <c r="AG111" s="29" t="s">
        <v>8</v>
      </c>
      <c r="AH111" s="29" t="s">
        <v>8</v>
      </c>
      <c r="AI111" s="29" t="s">
        <v>8</v>
      </c>
      <c r="AJ111" s="29" t="s">
        <v>8</v>
      </c>
      <c r="AK111" s="29" t="s">
        <v>8</v>
      </c>
      <c r="AL111" s="29" t="s">
        <v>8</v>
      </c>
      <c r="AM111" s="29" t="s">
        <v>8</v>
      </c>
      <c r="AN111" s="29" t="s">
        <v>8</v>
      </c>
      <c r="AO111" s="29" t="s">
        <v>8</v>
      </c>
      <c r="AP111" s="29" t="s">
        <v>8</v>
      </c>
      <c r="AQ111" s="29" t="s">
        <v>8</v>
      </c>
      <c r="AR111" s="29" t="s">
        <v>8</v>
      </c>
      <c r="AS111" s="29" t="s">
        <v>8</v>
      </c>
      <c r="AT111" s="29">
        <v>3</v>
      </c>
      <c r="AU111" s="29" t="s">
        <v>8</v>
      </c>
      <c r="AV111" s="29">
        <v>2</v>
      </c>
      <c r="AW111" s="29">
        <v>6</v>
      </c>
      <c r="AX111" s="29">
        <v>4</v>
      </c>
      <c r="AY111" s="29">
        <v>67</v>
      </c>
      <c r="AZ111" s="29">
        <v>1</v>
      </c>
      <c r="BA111" s="29" t="s">
        <v>8</v>
      </c>
      <c r="BB111" s="29" t="s">
        <v>8</v>
      </c>
      <c r="BC111" s="29" t="s">
        <v>8</v>
      </c>
      <c r="BD111" s="29" t="s">
        <v>8</v>
      </c>
      <c r="BE111" s="29" t="s">
        <v>8</v>
      </c>
      <c r="BF111" s="29" t="s">
        <v>8</v>
      </c>
      <c r="BG111" s="29" t="s">
        <v>8</v>
      </c>
      <c r="BH111" s="29" t="s">
        <v>8</v>
      </c>
      <c r="BI111" s="29" t="s">
        <v>8</v>
      </c>
      <c r="BJ111" s="29" t="s">
        <v>8</v>
      </c>
      <c r="BK111" s="29" t="s">
        <v>8</v>
      </c>
      <c r="BL111" s="29" t="s">
        <v>8</v>
      </c>
      <c r="BM111" s="29" t="s">
        <v>8</v>
      </c>
      <c r="BN111" s="29" t="s">
        <v>8</v>
      </c>
      <c r="BO111" s="29" t="s">
        <v>8</v>
      </c>
      <c r="BP111" s="29" t="s">
        <v>8</v>
      </c>
      <c r="BQ111" s="29" t="s">
        <v>8</v>
      </c>
      <c r="BR111" s="29" t="s">
        <v>8</v>
      </c>
      <c r="BS111" s="29" t="s">
        <v>993</v>
      </c>
      <c r="BT111" s="29" t="b">
        <v>0</v>
      </c>
      <c r="BU111" s="29" t="b">
        <v>0</v>
      </c>
      <c r="BV111" s="29" t="b">
        <v>0</v>
      </c>
      <c r="BW111" s="29" t="b">
        <v>0</v>
      </c>
      <c r="BX111" s="29" t="b">
        <v>0</v>
      </c>
      <c r="BY111" s="29" t="b">
        <v>1</v>
      </c>
      <c r="BZ111" s="29" t="b">
        <v>1</v>
      </c>
      <c r="CA111" s="29" t="b">
        <v>0</v>
      </c>
      <c r="CB111" s="29">
        <v>1</v>
      </c>
      <c r="CC111" s="29" t="s">
        <v>994</v>
      </c>
      <c r="CD111" s="29" t="s">
        <v>995</v>
      </c>
      <c r="CE111" s="29" t="s">
        <v>996</v>
      </c>
      <c r="CF111" s="29" t="s">
        <v>997</v>
      </c>
    </row>
    <row r="112" spans="1:84" x14ac:dyDescent="0.25">
      <c r="A112" s="29" t="s">
        <v>998</v>
      </c>
      <c r="B112" s="29">
        <v>310410942995952</v>
      </c>
      <c r="C112" s="29">
        <v>8.9014103279429894E+19</v>
      </c>
      <c r="D112" s="29">
        <v>353118083539513</v>
      </c>
      <c r="E112" s="29">
        <v>77</v>
      </c>
      <c r="F112" s="29">
        <v>1</v>
      </c>
      <c r="G112" s="29">
        <v>1091</v>
      </c>
      <c r="H112" s="29">
        <v>1091</v>
      </c>
      <c r="I112" s="29" t="s">
        <v>999</v>
      </c>
      <c r="J112" s="29" t="s">
        <v>1000</v>
      </c>
      <c r="K112" s="50">
        <v>2.37076146188601E+16</v>
      </c>
      <c r="L112" s="50">
        <v>904254434203985</v>
      </c>
      <c r="M112" s="50">
        <v>-4144126080043390</v>
      </c>
      <c r="N112" s="29" t="s">
        <v>18972</v>
      </c>
      <c r="O112" s="29">
        <v>1</v>
      </c>
      <c r="P112" s="29">
        <v>0</v>
      </c>
      <c r="Q112" s="29" t="s">
        <v>19027</v>
      </c>
      <c r="R112" s="29" t="s">
        <v>8</v>
      </c>
      <c r="S112" s="29" t="s">
        <v>8</v>
      </c>
      <c r="T112" s="29" t="s">
        <v>8</v>
      </c>
      <c r="U112" s="29" t="s">
        <v>8</v>
      </c>
      <c r="V112" s="29" t="s">
        <v>8</v>
      </c>
      <c r="W112" s="29" t="s">
        <v>8</v>
      </c>
      <c r="X112" s="29" t="s">
        <v>8</v>
      </c>
      <c r="Y112" s="29" t="s">
        <v>8</v>
      </c>
      <c r="Z112" s="29" t="s">
        <v>8</v>
      </c>
      <c r="AA112" s="29" t="s">
        <v>8</v>
      </c>
      <c r="AB112" s="29" t="s">
        <v>8</v>
      </c>
      <c r="AC112" s="29" t="s">
        <v>8</v>
      </c>
      <c r="AD112" s="29" t="s">
        <v>8</v>
      </c>
      <c r="AE112" s="29" t="s">
        <v>8</v>
      </c>
      <c r="AF112" s="29" t="s">
        <v>8</v>
      </c>
      <c r="AG112" s="29" t="s">
        <v>8</v>
      </c>
      <c r="AH112" s="29" t="s">
        <v>8</v>
      </c>
      <c r="AI112" s="29" t="s">
        <v>8</v>
      </c>
      <c r="AJ112" s="29" t="s">
        <v>8</v>
      </c>
      <c r="AK112" s="29" t="s">
        <v>8</v>
      </c>
      <c r="AL112" s="29" t="s">
        <v>8</v>
      </c>
      <c r="AM112" s="29" t="s">
        <v>8</v>
      </c>
      <c r="AN112" s="29" t="s">
        <v>8</v>
      </c>
      <c r="AO112" s="29" t="s">
        <v>8</v>
      </c>
      <c r="AP112" s="29" t="s">
        <v>8</v>
      </c>
      <c r="AQ112" s="29" t="s">
        <v>8</v>
      </c>
      <c r="AR112" s="29" t="s">
        <v>8</v>
      </c>
      <c r="AS112" s="29" t="s">
        <v>8</v>
      </c>
      <c r="AT112" s="29" t="s">
        <v>8</v>
      </c>
      <c r="AU112" s="29" t="s">
        <v>8</v>
      </c>
      <c r="AV112" s="29" t="s">
        <v>8</v>
      </c>
      <c r="AW112" s="29" t="s">
        <v>8</v>
      </c>
      <c r="AX112" s="29" t="s">
        <v>8</v>
      </c>
      <c r="AY112" s="29" t="s">
        <v>8</v>
      </c>
      <c r="AZ112" s="29" t="s">
        <v>8</v>
      </c>
      <c r="BA112" s="29" t="s">
        <v>8</v>
      </c>
      <c r="BB112" s="29" t="s">
        <v>8</v>
      </c>
      <c r="BC112" s="29">
        <v>4</v>
      </c>
      <c r="BD112" s="29">
        <v>1</v>
      </c>
      <c r="BE112" s="29">
        <v>3</v>
      </c>
      <c r="BF112" s="29">
        <v>1</v>
      </c>
      <c r="BG112" s="29" t="s">
        <v>8</v>
      </c>
      <c r="BH112" s="29">
        <v>1</v>
      </c>
      <c r="BI112" s="29">
        <v>0</v>
      </c>
      <c r="BJ112" s="29">
        <v>0</v>
      </c>
      <c r="BK112" s="29">
        <v>0</v>
      </c>
      <c r="BL112" s="29">
        <v>0</v>
      </c>
      <c r="BM112" s="29">
        <v>1</v>
      </c>
      <c r="BN112" s="29">
        <v>0</v>
      </c>
      <c r="BO112" s="29">
        <v>1</v>
      </c>
      <c r="BP112" s="29">
        <v>2</v>
      </c>
      <c r="BQ112" s="29" t="s">
        <v>8</v>
      </c>
      <c r="BR112" s="29" t="s">
        <v>8</v>
      </c>
      <c r="BS112" s="29" t="s">
        <v>1001</v>
      </c>
      <c r="BT112" s="29" t="b">
        <v>0</v>
      </c>
      <c r="BU112" s="29" t="b">
        <v>0</v>
      </c>
      <c r="BV112" s="29" t="b">
        <v>0</v>
      </c>
      <c r="BW112" s="29" t="b">
        <v>0</v>
      </c>
      <c r="BX112" s="29" t="b">
        <v>0</v>
      </c>
      <c r="BY112" s="29" t="b">
        <v>1</v>
      </c>
      <c r="BZ112" s="29" t="b">
        <v>1</v>
      </c>
      <c r="CA112" s="29" t="b">
        <v>0</v>
      </c>
      <c r="CB112" s="29">
        <v>1</v>
      </c>
      <c r="CC112" s="29" t="s">
        <v>1002</v>
      </c>
      <c r="CD112" s="29" t="s">
        <v>1003</v>
      </c>
      <c r="CE112" s="29" t="s">
        <v>1004</v>
      </c>
      <c r="CF112" s="29" t="s">
        <v>1005</v>
      </c>
    </row>
    <row r="113" spans="1:84" x14ac:dyDescent="0.25">
      <c r="A113" s="29" t="s">
        <v>1006</v>
      </c>
      <c r="B113" s="29">
        <v>310410942995952</v>
      </c>
      <c r="C113" s="29">
        <v>8.9014103279429894E+19</v>
      </c>
      <c r="D113" s="29">
        <v>353118083539513</v>
      </c>
      <c r="E113" s="29">
        <v>77</v>
      </c>
      <c r="F113" s="29">
        <v>1</v>
      </c>
      <c r="G113" s="29">
        <v>1092</v>
      </c>
      <c r="H113" s="29">
        <v>1092</v>
      </c>
      <c r="I113" s="29" t="s">
        <v>1007</v>
      </c>
      <c r="J113" s="29" t="s">
        <v>1008</v>
      </c>
      <c r="K113" s="50">
        <v>2.37081736386016E+16</v>
      </c>
      <c r="L113" s="50">
        <v>9042552070686890</v>
      </c>
      <c r="M113" s="50">
        <v>-4087062426267930</v>
      </c>
      <c r="N113" s="29" t="s">
        <v>18972</v>
      </c>
      <c r="O113" s="29">
        <v>1</v>
      </c>
      <c r="P113" s="29">
        <v>0</v>
      </c>
      <c r="Q113" s="29" t="s">
        <v>19028</v>
      </c>
      <c r="R113" s="29" t="s">
        <v>8</v>
      </c>
      <c r="S113" s="29" t="s">
        <v>8</v>
      </c>
      <c r="T113" s="29" t="s">
        <v>8</v>
      </c>
      <c r="U113" s="29" t="s">
        <v>8</v>
      </c>
      <c r="V113" s="29" t="s">
        <v>8</v>
      </c>
      <c r="W113" s="29" t="s">
        <v>8</v>
      </c>
      <c r="X113" s="29" t="s">
        <v>8</v>
      </c>
      <c r="Y113" s="29" t="s">
        <v>8</v>
      </c>
      <c r="Z113" s="29" t="s">
        <v>8</v>
      </c>
      <c r="AA113" s="29" t="s">
        <v>8</v>
      </c>
      <c r="AB113" s="29" t="s">
        <v>8</v>
      </c>
      <c r="AC113" s="29" t="s">
        <v>8</v>
      </c>
      <c r="AD113" s="29" t="s">
        <v>8</v>
      </c>
      <c r="AE113" s="29" t="s">
        <v>8</v>
      </c>
      <c r="AF113" s="29" t="s">
        <v>8</v>
      </c>
      <c r="AG113" s="29" t="s">
        <v>8</v>
      </c>
      <c r="AH113" s="29" t="s">
        <v>8</v>
      </c>
      <c r="AI113" s="29" t="s">
        <v>8</v>
      </c>
      <c r="AJ113" s="29" t="s">
        <v>8</v>
      </c>
      <c r="AK113" s="29" t="s">
        <v>8</v>
      </c>
      <c r="AL113" s="29" t="s">
        <v>8</v>
      </c>
      <c r="AM113" s="29" t="s">
        <v>8</v>
      </c>
      <c r="AN113" s="29" t="s">
        <v>8</v>
      </c>
      <c r="AO113" s="29" t="s">
        <v>8</v>
      </c>
      <c r="AP113" s="29" t="s">
        <v>8</v>
      </c>
      <c r="AQ113" s="29" t="s">
        <v>8</v>
      </c>
      <c r="AR113" s="29" t="s">
        <v>8</v>
      </c>
      <c r="AS113" s="29" t="s">
        <v>8</v>
      </c>
      <c r="AT113" s="29" t="s">
        <v>8</v>
      </c>
      <c r="AU113" s="29" t="s">
        <v>8</v>
      </c>
      <c r="AV113" s="29" t="s">
        <v>8</v>
      </c>
      <c r="AW113" s="29" t="s">
        <v>8</v>
      </c>
      <c r="AX113" s="29" t="s">
        <v>8</v>
      </c>
      <c r="AY113" s="29" t="s">
        <v>8</v>
      </c>
      <c r="AZ113" s="29" t="s">
        <v>8</v>
      </c>
      <c r="BA113" s="29" t="s">
        <v>8</v>
      </c>
      <c r="BB113" s="29" t="s">
        <v>8</v>
      </c>
      <c r="BC113" s="29">
        <v>2</v>
      </c>
      <c r="BD113" s="29">
        <v>2</v>
      </c>
      <c r="BE113" s="29">
        <v>1</v>
      </c>
      <c r="BF113" s="29">
        <v>1</v>
      </c>
      <c r="BG113" s="29" t="s">
        <v>8</v>
      </c>
      <c r="BH113" s="29">
        <v>1</v>
      </c>
      <c r="BI113" s="29">
        <v>1</v>
      </c>
      <c r="BJ113" s="29">
        <v>0</v>
      </c>
      <c r="BK113" s="29">
        <v>0</v>
      </c>
      <c r="BL113" s="29">
        <v>0</v>
      </c>
      <c r="BM113" s="29">
        <v>1</v>
      </c>
      <c r="BN113" s="29">
        <v>0</v>
      </c>
      <c r="BO113" s="29">
        <v>1</v>
      </c>
      <c r="BP113" s="29">
        <v>3</v>
      </c>
      <c r="BQ113" s="29" t="s">
        <v>8</v>
      </c>
      <c r="BR113" s="29" t="s">
        <v>8</v>
      </c>
      <c r="BS113" s="29" t="s">
        <v>192</v>
      </c>
      <c r="BT113" s="29" t="b">
        <v>0</v>
      </c>
      <c r="BU113" s="29" t="b">
        <v>0</v>
      </c>
      <c r="BV113" s="29" t="b">
        <v>0</v>
      </c>
      <c r="BW113" s="29" t="b">
        <v>0</v>
      </c>
      <c r="BX113" s="29" t="b">
        <v>0</v>
      </c>
      <c r="BY113" s="29" t="b">
        <v>1</v>
      </c>
      <c r="BZ113" s="29" t="b">
        <v>1</v>
      </c>
      <c r="CA113" s="29" t="b">
        <v>0</v>
      </c>
      <c r="CB113" s="29">
        <v>1</v>
      </c>
      <c r="CC113" s="29" t="s">
        <v>1009</v>
      </c>
      <c r="CD113" s="29" t="s">
        <v>1010</v>
      </c>
      <c r="CE113" s="29" t="s">
        <v>1011</v>
      </c>
      <c r="CF113" s="29" t="s">
        <v>1012</v>
      </c>
    </row>
    <row r="114" spans="1:84" x14ac:dyDescent="0.25">
      <c r="A114" s="29" t="s">
        <v>1013</v>
      </c>
      <c r="B114" s="29">
        <v>310410942995952</v>
      </c>
      <c r="C114" s="29">
        <v>8.9014103279429894E+19</v>
      </c>
      <c r="D114" s="29">
        <v>353118083539513</v>
      </c>
      <c r="E114" s="29">
        <v>77</v>
      </c>
      <c r="F114" s="29">
        <v>10</v>
      </c>
      <c r="G114" s="29">
        <v>1093</v>
      </c>
      <c r="H114" s="29">
        <v>1093</v>
      </c>
      <c r="I114" s="29" t="s">
        <v>1014</v>
      </c>
      <c r="J114" s="29" t="s">
        <v>1015</v>
      </c>
      <c r="K114" s="50">
        <v>2.37083248751294E+16</v>
      </c>
      <c r="L114" s="50">
        <v>9042557187163260</v>
      </c>
      <c r="M114" s="50">
        <v>-4936696691947140</v>
      </c>
      <c r="N114" s="29" t="s">
        <v>18972</v>
      </c>
      <c r="O114" s="29">
        <v>1</v>
      </c>
      <c r="P114" s="29">
        <v>0</v>
      </c>
      <c r="Q114" s="29" t="s">
        <v>18975</v>
      </c>
      <c r="R114" s="29" t="s">
        <v>8</v>
      </c>
      <c r="S114" s="29" t="s">
        <v>8</v>
      </c>
      <c r="T114" s="29" t="s">
        <v>8</v>
      </c>
      <c r="U114" s="29" t="s">
        <v>8</v>
      </c>
      <c r="V114" s="29" t="s">
        <v>8</v>
      </c>
      <c r="W114" s="29" t="s">
        <v>8</v>
      </c>
      <c r="X114" s="29" t="s">
        <v>8</v>
      </c>
      <c r="Y114" s="29" t="s">
        <v>8</v>
      </c>
      <c r="Z114" s="29" t="s">
        <v>8</v>
      </c>
      <c r="AA114" s="29" t="s">
        <v>8</v>
      </c>
      <c r="AB114" s="29" t="s">
        <v>8</v>
      </c>
      <c r="AC114" s="29" t="s">
        <v>8</v>
      </c>
      <c r="AD114" s="29" t="s">
        <v>8</v>
      </c>
      <c r="AE114" s="29" t="s">
        <v>8</v>
      </c>
      <c r="AF114" s="29" t="s">
        <v>8</v>
      </c>
      <c r="AG114" s="29" t="s">
        <v>8</v>
      </c>
      <c r="AH114" s="29" t="s">
        <v>8</v>
      </c>
      <c r="AI114" s="29" t="s">
        <v>8</v>
      </c>
      <c r="AJ114" s="29" t="s">
        <v>8</v>
      </c>
      <c r="AK114" s="29" t="s">
        <v>8</v>
      </c>
      <c r="AL114" s="29" t="s">
        <v>8</v>
      </c>
      <c r="AM114" s="29">
        <v>3</v>
      </c>
      <c r="AN114" s="29" t="s">
        <v>8</v>
      </c>
      <c r="AO114" s="29">
        <v>1</v>
      </c>
      <c r="AP114" s="29">
        <v>1</v>
      </c>
      <c r="AQ114" s="29">
        <v>1</v>
      </c>
      <c r="AR114" s="29" t="s">
        <v>18990</v>
      </c>
      <c r="AS114" s="29" t="s">
        <v>18993</v>
      </c>
      <c r="AT114" s="29" t="s">
        <v>8</v>
      </c>
      <c r="AU114" s="29" t="s">
        <v>8</v>
      </c>
      <c r="AV114" s="29" t="s">
        <v>8</v>
      </c>
      <c r="AW114" s="29" t="s">
        <v>8</v>
      </c>
      <c r="AX114" s="29" t="s">
        <v>8</v>
      </c>
      <c r="AY114" s="29" t="s">
        <v>8</v>
      </c>
      <c r="AZ114" s="29" t="s">
        <v>8</v>
      </c>
      <c r="BA114" s="29" t="s">
        <v>8</v>
      </c>
      <c r="BB114" s="29" t="s">
        <v>8</v>
      </c>
      <c r="BC114" s="29" t="s">
        <v>8</v>
      </c>
      <c r="BD114" s="29" t="s">
        <v>8</v>
      </c>
      <c r="BE114" s="29" t="s">
        <v>8</v>
      </c>
      <c r="BF114" s="29" t="s">
        <v>8</v>
      </c>
      <c r="BG114" s="29" t="s">
        <v>8</v>
      </c>
      <c r="BH114" s="29" t="s">
        <v>8</v>
      </c>
      <c r="BI114" s="29" t="s">
        <v>8</v>
      </c>
      <c r="BJ114" s="29" t="s">
        <v>8</v>
      </c>
      <c r="BK114" s="29" t="s">
        <v>8</v>
      </c>
      <c r="BL114" s="29" t="s">
        <v>8</v>
      </c>
      <c r="BM114" s="29" t="s">
        <v>8</v>
      </c>
      <c r="BN114" s="29" t="s">
        <v>8</v>
      </c>
      <c r="BO114" s="29" t="s">
        <v>8</v>
      </c>
      <c r="BP114" s="29" t="s">
        <v>8</v>
      </c>
      <c r="BQ114" s="29" t="s">
        <v>8</v>
      </c>
      <c r="BR114" s="29" t="s">
        <v>8</v>
      </c>
      <c r="BS114" s="29" t="s">
        <v>1016</v>
      </c>
      <c r="BT114" s="29" t="b">
        <v>0</v>
      </c>
      <c r="BU114" s="29" t="b">
        <v>0</v>
      </c>
      <c r="BV114" s="29" t="b">
        <v>0</v>
      </c>
      <c r="BW114" s="29" t="b">
        <v>0</v>
      </c>
      <c r="BX114" s="29" t="b">
        <v>0</v>
      </c>
      <c r="BY114" s="29" t="b">
        <v>1</v>
      </c>
      <c r="BZ114" s="29" t="b">
        <v>1</v>
      </c>
      <c r="CA114" s="29" t="b">
        <v>0</v>
      </c>
      <c r="CB114" s="29">
        <v>1</v>
      </c>
      <c r="CC114" s="29" t="s">
        <v>1017</v>
      </c>
      <c r="CD114" s="29" t="s">
        <v>1018</v>
      </c>
      <c r="CE114" s="29" t="s">
        <v>1019</v>
      </c>
      <c r="CF114" s="29" t="s">
        <v>1020</v>
      </c>
    </row>
    <row r="115" spans="1:84" x14ac:dyDescent="0.25">
      <c r="A115" s="29" t="s">
        <v>1021</v>
      </c>
      <c r="B115" s="29">
        <v>310410942995952</v>
      </c>
      <c r="C115" s="29">
        <v>8.9014103279429894E+19</v>
      </c>
      <c r="D115" s="29">
        <v>353118083539513</v>
      </c>
      <c r="E115" s="29">
        <v>77</v>
      </c>
      <c r="F115" s="29">
        <v>10</v>
      </c>
      <c r="G115" s="29">
        <v>1094</v>
      </c>
      <c r="H115" s="29">
        <v>1094</v>
      </c>
      <c r="I115" s="29" t="s">
        <v>1022</v>
      </c>
      <c r="J115" s="29" t="s">
        <v>1023</v>
      </c>
      <c r="K115" s="50">
        <v>2.37085709257844E+16</v>
      </c>
      <c r="L115" s="50">
        <v>9042514522258050</v>
      </c>
      <c r="M115" s="50">
        <v>-5.7100949683189504E+16</v>
      </c>
      <c r="N115" s="29" t="s">
        <v>18972</v>
      </c>
      <c r="O115" s="29">
        <v>1</v>
      </c>
      <c r="P115" s="29">
        <v>0</v>
      </c>
      <c r="Q115" s="29" t="s">
        <v>19029</v>
      </c>
      <c r="R115" s="29" t="s">
        <v>8</v>
      </c>
      <c r="S115" s="29" t="s">
        <v>8</v>
      </c>
      <c r="T115" s="29" t="s">
        <v>8</v>
      </c>
      <c r="U115" s="29" t="s">
        <v>8</v>
      </c>
      <c r="V115" s="29" t="s">
        <v>8</v>
      </c>
      <c r="W115" s="29" t="s">
        <v>8</v>
      </c>
      <c r="X115" s="29" t="s">
        <v>8</v>
      </c>
      <c r="Y115" s="29" t="s">
        <v>8</v>
      </c>
      <c r="Z115" s="29" t="s">
        <v>8</v>
      </c>
      <c r="AA115" s="29" t="s">
        <v>8</v>
      </c>
      <c r="AB115" s="29" t="s">
        <v>8</v>
      </c>
      <c r="AC115" s="29" t="s">
        <v>8</v>
      </c>
      <c r="AD115" s="29" t="s">
        <v>8</v>
      </c>
      <c r="AE115" s="29" t="s">
        <v>8</v>
      </c>
      <c r="AF115" s="29" t="s">
        <v>8</v>
      </c>
      <c r="AG115" s="29" t="s">
        <v>8</v>
      </c>
      <c r="AH115" s="29" t="s">
        <v>8</v>
      </c>
      <c r="AI115" s="29" t="s">
        <v>8</v>
      </c>
      <c r="AJ115" s="29" t="s">
        <v>8</v>
      </c>
      <c r="AK115" s="29" t="s">
        <v>8</v>
      </c>
      <c r="AL115" s="29" t="s">
        <v>8</v>
      </c>
      <c r="AM115" s="29">
        <v>3</v>
      </c>
      <c r="AN115" s="29" t="s">
        <v>8</v>
      </c>
      <c r="AO115" s="29">
        <v>1</v>
      </c>
      <c r="AP115" s="29">
        <v>1</v>
      </c>
      <c r="AQ115" s="29">
        <v>1</v>
      </c>
      <c r="AR115" s="29" t="s">
        <v>18983</v>
      </c>
      <c r="AS115" s="29" t="s">
        <v>19008</v>
      </c>
      <c r="AT115" s="29" t="s">
        <v>8</v>
      </c>
      <c r="AU115" s="29" t="s">
        <v>8</v>
      </c>
      <c r="AV115" s="29" t="s">
        <v>8</v>
      </c>
      <c r="AW115" s="29" t="s">
        <v>8</v>
      </c>
      <c r="AX115" s="29" t="s">
        <v>8</v>
      </c>
      <c r="AY115" s="29" t="s">
        <v>8</v>
      </c>
      <c r="AZ115" s="29" t="s">
        <v>8</v>
      </c>
      <c r="BA115" s="29" t="s">
        <v>8</v>
      </c>
      <c r="BB115" s="29" t="s">
        <v>8</v>
      </c>
      <c r="BC115" s="29" t="s">
        <v>8</v>
      </c>
      <c r="BD115" s="29" t="s">
        <v>8</v>
      </c>
      <c r="BE115" s="29" t="s">
        <v>8</v>
      </c>
      <c r="BF115" s="29" t="s">
        <v>8</v>
      </c>
      <c r="BG115" s="29" t="s">
        <v>8</v>
      </c>
      <c r="BH115" s="29" t="s">
        <v>8</v>
      </c>
      <c r="BI115" s="29" t="s">
        <v>8</v>
      </c>
      <c r="BJ115" s="29" t="s">
        <v>8</v>
      </c>
      <c r="BK115" s="29" t="s">
        <v>8</v>
      </c>
      <c r="BL115" s="29" t="s">
        <v>8</v>
      </c>
      <c r="BM115" s="29" t="s">
        <v>8</v>
      </c>
      <c r="BN115" s="29" t="s">
        <v>8</v>
      </c>
      <c r="BO115" s="29" t="s">
        <v>8</v>
      </c>
      <c r="BP115" s="29" t="s">
        <v>8</v>
      </c>
      <c r="BQ115" s="29" t="s">
        <v>8</v>
      </c>
      <c r="BR115" s="29" t="s">
        <v>8</v>
      </c>
      <c r="BS115" s="29" t="s">
        <v>1016</v>
      </c>
      <c r="BT115" s="29" t="b">
        <v>0</v>
      </c>
      <c r="BU115" s="29" t="b">
        <v>0</v>
      </c>
      <c r="BV115" s="29" t="b">
        <v>0</v>
      </c>
      <c r="BW115" s="29" t="b">
        <v>0</v>
      </c>
      <c r="BX115" s="29" t="b">
        <v>0</v>
      </c>
      <c r="BY115" s="29" t="b">
        <v>1</v>
      </c>
      <c r="BZ115" s="29" t="b">
        <v>1</v>
      </c>
      <c r="CA115" s="29" t="b">
        <v>0</v>
      </c>
      <c r="CB115" s="29">
        <v>1</v>
      </c>
      <c r="CC115" s="29" t="s">
        <v>1024</v>
      </c>
      <c r="CD115" s="29" t="s">
        <v>1025</v>
      </c>
      <c r="CE115" s="29" t="s">
        <v>1026</v>
      </c>
      <c r="CF115" s="29" t="s">
        <v>1027</v>
      </c>
    </row>
    <row r="116" spans="1:84" x14ac:dyDescent="0.25">
      <c r="A116" s="29" t="s">
        <v>1028</v>
      </c>
      <c r="B116" s="29">
        <v>310410928917370</v>
      </c>
      <c r="C116" s="29">
        <v>8.9014103279289106E+19</v>
      </c>
      <c r="D116" s="29">
        <v>353118081439583</v>
      </c>
      <c r="E116" s="29">
        <v>77</v>
      </c>
      <c r="F116" s="29">
        <v>8</v>
      </c>
      <c r="G116" s="29">
        <v>1123</v>
      </c>
      <c r="H116" s="29">
        <v>1123</v>
      </c>
      <c r="I116" s="29" t="s">
        <v>1029</v>
      </c>
      <c r="J116" s="29" t="s">
        <v>1030</v>
      </c>
      <c r="K116" s="50">
        <v>2.37063109802264E+16</v>
      </c>
      <c r="L116" s="50">
        <v>9042634844479390</v>
      </c>
      <c r="M116" s="50">
        <v>-5.2779492506967504E+16</v>
      </c>
      <c r="N116" s="29" t="s">
        <v>18977</v>
      </c>
      <c r="O116" s="29">
        <v>1</v>
      </c>
      <c r="P116" s="29">
        <v>0</v>
      </c>
      <c r="Q116" s="29" t="s">
        <v>8</v>
      </c>
      <c r="R116" s="29">
        <v>2</v>
      </c>
      <c r="S116" s="29">
        <v>3</v>
      </c>
      <c r="T116" s="29" t="s">
        <v>8</v>
      </c>
      <c r="U116" s="29">
        <v>10</v>
      </c>
      <c r="V116" s="29" t="s">
        <v>8</v>
      </c>
      <c r="W116" s="29" t="s">
        <v>8</v>
      </c>
      <c r="X116" s="29" t="s">
        <v>8</v>
      </c>
      <c r="Y116" s="29" t="s">
        <v>8</v>
      </c>
      <c r="Z116" s="29" t="s">
        <v>8</v>
      </c>
      <c r="AA116" s="29" t="s">
        <v>8</v>
      </c>
      <c r="AB116" s="29" t="s">
        <v>8</v>
      </c>
      <c r="AC116" s="29" t="s">
        <v>8</v>
      </c>
      <c r="AD116" s="29" t="s">
        <v>8</v>
      </c>
      <c r="AE116" s="29" t="s">
        <v>8</v>
      </c>
      <c r="AF116" s="29" t="s">
        <v>8</v>
      </c>
      <c r="AG116" s="29" t="s">
        <v>8</v>
      </c>
      <c r="AH116" s="29" t="s">
        <v>8</v>
      </c>
      <c r="AI116" s="29" t="s">
        <v>8</v>
      </c>
      <c r="AJ116" s="29" t="s">
        <v>8</v>
      </c>
      <c r="AK116" s="29" t="s">
        <v>8</v>
      </c>
      <c r="AL116" s="29" t="s">
        <v>8</v>
      </c>
      <c r="AM116" s="29" t="s">
        <v>8</v>
      </c>
      <c r="AN116" s="29" t="s">
        <v>8</v>
      </c>
      <c r="AO116" s="29" t="s">
        <v>8</v>
      </c>
      <c r="AP116" s="29" t="s">
        <v>8</v>
      </c>
      <c r="AQ116" s="29" t="s">
        <v>8</v>
      </c>
      <c r="AR116" s="29" t="s">
        <v>8</v>
      </c>
      <c r="AS116" s="29" t="s">
        <v>8</v>
      </c>
      <c r="AT116" s="29" t="s">
        <v>8</v>
      </c>
      <c r="AU116" s="29" t="s">
        <v>8</v>
      </c>
      <c r="AV116" s="29" t="s">
        <v>8</v>
      </c>
      <c r="AW116" s="29" t="s">
        <v>8</v>
      </c>
      <c r="AX116" s="29" t="s">
        <v>8</v>
      </c>
      <c r="AY116" s="29" t="s">
        <v>8</v>
      </c>
      <c r="AZ116" s="29" t="s">
        <v>8</v>
      </c>
      <c r="BA116" s="29" t="s">
        <v>8</v>
      </c>
      <c r="BB116" s="29" t="s">
        <v>8</v>
      </c>
      <c r="BC116" s="29" t="s">
        <v>8</v>
      </c>
      <c r="BD116" s="29" t="s">
        <v>8</v>
      </c>
      <c r="BE116" s="29" t="s">
        <v>8</v>
      </c>
      <c r="BF116" s="29" t="s">
        <v>8</v>
      </c>
      <c r="BG116" s="29" t="s">
        <v>8</v>
      </c>
      <c r="BH116" s="29" t="s">
        <v>8</v>
      </c>
      <c r="BI116" s="29" t="s">
        <v>8</v>
      </c>
      <c r="BJ116" s="29" t="s">
        <v>8</v>
      </c>
      <c r="BK116" s="29" t="s">
        <v>8</v>
      </c>
      <c r="BL116" s="29" t="s">
        <v>8</v>
      </c>
      <c r="BM116" s="29" t="s">
        <v>8</v>
      </c>
      <c r="BN116" s="29" t="s">
        <v>8</v>
      </c>
      <c r="BO116" s="29" t="s">
        <v>8</v>
      </c>
      <c r="BP116" s="29" t="s">
        <v>8</v>
      </c>
      <c r="BQ116" s="29" t="s">
        <v>8</v>
      </c>
      <c r="BR116" s="29" t="s">
        <v>8</v>
      </c>
      <c r="BS116" s="29" t="s">
        <v>1031</v>
      </c>
      <c r="BT116" s="29" t="b">
        <v>1</v>
      </c>
      <c r="BU116" s="29" t="b">
        <v>0</v>
      </c>
      <c r="BV116" s="29" t="b">
        <v>1</v>
      </c>
      <c r="BW116" s="29" t="b">
        <v>0</v>
      </c>
      <c r="BX116" s="29" t="b">
        <v>0</v>
      </c>
      <c r="BY116" s="29" t="b">
        <v>0</v>
      </c>
      <c r="BZ116" s="29" t="b">
        <v>0</v>
      </c>
      <c r="CA116" s="29" t="b">
        <v>0</v>
      </c>
      <c r="CB116" s="29">
        <v>1</v>
      </c>
      <c r="CC116" s="29" t="s">
        <v>1032</v>
      </c>
      <c r="CD116" s="29" t="s">
        <v>1033</v>
      </c>
      <c r="CE116" s="29" t="s">
        <v>1034</v>
      </c>
      <c r="CF116" s="29" t="s">
        <v>1035</v>
      </c>
    </row>
    <row r="117" spans="1:84" x14ac:dyDescent="0.25">
      <c r="A117" s="29" t="s">
        <v>1036</v>
      </c>
      <c r="B117" s="29">
        <v>310410928917370</v>
      </c>
      <c r="C117" s="29">
        <v>8.9014103279289106E+19</v>
      </c>
      <c r="D117" s="29">
        <v>353118081439583</v>
      </c>
      <c r="E117" s="29">
        <v>77</v>
      </c>
      <c r="F117" s="29">
        <v>8</v>
      </c>
      <c r="G117" s="29">
        <v>1124</v>
      </c>
      <c r="H117" s="29">
        <v>1124</v>
      </c>
      <c r="I117" s="29" t="s">
        <v>1037</v>
      </c>
      <c r="J117" s="29" t="s">
        <v>1038</v>
      </c>
      <c r="K117" s="50">
        <v>2.37055700942933E+16</v>
      </c>
      <c r="L117" s="50">
        <v>9042669665708360</v>
      </c>
      <c r="M117" s="50">
        <v>-2634842275313680</v>
      </c>
      <c r="N117" s="29" t="s">
        <v>18977</v>
      </c>
      <c r="O117" s="29">
        <v>1</v>
      </c>
      <c r="P117" s="29">
        <v>0</v>
      </c>
      <c r="Q117" s="29" t="s">
        <v>8</v>
      </c>
      <c r="R117" s="29">
        <v>2</v>
      </c>
      <c r="S117" s="29">
        <v>3</v>
      </c>
      <c r="T117" s="29" t="s">
        <v>8</v>
      </c>
      <c r="U117" s="29">
        <v>5</v>
      </c>
      <c r="V117" s="29" t="s">
        <v>8</v>
      </c>
      <c r="W117" s="29" t="s">
        <v>8</v>
      </c>
      <c r="X117" s="29" t="s">
        <v>8</v>
      </c>
      <c r="Y117" s="29" t="s">
        <v>8</v>
      </c>
      <c r="Z117" s="29" t="s">
        <v>8</v>
      </c>
      <c r="AA117" s="29" t="s">
        <v>8</v>
      </c>
      <c r="AB117" s="29" t="s">
        <v>8</v>
      </c>
      <c r="AC117" s="29" t="s">
        <v>8</v>
      </c>
      <c r="AD117" s="29" t="s">
        <v>8</v>
      </c>
      <c r="AE117" s="29" t="s">
        <v>8</v>
      </c>
      <c r="AF117" s="29" t="s">
        <v>8</v>
      </c>
      <c r="AG117" s="29" t="s">
        <v>8</v>
      </c>
      <c r="AH117" s="29" t="s">
        <v>8</v>
      </c>
      <c r="AI117" s="29" t="s">
        <v>8</v>
      </c>
      <c r="AJ117" s="29" t="s">
        <v>8</v>
      </c>
      <c r="AK117" s="29" t="s">
        <v>8</v>
      </c>
      <c r="AL117" s="29" t="s">
        <v>8</v>
      </c>
      <c r="AM117" s="29" t="s">
        <v>8</v>
      </c>
      <c r="AN117" s="29" t="s">
        <v>8</v>
      </c>
      <c r="AO117" s="29" t="s">
        <v>8</v>
      </c>
      <c r="AP117" s="29" t="s">
        <v>8</v>
      </c>
      <c r="AQ117" s="29" t="s">
        <v>8</v>
      </c>
      <c r="AR117" s="29" t="s">
        <v>8</v>
      </c>
      <c r="AS117" s="29" t="s">
        <v>8</v>
      </c>
      <c r="AT117" s="29" t="s">
        <v>8</v>
      </c>
      <c r="AU117" s="29" t="s">
        <v>8</v>
      </c>
      <c r="AV117" s="29" t="s">
        <v>8</v>
      </c>
      <c r="AW117" s="29" t="s">
        <v>8</v>
      </c>
      <c r="AX117" s="29" t="s">
        <v>8</v>
      </c>
      <c r="AY117" s="29" t="s">
        <v>8</v>
      </c>
      <c r="AZ117" s="29" t="s">
        <v>8</v>
      </c>
      <c r="BA117" s="29" t="s">
        <v>8</v>
      </c>
      <c r="BB117" s="29" t="s">
        <v>8</v>
      </c>
      <c r="BC117" s="29" t="s">
        <v>8</v>
      </c>
      <c r="BD117" s="29" t="s">
        <v>8</v>
      </c>
      <c r="BE117" s="29" t="s">
        <v>8</v>
      </c>
      <c r="BF117" s="29" t="s">
        <v>8</v>
      </c>
      <c r="BG117" s="29" t="s">
        <v>8</v>
      </c>
      <c r="BH117" s="29" t="s">
        <v>8</v>
      </c>
      <c r="BI117" s="29" t="s">
        <v>8</v>
      </c>
      <c r="BJ117" s="29" t="s">
        <v>8</v>
      </c>
      <c r="BK117" s="29" t="s">
        <v>8</v>
      </c>
      <c r="BL117" s="29" t="s">
        <v>8</v>
      </c>
      <c r="BM117" s="29" t="s">
        <v>8</v>
      </c>
      <c r="BN117" s="29" t="s">
        <v>8</v>
      </c>
      <c r="BO117" s="29" t="s">
        <v>8</v>
      </c>
      <c r="BP117" s="29" t="s">
        <v>8</v>
      </c>
      <c r="BQ117" s="29" t="s">
        <v>8</v>
      </c>
      <c r="BR117" s="29" t="s">
        <v>8</v>
      </c>
      <c r="BS117" s="29" t="s">
        <v>1039</v>
      </c>
      <c r="BT117" s="29" t="b">
        <v>1</v>
      </c>
      <c r="BU117" s="29" t="b">
        <v>0</v>
      </c>
      <c r="BV117" s="29" t="b">
        <v>1</v>
      </c>
      <c r="BW117" s="29" t="b">
        <v>0</v>
      </c>
      <c r="BX117" s="29" t="b">
        <v>0</v>
      </c>
      <c r="BY117" s="29" t="b">
        <v>0</v>
      </c>
      <c r="BZ117" s="29" t="b">
        <v>0</v>
      </c>
      <c r="CA117" s="29" t="b">
        <v>0</v>
      </c>
      <c r="CB117" s="29">
        <v>1</v>
      </c>
      <c r="CC117" s="29" t="s">
        <v>1040</v>
      </c>
      <c r="CD117" s="29" t="s">
        <v>1041</v>
      </c>
      <c r="CE117" s="29" t="s">
        <v>1042</v>
      </c>
      <c r="CF117" s="29" t="s">
        <v>1043</v>
      </c>
    </row>
    <row r="118" spans="1:84" x14ac:dyDescent="0.25">
      <c r="A118" s="29" t="s">
        <v>1044</v>
      </c>
      <c r="B118" s="29">
        <v>310410928917370</v>
      </c>
      <c r="C118" s="29">
        <v>8.9014103279289106E+19</v>
      </c>
      <c r="D118" s="29">
        <v>353118081439583</v>
      </c>
      <c r="E118" s="29">
        <v>77</v>
      </c>
      <c r="F118" s="29">
        <v>5</v>
      </c>
      <c r="G118" s="29">
        <v>1125</v>
      </c>
      <c r="H118" s="29">
        <v>1125</v>
      </c>
      <c r="I118" s="29" t="s">
        <v>1045</v>
      </c>
      <c r="J118" s="29" t="s">
        <v>1046</v>
      </c>
      <c r="K118" s="50">
        <v>2370638379633980</v>
      </c>
      <c r="L118" s="50">
        <v>9042534913230250</v>
      </c>
      <c r="M118" s="50">
        <v>-3.9761710574152896E+16</v>
      </c>
      <c r="N118" s="29" t="s">
        <v>18977</v>
      </c>
      <c r="O118" s="29">
        <v>1</v>
      </c>
      <c r="P118" s="29">
        <v>0</v>
      </c>
      <c r="Q118" s="29" t="s">
        <v>19030</v>
      </c>
      <c r="R118" s="29" t="s">
        <v>8</v>
      </c>
      <c r="S118" s="29" t="s">
        <v>8</v>
      </c>
      <c r="T118" s="29" t="s">
        <v>8</v>
      </c>
      <c r="U118" s="29" t="s">
        <v>8</v>
      </c>
      <c r="V118" s="29" t="s">
        <v>8</v>
      </c>
      <c r="W118" s="29" t="s">
        <v>8</v>
      </c>
      <c r="X118" s="29" t="s">
        <v>8</v>
      </c>
      <c r="Y118" s="29" t="s">
        <v>8</v>
      </c>
      <c r="Z118" s="29" t="s">
        <v>8</v>
      </c>
      <c r="AA118" s="29" t="s">
        <v>8</v>
      </c>
      <c r="AB118" s="29" t="s">
        <v>8</v>
      </c>
      <c r="AC118" s="29" t="s">
        <v>8</v>
      </c>
      <c r="AD118" s="29" t="s">
        <v>8</v>
      </c>
      <c r="AE118" s="29" t="s">
        <v>8</v>
      </c>
      <c r="AF118" s="29" t="s">
        <v>8</v>
      </c>
      <c r="AG118" s="29" t="s">
        <v>8</v>
      </c>
      <c r="AH118" s="29" t="s">
        <v>8</v>
      </c>
      <c r="AI118" s="29" t="s">
        <v>8</v>
      </c>
      <c r="AJ118" s="29" t="s">
        <v>8</v>
      </c>
      <c r="AK118" s="29" t="s">
        <v>8</v>
      </c>
      <c r="AL118" s="29" t="s">
        <v>8</v>
      </c>
      <c r="AM118" s="29" t="s">
        <v>8</v>
      </c>
      <c r="AN118" s="29" t="s">
        <v>8</v>
      </c>
      <c r="AO118" s="29" t="s">
        <v>8</v>
      </c>
      <c r="AP118" s="29" t="s">
        <v>8</v>
      </c>
      <c r="AQ118" s="29" t="s">
        <v>8</v>
      </c>
      <c r="AR118" s="29" t="s">
        <v>8</v>
      </c>
      <c r="AS118" s="29" t="s">
        <v>8</v>
      </c>
      <c r="AT118" s="29" t="s">
        <v>8</v>
      </c>
      <c r="AU118" s="29" t="s">
        <v>8</v>
      </c>
      <c r="AV118" s="29" t="s">
        <v>8</v>
      </c>
      <c r="AW118" s="29" t="s">
        <v>8</v>
      </c>
      <c r="AX118" s="29" t="s">
        <v>8</v>
      </c>
      <c r="AY118" s="29" t="s">
        <v>8</v>
      </c>
      <c r="AZ118" s="29" t="s">
        <v>8</v>
      </c>
      <c r="BA118" s="29">
        <v>2</v>
      </c>
      <c r="BB118" s="29" t="s">
        <v>8</v>
      </c>
      <c r="BC118" s="29" t="s">
        <v>8</v>
      </c>
      <c r="BD118" s="29" t="s">
        <v>8</v>
      </c>
      <c r="BE118" s="29" t="s">
        <v>8</v>
      </c>
      <c r="BF118" s="29" t="s">
        <v>8</v>
      </c>
      <c r="BG118" s="29" t="s">
        <v>8</v>
      </c>
      <c r="BH118" s="29" t="s">
        <v>8</v>
      </c>
      <c r="BI118" s="29" t="s">
        <v>8</v>
      </c>
      <c r="BJ118" s="29" t="s">
        <v>8</v>
      </c>
      <c r="BK118" s="29" t="s">
        <v>8</v>
      </c>
      <c r="BL118" s="29" t="s">
        <v>8</v>
      </c>
      <c r="BM118" s="29" t="s">
        <v>8</v>
      </c>
      <c r="BN118" s="29" t="s">
        <v>8</v>
      </c>
      <c r="BO118" s="29" t="s">
        <v>8</v>
      </c>
      <c r="BP118" s="29" t="s">
        <v>8</v>
      </c>
      <c r="BQ118" s="29" t="s">
        <v>8</v>
      </c>
      <c r="BR118" s="29" t="s">
        <v>8</v>
      </c>
      <c r="BS118" s="29" t="s">
        <v>1047</v>
      </c>
      <c r="BT118" s="29" t="b">
        <v>1</v>
      </c>
      <c r="BU118" s="29" t="b">
        <v>0</v>
      </c>
      <c r="BV118" s="29" t="b">
        <v>1</v>
      </c>
      <c r="BW118" s="29" t="b">
        <v>0</v>
      </c>
      <c r="BX118" s="29" t="b">
        <v>0</v>
      </c>
      <c r="BY118" s="29" t="b">
        <v>0</v>
      </c>
      <c r="BZ118" s="29" t="b">
        <v>0</v>
      </c>
      <c r="CA118" s="29" t="b">
        <v>0</v>
      </c>
      <c r="CB118" s="29">
        <v>1</v>
      </c>
      <c r="CC118" s="29" t="s">
        <v>1048</v>
      </c>
      <c r="CD118" s="29" t="s">
        <v>1049</v>
      </c>
      <c r="CE118" s="29" t="s">
        <v>1050</v>
      </c>
      <c r="CF118" s="29" t="s">
        <v>1051</v>
      </c>
    </row>
    <row r="119" spans="1:84" x14ac:dyDescent="0.25">
      <c r="A119" s="29" t="s">
        <v>1052</v>
      </c>
      <c r="B119" s="29">
        <v>310410928917370</v>
      </c>
      <c r="C119" s="29">
        <v>8.9014103279289106E+19</v>
      </c>
      <c r="D119" s="29">
        <v>353118081439583</v>
      </c>
      <c r="E119" s="29">
        <v>77</v>
      </c>
      <c r="F119" s="29">
        <v>5</v>
      </c>
      <c r="G119" s="29">
        <v>1126</v>
      </c>
      <c r="H119" s="29">
        <v>1126</v>
      </c>
      <c r="I119" s="29" t="s">
        <v>1053</v>
      </c>
      <c r="J119" s="29" t="s">
        <v>1054</v>
      </c>
      <c r="K119" s="50">
        <v>2.37064663562006E+16</v>
      </c>
      <c r="L119" s="50">
        <v>9042533752406590</v>
      </c>
      <c r="M119" s="50">
        <v>-3.07517114587957E+16</v>
      </c>
      <c r="N119" s="29" t="s">
        <v>18978</v>
      </c>
      <c r="O119" s="29">
        <v>1</v>
      </c>
      <c r="P119" s="29">
        <v>0</v>
      </c>
      <c r="Q119" s="29" t="s">
        <v>19031</v>
      </c>
      <c r="R119" s="29" t="s">
        <v>8</v>
      </c>
      <c r="S119" s="29" t="s">
        <v>8</v>
      </c>
      <c r="T119" s="29" t="s">
        <v>8</v>
      </c>
      <c r="U119" s="29" t="s">
        <v>8</v>
      </c>
      <c r="V119" s="29" t="s">
        <v>8</v>
      </c>
      <c r="W119" s="29" t="s">
        <v>8</v>
      </c>
      <c r="X119" s="29" t="s">
        <v>8</v>
      </c>
      <c r="Y119" s="29" t="s">
        <v>8</v>
      </c>
      <c r="Z119" s="29" t="s">
        <v>8</v>
      </c>
      <c r="AA119" s="29" t="s">
        <v>8</v>
      </c>
      <c r="AB119" s="29" t="s">
        <v>8</v>
      </c>
      <c r="AC119" s="29" t="s">
        <v>8</v>
      </c>
      <c r="AD119" s="29" t="s">
        <v>8</v>
      </c>
      <c r="AE119" s="29" t="s">
        <v>8</v>
      </c>
      <c r="AF119" s="29" t="s">
        <v>8</v>
      </c>
      <c r="AG119" s="29" t="s">
        <v>8</v>
      </c>
      <c r="AH119" s="29" t="s">
        <v>8</v>
      </c>
      <c r="AI119" s="29" t="s">
        <v>8</v>
      </c>
      <c r="AJ119" s="29" t="s">
        <v>8</v>
      </c>
      <c r="AK119" s="29" t="s">
        <v>8</v>
      </c>
      <c r="AL119" s="29" t="s">
        <v>8</v>
      </c>
      <c r="AM119" s="29" t="s">
        <v>8</v>
      </c>
      <c r="AN119" s="29" t="s">
        <v>8</v>
      </c>
      <c r="AO119" s="29" t="s">
        <v>8</v>
      </c>
      <c r="AP119" s="29" t="s">
        <v>8</v>
      </c>
      <c r="AQ119" s="29" t="s">
        <v>8</v>
      </c>
      <c r="AR119" s="29" t="s">
        <v>8</v>
      </c>
      <c r="AS119" s="29" t="s">
        <v>8</v>
      </c>
      <c r="AT119" s="29" t="s">
        <v>8</v>
      </c>
      <c r="AU119" s="29" t="s">
        <v>8</v>
      </c>
      <c r="AV119" s="29" t="s">
        <v>8</v>
      </c>
      <c r="AW119" s="29" t="s">
        <v>8</v>
      </c>
      <c r="AX119" s="29" t="s">
        <v>8</v>
      </c>
      <c r="AY119" s="29" t="s">
        <v>8</v>
      </c>
      <c r="AZ119" s="29" t="s">
        <v>8</v>
      </c>
      <c r="BA119" s="29">
        <v>2</v>
      </c>
      <c r="BB119" s="29" t="s">
        <v>8</v>
      </c>
      <c r="BC119" s="29" t="s">
        <v>8</v>
      </c>
      <c r="BD119" s="29" t="s">
        <v>8</v>
      </c>
      <c r="BE119" s="29" t="s">
        <v>8</v>
      </c>
      <c r="BF119" s="29" t="s">
        <v>8</v>
      </c>
      <c r="BG119" s="29" t="s">
        <v>8</v>
      </c>
      <c r="BH119" s="29" t="s">
        <v>8</v>
      </c>
      <c r="BI119" s="29" t="s">
        <v>8</v>
      </c>
      <c r="BJ119" s="29" t="s">
        <v>8</v>
      </c>
      <c r="BK119" s="29" t="s">
        <v>8</v>
      </c>
      <c r="BL119" s="29" t="s">
        <v>8</v>
      </c>
      <c r="BM119" s="29" t="s">
        <v>8</v>
      </c>
      <c r="BN119" s="29" t="s">
        <v>8</v>
      </c>
      <c r="BO119" s="29" t="s">
        <v>8</v>
      </c>
      <c r="BP119" s="29" t="s">
        <v>8</v>
      </c>
      <c r="BQ119" s="29" t="s">
        <v>8</v>
      </c>
      <c r="BR119" s="29" t="s">
        <v>8</v>
      </c>
      <c r="BS119" s="29" t="s">
        <v>1055</v>
      </c>
      <c r="BT119" s="29" t="b">
        <v>1</v>
      </c>
      <c r="BU119" s="29" t="b">
        <v>0</v>
      </c>
      <c r="BV119" s="29" t="b">
        <v>1</v>
      </c>
      <c r="BW119" s="29" t="b">
        <v>0</v>
      </c>
      <c r="BX119" s="29" t="b">
        <v>0</v>
      </c>
      <c r="BY119" s="29" t="b">
        <v>0</v>
      </c>
      <c r="BZ119" s="29" t="b">
        <v>0</v>
      </c>
      <c r="CA119" s="29" t="b">
        <v>0</v>
      </c>
      <c r="CB119" s="29">
        <v>1</v>
      </c>
      <c r="CC119" s="29" t="s">
        <v>1056</v>
      </c>
      <c r="CD119" s="29" t="s">
        <v>1057</v>
      </c>
      <c r="CE119" s="29" t="s">
        <v>1058</v>
      </c>
      <c r="CF119" s="29" t="s">
        <v>1059</v>
      </c>
    </row>
    <row r="120" spans="1:84" x14ac:dyDescent="0.25">
      <c r="A120" s="29" t="s">
        <v>1060</v>
      </c>
      <c r="B120" s="29">
        <v>310410928917370</v>
      </c>
      <c r="C120" s="29">
        <v>8.9014103279289106E+19</v>
      </c>
      <c r="D120" s="29">
        <v>353118081439583</v>
      </c>
      <c r="E120" s="29">
        <v>77</v>
      </c>
      <c r="F120" s="29">
        <v>5</v>
      </c>
      <c r="G120" s="29">
        <v>1127</v>
      </c>
      <c r="H120" s="29">
        <v>1127</v>
      </c>
      <c r="I120" s="29" t="s">
        <v>1061</v>
      </c>
      <c r="J120" s="29" t="s">
        <v>1062</v>
      </c>
      <c r="K120" s="50">
        <v>2.37057257833167E+16</v>
      </c>
      <c r="L120" s="50">
        <v>9042668024852160</v>
      </c>
      <c r="M120" s="50">
        <v>-4047688410371490</v>
      </c>
      <c r="N120" s="29" t="s">
        <v>18972</v>
      </c>
      <c r="O120" s="29">
        <v>1</v>
      </c>
      <c r="P120" s="29">
        <v>0</v>
      </c>
      <c r="Q120" s="29" t="s">
        <v>19019</v>
      </c>
      <c r="R120" s="29" t="s">
        <v>8</v>
      </c>
      <c r="S120" s="29" t="s">
        <v>8</v>
      </c>
      <c r="T120" s="29" t="s">
        <v>8</v>
      </c>
      <c r="U120" s="29" t="s">
        <v>8</v>
      </c>
      <c r="V120" s="29" t="s">
        <v>8</v>
      </c>
      <c r="W120" s="29" t="s">
        <v>8</v>
      </c>
      <c r="X120" s="29" t="s">
        <v>8</v>
      </c>
      <c r="Y120" s="29" t="s">
        <v>8</v>
      </c>
      <c r="Z120" s="29" t="s">
        <v>8</v>
      </c>
      <c r="AA120" s="29" t="s">
        <v>8</v>
      </c>
      <c r="AB120" s="29" t="s">
        <v>8</v>
      </c>
      <c r="AC120" s="29" t="s">
        <v>8</v>
      </c>
      <c r="AD120" s="29" t="s">
        <v>8</v>
      </c>
      <c r="AE120" s="29" t="s">
        <v>8</v>
      </c>
      <c r="AF120" s="29" t="s">
        <v>8</v>
      </c>
      <c r="AG120" s="29" t="s">
        <v>8</v>
      </c>
      <c r="AH120" s="29" t="s">
        <v>8</v>
      </c>
      <c r="AI120" s="29" t="s">
        <v>8</v>
      </c>
      <c r="AJ120" s="29" t="s">
        <v>8</v>
      </c>
      <c r="AK120" s="29" t="s">
        <v>8</v>
      </c>
      <c r="AL120" s="29" t="s">
        <v>8</v>
      </c>
      <c r="AM120" s="29" t="s">
        <v>8</v>
      </c>
      <c r="AN120" s="29" t="s">
        <v>8</v>
      </c>
      <c r="AO120" s="29" t="s">
        <v>8</v>
      </c>
      <c r="AP120" s="29" t="s">
        <v>8</v>
      </c>
      <c r="AQ120" s="29" t="s">
        <v>8</v>
      </c>
      <c r="AR120" s="29" t="s">
        <v>8</v>
      </c>
      <c r="AS120" s="29" t="s">
        <v>8</v>
      </c>
      <c r="AT120" s="29" t="s">
        <v>8</v>
      </c>
      <c r="AU120" s="29" t="s">
        <v>8</v>
      </c>
      <c r="AV120" s="29" t="s">
        <v>8</v>
      </c>
      <c r="AW120" s="29" t="s">
        <v>8</v>
      </c>
      <c r="AX120" s="29" t="s">
        <v>8</v>
      </c>
      <c r="AY120" s="29" t="s">
        <v>8</v>
      </c>
      <c r="AZ120" s="29" t="s">
        <v>8</v>
      </c>
      <c r="BA120" s="29">
        <v>3</v>
      </c>
    </row>
    <row r="121" spans="1:84" x14ac:dyDescent="0.25">
      <c r="A121" s="29" t="s">
        <v>19032</v>
      </c>
      <c r="B121" s="29" t="s">
        <v>8</v>
      </c>
      <c r="C121" s="29" t="s">
        <v>8</v>
      </c>
      <c r="D121" s="29" t="s">
        <v>8</v>
      </c>
      <c r="E121" s="29" t="s">
        <v>8</v>
      </c>
      <c r="F121" s="29" t="s">
        <v>8</v>
      </c>
      <c r="G121" s="29" t="s">
        <v>8</v>
      </c>
      <c r="H121" s="29" t="s">
        <v>8</v>
      </c>
      <c r="I121" s="29" t="s">
        <v>8</v>
      </c>
      <c r="J121" s="29" t="s">
        <v>8</v>
      </c>
      <c r="K121" s="29" t="s">
        <v>8</v>
      </c>
      <c r="L121" s="29" t="s">
        <v>8</v>
      </c>
      <c r="M121" s="29" t="s">
        <v>8</v>
      </c>
      <c r="N121" s="29" t="s">
        <v>8</v>
      </c>
      <c r="O121" s="29" t="s">
        <v>8</v>
      </c>
      <c r="P121" s="29" t="s">
        <v>8</v>
      </c>
      <c r="Q121" s="29" t="s">
        <v>8</v>
      </c>
      <c r="R121" s="29" t="s">
        <v>1063</v>
      </c>
      <c r="S121" s="29" t="b">
        <v>1</v>
      </c>
      <c r="T121" s="29" t="b">
        <v>0</v>
      </c>
      <c r="U121" s="29" t="b">
        <v>1</v>
      </c>
      <c r="V121" s="29" t="b">
        <v>0</v>
      </c>
      <c r="W121" s="29" t="b">
        <v>0</v>
      </c>
      <c r="X121" s="29" t="b">
        <v>0</v>
      </c>
      <c r="Y121" s="29" t="b">
        <v>0</v>
      </c>
      <c r="Z121" s="29" t="b">
        <v>0</v>
      </c>
      <c r="AA121" s="29">
        <v>1</v>
      </c>
      <c r="AB121" s="29" t="s">
        <v>1064</v>
      </c>
      <c r="AC121" s="29" t="s">
        <v>1065</v>
      </c>
      <c r="AD121" s="29" t="s">
        <v>1066</v>
      </c>
      <c r="AE121" s="29" t="s">
        <v>1067</v>
      </c>
    </row>
    <row r="122" spans="1:84" x14ac:dyDescent="0.25">
      <c r="A122" s="29" t="s">
        <v>1068</v>
      </c>
      <c r="B122" s="29">
        <v>310410928917370</v>
      </c>
      <c r="C122" s="29">
        <v>8.9014103279289106E+19</v>
      </c>
      <c r="D122" s="29">
        <v>353118081439583</v>
      </c>
      <c r="E122" s="29">
        <v>77</v>
      </c>
      <c r="F122" s="29">
        <v>2</v>
      </c>
      <c r="G122" s="29">
        <v>1128</v>
      </c>
      <c r="H122" s="29">
        <v>1128</v>
      </c>
      <c r="I122" s="29" t="s">
        <v>1069</v>
      </c>
      <c r="J122" s="29" t="s">
        <v>1070</v>
      </c>
      <c r="K122" s="50">
        <v>2371093478986490</v>
      </c>
      <c r="L122" s="50">
        <v>9042499902316930</v>
      </c>
      <c r="M122" s="50">
        <v>-3.7089213661833504E+16</v>
      </c>
      <c r="N122" s="29" t="s">
        <v>18978</v>
      </c>
      <c r="O122" s="29">
        <v>1</v>
      </c>
      <c r="P122" s="29">
        <v>0</v>
      </c>
      <c r="Q122" s="29" t="s">
        <v>8</v>
      </c>
      <c r="R122" s="29" t="s">
        <v>8</v>
      </c>
      <c r="S122" s="29" t="s">
        <v>8</v>
      </c>
      <c r="T122" s="29" t="s">
        <v>8</v>
      </c>
      <c r="U122" s="29" t="s">
        <v>8</v>
      </c>
      <c r="V122" s="29" t="s">
        <v>8</v>
      </c>
      <c r="W122" s="29" t="s">
        <v>8</v>
      </c>
      <c r="X122" s="29" t="s">
        <v>8</v>
      </c>
      <c r="Y122" s="29" t="s">
        <v>8</v>
      </c>
      <c r="Z122" s="29" t="s">
        <v>8</v>
      </c>
      <c r="AA122" s="29" t="s">
        <v>8</v>
      </c>
      <c r="AB122" s="29" t="s">
        <v>8</v>
      </c>
      <c r="AC122" s="29" t="s">
        <v>8</v>
      </c>
      <c r="AD122" s="29">
        <v>2</v>
      </c>
      <c r="AE122" s="29" t="s">
        <v>8</v>
      </c>
      <c r="AF122" s="29">
        <v>1</v>
      </c>
      <c r="AG122" s="29" t="s">
        <v>8</v>
      </c>
      <c r="AH122" s="29" t="s">
        <v>8</v>
      </c>
      <c r="AI122" s="29" t="s">
        <v>8</v>
      </c>
      <c r="AJ122" s="29" t="s">
        <v>8</v>
      </c>
      <c r="AK122" s="29" t="s">
        <v>8</v>
      </c>
      <c r="AL122" s="29" t="s">
        <v>8</v>
      </c>
      <c r="AM122" s="29" t="s">
        <v>8</v>
      </c>
      <c r="AN122" s="29" t="s">
        <v>8</v>
      </c>
      <c r="AO122" s="29" t="s">
        <v>8</v>
      </c>
      <c r="AP122" s="29" t="s">
        <v>8</v>
      </c>
      <c r="AQ122" s="29" t="s">
        <v>8</v>
      </c>
      <c r="AR122" s="29" t="s">
        <v>8</v>
      </c>
      <c r="AS122" s="29" t="s">
        <v>8</v>
      </c>
      <c r="AT122" s="29" t="s">
        <v>8</v>
      </c>
      <c r="AU122" s="29" t="s">
        <v>8</v>
      </c>
      <c r="AV122" s="29" t="s">
        <v>8</v>
      </c>
      <c r="AW122" s="29" t="s">
        <v>8</v>
      </c>
      <c r="AX122" s="29" t="s">
        <v>8</v>
      </c>
      <c r="AY122" s="29" t="s">
        <v>8</v>
      </c>
      <c r="AZ122" s="29" t="s">
        <v>8</v>
      </c>
      <c r="BA122" s="29" t="s">
        <v>8</v>
      </c>
      <c r="BB122" s="29" t="s">
        <v>8</v>
      </c>
      <c r="BC122" s="29" t="s">
        <v>8</v>
      </c>
      <c r="BD122" s="29" t="s">
        <v>8</v>
      </c>
      <c r="BE122" s="29" t="s">
        <v>8</v>
      </c>
      <c r="BF122" s="29" t="s">
        <v>8</v>
      </c>
      <c r="BG122" s="29" t="s">
        <v>8</v>
      </c>
      <c r="BH122" s="29" t="s">
        <v>8</v>
      </c>
      <c r="BI122" s="29" t="s">
        <v>8</v>
      </c>
      <c r="BJ122" s="29" t="s">
        <v>8</v>
      </c>
      <c r="BK122" s="29" t="s">
        <v>8</v>
      </c>
      <c r="BL122" s="29" t="s">
        <v>8</v>
      </c>
      <c r="BM122" s="29" t="s">
        <v>8</v>
      </c>
      <c r="BN122" s="29" t="s">
        <v>8</v>
      </c>
      <c r="BO122" s="29" t="s">
        <v>8</v>
      </c>
      <c r="BP122" s="29" t="s">
        <v>8</v>
      </c>
      <c r="BQ122" s="29" t="s">
        <v>8</v>
      </c>
      <c r="BR122" s="29" t="s">
        <v>8</v>
      </c>
      <c r="BS122" s="29" t="s">
        <v>1071</v>
      </c>
      <c r="BT122" s="29" t="b">
        <v>1</v>
      </c>
      <c r="BU122" s="29" t="b">
        <v>0</v>
      </c>
      <c r="BV122" s="29" t="b">
        <v>1</v>
      </c>
      <c r="BW122" s="29" t="b">
        <v>0</v>
      </c>
      <c r="BX122" s="29" t="b">
        <v>0</v>
      </c>
      <c r="BY122" s="29" t="b">
        <v>0</v>
      </c>
      <c r="BZ122" s="29" t="b">
        <v>0</v>
      </c>
      <c r="CA122" s="29" t="b">
        <v>0</v>
      </c>
      <c r="CB122" s="29">
        <v>1</v>
      </c>
      <c r="CC122" s="29" t="s">
        <v>1072</v>
      </c>
      <c r="CD122" s="29" t="s">
        <v>1073</v>
      </c>
      <c r="CE122" s="29" t="s">
        <v>1074</v>
      </c>
      <c r="CF122" s="29" t="s">
        <v>1075</v>
      </c>
    </row>
    <row r="123" spans="1:84" x14ac:dyDescent="0.25">
      <c r="A123" s="29" t="s">
        <v>1076</v>
      </c>
      <c r="B123" s="29">
        <v>310410928917370</v>
      </c>
      <c r="C123" s="29">
        <v>8.9014103279289106E+19</v>
      </c>
      <c r="D123" s="29">
        <v>353118081439583</v>
      </c>
      <c r="E123" s="29">
        <v>77</v>
      </c>
      <c r="F123" s="29">
        <v>2</v>
      </c>
      <c r="G123" s="29">
        <v>1129</v>
      </c>
      <c r="H123" s="29">
        <v>1129</v>
      </c>
      <c r="I123" s="29" t="s">
        <v>1077</v>
      </c>
      <c r="J123" s="29" t="s">
        <v>1078</v>
      </c>
      <c r="K123" s="50">
        <v>2.37104439090253E+16</v>
      </c>
      <c r="L123" s="50">
        <v>9042510378465000</v>
      </c>
      <c r="M123" s="50">
        <v>-6901917117911850</v>
      </c>
      <c r="N123" s="29" t="s">
        <v>18977</v>
      </c>
      <c r="O123" s="29">
        <v>1</v>
      </c>
      <c r="P123" s="29">
        <v>0</v>
      </c>
      <c r="Q123" s="29" t="s">
        <v>8</v>
      </c>
      <c r="R123" s="29" t="s">
        <v>8</v>
      </c>
      <c r="S123" s="29" t="s">
        <v>8</v>
      </c>
      <c r="T123" s="29" t="s">
        <v>8</v>
      </c>
      <c r="U123" s="29" t="s">
        <v>8</v>
      </c>
      <c r="V123" s="29" t="s">
        <v>8</v>
      </c>
      <c r="W123" s="29" t="s">
        <v>8</v>
      </c>
      <c r="X123" s="29" t="s">
        <v>8</v>
      </c>
      <c r="Y123" s="29" t="s">
        <v>8</v>
      </c>
      <c r="Z123" s="29" t="s">
        <v>8</v>
      </c>
      <c r="AA123" s="29" t="s">
        <v>8</v>
      </c>
      <c r="AB123" s="29" t="s">
        <v>8</v>
      </c>
      <c r="AC123" s="29" t="s">
        <v>8</v>
      </c>
      <c r="AD123" s="29">
        <v>3</v>
      </c>
      <c r="AE123" s="29" t="s">
        <v>8</v>
      </c>
      <c r="AF123" s="29">
        <v>3</v>
      </c>
      <c r="AG123" s="29" t="s">
        <v>8</v>
      </c>
      <c r="AH123" s="29" t="s">
        <v>8</v>
      </c>
      <c r="AI123" s="29" t="s">
        <v>8</v>
      </c>
      <c r="AJ123" s="29" t="s">
        <v>8</v>
      </c>
      <c r="AK123" s="29" t="s">
        <v>8</v>
      </c>
      <c r="AL123" s="29" t="s">
        <v>8</v>
      </c>
      <c r="AM123" s="29" t="s">
        <v>8</v>
      </c>
      <c r="AN123" s="29" t="s">
        <v>8</v>
      </c>
      <c r="AO123" s="29" t="s">
        <v>8</v>
      </c>
      <c r="AP123" s="29" t="s">
        <v>8</v>
      </c>
      <c r="AQ123" s="29" t="s">
        <v>8</v>
      </c>
      <c r="AR123" s="29" t="s">
        <v>8</v>
      </c>
      <c r="AS123" s="29" t="s">
        <v>8</v>
      </c>
      <c r="AT123" s="29" t="s">
        <v>8</v>
      </c>
      <c r="AU123" s="29" t="s">
        <v>8</v>
      </c>
      <c r="AV123" s="29" t="s">
        <v>8</v>
      </c>
      <c r="AW123" s="29" t="s">
        <v>8</v>
      </c>
      <c r="AX123" s="29" t="s">
        <v>8</v>
      </c>
      <c r="AY123" s="29" t="s">
        <v>8</v>
      </c>
      <c r="AZ123" s="29" t="s">
        <v>8</v>
      </c>
      <c r="BA123" s="29" t="s">
        <v>8</v>
      </c>
      <c r="BB123" s="29" t="s">
        <v>8</v>
      </c>
      <c r="BC123" s="29" t="s">
        <v>8</v>
      </c>
      <c r="BD123" s="29" t="s">
        <v>8</v>
      </c>
      <c r="BE123" s="29" t="s">
        <v>8</v>
      </c>
      <c r="BF123" s="29" t="s">
        <v>8</v>
      </c>
      <c r="BG123" s="29" t="s">
        <v>8</v>
      </c>
      <c r="BH123" s="29" t="s">
        <v>8</v>
      </c>
      <c r="BI123" s="29" t="s">
        <v>8</v>
      </c>
      <c r="BJ123" s="29" t="s">
        <v>8</v>
      </c>
      <c r="BK123" s="29" t="s">
        <v>8</v>
      </c>
      <c r="BL123" s="29" t="s">
        <v>8</v>
      </c>
      <c r="BM123" s="29" t="s">
        <v>8</v>
      </c>
      <c r="BN123" s="29" t="s">
        <v>8</v>
      </c>
      <c r="BO123" s="29" t="s">
        <v>8</v>
      </c>
      <c r="BP123" s="29" t="s">
        <v>8</v>
      </c>
      <c r="BQ123" s="29" t="s">
        <v>8</v>
      </c>
      <c r="BR123" s="29" t="s">
        <v>8</v>
      </c>
      <c r="BS123" s="29" t="s">
        <v>1079</v>
      </c>
      <c r="BT123" s="29" t="b">
        <v>1</v>
      </c>
      <c r="BU123" s="29" t="b">
        <v>0</v>
      </c>
      <c r="BV123" s="29" t="b">
        <v>1</v>
      </c>
      <c r="BW123" s="29" t="b">
        <v>0</v>
      </c>
      <c r="BX123" s="29" t="b">
        <v>0</v>
      </c>
      <c r="BY123" s="29" t="b">
        <v>0</v>
      </c>
      <c r="BZ123" s="29" t="b">
        <v>0</v>
      </c>
      <c r="CA123" s="29" t="b">
        <v>0</v>
      </c>
      <c r="CB123" s="29">
        <v>1</v>
      </c>
      <c r="CC123" s="29" t="s">
        <v>1080</v>
      </c>
      <c r="CD123" s="29" t="s">
        <v>1081</v>
      </c>
      <c r="CE123" s="29" t="s">
        <v>1082</v>
      </c>
      <c r="CF123" s="29" t="s">
        <v>1083</v>
      </c>
    </row>
    <row r="124" spans="1:84" x14ac:dyDescent="0.25">
      <c r="A124" s="29" t="s">
        <v>1084</v>
      </c>
      <c r="B124" s="29">
        <v>310410946642114</v>
      </c>
      <c r="C124" s="29">
        <v>8.9014103279466398E+19</v>
      </c>
      <c r="D124" s="29">
        <v>353118084379430</v>
      </c>
      <c r="E124" s="29">
        <v>77</v>
      </c>
      <c r="F124" s="29">
        <v>11</v>
      </c>
      <c r="G124" s="29">
        <v>1120</v>
      </c>
      <c r="H124" s="29">
        <v>1120</v>
      </c>
      <c r="I124" s="29" t="s">
        <v>1085</v>
      </c>
      <c r="J124" s="29" t="s">
        <v>1086</v>
      </c>
      <c r="K124" s="50">
        <v>2.3707376719491E+16</v>
      </c>
      <c r="L124" s="50">
        <v>9042603630887210</v>
      </c>
      <c r="M124" s="50">
        <v>-4419075690581770</v>
      </c>
      <c r="N124" s="29" t="s">
        <v>18972</v>
      </c>
      <c r="O124" s="29">
        <v>1</v>
      </c>
      <c r="P124" s="29">
        <v>0</v>
      </c>
      <c r="Q124" s="29" t="s">
        <v>8</v>
      </c>
      <c r="R124" s="29" t="s">
        <v>8</v>
      </c>
      <c r="S124" s="29" t="s">
        <v>8</v>
      </c>
      <c r="T124" s="29" t="s">
        <v>8</v>
      </c>
      <c r="U124" s="29" t="s">
        <v>8</v>
      </c>
      <c r="V124" s="29" t="s">
        <v>8</v>
      </c>
      <c r="W124" s="29" t="s">
        <v>8</v>
      </c>
      <c r="X124" s="29" t="s">
        <v>8</v>
      </c>
      <c r="Y124" s="29" t="s">
        <v>8</v>
      </c>
      <c r="Z124" s="29" t="s">
        <v>8</v>
      </c>
      <c r="AA124" s="29" t="s">
        <v>8</v>
      </c>
      <c r="AB124" s="29" t="s">
        <v>8</v>
      </c>
      <c r="AC124" s="29" t="s">
        <v>8</v>
      </c>
      <c r="AD124" s="29" t="s">
        <v>8</v>
      </c>
      <c r="AE124" s="29" t="s">
        <v>8</v>
      </c>
      <c r="AF124" s="29" t="s">
        <v>8</v>
      </c>
      <c r="AG124" s="29" t="s">
        <v>8</v>
      </c>
      <c r="AH124" s="29" t="s">
        <v>8</v>
      </c>
      <c r="AI124" s="29" t="s">
        <v>8</v>
      </c>
      <c r="AJ124" s="29" t="s">
        <v>8</v>
      </c>
      <c r="AK124" s="29" t="s">
        <v>8</v>
      </c>
      <c r="AL124" s="29" t="s">
        <v>8</v>
      </c>
      <c r="AM124" s="29" t="s">
        <v>8</v>
      </c>
      <c r="AN124" s="29" t="s">
        <v>8</v>
      </c>
      <c r="AO124" s="29" t="s">
        <v>8</v>
      </c>
      <c r="AP124" s="29" t="s">
        <v>8</v>
      </c>
      <c r="AQ124" s="29" t="s">
        <v>8</v>
      </c>
      <c r="AR124" s="29" t="s">
        <v>8</v>
      </c>
      <c r="AS124" s="29" t="s">
        <v>8</v>
      </c>
      <c r="AT124" s="29" t="s">
        <v>8</v>
      </c>
      <c r="AU124" s="29" t="s">
        <v>8</v>
      </c>
      <c r="AV124" s="29" t="s">
        <v>8</v>
      </c>
      <c r="AW124" s="29" t="s">
        <v>8</v>
      </c>
      <c r="AX124" s="29" t="s">
        <v>8</v>
      </c>
      <c r="AY124" s="29" t="s">
        <v>8</v>
      </c>
      <c r="AZ124" s="29" t="s">
        <v>8</v>
      </c>
      <c r="BA124" s="29" t="s">
        <v>8</v>
      </c>
      <c r="BB124" s="29" t="s">
        <v>8</v>
      </c>
      <c r="BC124" s="29" t="s">
        <v>8</v>
      </c>
      <c r="BD124" s="29" t="s">
        <v>8</v>
      </c>
      <c r="BE124" s="29" t="s">
        <v>8</v>
      </c>
      <c r="BF124" s="29" t="s">
        <v>8</v>
      </c>
      <c r="BG124" s="29" t="s">
        <v>8</v>
      </c>
      <c r="BH124" s="29" t="s">
        <v>8</v>
      </c>
      <c r="BI124" s="29" t="s">
        <v>8</v>
      </c>
      <c r="BJ124" s="29" t="s">
        <v>8</v>
      </c>
      <c r="BK124" s="29" t="s">
        <v>8</v>
      </c>
      <c r="BL124" s="29" t="s">
        <v>8</v>
      </c>
      <c r="BM124" s="29" t="s">
        <v>8</v>
      </c>
      <c r="BN124" s="29" t="s">
        <v>8</v>
      </c>
      <c r="BO124" s="29" t="s">
        <v>8</v>
      </c>
      <c r="BP124" s="29" t="s">
        <v>8</v>
      </c>
      <c r="BQ124" s="29">
        <v>2</v>
      </c>
      <c r="BR124" s="29" t="s">
        <v>8</v>
      </c>
      <c r="BS124" s="29" t="s">
        <v>120</v>
      </c>
      <c r="BT124" s="29" t="b">
        <v>0</v>
      </c>
      <c r="BU124" s="29" t="b">
        <v>0</v>
      </c>
      <c r="BV124" s="29" t="b">
        <v>0</v>
      </c>
      <c r="BW124" s="29" t="b">
        <v>1</v>
      </c>
      <c r="BX124" s="29" t="b">
        <v>0</v>
      </c>
      <c r="BY124" s="29" t="b">
        <v>0</v>
      </c>
      <c r="BZ124" s="29" t="b">
        <v>0</v>
      </c>
      <c r="CA124" s="29" t="b">
        <v>1</v>
      </c>
      <c r="CB124" s="29">
        <v>1</v>
      </c>
      <c r="CC124" s="29" t="s">
        <v>1087</v>
      </c>
      <c r="CD124" s="29" t="s">
        <v>1088</v>
      </c>
      <c r="CE124" s="29" t="s">
        <v>1089</v>
      </c>
      <c r="CF124" s="29" t="s">
        <v>1090</v>
      </c>
    </row>
    <row r="125" spans="1:84" x14ac:dyDescent="0.25">
      <c r="A125" s="29" t="s">
        <v>1091</v>
      </c>
      <c r="B125" s="29">
        <v>310410946642114</v>
      </c>
      <c r="C125" s="29">
        <v>8.9014103279466398E+19</v>
      </c>
      <c r="D125" s="29">
        <v>353118084379430</v>
      </c>
      <c r="E125" s="29">
        <v>77</v>
      </c>
      <c r="F125" s="29">
        <v>3</v>
      </c>
      <c r="G125" s="29">
        <v>1115</v>
      </c>
      <c r="H125" s="29">
        <v>1115</v>
      </c>
      <c r="I125" s="29" t="s">
        <v>1092</v>
      </c>
      <c r="J125" s="29" t="s">
        <v>1093</v>
      </c>
      <c r="K125" s="50">
        <v>2.37064031356314E+16</v>
      </c>
      <c r="L125" s="50">
        <v>9042608078976410</v>
      </c>
      <c r="M125" s="50">
        <v>-4691756173738390</v>
      </c>
      <c r="N125" s="29" t="s">
        <v>18972</v>
      </c>
      <c r="O125" s="29">
        <v>1</v>
      </c>
      <c r="P125" s="29">
        <v>0</v>
      </c>
      <c r="Q125" s="29" t="s">
        <v>19033</v>
      </c>
      <c r="R125" s="29" t="s">
        <v>8</v>
      </c>
      <c r="S125" s="29" t="s">
        <v>8</v>
      </c>
      <c r="T125" s="29" t="s">
        <v>8</v>
      </c>
      <c r="U125" s="29" t="s">
        <v>8</v>
      </c>
      <c r="V125" s="29" t="s">
        <v>8</v>
      </c>
      <c r="W125" s="29" t="s">
        <v>8</v>
      </c>
      <c r="X125" s="29" t="s">
        <v>8</v>
      </c>
      <c r="Y125" s="29" t="s">
        <v>8</v>
      </c>
      <c r="Z125" s="29" t="s">
        <v>8</v>
      </c>
      <c r="AA125" s="29" t="s">
        <v>8</v>
      </c>
      <c r="AB125" s="29" t="s">
        <v>8</v>
      </c>
      <c r="AC125" s="29" t="s">
        <v>8</v>
      </c>
      <c r="AD125" s="29" t="s">
        <v>8</v>
      </c>
      <c r="AE125" s="29" t="s">
        <v>8</v>
      </c>
      <c r="AF125" s="29" t="s">
        <v>8</v>
      </c>
      <c r="AG125" s="29">
        <v>2</v>
      </c>
      <c r="AH125" s="29">
        <v>3</v>
      </c>
      <c r="AI125" s="29" t="s">
        <v>8</v>
      </c>
      <c r="AJ125" s="29">
        <v>1</v>
      </c>
      <c r="AK125" s="29" t="s">
        <v>18988</v>
      </c>
      <c r="AL125" s="29" t="s">
        <v>18974</v>
      </c>
      <c r="AM125" s="29" t="s">
        <v>8</v>
      </c>
      <c r="AN125" s="29" t="s">
        <v>8</v>
      </c>
      <c r="AO125" s="29" t="s">
        <v>8</v>
      </c>
      <c r="AP125" s="29" t="s">
        <v>8</v>
      </c>
      <c r="AQ125" s="29" t="s">
        <v>8</v>
      </c>
      <c r="AR125" s="29" t="s">
        <v>8</v>
      </c>
      <c r="AS125" s="29" t="s">
        <v>8</v>
      </c>
      <c r="AT125" s="29" t="s">
        <v>8</v>
      </c>
      <c r="AU125" s="29" t="s">
        <v>8</v>
      </c>
      <c r="AV125" s="29" t="s">
        <v>8</v>
      </c>
      <c r="AW125" s="29" t="s">
        <v>8</v>
      </c>
      <c r="AX125" s="29" t="s">
        <v>8</v>
      </c>
      <c r="AY125" s="29" t="s">
        <v>8</v>
      </c>
      <c r="AZ125" s="29" t="s">
        <v>8</v>
      </c>
      <c r="BA125" s="29" t="s">
        <v>8</v>
      </c>
      <c r="BB125" s="29" t="s">
        <v>8</v>
      </c>
      <c r="BC125" s="29" t="s">
        <v>8</v>
      </c>
      <c r="BD125" s="29" t="s">
        <v>8</v>
      </c>
      <c r="BE125" s="29" t="s">
        <v>8</v>
      </c>
      <c r="BF125" s="29" t="s">
        <v>8</v>
      </c>
      <c r="BG125" s="29" t="s">
        <v>8</v>
      </c>
      <c r="BH125" s="29" t="s">
        <v>8</v>
      </c>
      <c r="BI125" s="29" t="s">
        <v>8</v>
      </c>
      <c r="BJ125" s="29" t="s">
        <v>8</v>
      </c>
      <c r="BK125" s="29" t="s">
        <v>8</v>
      </c>
      <c r="BL125" s="29" t="s">
        <v>8</v>
      </c>
      <c r="BM125" s="29" t="s">
        <v>8</v>
      </c>
      <c r="BN125" s="29" t="s">
        <v>8</v>
      </c>
      <c r="BO125" s="29" t="s">
        <v>8</v>
      </c>
      <c r="BP125" s="29" t="s">
        <v>8</v>
      </c>
      <c r="BQ125" s="29" t="s">
        <v>8</v>
      </c>
      <c r="BR125" s="29" t="s">
        <v>8</v>
      </c>
      <c r="BS125" s="29" t="s">
        <v>855</v>
      </c>
      <c r="BT125" s="29" t="b">
        <v>0</v>
      </c>
      <c r="BU125" s="29" t="b">
        <v>0</v>
      </c>
      <c r="BV125" s="29" t="b">
        <v>0</v>
      </c>
      <c r="BW125" s="29" t="b">
        <v>1</v>
      </c>
      <c r="BX125" s="29" t="b">
        <v>0</v>
      </c>
      <c r="BY125" s="29" t="b">
        <v>0</v>
      </c>
      <c r="BZ125" s="29" t="b">
        <v>0</v>
      </c>
      <c r="CA125" s="29" t="b">
        <v>1</v>
      </c>
      <c r="CB125" s="29">
        <v>1</v>
      </c>
      <c r="CC125" s="29" t="s">
        <v>1094</v>
      </c>
      <c r="CD125" s="29" t="s">
        <v>1095</v>
      </c>
      <c r="CE125" s="29" t="s">
        <v>1096</v>
      </c>
      <c r="CF125" s="29" t="s">
        <v>1097</v>
      </c>
    </row>
    <row r="126" spans="1:84" x14ac:dyDescent="0.25">
      <c r="A126" s="29" t="s">
        <v>1098</v>
      </c>
      <c r="B126" s="29">
        <v>310410946642114</v>
      </c>
      <c r="C126" s="29">
        <v>8.9014103279466398E+19</v>
      </c>
      <c r="D126" s="29">
        <v>353118084379430</v>
      </c>
      <c r="E126" s="29">
        <v>77</v>
      </c>
      <c r="F126" s="29">
        <v>9</v>
      </c>
      <c r="G126" s="29">
        <v>1117</v>
      </c>
      <c r="H126" s="29">
        <v>1117</v>
      </c>
      <c r="I126" s="29" t="s">
        <v>1099</v>
      </c>
      <c r="J126" s="29" t="s">
        <v>1100</v>
      </c>
      <c r="K126" s="50">
        <v>2370593045617680</v>
      </c>
      <c r="L126" s="50">
        <v>904264092769581</v>
      </c>
      <c r="M126" s="50">
        <v>-3.82765051600608E+16</v>
      </c>
      <c r="N126" s="29" t="s">
        <v>18972</v>
      </c>
      <c r="O126" s="29">
        <v>1</v>
      </c>
      <c r="P126" s="29">
        <v>0</v>
      </c>
      <c r="Q126" s="29" t="s">
        <v>19034</v>
      </c>
      <c r="R126" s="29" t="s">
        <v>8</v>
      </c>
      <c r="S126" s="29" t="s">
        <v>8</v>
      </c>
      <c r="T126" s="29" t="s">
        <v>8</v>
      </c>
      <c r="U126" s="29" t="s">
        <v>8</v>
      </c>
      <c r="V126" s="29">
        <v>4</v>
      </c>
      <c r="W126" s="29" t="s">
        <v>8</v>
      </c>
      <c r="X126" s="29">
        <v>1</v>
      </c>
      <c r="Y126" s="29">
        <v>1</v>
      </c>
      <c r="Z126" s="29">
        <v>1</v>
      </c>
      <c r="AA126" s="29" t="s">
        <v>18974</v>
      </c>
      <c r="AB126" s="29" t="s">
        <v>19003</v>
      </c>
      <c r="AC126" s="29" t="s">
        <v>8</v>
      </c>
      <c r="AD126" s="29" t="s">
        <v>8</v>
      </c>
      <c r="AE126" s="29" t="s">
        <v>8</v>
      </c>
      <c r="AF126" s="29" t="s">
        <v>8</v>
      </c>
      <c r="AG126" s="29" t="s">
        <v>8</v>
      </c>
      <c r="AH126" s="29" t="s">
        <v>8</v>
      </c>
      <c r="AI126" s="29" t="s">
        <v>8</v>
      </c>
      <c r="AJ126" s="29" t="s">
        <v>8</v>
      </c>
      <c r="AK126" s="29" t="s">
        <v>8</v>
      </c>
      <c r="AL126" s="29" t="s">
        <v>8</v>
      </c>
      <c r="AM126" s="29" t="s">
        <v>8</v>
      </c>
      <c r="AN126" s="29" t="s">
        <v>8</v>
      </c>
      <c r="AO126" s="29" t="s">
        <v>8</v>
      </c>
      <c r="AP126" s="29" t="s">
        <v>8</v>
      </c>
      <c r="AQ126" s="29" t="s">
        <v>8</v>
      </c>
      <c r="AR126" s="29" t="s">
        <v>8</v>
      </c>
      <c r="AS126" s="29" t="s">
        <v>8</v>
      </c>
      <c r="AT126" s="29" t="s">
        <v>8</v>
      </c>
      <c r="AU126" s="29" t="s">
        <v>8</v>
      </c>
      <c r="AV126" s="29" t="s">
        <v>8</v>
      </c>
      <c r="AW126" s="29" t="s">
        <v>8</v>
      </c>
      <c r="AX126" s="29" t="s">
        <v>8</v>
      </c>
      <c r="AY126" s="29" t="s">
        <v>8</v>
      </c>
      <c r="AZ126" s="29" t="s">
        <v>8</v>
      </c>
      <c r="BA126" s="29" t="s">
        <v>8</v>
      </c>
      <c r="BB126" s="29" t="s">
        <v>8</v>
      </c>
      <c r="BC126" s="29" t="s">
        <v>8</v>
      </c>
      <c r="BD126" s="29" t="s">
        <v>8</v>
      </c>
      <c r="BE126" s="29" t="s">
        <v>8</v>
      </c>
      <c r="BF126" s="29" t="s">
        <v>8</v>
      </c>
      <c r="BG126" s="29" t="s">
        <v>8</v>
      </c>
      <c r="BH126" s="29" t="s">
        <v>8</v>
      </c>
      <c r="BI126" s="29" t="s">
        <v>8</v>
      </c>
      <c r="BJ126" s="29" t="s">
        <v>8</v>
      </c>
      <c r="BK126" s="29" t="s">
        <v>8</v>
      </c>
      <c r="BL126" s="29" t="s">
        <v>8</v>
      </c>
      <c r="BM126" s="29" t="s">
        <v>8</v>
      </c>
      <c r="BN126" s="29" t="s">
        <v>8</v>
      </c>
      <c r="BO126" s="29" t="s">
        <v>8</v>
      </c>
      <c r="BP126" s="29" t="s">
        <v>8</v>
      </c>
      <c r="BQ126" s="29" t="s">
        <v>8</v>
      </c>
      <c r="BR126" s="29" t="s">
        <v>8</v>
      </c>
      <c r="BS126" s="29" t="s">
        <v>1101</v>
      </c>
      <c r="BT126" s="29" t="b">
        <v>0</v>
      </c>
      <c r="BU126" s="29" t="b">
        <v>0</v>
      </c>
      <c r="BV126" s="29" t="b">
        <v>0</v>
      </c>
      <c r="BW126" s="29" t="b">
        <v>1</v>
      </c>
      <c r="BX126" s="29" t="b">
        <v>0</v>
      </c>
      <c r="BY126" s="29" t="b">
        <v>0</v>
      </c>
      <c r="BZ126" s="29" t="b">
        <v>0</v>
      </c>
      <c r="CA126" s="29" t="b">
        <v>1</v>
      </c>
      <c r="CB126" s="29">
        <v>1</v>
      </c>
      <c r="CC126" s="29" t="s">
        <v>1102</v>
      </c>
      <c r="CD126" s="29" t="s">
        <v>1103</v>
      </c>
      <c r="CE126" s="29" t="s">
        <v>1104</v>
      </c>
      <c r="CF126" s="29" t="s">
        <v>1105</v>
      </c>
    </row>
    <row r="127" spans="1:84" x14ac:dyDescent="0.25">
      <c r="A127" s="29" t="s">
        <v>1106</v>
      </c>
      <c r="B127" s="29">
        <v>310410946642114</v>
      </c>
      <c r="C127" s="29">
        <v>8.9014103279466398E+19</v>
      </c>
      <c r="D127" s="29">
        <v>353118084379430</v>
      </c>
      <c r="E127" s="29">
        <v>77</v>
      </c>
      <c r="F127" s="29">
        <v>3</v>
      </c>
      <c r="G127" s="29">
        <v>1116</v>
      </c>
      <c r="H127" s="29">
        <v>1116</v>
      </c>
      <c r="I127" s="29" t="s">
        <v>1107</v>
      </c>
      <c r="J127" s="29" t="s">
        <v>1108</v>
      </c>
      <c r="K127" s="50">
        <v>2.37058508641238E+16</v>
      </c>
      <c r="L127" s="50">
        <v>9042653263353870</v>
      </c>
      <c r="M127" s="50">
        <v>-3519499780818640</v>
      </c>
      <c r="N127" s="29" t="s">
        <v>18972</v>
      </c>
      <c r="O127" s="29">
        <v>1</v>
      </c>
      <c r="P127" s="29">
        <v>0</v>
      </c>
      <c r="Q127" s="29" t="s">
        <v>19035</v>
      </c>
      <c r="R127" s="29" t="s">
        <v>8</v>
      </c>
      <c r="S127" s="29" t="s">
        <v>8</v>
      </c>
      <c r="T127" s="29" t="s">
        <v>8</v>
      </c>
      <c r="U127" s="29" t="s">
        <v>8</v>
      </c>
      <c r="V127" s="29" t="s">
        <v>8</v>
      </c>
      <c r="W127" s="29" t="s">
        <v>8</v>
      </c>
      <c r="X127" s="29" t="s">
        <v>8</v>
      </c>
      <c r="Y127" s="29" t="s">
        <v>8</v>
      </c>
      <c r="Z127" s="29" t="s">
        <v>8</v>
      </c>
      <c r="AA127" s="29" t="s">
        <v>8</v>
      </c>
      <c r="AB127" s="29" t="s">
        <v>8</v>
      </c>
      <c r="AC127" s="29" t="s">
        <v>8</v>
      </c>
      <c r="AD127" s="29" t="s">
        <v>8</v>
      </c>
      <c r="AE127" s="29" t="s">
        <v>8</v>
      </c>
      <c r="AF127" s="29" t="s">
        <v>8</v>
      </c>
      <c r="AG127" s="29">
        <v>2</v>
      </c>
      <c r="AH127" s="29">
        <v>3</v>
      </c>
      <c r="AI127" s="29" t="s">
        <v>8</v>
      </c>
      <c r="AJ127" s="29">
        <v>1</v>
      </c>
      <c r="AK127" s="29" t="s">
        <v>19001</v>
      </c>
      <c r="AL127" s="29" t="s">
        <v>18982</v>
      </c>
      <c r="AM127" s="29" t="s">
        <v>8</v>
      </c>
      <c r="AN127" s="29" t="s">
        <v>8</v>
      </c>
      <c r="AO127" s="29" t="s">
        <v>8</v>
      </c>
      <c r="AP127" s="29" t="s">
        <v>8</v>
      </c>
      <c r="AQ127" s="29" t="s">
        <v>8</v>
      </c>
      <c r="AR127" s="29" t="s">
        <v>8</v>
      </c>
      <c r="AS127" s="29" t="s">
        <v>8</v>
      </c>
      <c r="AT127" s="29" t="s">
        <v>8</v>
      </c>
      <c r="AU127" s="29" t="s">
        <v>8</v>
      </c>
      <c r="AV127" s="29" t="s">
        <v>8</v>
      </c>
      <c r="AW127" s="29" t="s">
        <v>8</v>
      </c>
      <c r="AX127" s="29" t="s">
        <v>8</v>
      </c>
      <c r="AY127" s="29" t="s">
        <v>8</v>
      </c>
      <c r="AZ127" s="29" t="s">
        <v>8</v>
      </c>
      <c r="BA127" s="29" t="s">
        <v>8</v>
      </c>
      <c r="BB127" s="29" t="s">
        <v>8</v>
      </c>
      <c r="BC127" s="29" t="s">
        <v>8</v>
      </c>
      <c r="BD127" s="29" t="s">
        <v>8</v>
      </c>
      <c r="BE127" s="29" t="s">
        <v>8</v>
      </c>
      <c r="BF127" s="29" t="s">
        <v>8</v>
      </c>
      <c r="BG127" s="29" t="s">
        <v>8</v>
      </c>
      <c r="BH127" s="29" t="s">
        <v>8</v>
      </c>
      <c r="BI127" s="29" t="s">
        <v>8</v>
      </c>
      <c r="BJ127" s="29" t="s">
        <v>8</v>
      </c>
      <c r="BK127" s="29" t="s">
        <v>8</v>
      </c>
      <c r="BL127" s="29" t="s">
        <v>8</v>
      </c>
      <c r="BM127" s="29" t="s">
        <v>8</v>
      </c>
      <c r="BN127" s="29" t="s">
        <v>8</v>
      </c>
      <c r="BO127" s="29" t="s">
        <v>8</v>
      </c>
      <c r="BP127" s="29" t="s">
        <v>8</v>
      </c>
      <c r="BQ127" s="29" t="s">
        <v>8</v>
      </c>
      <c r="BR127" s="29" t="s">
        <v>8</v>
      </c>
      <c r="BS127" s="29" t="s">
        <v>855</v>
      </c>
      <c r="BT127" s="29" t="b">
        <v>0</v>
      </c>
      <c r="BU127" s="29" t="b">
        <v>0</v>
      </c>
      <c r="BV127" s="29" t="b">
        <v>0</v>
      </c>
      <c r="BW127" s="29" t="b">
        <v>1</v>
      </c>
      <c r="BX127" s="29" t="b">
        <v>0</v>
      </c>
      <c r="BY127" s="29" t="b">
        <v>0</v>
      </c>
      <c r="BZ127" s="29" t="b">
        <v>0</v>
      </c>
      <c r="CA127" s="29" t="b">
        <v>1</v>
      </c>
      <c r="CB127" s="29">
        <v>1</v>
      </c>
      <c r="CC127" s="29" t="s">
        <v>1109</v>
      </c>
      <c r="CD127" s="29" t="s">
        <v>1110</v>
      </c>
      <c r="CE127" s="41" t="s">
        <v>1111</v>
      </c>
      <c r="CF127" s="29" t="s">
        <v>1112</v>
      </c>
    </row>
    <row r="128" spans="1:84" x14ac:dyDescent="0.25">
      <c r="A128" s="29" t="s">
        <v>1113</v>
      </c>
      <c r="B128" s="29">
        <v>310410946642114</v>
      </c>
      <c r="C128" s="29">
        <v>8.9014103279466398E+19</v>
      </c>
      <c r="D128" s="29">
        <v>353118084379430</v>
      </c>
      <c r="E128" s="29">
        <v>77</v>
      </c>
      <c r="F128" s="29">
        <v>9</v>
      </c>
      <c r="G128" s="29">
        <v>1118</v>
      </c>
      <c r="H128" s="29">
        <v>1118</v>
      </c>
      <c r="I128" s="29" t="s">
        <v>1114</v>
      </c>
      <c r="J128" s="29" t="s">
        <v>1115</v>
      </c>
      <c r="K128" s="50">
        <v>2370447568827080</v>
      </c>
      <c r="L128" s="50">
        <v>9042723417942080</v>
      </c>
      <c r="M128" s="50">
        <v>-4527726005240120</v>
      </c>
      <c r="N128" s="29" t="s">
        <v>18972</v>
      </c>
      <c r="O128" s="29">
        <v>1</v>
      </c>
      <c r="P128" s="29">
        <v>0</v>
      </c>
      <c r="Q128" s="29" t="s">
        <v>19036</v>
      </c>
      <c r="R128" s="29" t="s">
        <v>8</v>
      </c>
      <c r="S128" s="29" t="s">
        <v>8</v>
      </c>
      <c r="T128" s="29" t="s">
        <v>8</v>
      </c>
      <c r="U128" s="29" t="s">
        <v>8</v>
      </c>
      <c r="V128" s="29">
        <v>3</v>
      </c>
      <c r="W128" s="29" t="s">
        <v>8</v>
      </c>
      <c r="X128" s="29">
        <v>0</v>
      </c>
      <c r="Y128" s="29" t="s">
        <v>8</v>
      </c>
      <c r="Z128" s="29">
        <v>1</v>
      </c>
      <c r="AA128" s="29" t="s">
        <v>19003</v>
      </c>
      <c r="AB128" s="29" t="s">
        <v>18983</v>
      </c>
      <c r="AC128" s="29" t="s">
        <v>8</v>
      </c>
      <c r="AD128" s="29" t="s">
        <v>8</v>
      </c>
      <c r="AE128" s="29" t="s">
        <v>8</v>
      </c>
      <c r="AF128" s="29" t="s">
        <v>8</v>
      </c>
      <c r="AG128" s="29" t="s">
        <v>8</v>
      </c>
      <c r="AH128" s="29" t="s">
        <v>8</v>
      </c>
      <c r="AI128" s="29" t="s">
        <v>8</v>
      </c>
      <c r="AJ128" s="29" t="s">
        <v>8</v>
      </c>
      <c r="AK128" s="29" t="s">
        <v>8</v>
      </c>
      <c r="AL128" s="29" t="s">
        <v>8</v>
      </c>
      <c r="AM128" s="29" t="s">
        <v>8</v>
      </c>
      <c r="AN128" s="29" t="s">
        <v>8</v>
      </c>
      <c r="AO128" s="29" t="s">
        <v>8</v>
      </c>
      <c r="AP128" s="29" t="s">
        <v>8</v>
      </c>
      <c r="AQ128" s="29" t="s">
        <v>8</v>
      </c>
      <c r="AR128" s="29" t="s">
        <v>8</v>
      </c>
      <c r="AS128" s="29" t="s">
        <v>8</v>
      </c>
      <c r="AT128" s="29" t="s">
        <v>8</v>
      </c>
      <c r="AU128" s="29" t="s">
        <v>8</v>
      </c>
      <c r="AV128" s="29" t="s">
        <v>8</v>
      </c>
      <c r="AW128" s="29" t="s">
        <v>8</v>
      </c>
      <c r="AX128" s="29" t="s">
        <v>8</v>
      </c>
      <c r="AY128" s="29" t="s">
        <v>8</v>
      </c>
      <c r="AZ128" s="29" t="s">
        <v>8</v>
      </c>
      <c r="BA128" s="29" t="s">
        <v>8</v>
      </c>
      <c r="BB128" s="29" t="s">
        <v>8</v>
      </c>
      <c r="BC128" s="29" t="s">
        <v>8</v>
      </c>
      <c r="BD128" s="29" t="s">
        <v>8</v>
      </c>
      <c r="BE128" s="29" t="s">
        <v>8</v>
      </c>
      <c r="BF128" s="29" t="s">
        <v>8</v>
      </c>
      <c r="BG128" s="29" t="s">
        <v>8</v>
      </c>
      <c r="BH128" s="29" t="s">
        <v>8</v>
      </c>
      <c r="BI128" s="29" t="s">
        <v>8</v>
      </c>
      <c r="BJ128" s="29" t="s">
        <v>8</v>
      </c>
      <c r="BK128" s="29" t="s">
        <v>8</v>
      </c>
      <c r="BL128" s="29" t="s">
        <v>8</v>
      </c>
      <c r="BM128" s="29" t="s">
        <v>8</v>
      </c>
      <c r="BN128" s="29" t="s">
        <v>8</v>
      </c>
      <c r="BO128" s="29" t="s">
        <v>8</v>
      </c>
      <c r="BP128" s="29" t="s">
        <v>8</v>
      </c>
      <c r="BQ128" s="29" t="s">
        <v>8</v>
      </c>
      <c r="BR128" s="29" t="s">
        <v>8</v>
      </c>
      <c r="BS128" s="29" t="s">
        <v>855</v>
      </c>
      <c r="BT128" s="29" t="b">
        <v>0</v>
      </c>
      <c r="BU128" s="29" t="b">
        <v>0</v>
      </c>
      <c r="BV128" s="29" t="b">
        <v>0</v>
      </c>
      <c r="BW128" s="29" t="b">
        <v>1</v>
      </c>
      <c r="BX128" s="29" t="b">
        <v>0</v>
      </c>
      <c r="BY128" s="29" t="b">
        <v>0</v>
      </c>
      <c r="BZ128" s="29" t="b">
        <v>0</v>
      </c>
      <c r="CA128" s="29" t="b">
        <v>1</v>
      </c>
      <c r="CB128" s="29">
        <v>1</v>
      </c>
      <c r="CC128" s="29" t="s">
        <v>1116</v>
      </c>
      <c r="CD128" s="29" t="s">
        <v>1117</v>
      </c>
      <c r="CE128" s="29" t="s">
        <v>1118</v>
      </c>
      <c r="CF128" s="29" t="s">
        <v>1119</v>
      </c>
    </row>
    <row r="129" spans="1:84" x14ac:dyDescent="0.25">
      <c r="A129" s="29" t="s">
        <v>1120</v>
      </c>
      <c r="B129" s="29">
        <v>310410946642114</v>
      </c>
      <c r="C129" s="29">
        <v>8.9014103279466398E+19</v>
      </c>
      <c r="D129" s="29">
        <v>353118084379430</v>
      </c>
      <c r="E129" s="29">
        <v>77</v>
      </c>
      <c r="F129" s="29">
        <v>9</v>
      </c>
      <c r="G129" s="29">
        <v>1119</v>
      </c>
      <c r="H129" s="29">
        <v>1119</v>
      </c>
      <c r="I129" s="29" t="s">
        <v>1121</v>
      </c>
      <c r="J129" s="29" t="s">
        <v>1122</v>
      </c>
      <c r="K129" s="50">
        <v>2370373413791090</v>
      </c>
      <c r="L129" s="50">
        <v>9042770371051710</v>
      </c>
      <c r="M129" s="50">
        <v>-4219588521321870</v>
      </c>
      <c r="N129" s="29" t="s">
        <v>18972</v>
      </c>
      <c r="O129" s="29">
        <v>1</v>
      </c>
      <c r="P129" s="29">
        <v>0</v>
      </c>
      <c r="Q129" s="29" t="s">
        <v>19037</v>
      </c>
      <c r="R129" s="29" t="s">
        <v>8</v>
      </c>
      <c r="S129" s="29" t="s">
        <v>8</v>
      </c>
      <c r="T129" s="29" t="s">
        <v>8</v>
      </c>
      <c r="U129" s="29" t="s">
        <v>8</v>
      </c>
      <c r="V129" s="29">
        <v>3</v>
      </c>
      <c r="W129" s="29" t="s">
        <v>8</v>
      </c>
      <c r="X129" s="29">
        <v>0</v>
      </c>
      <c r="Y129" s="29" t="s">
        <v>8</v>
      </c>
      <c r="Z129" s="29">
        <v>1</v>
      </c>
      <c r="AA129" s="29" t="s">
        <v>18990</v>
      </c>
      <c r="AB129" s="29" t="s">
        <v>18993</v>
      </c>
      <c r="AC129" s="29" t="s">
        <v>8</v>
      </c>
      <c r="AD129" s="29" t="s">
        <v>8</v>
      </c>
      <c r="AE129" s="29" t="s">
        <v>8</v>
      </c>
      <c r="AF129" s="29" t="s">
        <v>8</v>
      </c>
      <c r="AG129" s="29" t="s">
        <v>8</v>
      </c>
      <c r="AH129" s="29" t="s">
        <v>8</v>
      </c>
      <c r="AI129" s="29" t="s">
        <v>8</v>
      </c>
      <c r="AJ129" s="29" t="s">
        <v>8</v>
      </c>
      <c r="AK129" s="29" t="s">
        <v>8</v>
      </c>
      <c r="AL129" s="29" t="s">
        <v>8</v>
      </c>
      <c r="AM129" s="29" t="s">
        <v>8</v>
      </c>
      <c r="AN129" s="29" t="s">
        <v>8</v>
      </c>
      <c r="AO129" s="29" t="s">
        <v>8</v>
      </c>
      <c r="AP129" s="29" t="s">
        <v>8</v>
      </c>
      <c r="AQ129" s="29" t="s">
        <v>8</v>
      </c>
      <c r="AR129" s="29" t="s">
        <v>8</v>
      </c>
      <c r="AS129" s="29" t="s">
        <v>8</v>
      </c>
      <c r="AT129" s="29" t="s">
        <v>8</v>
      </c>
      <c r="AU129" s="29" t="s">
        <v>8</v>
      </c>
      <c r="AV129" s="29" t="s">
        <v>8</v>
      </c>
      <c r="AW129" s="29" t="s">
        <v>8</v>
      </c>
      <c r="AX129" s="29" t="s">
        <v>8</v>
      </c>
      <c r="AY129" s="29" t="s">
        <v>8</v>
      </c>
      <c r="AZ129" s="29" t="s">
        <v>8</v>
      </c>
      <c r="BA129" s="29" t="s">
        <v>8</v>
      </c>
      <c r="BB129" s="29" t="s">
        <v>8</v>
      </c>
      <c r="BC129" s="29" t="s">
        <v>8</v>
      </c>
      <c r="BD129" s="29" t="s">
        <v>8</v>
      </c>
      <c r="BE129" s="29" t="s">
        <v>8</v>
      </c>
      <c r="BF129" s="29" t="s">
        <v>8</v>
      </c>
      <c r="BG129" s="29" t="s">
        <v>8</v>
      </c>
      <c r="BH129" s="29" t="s">
        <v>8</v>
      </c>
      <c r="BI129" s="29" t="s">
        <v>8</v>
      </c>
      <c r="BJ129" s="29" t="s">
        <v>8</v>
      </c>
      <c r="BK129" s="29" t="s">
        <v>8</v>
      </c>
      <c r="BL129" s="29" t="s">
        <v>8</v>
      </c>
      <c r="BM129" s="29" t="s">
        <v>8</v>
      </c>
      <c r="BN129" s="29" t="s">
        <v>8</v>
      </c>
      <c r="BO129" s="29" t="s">
        <v>8</v>
      </c>
      <c r="BP129" s="29" t="s">
        <v>8</v>
      </c>
      <c r="BQ129" s="29" t="s">
        <v>8</v>
      </c>
      <c r="BR129" s="29" t="s">
        <v>8</v>
      </c>
      <c r="BS129" s="29" t="s">
        <v>855</v>
      </c>
      <c r="BT129" s="29" t="b">
        <v>0</v>
      </c>
      <c r="BU129" s="29" t="b">
        <v>0</v>
      </c>
      <c r="BV129" s="29" t="b">
        <v>0</v>
      </c>
      <c r="BW129" s="29" t="b">
        <v>1</v>
      </c>
      <c r="BX129" s="29" t="b">
        <v>0</v>
      </c>
      <c r="BY129" s="29" t="b">
        <v>0</v>
      </c>
      <c r="BZ129" s="29" t="b">
        <v>0</v>
      </c>
      <c r="CA129" s="29" t="b">
        <v>1</v>
      </c>
      <c r="CB129" s="29">
        <v>1</v>
      </c>
      <c r="CC129" s="29" t="s">
        <v>1123</v>
      </c>
      <c r="CD129" s="29" t="s">
        <v>1124</v>
      </c>
      <c r="CE129" s="29" t="s">
        <v>1125</v>
      </c>
      <c r="CF129" s="29" t="s">
        <v>1126</v>
      </c>
    </row>
    <row r="130" spans="1:84" x14ac:dyDescent="0.25">
      <c r="A130" s="29" t="s">
        <v>1127</v>
      </c>
      <c r="B130" s="29">
        <v>310410946642114</v>
      </c>
      <c r="C130" s="29">
        <v>8.9014103279466398E+19</v>
      </c>
      <c r="D130" s="29">
        <v>353118084379430</v>
      </c>
      <c r="E130" s="29">
        <v>77</v>
      </c>
      <c r="F130" s="29">
        <v>11</v>
      </c>
      <c r="G130" s="29">
        <v>1121</v>
      </c>
      <c r="H130" s="29">
        <v>1121</v>
      </c>
      <c r="I130" s="29" t="s">
        <v>1128</v>
      </c>
      <c r="J130" s="29" t="s">
        <v>1129</v>
      </c>
      <c r="K130" s="50">
        <v>2.37051791078767E+16</v>
      </c>
      <c r="L130" s="50">
        <v>9042711981951370</v>
      </c>
      <c r="M130" s="50">
        <v>-421338457151431</v>
      </c>
      <c r="N130" s="29" t="s">
        <v>18972</v>
      </c>
      <c r="O130" s="29">
        <v>1</v>
      </c>
      <c r="P130" s="29">
        <v>0</v>
      </c>
      <c r="Q130" s="29" t="s">
        <v>8</v>
      </c>
      <c r="R130" s="29" t="s">
        <v>8</v>
      </c>
      <c r="S130" s="29" t="s">
        <v>8</v>
      </c>
      <c r="T130" s="29" t="s">
        <v>8</v>
      </c>
      <c r="U130" s="29" t="s">
        <v>8</v>
      </c>
      <c r="V130" s="29" t="s">
        <v>8</v>
      </c>
      <c r="W130" s="29" t="s">
        <v>8</v>
      </c>
      <c r="X130" s="29" t="s">
        <v>8</v>
      </c>
      <c r="Y130" s="29" t="s">
        <v>8</v>
      </c>
      <c r="Z130" s="29" t="s">
        <v>8</v>
      </c>
      <c r="AA130" s="29" t="s">
        <v>8</v>
      </c>
      <c r="AB130" s="29" t="s">
        <v>8</v>
      </c>
      <c r="AC130" s="29" t="s">
        <v>8</v>
      </c>
      <c r="AD130" s="29" t="s">
        <v>8</v>
      </c>
      <c r="AE130" s="29" t="s">
        <v>8</v>
      </c>
      <c r="AF130" s="29" t="s">
        <v>8</v>
      </c>
      <c r="AG130" s="29" t="s">
        <v>8</v>
      </c>
      <c r="AH130" s="29" t="s">
        <v>8</v>
      </c>
      <c r="AI130" s="29" t="s">
        <v>8</v>
      </c>
      <c r="AJ130" s="29" t="s">
        <v>8</v>
      </c>
      <c r="AK130" s="29" t="s">
        <v>8</v>
      </c>
      <c r="AL130" s="29" t="s">
        <v>8</v>
      </c>
      <c r="AM130" s="29" t="s">
        <v>8</v>
      </c>
      <c r="AN130" s="29" t="s">
        <v>8</v>
      </c>
      <c r="AO130" s="29" t="s">
        <v>8</v>
      </c>
      <c r="AP130" s="29" t="s">
        <v>8</v>
      </c>
      <c r="AQ130" s="29" t="s">
        <v>8</v>
      </c>
      <c r="AR130" s="29" t="s">
        <v>8</v>
      </c>
      <c r="AS130" s="29" t="s">
        <v>8</v>
      </c>
      <c r="AT130" s="29" t="s">
        <v>8</v>
      </c>
      <c r="AU130" s="29" t="s">
        <v>8</v>
      </c>
      <c r="AV130" s="29" t="s">
        <v>8</v>
      </c>
      <c r="AW130" s="29" t="s">
        <v>8</v>
      </c>
      <c r="AX130" s="29" t="s">
        <v>8</v>
      </c>
      <c r="AY130" s="29" t="s">
        <v>8</v>
      </c>
      <c r="AZ130" s="29" t="s">
        <v>8</v>
      </c>
      <c r="BA130" s="29" t="s">
        <v>8</v>
      </c>
      <c r="BB130" s="29" t="s">
        <v>8</v>
      </c>
      <c r="BC130" s="29" t="s">
        <v>8</v>
      </c>
      <c r="BD130" s="29" t="s">
        <v>8</v>
      </c>
      <c r="BE130" s="29" t="s">
        <v>8</v>
      </c>
      <c r="BF130" s="29" t="s">
        <v>8</v>
      </c>
      <c r="BG130" s="29" t="s">
        <v>8</v>
      </c>
      <c r="BH130" s="29" t="s">
        <v>8</v>
      </c>
      <c r="BI130" s="29" t="s">
        <v>8</v>
      </c>
      <c r="BJ130" s="29" t="s">
        <v>8</v>
      </c>
      <c r="BK130" s="29" t="s">
        <v>8</v>
      </c>
      <c r="BL130" s="29" t="s">
        <v>8</v>
      </c>
      <c r="BM130" s="29" t="s">
        <v>8</v>
      </c>
      <c r="BN130" s="29" t="s">
        <v>8</v>
      </c>
      <c r="BO130" s="29" t="s">
        <v>8</v>
      </c>
      <c r="BP130" s="29" t="s">
        <v>8</v>
      </c>
      <c r="BQ130" s="29">
        <v>1</v>
      </c>
      <c r="BR130" s="29" t="s">
        <v>8</v>
      </c>
      <c r="BS130" s="29" t="s">
        <v>120</v>
      </c>
      <c r="BT130" s="29" t="b">
        <v>0</v>
      </c>
      <c r="BU130" s="29" t="b">
        <v>0</v>
      </c>
      <c r="BV130" s="29" t="b">
        <v>0</v>
      </c>
      <c r="BW130" s="29" t="b">
        <v>1</v>
      </c>
      <c r="BX130" s="29" t="b">
        <v>0</v>
      </c>
      <c r="BY130" s="29" t="b">
        <v>0</v>
      </c>
      <c r="BZ130" s="29" t="b">
        <v>0</v>
      </c>
      <c r="CA130" s="29" t="b">
        <v>1</v>
      </c>
      <c r="CB130" s="29">
        <v>1</v>
      </c>
      <c r="CC130" s="29" t="s">
        <v>1130</v>
      </c>
      <c r="CD130" s="29" t="s">
        <v>1131</v>
      </c>
      <c r="CE130" s="29" t="s">
        <v>1132</v>
      </c>
      <c r="CF130" s="29" t="s">
        <v>1133</v>
      </c>
    </row>
    <row r="131" spans="1:84" x14ac:dyDescent="0.25">
      <c r="A131" s="29" t="s">
        <v>1134</v>
      </c>
      <c r="B131" s="29">
        <v>310410946642114</v>
      </c>
      <c r="C131" s="29">
        <v>8.9014103279466398E+19</v>
      </c>
      <c r="D131" s="29">
        <v>353118084379430</v>
      </c>
      <c r="E131" s="29">
        <v>77</v>
      </c>
      <c r="F131" s="29">
        <v>11</v>
      </c>
      <c r="G131" s="29">
        <v>1122</v>
      </c>
      <c r="H131" s="29">
        <v>1122</v>
      </c>
      <c r="I131" s="29" t="s">
        <v>1135</v>
      </c>
      <c r="J131" s="29" t="s">
        <v>1136</v>
      </c>
      <c r="K131" s="50">
        <v>2.37039874467966E+16</v>
      </c>
      <c r="L131" s="50">
        <v>9042785227297770</v>
      </c>
      <c r="M131" s="50">
        <v>-476732681454947</v>
      </c>
      <c r="N131" s="29" t="s">
        <v>18972</v>
      </c>
      <c r="O131" s="29">
        <v>1</v>
      </c>
      <c r="P131" s="29">
        <v>0</v>
      </c>
      <c r="Q131" s="29" t="s">
        <v>8</v>
      </c>
      <c r="R131" s="29" t="s">
        <v>8</v>
      </c>
      <c r="S131" s="29" t="s">
        <v>8</v>
      </c>
      <c r="T131" s="29" t="s">
        <v>8</v>
      </c>
      <c r="U131" s="29" t="s">
        <v>8</v>
      </c>
      <c r="V131" s="29" t="s">
        <v>8</v>
      </c>
      <c r="W131" s="29" t="s">
        <v>8</v>
      </c>
      <c r="X131" s="29" t="s">
        <v>8</v>
      </c>
      <c r="Y131" s="29" t="s">
        <v>8</v>
      </c>
      <c r="Z131" s="29" t="s">
        <v>8</v>
      </c>
      <c r="AA131" s="29" t="s">
        <v>8</v>
      </c>
      <c r="AB131" s="29" t="s">
        <v>8</v>
      </c>
      <c r="AC131" s="29" t="s">
        <v>8</v>
      </c>
      <c r="AD131" s="29" t="s">
        <v>8</v>
      </c>
      <c r="AE131" s="29" t="s">
        <v>8</v>
      </c>
      <c r="AF131" s="29" t="s">
        <v>8</v>
      </c>
      <c r="AG131" s="29" t="s">
        <v>8</v>
      </c>
      <c r="AH131" s="29" t="s">
        <v>8</v>
      </c>
      <c r="AI131" s="29" t="s">
        <v>8</v>
      </c>
      <c r="AJ131" s="29" t="s">
        <v>8</v>
      </c>
      <c r="AK131" s="29" t="s">
        <v>8</v>
      </c>
      <c r="AL131" s="29" t="s">
        <v>8</v>
      </c>
      <c r="AM131" s="29" t="s">
        <v>8</v>
      </c>
      <c r="AN131" s="29" t="s">
        <v>8</v>
      </c>
      <c r="AO131" s="29" t="s">
        <v>8</v>
      </c>
      <c r="AP131" s="29" t="s">
        <v>8</v>
      </c>
      <c r="AQ131" s="29" t="s">
        <v>8</v>
      </c>
      <c r="AR131" s="29" t="s">
        <v>8</v>
      </c>
      <c r="AS131" s="29" t="s">
        <v>8</v>
      </c>
      <c r="AT131" s="29" t="s">
        <v>8</v>
      </c>
      <c r="AU131" s="29" t="s">
        <v>8</v>
      </c>
      <c r="AV131" s="29" t="s">
        <v>8</v>
      </c>
      <c r="AW131" s="29" t="s">
        <v>8</v>
      </c>
      <c r="AX131" s="29" t="s">
        <v>8</v>
      </c>
      <c r="AY131" s="29" t="s">
        <v>8</v>
      </c>
      <c r="AZ131" s="29" t="s">
        <v>8</v>
      </c>
      <c r="BA131" s="29" t="s">
        <v>8</v>
      </c>
      <c r="BB131" s="29" t="s">
        <v>8</v>
      </c>
      <c r="BC131" s="29" t="s">
        <v>8</v>
      </c>
      <c r="BD131" s="29" t="s">
        <v>8</v>
      </c>
      <c r="BE131" s="29" t="s">
        <v>8</v>
      </c>
      <c r="BF131" s="29" t="s">
        <v>8</v>
      </c>
      <c r="BG131" s="29" t="s">
        <v>8</v>
      </c>
      <c r="BH131" s="29" t="s">
        <v>8</v>
      </c>
      <c r="BI131" s="29" t="s">
        <v>8</v>
      </c>
      <c r="BJ131" s="29" t="s">
        <v>8</v>
      </c>
      <c r="BK131" s="29" t="s">
        <v>8</v>
      </c>
      <c r="BL131" s="29" t="s">
        <v>8</v>
      </c>
      <c r="BM131" s="29" t="s">
        <v>8</v>
      </c>
      <c r="BN131" s="29" t="s">
        <v>8</v>
      </c>
      <c r="BO131" s="29" t="s">
        <v>8</v>
      </c>
      <c r="BP131" s="29" t="s">
        <v>8</v>
      </c>
      <c r="BQ131" s="29">
        <v>1</v>
      </c>
      <c r="BR131" s="29" t="s">
        <v>8</v>
      </c>
      <c r="BS131" s="29" t="s">
        <v>120</v>
      </c>
      <c r="BT131" s="29" t="b">
        <v>0</v>
      </c>
      <c r="BU131" s="29" t="b">
        <v>0</v>
      </c>
      <c r="BV131" s="29" t="b">
        <v>0</v>
      </c>
      <c r="BW131" s="29" t="b">
        <v>1</v>
      </c>
      <c r="BX131" s="29" t="b">
        <v>0</v>
      </c>
      <c r="BY131" s="29" t="b">
        <v>0</v>
      </c>
      <c r="BZ131" s="29" t="b">
        <v>0</v>
      </c>
      <c r="CA131" s="29" t="b">
        <v>1</v>
      </c>
      <c r="CB131" s="29">
        <v>1</v>
      </c>
      <c r="CC131" s="29" t="s">
        <v>1137</v>
      </c>
      <c r="CD131" s="29" t="s">
        <v>1138</v>
      </c>
      <c r="CE131" s="29" t="s">
        <v>1139</v>
      </c>
      <c r="CF131" s="29" t="s">
        <v>1140</v>
      </c>
    </row>
    <row r="132" spans="1:84" x14ac:dyDescent="0.25">
      <c r="A132" s="29" t="s">
        <v>1141</v>
      </c>
      <c r="B132" s="29">
        <v>310410942995952</v>
      </c>
      <c r="C132" s="29">
        <v>8.9014103279429894E+19</v>
      </c>
      <c r="D132" s="29">
        <v>353118083539513</v>
      </c>
      <c r="E132" s="29">
        <v>77</v>
      </c>
      <c r="F132" s="29">
        <v>7</v>
      </c>
      <c r="G132" s="29">
        <v>1130</v>
      </c>
      <c r="H132" s="29">
        <v>1130</v>
      </c>
      <c r="I132" s="29" t="s">
        <v>1142</v>
      </c>
      <c r="J132" s="29" t="s">
        <v>1143</v>
      </c>
      <c r="K132" s="50">
        <v>2.37073085817204E+16</v>
      </c>
      <c r="L132" s="50">
        <v>9042587731769020</v>
      </c>
      <c r="M132" s="50">
        <v>-4780834719312630</v>
      </c>
      <c r="N132" s="29" t="s">
        <v>18972</v>
      </c>
      <c r="O132" s="29">
        <v>1</v>
      </c>
      <c r="P132" s="29">
        <v>0</v>
      </c>
      <c r="Q132" s="29" t="s">
        <v>8</v>
      </c>
      <c r="R132" s="29" t="s">
        <v>8</v>
      </c>
      <c r="S132" s="29" t="s">
        <v>8</v>
      </c>
      <c r="T132" s="29" t="s">
        <v>8</v>
      </c>
      <c r="U132" s="29" t="s">
        <v>8</v>
      </c>
      <c r="V132" s="29" t="s">
        <v>8</v>
      </c>
      <c r="W132" s="29" t="s">
        <v>8</v>
      </c>
      <c r="X132" s="29" t="s">
        <v>8</v>
      </c>
      <c r="Y132" s="29" t="s">
        <v>8</v>
      </c>
      <c r="Z132" s="29" t="s">
        <v>8</v>
      </c>
      <c r="AA132" s="29" t="s">
        <v>8</v>
      </c>
      <c r="AB132" s="29" t="s">
        <v>8</v>
      </c>
      <c r="AC132" s="29" t="s">
        <v>8</v>
      </c>
      <c r="AD132" s="29" t="s">
        <v>8</v>
      </c>
      <c r="AE132" s="29" t="s">
        <v>8</v>
      </c>
      <c r="AF132" s="29" t="s">
        <v>8</v>
      </c>
      <c r="AG132" s="29" t="s">
        <v>8</v>
      </c>
      <c r="AH132" s="29" t="s">
        <v>8</v>
      </c>
      <c r="AI132" s="29" t="s">
        <v>8</v>
      </c>
      <c r="AJ132" s="29" t="s">
        <v>8</v>
      </c>
      <c r="AK132" s="29" t="s">
        <v>8</v>
      </c>
      <c r="AL132" s="29" t="s">
        <v>8</v>
      </c>
      <c r="AM132" s="29" t="s">
        <v>8</v>
      </c>
      <c r="AN132" s="29" t="s">
        <v>8</v>
      </c>
      <c r="AO132" s="29" t="s">
        <v>8</v>
      </c>
      <c r="AP132" s="29" t="s">
        <v>8</v>
      </c>
      <c r="AQ132" s="29" t="s">
        <v>8</v>
      </c>
      <c r="AR132" s="29" t="s">
        <v>8</v>
      </c>
      <c r="AS132" s="29" t="s">
        <v>8</v>
      </c>
      <c r="AT132" s="29">
        <v>3</v>
      </c>
      <c r="AU132" s="29" t="s">
        <v>8</v>
      </c>
      <c r="AV132" s="29">
        <v>2</v>
      </c>
      <c r="AW132" s="29">
        <v>1</v>
      </c>
      <c r="AX132" s="29">
        <v>0</v>
      </c>
      <c r="AY132" s="29">
        <v>120</v>
      </c>
      <c r="AZ132" s="29">
        <v>1</v>
      </c>
      <c r="BA132" s="29" t="s">
        <v>8</v>
      </c>
      <c r="BB132" s="29" t="s">
        <v>8</v>
      </c>
      <c r="BC132" s="29" t="s">
        <v>8</v>
      </c>
      <c r="BD132" s="29" t="s">
        <v>8</v>
      </c>
      <c r="BE132" s="29" t="s">
        <v>8</v>
      </c>
      <c r="BF132" s="29" t="s">
        <v>8</v>
      </c>
      <c r="BG132" s="29" t="s">
        <v>8</v>
      </c>
      <c r="BH132" s="29" t="s">
        <v>8</v>
      </c>
      <c r="BI132" s="29" t="s">
        <v>8</v>
      </c>
      <c r="BJ132" s="29" t="s">
        <v>8</v>
      </c>
      <c r="BK132" s="29" t="s">
        <v>8</v>
      </c>
      <c r="BL132" s="29" t="s">
        <v>8</v>
      </c>
      <c r="BM132" s="29" t="s">
        <v>8</v>
      </c>
      <c r="BN132" s="29" t="s">
        <v>8</v>
      </c>
      <c r="BO132" s="29" t="s">
        <v>8</v>
      </c>
      <c r="BP132" s="29" t="s">
        <v>8</v>
      </c>
      <c r="BQ132" s="29" t="s">
        <v>8</v>
      </c>
      <c r="BR132" s="29" t="s">
        <v>8</v>
      </c>
      <c r="BS132" s="29" t="s">
        <v>1144</v>
      </c>
      <c r="BT132" s="29" t="b">
        <v>0</v>
      </c>
      <c r="BU132" s="29" t="b">
        <v>0</v>
      </c>
      <c r="BV132" s="29" t="b">
        <v>0</v>
      </c>
      <c r="BW132" s="29" t="b">
        <v>0</v>
      </c>
      <c r="BX132" s="29" t="b">
        <v>0</v>
      </c>
      <c r="BY132" s="29" t="b">
        <v>1</v>
      </c>
      <c r="BZ132" s="29" t="b">
        <v>1</v>
      </c>
      <c r="CA132" s="29" t="b">
        <v>0</v>
      </c>
      <c r="CB132" s="29">
        <v>1</v>
      </c>
      <c r="CC132" s="29" t="s">
        <v>1145</v>
      </c>
      <c r="CD132" s="29" t="s">
        <v>1146</v>
      </c>
      <c r="CE132" s="29" t="s">
        <v>1147</v>
      </c>
      <c r="CF132" s="29" t="s">
        <v>1148</v>
      </c>
    </row>
    <row r="133" spans="1:84" x14ac:dyDescent="0.25">
      <c r="A133" s="29" t="s">
        <v>1149</v>
      </c>
      <c r="B133" s="29">
        <v>310410942995952</v>
      </c>
      <c r="C133" s="29">
        <v>8.9014103279429894E+19</v>
      </c>
      <c r="D133" s="29">
        <v>353118083539513</v>
      </c>
      <c r="E133" s="29">
        <v>77</v>
      </c>
      <c r="F133" s="29">
        <v>1</v>
      </c>
      <c r="G133" s="29">
        <v>1136</v>
      </c>
      <c r="H133" s="29">
        <v>1136</v>
      </c>
      <c r="I133" s="29" t="s">
        <v>1150</v>
      </c>
      <c r="J133" s="29" t="s">
        <v>1151</v>
      </c>
      <c r="K133" s="50">
        <v>2370726402621200</v>
      </c>
      <c r="L133" s="50">
        <v>904256904479625</v>
      </c>
      <c r="M133" s="50">
        <v>-4267755036935330</v>
      </c>
      <c r="N133" s="29" t="s">
        <v>18972</v>
      </c>
      <c r="O133" s="29">
        <v>1</v>
      </c>
      <c r="P133" s="29">
        <v>0</v>
      </c>
      <c r="Q133" s="29" t="s">
        <v>19038</v>
      </c>
      <c r="R133" s="29" t="s">
        <v>8</v>
      </c>
      <c r="S133" s="29" t="s">
        <v>8</v>
      </c>
      <c r="T133" s="29" t="s">
        <v>8</v>
      </c>
      <c r="U133" s="29" t="s">
        <v>8</v>
      </c>
      <c r="V133" s="29" t="s">
        <v>8</v>
      </c>
      <c r="W133" s="29" t="s">
        <v>8</v>
      </c>
      <c r="X133" s="29" t="s">
        <v>8</v>
      </c>
      <c r="Y133" s="29" t="s">
        <v>8</v>
      </c>
      <c r="Z133" s="29" t="s">
        <v>8</v>
      </c>
      <c r="AA133" s="29" t="s">
        <v>8</v>
      </c>
      <c r="AB133" s="29" t="s">
        <v>8</v>
      </c>
      <c r="AC133" s="29" t="s">
        <v>8</v>
      </c>
      <c r="AD133" s="29" t="s">
        <v>8</v>
      </c>
      <c r="AE133" s="29" t="s">
        <v>8</v>
      </c>
      <c r="AF133" s="29" t="s">
        <v>8</v>
      </c>
      <c r="AG133" s="29" t="s">
        <v>8</v>
      </c>
      <c r="AH133" s="29" t="s">
        <v>8</v>
      </c>
      <c r="AI133" s="29" t="s">
        <v>8</v>
      </c>
      <c r="AJ133" s="29" t="s">
        <v>8</v>
      </c>
      <c r="AK133" s="29" t="s">
        <v>8</v>
      </c>
      <c r="AL133" s="29" t="s">
        <v>8</v>
      </c>
      <c r="AM133" s="29" t="s">
        <v>8</v>
      </c>
      <c r="AN133" s="29" t="s">
        <v>8</v>
      </c>
      <c r="AO133" s="29" t="s">
        <v>8</v>
      </c>
      <c r="AP133" s="29" t="s">
        <v>8</v>
      </c>
      <c r="AQ133" s="29" t="s">
        <v>8</v>
      </c>
      <c r="AR133" s="29" t="s">
        <v>8</v>
      </c>
      <c r="AS133" s="29" t="s">
        <v>8</v>
      </c>
      <c r="AT133" s="29" t="s">
        <v>8</v>
      </c>
      <c r="AU133" s="29" t="s">
        <v>8</v>
      </c>
      <c r="AV133" s="29" t="s">
        <v>8</v>
      </c>
      <c r="AW133" s="29" t="s">
        <v>8</v>
      </c>
      <c r="AX133" s="29" t="s">
        <v>8</v>
      </c>
      <c r="AY133" s="29" t="s">
        <v>8</v>
      </c>
      <c r="AZ133" s="29" t="s">
        <v>8</v>
      </c>
      <c r="BA133" s="29" t="s">
        <v>8</v>
      </c>
      <c r="BB133" s="29" t="s">
        <v>8</v>
      </c>
      <c r="BC133" s="29">
        <v>3</v>
      </c>
      <c r="BD133" s="29">
        <v>1</v>
      </c>
      <c r="BE133" s="29">
        <v>1</v>
      </c>
      <c r="BF133" s="29">
        <v>2</v>
      </c>
      <c r="BG133" s="29" t="s">
        <v>8</v>
      </c>
      <c r="BH133" s="29">
        <v>1</v>
      </c>
      <c r="BI133" s="29">
        <v>0</v>
      </c>
      <c r="BJ133" s="29">
        <v>0</v>
      </c>
      <c r="BK133" s="29">
        <v>0</v>
      </c>
      <c r="BL133" s="29">
        <v>0</v>
      </c>
      <c r="BM133" s="29">
        <v>1</v>
      </c>
      <c r="BN133" s="29">
        <v>0</v>
      </c>
      <c r="BO133" s="29">
        <v>1</v>
      </c>
      <c r="BP133" s="29">
        <v>4</v>
      </c>
      <c r="BQ133" s="29" t="s">
        <v>8</v>
      </c>
      <c r="BR133" s="29" t="s">
        <v>8</v>
      </c>
      <c r="BS133" s="29" t="s">
        <v>1152</v>
      </c>
      <c r="BT133" s="29" t="b">
        <v>0</v>
      </c>
      <c r="BU133" s="29" t="b">
        <v>0</v>
      </c>
      <c r="BV133" s="29" t="b">
        <v>0</v>
      </c>
      <c r="BW133" s="29" t="b">
        <v>0</v>
      </c>
      <c r="BX133" s="29" t="b">
        <v>0</v>
      </c>
      <c r="BY133" s="29" t="b">
        <v>1</v>
      </c>
      <c r="BZ133" s="29" t="b">
        <v>1</v>
      </c>
      <c r="CA133" s="29" t="b">
        <v>0</v>
      </c>
      <c r="CB133" s="29">
        <v>1</v>
      </c>
      <c r="CC133" s="29" t="s">
        <v>1153</v>
      </c>
      <c r="CD133" s="29" t="s">
        <v>1154</v>
      </c>
      <c r="CE133" s="29" t="s">
        <v>1155</v>
      </c>
      <c r="CF133" s="29" t="s">
        <v>1156</v>
      </c>
    </row>
    <row r="134" spans="1:84" x14ac:dyDescent="0.25">
      <c r="A134" s="29" t="s">
        <v>1157</v>
      </c>
      <c r="B134" s="29">
        <v>310410942995952</v>
      </c>
      <c r="C134" s="29">
        <v>8.9014103279429894E+19</v>
      </c>
      <c r="D134" s="29">
        <v>353118083539513</v>
      </c>
      <c r="E134" s="29">
        <v>77</v>
      </c>
      <c r="F134" s="29">
        <v>7</v>
      </c>
      <c r="G134" s="29">
        <v>1131</v>
      </c>
      <c r="H134" s="29">
        <v>1131</v>
      </c>
      <c r="I134" s="29" t="s">
        <v>1158</v>
      </c>
      <c r="J134" s="29" t="s">
        <v>1159</v>
      </c>
      <c r="K134" s="50">
        <v>2370639029114970</v>
      </c>
      <c r="L134" s="50">
        <v>9042630121341740</v>
      </c>
      <c r="M134" s="50">
        <v>-3.8782935177886E+16</v>
      </c>
      <c r="N134" s="29" t="s">
        <v>18972</v>
      </c>
      <c r="O134" s="29">
        <v>1</v>
      </c>
      <c r="P134" s="29">
        <v>0</v>
      </c>
      <c r="Q134" s="29" t="s">
        <v>8</v>
      </c>
      <c r="R134" s="29" t="s">
        <v>8</v>
      </c>
      <c r="S134" s="29" t="s">
        <v>8</v>
      </c>
      <c r="T134" s="29" t="s">
        <v>8</v>
      </c>
      <c r="U134" s="29" t="s">
        <v>8</v>
      </c>
      <c r="V134" s="29" t="s">
        <v>8</v>
      </c>
      <c r="W134" s="29" t="s">
        <v>8</v>
      </c>
      <c r="X134" s="29" t="s">
        <v>8</v>
      </c>
      <c r="Y134" s="29" t="s">
        <v>8</v>
      </c>
      <c r="Z134" s="29" t="s">
        <v>8</v>
      </c>
      <c r="AA134" s="29" t="s">
        <v>8</v>
      </c>
      <c r="AB134" s="29" t="s">
        <v>8</v>
      </c>
      <c r="AC134" s="29" t="s">
        <v>8</v>
      </c>
      <c r="AD134" s="29" t="s">
        <v>8</v>
      </c>
      <c r="AE134" s="29" t="s">
        <v>8</v>
      </c>
      <c r="AF134" s="29" t="s">
        <v>8</v>
      </c>
      <c r="AG134" s="29" t="s">
        <v>8</v>
      </c>
      <c r="AH134" s="29" t="s">
        <v>8</v>
      </c>
      <c r="AI134" s="29" t="s">
        <v>8</v>
      </c>
      <c r="AJ134" s="29" t="s">
        <v>8</v>
      </c>
      <c r="AK134" s="29" t="s">
        <v>8</v>
      </c>
      <c r="AL134" s="29" t="s">
        <v>8</v>
      </c>
      <c r="AM134" s="29" t="s">
        <v>8</v>
      </c>
      <c r="AN134" s="29" t="s">
        <v>8</v>
      </c>
      <c r="AO134" s="29" t="s">
        <v>8</v>
      </c>
      <c r="AP134" s="29" t="s">
        <v>8</v>
      </c>
      <c r="AQ134" s="29" t="s">
        <v>8</v>
      </c>
      <c r="AR134" s="29" t="s">
        <v>8</v>
      </c>
      <c r="AS134" s="29" t="s">
        <v>8</v>
      </c>
      <c r="AT134" s="29">
        <v>3</v>
      </c>
      <c r="AU134" s="29" t="s">
        <v>8</v>
      </c>
      <c r="AV134" s="29">
        <v>2</v>
      </c>
      <c r="AW134" s="29">
        <v>1</v>
      </c>
      <c r="AX134" s="29">
        <v>0</v>
      </c>
      <c r="AY134" s="29">
        <v>22</v>
      </c>
      <c r="AZ134" s="29">
        <v>0</v>
      </c>
      <c r="BA134" s="29" t="s">
        <v>8</v>
      </c>
      <c r="BB134" s="29" t="s">
        <v>8</v>
      </c>
      <c r="BC134" s="29" t="s">
        <v>8</v>
      </c>
      <c r="BD134" s="29" t="s">
        <v>8</v>
      </c>
      <c r="BE134" s="29" t="s">
        <v>8</v>
      </c>
      <c r="BF134" s="29" t="s">
        <v>8</v>
      </c>
      <c r="BG134" s="29" t="s">
        <v>8</v>
      </c>
      <c r="BH134" s="29" t="s">
        <v>8</v>
      </c>
      <c r="BI134" s="29" t="s">
        <v>8</v>
      </c>
      <c r="BJ134" s="29" t="s">
        <v>8</v>
      </c>
      <c r="BK134" s="29" t="s">
        <v>8</v>
      </c>
      <c r="BL134" s="29" t="s">
        <v>8</v>
      </c>
      <c r="BM134" s="29" t="s">
        <v>8</v>
      </c>
      <c r="BN134" s="29" t="s">
        <v>8</v>
      </c>
      <c r="BO134" s="29" t="s">
        <v>8</v>
      </c>
      <c r="BP134" s="29" t="s">
        <v>8</v>
      </c>
      <c r="BQ134" s="29" t="s">
        <v>8</v>
      </c>
      <c r="BR134" s="29" t="s">
        <v>8</v>
      </c>
      <c r="BS134" s="29" t="s">
        <v>1160</v>
      </c>
      <c r="BT134" s="29" t="b">
        <v>0</v>
      </c>
      <c r="BU134" s="29" t="b">
        <v>0</v>
      </c>
      <c r="BV134" s="29" t="b">
        <v>0</v>
      </c>
      <c r="BW134" s="29" t="b">
        <v>0</v>
      </c>
      <c r="BX134" s="29" t="b">
        <v>0</v>
      </c>
      <c r="BY134" s="29" t="b">
        <v>1</v>
      </c>
      <c r="BZ134" s="29" t="b">
        <v>1</v>
      </c>
      <c r="CA134" s="29" t="b">
        <v>0</v>
      </c>
      <c r="CB134" s="29">
        <v>1</v>
      </c>
      <c r="CC134" s="29" t="s">
        <v>1161</v>
      </c>
      <c r="CD134" s="29" t="s">
        <v>1162</v>
      </c>
      <c r="CE134" s="29" t="s">
        <v>1163</v>
      </c>
      <c r="CF134" s="29" t="s">
        <v>1164</v>
      </c>
    </row>
    <row r="135" spans="1:84" x14ac:dyDescent="0.25">
      <c r="A135" s="29" t="s">
        <v>1165</v>
      </c>
      <c r="B135" s="29">
        <v>310410942995952</v>
      </c>
      <c r="C135" s="29">
        <v>8.9014103279429894E+19</v>
      </c>
      <c r="D135" s="29">
        <v>353118083539513</v>
      </c>
      <c r="E135" s="29">
        <v>77</v>
      </c>
      <c r="F135" s="29">
        <v>1</v>
      </c>
      <c r="G135" s="29">
        <v>1137</v>
      </c>
      <c r="H135" s="29">
        <v>1137</v>
      </c>
      <c r="I135" s="29" t="s">
        <v>1166</v>
      </c>
      <c r="J135" s="29" t="s">
        <v>1167</v>
      </c>
      <c r="K135" s="50">
        <v>2.37058815408583E+16</v>
      </c>
      <c r="L135" s="50">
        <v>9042644676716760</v>
      </c>
      <c r="M135" s="50">
        <v>-3251711148619460</v>
      </c>
      <c r="N135" s="29" t="s">
        <v>18978</v>
      </c>
      <c r="O135" s="29">
        <v>1</v>
      </c>
      <c r="P135" s="29">
        <v>0</v>
      </c>
      <c r="Q135" s="29" t="s">
        <v>19039</v>
      </c>
      <c r="R135" s="29" t="s">
        <v>8</v>
      </c>
      <c r="S135" s="29" t="s">
        <v>8</v>
      </c>
      <c r="T135" s="29" t="s">
        <v>8</v>
      </c>
      <c r="U135" s="29" t="s">
        <v>8</v>
      </c>
      <c r="V135" s="29" t="s">
        <v>8</v>
      </c>
      <c r="W135" s="29" t="s">
        <v>8</v>
      </c>
      <c r="X135" s="29" t="s">
        <v>8</v>
      </c>
      <c r="Y135" s="29" t="s">
        <v>8</v>
      </c>
      <c r="Z135" s="29" t="s">
        <v>8</v>
      </c>
      <c r="AA135" s="29" t="s">
        <v>8</v>
      </c>
      <c r="AB135" s="29" t="s">
        <v>8</v>
      </c>
      <c r="AC135" s="29" t="s">
        <v>8</v>
      </c>
      <c r="AD135" s="29" t="s">
        <v>8</v>
      </c>
      <c r="AE135" s="29" t="s">
        <v>8</v>
      </c>
      <c r="AF135" s="29" t="s">
        <v>8</v>
      </c>
      <c r="AG135" s="29" t="s">
        <v>8</v>
      </c>
      <c r="AH135" s="29" t="s">
        <v>8</v>
      </c>
      <c r="AI135" s="29" t="s">
        <v>8</v>
      </c>
      <c r="AJ135" s="29" t="s">
        <v>8</v>
      </c>
      <c r="AK135" s="29" t="s">
        <v>8</v>
      </c>
      <c r="AL135" s="29" t="s">
        <v>8</v>
      </c>
      <c r="AM135" s="29" t="s">
        <v>8</v>
      </c>
      <c r="AN135" s="29" t="s">
        <v>8</v>
      </c>
      <c r="AO135" s="29" t="s">
        <v>8</v>
      </c>
      <c r="AP135" s="29" t="s">
        <v>8</v>
      </c>
      <c r="AQ135" s="29" t="s">
        <v>8</v>
      </c>
      <c r="AR135" s="29" t="s">
        <v>8</v>
      </c>
      <c r="AS135" s="29" t="s">
        <v>8</v>
      </c>
      <c r="AT135" s="29" t="s">
        <v>8</v>
      </c>
      <c r="AU135" s="29" t="s">
        <v>8</v>
      </c>
      <c r="AV135" s="29" t="s">
        <v>8</v>
      </c>
      <c r="AW135" s="29" t="s">
        <v>8</v>
      </c>
      <c r="AX135" s="29" t="s">
        <v>8</v>
      </c>
      <c r="AY135" s="29" t="s">
        <v>8</v>
      </c>
      <c r="AZ135" s="29" t="s">
        <v>8</v>
      </c>
      <c r="BA135" s="29" t="s">
        <v>8</v>
      </c>
      <c r="BB135" s="29" t="s">
        <v>8</v>
      </c>
      <c r="BC135" s="29">
        <v>4</v>
      </c>
      <c r="BD135" s="29">
        <v>2</v>
      </c>
      <c r="BE135" s="29">
        <v>3</v>
      </c>
      <c r="BF135" s="29">
        <v>1</v>
      </c>
      <c r="BG135" s="29" t="s">
        <v>8</v>
      </c>
      <c r="BH135" s="29">
        <v>0</v>
      </c>
      <c r="BI135" s="29">
        <v>0</v>
      </c>
      <c r="BJ135" s="29">
        <v>0</v>
      </c>
      <c r="BK135" s="29">
        <v>0</v>
      </c>
      <c r="BL135" s="29">
        <v>0</v>
      </c>
      <c r="BM135" s="29">
        <v>1</v>
      </c>
      <c r="BN135" s="29">
        <v>0</v>
      </c>
      <c r="BO135" s="29">
        <v>1</v>
      </c>
      <c r="BP135" s="29">
        <v>4</v>
      </c>
      <c r="BQ135" s="29" t="s">
        <v>8</v>
      </c>
      <c r="BR135" s="29" t="s">
        <v>8</v>
      </c>
      <c r="BS135" s="29" t="s">
        <v>1168</v>
      </c>
      <c r="BT135" s="29" t="b">
        <v>0</v>
      </c>
      <c r="BU135" s="29" t="b">
        <v>0</v>
      </c>
      <c r="BV135" s="29" t="b">
        <v>0</v>
      </c>
      <c r="BW135" s="29" t="b">
        <v>0</v>
      </c>
      <c r="BX135" s="29" t="b">
        <v>0</v>
      </c>
      <c r="BY135" s="29" t="b">
        <v>1</v>
      </c>
      <c r="BZ135" s="29" t="b">
        <v>1</v>
      </c>
      <c r="CA135" s="29" t="b">
        <v>0</v>
      </c>
      <c r="CB135" s="29">
        <v>1</v>
      </c>
      <c r="CC135" s="29" t="s">
        <v>1169</v>
      </c>
      <c r="CD135" s="29" t="s">
        <v>1170</v>
      </c>
      <c r="CE135" s="29" t="s">
        <v>1171</v>
      </c>
      <c r="CF135" s="29" t="s">
        <v>1172</v>
      </c>
    </row>
    <row r="136" spans="1:84" x14ac:dyDescent="0.25">
      <c r="A136" s="29" t="s">
        <v>1173</v>
      </c>
      <c r="B136" s="29">
        <v>310410942995952</v>
      </c>
      <c r="C136" s="29">
        <v>8.9014103279429894E+19</v>
      </c>
      <c r="D136" s="29">
        <v>353118083539513</v>
      </c>
      <c r="E136" s="29">
        <v>77</v>
      </c>
      <c r="F136" s="29">
        <v>7</v>
      </c>
      <c r="G136" s="29">
        <v>1132</v>
      </c>
      <c r="H136" s="29">
        <v>1132</v>
      </c>
      <c r="I136" s="29" t="s">
        <v>1174</v>
      </c>
      <c r="J136" s="29" t="s">
        <v>1175</v>
      </c>
      <c r="K136" s="50">
        <v>2.37058523139559E+16</v>
      </c>
      <c r="L136" s="50">
        <v>9042655594889430</v>
      </c>
      <c r="M136" s="50">
        <v>-4.26830630589818E+16</v>
      </c>
      <c r="N136" s="29" t="s">
        <v>18972</v>
      </c>
      <c r="O136" s="29">
        <v>1</v>
      </c>
      <c r="P136" s="29">
        <v>0</v>
      </c>
      <c r="Q136" s="29" t="s">
        <v>8</v>
      </c>
      <c r="R136" s="29" t="s">
        <v>8</v>
      </c>
      <c r="S136" s="29" t="s">
        <v>8</v>
      </c>
      <c r="T136" s="29" t="s">
        <v>8</v>
      </c>
      <c r="U136" s="29" t="s">
        <v>8</v>
      </c>
      <c r="V136" s="29" t="s">
        <v>8</v>
      </c>
      <c r="W136" s="29" t="s">
        <v>8</v>
      </c>
      <c r="X136" s="29" t="s">
        <v>8</v>
      </c>
      <c r="Y136" s="29" t="s">
        <v>8</v>
      </c>
      <c r="Z136" s="29" t="s">
        <v>8</v>
      </c>
      <c r="AA136" s="29" t="s">
        <v>8</v>
      </c>
      <c r="AB136" s="29" t="s">
        <v>8</v>
      </c>
      <c r="AC136" s="29" t="s">
        <v>8</v>
      </c>
      <c r="AD136" s="29" t="s">
        <v>8</v>
      </c>
      <c r="AE136" s="29" t="s">
        <v>8</v>
      </c>
      <c r="AF136" s="29" t="s">
        <v>8</v>
      </c>
      <c r="AG136" s="29" t="s">
        <v>8</v>
      </c>
      <c r="AH136" s="29" t="s">
        <v>8</v>
      </c>
      <c r="AI136" s="29" t="s">
        <v>8</v>
      </c>
      <c r="AJ136" s="29" t="s">
        <v>8</v>
      </c>
      <c r="AK136" s="29" t="s">
        <v>8</v>
      </c>
      <c r="AL136" s="29" t="s">
        <v>8</v>
      </c>
      <c r="AM136" s="29" t="s">
        <v>8</v>
      </c>
      <c r="AN136" s="29" t="s">
        <v>8</v>
      </c>
      <c r="AO136" s="29" t="s">
        <v>8</v>
      </c>
      <c r="AP136" s="29" t="s">
        <v>8</v>
      </c>
      <c r="AQ136" s="29" t="s">
        <v>8</v>
      </c>
      <c r="AR136" s="29" t="s">
        <v>8</v>
      </c>
      <c r="AS136" s="29" t="s">
        <v>8</v>
      </c>
      <c r="AT136" s="29">
        <v>3</v>
      </c>
      <c r="AU136" s="29" t="s">
        <v>8</v>
      </c>
      <c r="AV136" s="29">
        <v>2</v>
      </c>
      <c r="AW136" s="29">
        <v>2</v>
      </c>
      <c r="AX136" s="29">
        <v>0</v>
      </c>
      <c r="AY136" s="29">
        <v>30</v>
      </c>
      <c r="AZ136" s="29">
        <v>1</v>
      </c>
      <c r="BA136" s="29" t="s">
        <v>8</v>
      </c>
      <c r="BB136" s="29" t="s">
        <v>8</v>
      </c>
      <c r="BC136" s="29" t="s">
        <v>8</v>
      </c>
      <c r="BD136" s="29" t="s">
        <v>8</v>
      </c>
      <c r="BE136" s="29" t="s">
        <v>8</v>
      </c>
      <c r="BF136" s="29" t="s">
        <v>8</v>
      </c>
      <c r="BG136" s="29" t="s">
        <v>8</v>
      </c>
      <c r="BH136" s="29" t="s">
        <v>8</v>
      </c>
      <c r="BI136" s="29" t="s">
        <v>8</v>
      </c>
      <c r="BJ136" s="29" t="s">
        <v>8</v>
      </c>
      <c r="BK136" s="29" t="s">
        <v>8</v>
      </c>
      <c r="BL136" s="29" t="s">
        <v>8</v>
      </c>
      <c r="BM136" s="29" t="s">
        <v>8</v>
      </c>
      <c r="BN136" s="29" t="s">
        <v>8</v>
      </c>
      <c r="BO136" s="29" t="s">
        <v>8</v>
      </c>
      <c r="BP136" s="29" t="s">
        <v>8</v>
      </c>
      <c r="BQ136" s="29" t="s">
        <v>8</v>
      </c>
      <c r="BR136" s="29" t="s">
        <v>8</v>
      </c>
      <c r="BS136" s="29" t="s">
        <v>1176</v>
      </c>
      <c r="BT136" s="29" t="b">
        <v>0</v>
      </c>
      <c r="BU136" s="29" t="b">
        <v>0</v>
      </c>
      <c r="BV136" s="29" t="b">
        <v>0</v>
      </c>
      <c r="BW136" s="29" t="b">
        <v>0</v>
      </c>
      <c r="BX136" s="29" t="b">
        <v>0</v>
      </c>
      <c r="BY136" s="29" t="b">
        <v>1</v>
      </c>
      <c r="BZ136" s="29" t="b">
        <v>1</v>
      </c>
      <c r="CA136" s="29" t="b">
        <v>0</v>
      </c>
      <c r="CB136" s="29">
        <v>1</v>
      </c>
      <c r="CC136" s="29" t="s">
        <v>1177</v>
      </c>
      <c r="CD136" s="29" t="s">
        <v>1178</v>
      </c>
      <c r="CE136" s="29" t="s">
        <v>1179</v>
      </c>
      <c r="CF136" s="29" t="s">
        <v>1180</v>
      </c>
    </row>
    <row r="137" spans="1:84" x14ac:dyDescent="0.25">
      <c r="A137" s="29" t="s">
        <v>1181</v>
      </c>
      <c r="B137" s="29">
        <v>310410942995952</v>
      </c>
      <c r="C137" s="29">
        <v>8.9014103279429894E+19</v>
      </c>
      <c r="D137" s="29">
        <v>353118083539513</v>
      </c>
      <c r="E137" s="29">
        <v>77</v>
      </c>
      <c r="F137" s="29">
        <v>10</v>
      </c>
      <c r="G137" s="29">
        <v>1133</v>
      </c>
      <c r="H137" s="29">
        <v>1133</v>
      </c>
      <c r="I137" s="29" t="s">
        <v>1182</v>
      </c>
      <c r="J137" s="29" t="s">
        <v>1183</v>
      </c>
      <c r="K137" s="50">
        <v>2.37050266566377E+16</v>
      </c>
      <c r="L137" s="50">
        <v>9042710446605910</v>
      </c>
      <c r="M137" s="50">
        <v>-3.55012838283484E+16</v>
      </c>
      <c r="N137" s="29" t="s">
        <v>18972</v>
      </c>
      <c r="O137" s="29">
        <v>1</v>
      </c>
      <c r="P137" s="29">
        <v>0</v>
      </c>
      <c r="Q137" s="29" t="s">
        <v>19040</v>
      </c>
      <c r="R137" s="29" t="s">
        <v>8</v>
      </c>
      <c r="S137" s="29" t="s">
        <v>8</v>
      </c>
      <c r="T137" s="29" t="s">
        <v>8</v>
      </c>
      <c r="U137" s="29" t="s">
        <v>8</v>
      </c>
      <c r="V137" s="29" t="s">
        <v>8</v>
      </c>
      <c r="W137" s="29" t="s">
        <v>8</v>
      </c>
      <c r="X137" s="29" t="s">
        <v>8</v>
      </c>
      <c r="Y137" s="29" t="s">
        <v>8</v>
      </c>
      <c r="Z137" s="29" t="s">
        <v>8</v>
      </c>
      <c r="AA137" s="29" t="s">
        <v>8</v>
      </c>
      <c r="AB137" s="29" t="s">
        <v>8</v>
      </c>
      <c r="AC137" s="29" t="s">
        <v>8</v>
      </c>
      <c r="AD137" s="29" t="s">
        <v>8</v>
      </c>
      <c r="AE137" s="29" t="s">
        <v>8</v>
      </c>
      <c r="AF137" s="29" t="s">
        <v>8</v>
      </c>
      <c r="AG137" s="29" t="s">
        <v>8</v>
      </c>
      <c r="AH137" s="29" t="s">
        <v>8</v>
      </c>
      <c r="AI137" s="29" t="s">
        <v>8</v>
      </c>
      <c r="AJ137" s="29" t="s">
        <v>8</v>
      </c>
      <c r="AK137" s="29" t="s">
        <v>8</v>
      </c>
      <c r="AL137" s="29" t="s">
        <v>8</v>
      </c>
      <c r="AM137" s="29">
        <v>3</v>
      </c>
      <c r="AN137" s="29" t="s">
        <v>8</v>
      </c>
      <c r="AO137" s="29">
        <v>1</v>
      </c>
      <c r="AP137" s="29">
        <v>1</v>
      </c>
      <c r="AQ137" s="29">
        <v>2</v>
      </c>
      <c r="AR137" s="29" t="s">
        <v>19003</v>
      </c>
      <c r="AS137" s="29" t="s">
        <v>18991</v>
      </c>
      <c r="AT137" s="29" t="s">
        <v>8</v>
      </c>
      <c r="AU137" s="29" t="s">
        <v>8</v>
      </c>
      <c r="AV137" s="29" t="s">
        <v>8</v>
      </c>
      <c r="AW137" s="29" t="s">
        <v>8</v>
      </c>
      <c r="AX137" s="29" t="s">
        <v>8</v>
      </c>
      <c r="AY137" s="29" t="s">
        <v>8</v>
      </c>
      <c r="AZ137" s="29" t="s">
        <v>8</v>
      </c>
      <c r="BA137" s="29" t="s">
        <v>8</v>
      </c>
      <c r="BB137" s="29" t="s">
        <v>8</v>
      </c>
      <c r="BC137" s="29" t="s">
        <v>8</v>
      </c>
      <c r="BD137" s="29" t="s">
        <v>8</v>
      </c>
      <c r="BE137" s="29" t="s">
        <v>8</v>
      </c>
      <c r="BF137" s="29" t="s">
        <v>8</v>
      </c>
      <c r="BG137" s="29" t="s">
        <v>8</v>
      </c>
      <c r="BH137" s="29" t="s">
        <v>8</v>
      </c>
      <c r="BI137" s="29" t="s">
        <v>8</v>
      </c>
      <c r="BJ137" s="29" t="s">
        <v>8</v>
      </c>
      <c r="BK137" s="29" t="s">
        <v>8</v>
      </c>
      <c r="BL137" s="29" t="s">
        <v>8</v>
      </c>
      <c r="BM137" s="29" t="s">
        <v>8</v>
      </c>
      <c r="BN137" s="29" t="s">
        <v>8</v>
      </c>
      <c r="BO137" s="29" t="s">
        <v>8</v>
      </c>
      <c r="BP137" s="29" t="s">
        <v>8</v>
      </c>
      <c r="BQ137" s="29" t="s">
        <v>8</v>
      </c>
      <c r="BR137" s="29" t="s">
        <v>8</v>
      </c>
      <c r="BS137" s="29" t="s">
        <v>1184</v>
      </c>
      <c r="BT137" s="29" t="b">
        <v>0</v>
      </c>
      <c r="BU137" s="29" t="b">
        <v>0</v>
      </c>
      <c r="BV137" s="29" t="b">
        <v>0</v>
      </c>
      <c r="BW137" s="29" t="b">
        <v>0</v>
      </c>
      <c r="BX137" s="29" t="b">
        <v>0</v>
      </c>
      <c r="BY137" s="29" t="b">
        <v>1</v>
      </c>
      <c r="BZ137" s="29" t="b">
        <v>1</v>
      </c>
      <c r="CA137" s="29" t="b">
        <v>0</v>
      </c>
      <c r="CB137" s="29">
        <v>1</v>
      </c>
      <c r="CC137" s="29" t="s">
        <v>1185</v>
      </c>
      <c r="CD137" s="29" t="s">
        <v>1186</v>
      </c>
      <c r="CE137" s="29" t="s">
        <v>1187</v>
      </c>
      <c r="CF137" s="29" t="s">
        <v>1188</v>
      </c>
    </row>
    <row r="138" spans="1:84" x14ac:dyDescent="0.25">
      <c r="A138" s="29" t="s">
        <v>1189</v>
      </c>
      <c r="B138" s="29">
        <v>310410942995952</v>
      </c>
      <c r="C138" s="29">
        <v>8.9014103279429894E+19</v>
      </c>
      <c r="D138" s="29">
        <v>353118083539513</v>
      </c>
      <c r="E138" s="29">
        <v>77</v>
      </c>
      <c r="F138" s="29">
        <v>1</v>
      </c>
      <c r="G138" s="29">
        <v>1138</v>
      </c>
      <c r="H138" s="29">
        <v>1138</v>
      </c>
      <c r="I138" s="29" t="s">
        <v>1190</v>
      </c>
      <c r="J138" s="29" t="s">
        <v>1191</v>
      </c>
      <c r="K138" s="50">
        <v>2.37047294961171E+16</v>
      </c>
      <c r="L138" s="50">
        <v>904270905844604</v>
      </c>
      <c r="M138" s="50">
        <v>-4.67179507263352E+16</v>
      </c>
      <c r="N138" s="29" t="s">
        <v>18972</v>
      </c>
      <c r="O138" s="29">
        <v>1</v>
      </c>
      <c r="P138" s="29">
        <v>0</v>
      </c>
      <c r="Q138" s="29" t="s">
        <v>19041</v>
      </c>
      <c r="R138" s="29" t="s">
        <v>8</v>
      </c>
      <c r="S138" s="29" t="s">
        <v>8</v>
      </c>
      <c r="T138" s="29" t="s">
        <v>8</v>
      </c>
      <c r="U138" s="29" t="s">
        <v>8</v>
      </c>
      <c r="V138" s="29" t="s">
        <v>8</v>
      </c>
      <c r="W138" s="29" t="s">
        <v>8</v>
      </c>
      <c r="X138" s="29" t="s">
        <v>8</v>
      </c>
      <c r="Y138" s="29" t="s">
        <v>8</v>
      </c>
      <c r="Z138" s="29" t="s">
        <v>8</v>
      </c>
      <c r="AA138" s="29" t="s">
        <v>8</v>
      </c>
      <c r="AB138" s="29" t="s">
        <v>8</v>
      </c>
      <c r="AC138" s="29" t="s">
        <v>8</v>
      </c>
      <c r="AD138" s="29" t="s">
        <v>8</v>
      </c>
      <c r="AE138" s="29" t="s">
        <v>8</v>
      </c>
      <c r="AF138" s="29" t="s">
        <v>8</v>
      </c>
      <c r="AG138" s="29" t="s">
        <v>8</v>
      </c>
      <c r="AH138" s="29" t="s">
        <v>8</v>
      </c>
      <c r="AI138" s="29" t="s">
        <v>8</v>
      </c>
      <c r="AJ138" s="29" t="s">
        <v>8</v>
      </c>
      <c r="AK138" s="29" t="s">
        <v>8</v>
      </c>
      <c r="AL138" s="29" t="s">
        <v>8</v>
      </c>
      <c r="AM138" s="29" t="s">
        <v>8</v>
      </c>
      <c r="AN138" s="29" t="s">
        <v>8</v>
      </c>
      <c r="AO138" s="29" t="s">
        <v>8</v>
      </c>
      <c r="AP138" s="29" t="s">
        <v>8</v>
      </c>
      <c r="AQ138" s="29" t="s">
        <v>8</v>
      </c>
      <c r="AR138" s="29" t="s">
        <v>8</v>
      </c>
      <c r="AS138" s="29" t="s">
        <v>8</v>
      </c>
      <c r="AT138" s="29" t="s">
        <v>8</v>
      </c>
      <c r="AU138" s="29" t="s">
        <v>8</v>
      </c>
      <c r="AV138" s="29" t="s">
        <v>8</v>
      </c>
      <c r="AW138" s="29" t="s">
        <v>8</v>
      </c>
      <c r="AX138" s="29" t="s">
        <v>8</v>
      </c>
      <c r="AY138" s="29" t="s">
        <v>8</v>
      </c>
      <c r="AZ138" s="29" t="s">
        <v>8</v>
      </c>
      <c r="BA138" s="29" t="s">
        <v>8</v>
      </c>
      <c r="BB138" s="29" t="s">
        <v>8</v>
      </c>
      <c r="BC138" s="29">
        <v>4</v>
      </c>
      <c r="BD138" s="29">
        <v>2</v>
      </c>
      <c r="BE138" s="29">
        <v>3</v>
      </c>
      <c r="BF138" s="29">
        <v>1</v>
      </c>
      <c r="BG138" s="29" t="s">
        <v>8</v>
      </c>
      <c r="BH138" s="29">
        <v>1</v>
      </c>
      <c r="BI138" s="29">
        <v>0</v>
      </c>
      <c r="BJ138" s="29">
        <v>0</v>
      </c>
      <c r="BK138" s="29">
        <v>0</v>
      </c>
      <c r="BL138" s="29">
        <v>0</v>
      </c>
      <c r="BM138" s="29">
        <v>1</v>
      </c>
      <c r="BN138" s="29">
        <v>0</v>
      </c>
      <c r="BO138" s="29">
        <v>1</v>
      </c>
      <c r="BP138" s="29">
        <v>5</v>
      </c>
      <c r="BQ138" s="29" t="s">
        <v>8</v>
      </c>
      <c r="BR138" s="29" t="s">
        <v>8</v>
      </c>
      <c r="BS138" s="29" t="s">
        <v>1192</v>
      </c>
      <c r="BT138" s="29" t="b">
        <v>0</v>
      </c>
      <c r="BU138" s="29" t="b">
        <v>0</v>
      </c>
      <c r="BV138" s="29" t="b">
        <v>0</v>
      </c>
      <c r="BW138" s="29" t="b">
        <v>0</v>
      </c>
      <c r="BX138" s="29" t="b">
        <v>0</v>
      </c>
      <c r="BY138" s="29" t="b">
        <v>1</v>
      </c>
      <c r="BZ138" s="29" t="b">
        <v>1</v>
      </c>
      <c r="CA138" s="29" t="b">
        <v>0</v>
      </c>
      <c r="CB138" s="29">
        <v>1</v>
      </c>
      <c r="CC138" s="29" t="s">
        <v>1193</v>
      </c>
      <c r="CD138" s="29" t="s">
        <v>1194</v>
      </c>
      <c r="CE138" s="29" t="s">
        <v>1195</v>
      </c>
      <c r="CF138" s="29" t="s">
        <v>1196</v>
      </c>
    </row>
    <row r="139" spans="1:84" x14ac:dyDescent="0.25">
      <c r="A139" s="29" t="s">
        <v>1197</v>
      </c>
      <c r="B139" s="29">
        <v>310410942995952</v>
      </c>
      <c r="C139" s="29">
        <v>8.9014103279429894E+19</v>
      </c>
      <c r="D139" s="29">
        <v>353118083539513</v>
      </c>
      <c r="E139" s="29">
        <v>77</v>
      </c>
      <c r="F139" s="29">
        <v>10</v>
      </c>
      <c r="G139" s="29">
        <v>1134</v>
      </c>
      <c r="H139" s="29">
        <v>1134</v>
      </c>
      <c r="I139" s="29" t="s">
        <v>1198</v>
      </c>
      <c r="J139" s="29" t="s">
        <v>1199</v>
      </c>
      <c r="K139" s="50">
        <v>2370450294714390</v>
      </c>
      <c r="L139" s="50">
        <v>9042761265208260</v>
      </c>
      <c r="M139" s="50">
        <v>-4.6688197533155504E+16</v>
      </c>
      <c r="N139" s="29" t="s">
        <v>18972</v>
      </c>
      <c r="O139" s="29">
        <v>1</v>
      </c>
      <c r="P139" s="29">
        <v>0</v>
      </c>
      <c r="Q139" s="29" t="s">
        <v>8</v>
      </c>
      <c r="R139" s="29" t="s">
        <v>8</v>
      </c>
      <c r="S139" s="29" t="s">
        <v>8</v>
      </c>
      <c r="T139" s="29" t="s">
        <v>8</v>
      </c>
      <c r="U139" s="29" t="s">
        <v>8</v>
      </c>
      <c r="V139" s="29" t="s">
        <v>8</v>
      </c>
      <c r="W139" s="29" t="s">
        <v>8</v>
      </c>
      <c r="X139" s="29" t="s">
        <v>8</v>
      </c>
      <c r="Y139" s="29" t="s">
        <v>8</v>
      </c>
      <c r="Z139" s="29" t="s">
        <v>8</v>
      </c>
      <c r="AA139" s="29" t="s">
        <v>8</v>
      </c>
      <c r="AB139" s="29" t="s">
        <v>8</v>
      </c>
      <c r="AC139" s="29" t="s">
        <v>8</v>
      </c>
      <c r="AD139" s="29" t="s">
        <v>8</v>
      </c>
      <c r="AE139" s="29" t="s">
        <v>8</v>
      </c>
      <c r="AF139" s="29" t="s">
        <v>8</v>
      </c>
      <c r="AG139" s="29" t="s">
        <v>8</v>
      </c>
      <c r="AH139" s="29" t="s">
        <v>8</v>
      </c>
      <c r="AI139" s="29" t="s">
        <v>8</v>
      </c>
      <c r="AJ139" s="29" t="s">
        <v>8</v>
      </c>
      <c r="AK139" s="29" t="s">
        <v>8</v>
      </c>
      <c r="AL139" s="29" t="s">
        <v>8</v>
      </c>
      <c r="AM139" s="29">
        <v>3</v>
      </c>
      <c r="AN139" s="29" t="s">
        <v>8</v>
      </c>
      <c r="AO139" s="29">
        <v>1</v>
      </c>
      <c r="AP139" s="29">
        <v>1</v>
      </c>
      <c r="AQ139" s="29">
        <v>2</v>
      </c>
      <c r="AR139" s="29" t="s">
        <v>18988</v>
      </c>
      <c r="AS139" s="29" t="s">
        <v>18994</v>
      </c>
      <c r="AT139" s="29" t="s">
        <v>8</v>
      </c>
      <c r="AU139" s="29" t="s">
        <v>8</v>
      </c>
      <c r="AV139" s="29" t="s">
        <v>8</v>
      </c>
      <c r="AW139" s="29" t="s">
        <v>8</v>
      </c>
      <c r="AX139" s="29" t="s">
        <v>8</v>
      </c>
      <c r="AY139" s="29" t="s">
        <v>8</v>
      </c>
      <c r="AZ139" s="29" t="s">
        <v>8</v>
      </c>
      <c r="BA139" s="29" t="s">
        <v>8</v>
      </c>
      <c r="BB139" s="29" t="s">
        <v>8</v>
      </c>
      <c r="BC139" s="29" t="s">
        <v>8</v>
      </c>
      <c r="BD139" s="29" t="s">
        <v>8</v>
      </c>
      <c r="BE139" s="29" t="s">
        <v>8</v>
      </c>
      <c r="BF139" s="29" t="s">
        <v>8</v>
      </c>
      <c r="BG139" s="29" t="s">
        <v>8</v>
      </c>
      <c r="BH139" s="29" t="s">
        <v>8</v>
      </c>
      <c r="BI139" s="29" t="s">
        <v>8</v>
      </c>
      <c r="BJ139" s="29" t="s">
        <v>8</v>
      </c>
      <c r="BK139" s="29" t="s">
        <v>8</v>
      </c>
      <c r="BL139" s="29" t="s">
        <v>8</v>
      </c>
      <c r="BM139" s="29" t="s">
        <v>8</v>
      </c>
      <c r="BN139" s="29" t="s">
        <v>8</v>
      </c>
      <c r="BO139" s="29" t="s">
        <v>8</v>
      </c>
      <c r="BP139" s="29" t="s">
        <v>8</v>
      </c>
      <c r="BQ139" s="29" t="s">
        <v>8</v>
      </c>
      <c r="BR139" s="29" t="s">
        <v>8</v>
      </c>
      <c r="BS139" s="29" t="s">
        <v>1200</v>
      </c>
      <c r="BT139" s="29" t="b">
        <v>0</v>
      </c>
      <c r="BU139" s="29" t="b">
        <v>0</v>
      </c>
      <c r="BV139" s="29" t="b">
        <v>0</v>
      </c>
      <c r="BW139" s="29" t="b">
        <v>0</v>
      </c>
      <c r="BX139" s="29" t="b">
        <v>0</v>
      </c>
      <c r="BY139" s="29" t="b">
        <v>1</v>
      </c>
      <c r="BZ139" s="29" t="b">
        <v>1</v>
      </c>
      <c r="CA139" s="29" t="b">
        <v>0</v>
      </c>
      <c r="CB139" s="29">
        <v>1</v>
      </c>
      <c r="CC139" s="29" t="s">
        <v>1201</v>
      </c>
      <c r="CD139" s="29" t="s">
        <v>1202</v>
      </c>
      <c r="CE139" s="29" t="s">
        <v>1203</v>
      </c>
      <c r="CF139" s="29" t="s">
        <v>1204</v>
      </c>
    </row>
    <row r="140" spans="1:84" x14ac:dyDescent="0.25">
      <c r="A140" s="29" t="s">
        <v>1205</v>
      </c>
      <c r="B140" s="29">
        <v>310410942995952</v>
      </c>
      <c r="C140" s="29">
        <v>8.9014103279429894E+19</v>
      </c>
      <c r="D140" s="29">
        <v>353118083539513</v>
      </c>
      <c r="E140" s="29">
        <v>77</v>
      </c>
      <c r="F140" s="29">
        <v>10</v>
      </c>
      <c r="G140" s="29">
        <v>1135</v>
      </c>
      <c r="H140" s="29">
        <v>1135</v>
      </c>
      <c r="I140" s="29" t="s">
        <v>1206</v>
      </c>
      <c r="J140" s="29" t="s">
        <v>1207</v>
      </c>
      <c r="K140" s="50">
        <v>2.37064045616536E+16</v>
      </c>
      <c r="L140" s="50">
        <v>9042653878783520</v>
      </c>
      <c r="M140" s="50">
        <v>-3.57870164844362E+16</v>
      </c>
      <c r="N140" s="29" t="s">
        <v>18977</v>
      </c>
      <c r="O140" s="29">
        <v>1</v>
      </c>
      <c r="P140" s="29">
        <v>0</v>
      </c>
      <c r="Q140" s="29" t="s">
        <v>8</v>
      </c>
      <c r="R140" s="29" t="s">
        <v>8</v>
      </c>
      <c r="S140" s="29" t="s">
        <v>8</v>
      </c>
      <c r="T140" s="29" t="s">
        <v>8</v>
      </c>
      <c r="U140" s="29" t="s">
        <v>8</v>
      </c>
      <c r="V140" s="29" t="s">
        <v>8</v>
      </c>
      <c r="W140" s="29" t="s">
        <v>8</v>
      </c>
      <c r="X140" s="29" t="s">
        <v>8</v>
      </c>
      <c r="Y140" s="29" t="s">
        <v>8</v>
      </c>
      <c r="Z140" s="29" t="s">
        <v>8</v>
      </c>
      <c r="AA140" s="29" t="s">
        <v>8</v>
      </c>
      <c r="AB140" s="29" t="s">
        <v>8</v>
      </c>
      <c r="AC140" s="29" t="s">
        <v>8</v>
      </c>
      <c r="AD140" s="29" t="s">
        <v>8</v>
      </c>
      <c r="AE140" s="29" t="s">
        <v>8</v>
      </c>
      <c r="AF140" s="29" t="s">
        <v>8</v>
      </c>
      <c r="AG140" s="29" t="s">
        <v>8</v>
      </c>
      <c r="AH140" s="29" t="s">
        <v>8</v>
      </c>
      <c r="AI140" s="29" t="s">
        <v>8</v>
      </c>
      <c r="AJ140" s="29" t="s">
        <v>8</v>
      </c>
      <c r="AK140" s="29" t="s">
        <v>8</v>
      </c>
      <c r="AL140" s="29" t="s">
        <v>8</v>
      </c>
      <c r="AM140" s="29">
        <v>3</v>
      </c>
      <c r="AN140" s="29" t="s">
        <v>8</v>
      </c>
      <c r="AO140" s="29">
        <v>1</v>
      </c>
      <c r="AP140" s="29">
        <v>1</v>
      </c>
      <c r="AQ140" s="29">
        <v>2</v>
      </c>
      <c r="AR140" s="29" t="s">
        <v>18990</v>
      </c>
      <c r="AS140" s="29" t="s">
        <v>19008</v>
      </c>
      <c r="AT140" s="29" t="s">
        <v>8</v>
      </c>
      <c r="AU140" s="29" t="s">
        <v>8</v>
      </c>
      <c r="AV140" s="29" t="s">
        <v>8</v>
      </c>
      <c r="AW140" s="29" t="s">
        <v>8</v>
      </c>
      <c r="AX140" s="29" t="s">
        <v>8</v>
      </c>
      <c r="AY140" s="29" t="s">
        <v>8</v>
      </c>
      <c r="AZ140" s="29" t="s">
        <v>8</v>
      </c>
      <c r="BA140" s="29" t="s">
        <v>8</v>
      </c>
      <c r="BB140" s="29" t="s">
        <v>8</v>
      </c>
      <c r="BC140" s="29" t="s">
        <v>8</v>
      </c>
      <c r="BD140" s="29" t="s">
        <v>8</v>
      </c>
      <c r="BE140" s="29" t="s">
        <v>8</v>
      </c>
      <c r="BF140" s="29" t="s">
        <v>8</v>
      </c>
      <c r="BG140" s="29" t="s">
        <v>8</v>
      </c>
      <c r="BH140" s="29" t="s">
        <v>8</v>
      </c>
      <c r="BI140" s="29" t="s">
        <v>8</v>
      </c>
      <c r="BJ140" s="29" t="s">
        <v>8</v>
      </c>
      <c r="BK140" s="29" t="s">
        <v>8</v>
      </c>
      <c r="BL140" s="29" t="s">
        <v>8</v>
      </c>
      <c r="BM140" s="29" t="s">
        <v>8</v>
      </c>
      <c r="BN140" s="29" t="s">
        <v>8</v>
      </c>
      <c r="BO140" s="29" t="s">
        <v>8</v>
      </c>
      <c r="BP140" s="29" t="s">
        <v>8</v>
      </c>
      <c r="BQ140" s="29" t="s">
        <v>8</v>
      </c>
      <c r="BR140" s="29" t="s">
        <v>8</v>
      </c>
      <c r="BS140" s="29" t="s">
        <v>1208</v>
      </c>
      <c r="BT140" s="29" t="b">
        <v>0</v>
      </c>
      <c r="BU140" s="29" t="b">
        <v>0</v>
      </c>
      <c r="BV140" s="29" t="b">
        <v>0</v>
      </c>
      <c r="BW140" s="29" t="b">
        <v>0</v>
      </c>
      <c r="BX140" s="29" t="b">
        <v>0</v>
      </c>
      <c r="BY140" s="29" t="b">
        <v>1</v>
      </c>
      <c r="BZ140" s="29" t="b">
        <v>1</v>
      </c>
      <c r="CA140" s="29" t="b">
        <v>0</v>
      </c>
      <c r="CB140" s="29">
        <v>1</v>
      </c>
      <c r="CC140" s="29" t="s">
        <v>1209</v>
      </c>
      <c r="CD140" s="29" t="s">
        <v>1210</v>
      </c>
      <c r="CE140" s="29" t="s">
        <v>1211</v>
      </c>
      <c r="CF140" s="29" t="s">
        <v>1212</v>
      </c>
    </row>
    <row r="141" spans="1:84" x14ac:dyDescent="0.25">
      <c r="A141" s="29" t="s">
        <v>1213</v>
      </c>
      <c r="B141" s="29">
        <v>310410946642114</v>
      </c>
      <c r="C141" s="29">
        <v>8.9014103279466398E+19</v>
      </c>
      <c r="D141" s="29">
        <v>353118084379430</v>
      </c>
      <c r="E141" s="29">
        <v>77</v>
      </c>
      <c r="F141" s="29">
        <v>3</v>
      </c>
      <c r="G141" s="29">
        <v>1139</v>
      </c>
      <c r="H141" s="29">
        <v>1139</v>
      </c>
      <c r="I141" s="29" t="s">
        <v>1214</v>
      </c>
      <c r="J141" s="29" t="s">
        <v>1215</v>
      </c>
      <c r="K141" s="50">
        <v>2370347059043940</v>
      </c>
      <c r="L141" s="50">
        <v>9042792631152200</v>
      </c>
      <c r="M141" s="50">
        <v>-4847990479697830</v>
      </c>
      <c r="N141" s="29" t="s">
        <v>18972</v>
      </c>
      <c r="O141" s="29">
        <v>1</v>
      </c>
      <c r="P141" s="29">
        <v>0</v>
      </c>
      <c r="Q141" s="29" t="s">
        <v>19042</v>
      </c>
      <c r="R141" s="29" t="s">
        <v>8</v>
      </c>
      <c r="S141" s="29" t="s">
        <v>8</v>
      </c>
      <c r="T141" s="29" t="s">
        <v>8</v>
      </c>
      <c r="U141" s="29" t="s">
        <v>8</v>
      </c>
      <c r="V141" s="29" t="s">
        <v>8</v>
      </c>
      <c r="W141" s="29" t="s">
        <v>8</v>
      </c>
      <c r="X141" s="29" t="s">
        <v>8</v>
      </c>
      <c r="Y141" s="29" t="s">
        <v>8</v>
      </c>
      <c r="Z141" s="29" t="s">
        <v>8</v>
      </c>
      <c r="AA141" s="29" t="s">
        <v>8</v>
      </c>
      <c r="AB141" s="29" t="s">
        <v>8</v>
      </c>
      <c r="AC141" s="29" t="s">
        <v>8</v>
      </c>
      <c r="AD141" s="29" t="s">
        <v>8</v>
      </c>
      <c r="AE141" s="29" t="s">
        <v>8</v>
      </c>
      <c r="AF141" s="29" t="s">
        <v>8</v>
      </c>
      <c r="AG141" s="29">
        <v>2</v>
      </c>
      <c r="AH141" s="29">
        <v>3</v>
      </c>
      <c r="AI141" s="29" t="s">
        <v>8</v>
      </c>
      <c r="AJ141" s="29">
        <v>1</v>
      </c>
      <c r="AK141" s="29" t="s">
        <v>18988</v>
      </c>
      <c r="AL141" s="29" t="s">
        <v>18983</v>
      </c>
      <c r="AM141" s="29" t="s">
        <v>8</v>
      </c>
      <c r="AN141" s="29" t="s">
        <v>8</v>
      </c>
      <c r="AO141" s="29" t="s">
        <v>8</v>
      </c>
      <c r="AP141" s="29" t="s">
        <v>8</v>
      </c>
      <c r="AQ141" s="29" t="s">
        <v>8</v>
      </c>
      <c r="AR141" s="29" t="s">
        <v>8</v>
      </c>
      <c r="AS141" s="29" t="s">
        <v>8</v>
      </c>
      <c r="AT141" s="29" t="s">
        <v>8</v>
      </c>
      <c r="AU141" s="29" t="s">
        <v>8</v>
      </c>
      <c r="AV141" s="29" t="s">
        <v>8</v>
      </c>
      <c r="AW141" s="29" t="s">
        <v>8</v>
      </c>
      <c r="AX141" s="29" t="s">
        <v>8</v>
      </c>
      <c r="AY141" s="29" t="s">
        <v>8</v>
      </c>
      <c r="AZ141" s="29" t="s">
        <v>8</v>
      </c>
      <c r="BA141" s="29" t="s">
        <v>8</v>
      </c>
      <c r="BB141" s="29" t="s">
        <v>8</v>
      </c>
      <c r="BC141" s="29" t="s">
        <v>8</v>
      </c>
      <c r="BD141" s="29" t="s">
        <v>8</v>
      </c>
      <c r="BE141" s="29" t="s">
        <v>8</v>
      </c>
      <c r="BF141" s="29" t="s">
        <v>8</v>
      </c>
      <c r="BG141" s="29" t="s">
        <v>8</v>
      </c>
      <c r="BH141" s="29" t="s">
        <v>8</v>
      </c>
      <c r="BI141" s="29" t="s">
        <v>8</v>
      </c>
      <c r="BJ141" s="29" t="s">
        <v>8</v>
      </c>
      <c r="BK141" s="29" t="s">
        <v>8</v>
      </c>
      <c r="BL141" s="29" t="s">
        <v>8</v>
      </c>
      <c r="BM141" s="29" t="s">
        <v>8</v>
      </c>
      <c r="BN141" s="29" t="s">
        <v>8</v>
      </c>
      <c r="BO141" s="29" t="s">
        <v>8</v>
      </c>
      <c r="BP141" s="29" t="s">
        <v>8</v>
      </c>
      <c r="BQ141" s="29" t="s">
        <v>8</v>
      </c>
      <c r="BR141" s="29" t="s">
        <v>8</v>
      </c>
      <c r="BS141" s="29" t="s">
        <v>855</v>
      </c>
      <c r="BT141" s="29" t="b">
        <v>0</v>
      </c>
      <c r="BU141" s="29" t="b">
        <v>0</v>
      </c>
      <c r="BV141" s="29" t="b">
        <v>0</v>
      </c>
      <c r="BW141" s="29" t="b">
        <v>1</v>
      </c>
      <c r="BX141" s="29" t="b">
        <v>0</v>
      </c>
      <c r="BY141" s="29" t="b">
        <v>0</v>
      </c>
      <c r="BZ141" s="29" t="b">
        <v>0</v>
      </c>
      <c r="CA141" s="29" t="b">
        <v>1</v>
      </c>
      <c r="CB141" s="29">
        <v>1</v>
      </c>
      <c r="CC141" s="29" t="s">
        <v>1216</v>
      </c>
      <c r="CD141" s="29" t="s">
        <v>1217</v>
      </c>
      <c r="CE141" s="29" t="s">
        <v>1218</v>
      </c>
      <c r="CF141" s="29" t="s">
        <v>1219</v>
      </c>
    </row>
    <row r="142" spans="1:84" x14ac:dyDescent="0.25">
      <c r="A142" s="29" t="s">
        <v>1220</v>
      </c>
      <c r="B142" s="29">
        <v>310410928917370</v>
      </c>
      <c r="C142" s="29">
        <v>8.9014103279289106E+19</v>
      </c>
      <c r="D142" s="29">
        <v>353118081439583</v>
      </c>
      <c r="E142" s="29">
        <v>77</v>
      </c>
      <c r="F142" s="29">
        <v>8</v>
      </c>
      <c r="G142" s="29">
        <v>1147</v>
      </c>
      <c r="H142" s="29">
        <v>1147</v>
      </c>
      <c r="I142" s="29" t="s">
        <v>1221</v>
      </c>
      <c r="J142" s="29" t="s">
        <v>1222</v>
      </c>
      <c r="K142" s="50">
        <v>2370347673164140</v>
      </c>
      <c r="L142" s="50">
        <v>9042790231291640</v>
      </c>
      <c r="M142" s="50">
        <v>-4517341455265930</v>
      </c>
      <c r="N142" s="29" t="s">
        <v>18972</v>
      </c>
      <c r="O142" s="29">
        <v>2</v>
      </c>
      <c r="P142" s="29">
        <v>0</v>
      </c>
      <c r="Q142" s="29" t="s">
        <v>8</v>
      </c>
      <c r="R142" s="29">
        <v>2</v>
      </c>
      <c r="S142" s="29">
        <v>3</v>
      </c>
      <c r="T142" s="29" t="s">
        <v>8</v>
      </c>
      <c r="U142" s="29">
        <v>10</v>
      </c>
      <c r="V142" s="29" t="s">
        <v>8</v>
      </c>
      <c r="W142" s="29" t="s">
        <v>8</v>
      </c>
      <c r="X142" s="29" t="s">
        <v>8</v>
      </c>
      <c r="Y142" s="29" t="s">
        <v>8</v>
      </c>
      <c r="Z142" s="29" t="s">
        <v>8</v>
      </c>
      <c r="AA142" s="29" t="s">
        <v>8</v>
      </c>
      <c r="AB142" s="29" t="s">
        <v>8</v>
      </c>
      <c r="AC142" s="29" t="s">
        <v>8</v>
      </c>
      <c r="AD142" s="29" t="s">
        <v>8</v>
      </c>
      <c r="AE142" s="29" t="s">
        <v>8</v>
      </c>
      <c r="AF142" s="29" t="s">
        <v>8</v>
      </c>
      <c r="AG142" s="29" t="s">
        <v>8</v>
      </c>
      <c r="AH142" s="29" t="s">
        <v>8</v>
      </c>
      <c r="AI142" s="29" t="s">
        <v>8</v>
      </c>
      <c r="AJ142" s="29" t="s">
        <v>8</v>
      </c>
      <c r="AK142" s="29" t="s">
        <v>8</v>
      </c>
      <c r="AL142" s="29" t="s">
        <v>8</v>
      </c>
      <c r="AM142" s="29" t="s">
        <v>8</v>
      </c>
      <c r="AN142" s="29" t="s">
        <v>8</v>
      </c>
      <c r="AO142" s="29" t="s">
        <v>8</v>
      </c>
      <c r="AP142" s="29" t="s">
        <v>8</v>
      </c>
      <c r="AQ142" s="29" t="s">
        <v>8</v>
      </c>
      <c r="AR142" s="29" t="s">
        <v>8</v>
      </c>
      <c r="AS142" s="29" t="s">
        <v>8</v>
      </c>
      <c r="AT142" s="29" t="s">
        <v>8</v>
      </c>
      <c r="AU142" s="29" t="s">
        <v>8</v>
      </c>
      <c r="AV142" s="29" t="s">
        <v>8</v>
      </c>
      <c r="AW142" s="29" t="s">
        <v>8</v>
      </c>
      <c r="AX142" s="29" t="s">
        <v>8</v>
      </c>
      <c r="AY142" s="29" t="s">
        <v>8</v>
      </c>
      <c r="AZ142" s="29" t="s">
        <v>8</v>
      </c>
      <c r="BA142" s="29" t="s">
        <v>8</v>
      </c>
      <c r="BB142" s="29" t="s">
        <v>8</v>
      </c>
      <c r="BC142" s="29" t="s">
        <v>8</v>
      </c>
      <c r="BD142" s="29" t="s">
        <v>8</v>
      </c>
      <c r="BE142" s="29" t="s">
        <v>8</v>
      </c>
      <c r="BF142" s="29" t="s">
        <v>8</v>
      </c>
      <c r="BG142" s="29" t="s">
        <v>8</v>
      </c>
      <c r="BH142" s="29" t="s">
        <v>8</v>
      </c>
      <c r="BI142" s="29" t="s">
        <v>8</v>
      </c>
      <c r="BJ142" s="29" t="s">
        <v>8</v>
      </c>
      <c r="BK142" s="29" t="s">
        <v>8</v>
      </c>
      <c r="BL142" s="29" t="s">
        <v>8</v>
      </c>
      <c r="BM142" s="29" t="s">
        <v>8</v>
      </c>
      <c r="BN142" s="29" t="s">
        <v>8</v>
      </c>
      <c r="BO142" s="29" t="s">
        <v>8</v>
      </c>
      <c r="BP142" s="29" t="s">
        <v>8</v>
      </c>
      <c r="BQ142" s="29" t="s">
        <v>8</v>
      </c>
      <c r="BR142" s="29" t="s">
        <v>8</v>
      </c>
      <c r="BS142" s="29" t="s">
        <v>1223</v>
      </c>
      <c r="BT142" s="29" t="b">
        <v>1</v>
      </c>
      <c r="BU142" s="29" t="b">
        <v>0</v>
      </c>
      <c r="BV142" s="29" t="b">
        <v>1</v>
      </c>
      <c r="BW142" s="29" t="b">
        <v>0</v>
      </c>
      <c r="BX142" s="29" t="b">
        <v>0</v>
      </c>
      <c r="BY142" s="29" t="b">
        <v>0</v>
      </c>
      <c r="BZ142" s="29" t="b">
        <v>0</v>
      </c>
      <c r="CA142" s="29" t="b">
        <v>0</v>
      </c>
      <c r="CB142" s="29">
        <v>1</v>
      </c>
      <c r="CC142" s="29" t="s">
        <v>1224</v>
      </c>
      <c r="CD142" s="29" t="s">
        <v>1225</v>
      </c>
      <c r="CE142" s="29" t="s">
        <v>1226</v>
      </c>
      <c r="CF142" s="29" t="s">
        <v>1227</v>
      </c>
    </row>
    <row r="143" spans="1:84" x14ac:dyDescent="0.25">
      <c r="A143" s="29" t="s">
        <v>1228</v>
      </c>
      <c r="B143" s="29">
        <v>310410946642114</v>
      </c>
      <c r="C143" s="29">
        <v>8.9014103279466398E+19</v>
      </c>
      <c r="D143" s="29">
        <v>353118084379430</v>
      </c>
      <c r="E143" s="29">
        <v>77</v>
      </c>
      <c r="F143" s="29">
        <v>3</v>
      </c>
      <c r="G143" s="29">
        <v>1140</v>
      </c>
      <c r="H143" s="29">
        <v>1140</v>
      </c>
      <c r="I143" s="29" t="s">
        <v>1229</v>
      </c>
      <c r="J143" s="29" t="s">
        <v>1230</v>
      </c>
      <c r="K143" s="50">
        <v>2370315879521170</v>
      </c>
      <c r="L143" s="50">
        <v>9042803387116130</v>
      </c>
      <c r="M143" s="50">
        <v>-7041690581033070</v>
      </c>
      <c r="N143" s="29" t="s">
        <v>18972</v>
      </c>
      <c r="O143" s="29">
        <v>1</v>
      </c>
      <c r="P143" s="29">
        <v>0</v>
      </c>
      <c r="Q143" s="29" t="s">
        <v>19043</v>
      </c>
      <c r="R143" s="29" t="s">
        <v>8</v>
      </c>
      <c r="S143" s="29" t="s">
        <v>8</v>
      </c>
      <c r="T143" s="29" t="s">
        <v>8</v>
      </c>
      <c r="U143" s="29" t="s">
        <v>8</v>
      </c>
      <c r="V143" s="29" t="s">
        <v>8</v>
      </c>
      <c r="W143" s="29" t="s">
        <v>8</v>
      </c>
      <c r="X143" s="29" t="s">
        <v>8</v>
      </c>
      <c r="Y143" s="29" t="s">
        <v>8</v>
      </c>
      <c r="Z143" s="29" t="s">
        <v>8</v>
      </c>
      <c r="AA143" s="29" t="s">
        <v>8</v>
      </c>
      <c r="AB143" s="29" t="s">
        <v>8</v>
      </c>
      <c r="AC143" s="29" t="s">
        <v>8</v>
      </c>
      <c r="AD143" s="29" t="s">
        <v>8</v>
      </c>
      <c r="AE143" s="29" t="s">
        <v>8</v>
      </c>
      <c r="AF143" s="29" t="s">
        <v>8</v>
      </c>
      <c r="AG143" s="29">
        <v>2</v>
      </c>
      <c r="AH143" s="29">
        <v>3</v>
      </c>
      <c r="AI143" s="29" t="s">
        <v>8</v>
      </c>
      <c r="AJ143" s="29">
        <v>1</v>
      </c>
      <c r="AK143" s="29" t="s">
        <v>19001</v>
      </c>
      <c r="AL143" s="29" t="s">
        <v>18983</v>
      </c>
      <c r="AM143" s="29" t="s">
        <v>8</v>
      </c>
      <c r="AN143" s="29" t="s">
        <v>8</v>
      </c>
      <c r="AO143" s="29" t="s">
        <v>8</v>
      </c>
      <c r="AP143" s="29" t="s">
        <v>8</v>
      </c>
      <c r="AQ143" s="29" t="s">
        <v>8</v>
      </c>
      <c r="AR143" s="29" t="s">
        <v>8</v>
      </c>
      <c r="AS143" s="29" t="s">
        <v>8</v>
      </c>
      <c r="AT143" s="29" t="s">
        <v>8</v>
      </c>
      <c r="AU143" s="29" t="s">
        <v>8</v>
      </c>
      <c r="AV143" s="29" t="s">
        <v>8</v>
      </c>
      <c r="AW143" s="29" t="s">
        <v>8</v>
      </c>
      <c r="AX143" s="29" t="s">
        <v>8</v>
      </c>
      <c r="AY143" s="29" t="s">
        <v>8</v>
      </c>
      <c r="AZ143" s="29" t="s">
        <v>8</v>
      </c>
      <c r="BA143" s="29" t="s">
        <v>8</v>
      </c>
      <c r="BB143" s="29" t="s">
        <v>8</v>
      </c>
      <c r="BC143" s="29" t="s">
        <v>8</v>
      </c>
      <c r="BD143" s="29" t="s">
        <v>8</v>
      </c>
      <c r="BE143" s="29" t="s">
        <v>8</v>
      </c>
      <c r="BF143" s="29" t="s">
        <v>8</v>
      </c>
      <c r="BG143" s="29" t="s">
        <v>8</v>
      </c>
      <c r="BH143" s="29" t="s">
        <v>8</v>
      </c>
      <c r="BI143" s="29" t="s">
        <v>8</v>
      </c>
      <c r="BJ143" s="29" t="s">
        <v>8</v>
      </c>
      <c r="BK143" s="29" t="s">
        <v>8</v>
      </c>
      <c r="BL143" s="29" t="s">
        <v>8</v>
      </c>
      <c r="BM143" s="29" t="s">
        <v>8</v>
      </c>
      <c r="BN143" s="29" t="s">
        <v>8</v>
      </c>
      <c r="BO143" s="29" t="s">
        <v>8</v>
      </c>
      <c r="BP143" s="29" t="s">
        <v>8</v>
      </c>
      <c r="BQ143" s="29" t="s">
        <v>8</v>
      </c>
      <c r="BR143" s="29" t="s">
        <v>8</v>
      </c>
      <c r="BS143" s="29" t="s">
        <v>855</v>
      </c>
      <c r="BT143" s="29" t="b">
        <v>0</v>
      </c>
      <c r="BU143" s="29" t="b">
        <v>0</v>
      </c>
      <c r="BV143" s="29" t="b">
        <v>0</v>
      </c>
      <c r="BW143" s="29" t="b">
        <v>1</v>
      </c>
      <c r="BX143" s="29" t="b">
        <v>0</v>
      </c>
      <c r="BY143" s="29" t="b">
        <v>0</v>
      </c>
      <c r="BZ143" s="29" t="b">
        <v>0</v>
      </c>
      <c r="CA143" s="29" t="b">
        <v>1</v>
      </c>
      <c r="CB143" s="29">
        <v>1</v>
      </c>
      <c r="CC143" s="29" t="s">
        <v>1231</v>
      </c>
      <c r="CD143" s="29" t="s">
        <v>1232</v>
      </c>
      <c r="CE143" s="29" t="s">
        <v>1233</v>
      </c>
      <c r="CF143" s="29" t="s">
        <v>1234</v>
      </c>
    </row>
    <row r="144" spans="1:84" x14ac:dyDescent="0.25">
      <c r="A144" s="29" t="s">
        <v>1235</v>
      </c>
      <c r="B144" s="29">
        <v>310410928917370</v>
      </c>
      <c r="C144" s="29">
        <v>8.9014103279289106E+19</v>
      </c>
      <c r="D144" s="29">
        <v>353118081439583</v>
      </c>
      <c r="E144" s="29">
        <v>77</v>
      </c>
      <c r="F144" s="29">
        <v>8</v>
      </c>
      <c r="G144" s="29">
        <v>1148</v>
      </c>
      <c r="H144" s="29">
        <v>1148</v>
      </c>
      <c r="I144" s="29" t="s">
        <v>1236</v>
      </c>
      <c r="J144" s="29" t="s">
        <v>1237</v>
      </c>
      <c r="K144" s="50">
        <v>2369936057197300</v>
      </c>
      <c r="L144" s="50">
        <v>9043024221992360</v>
      </c>
      <c r="M144" s="50">
        <v>-4833751726887090</v>
      </c>
      <c r="N144" s="29" t="s">
        <v>18972</v>
      </c>
      <c r="O144" s="29">
        <v>2</v>
      </c>
      <c r="P144" s="29">
        <v>0</v>
      </c>
      <c r="Q144" s="29" t="s">
        <v>8</v>
      </c>
      <c r="R144" s="29">
        <v>2</v>
      </c>
      <c r="S144" s="29">
        <v>3</v>
      </c>
      <c r="T144" s="29" t="s">
        <v>8</v>
      </c>
      <c r="U144" s="29">
        <v>5</v>
      </c>
      <c r="V144" s="29" t="s">
        <v>8</v>
      </c>
      <c r="W144" s="29" t="s">
        <v>8</v>
      </c>
      <c r="X144" s="29" t="s">
        <v>8</v>
      </c>
      <c r="Y144" s="29" t="s">
        <v>8</v>
      </c>
      <c r="Z144" s="29" t="s">
        <v>8</v>
      </c>
      <c r="AA144" s="29" t="s">
        <v>8</v>
      </c>
      <c r="AB144" s="29" t="s">
        <v>8</v>
      </c>
      <c r="AC144" s="29" t="s">
        <v>8</v>
      </c>
      <c r="AD144" s="29" t="s">
        <v>8</v>
      </c>
      <c r="AE144" s="29" t="s">
        <v>8</v>
      </c>
      <c r="AF144" s="29" t="s">
        <v>8</v>
      </c>
      <c r="AG144" s="29" t="s">
        <v>8</v>
      </c>
      <c r="AH144" s="29" t="s">
        <v>8</v>
      </c>
      <c r="AI144" s="29" t="s">
        <v>8</v>
      </c>
      <c r="AJ144" s="29" t="s">
        <v>8</v>
      </c>
      <c r="AK144" s="29" t="s">
        <v>8</v>
      </c>
      <c r="AL144" s="29" t="s">
        <v>8</v>
      </c>
      <c r="AM144" s="29" t="s">
        <v>8</v>
      </c>
      <c r="AN144" s="29" t="s">
        <v>8</v>
      </c>
      <c r="AO144" s="29" t="s">
        <v>8</v>
      </c>
      <c r="AP144" s="29" t="s">
        <v>8</v>
      </c>
      <c r="AQ144" s="29" t="s">
        <v>8</v>
      </c>
      <c r="AR144" s="29" t="s">
        <v>8</v>
      </c>
      <c r="AS144" s="29" t="s">
        <v>8</v>
      </c>
      <c r="AT144" s="29" t="s">
        <v>8</v>
      </c>
      <c r="AU144" s="29" t="s">
        <v>8</v>
      </c>
      <c r="AV144" s="29" t="s">
        <v>8</v>
      </c>
      <c r="AW144" s="29" t="s">
        <v>8</v>
      </c>
      <c r="AX144" s="29" t="s">
        <v>8</v>
      </c>
      <c r="AY144" s="29" t="s">
        <v>8</v>
      </c>
      <c r="AZ144" s="29" t="s">
        <v>8</v>
      </c>
      <c r="BA144" s="29" t="s">
        <v>8</v>
      </c>
      <c r="BB144" s="29" t="s">
        <v>8</v>
      </c>
      <c r="BC144" s="29" t="s">
        <v>8</v>
      </c>
      <c r="BD144" s="29" t="s">
        <v>8</v>
      </c>
      <c r="BE144" s="29" t="s">
        <v>8</v>
      </c>
      <c r="BF144" s="29" t="s">
        <v>8</v>
      </c>
      <c r="BG144" s="29" t="s">
        <v>8</v>
      </c>
      <c r="BH144" s="29" t="s">
        <v>8</v>
      </c>
      <c r="BI144" s="29" t="s">
        <v>8</v>
      </c>
      <c r="BJ144" s="29" t="s">
        <v>8</v>
      </c>
      <c r="BK144" s="29" t="s">
        <v>8</v>
      </c>
      <c r="BL144" s="29" t="s">
        <v>8</v>
      </c>
      <c r="BM144" s="29" t="s">
        <v>8</v>
      </c>
      <c r="BN144" s="29" t="s">
        <v>8</v>
      </c>
      <c r="BO144" s="29" t="s">
        <v>8</v>
      </c>
      <c r="BP144" s="29" t="s">
        <v>8</v>
      </c>
      <c r="BQ144" s="29" t="s">
        <v>8</v>
      </c>
      <c r="BR144" s="29" t="s">
        <v>8</v>
      </c>
      <c r="BS144" s="29" t="s">
        <v>1238</v>
      </c>
      <c r="BT144" s="29" t="b">
        <v>1</v>
      </c>
      <c r="BU144" s="29" t="b">
        <v>0</v>
      </c>
      <c r="BV144" s="29" t="b">
        <v>1</v>
      </c>
      <c r="BW144" s="29" t="b">
        <v>0</v>
      </c>
      <c r="BX144" s="29" t="b">
        <v>0</v>
      </c>
      <c r="BY144" s="29" t="b">
        <v>0</v>
      </c>
      <c r="BZ144" s="29" t="b">
        <v>0</v>
      </c>
      <c r="CA144" s="29" t="b">
        <v>0</v>
      </c>
      <c r="CB144" s="29">
        <v>1</v>
      </c>
      <c r="CC144" s="29" t="s">
        <v>1239</v>
      </c>
      <c r="CD144" s="29" t="s">
        <v>1240</v>
      </c>
      <c r="CE144" s="29" t="s">
        <v>1241</v>
      </c>
      <c r="CF144" s="29" t="s">
        <v>1242</v>
      </c>
    </row>
    <row r="145" spans="1:84" x14ac:dyDescent="0.25">
      <c r="A145" s="29" t="s">
        <v>1243</v>
      </c>
      <c r="B145" s="29">
        <v>310410946642114</v>
      </c>
      <c r="C145" s="29">
        <v>8.9014103279466398E+19</v>
      </c>
      <c r="D145" s="29">
        <v>353118084379430</v>
      </c>
      <c r="E145" s="29">
        <v>77</v>
      </c>
      <c r="F145" s="29">
        <v>9</v>
      </c>
      <c r="G145" s="29">
        <v>1142</v>
      </c>
      <c r="H145" s="29">
        <v>1142</v>
      </c>
      <c r="I145" s="29" t="s">
        <v>1244</v>
      </c>
      <c r="J145" s="29" t="s">
        <v>1245</v>
      </c>
      <c r="K145" s="50">
        <v>2.37031042459238E+16</v>
      </c>
      <c r="L145" s="50">
        <v>9042805984581050</v>
      </c>
      <c r="M145" s="50">
        <v>-4023763720895230</v>
      </c>
      <c r="N145" s="29" t="s">
        <v>18972</v>
      </c>
      <c r="O145" s="29">
        <v>1</v>
      </c>
      <c r="P145" s="29">
        <v>0</v>
      </c>
      <c r="Q145" s="29" t="s">
        <v>19044</v>
      </c>
      <c r="R145" s="29" t="s">
        <v>8</v>
      </c>
      <c r="S145" s="29" t="s">
        <v>8</v>
      </c>
      <c r="T145" s="29" t="s">
        <v>8</v>
      </c>
      <c r="U145" s="29" t="s">
        <v>8</v>
      </c>
      <c r="V145" s="29">
        <v>4</v>
      </c>
      <c r="W145" s="29" t="s">
        <v>8</v>
      </c>
      <c r="X145" s="29">
        <v>1</v>
      </c>
      <c r="Y145" s="29">
        <v>0</v>
      </c>
      <c r="Z145" s="29">
        <v>1</v>
      </c>
      <c r="AA145" s="29" t="s">
        <v>19001</v>
      </c>
      <c r="AB145" s="29" t="s">
        <v>18989</v>
      </c>
      <c r="AC145" s="29" t="s">
        <v>8</v>
      </c>
      <c r="AD145" s="29" t="s">
        <v>8</v>
      </c>
      <c r="AE145" s="29" t="s">
        <v>8</v>
      </c>
      <c r="AF145" s="29" t="s">
        <v>8</v>
      </c>
      <c r="AG145" s="29" t="s">
        <v>8</v>
      </c>
      <c r="AH145" s="29" t="s">
        <v>8</v>
      </c>
      <c r="AI145" s="29" t="s">
        <v>8</v>
      </c>
      <c r="AJ145" s="29" t="s">
        <v>8</v>
      </c>
      <c r="AK145" s="29" t="s">
        <v>8</v>
      </c>
      <c r="AL145" s="29" t="s">
        <v>8</v>
      </c>
      <c r="AM145" s="29" t="s">
        <v>8</v>
      </c>
      <c r="AN145" s="29" t="s">
        <v>8</v>
      </c>
      <c r="AO145" s="29" t="s">
        <v>8</v>
      </c>
      <c r="AP145" s="29" t="s">
        <v>8</v>
      </c>
      <c r="AQ145" s="29" t="s">
        <v>8</v>
      </c>
      <c r="AR145" s="29" t="s">
        <v>8</v>
      </c>
      <c r="AS145" s="29" t="s">
        <v>8</v>
      </c>
      <c r="AT145" s="29" t="s">
        <v>8</v>
      </c>
      <c r="AU145" s="29" t="s">
        <v>8</v>
      </c>
      <c r="AV145" s="29" t="s">
        <v>8</v>
      </c>
      <c r="AW145" s="29" t="s">
        <v>8</v>
      </c>
      <c r="AX145" s="29" t="s">
        <v>8</v>
      </c>
      <c r="AY145" s="29" t="s">
        <v>8</v>
      </c>
      <c r="AZ145" s="29" t="s">
        <v>8</v>
      </c>
      <c r="BA145" s="29" t="s">
        <v>8</v>
      </c>
      <c r="BB145" s="29" t="s">
        <v>8</v>
      </c>
      <c r="BC145" s="29" t="s">
        <v>8</v>
      </c>
      <c r="BD145" s="29" t="s">
        <v>8</v>
      </c>
      <c r="BE145" s="29" t="s">
        <v>8</v>
      </c>
      <c r="BF145" s="29" t="s">
        <v>8</v>
      </c>
      <c r="BG145" s="29" t="s">
        <v>8</v>
      </c>
      <c r="BH145" s="29" t="s">
        <v>8</v>
      </c>
      <c r="BI145" s="29" t="s">
        <v>8</v>
      </c>
      <c r="BJ145" s="29" t="s">
        <v>8</v>
      </c>
      <c r="BK145" s="29" t="s">
        <v>8</v>
      </c>
      <c r="BL145" s="29" t="s">
        <v>8</v>
      </c>
      <c r="BM145" s="29" t="s">
        <v>8</v>
      </c>
      <c r="BN145" s="29" t="s">
        <v>8</v>
      </c>
      <c r="BO145" s="29" t="s">
        <v>8</v>
      </c>
      <c r="BP145" s="29" t="s">
        <v>8</v>
      </c>
      <c r="BQ145" s="29" t="s">
        <v>8</v>
      </c>
      <c r="BR145" s="29" t="s">
        <v>8</v>
      </c>
      <c r="BS145" s="29" t="s">
        <v>120</v>
      </c>
      <c r="BT145" s="29" t="b">
        <v>0</v>
      </c>
      <c r="BU145" s="29" t="b">
        <v>0</v>
      </c>
      <c r="BV145" s="29" t="b">
        <v>0</v>
      </c>
      <c r="BW145" s="29" t="b">
        <v>1</v>
      </c>
      <c r="BX145" s="29" t="b">
        <v>0</v>
      </c>
      <c r="BY145" s="29" t="b">
        <v>0</v>
      </c>
      <c r="BZ145" s="29" t="b">
        <v>0</v>
      </c>
      <c r="CA145" s="29" t="b">
        <v>1</v>
      </c>
      <c r="CB145" s="29">
        <v>1</v>
      </c>
      <c r="CC145" s="29" t="s">
        <v>1246</v>
      </c>
      <c r="CD145" s="29" t="s">
        <v>1247</v>
      </c>
      <c r="CE145" s="29" t="s">
        <v>1248</v>
      </c>
      <c r="CF145" s="29" t="s">
        <v>1249</v>
      </c>
    </row>
    <row r="146" spans="1:84" x14ac:dyDescent="0.25">
      <c r="A146" s="29" t="s">
        <v>1250</v>
      </c>
      <c r="B146" s="29">
        <v>310410928917370</v>
      </c>
      <c r="C146" s="29">
        <v>8.9014103279289106E+19</v>
      </c>
      <c r="D146" s="29">
        <v>353118081439583</v>
      </c>
      <c r="E146" s="29">
        <v>77</v>
      </c>
      <c r="F146" s="29">
        <v>8</v>
      </c>
      <c r="G146" s="29">
        <v>1149</v>
      </c>
      <c r="H146" s="29">
        <v>1149</v>
      </c>
      <c r="I146" s="29" t="s">
        <v>1251</v>
      </c>
      <c r="J146" s="29" t="s">
        <v>1252</v>
      </c>
      <c r="K146" s="50">
        <v>2.36975459991138E+16</v>
      </c>
      <c r="L146" s="50">
        <v>9043120279903540</v>
      </c>
      <c r="M146" s="50">
        <v>-4001673982825570</v>
      </c>
      <c r="N146" s="29" t="s">
        <v>18972</v>
      </c>
      <c r="O146" s="29">
        <v>2</v>
      </c>
      <c r="P146" s="29">
        <v>0</v>
      </c>
      <c r="Q146" s="29" t="s">
        <v>8</v>
      </c>
      <c r="R146" s="29">
        <v>2</v>
      </c>
      <c r="S146" s="29">
        <v>3</v>
      </c>
      <c r="T146" s="29" t="s">
        <v>8</v>
      </c>
      <c r="U146" s="29">
        <v>20</v>
      </c>
      <c r="V146" s="29" t="s">
        <v>8</v>
      </c>
      <c r="W146" s="29" t="s">
        <v>8</v>
      </c>
      <c r="X146" s="29" t="s">
        <v>8</v>
      </c>
      <c r="Y146" s="29" t="s">
        <v>8</v>
      </c>
      <c r="Z146" s="29" t="s">
        <v>8</v>
      </c>
      <c r="AA146" s="29" t="s">
        <v>8</v>
      </c>
      <c r="AB146" s="29" t="s">
        <v>8</v>
      </c>
      <c r="AC146" s="29" t="s">
        <v>8</v>
      </c>
      <c r="AD146" s="29" t="s">
        <v>8</v>
      </c>
      <c r="AE146" s="29" t="s">
        <v>8</v>
      </c>
      <c r="AF146" s="29" t="s">
        <v>8</v>
      </c>
      <c r="AG146" s="29" t="s">
        <v>8</v>
      </c>
      <c r="AH146" s="29" t="s">
        <v>8</v>
      </c>
      <c r="AI146" s="29" t="s">
        <v>8</v>
      </c>
      <c r="AJ146" s="29" t="s">
        <v>8</v>
      </c>
      <c r="AK146" s="29" t="s">
        <v>8</v>
      </c>
      <c r="AL146" s="29" t="s">
        <v>8</v>
      </c>
      <c r="AM146" s="29" t="s">
        <v>8</v>
      </c>
      <c r="AN146" s="29" t="s">
        <v>8</v>
      </c>
      <c r="AO146" s="29" t="s">
        <v>8</v>
      </c>
      <c r="AP146" s="29" t="s">
        <v>8</v>
      </c>
      <c r="AQ146" s="29" t="s">
        <v>8</v>
      </c>
      <c r="AR146" s="29" t="s">
        <v>8</v>
      </c>
      <c r="AS146" s="29" t="s">
        <v>8</v>
      </c>
      <c r="AT146" s="29" t="s">
        <v>8</v>
      </c>
      <c r="AU146" s="29" t="s">
        <v>8</v>
      </c>
      <c r="AV146" s="29" t="s">
        <v>8</v>
      </c>
      <c r="AW146" s="29" t="s">
        <v>8</v>
      </c>
      <c r="AX146" s="29" t="s">
        <v>8</v>
      </c>
      <c r="AY146" s="29" t="s">
        <v>8</v>
      </c>
      <c r="AZ146" s="29" t="s">
        <v>8</v>
      </c>
      <c r="BA146" s="29" t="s">
        <v>8</v>
      </c>
      <c r="BB146" s="29" t="s">
        <v>8</v>
      </c>
      <c r="BC146" s="29" t="s">
        <v>8</v>
      </c>
      <c r="BD146" s="29" t="s">
        <v>8</v>
      </c>
      <c r="BE146" s="29" t="s">
        <v>8</v>
      </c>
      <c r="BF146" s="29" t="s">
        <v>8</v>
      </c>
      <c r="BG146" s="29" t="s">
        <v>8</v>
      </c>
      <c r="BH146" s="29" t="s">
        <v>8</v>
      </c>
      <c r="BI146" s="29" t="s">
        <v>8</v>
      </c>
      <c r="BJ146" s="29" t="s">
        <v>8</v>
      </c>
      <c r="BK146" s="29" t="s">
        <v>8</v>
      </c>
      <c r="BL146" s="29" t="s">
        <v>8</v>
      </c>
      <c r="BM146" s="29" t="s">
        <v>8</v>
      </c>
      <c r="BN146" s="29" t="s">
        <v>8</v>
      </c>
      <c r="BO146" s="29" t="s">
        <v>8</v>
      </c>
      <c r="BP146" s="29" t="s">
        <v>8</v>
      </c>
      <c r="BQ146" s="29" t="s">
        <v>8</v>
      </c>
      <c r="BR146" s="29" t="s">
        <v>8</v>
      </c>
      <c r="BS146" s="29" t="s">
        <v>1253</v>
      </c>
      <c r="BT146" s="29" t="b">
        <v>1</v>
      </c>
      <c r="BU146" s="29" t="b">
        <v>0</v>
      </c>
      <c r="BV146" s="29" t="b">
        <v>1</v>
      </c>
      <c r="BW146" s="29" t="b">
        <v>0</v>
      </c>
      <c r="BX146" s="29" t="b">
        <v>0</v>
      </c>
      <c r="BY146" s="29" t="b">
        <v>0</v>
      </c>
      <c r="BZ146" s="29" t="b">
        <v>0</v>
      </c>
      <c r="CA146" s="29" t="b">
        <v>0</v>
      </c>
      <c r="CB146" s="29">
        <v>1</v>
      </c>
      <c r="CC146" s="29" t="s">
        <v>1254</v>
      </c>
      <c r="CD146" s="29" t="s">
        <v>1255</v>
      </c>
      <c r="CE146" s="29" t="s">
        <v>1256</v>
      </c>
      <c r="CF146" s="29" t="s">
        <v>1249</v>
      </c>
    </row>
    <row r="147" spans="1:84" x14ac:dyDescent="0.25">
      <c r="A147" s="29" t="s">
        <v>1257</v>
      </c>
      <c r="B147" s="29">
        <v>310410946642114</v>
      </c>
      <c r="C147" s="29">
        <v>8.9014103279466398E+19</v>
      </c>
      <c r="D147" s="29">
        <v>353118084379430</v>
      </c>
      <c r="E147" s="29">
        <v>77</v>
      </c>
      <c r="F147" s="29">
        <v>11</v>
      </c>
      <c r="G147" s="29">
        <v>1146</v>
      </c>
      <c r="H147" s="29">
        <v>1146</v>
      </c>
      <c r="I147" s="29" t="s">
        <v>1258</v>
      </c>
      <c r="J147" s="29" t="s">
        <v>1259</v>
      </c>
      <c r="K147" s="50">
        <v>2370202142114520</v>
      </c>
      <c r="L147" s="50">
        <v>9042884190426520</v>
      </c>
      <c r="M147" s="50">
        <v>-4258124317400700</v>
      </c>
      <c r="N147" s="29" t="s">
        <v>18972</v>
      </c>
      <c r="O147" s="29">
        <v>1</v>
      </c>
      <c r="P147" s="29">
        <v>0</v>
      </c>
      <c r="Q147" s="29" t="s">
        <v>8</v>
      </c>
      <c r="R147" s="29" t="s">
        <v>8</v>
      </c>
      <c r="S147" s="29" t="s">
        <v>8</v>
      </c>
      <c r="T147" s="29" t="s">
        <v>8</v>
      </c>
      <c r="U147" s="29" t="s">
        <v>8</v>
      </c>
      <c r="V147" s="29" t="s">
        <v>8</v>
      </c>
      <c r="W147" s="29" t="s">
        <v>8</v>
      </c>
      <c r="X147" s="29" t="s">
        <v>8</v>
      </c>
      <c r="Y147" s="29" t="s">
        <v>8</v>
      </c>
      <c r="Z147" s="29" t="s">
        <v>8</v>
      </c>
      <c r="AA147" s="29" t="s">
        <v>8</v>
      </c>
      <c r="AB147" s="29" t="s">
        <v>8</v>
      </c>
      <c r="AC147" s="29" t="s">
        <v>8</v>
      </c>
      <c r="AD147" s="29" t="s">
        <v>8</v>
      </c>
      <c r="AE147" s="29" t="s">
        <v>8</v>
      </c>
      <c r="AF147" s="29" t="s">
        <v>8</v>
      </c>
      <c r="AG147" s="29" t="s">
        <v>8</v>
      </c>
      <c r="AH147" s="29" t="s">
        <v>8</v>
      </c>
      <c r="AI147" s="29" t="s">
        <v>8</v>
      </c>
      <c r="AJ147" s="29" t="s">
        <v>8</v>
      </c>
      <c r="AK147" s="29" t="s">
        <v>8</v>
      </c>
      <c r="AL147" s="29" t="s">
        <v>8</v>
      </c>
      <c r="AM147" s="29" t="s">
        <v>8</v>
      </c>
      <c r="AN147" s="29" t="s">
        <v>8</v>
      </c>
      <c r="AO147" s="29" t="s">
        <v>8</v>
      </c>
      <c r="AP147" s="29" t="s">
        <v>8</v>
      </c>
      <c r="AQ147" s="29" t="s">
        <v>8</v>
      </c>
      <c r="AR147" s="29" t="s">
        <v>8</v>
      </c>
      <c r="AS147" s="29" t="s">
        <v>8</v>
      </c>
      <c r="AT147" s="29" t="s">
        <v>8</v>
      </c>
      <c r="AU147" s="29" t="s">
        <v>8</v>
      </c>
      <c r="AV147" s="29" t="s">
        <v>8</v>
      </c>
      <c r="AW147" s="29" t="s">
        <v>8</v>
      </c>
      <c r="AX147" s="29" t="s">
        <v>8</v>
      </c>
      <c r="AY147" s="29" t="s">
        <v>8</v>
      </c>
      <c r="AZ147" s="29" t="s">
        <v>8</v>
      </c>
      <c r="BA147" s="29" t="s">
        <v>8</v>
      </c>
      <c r="BB147" s="29" t="s">
        <v>8</v>
      </c>
      <c r="BC147" s="29" t="s">
        <v>8</v>
      </c>
      <c r="BD147" s="29" t="s">
        <v>8</v>
      </c>
      <c r="BE147" s="29" t="s">
        <v>8</v>
      </c>
      <c r="BF147" s="29" t="s">
        <v>8</v>
      </c>
      <c r="BG147" s="29" t="s">
        <v>8</v>
      </c>
      <c r="BH147" s="29" t="s">
        <v>8</v>
      </c>
      <c r="BI147" s="29" t="s">
        <v>8</v>
      </c>
      <c r="BJ147" s="29" t="s">
        <v>8</v>
      </c>
      <c r="BK147" s="29" t="s">
        <v>8</v>
      </c>
      <c r="BL147" s="29" t="s">
        <v>8</v>
      </c>
      <c r="BM147" s="29" t="s">
        <v>8</v>
      </c>
      <c r="BN147" s="29" t="s">
        <v>8</v>
      </c>
      <c r="BO147" s="29" t="s">
        <v>8</v>
      </c>
      <c r="BP147" s="29" t="s">
        <v>8</v>
      </c>
      <c r="BQ147" s="29">
        <v>1</v>
      </c>
      <c r="BR147" s="29" t="s">
        <v>8</v>
      </c>
      <c r="BS147" s="29" t="s">
        <v>1260</v>
      </c>
      <c r="BT147" s="29" t="b">
        <v>0</v>
      </c>
      <c r="BU147" s="29" t="b">
        <v>0</v>
      </c>
      <c r="BV147" s="29" t="b">
        <v>0</v>
      </c>
      <c r="BW147" s="29" t="b">
        <v>1</v>
      </c>
      <c r="BX147" s="29" t="b">
        <v>0</v>
      </c>
      <c r="BY147" s="29" t="b">
        <v>0</v>
      </c>
      <c r="BZ147" s="29" t="b">
        <v>0</v>
      </c>
      <c r="CA147" s="29" t="b">
        <v>1</v>
      </c>
      <c r="CB147" s="29">
        <v>1</v>
      </c>
      <c r="CC147" s="29" t="s">
        <v>1261</v>
      </c>
      <c r="CD147" s="29" t="s">
        <v>1262</v>
      </c>
      <c r="CE147" s="29" t="s">
        <v>1263</v>
      </c>
      <c r="CF147" s="29" t="s">
        <v>1264</v>
      </c>
    </row>
    <row r="148" spans="1:84" x14ac:dyDescent="0.25">
      <c r="A148" s="29" t="s">
        <v>1265</v>
      </c>
      <c r="B148" s="29">
        <v>310410928917370</v>
      </c>
      <c r="C148" s="29">
        <v>8.9014103279289106E+19</v>
      </c>
      <c r="D148" s="29">
        <v>353118081439583</v>
      </c>
      <c r="E148" s="29">
        <v>77</v>
      </c>
      <c r="F148" s="29">
        <v>2</v>
      </c>
      <c r="G148" s="29">
        <v>1152</v>
      </c>
      <c r="H148" s="29">
        <v>1152</v>
      </c>
      <c r="I148" s="29" t="s">
        <v>1266</v>
      </c>
      <c r="J148" s="29" t="s">
        <v>1267</v>
      </c>
      <c r="K148" s="50">
        <v>2.36962837617555E+16</v>
      </c>
      <c r="L148" s="50">
        <v>9043206471253440</v>
      </c>
      <c r="M148" s="50">
        <v>-4666313519043370</v>
      </c>
      <c r="N148" s="29" t="s">
        <v>18977</v>
      </c>
      <c r="O148" s="29">
        <v>1</v>
      </c>
      <c r="P148" s="29">
        <v>0</v>
      </c>
      <c r="Q148" s="29" t="s">
        <v>8</v>
      </c>
      <c r="R148" s="29" t="s">
        <v>8</v>
      </c>
      <c r="S148" s="29" t="s">
        <v>8</v>
      </c>
      <c r="T148" s="29" t="s">
        <v>8</v>
      </c>
      <c r="U148" s="29" t="s">
        <v>8</v>
      </c>
      <c r="V148" s="29" t="s">
        <v>8</v>
      </c>
      <c r="W148" s="29" t="s">
        <v>8</v>
      </c>
      <c r="X148" s="29" t="s">
        <v>8</v>
      </c>
      <c r="Y148" s="29" t="s">
        <v>8</v>
      </c>
      <c r="Z148" s="29" t="s">
        <v>8</v>
      </c>
      <c r="AA148" s="29" t="s">
        <v>8</v>
      </c>
      <c r="AB148" s="29" t="s">
        <v>8</v>
      </c>
      <c r="AC148" s="29" t="s">
        <v>8</v>
      </c>
      <c r="AD148" s="29">
        <v>1</v>
      </c>
      <c r="AE148" s="29" t="s">
        <v>8</v>
      </c>
      <c r="AF148" s="29">
        <v>2</v>
      </c>
      <c r="AG148" s="29" t="s">
        <v>8</v>
      </c>
      <c r="AH148" s="29" t="s">
        <v>8</v>
      </c>
      <c r="AI148" s="29" t="s">
        <v>8</v>
      </c>
      <c r="AJ148" s="29" t="s">
        <v>8</v>
      </c>
      <c r="AK148" s="29" t="s">
        <v>8</v>
      </c>
      <c r="AL148" s="29" t="s">
        <v>8</v>
      </c>
      <c r="AM148" s="29" t="s">
        <v>8</v>
      </c>
      <c r="AN148" s="29" t="s">
        <v>8</v>
      </c>
      <c r="AO148" s="29" t="s">
        <v>8</v>
      </c>
      <c r="AP148" s="29" t="s">
        <v>8</v>
      </c>
      <c r="AQ148" s="29" t="s">
        <v>8</v>
      </c>
      <c r="AR148" s="29" t="s">
        <v>8</v>
      </c>
      <c r="AS148" s="29" t="s">
        <v>8</v>
      </c>
      <c r="AT148" s="29" t="s">
        <v>8</v>
      </c>
      <c r="AU148" s="29" t="s">
        <v>8</v>
      </c>
      <c r="AV148" s="29" t="s">
        <v>8</v>
      </c>
      <c r="AW148" s="29" t="s">
        <v>8</v>
      </c>
      <c r="AX148" s="29" t="s">
        <v>8</v>
      </c>
      <c r="AY148" s="29" t="s">
        <v>8</v>
      </c>
      <c r="AZ148" s="29" t="s">
        <v>8</v>
      </c>
      <c r="BA148" s="29" t="s">
        <v>8</v>
      </c>
      <c r="BB148" s="29" t="s">
        <v>8</v>
      </c>
      <c r="BC148" s="29" t="s">
        <v>8</v>
      </c>
      <c r="BD148" s="29" t="s">
        <v>8</v>
      </c>
      <c r="BE148" s="29" t="s">
        <v>8</v>
      </c>
      <c r="BF148" s="29" t="s">
        <v>8</v>
      </c>
      <c r="BG148" s="29" t="s">
        <v>8</v>
      </c>
      <c r="BH148" s="29" t="s">
        <v>8</v>
      </c>
      <c r="BI148" s="29" t="s">
        <v>8</v>
      </c>
      <c r="BJ148" s="29" t="s">
        <v>8</v>
      </c>
      <c r="BK148" s="29" t="s">
        <v>8</v>
      </c>
      <c r="BL148" s="29" t="s">
        <v>8</v>
      </c>
      <c r="BM148" s="29" t="s">
        <v>8</v>
      </c>
      <c r="BN148" s="29" t="s">
        <v>8</v>
      </c>
      <c r="BO148" s="29" t="s">
        <v>8</v>
      </c>
      <c r="BP148" s="29" t="s">
        <v>8</v>
      </c>
      <c r="BQ148" s="29" t="s">
        <v>8</v>
      </c>
      <c r="BR148" s="29" t="s">
        <v>8</v>
      </c>
      <c r="BS148" s="29" t="s">
        <v>1268</v>
      </c>
      <c r="BT148" s="29" t="b">
        <v>1</v>
      </c>
      <c r="BU148" s="29" t="b">
        <v>0</v>
      </c>
      <c r="BV148" s="29" t="b">
        <v>1</v>
      </c>
      <c r="BW148" s="29" t="b">
        <v>0</v>
      </c>
      <c r="BX148" s="29" t="b">
        <v>0</v>
      </c>
      <c r="BY148" s="29" t="b">
        <v>0</v>
      </c>
      <c r="BZ148" s="29" t="b">
        <v>0</v>
      </c>
      <c r="CA148" s="29" t="b">
        <v>0</v>
      </c>
      <c r="CB148" s="29">
        <v>1</v>
      </c>
      <c r="CC148" s="29" t="s">
        <v>1269</v>
      </c>
      <c r="CD148" s="29" t="s">
        <v>1270</v>
      </c>
      <c r="CE148" s="29" t="s">
        <v>1271</v>
      </c>
      <c r="CF148" s="29" t="s">
        <v>1272</v>
      </c>
    </row>
    <row r="149" spans="1:84" x14ac:dyDescent="0.25">
      <c r="A149" s="29" t="s">
        <v>1273</v>
      </c>
      <c r="B149" s="29">
        <v>310410928917370</v>
      </c>
      <c r="C149" s="29">
        <v>8.9014103279289106E+19</v>
      </c>
      <c r="D149" s="29">
        <v>353118081439583</v>
      </c>
      <c r="E149" s="29">
        <v>77</v>
      </c>
      <c r="F149" s="29">
        <v>2</v>
      </c>
      <c r="G149" s="29">
        <v>1153</v>
      </c>
      <c r="H149" s="29">
        <v>1153</v>
      </c>
      <c r="I149" s="29" t="s">
        <v>1274</v>
      </c>
      <c r="J149" s="29" t="s">
        <v>1275</v>
      </c>
      <c r="K149" s="50">
        <v>2.36960608631911E+16</v>
      </c>
      <c r="L149" s="50">
        <v>9043224702832380</v>
      </c>
      <c r="M149" s="50">
        <v>-51078038052913</v>
      </c>
      <c r="N149" s="29" t="s">
        <v>18972</v>
      </c>
      <c r="O149" s="29">
        <v>1</v>
      </c>
      <c r="P149" s="29">
        <v>0</v>
      </c>
      <c r="Q149" s="29" t="s">
        <v>8</v>
      </c>
      <c r="R149" s="29" t="s">
        <v>8</v>
      </c>
      <c r="S149" s="29" t="s">
        <v>8</v>
      </c>
      <c r="T149" s="29" t="s">
        <v>8</v>
      </c>
      <c r="U149" s="29" t="s">
        <v>8</v>
      </c>
      <c r="V149" s="29" t="s">
        <v>8</v>
      </c>
      <c r="W149" s="29" t="s">
        <v>8</v>
      </c>
      <c r="X149" s="29" t="s">
        <v>8</v>
      </c>
      <c r="Y149" s="29" t="s">
        <v>8</v>
      </c>
      <c r="Z149" s="29" t="s">
        <v>8</v>
      </c>
      <c r="AA149" s="29" t="s">
        <v>8</v>
      </c>
      <c r="AB149" s="29" t="s">
        <v>8</v>
      </c>
      <c r="AC149" s="29" t="s">
        <v>8</v>
      </c>
      <c r="AD149" s="29">
        <v>3</v>
      </c>
      <c r="AE149" s="29" t="s">
        <v>8</v>
      </c>
      <c r="AF149" s="29">
        <v>3</v>
      </c>
      <c r="AG149" s="29" t="s">
        <v>8</v>
      </c>
      <c r="AH149" s="29" t="s">
        <v>8</v>
      </c>
      <c r="AI149" s="29" t="s">
        <v>8</v>
      </c>
      <c r="AJ149" s="29" t="s">
        <v>8</v>
      </c>
      <c r="AK149" s="29" t="s">
        <v>8</v>
      </c>
      <c r="AL149" s="29" t="s">
        <v>8</v>
      </c>
      <c r="AM149" s="29" t="s">
        <v>8</v>
      </c>
      <c r="AN149" s="29" t="s">
        <v>8</v>
      </c>
      <c r="AO149" s="29" t="s">
        <v>8</v>
      </c>
      <c r="AP149" s="29" t="s">
        <v>8</v>
      </c>
      <c r="AQ149" s="29" t="s">
        <v>8</v>
      </c>
      <c r="AR149" s="29" t="s">
        <v>8</v>
      </c>
      <c r="AS149" s="29" t="s">
        <v>8</v>
      </c>
      <c r="AT149" s="29" t="s">
        <v>8</v>
      </c>
      <c r="AU149" s="29" t="s">
        <v>8</v>
      </c>
      <c r="AV149" s="29" t="s">
        <v>8</v>
      </c>
      <c r="AW149" s="29" t="s">
        <v>8</v>
      </c>
      <c r="AX149" s="29" t="s">
        <v>8</v>
      </c>
      <c r="AY149" s="29" t="s">
        <v>8</v>
      </c>
      <c r="AZ149" s="29" t="s">
        <v>8</v>
      </c>
      <c r="BA149" s="29" t="s">
        <v>8</v>
      </c>
      <c r="BB149" s="29" t="s">
        <v>8</v>
      </c>
      <c r="BC149" s="29" t="s">
        <v>8</v>
      </c>
      <c r="BD149" s="29" t="s">
        <v>8</v>
      </c>
      <c r="BE149" s="29" t="s">
        <v>8</v>
      </c>
      <c r="BF149" s="29" t="s">
        <v>8</v>
      </c>
      <c r="BG149" s="29" t="s">
        <v>8</v>
      </c>
      <c r="BH149" s="29" t="s">
        <v>8</v>
      </c>
      <c r="BI149" s="29" t="s">
        <v>8</v>
      </c>
      <c r="BJ149" s="29" t="s">
        <v>8</v>
      </c>
      <c r="BK149" s="29" t="s">
        <v>8</v>
      </c>
      <c r="BL149" s="29" t="s">
        <v>8</v>
      </c>
      <c r="BM149" s="29" t="s">
        <v>8</v>
      </c>
      <c r="BN149" s="29" t="s">
        <v>8</v>
      </c>
      <c r="BO149" s="29" t="s">
        <v>8</v>
      </c>
      <c r="BP149" s="29" t="s">
        <v>8</v>
      </c>
      <c r="BQ149" s="29" t="s">
        <v>8</v>
      </c>
      <c r="BR149" s="29" t="s">
        <v>8</v>
      </c>
      <c r="BS149" s="29" t="s">
        <v>1276</v>
      </c>
      <c r="BT149" s="29" t="b">
        <v>1</v>
      </c>
      <c r="BU149" s="29" t="b">
        <v>0</v>
      </c>
      <c r="BV149" s="29" t="b">
        <v>1</v>
      </c>
      <c r="BW149" s="29" t="b">
        <v>0</v>
      </c>
      <c r="BX149" s="29" t="b">
        <v>0</v>
      </c>
      <c r="BY149" s="29" t="b">
        <v>0</v>
      </c>
      <c r="BZ149" s="29" t="b">
        <v>0</v>
      </c>
      <c r="CA149" s="29" t="b">
        <v>0</v>
      </c>
      <c r="CB149" s="29">
        <v>1</v>
      </c>
      <c r="CC149" s="29" t="s">
        <v>1277</v>
      </c>
      <c r="CD149" s="29" t="s">
        <v>1278</v>
      </c>
      <c r="CE149" s="29" t="s">
        <v>1279</v>
      </c>
      <c r="CF149" s="29" t="s">
        <v>1280</v>
      </c>
    </row>
    <row r="150" spans="1:84" x14ac:dyDescent="0.25">
      <c r="A150" s="29" t="s">
        <v>1281</v>
      </c>
      <c r="B150" s="29">
        <v>310410928917370</v>
      </c>
      <c r="C150" s="29">
        <v>8.9014103279289106E+19</v>
      </c>
      <c r="D150" s="29">
        <v>353118081439583</v>
      </c>
      <c r="E150" s="29">
        <v>77</v>
      </c>
      <c r="F150" s="29">
        <v>2</v>
      </c>
      <c r="G150" s="29">
        <v>1154</v>
      </c>
      <c r="H150" s="29">
        <v>1154</v>
      </c>
      <c r="I150" s="29" t="s">
        <v>1282</v>
      </c>
      <c r="J150" s="29" t="s">
        <v>1283</v>
      </c>
      <c r="K150" s="50">
        <v>2.36957047721111E+16</v>
      </c>
      <c r="L150" s="50">
        <v>9043246279210440</v>
      </c>
      <c r="M150" s="50">
        <v>-5103575705563340</v>
      </c>
      <c r="N150" s="29" t="s">
        <v>18977</v>
      </c>
      <c r="O150" s="29">
        <v>1</v>
      </c>
      <c r="P150" s="29">
        <v>0</v>
      </c>
      <c r="Q150" s="29" t="s">
        <v>8</v>
      </c>
      <c r="R150" s="29" t="s">
        <v>8</v>
      </c>
      <c r="S150" s="29" t="s">
        <v>8</v>
      </c>
      <c r="T150" s="29" t="s">
        <v>8</v>
      </c>
      <c r="U150" s="29" t="s">
        <v>8</v>
      </c>
      <c r="V150" s="29" t="s">
        <v>8</v>
      </c>
      <c r="W150" s="29" t="s">
        <v>8</v>
      </c>
      <c r="X150" s="29" t="s">
        <v>8</v>
      </c>
      <c r="Y150" s="29" t="s">
        <v>8</v>
      </c>
      <c r="Z150" s="29" t="s">
        <v>8</v>
      </c>
      <c r="AA150" s="29" t="s">
        <v>8</v>
      </c>
      <c r="AB150" s="29" t="s">
        <v>8</v>
      </c>
      <c r="AC150" s="29" t="s">
        <v>8</v>
      </c>
      <c r="AD150" s="29">
        <v>2</v>
      </c>
      <c r="AE150" s="29" t="s">
        <v>8</v>
      </c>
      <c r="AF150" s="29">
        <v>1</v>
      </c>
      <c r="AG150" s="29" t="s">
        <v>8</v>
      </c>
      <c r="AH150" s="29" t="s">
        <v>8</v>
      </c>
      <c r="AI150" s="29" t="s">
        <v>8</v>
      </c>
      <c r="AJ150" s="29" t="s">
        <v>8</v>
      </c>
      <c r="AK150" s="29" t="s">
        <v>8</v>
      </c>
      <c r="AL150" s="29" t="s">
        <v>8</v>
      </c>
      <c r="AM150" s="29" t="s">
        <v>8</v>
      </c>
      <c r="AN150" s="29" t="s">
        <v>8</v>
      </c>
      <c r="AO150" s="29" t="s">
        <v>8</v>
      </c>
      <c r="AP150" s="29" t="s">
        <v>8</v>
      </c>
      <c r="AQ150" s="29" t="s">
        <v>8</v>
      </c>
      <c r="AR150" s="29" t="s">
        <v>8</v>
      </c>
      <c r="AS150" s="29" t="s">
        <v>8</v>
      </c>
      <c r="AT150" s="29" t="s">
        <v>8</v>
      </c>
      <c r="AU150" s="29" t="s">
        <v>8</v>
      </c>
      <c r="AV150" s="29" t="s">
        <v>8</v>
      </c>
      <c r="AW150" s="29" t="s">
        <v>8</v>
      </c>
      <c r="AX150" s="29" t="s">
        <v>8</v>
      </c>
      <c r="AY150" s="29" t="s">
        <v>8</v>
      </c>
      <c r="AZ150" s="29" t="s">
        <v>8</v>
      </c>
      <c r="BA150" s="29" t="s">
        <v>8</v>
      </c>
      <c r="BB150" s="29" t="s">
        <v>8</v>
      </c>
      <c r="BC150" s="29" t="s">
        <v>8</v>
      </c>
      <c r="BD150" s="29" t="s">
        <v>8</v>
      </c>
      <c r="BE150" s="29" t="s">
        <v>8</v>
      </c>
      <c r="BF150" s="29" t="s">
        <v>8</v>
      </c>
      <c r="BG150" s="29" t="s">
        <v>8</v>
      </c>
      <c r="BH150" s="29" t="s">
        <v>8</v>
      </c>
      <c r="BI150" s="29" t="s">
        <v>8</v>
      </c>
      <c r="BJ150" s="29" t="s">
        <v>8</v>
      </c>
      <c r="BK150" s="29" t="s">
        <v>8</v>
      </c>
      <c r="BL150" s="29" t="s">
        <v>8</v>
      </c>
      <c r="BM150" s="29" t="s">
        <v>8</v>
      </c>
      <c r="BN150" s="29" t="s">
        <v>8</v>
      </c>
      <c r="BO150" s="29" t="s">
        <v>8</v>
      </c>
      <c r="BP150" s="29" t="s">
        <v>8</v>
      </c>
      <c r="BQ150" s="29" t="s">
        <v>8</v>
      </c>
      <c r="BR150" s="29" t="s">
        <v>8</v>
      </c>
      <c r="BS150" s="29" t="s">
        <v>930</v>
      </c>
      <c r="BT150" s="29" t="b">
        <v>1</v>
      </c>
      <c r="BU150" s="29" t="b">
        <v>0</v>
      </c>
      <c r="BV150" s="29" t="b">
        <v>1</v>
      </c>
      <c r="BW150" s="29" t="b">
        <v>0</v>
      </c>
      <c r="BX150" s="29" t="b">
        <v>0</v>
      </c>
      <c r="BY150" s="29" t="b">
        <v>0</v>
      </c>
      <c r="BZ150" s="29" t="b">
        <v>0</v>
      </c>
      <c r="CA150" s="29" t="b">
        <v>0</v>
      </c>
      <c r="CB150" s="29">
        <v>1</v>
      </c>
      <c r="CC150" s="29" t="s">
        <v>1284</v>
      </c>
      <c r="CD150" s="29" t="s">
        <v>1285</v>
      </c>
      <c r="CE150" s="29" t="s">
        <v>1286</v>
      </c>
      <c r="CF150" s="29" t="s">
        <v>1287</v>
      </c>
    </row>
    <row r="151" spans="1:84" x14ac:dyDescent="0.25">
      <c r="A151" s="29" t="s">
        <v>1288</v>
      </c>
      <c r="B151" s="29">
        <v>310410928917370</v>
      </c>
      <c r="C151" s="29">
        <v>8.9014103279289106E+19</v>
      </c>
      <c r="D151" s="29">
        <v>353118081439583</v>
      </c>
      <c r="E151" s="29">
        <v>77</v>
      </c>
      <c r="F151" s="29">
        <v>5</v>
      </c>
      <c r="G151" s="29">
        <v>1150</v>
      </c>
      <c r="H151" s="29">
        <v>1150</v>
      </c>
      <c r="I151" s="29" t="s">
        <v>1289</v>
      </c>
      <c r="J151" s="29" t="s">
        <v>1290</v>
      </c>
      <c r="K151" s="50">
        <v>2.36958541368432E+16</v>
      </c>
      <c r="L151" s="50">
        <v>9043181849200690</v>
      </c>
      <c r="M151" s="50">
        <v>-6.16786219959044E+16</v>
      </c>
      <c r="N151" s="29" t="s">
        <v>18977</v>
      </c>
      <c r="O151" s="29">
        <v>1</v>
      </c>
      <c r="P151" s="29">
        <v>0</v>
      </c>
      <c r="Q151" s="29" t="s">
        <v>19045</v>
      </c>
      <c r="R151" s="29" t="s">
        <v>8</v>
      </c>
      <c r="S151" s="29" t="s">
        <v>8</v>
      </c>
      <c r="T151" s="29" t="s">
        <v>8</v>
      </c>
      <c r="U151" s="29" t="s">
        <v>8</v>
      </c>
      <c r="V151" s="29" t="s">
        <v>8</v>
      </c>
      <c r="W151" s="29" t="s">
        <v>8</v>
      </c>
      <c r="X151" s="29" t="s">
        <v>8</v>
      </c>
      <c r="Y151" s="29" t="s">
        <v>8</v>
      </c>
      <c r="Z151" s="29" t="s">
        <v>8</v>
      </c>
      <c r="AA151" s="29" t="s">
        <v>8</v>
      </c>
      <c r="AB151" s="29" t="s">
        <v>8</v>
      </c>
      <c r="AC151" s="29" t="s">
        <v>8</v>
      </c>
      <c r="AD151" s="29" t="s">
        <v>8</v>
      </c>
      <c r="AE151" s="29" t="s">
        <v>8</v>
      </c>
      <c r="AF151" s="29" t="s">
        <v>8</v>
      </c>
      <c r="AG151" s="29" t="s">
        <v>8</v>
      </c>
      <c r="AH151" s="29" t="s">
        <v>8</v>
      </c>
      <c r="AI151" s="29" t="s">
        <v>8</v>
      </c>
      <c r="AJ151" s="29" t="s">
        <v>8</v>
      </c>
      <c r="AK151" s="29" t="s">
        <v>8</v>
      </c>
      <c r="AL151" s="29" t="s">
        <v>8</v>
      </c>
      <c r="AM151" s="29" t="s">
        <v>8</v>
      </c>
      <c r="AN151" s="29" t="s">
        <v>8</v>
      </c>
      <c r="AO151" s="29" t="s">
        <v>8</v>
      </c>
      <c r="AP151" s="29" t="s">
        <v>8</v>
      </c>
      <c r="AQ151" s="29" t="s">
        <v>8</v>
      </c>
      <c r="AR151" s="29" t="s">
        <v>8</v>
      </c>
      <c r="AS151" s="29" t="s">
        <v>8</v>
      </c>
      <c r="AT151" s="29" t="s">
        <v>8</v>
      </c>
      <c r="AU151" s="29" t="s">
        <v>8</v>
      </c>
      <c r="AV151" s="29" t="s">
        <v>8</v>
      </c>
      <c r="AW151" s="29" t="s">
        <v>8</v>
      </c>
      <c r="AX151" s="29" t="s">
        <v>8</v>
      </c>
      <c r="AY151" s="29" t="s">
        <v>8</v>
      </c>
      <c r="AZ151" s="29" t="s">
        <v>8</v>
      </c>
      <c r="BA151" s="29">
        <v>3</v>
      </c>
      <c r="BB151" s="29" t="s">
        <v>1291</v>
      </c>
      <c r="BC151" s="29" t="s">
        <v>8</v>
      </c>
      <c r="BD151" s="29" t="s">
        <v>8</v>
      </c>
      <c r="BE151" s="29" t="s">
        <v>8</v>
      </c>
      <c r="BF151" s="29" t="s">
        <v>8</v>
      </c>
      <c r="BG151" s="29" t="s">
        <v>8</v>
      </c>
      <c r="BH151" s="29" t="s">
        <v>8</v>
      </c>
      <c r="BI151" s="29" t="s">
        <v>8</v>
      </c>
      <c r="BJ151" s="29" t="s">
        <v>8</v>
      </c>
      <c r="BK151" s="29" t="s">
        <v>8</v>
      </c>
      <c r="BL151" s="29" t="s">
        <v>8</v>
      </c>
      <c r="BM151" s="29" t="s">
        <v>8</v>
      </c>
      <c r="BN151" s="29" t="s">
        <v>8</v>
      </c>
      <c r="BO151" s="29" t="s">
        <v>8</v>
      </c>
      <c r="BP151" s="29" t="s">
        <v>8</v>
      </c>
      <c r="BQ151" s="29" t="s">
        <v>8</v>
      </c>
      <c r="BR151" s="29" t="s">
        <v>8</v>
      </c>
      <c r="BS151" s="29" t="s">
        <v>1292</v>
      </c>
      <c r="BT151" s="29" t="b">
        <v>1</v>
      </c>
      <c r="BU151" s="29" t="b">
        <v>0</v>
      </c>
      <c r="BV151" s="29" t="b">
        <v>1</v>
      </c>
      <c r="BW151" s="29" t="b">
        <v>0</v>
      </c>
      <c r="BX151" s="29" t="b">
        <v>0</v>
      </c>
      <c r="BY151" s="29" t="b">
        <v>0</v>
      </c>
      <c r="BZ151" s="29" t="b">
        <v>0</v>
      </c>
      <c r="CA151" s="29" t="b">
        <v>0</v>
      </c>
      <c r="CB151" s="29">
        <v>1</v>
      </c>
      <c r="CC151" s="29" t="s">
        <v>1293</v>
      </c>
      <c r="CD151" s="29" t="s">
        <v>1294</v>
      </c>
      <c r="CE151" s="29" t="s">
        <v>1295</v>
      </c>
      <c r="CF151" s="29" t="s">
        <v>1296</v>
      </c>
    </row>
    <row r="152" spans="1:84" x14ac:dyDescent="0.25">
      <c r="A152" s="29" t="s">
        <v>1297</v>
      </c>
      <c r="B152" s="29">
        <v>310410928917370</v>
      </c>
      <c r="C152" s="29">
        <v>8.9014103279289106E+19</v>
      </c>
      <c r="D152" s="29">
        <v>353118081439583</v>
      </c>
      <c r="E152" s="29">
        <v>77</v>
      </c>
      <c r="F152" s="29">
        <v>5</v>
      </c>
      <c r="G152" s="29">
        <v>1151</v>
      </c>
      <c r="H152" s="29">
        <v>1151</v>
      </c>
      <c r="I152" s="29" t="s">
        <v>1298</v>
      </c>
      <c r="J152" s="29" t="s">
        <v>1299</v>
      </c>
      <c r="K152" s="50">
        <v>2.36959362951006E+16</v>
      </c>
      <c r="L152" s="50">
        <v>9043189856202710</v>
      </c>
      <c r="M152" s="50">
        <v>-4971181659620820</v>
      </c>
      <c r="N152" s="29" t="s">
        <v>18972</v>
      </c>
      <c r="O152" s="29">
        <v>1</v>
      </c>
      <c r="P152" s="29">
        <v>0</v>
      </c>
      <c r="Q152" s="29" t="s">
        <v>19046</v>
      </c>
      <c r="R152" s="29" t="s">
        <v>8</v>
      </c>
      <c r="S152" s="29" t="s">
        <v>8</v>
      </c>
      <c r="T152" s="29" t="s">
        <v>8</v>
      </c>
      <c r="U152" s="29" t="s">
        <v>8</v>
      </c>
      <c r="V152" s="29" t="s">
        <v>8</v>
      </c>
      <c r="W152" s="29" t="s">
        <v>8</v>
      </c>
      <c r="X152" s="29" t="s">
        <v>8</v>
      </c>
      <c r="Y152" s="29" t="s">
        <v>8</v>
      </c>
      <c r="Z152" s="29" t="s">
        <v>8</v>
      </c>
      <c r="AA152" s="29" t="s">
        <v>8</v>
      </c>
      <c r="AB152" s="29" t="s">
        <v>8</v>
      </c>
      <c r="AC152" s="29" t="s">
        <v>8</v>
      </c>
      <c r="AD152" s="29" t="s">
        <v>8</v>
      </c>
      <c r="AE152" s="29" t="s">
        <v>8</v>
      </c>
      <c r="AF152" s="29" t="s">
        <v>8</v>
      </c>
      <c r="AG152" s="29" t="s">
        <v>8</v>
      </c>
      <c r="AH152" s="29" t="s">
        <v>8</v>
      </c>
      <c r="AI152" s="29" t="s">
        <v>8</v>
      </c>
      <c r="AJ152" s="29" t="s">
        <v>8</v>
      </c>
      <c r="AK152" s="29" t="s">
        <v>8</v>
      </c>
      <c r="AL152" s="29" t="s">
        <v>8</v>
      </c>
      <c r="AM152" s="29" t="s">
        <v>8</v>
      </c>
      <c r="AN152" s="29" t="s">
        <v>8</v>
      </c>
      <c r="AO152" s="29" t="s">
        <v>8</v>
      </c>
      <c r="AP152" s="29" t="s">
        <v>8</v>
      </c>
      <c r="AQ152" s="29" t="s">
        <v>8</v>
      </c>
      <c r="AR152" s="29" t="s">
        <v>8</v>
      </c>
      <c r="AS152" s="29" t="s">
        <v>8</v>
      </c>
      <c r="AT152" s="29" t="s">
        <v>8</v>
      </c>
      <c r="AU152" s="29" t="s">
        <v>8</v>
      </c>
      <c r="AV152" s="29" t="s">
        <v>8</v>
      </c>
      <c r="AW152" s="29" t="s">
        <v>8</v>
      </c>
      <c r="AX152" s="29" t="s">
        <v>8</v>
      </c>
      <c r="AY152" s="29" t="s">
        <v>8</v>
      </c>
      <c r="AZ152" s="29" t="s">
        <v>8</v>
      </c>
      <c r="BA152" s="29">
        <v>3</v>
      </c>
      <c r="BB152" s="29" t="s">
        <v>1300</v>
      </c>
      <c r="BC152" s="29" t="s">
        <v>8</v>
      </c>
      <c r="BD152" s="29" t="s">
        <v>8</v>
      </c>
      <c r="BE152" s="29" t="s">
        <v>8</v>
      </c>
      <c r="BF152" s="29" t="s">
        <v>8</v>
      </c>
      <c r="BG152" s="29" t="s">
        <v>8</v>
      </c>
      <c r="BH152" s="29" t="s">
        <v>8</v>
      </c>
      <c r="BI152" s="29" t="s">
        <v>8</v>
      </c>
      <c r="BJ152" s="29" t="s">
        <v>8</v>
      </c>
      <c r="BK152" s="29" t="s">
        <v>8</v>
      </c>
      <c r="BL152" s="29" t="s">
        <v>8</v>
      </c>
      <c r="BM152" s="29" t="s">
        <v>8</v>
      </c>
      <c r="BN152" s="29" t="s">
        <v>8</v>
      </c>
      <c r="BO152" s="29" t="s">
        <v>8</v>
      </c>
      <c r="BP152" s="29" t="s">
        <v>8</v>
      </c>
      <c r="BQ152" s="29" t="s">
        <v>8</v>
      </c>
      <c r="BR152" s="29" t="s">
        <v>8</v>
      </c>
      <c r="BS152" s="29" t="s">
        <v>1301</v>
      </c>
      <c r="BT152" s="29" t="b">
        <v>1</v>
      </c>
      <c r="BU152" s="29" t="b">
        <v>0</v>
      </c>
      <c r="BV152" s="29" t="b">
        <v>1</v>
      </c>
      <c r="BW152" s="29" t="b">
        <v>0</v>
      </c>
      <c r="BX152" s="29" t="b">
        <v>0</v>
      </c>
      <c r="BY152" s="29" t="b">
        <v>0</v>
      </c>
      <c r="BZ152" s="29" t="b">
        <v>0</v>
      </c>
      <c r="CA152" s="29" t="b">
        <v>0</v>
      </c>
      <c r="CB152" s="29">
        <v>1</v>
      </c>
      <c r="CC152" s="29" t="s">
        <v>1302</v>
      </c>
      <c r="CD152" s="29" t="s">
        <v>1303</v>
      </c>
      <c r="CE152" s="29" t="s">
        <v>1304</v>
      </c>
      <c r="CF152" s="29" t="s">
        <v>1305</v>
      </c>
    </row>
    <row r="153" spans="1:84" x14ac:dyDescent="0.25">
      <c r="A153" s="29" t="s">
        <v>1306</v>
      </c>
      <c r="B153" s="29">
        <v>310410946642114</v>
      </c>
      <c r="C153" s="29">
        <v>8.9014103279466398E+19</v>
      </c>
      <c r="D153" s="29">
        <v>353118084379430</v>
      </c>
      <c r="E153" s="29">
        <v>77</v>
      </c>
      <c r="F153" s="29">
        <v>11</v>
      </c>
      <c r="G153" s="29">
        <v>1145</v>
      </c>
      <c r="H153" s="29">
        <v>1145</v>
      </c>
      <c r="I153" s="29" t="s">
        <v>1307</v>
      </c>
      <c r="J153" s="29" t="s">
        <v>1308</v>
      </c>
      <c r="K153" s="50">
        <v>2.37013141304617E+16</v>
      </c>
      <c r="L153" s="50">
        <v>9042911785498810</v>
      </c>
      <c r="M153" s="50">
        <v>-4.14667280837506E+16</v>
      </c>
      <c r="N153" s="29" t="s">
        <v>18972</v>
      </c>
      <c r="O153" s="29">
        <v>1</v>
      </c>
      <c r="P153" s="29">
        <v>0</v>
      </c>
      <c r="Q153" s="29" t="s">
        <v>8</v>
      </c>
      <c r="R153" s="29" t="s">
        <v>8</v>
      </c>
      <c r="S153" s="29" t="s">
        <v>8</v>
      </c>
      <c r="T153" s="29" t="s">
        <v>8</v>
      </c>
      <c r="U153" s="29" t="s">
        <v>8</v>
      </c>
      <c r="V153" s="29" t="s">
        <v>8</v>
      </c>
      <c r="W153" s="29" t="s">
        <v>8</v>
      </c>
      <c r="X153" s="29" t="s">
        <v>8</v>
      </c>
      <c r="Y153" s="29" t="s">
        <v>8</v>
      </c>
      <c r="Z153" s="29" t="s">
        <v>8</v>
      </c>
      <c r="AA153" s="29" t="s">
        <v>8</v>
      </c>
      <c r="AB153" s="29" t="s">
        <v>8</v>
      </c>
      <c r="AC153" s="29" t="s">
        <v>8</v>
      </c>
      <c r="AD153" s="29" t="s">
        <v>8</v>
      </c>
      <c r="AE153" s="29" t="s">
        <v>8</v>
      </c>
      <c r="AF153" s="29" t="s">
        <v>8</v>
      </c>
      <c r="AG153" s="29" t="s">
        <v>8</v>
      </c>
      <c r="AH153" s="29" t="s">
        <v>8</v>
      </c>
      <c r="AI153" s="29" t="s">
        <v>8</v>
      </c>
      <c r="AJ153" s="29" t="s">
        <v>8</v>
      </c>
      <c r="AK153" s="29" t="s">
        <v>8</v>
      </c>
      <c r="AL153" s="29" t="s">
        <v>8</v>
      </c>
      <c r="AM153" s="29" t="s">
        <v>8</v>
      </c>
      <c r="AN153" s="29" t="s">
        <v>8</v>
      </c>
      <c r="AO153" s="29" t="s">
        <v>8</v>
      </c>
      <c r="AP153" s="29" t="s">
        <v>8</v>
      </c>
      <c r="AQ153" s="29" t="s">
        <v>8</v>
      </c>
      <c r="AR153" s="29" t="s">
        <v>8</v>
      </c>
      <c r="AS153" s="29" t="s">
        <v>8</v>
      </c>
      <c r="AT153" s="29" t="s">
        <v>8</v>
      </c>
      <c r="AU153" s="29" t="s">
        <v>8</v>
      </c>
      <c r="AV153" s="29" t="s">
        <v>8</v>
      </c>
      <c r="AW153" s="29" t="s">
        <v>8</v>
      </c>
      <c r="AX153" s="29" t="s">
        <v>8</v>
      </c>
      <c r="AY153" s="29" t="s">
        <v>8</v>
      </c>
      <c r="AZ153" s="29" t="s">
        <v>8</v>
      </c>
      <c r="BA153" s="29" t="s">
        <v>8</v>
      </c>
      <c r="BB153" s="29" t="s">
        <v>8</v>
      </c>
      <c r="BC153" s="29" t="s">
        <v>8</v>
      </c>
      <c r="BD153" s="29" t="s">
        <v>8</v>
      </c>
      <c r="BE153" s="29" t="s">
        <v>8</v>
      </c>
      <c r="BF153" s="29" t="s">
        <v>8</v>
      </c>
      <c r="BG153" s="29" t="s">
        <v>8</v>
      </c>
      <c r="BH153" s="29" t="s">
        <v>8</v>
      </c>
      <c r="BI153" s="29" t="s">
        <v>8</v>
      </c>
      <c r="BJ153" s="29" t="s">
        <v>8</v>
      </c>
      <c r="BK153" s="29" t="s">
        <v>8</v>
      </c>
      <c r="BL153" s="29" t="s">
        <v>8</v>
      </c>
      <c r="BM153" s="29" t="s">
        <v>8</v>
      </c>
      <c r="BN153" s="29" t="s">
        <v>8</v>
      </c>
      <c r="BO153" s="29" t="s">
        <v>8</v>
      </c>
      <c r="BP153" s="29" t="s">
        <v>8</v>
      </c>
      <c r="BQ153" s="29">
        <v>2</v>
      </c>
      <c r="BR153" s="29" t="s">
        <v>8</v>
      </c>
      <c r="BS153" s="29" t="s">
        <v>120</v>
      </c>
      <c r="BT153" s="29" t="b">
        <v>0</v>
      </c>
      <c r="BU153" s="29" t="b">
        <v>0</v>
      </c>
      <c r="BV153" s="29" t="b">
        <v>0</v>
      </c>
      <c r="BW153" s="29" t="b">
        <v>1</v>
      </c>
      <c r="BX153" s="29" t="b">
        <v>0</v>
      </c>
      <c r="BY153" s="29" t="b">
        <v>0</v>
      </c>
      <c r="BZ153" s="29" t="b">
        <v>0</v>
      </c>
      <c r="CA153" s="29" t="b">
        <v>1</v>
      </c>
      <c r="CB153" s="29">
        <v>1</v>
      </c>
      <c r="CC153" s="29" t="s">
        <v>1309</v>
      </c>
      <c r="CD153" s="29" t="s">
        <v>1310</v>
      </c>
      <c r="CE153" s="29" t="s">
        <v>1311</v>
      </c>
      <c r="CF153" s="29" t="s">
        <v>1312</v>
      </c>
    </row>
    <row r="154" spans="1:84" x14ac:dyDescent="0.25">
      <c r="A154" s="29" t="s">
        <v>1313</v>
      </c>
      <c r="B154" s="29">
        <v>310410946642114</v>
      </c>
      <c r="C154" s="29">
        <v>8.9014103279466398E+19</v>
      </c>
      <c r="D154" s="29">
        <v>353118084379430</v>
      </c>
      <c r="E154" s="29">
        <v>77</v>
      </c>
      <c r="F154" s="29">
        <v>3</v>
      </c>
      <c r="G154" s="29">
        <v>1141</v>
      </c>
      <c r="H154" s="29">
        <v>1141</v>
      </c>
      <c r="I154" s="29" t="s">
        <v>1314</v>
      </c>
      <c r="J154" s="29" t="s">
        <v>1315</v>
      </c>
      <c r="K154" s="50">
        <v>2.36994232562822E+16</v>
      </c>
      <c r="L154" s="50">
        <v>9043019147025110</v>
      </c>
      <c r="M154" s="50">
        <v>-4717497816768530</v>
      </c>
      <c r="N154" s="29" t="s">
        <v>18972</v>
      </c>
      <c r="O154" s="29">
        <v>1</v>
      </c>
      <c r="P154" s="29">
        <v>0</v>
      </c>
      <c r="Q154" s="29" t="s">
        <v>19047</v>
      </c>
      <c r="R154" s="29" t="s">
        <v>8</v>
      </c>
      <c r="S154" s="29" t="s">
        <v>8</v>
      </c>
      <c r="T154" s="29" t="s">
        <v>8</v>
      </c>
      <c r="U154" s="29" t="s">
        <v>8</v>
      </c>
      <c r="V154" s="29" t="s">
        <v>8</v>
      </c>
      <c r="W154" s="29" t="s">
        <v>8</v>
      </c>
      <c r="X154" s="29" t="s">
        <v>8</v>
      </c>
      <c r="Y154" s="29" t="s">
        <v>8</v>
      </c>
      <c r="Z154" s="29" t="s">
        <v>8</v>
      </c>
      <c r="AA154" s="29" t="s">
        <v>8</v>
      </c>
      <c r="AB154" s="29" t="s">
        <v>8</v>
      </c>
      <c r="AC154" s="29" t="s">
        <v>8</v>
      </c>
      <c r="AD154" s="29" t="s">
        <v>8</v>
      </c>
      <c r="AE154" s="29" t="s">
        <v>8</v>
      </c>
      <c r="AF154" s="29" t="s">
        <v>8</v>
      </c>
      <c r="AG154" s="29">
        <v>2</v>
      </c>
      <c r="AH154" s="29">
        <v>3</v>
      </c>
      <c r="AI154" s="29" t="s">
        <v>8</v>
      </c>
      <c r="AJ154" s="29">
        <v>1</v>
      </c>
      <c r="AK154" s="29" t="s">
        <v>18998</v>
      </c>
      <c r="AL154" s="29" t="s">
        <v>18993</v>
      </c>
      <c r="AM154" s="29" t="s">
        <v>8</v>
      </c>
      <c r="AN154" s="29" t="s">
        <v>8</v>
      </c>
      <c r="AO154" s="29" t="s">
        <v>8</v>
      </c>
      <c r="AP154" s="29" t="s">
        <v>8</v>
      </c>
      <c r="AQ154" s="29" t="s">
        <v>8</v>
      </c>
      <c r="AR154" s="29" t="s">
        <v>8</v>
      </c>
      <c r="AS154" s="29" t="s">
        <v>8</v>
      </c>
      <c r="AT154" s="29" t="s">
        <v>8</v>
      </c>
      <c r="AU154" s="29" t="s">
        <v>8</v>
      </c>
      <c r="AV154" s="29" t="s">
        <v>8</v>
      </c>
      <c r="AW154" s="29" t="s">
        <v>8</v>
      </c>
      <c r="AX154" s="29" t="s">
        <v>8</v>
      </c>
      <c r="AY154" s="29" t="s">
        <v>8</v>
      </c>
      <c r="AZ154" s="29" t="s">
        <v>8</v>
      </c>
      <c r="BA154" s="29" t="s">
        <v>8</v>
      </c>
      <c r="BB154" s="29" t="s">
        <v>8</v>
      </c>
      <c r="BC154" s="29" t="s">
        <v>8</v>
      </c>
      <c r="BD154" s="29" t="s">
        <v>8</v>
      </c>
      <c r="BE154" s="29" t="s">
        <v>8</v>
      </c>
      <c r="BF154" s="29" t="s">
        <v>8</v>
      </c>
      <c r="BG154" s="29" t="s">
        <v>8</v>
      </c>
      <c r="BH154" s="29" t="s">
        <v>8</v>
      </c>
      <c r="BI154" s="29" t="s">
        <v>8</v>
      </c>
      <c r="BJ154" s="29" t="s">
        <v>8</v>
      </c>
      <c r="BK154" s="29" t="s">
        <v>8</v>
      </c>
      <c r="BL154" s="29" t="s">
        <v>8</v>
      </c>
      <c r="BM154" s="29" t="s">
        <v>8</v>
      </c>
      <c r="BN154" s="29" t="s">
        <v>8</v>
      </c>
      <c r="BO154" s="29" t="s">
        <v>8</v>
      </c>
      <c r="BP154" s="29" t="s">
        <v>8</v>
      </c>
      <c r="BQ154" s="29" t="s">
        <v>8</v>
      </c>
      <c r="BR154" s="29" t="s">
        <v>8</v>
      </c>
      <c r="BS154" s="29" t="s">
        <v>855</v>
      </c>
      <c r="BT154" s="29" t="b">
        <v>0</v>
      </c>
      <c r="BU154" s="29" t="b">
        <v>0</v>
      </c>
      <c r="BV154" s="29" t="b">
        <v>0</v>
      </c>
      <c r="BW154" s="29" t="b">
        <v>1</v>
      </c>
      <c r="BX154" s="29" t="b">
        <v>0</v>
      </c>
      <c r="BY154" s="29" t="b">
        <v>0</v>
      </c>
      <c r="BZ154" s="29" t="b">
        <v>0</v>
      </c>
      <c r="CA154" s="29" t="b">
        <v>1</v>
      </c>
      <c r="CB154" s="29">
        <v>1</v>
      </c>
      <c r="CC154" s="29" t="s">
        <v>1316</v>
      </c>
      <c r="CD154" s="29" t="s">
        <v>1317</v>
      </c>
      <c r="CE154" s="29" t="s">
        <v>1318</v>
      </c>
      <c r="CF154" s="29" t="s">
        <v>1319</v>
      </c>
    </row>
    <row r="155" spans="1:84" x14ac:dyDescent="0.25">
      <c r="A155" s="29" t="s">
        <v>1320</v>
      </c>
      <c r="B155" s="29">
        <v>310410946642114</v>
      </c>
      <c r="C155" s="29">
        <v>8.9014103279466398E+19</v>
      </c>
      <c r="D155" s="29">
        <v>353118084379430</v>
      </c>
      <c r="E155" s="29">
        <v>77</v>
      </c>
      <c r="F155" s="29">
        <v>9</v>
      </c>
      <c r="G155" s="29">
        <v>1143</v>
      </c>
      <c r="H155" s="29">
        <v>1143</v>
      </c>
      <c r="I155" s="29" t="s">
        <v>1321</v>
      </c>
      <c r="J155" s="29" t="s">
        <v>1322</v>
      </c>
      <c r="K155" s="50">
        <v>2.36991860504208E+16</v>
      </c>
      <c r="L155" s="50">
        <v>9043046175678090</v>
      </c>
      <c r="M155" s="50">
        <v>-4.0924419909676496E+16</v>
      </c>
      <c r="N155" s="29" t="s">
        <v>18972</v>
      </c>
      <c r="O155" s="29">
        <v>1</v>
      </c>
      <c r="P155" s="29">
        <v>0</v>
      </c>
      <c r="Q155" s="29" t="s">
        <v>19048</v>
      </c>
      <c r="R155" s="29" t="s">
        <v>8</v>
      </c>
      <c r="S155" s="29" t="s">
        <v>8</v>
      </c>
      <c r="T155" s="29" t="s">
        <v>8</v>
      </c>
      <c r="U155" s="29" t="s">
        <v>8</v>
      </c>
      <c r="V155" s="29">
        <v>3</v>
      </c>
      <c r="W155" s="29" t="s">
        <v>8</v>
      </c>
      <c r="X155" s="29">
        <v>0</v>
      </c>
      <c r="Y155" s="29" t="s">
        <v>8</v>
      </c>
      <c r="Z155" s="29">
        <v>1</v>
      </c>
      <c r="AA155" s="29" t="s">
        <v>18983</v>
      </c>
      <c r="AB155" s="29" t="s">
        <v>19008</v>
      </c>
      <c r="AC155" s="29" t="s">
        <v>8</v>
      </c>
      <c r="AD155" s="29" t="s">
        <v>8</v>
      </c>
      <c r="AE155" s="29" t="s">
        <v>8</v>
      </c>
      <c r="AF155" s="29" t="s">
        <v>8</v>
      </c>
      <c r="AG155" s="29" t="s">
        <v>8</v>
      </c>
      <c r="AH155" s="29" t="s">
        <v>8</v>
      </c>
      <c r="AI155" s="29" t="s">
        <v>8</v>
      </c>
      <c r="AJ155" s="29" t="s">
        <v>8</v>
      </c>
      <c r="AK155" s="29" t="s">
        <v>8</v>
      </c>
      <c r="AL155" s="29" t="s">
        <v>8</v>
      </c>
      <c r="AM155" s="29" t="s">
        <v>8</v>
      </c>
      <c r="AN155" s="29" t="s">
        <v>8</v>
      </c>
      <c r="AO155" s="29" t="s">
        <v>8</v>
      </c>
      <c r="AP155" s="29" t="s">
        <v>8</v>
      </c>
      <c r="AQ155" s="29" t="s">
        <v>8</v>
      </c>
      <c r="AR155" s="29" t="s">
        <v>8</v>
      </c>
      <c r="AS155" s="29" t="s">
        <v>8</v>
      </c>
      <c r="AT155" s="29" t="s">
        <v>8</v>
      </c>
      <c r="AU155" s="29" t="s">
        <v>8</v>
      </c>
      <c r="AV155" s="29" t="s">
        <v>8</v>
      </c>
      <c r="AW155" s="29" t="s">
        <v>8</v>
      </c>
      <c r="AX155" s="29" t="s">
        <v>8</v>
      </c>
      <c r="AY155" s="29" t="s">
        <v>8</v>
      </c>
      <c r="AZ155" s="29" t="s">
        <v>8</v>
      </c>
      <c r="BA155" s="29" t="s">
        <v>8</v>
      </c>
      <c r="BB155" s="29" t="s">
        <v>8</v>
      </c>
      <c r="BC155" s="29" t="s">
        <v>8</v>
      </c>
      <c r="BD155" s="29" t="s">
        <v>8</v>
      </c>
      <c r="BE155" s="29" t="s">
        <v>8</v>
      </c>
      <c r="BF155" s="29" t="s">
        <v>8</v>
      </c>
      <c r="BG155" s="29" t="s">
        <v>8</v>
      </c>
      <c r="BH155" s="29" t="s">
        <v>8</v>
      </c>
      <c r="BI155" s="29" t="s">
        <v>8</v>
      </c>
      <c r="BJ155" s="29" t="s">
        <v>8</v>
      </c>
      <c r="BK155" s="29" t="s">
        <v>8</v>
      </c>
      <c r="BL155" s="29" t="s">
        <v>8</v>
      </c>
      <c r="BM155" s="29" t="s">
        <v>8</v>
      </c>
      <c r="BN155" s="29" t="s">
        <v>8</v>
      </c>
      <c r="BO155" s="29" t="s">
        <v>8</v>
      </c>
      <c r="BP155" s="29" t="s">
        <v>8</v>
      </c>
      <c r="BQ155" s="29" t="s">
        <v>8</v>
      </c>
      <c r="BR155" s="29" t="s">
        <v>8</v>
      </c>
      <c r="BS155" s="29" t="s">
        <v>1323</v>
      </c>
      <c r="BT155" s="29" t="b">
        <v>0</v>
      </c>
      <c r="BU155" s="29" t="b">
        <v>0</v>
      </c>
      <c r="BV155" s="29" t="b">
        <v>0</v>
      </c>
      <c r="BW155" s="29" t="b">
        <v>1</v>
      </c>
      <c r="BX155" s="29" t="b">
        <v>0</v>
      </c>
      <c r="BY155" s="29" t="b">
        <v>0</v>
      </c>
      <c r="BZ155" s="29" t="b">
        <v>0</v>
      </c>
      <c r="CA155" s="29" t="b">
        <v>1</v>
      </c>
      <c r="CB155" s="29">
        <v>1</v>
      </c>
      <c r="CC155" s="29" t="s">
        <v>1324</v>
      </c>
      <c r="CD155" s="29" t="s">
        <v>1325</v>
      </c>
      <c r="CE155" s="29" t="s">
        <v>1326</v>
      </c>
      <c r="CF155" s="29" t="s">
        <v>1327</v>
      </c>
    </row>
    <row r="156" spans="1:84" x14ac:dyDescent="0.25">
      <c r="A156" s="29" t="s">
        <v>1328</v>
      </c>
      <c r="B156" s="29">
        <v>310410946642114</v>
      </c>
      <c r="C156" s="29">
        <v>8.9014103279466398E+19</v>
      </c>
      <c r="D156" s="29">
        <v>353118084379430</v>
      </c>
      <c r="E156" s="29">
        <v>77</v>
      </c>
      <c r="F156" s="29">
        <v>11</v>
      </c>
      <c r="G156" s="29">
        <v>1144</v>
      </c>
      <c r="H156" s="29">
        <v>1144</v>
      </c>
      <c r="I156" s="29" t="s">
        <v>1329</v>
      </c>
      <c r="J156" s="29" t="s">
        <v>1330</v>
      </c>
      <c r="K156" s="50">
        <v>2369608045362510</v>
      </c>
      <c r="L156" s="50">
        <v>9043213706967380</v>
      </c>
      <c r="M156" s="50">
        <v>-4.7246678616174304E+16</v>
      </c>
      <c r="N156" s="29" t="s">
        <v>18972</v>
      </c>
      <c r="O156" s="29">
        <v>1</v>
      </c>
      <c r="P156" s="29">
        <v>0</v>
      </c>
      <c r="Q156" s="29" t="s">
        <v>8</v>
      </c>
      <c r="R156" s="29" t="s">
        <v>8</v>
      </c>
      <c r="S156" s="29" t="s">
        <v>8</v>
      </c>
      <c r="T156" s="29" t="s">
        <v>8</v>
      </c>
      <c r="U156" s="29" t="s">
        <v>8</v>
      </c>
      <c r="V156" s="29" t="s">
        <v>8</v>
      </c>
      <c r="W156" s="29" t="s">
        <v>8</v>
      </c>
      <c r="X156" s="29" t="s">
        <v>8</v>
      </c>
      <c r="Y156" s="29" t="s">
        <v>8</v>
      </c>
      <c r="Z156" s="29" t="s">
        <v>8</v>
      </c>
      <c r="AA156" s="29" t="s">
        <v>8</v>
      </c>
      <c r="AB156" s="29" t="s">
        <v>8</v>
      </c>
      <c r="AC156" s="29" t="s">
        <v>8</v>
      </c>
      <c r="AD156" s="29" t="s">
        <v>8</v>
      </c>
      <c r="AE156" s="29" t="s">
        <v>8</v>
      </c>
      <c r="AF156" s="29" t="s">
        <v>8</v>
      </c>
      <c r="AG156" s="29" t="s">
        <v>8</v>
      </c>
      <c r="AH156" s="29" t="s">
        <v>8</v>
      </c>
      <c r="AI156" s="29" t="s">
        <v>8</v>
      </c>
      <c r="AJ156" s="29" t="s">
        <v>8</v>
      </c>
      <c r="AK156" s="29" t="s">
        <v>8</v>
      </c>
      <c r="AL156" s="29" t="s">
        <v>8</v>
      </c>
      <c r="AM156" s="29" t="s">
        <v>8</v>
      </c>
      <c r="AN156" s="29" t="s">
        <v>8</v>
      </c>
      <c r="AO156" s="29" t="s">
        <v>8</v>
      </c>
      <c r="AP156" s="29" t="s">
        <v>8</v>
      </c>
      <c r="AQ156" s="29" t="s">
        <v>8</v>
      </c>
      <c r="AR156" s="29" t="s">
        <v>8</v>
      </c>
      <c r="AS156" s="29" t="s">
        <v>8</v>
      </c>
      <c r="AT156" s="29" t="s">
        <v>8</v>
      </c>
      <c r="AU156" s="29" t="s">
        <v>8</v>
      </c>
      <c r="AV156" s="29" t="s">
        <v>8</v>
      </c>
      <c r="AW156" s="29" t="s">
        <v>8</v>
      </c>
      <c r="AX156" s="29" t="s">
        <v>8</v>
      </c>
      <c r="AY156" s="29" t="s">
        <v>8</v>
      </c>
      <c r="AZ156" s="29" t="s">
        <v>8</v>
      </c>
      <c r="BA156" s="29" t="s">
        <v>8</v>
      </c>
      <c r="BB156" s="29" t="s">
        <v>8</v>
      </c>
      <c r="BC156" s="29" t="s">
        <v>8</v>
      </c>
      <c r="BD156" s="29" t="s">
        <v>8</v>
      </c>
      <c r="BE156" s="29" t="s">
        <v>8</v>
      </c>
      <c r="BF156" s="29" t="s">
        <v>8</v>
      </c>
      <c r="BG156" s="29" t="s">
        <v>8</v>
      </c>
      <c r="BH156" s="29" t="s">
        <v>8</v>
      </c>
      <c r="BI156" s="29" t="s">
        <v>8</v>
      </c>
      <c r="BJ156" s="29" t="s">
        <v>8</v>
      </c>
      <c r="BK156" s="29" t="s">
        <v>8</v>
      </c>
      <c r="BL156" s="29" t="s">
        <v>8</v>
      </c>
      <c r="BM156" s="29" t="s">
        <v>8</v>
      </c>
      <c r="BN156" s="29" t="s">
        <v>8</v>
      </c>
      <c r="BO156" s="29" t="s">
        <v>8</v>
      </c>
      <c r="BP156" s="29" t="s">
        <v>8</v>
      </c>
      <c r="BQ156" s="29">
        <v>2</v>
      </c>
      <c r="BR156" s="29" t="s">
        <v>8</v>
      </c>
      <c r="BS156" s="29" t="s">
        <v>120</v>
      </c>
      <c r="BT156" s="29" t="b">
        <v>0</v>
      </c>
      <c r="BU156" s="29" t="b">
        <v>0</v>
      </c>
      <c r="BV156" s="29" t="b">
        <v>0</v>
      </c>
      <c r="BW156" s="29" t="b">
        <v>1</v>
      </c>
      <c r="BX156" s="29" t="b">
        <v>0</v>
      </c>
      <c r="BY156" s="29" t="b">
        <v>0</v>
      </c>
      <c r="BZ156" s="29" t="b">
        <v>0</v>
      </c>
      <c r="CA156" s="29" t="b">
        <v>1</v>
      </c>
      <c r="CB156" s="29">
        <v>1</v>
      </c>
      <c r="CC156" s="29" t="s">
        <v>1331</v>
      </c>
      <c r="CD156" s="29" t="s">
        <v>1332</v>
      </c>
      <c r="CE156" s="29" t="s">
        <v>1333</v>
      </c>
      <c r="CF156" s="29" t="s">
        <v>1334</v>
      </c>
    </row>
    <row r="157" spans="1:84" x14ac:dyDescent="0.25">
      <c r="A157" s="29" t="s">
        <v>1335</v>
      </c>
      <c r="B157" s="29">
        <v>310410942995952</v>
      </c>
      <c r="C157" s="29">
        <v>8.9014103279429894E+19</v>
      </c>
      <c r="D157" s="29">
        <v>353118083539513</v>
      </c>
      <c r="E157" s="29">
        <v>77</v>
      </c>
      <c r="F157" s="29">
        <v>7</v>
      </c>
      <c r="G157" s="29">
        <v>1155</v>
      </c>
      <c r="H157" s="29">
        <v>1155</v>
      </c>
      <c r="I157" s="29" t="s">
        <v>1336</v>
      </c>
      <c r="J157" s="29" t="s">
        <v>1337</v>
      </c>
      <c r="K157" s="50">
        <v>2.37034000523655E+16</v>
      </c>
      <c r="L157" s="50">
        <v>904278215376052</v>
      </c>
      <c r="M157" s="50">
        <v>-5283257201800540</v>
      </c>
      <c r="N157" s="29" t="s">
        <v>18972</v>
      </c>
      <c r="O157" s="29">
        <v>2</v>
      </c>
      <c r="P157" s="29">
        <v>0</v>
      </c>
      <c r="Q157" s="29" t="s">
        <v>8</v>
      </c>
      <c r="R157" s="29" t="s">
        <v>8</v>
      </c>
      <c r="S157" s="29" t="s">
        <v>8</v>
      </c>
      <c r="T157" s="29" t="s">
        <v>8</v>
      </c>
      <c r="U157" s="29" t="s">
        <v>8</v>
      </c>
      <c r="V157" s="29" t="s">
        <v>8</v>
      </c>
      <c r="W157" s="29" t="s">
        <v>8</v>
      </c>
      <c r="X157" s="29" t="s">
        <v>8</v>
      </c>
      <c r="Y157" s="29" t="s">
        <v>8</v>
      </c>
      <c r="Z157" s="29" t="s">
        <v>8</v>
      </c>
      <c r="AA157" s="29" t="s">
        <v>8</v>
      </c>
      <c r="AB157" s="29" t="s">
        <v>8</v>
      </c>
      <c r="AC157" s="29" t="s">
        <v>8</v>
      </c>
      <c r="AD157" s="29" t="s">
        <v>8</v>
      </c>
      <c r="AE157" s="29" t="s">
        <v>8</v>
      </c>
      <c r="AF157" s="29" t="s">
        <v>8</v>
      </c>
      <c r="AG157" s="29" t="s">
        <v>8</v>
      </c>
      <c r="AH157" s="29" t="s">
        <v>8</v>
      </c>
      <c r="AI157" s="29" t="s">
        <v>8</v>
      </c>
      <c r="AJ157" s="29" t="s">
        <v>8</v>
      </c>
      <c r="AK157" s="29" t="s">
        <v>8</v>
      </c>
      <c r="AL157" s="29" t="s">
        <v>8</v>
      </c>
      <c r="AM157" s="29" t="s">
        <v>8</v>
      </c>
      <c r="AN157" s="29" t="s">
        <v>8</v>
      </c>
      <c r="AO157" s="29" t="s">
        <v>8</v>
      </c>
      <c r="AP157" s="29" t="s">
        <v>8</v>
      </c>
      <c r="AQ157" s="29" t="s">
        <v>8</v>
      </c>
      <c r="AR157" s="29" t="s">
        <v>8</v>
      </c>
      <c r="AS157" s="29" t="s">
        <v>8</v>
      </c>
      <c r="AT157" s="29">
        <v>7</v>
      </c>
      <c r="AU157" s="29" t="s">
        <v>8</v>
      </c>
      <c r="AV157" s="29">
        <v>2</v>
      </c>
      <c r="AW157" s="29">
        <v>1</v>
      </c>
      <c r="AX157" s="29">
        <v>0</v>
      </c>
      <c r="AY157" s="29">
        <v>7</v>
      </c>
      <c r="AZ157" s="29">
        <v>1</v>
      </c>
      <c r="BA157" s="29" t="s">
        <v>8</v>
      </c>
      <c r="BB157" s="29" t="s">
        <v>8</v>
      </c>
      <c r="BC157" s="29" t="s">
        <v>8</v>
      </c>
      <c r="BD157" s="29" t="s">
        <v>8</v>
      </c>
      <c r="BE157" s="29" t="s">
        <v>8</v>
      </c>
      <c r="BF157" s="29" t="s">
        <v>8</v>
      </c>
      <c r="BG157" s="29" t="s">
        <v>8</v>
      </c>
      <c r="BH157" s="29" t="s">
        <v>8</v>
      </c>
      <c r="BI157" s="29" t="s">
        <v>8</v>
      </c>
      <c r="BJ157" s="29" t="s">
        <v>8</v>
      </c>
      <c r="BK157" s="29" t="s">
        <v>8</v>
      </c>
      <c r="BL157" s="29" t="s">
        <v>8</v>
      </c>
      <c r="BM157" s="29" t="s">
        <v>8</v>
      </c>
      <c r="BN157" s="29" t="s">
        <v>8</v>
      </c>
      <c r="BO157" s="29" t="s">
        <v>8</v>
      </c>
      <c r="BP157" s="29" t="s">
        <v>8</v>
      </c>
      <c r="BQ157" s="29" t="s">
        <v>8</v>
      </c>
      <c r="BR157" s="29" t="s">
        <v>8</v>
      </c>
      <c r="BS157" s="29" t="s">
        <v>1338</v>
      </c>
      <c r="BT157" s="29" t="b">
        <v>0</v>
      </c>
      <c r="BU157" s="29" t="b">
        <v>0</v>
      </c>
      <c r="BV157" s="29" t="b">
        <v>0</v>
      </c>
      <c r="BW157" s="29" t="b">
        <v>0</v>
      </c>
      <c r="BX157" s="29" t="b">
        <v>0</v>
      </c>
      <c r="BY157" s="29" t="b">
        <v>1</v>
      </c>
      <c r="BZ157" s="29" t="b">
        <v>1</v>
      </c>
      <c r="CA157" s="29" t="b">
        <v>0</v>
      </c>
      <c r="CB157" s="29">
        <v>1</v>
      </c>
      <c r="CC157" s="29" t="s">
        <v>1339</v>
      </c>
      <c r="CD157" s="29" t="s">
        <v>1340</v>
      </c>
      <c r="CE157" s="29" t="s">
        <v>1341</v>
      </c>
      <c r="CF157" s="29" t="s">
        <v>1342</v>
      </c>
    </row>
    <row r="158" spans="1:84" x14ac:dyDescent="0.25">
      <c r="A158" s="29" t="s">
        <v>1343</v>
      </c>
      <c r="B158" s="29">
        <v>310410942995952</v>
      </c>
      <c r="C158" s="29">
        <v>8.9014103279429894E+19</v>
      </c>
      <c r="D158" s="29">
        <v>353118083539513</v>
      </c>
      <c r="E158" s="29">
        <v>77</v>
      </c>
      <c r="F158" s="29">
        <v>1</v>
      </c>
      <c r="G158" s="29">
        <v>1160</v>
      </c>
      <c r="H158" s="29">
        <v>1160</v>
      </c>
      <c r="I158" s="29" t="s">
        <v>1344</v>
      </c>
      <c r="J158" s="29" t="s">
        <v>1345</v>
      </c>
      <c r="K158" s="50">
        <v>2370153285559390</v>
      </c>
      <c r="L158" s="50">
        <v>9042876179456190</v>
      </c>
      <c r="M158" s="50">
        <v>-3144906238053970</v>
      </c>
      <c r="N158" s="29" t="s">
        <v>18977</v>
      </c>
      <c r="O158" s="29">
        <v>1</v>
      </c>
      <c r="P158" s="29">
        <v>0</v>
      </c>
      <c r="Q158" s="29" t="s">
        <v>19049</v>
      </c>
      <c r="R158" s="29" t="s">
        <v>8</v>
      </c>
      <c r="S158" s="29" t="s">
        <v>8</v>
      </c>
      <c r="T158" s="29" t="s">
        <v>8</v>
      </c>
      <c r="U158" s="29" t="s">
        <v>8</v>
      </c>
      <c r="V158" s="29" t="s">
        <v>8</v>
      </c>
      <c r="W158" s="29" t="s">
        <v>8</v>
      </c>
      <c r="X158" s="29" t="s">
        <v>8</v>
      </c>
      <c r="Y158" s="29" t="s">
        <v>8</v>
      </c>
      <c r="Z158" s="29" t="s">
        <v>8</v>
      </c>
      <c r="AA158" s="29" t="s">
        <v>8</v>
      </c>
      <c r="AB158" s="29" t="s">
        <v>8</v>
      </c>
      <c r="AC158" s="29" t="s">
        <v>8</v>
      </c>
      <c r="AD158" s="29" t="s">
        <v>8</v>
      </c>
      <c r="AE158" s="29" t="s">
        <v>8</v>
      </c>
      <c r="AF158" s="29" t="s">
        <v>8</v>
      </c>
      <c r="AG158" s="29" t="s">
        <v>8</v>
      </c>
      <c r="AH158" s="29" t="s">
        <v>8</v>
      </c>
      <c r="AI158" s="29" t="s">
        <v>8</v>
      </c>
      <c r="AJ158" s="29" t="s">
        <v>8</v>
      </c>
      <c r="AK158" s="29" t="s">
        <v>8</v>
      </c>
      <c r="AL158" s="29" t="s">
        <v>8</v>
      </c>
      <c r="AM158" s="29" t="s">
        <v>8</v>
      </c>
      <c r="AN158" s="29" t="s">
        <v>8</v>
      </c>
      <c r="AO158" s="29" t="s">
        <v>8</v>
      </c>
      <c r="AP158" s="29" t="s">
        <v>8</v>
      </c>
      <c r="AQ158" s="29" t="s">
        <v>8</v>
      </c>
      <c r="AR158" s="29" t="s">
        <v>8</v>
      </c>
      <c r="AS158" s="29" t="s">
        <v>8</v>
      </c>
      <c r="AT158" s="29" t="s">
        <v>8</v>
      </c>
      <c r="AU158" s="29" t="s">
        <v>8</v>
      </c>
      <c r="AV158" s="29" t="s">
        <v>8</v>
      </c>
      <c r="AW158" s="29" t="s">
        <v>8</v>
      </c>
      <c r="AX158" s="29" t="s">
        <v>8</v>
      </c>
      <c r="AY158" s="29" t="s">
        <v>8</v>
      </c>
      <c r="AZ158" s="29" t="s">
        <v>8</v>
      </c>
      <c r="BA158" s="29" t="s">
        <v>8</v>
      </c>
      <c r="BB158" s="29" t="s">
        <v>8</v>
      </c>
      <c r="BC158" s="29">
        <v>2</v>
      </c>
      <c r="BD158" s="29">
        <v>1</v>
      </c>
      <c r="BE158" s="29">
        <v>1</v>
      </c>
      <c r="BF158" s="29">
        <v>1</v>
      </c>
      <c r="BG158" s="29" t="s">
        <v>8</v>
      </c>
      <c r="BH158" s="29">
        <v>0</v>
      </c>
      <c r="BI158" s="29">
        <v>0</v>
      </c>
      <c r="BJ158" s="29">
        <v>0</v>
      </c>
      <c r="BK158" s="29">
        <v>0</v>
      </c>
      <c r="BL158" s="29">
        <v>0</v>
      </c>
      <c r="BM158" s="29">
        <v>0</v>
      </c>
      <c r="BN158" s="29">
        <v>1</v>
      </c>
      <c r="BO158" s="29">
        <v>0</v>
      </c>
      <c r="BP158" s="29" t="s">
        <v>8</v>
      </c>
      <c r="BQ158" s="29" t="s">
        <v>8</v>
      </c>
      <c r="BR158" s="29" t="s">
        <v>8</v>
      </c>
      <c r="BS158" s="29" t="s">
        <v>1346</v>
      </c>
      <c r="BT158" s="29" t="b">
        <v>0</v>
      </c>
      <c r="BU158" s="29" t="b">
        <v>0</v>
      </c>
      <c r="BV158" s="29" t="b">
        <v>0</v>
      </c>
      <c r="BW158" s="29" t="b">
        <v>0</v>
      </c>
      <c r="BX158" s="29" t="b">
        <v>0</v>
      </c>
      <c r="BY158" s="29" t="b">
        <v>1</v>
      </c>
      <c r="BZ158" s="29" t="b">
        <v>1</v>
      </c>
      <c r="CA158" s="29" t="b">
        <v>0</v>
      </c>
      <c r="CB158" s="29">
        <v>1</v>
      </c>
      <c r="CC158" s="29" t="s">
        <v>1347</v>
      </c>
      <c r="CD158" s="29" t="s">
        <v>1348</v>
      </c>
      <c r="CE158" s="29" t="s">
        <v>1349</v>
      </c>
      <c r="CF158" s="29" t="s">
        <v>1350</v>
      </c>
    </row>
    <row r="159" spans="1:84" x14ac:dyDescent="0.25">
      <c r="A159" s="29" t="s">
        <v>1351</v>
      </c>
      <c r="B159" s="29">
        <v>310410942995952</v>
      </c>
      <c r="C159" s="29">
        <v>8.9014103279429894E+19</v>
      </c>
      <c r="D159" s="29">
        <v>353118083539513</v>
      </c>
      <c r="E159" s="29">
        <v>77</v>
      </c>
      <c r="F159" s="29">
        <v>7</v>
      </c>
      <c r="G159" s="29">
        <v>1156</v>
      </c>
      <c r="H159" s="29">
        <v>1156</v>
      </c>
      <c r="I159" s="29" t="s">
        <v>1352</v>
      </c>
      <c r="J159" s="29" t="s">
        <v>1353</v>
      </c>
      <c r="K159" s="50">
        <v>2.36994325297648E+16</v>
      </c>
      <c r="L159" s="50">
        <v>9043019254847130</v>
      </c>
      <c r="M159" s="50">
        <v>-4516946822049040</v>
      </c>
      <c r="N159" s="29" t="s">
        <v>18972</v>
      </c>
      <c r="O159" s="29">
        <v>1</v>
      </c>
      <c r="P159" s="29">
        <v>0</v>
      </c>
      <c r="Q159" s="29" t="s">
        <v>8</v>
      </c>
      <c r="R159" s="29" t="s">
        <v>8</v>
      </c>
      <c r="S159" s="29" t="s">
        <v>8</v>
      </c>
      <c r="T159" s="29" t="s">
        <v>8</v>
      </c>
      <c r="U159" s="29" t="s">
        <v>8</v>
      </c>
      <c r="V159" s="29" t="s">
        <v>8</v>
      </c>
      <c r="W159" s="29" t="s">
        <v>8</v>
      </c>
      <c r="X159" s="29" t="s">
        <v>8</v>
      </c>
      <c r="Y159" s="29" t="s">
        <v>8</v>
      </c>
      <c r="Z159" s="29" t="s">
        <v>8</v>
      </c>
      <c r="AA159" s="29" t="s">
        <v>8</v>
      </c>
      <c r="AB159" s="29" t="s">
        <v>8</v>
      </c>
      <c r="AC159" s="29" t="s">
        <v>8</v>
      </c>
      <c r="AD159" s="29" t="s">
        <v>8</v>
      </c>
      <c r="AE159" s="29" t="s">
        <v>8</v>
      </c>
      <c r="AF159" s="29" t="s">
        <v>8</v>
      </c>
      <c r="AG159" s="29" t="s">
        <v>8</v>
      </c>
      <c r="AH159" s="29" t="s">
        <v>8</v>
      </c>
      <c r="AI159" s="29" t="s">
        <v>8</v>
      </c>
      <c r="AJ159" s="29" t="s">
        <v>8</v>
      </c>
      <c r="AK159" s="29" t="s">
        <v>8</v>
      </c>
      <c r="AL159" s="29" t="s">
        <v>8</v>
      </c>
      <c r="AM159" s="29" t="s">
        <v>8</v>
      </c>
      <c r="AN159" s="29" t="s">
        <v>8</v>
      </c>
      <c r="AO159" s="29" t="s">
        <v>8</v>
      </c>
      <c r="AP159" s="29" t="s">
        <v>8</v>
      </c>
      <c r="AQ159" s="29" t="s">
        <v>8</v>
      </c>
      <c r="AR159" s="29" t="s">
        <v>8</v>
      </c>
      <c r="AS159" s="29" t="s">
        <v>8</v>
      </c>
      <c r="AT159" s="29">
        <v>3</v>
      </c>
      <c r="AU159" s="29" t="s">
        <v>8</v>
      </c>
      <c r="AV159" s="29">
        <v>2</v>
      </c>
      <c r="AW159" s="29">
        <v>2</v>
      </c>
      <c r="AX159" s="29">
        <v>0</v>
      </c>
      <c r="AY159" s="29">
        <v>80</v>
      </c>
      <c r="AZ159" s="29">
        <v>1</v>
      </c>
      <c r="BA159" s="29" t="s">
        <v>8</v>
      </c>
      <c r="BB159" s="29" t="s">
        <v>8</v>
      </c>
      <c r="BC159" s="29" t="s">
        <v>8</v>
      </c>
      <c r="BD159" s="29" t="s">
        <v>8</v>
      </c>
      <c r="BE159" s="29" t="s">
        <v>8</v>
      </c>
      <c r="BF159" s="29" t="s">
        <v>8</v>
      </c>
      <c r="BG159" s="29" t="s">
        <v>8</v>
      </c>
      <c r="BH159" s="29" t="s">
        <v>8</v>
      </c>
      <c r="BI159" s="29" t="s">
        <v>8</v>
      </c>
      <c r="BJ159" s="29" t="s">
        <v>8</v>
      </c>
      <c r="BK159" s="29" t="s">
        <v>8</v>
      </c>
      <c r="BL159" s="29" t="s">
        <v>8</v>
      </c>
      <c r="BM159" s="29" t="s">
        <v>8</v>
      </c>
      <c r="BN159" s="29" t="s">
        <v>8</v>
      </c>
      <c r="BO159" s="29" t="s">
        <v>8</v>
      </c>
      <c r="BP159" s="29" t="s">
        <v>8</v>
      </c>
      <c r="BQ159" s="29" t="s">
        <v>8</v>
      </c>
      <c r="BR159" s="29" t="s">
        <v>8</v>
      </c>
      <c r="BS159" s="29" t="s">
        <v>1354</v>
      </c>
      <c r="BT159" s="29" t="b">
        <v>0</v>
      </c>
      <c r="BU159" s="29" t="b">
        <v>0</v>
      </c>
      <c r="BV159" s="29" t="b">
        <v>0</v>
      </c>
      <c r="BW159" s="29" t="b">
        <v>0</v>
      </c>
      <c r="BX159" s="29" t="b">
        <v>0</v>
      </c>
      <c r="BY159" s="29" t="b">
        <v>1</v>
      </c>
      <c r="BZ159" s="29" t="b">
        <v>1</v>
      </c>
      <c r="CA159" s="29" t="b">
        <v>0</v>
      </c>
      <c r="CB159" s="29">
        <v>1</v>
      </c>
      <c r="CC159" s="29" t="s">
        <v>1355</v>
      </c>
      <c r="CD159" s="29" t="s">
        <v>1356</v>
      </c>
      <c r="CE159" s="29" t="s">
        <v>1357</v>
      </c>
      <c r="CF159" s="29" t="s">
        <v>1358</v>
      </c>
    </row>
    <row r="160" spans="1:84" x14ac:dyDescent="0.25">
      <c r="A160" s="29" t="s">
        <v>1359</v>
      </c>
      <c r="B160" s="29">
        <v>310410942995952</v>
      </c>
      <c r="C160" s="29">
        <v>8.9014103279429894E+19</v>
      </c>
      <c r="D160" s="29">
        <v>353118083539513</v>
      </c>
      <c r="E160" s="29">
        <v>77</v>
      </c>
      <c r="F160" s="29">
        <v>1</v>
      </c>
      <c r="G160" s="29">
        <v>1161</v>
      </c>
      <c r="H160" s="29">
        <v>1161</v>
      </c>
      <c r="I160" s="29" t="s">
        <v>1360</v>
      </c>
      <c r="J160" s="29" t="s">
        <v>1361</v>
      </c>
      <c r="K160" s="50">
        <v>2.36977375515169E+16</v>
      </c>
      <c r="L160" s="50">
        <v>9043081402661810</v>
      </c>
      <c r="M160" s="50">
        <v>-4992179039962060</v>
      </c>
      <c r="N160" s="29" t="s">
        <v>18972</v>
      </c>
      <c r="O160" s="29">
        <v>1</v>
      </c>
      <c r="P160" s="29">
        <v>0</v>
      </c>
      <c r="Q160" s="29" t="s">
        <v>19050</v>
      </c>
      <c r="R160" s="29" t="s">
        <v>8</v>
      </c>
      <c r="S160" s="29" t="s">
        <v>8</v>
      </c>
      <c r="T160" s="29" t="s">
        <v>8</v>
      </c>
      <c r="U160" s="29" t="s">
        <v>8</v>
      </c>
      <c r="V160" s="29" t="s">
        <v>8</v>
      </c>
      <c r="W160" s="29" t="s">
        <v>8</v>
      </c>
      <c r="X160" s="29" t="s">
        <v>8</v>
      </c>
      <c r="Y160" s="29" t="s">
        <v>8</v>
      </c>
      <c r="Z160" s="29" t="s">
        <v>8</v>
      </c>
      <c r="AA160" s="29" t="s">
        <v>8</v>
      </c>
      <c r="AB160" s="29" t="s">
        <v>8</v>
      </c>
      <c r="AC160" s="29" t="s">
        <v>8</v>
      </c>
      <c r="AD160" s="29" t="s">
        <v>8</v>
      </c>
      <c r="AE160" s="29" t="s">
        <v>8</v>
      </c>
      <c r="AF160" s="29" t="s">
        <v>8</v>
      </c>
      <c r="AG160" s="29" t="s">
        <v>8</v>
      </c>
      <c r="AH160" s="29" t="s">
        <v>8</v>
      </c>
      <c r="AI160" s="29" t="s">
        <v>8</v>
      </c>
      <c r="AJ160" s="29" t="s">
        <v>8</v>
      </c>
      <c r="AK160" s="29" t="s">
        <v>8</v>
      </c>
      <c r="AL160" s="29" t="s">
        <v>8</v>
      </c>
      <c r="AM160" s="29" t="s">
        <v>8</v>
      </c>
      <c r="AN160" s="29" t="s">
        <v>8</v>
      </c>
      <c r="AO160" s="29" t="s">
        <v>8</v>
      </c>
      <c r="AP160" s="29" t="s">
        <v>8</v>
      </c>
      <c r="AQ160" s="29" t="s">
        <v>8</v>
      </c>
      <c r="AR160" s="29" t="s">
        <v>8</v>
      </c>
      <c r="AS160" s="29" t="s">
        <v>8</v>
      </c>
      <c r="AT160" s="29" t="s">
        <v>8</v>
      </c>
      <c r="AU160" s="29" t="s">
        <v>8</v>
      </c>
      <c r="AV160" s="29" t="s">
        <v>8</v>
      </c>
      <c r="AW160" s="29" t="s">
        <v>8</v>
      </c>
      <c r="AX160" s="29" t="s">
        <v>8</v>
      </c>
      <c r="AY160" s="29" t="s">
        <v>8</v>
      </c>
      <c r="AZ160" s="29" t="s">
        <v>8</v>
      </c>
      <c r="BA160" s="29" t="s">
        <v>8</v>
      </c>
      <c r="BB160" s="29" t="s">
        <v>8</v>
      </c>
      <c r="BC160" s="29">
        <v>3</v>
      </c>
      <c r="BD160" s="29">
        <v>1</v>
      </c>
      <c r="BE160" s="29">
        <v>4</v>
      </c>
      <c r="BF160" s="29">
        <v>1</v>
      </c>
      <c r="BG160" s="29" t="s">
        <v>8</v>
      </c>
      <c r="BH160" s="29">
        <v>1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0</v>
      </c>
      <c r="BO160" s="29">
        <v>1</v>
      </c>
      <c r="BP160" s="29">
        <v>2</v>
      </c>
      <c r="BQ160" s="29" t="s">
        <v>8</v>
      </c>
      <c r="BR160" s="29" t="s">
        <v>8</v>
      </c>
      <c r="BS160" s="29" t="s">
        <v>1362</v>
      </c>
      <c r="BT160" s="29" t="b">
        <v>0</v>
      </c>
      <c r="BU160" s="29" t="b">
        <v>0</v>
      </c>
      <c r="BV160" s="29" t="b">
        <v>0</v>
      </c>
      <c r="BW160" s="29" t="b">
        <v>0</v>
      </c>
      <c r="BX160" s="29" t="b">
        <v>0</v>
      </c>
      <c r="BY160" s="29" t="b">
        <v>1</v>
      </c>
      <c r="BZ160" s="29" t="b">
        <v>1</v>
      </c>
      <c r="CA160" s="29" t="b">
        <v>0</v>
      </c>
      <c r="CB160" s="29">
        <v>1</v>
      </c>
      <c r="CC160" s="29" t="s">
        <v>1363</v>
      </c>
      <c r="CD160" s="29" t="s">
        <v>1364</v>
      </c>
      <c r="CE160" s="29" t="s">
        <v>1365</v>
      </c>
      <c r="CF160" s="29" t="s">
        <v>1366</v>
      </c>
    </row>
    <row r="161" spans="1:84" x14ac:dyDescent="0.25">
      <c r="A161" s="29" t="s">
        <v>1367</v>
      </c>
      <c r="B161" s="29">
        <v>310410942995952</v>
      </c>
      <c r="C161" s="29">
        <v>8.9014103279429894E+19</v>
      </c>
      <c r="D161" s="29">
        <v>353118083539513</v>
      </c>
      <c r="E161" s="29">
        <v>77</v>
      </c>
      <c r="F161" s="29">
        <v>10</v>
      </c>
      <c r="G161" s="29">
        <v>1157</v>
      </c>
      <c r="H161" s="29">
        <v>1157</v>
      </c>
      <c r="I161" s="29" t="s">
        <v>1368</v>
      </c>
      <c r="J161" s="29" t="s">
        <v>1369</v>
      </c>
      <c r="K161" s="50">
        <v>2.36996770881605E+16</v>
      </c>
      <c r="L161" s="50">
        <v>9043006006116300</v>
      </c>
      <c r="M161" s="50">
        <v>-4005992389044840</v>
      </c>
      <c r="N161" s="29" t="s">
        <v>18972</v>
      </c>
      <c r="O161" s="29">
        <v>1</v>
      </c>
      <c r="P161" s="29">
        <v>0</v>
      </c>
      <c r="Q161" s="29" t="s">
        <v>19051</v>
      </c>
      <c r="R161" s="29" t="s">
        <v>8</v>
      </c>
      <c r="S161" s="29" t="s">
        <v>8</v>
      </c>
      <c r="T161" s="29" t="s">
        <v>8</v>
      </c>
      <c r="U161" s="29" t="s">
        <v>8</v>
      </c>
      <c r="V161" s="29" t="s">
        <v>8</v>
      </c>
      <c r="W161" s="29" t="s">
        <v>8</v>
      </c>
      <c r="X161" s="29" t="s">
        <v>8</v>
      </c>
      <c r="Y161" s="29" t="s">
        <v>8</v>
      </c>
      <c r="Z161" s="29" t="s">
        <v>8</v>
      </c>
      <c r="AA161" s="29" t="s">
        <v>8</v>
      </c>
      <c r="AB161" s="29" t="s">
        <v>8</v>
      </c>
      <c r="AC161" s="29" t="s">
        <v>8</v>
      </c>
      <c r="AD161" s="29" t="s">
        <v>8</v>
      </c>
      <c r="AE161" s="29" t="s">
        <v>8</v>
      </c>
      <c r="AF161" s="29" t="s">
        <v>8</v>
      </c>
      <c r="AG161" s="29" t="s">
        <v>8</v>
      </c>
      <c r="AH161" s="29" t="s">
        <v>8</v>
      </c>
      <c r="AI161" s="29" t="s">
        <v>8</v>
      </c>
      <c r="AJ161" s="29" t="s">
        <v>8</v>
      </c>
      <c r="AK161" s="29" t="s">
        <v>8</v>
      </c>
      <c r="AL161" s="29" t="s">
        <v>8</v>
      </c>
      <c r="AM161" s="29">
        <v>3</v>
      </c>
      <c r="AN161" s="29" t="s">
        <v>8</v>
      </c>
      <c r="AO161" s="29">
        <v>1</v>
      </c>
      <c r="AP161" s="29">
        <v>1</v>
      </c>
      <c r="AQ161" s="29">
        <v>2</v>
      </c>
      <c r="AR161" s="29" t="s">
        <v>19001</v>
      </c>
      <c r="AS161" s="29" t="s">
        <v>19052</v>
      </c>
      <c r="AT161" s="29" t="s">
        <v>8</v>
      </c>
      <c r="AU161" s="29" t="s">
        <v>8</v>
      </c>
      <c r="AV161" s="29" t="s">
        <v>8</v>
      </c>
      <c r="AW161" s="29" t="s">
        <v>8</v>
      </c>
      <c r="AX161" s="29" t="s">
        <v>8</v>
      </c>
      <c r="AY161" s="29" t="s">
        <v>8</v>
      </c>
      <c r="AZ161" s="29" t="s">
        <v>8</v>
      </c>
      <c r="BA161" s="29" t="s">
        <v>8</v>
      </c>
      <c r="BB161" s="29" t="s">
        <v>8</v>
      </c>
      <c r="BC161" s="29" t="s">
        <v>8</v>
      </c>
      <c r="BD161" s="29" t="s">
        <v>8</v>
      </c>
      <c r="BE161" s="29" t="s">
        <v>8</v>
      </c>
      <c r="BF161" s="29" t="s">
        <v>8</v>
      </c>
      <c r="BG161" s="29" t="s">
        <v>8</v>
      </c>
      <c r="BH161" s="29" t="s">
        <v>8</v>
      </c>
      <c r="BI161" s="29" t="s">
        <v>8</v>
      </c>
      <c r="BJ161" s="29" t="s">
        <v>8</v>
      </c>
      <c r="BK161" s="29" t="s">
        <v>8</v>
      </c>
      <c r="BL161" s="29" t="s">
        <v>8</v>
      </c>
      <c r="BM161" s="29" t="s">
        <v>8</v>
      </c>
      <c r="BN161" s="29" t="s">
        <v>8</v>
      </c>
      <c r="BO161" s="29" t="s">
        <v>8</v>
      </c>
      <c r="BP161" s="29" t="s">
        <v>8</v>
      </c>
      <c r="BQ161" s="29" t="s">
        <v>8</v>
      </c>
      <c r="BR161" s="29" t="s">
        <v>8</v>
      </c>
      <c r="BS161" s="29" t="s">
        <v>1370</v>
      </c>
      <c r="BT161" s="29" t="b">
        <v>0</v>
      </c>
      <c r="BU161" s="29" t="b">
        <v>0</v>
      </c>
      <c r="BV161" s="29" t="b">
        <v>0</v>
      </c>
      <c r="BW161" s="29" t="b">
        <v>0</v>
      </c>
      <c r="BX161" s="29" t="b">
        <v>0</v>
      </c>
      <c r="BY161" s="29" t="b">
        <v>1</v>
      </c>
      <c r="BZ161" s="29" t="b">
        <v>1</v>
      </c>
      <c r="CA161" s="29" t="b">
        <v>0</v>
      </c>
      <c r="CB161" s="29">
        <v>1</v>
      </c>
      <c r="CC161" s="29" t="s">
        <v>1371</v>
      </c>
      <c r="CD161" s="29" t="s">
        <v>1372</v>
      </c>
      <c r="CE161" s="29" t="s">
        <v>1373</v>
      </c>
      <c r="CF161" s="29" t="s">
        <v>1374</v>
      </c>
    </row>
    <row r="162" spans="1:84" x14ac:dyDescent="0.25">
      <c r="A162" s="29" t="s">
        <v>1375</v>
      </c>
      <c r="B162" s="29">
        <v>310410942995952</v>
      </c>
      <c r="C162" s="29">
        <v>8.9014103279429894E+19</v>
      </c>
      <c r="D162" s="29">
        <v>353118083539513</v>
      </c>
      <c r="E162" s="29">
        <v>77</v>
      </c>
      <c r="F162" s="29">
        <v>1</v>
      </c>
      <c r="G162" s="29">
        <v>1162</v>
      </c>
      <c r="H162" s="29">
        <v>1162</v>
      </c>
      <c r="I162" s="29" t="s">
        <v>1376</v>
      </c>
      <c r="J162" s="29" t="s">
        <v>1377</v>
      </c>
      <c r="K162" s="50">
        <v>2.36998765241076E+16</v>
      </c>
      <c r="L162" s="50">
        <v>9042997417290930</v>
      </c>
      <c r="M162" s="50">
        <v>-3.11183446177696E+16</v>
      </c>
      <c r="N162" s="29" t="s">
        <v>18972</v>
      </c>
      <c r="O162" s="29">
        <v>1</v>
      </c>
      <c r="P162" s="29">
        <v>0</v>
      </c>
      <c r="Q162" s="29" t="s">
        <v>19039</v>
      </c>
      <c r="R162" s="29" t="s">
        <v>8</v>
      </c>
      <c r="S162" s="29" t="s">
        <v>8</v>
      </c>
      <c r="T162" s="29" t="s">
        <v>8</v>
      </c>
      <c r="U162" s="29" t="s">
        <v>8</v>
      </c>
      <c r="V162" s="29" t="s">
        <v>8</v>
      </c>
      <c r="W162" s="29" t="s">
        <v>8</v>
      </c>
      <c r="X162" s="29" t="s">
        <v>8</v>
      </c>
      <c r="Y162" s="29" t="s">
        <v>8</v>
      </c>
      <c r="Z162" s="29" t="s">
        <v>8</v>
      </c>
      <c r="AA162" s="29" t="s">
        <v>8</v>
      </c>
      <c r="AB162" s="29" t="s">
        <v>8</v>
      </c>
      <c r="AC162" s="29" t="s">
        <v>8</v>
      </c>
      <c r="AD162" s="29" t="s">
        <v>8</v>
      </c>
      <c r="AE162" s="29" t="s">
        <v>8</v>
      </c>
      <c r="AF162" s="29" t="s">
        <v>8</v>
      </c>
      <c r="AG162" s="29" t="s">
        <v>8</v>
      </c>
      <c r="AH162" s="29" t="s">
        <v>8</v>
      </c>
      <c r="AI162" s="29" t="s">
        <v>8</v>
      </c>
      <c r="AJ162" s="29" t="s">
        <v>8</v>
      </c>
      <c r="AK162" s="29" t="s">
        <v>8</v>
      </c>
      <c r="AL162" s="29" t="s">
        <v>8</v>
      </c>
      <c r="AM162" s="29" t="s">
        <v>8</v>
      </c>
      <c r="AN162" s="29" t="s">
        <v>8</v>
      </c>
      <c r="AO162" s="29" t="s">
        <v>8</v>
      </c>
      <c r="AP162" s="29" t="s">
        <v>8</v>
      </c>
      <c r="AQ162" s="29" t="s">
        <v>8</v>
      </c>
      <c r="AR162" s="29" t="s">
        <v>8</v>
      </c>
      <c r="AS162" s="29" t="s">
        <v>8</v>
      </c>
      <c r="AT162" s="29" t="s">
        <v>8</v>
      </c>
      <c r="AU162" s="29" t="s">
        <v>8</v>
      </c>
      <c r="AV162" s="29" t="s">
        <v>8</v>
      </c>
      <c r="AW162" s="29" t="s">
        <v>8</v>
      </c>
      <c r="AX162" s="29" t="s">
        <v>8</v>
      </c>
      <c r="AY162" s="29" t="s">
        <v>8</v>
      </c>
      <c r="AZ162" s="29" t="s">
        <v>8</v>
      </c>
      <c r="BA162" s="29" t="s">
        <v>8</v>
      </c>
      <c r="BB162" s="29" t="s">
        <v>8</v>
      </c>
      <c r="BC162" s="29">
        <v>3</v>
      </c>
      <c r="BD162" s="29">
        <v>1</v>
      </c>
      <c r="BE162" s="29">
        <v>3</v>
      </c>
      <c r="BF162" s="29">
        <v>2</v>
      </c>
      <c r="BG162" s="29" t="s">
        <v>8</v>
      </c>
      <c r="BH162" s="29">
        <v>1</v>
      </c>
      <c r="BI162" s="29">
        <v>1</v>
      </c>
      <c r="BJ162" s="29">
        <v>0</v>
      </c>
      <c r="BK162" s="29">
        <v>0</v>
      </c>
      <c r="BL162" s="29">
        <v>0</v>
      </c>
      <c r="BM162" s="29">
        <v>0</v>
      </c>
      <c r="BN162" s="29">
        <v>1</v>
      </c>
      <c r="BO162" s="29">
        <v>0</v>
      </c>
      <c r="BP162" s="29" t="s">
        <v>8</v>
      </c>
      <c r="BQ162" s="29" t="s">
        <v>8</v>
      </c>
      <c r="BR162" s="29" t="s">
        <v>8</v>
      </c>
      <c r="BS162" s="29" t="s">
        <v>1378</v>
      </c>
      <c r="BT162" s="29" t="b">
        <v>0</v>
      </c>
      <c r="BU162" s="29" t="b">
        <v>0</v>
      </c>
      <c r="BV162" s="29" t="b">
        <v>0</v>
      </c>
      <c r="BW162" s="29" t="b">
        <v>0</v>
      </c>
      <c r="BX162" s="29" t="b">
        <v>0</v>
      </c>
      <c r="BY162" s="29" t="b">
        <v>1</v>
      </c>
      <c r="BZ162" s="29" t="b">
        <v>1</v>
      </c>
      <c r="CA162" s="29" t="b">
        <v>0</v>
      </c>
      <c r="CB162" s="29">
        <v>1</v>
      </c>
      <c r="CC162" s="29" t="s">
        <v>1379</v>
      </c>
      <c r="CD162" s="29" t="s">
        <v>1380</v>
      </c>
      <c r="CE162" s="29" t="s">
        <v>1381</v>
      </c>
      <c r="CF162" s="29" t="s">
        <v>1382</v>
      </c>
    </row>
    <row r="163" spans="1:84" x14ac:dyDescent="0.25">
      <c r="A163" s="29" t="s">
        <v>1383</v>
      </c>
      <c r="B163" s="29">
        <v>310410942995952</v>
      </c>
      <c r="C163" s="29">
        <v>8.9014103279429894E+19</v>
      </c>
      <c r="D163" s="29">
        <v>353118083539513</v>
      </c>
      <c r="E163" s="29">
        <v>77</v>
      </c>
      <c r="F163" s="29">
        <v>10</v>
      </c>
      <c r="G163" s="29">
        <v>1158</v>
      </c>
      <c r="H163" s="29">
        <v>1158</v>
      </c>
      <c r="I163" s="29" t="s">
        <v>1384</v>
      </c>
      <c r="J163" s="29" t="s">
        <v>1385</v>
      </c>
      <c r="K163" s="50">
        <v>2.37009799082556E+16</v>
      </c>
      <c r="L163" s="50">
        <v>9042929597622050</v>
      </c>
      <c r="M163" s="50">
        <v>-3901065277762820</v>
      </c>
      <c r="N163" s="29" t="s">
        <v>18972</v>
      </c>
      <c r="O163" s="29">
        <v>1</v>
      </c>
      <c r="P163" s="29">
        <v>0</v>
      </c>
      <c r="Q163" s="29" t="s">
        <v>18990</v>
      </c>
      <c r="R163" s="29" t="s">
        <v>8</v>
      </c>
      <c r="S163" s="29" t="s">
        <v>8</v>
      </c>
      <c r="T163" s="29" t="s">
        <v>8</v>
      </c>
      <c r="U163" s="29" t="s">
        <v>8</v>
      </c>
      <c r="V163" s="29" t="s">
        <v>8</v>
      </c>
      <c r="W163" s="29" t="s">
        <v>8</v>
      </c>
      <c r="X163" s="29" t="s">
        <v>8</v>
      </c>
      <c r="Y163" s="29" t="s">
        <v>8</v>
      </c>
      <c r="Z163" s="29" t="s">
        <v>8</v>
      </c>
      <c r="AA163" s="29" t="s">
        <v>8</v>
      </c>
      <c r="AB163" s="29" t="s">
        <v>8</v>
      </c>
      <c r="AC163" s="29" t="s">
        <v>8</v>
      </c>
      <c r="AD163" s="29" t="s">
        <v>8</v>
      </c>
      <c r="AE163" s="29" t="s">
        <v>8</v>
      </c>
      <c r="AF163" s="29" t="s">
        <v>8</v>
      </c>
      <c r="AG163" s="29" t="s">
        <v>8</v>
      </c>
      <c r="AH163" s="29" t="s">
        <v>8</v>
      </c>
      <c r="AI163" s="29" t="s">
        <v>8</v>
      </c>
      <c r="AJ163" s="29" t="s">
        <v>8</v>
      </c>
      <c r="AK163" s="29" t="s">
        <v>8</v>
      </c>
      <c r="AL163" s="29" t="s">
        <v>8</v>
      </c>
      <c r="AM163" s="29">
        <v>3</v>
      </c>
      <c r="AN163" s="29" t="s">
        <v>8</v>
      </c>
      <c r="AO163" s="29">
        <v>1</v>
      </c>
      <c r="AP163" s="29">
        <v>1</v>
      </c>
      <c r="AQ163" s="29">
        <v>2</v>
      </c>
      <c r="AR163" s="29" t="s">
        <v>18974</v>
      </c>
      <c r="AS163" s="29" t="s">
        <v>18975</v>
      </c>
      <c r="AT163" s="29" t="s">
        <v>8</v>
      </c>
      <c r="AU163" s="29" t="s">
        <v>8</v>
      </c>
      <c r="AV163" s="29" t="s">
        <v>8</v>
      </c>
      <c r="AW163" s="29" t="s">
        <v>8</v>
      </c>
      <c r="AX163" s="29" t="s">
        <v>8</v>
      </c>
      <c r="AY163" s="29" t="s">
        <v>8</v>
      </c>
      <c r="AZ163" s="29" t="s">
        <v>8</v>
      </c>
      <c r="BA163" s="29" t="s">
        <v>8</v>
      </c>
      <c r="BB163" s="29" t="s">
        <v>8</v>
      </c>
      <c r="BC163" s="29" t="s">
        <v>8</v>
      </c>
      <c r="BD163" s="29" t="s">
        <v>8</v>
      </c>
      <c r="BE163" s="29" t="s">
        <v>8</v>
      </c>
      <c r="BF163" s="29" t="s">
        <v>8</v>
      </c>
      <c r="BG163" s="29" t="s">
        <v>8</v>
      </c>
      <c r="BH163" s="29" t="s">
        <v>8</v>
      </c>
      <c r="BI163" s="29" t="s">
        <v>8</v>
      </c>
      <c r="BJ163" s="29" t="s">
        <v>8</v>
      </c>
      <c r="BK163" s="29" t="s">
        <v>8</v>
      </c>
      <c r="BL163" s="29" t="s">
        <v>8</v>
      </c>
      <c r="BM163" s="29" t="s">
        <v>8</v>
      </c>
      <c r="BN163" s="29" t="s">
        <v>8</v>
      </c>
      <c r="BO163" s="29" t="s">
        <v>8</v>
      </c>
      <c r="BP163" s="29" t="s">
        <v>8</v>
      </c>
      <c r="BQ163" s="29" t="s">
        <v>8</v>
      </c>
      <c r="BR163" s="29" t="s">
        <v>8</v>
      </c>
      <c r="BS163" s="29" t="s">
        <v>1386</v>
      </c>
      <c r="BT163" s="29" t="b">
        <v>0</v>
      </c>
      <c r="BU163" s="29" t="b">
        <v>0</v>
      </c>
      <c r="BV163" s="29" t="b">
        <v>0</v>
      </c>
      <c r="BW163" s="29" t="b">
        <v>0</v>
      </c>
      <c r="BX163" s="29" t="b">
        <v>0</v>
      </c>
      <c r="BY163" s="29" t="b">
        <v>1</v>
      </c>
      <c r="BZ163" s="29" t="b">
        <v>1</v>
      </c>
      <c r="CA163" s="29" t="b">
        <v>0</v>
      </c>
      <c r="CB163" s="29">
        <v>1</v>
      </c>
      <c r="CC163" s="29" t="s">
        <v>1387</v>
      </c>
      <c r="CD163" s="29" t="s">
        <v>1388</v>
      </c>
      <c r="CE163" s="29" t="s">
        <v>1389</v>
      </c>
      <c r="CF163" s="29" t="s">
        <v>1390</v>
      </c>
    </row>
    <row r="164" spans="1:84" x14ac:dyDescent="0.25">
      <c r="A164" s="29" t="s">
        <v>1391</v>
      </c>
      <c r="B164" s="29">
        <v>310410942995952</v>
      </c>
      <c r="C164" s="29">
        <v>8.9014103279429894E+19</v>
      </c>
      <c r="D164" s="29">
        <v>353118083539513</v>
      </c>
      <c r="E164" s="29">
        <v>77</v>
      </c>
      <c r="F164" s="29">
        <v>10</v>
      </c>
      <c r="G164" s="29">
        <v>1159</v>
      </c>
      <c r="H164" s="29">
        <v>1159</v>
      </c>
      <c r="I164" s="29" t="s">
        <v>1392</v>
      </c>
      <c r="J164" s="29" t="s">
        <v>1393</v>
      </c>
      <c r="K164" s="50">
        <v>2.37020705596893E+16</v>
      </c>
      <c r="L164" s="50">
        <v>9042869946161930</v>
      </c>
      <c r="M164" s="50">
        <v>-4.97540209166336E+16</v>
      </c>
      <c r="N164" s="29" t="s">
        <v>18972</v>
      </c>
      <c r="O164" s="29">
        <v>1</v>
      </c>
      <c r="P164" s="29">
        <v>0</v>
      </c>
      <c r="Q164" s="29" t="s">
        <v>19003</v>
      </c>
      <c r="R164" s="29" t="s">
        <v>8</v>
      </c>
      <c r="S164" s="29" t="s">
        <v>8</v>
      </c>
      <c r="T164" s="29" t="s">
        <v>8</v>
      </c>
      <c r="U164" s="29" t="s">
        <v>8</v>
      </c>
      <c r="V164" s="29" t="s">
        <v>8</v>
      </c>
      <c r="W164" s="29" t="s">
        <v>8</v>
      </c>
      <c r="X164" s="29" t="s">
        <v>8</v>
      </c>
      <c r="Y164" s="29" t="s">
        <v>8</v>
      </c>
      <c r="Z164" s="29" t="s">
        <v>8</v>
      </c>
      <c r="AA164" s="29" t="s">
        <v>8</v>
      </c>
      <c r="AB164" s="29" t="s">
        <v>8</v>
      </c>
      <c r="AC164" s="29" t="s">
        <v>8</v>
      </c>
      <c r="AD164" s="29" t="s">
        <v>8</v>
      </c>
      <c r="AE164" s="29" t="s">
        <v>8</v>
      </c>
      <c r="AF164" s="29" t="s">
        <v>8</v>
      </c>
      <c r="AG164" s="29" t="s">
        <v>8</v>
      </c>
      <c r="AH164" s="29" t="s">
        <v>8</v>
      </c>
      <c r="AI164" s="29" t="s">
        <v>8</v>
      </c>
      <c r="AJ164" s="29" t="s">
        <v>8</v>
      </c>
      <c r="AK164" s="29" t="s">
        <v>8</v>
      </c>
      <c r="AL164" s="29" t="s">
        <v>8</v>
      </c>
      <c r="AM164" s="29">
        <v>3</v>
      </c>
      <c r="AN164" s="29" t="s">
        <v>8</v>
      </c>
      <c r="AO164" s="29">
        <v>1</v>
      </c>
      <c r="AP164" s="29">
        <v>1</v>
      </c>
      <c r="AQ164" s="29">
        <v>2</v>
      </c>
      <c r="AR164" s="29" t="s">
        <v>18974</v>
      </c>
      <c r="AS164" s="29" t="s">
        <v>18993</v>
      </c>
      <c r="AT164" s="29" t="s">
        <v>8</v>
      </c>
      <c r="AU164" s="29" t="s">
        <v>8</v>
      </c>
      <c r="AV164" s="29" t="s">
        <v>8</v>
      </c>
      <c r="AW164" s="29" t="s">
        <v>8</v>
      </c>
      <c r="AX164" s="29" t="s">
        <v>8</v>
      </c>
      <c r="AY164" s="29" t="s">
        <v>8</v>
      </c>
      <c r="AZ164" s="29" t="s">
        <v>8</v>
      </c>
      <c r="BA164" s="29" t="s">
        <v>8</v>
      </c>
      <c r="BB164" s="29" t="s">
        <v>8</v>
      </c>
      <c r="BC164" s="29" t="s">
        <v>8</v>
      </c>
      <c r="BD164" s="29" t="s">
        <v>8</v>
      </c>
      <c r="BE164" s="29" t="s">
        <v>8</v>
      </c>
      <c r="BF164" s="29" t="s">
        <v>8</v>
      </c>
      <c r="BG164" s="29" t="s">
        <v>8</v>
      </c>
      <c r="BH164" s="29" t="s">
        <v>8</v>
      </c>
      <c r="BI164" s="29" t="s">
        <v>8</v>
      </c>
      <c r="BJ164" s="29" t="s">
        <v>8</v>
      </c>
      <c r="BK164" s="29" t="s">
        <v>8</v>
      </c>
      <c r="BL164" s="29" t="s">
        <v>8</v>
      </c>
      <c r="BM164" s="29" t="s">
        <v>8</v>
      </c>
      <c r="BN164" s="29" t="s">
        <v>8</v>
      </c>
      <c r="BO164" s="29" t="s">
        <v>8</v>
      </c>
      <c r="BP164" s="29" t="s">
        <v>8</v>
      </c>
      <c r="BQ164" s="29" t="s">
        <v>8</v>
      </c>
      <c r="BR164" s="29" t="s">
        <v>8</v>
      </c>
      <c r="BS164" s="29" t="s">
        <v>1394</v>
      </c>
      <c r="BT164" s="29" t="b">
        <v>0</v>
      </c>
      <c r="BU164" s="29" t="b">
        <v>0</v>
      </c>
      <c r="BV164" s="29" t="b">
        <v>0</v>
      </c>
      <c r="BW164" s="29" t="b">
        <v>0</v>
      </c>
      <c r="BX164" s="29" t="b">
        <v>0</v>
      </c>
      <c r="BY164" s="29" t="b">
        <v>1</v>
      </c>
      <c r="BZ164" s="29" t="b">
        <v>1</v>
      </c>
      <c r="CA164" s="29" t="b">
        <v>0</v>
      </c>
      <c r="CB164" s="29">
        <v>1</v>
      </c>
      <c r="CC164" s="29" t="s">
        <v>1395</v>
      </c>
      <c r="CD164" s="29" t="s">
        <v>1396</v>
      </c>
      <c r="CE164" s="29" t="s">
        <v>1397</v>
      </c>
      <c r="CF164" s="29" t="s">
        <v>1398</v>
      </c>
    </row>
    <row r="165" spans="1:84" x14ac:dyDescent="0.25">
      <c r="A165" s="29" t="s">
        <v>1399</v>
      </c>
      <c r="B165" s="29">
        <v>310410942995952</v>
      </c>
      <c r="C165" s="29">
        <v>8.9014103279429894E+19</v>
      </c>
      <c r="D165" s="29">
        <v>353118083539513</v>
      </c>
      <c r="E165" s="29">
        <v>77</v>
      </c>
      <c r="F165" s="29">
        <v>7</v>
      </c>
      <c r="G165" s="29">
        <v>1163</v>
      </c>
      <c r="H165" s="29">
        <v>1163</v>
      </c>
      <c r="I165" s="29" t="s">
        <v>1400</v>
      </c>
      <c r="J165" s="29" t="s">
        <v>1401</v>
      </c>
      <c r="K165" s="50">
        <v>2.36938810587914E+16</v>
      </c>
      <c r="L165" s="50">
        <v>904317763556231</v>
      </c>
      <c r="M165" s="50">
        <v>-4779672900012180</v>
      </c>
      <c r="N165" s="29" t="s">
        <v>18972</v>
      </c>
      <c r="O165" s="29">
        <v>2</v>
      </c>
      <c r="P165" s="29">
        <v>1</v>
      </c>
      <c r="Q165" s="29" t="s">
        <v>8</v>
      </c>
      <c r="R165" s="29" t="s">
        <v>8</v>
      </c>
      <c r="S165" s="29" t="s">
        <v>8</v>
      </c>
      <c r="T165" s="29" t="s">
        <v>8</v>
      </c>
      <c r="U165" s="29" t="s">
        <v>8</v>
      </c>
      <c r="V165" s="29" t="s">
        <v>8</v>
      </c>
      <c r="W165" s="29" t="s">
        <v>8</v>
      </c>
      <c r="X165" s="29" t="s">
        <v>8</v>
      </c>
      <c r="Y165" s="29" t="s">
        <v>8</v>
      </c>
      <c r="Z165" s="29" t="s">
        <v>8</v>
      </c>
      <c r="AA165" s="29" t="s">
        <v>8</v>
      </c>
      <c r="AB165" s="29" t="s">
        <v>8</v>
      </c>
      <c r="AC165" s="29" t="s">
        <v>8</v>
      </c>
      <c r="AD165" s="29" t="s">
        <v>8</v>
      </c>
      <c r="AE165" s="29" t="s">
        <v>8</v>
      </c>
      <c r="AF165" s="29" t="s">
        <v>8</v>
      </c>
      <c r="AG165" s="29" t="s">
        <v>8</v>
      </c>
      <c r="AH165" s="29" t="s">
        <v>8</v>
      </c>
      <c r="AI165" s="29" t="s">
        <v>8</v>
      </c>
      <c r="AJ165" s="29" t="s">
        <v>8</v>
      </c>
      <c r="AK165" s="29" t="s">
        <v>8</v>
      </c>
      <c r="AL165" s="29" t="s">
        <v>8</v>
      </c>
      <c r="AM165" s="29" t="s">
        <v>8</v>
      </c>
      <c r="AN165" s="29" t="s">
        <v>8</v>
      </c>
      <c r="AO165" s="29" t="s">
        <v>8</v>
      </c>
      <c r="AP165" s="29" t="s">
        <v>8</v>
      </c>
      <c r="AQ165" s="29" t="s">
        <v>8</v>
      </c>
      <c r="AR165" s="29" t="s">
        <v>8</v>
      </c>
      <c r="AS165" s="29" t="s">
        <v>8</v>
      </c>
      <c r="AT165" s="29">
        <v>3</v>
      </c>
      <c r="AU165" s="29" t="s">
        <v>8</v>
      </c>
      <c r="AV165" s="29">
        <v>2</v>
      </c>
      <c r="AW165" s="29">
        <v>2</v>
      </c>
      <c r="AX165" s="29">
        <v>0</v>
      </c>
      <c r="AY165" s="29">
        <v>45</v>
      </c>
      <c r="AZ165" s="29">
        <v>1</v>
      </c>
      <c r="BA165" s="29" t="s">
        <v>8</v>
      </c>
      <c r="BB165" s="29" t="s">
        <v>8</v>
      </c>
      <c r="BC165" s="29" t="s">
        <v>8</v>
      </c>
      <c r="BD165" s="29" t="s">
        <v>8</v>
      </c>
      <c r="BE165" s="29" t="s">
        <v>8</v>
      </c>
      <c r="BF165" s="29" t="s">
        <v>8</v>
      </c>
      <c r="BG165" s="29" t="s">
        <v>8</v>
      </c>
      <c r="BH165" s="29" t="s">
        <v>8</v>
      </c>
      <c r="BI165" s="29" t="s">
        <v>8</v>
      </c>
      <c r="BJ165" s="29" t="s">
        <v>8</v>
      </c>
      <c r="BK165" s="29" t="s">
        <v>8</v>
      </c>
      <c r="BL165" s="29" t="s">
        <v>8</v>
      </c>
      <c r="BM165" s="29" t="s">
        <v>8</v>
      </c>
      <c r="BN165" s="29" t="s">
        <v>8</v>
      </c>
      <c r="BO165" s="29" t="s">
        <v>8</v>
      </c>
      <c r="BP165" s="29" t="s">
        <v>8</v>
      </c>
      <c r="BQ165" s="29" t="s">
        <v>8</v>
      </c>
      <c r="BR165" s="29" t="s">
        <v>8</v>
      </c>
      <c r="BS165" s="29" t="s">
        <v>1402</v>
      </c>
      <c r="BT165" s="29" t="b">
        <v>0</v>
      </c>
      <c r="BU165" s="29" t="b">
        <v>0</v>
      </c>
      <c r="BV165" s="29" t="b">
        <v>0</v>
      </c>
      <c r="BW165" s="29" t="b">
        <v>0</v>
      </c>
      <c r="BX165" s="29" t="b">
        <v>0</v>
      </c>
      <c r="BY165" s="29" t="b">
        <v>1</v>
      </c>
      <c r="BZ165" s="29" t="b">
        <v>1</v>
      </c>
      <c r="CA165" s="29" t="b">
        <v>0</v>
      </c>
      <c r="CB165" s="29">
        <v>1</v>
      </c>
      <c r="CC165" s="29" t="s">
        <v>1403</v>
      </c>
      <c r="CD165" s="29" t="s">
        <v>1404</v>
      </c>
      <c r="CE165" s="29" t="s">
        <v>1405</v>
      </c>
      <c r="CF165" s="29" t="s">
        <v>1406</v>
      </c>
    </row>
    <row r="166" spans="1:84" x14ac:dyDescent="0.25">
      <c r="A166" s="29" t="s">
        <v>1407</v>
      </c>
      <c r="B166" s="29">
        <v>310410942995952</v>
      </c>
      <c r="C166" s="29">
        <v>8.9014103279429894E+19</v>
      </c>
      <c r="D166" s="29">
        <v>353118083539513</v>
      </c>
      <c r="E166" s="29">
        <v>77</v>
      </c>
      <c r="F166" s="29">
        <v>10</v>
      </c>
      <c r="G166" s="29">
        <v>1168</v>
      </c>
      <c r="H166" s="29">
        <v>1168</v>
      </c>
      <c r="I166" s="29" t="s">
        <v>1408</v>
      </c>
      <c r="J166" s="29" t="s">
        <v>1409</v>
      </c>
      <c r="K166" s="50">
        <v>2369383724606650</v>
      </c>
      <c r="L166" s="50">
        <v>9043205501093260</v>
      </c>
      <c r="M166" s="50">
        <v>-2.4210892194642E+16</v>
      </c>
      <c r="N166" s="29" t="s">
        <v>18977</v>
      </c>
      <c r="O166" s="29">
        <v>2</v>
      </c>
      <c r="P166" s="29">
        <v>1</v>
      </c>
      <c r="Q166" s="29" t="s">
        <v>19051</v>
      </c>
      <c r="R166" s="29" t="s">
        <v>8</v>
      </c>
      <c r="S166" s="29" t="s">
        <v>8</v>
      </c>
      <c r="T166" s="29" t="s">
        <v>8</v>
      </c>
      <c r="U166" s="29" t="s">
        <v>8</v>
      </c>
      <c r="V166" s="29" t="s">
        <v>8</v>
      </c>
      <c r="W166" s="29" t="s">
        <v>8</v>
      </c>
      <c r="X166" s="29" t="s">
        <v>8</v>
      </c>
      <c r="Y166" s="29" t="s">
        <v>8</v>
      </c>
      <c r="Z166" s="29" t="s">
        <v>8</v>
      </c>
      <c r="AA166" s="29" t="s">
        <v>8</v>
      </c>
      <c r="AB166" s="29" t="s">
        <v>8</v>
      </c>
      <c r="AC166" s="29" t="s">
        <v>8</v>
      </c>
      <c r="AD166" s="29" t="s">
        <v>8</v>
      </c>
      <c r="AE166" s="29" t="s">
        <v>8</v>
      </c>
      <c r="AF166" s="29" t="s">
        <v>8</v>
      </c>
      <c r="AG166" s="29" t="s">
        <v>8</v>
      </c>
      <c r="AH166" s="29" t="s">
        <v>8</v>
      </c>
      <c r="AI166" s="29" t="s">
        <v>8</v>
      </c>
      <c r="AJ166" s="29" t="s">
        <v>8</v>
      </c>
      <c r="AK166" s="29" t="s">
        <v>8</v>
      </c>
      <c r="AL166" s="29" t="s">
        <v>8</v>
      </c>
      <c r="AM166" s="29">
        <v>3</v>
      </c>
      <c r="AN166" s="29" t="s">
        <v>8</v>
      </c>
      <c r="AO166" s="29">
        <v>1</v>
      </c>
      <c r="AP166" s="29">
        <v>1</v>
      </c>
      <c r="AQ166" s="29">
        <v>2</v>
      </c>
      <c r="AR166" s="29" t="s">
        <v>18998</v>
      </c>
      <c r="AS166" s="29" t="s">
        <v>18975</v>
      </c>
      <c r="AT166" s="29" t="s">
        <v>8</v>
      </c>
      <c r="AU166" s="29" t="s">
        <v>8</v>
      </c>
      <c r="AV166" s="29" t="s">
        <v>8</v>
      </c>
      <c r="AW166" s="29" t="s">
        <v>8</v>
      </c>
      <c r="AX166" s="29" t="s">
        <v>8</v>
      </c>
      <c r="AY166" s="29" t="s">
        <v>8</v>
      </c>
      <c r="AZ166" s="29" t="s">
        <v>8</v>
      </c>
      <c r="BA166" s="29" t="s">
        <v>8</v>
      </c>
      <c r="BB166" s="29" t="s">
        <v>8</v>
      </c>
      <c r="BC166" s="29" t="s">
        <v>8</v>
      </c>
      <c r="BD166" s="29" t="s">
        <v>8</v>
      </c>
      <c r="BE166" s="29" t="s">
        <v>8</v>
      </c>
      <c r="BF166" s="29" t="s">
        <v>8</v>
      </c>
      <c r="BG166" s="29" t="s">
        <v>8</v>
      </c>
      <c r="BH166" s="29" t="s">
        <v>8</v>
      </c>
      <c r="BI166" s="29" t="s">
        <v>8</v>
      </c>
      <c r="BJ166" s="29" t="s">
        <v>8</v>
      </c>
      <c r="BK166" s="29" t="s">
        <v>8</v>
      </c>
      <c r="BL166" s="29" t="s">
        <v>8</v>
      </c>
      <c r="BM166" s="29" t="s">
        <v>8</v>
      </c>
      <c r="BN166" s="29" t="s">
        <v>8</v>
      </c>
      <c r="BO166" s="29" t="s">
        <v>8</v>
      </c>
      <c r="BP166" s="29" t="s">
        <v>8</v>
      </c>
      <c r="BQ166" s="29" t="s">
        <v>8</v>
      </c>
      <c r="BR166" s="29" t="s">
        <v>8</v>
      </c>
      <c r="BS166" s="29" t="s">
        <v>1410</v>
      </c>
      <c r="BT166" s="29" t="b">
        <v>0</v>
      </c>
      <c r="BU166" s="29" t="b">
        <v>0</v>
      </c>
      <c r="BV166" s="29" t="b">
        <v>0</v>
      </c>
      <c r="BW166" s="29" t="b">
        <v>0</v>
      </c>
      <c r="BX166" s="29" t="b">
        <v>0</v>
      </c>
      <c r="BY166" s="29" t="b">
        <v>1</v>
      </c>
      <c r="BZ166" s="29" t="b">
        <v>1</v>
      </c>
      <c r="CA166" s="29" t="b">
        <v>0</v>
      </c>
      <c r="CB166" s="29">
        <v>1</v>
      </c>
      <c r="CC166" s="29" t="s">
        <v>1411</v>
      </c>
      <c r="CD166" s="29" t="s">
        <v>1412</v>
      </c>
      <c r="CE166" s="29" t="s">
        <v>1413</v>
      </c>
      <c r="CF166" s="29" t="s">
        <v>1414</v>
      </c>
    </row>
    <row r="167" spans="1:84" x14ac:dyDescent="0.25">
      <c r="A167" s="29" t="s">
        <v>1415</v>
      </c>
      <c r="B167" s="29">
        <v>310410942995952</v>
      </c>
      <c r="C167" s="29">
        <v>8.9014103279429894E+19</v>
      </c>
      <c r="D167" s="29">
        <v>353118083539513</v>
      </c>
      <c r="E167" s="29">
        <v>77</v>
      </c>
      <c r="F167" s="29">
        <v>1</v>
      </c>
      <c r="G167" s="29">
        <v>1166</v>
      </c>
      <c r="H167" s="29">
        <v>1166</v>
      </c>
      <c r="I167" s="29" t="s">
        <v>1416</v>
      </c>
      <c r="J167" s="29" t="s">
        <v>1417</v>
      </c>
      <c r="K167" s="50">
        <v>2.36944437587795E+16</v>
      </c>
      <c r="L167" s="50">
        <v>9043178627329670</v>
      </c>
      <c r="M167" s="50">
        <v>-4.4193892630722704E+16</v>
      </c>
      <c r="N167" s="29" t="s">
        <v>18972</v>
      </c>
      <c r="O167" s="29">
        <v>1</v>
      </c>
      <c r="P167" s="29">
        <v>1</v>
      </c>
      <c r="Q167" s="29" t="s">
        <v>19053</v>
      </c>
      <c r="R167" s="29" t="s">
        <v>8</v>
      </c>
      <c r="S167" s="29" t="s">
        <v>8</v>
      </c>
      <c r="T167" s="29" t="s">
        <v>8</v>
      </c>
      <c r="U167" s="29" t="s">
        <v>8</v>
      </c>
      <c r="V167" s="29" t="s">
        <v>8</v>
      </c>
      <c r="W167" s="29" t="s">
        <v>8</v>
      </c>
      <c r="X167" s="29" t="s">
        <v>8</v>
      </c>
      <c r="Y167" s="29" t="s">
        <v>8</v>
      </c>
      <c r="Z167" s="29" t="s">
        <v>8</v>
      </c>
      <c r="AA167" s="29" t="s">
        <v>8</v>
      </c>
      <c r="AB167" s="29" t="s">
        <v>8</v>
      </c>
      <c r="AC167" s="29" t="s">
        <v>8</v>
      </c>
      <c r="AD167" s="29" t="s">
        <v>8</v>
      </c>
      <c r="AE167" s="29" t="s">
        <v>8</v>
      </c>
      <c r="AF167" s="29" t="s">
        <v>8</v>
      </c>
      <c r="AG167" s="29" t="s">
        <v>8</v>
      </c>
      <c r="AH167" s="29" t="s">
        <v>8</v>
      </c>
      <c r="AI167" s="29" t="s">
        <v>8</v>
      </c>
      <c r="AJ167" s="29" t="s">
        <v>8</v>
      </c>
      <c r="AK167" s="29" t="s">
        <v>8</v>
      </c>
      <c r="AL167" s="29" t="s">
        <v>8</v>
      </c>
      <c r="AM167" s="29" t="s">
        <v>8</v>
      </c>
      <c r="AN167" s="29" t="s">
        <v>8</v>
      </c>
      <c r="AO167" s="29" t="s">
        <v>8</v>
      </c>
      <c r="AP167" s="29" t="s">
        <v>8</v>
      </c>
      <c r="AQ167" s="29" t="s">
        <v>8</v>
      </c>
      <c r="AR167" s="29" t="s">
        <v>8</v>
      </c>
      <c r="AS167" s="29" t="s">
        <v>8</v>
      </c>
      <c r="AT167" s="29" t="s">
        <v>8</v>
      </c>
      <c r="AU167" s="29" t="s">
        <v>8</v>
      </c>
      <c r="AV167" s="29" t="s">
        <v>8</v>
      </c>
      <c r="AW167" s="29" t="s">
        <v>8</v>
      </c>
      <c r="AX167" s="29" t="s">
        <v>8</v>
      </c>
      <c r="AY167" s="29" t="s">
        <v>8</v>
      </c>
      <c r="AZ167" s="29" t="s">
        <v>8</v>
      </c>
      <c r="BA167" s="29" t="s">
        <v>8</v>
      </c>
      <c r="BB167" s="29" t="s">
        <v>8</v>
      </c>
      <c r="BC167" s="29">
        <v>4</v>
      </c>
      <c r="BD167" s="29">
        <v>1</v>
      </c>
      <c r="BE167" s="29">
        <v>2</v>
      </c>
      <c r="BF167" s="29">
        <v>1</v>
      </c>
      <c r="BG167" s="29" t="s">
        <v>8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1</v>
      </c>
      <c r="BN167" s="29">
        <v>0</v>
      </c>
      <c r="BO167" s="29">
        <v>1</v>
      </c>
      <c r="BP167" s="29">
        <v>4</v>
      </c>
      <c r="BQ167" s="29" t="s">
        <v>8</v>
      </c>
      <c r="BR167" s="29" t="s">
        <v>8</v>
      </c>
      <c r="BS167" s="29" t="s">
        <v>1378</v>
      </c>
      <c r="BT167" s="29" t="b">
        <v>0</v>
      </c>
      <c r="BU167" s="29" t="b">
        <v>0</v>
      </c>
      <c r="BV167" s="29" t="b">
        <v>0</v>
      </c>
      <c r="BW167" s="29" t="b">
        <v>0</v>
      </c>
      <c r="BX167" s="29" t="b">
        <v>0</v>
      </c>
      <c r="BY167" s="29" t="b">
        <v>1</v>
      </c>
      <c r="BZ167" s="29" t="b">
        <v>1</v>
      </c>
      <c r="CA167" s="29" t="b">
        <v>0</v>
      </c>
      <c r="CB167" s="29">
        <v>1</v>
      </c>
      <c r="CC167" s="29" t="s">
        <v>1418</v>
      </c>
      <c r="CD167" s="29" t="s">
        <v>1419</v>
      </c>
      <c r="CE167" s="29" t="s">
        <v>1420</v>
      </c>
      <c r="CF167" s="29" t="s">
        <v>1421</v>
      </c>
    </row>
    <row r="168" spans="1:84" x14ac:dyDescent="0.25">
      <c r="A168" s="29" t="s">
        <v>1422</v>
      </c>
      <c r="B168" s="29">
        <v>310410942995952</v>
      </c>
      <c r="C168" s="29">
        <v>8.9014103279429894E+19</v>
      </c>
      <c r="D168" s="29">
        <v>353118083539513</v>
      </c>
      <c r="E168" s="29">
        <v>77</v>
      </c>
      <c r="F168" s="29">
        <v>7</v>
      </c>
      <c r="G168" s="29">
        <v>1164</v>
      </c>
      <c r="H168" s="29">
        <v>1164</v>
      </c>
      <c r="I168" s="29" t="s">
        <v>1423</v>
      </c>
      <c r="J168" s="29" t="s">
        <v>1424</v>
      </c>
      <c r="K168" s="50">
        <v>2.36956611249374E+16</v>
      </c>
      <c r="L168" s="50">
        <v>9043174683686240</v>
      </c>
      <c r="M168" s="50">
        <v>-47082798863202</v>
      </c>
      <c r="N168" s="29" t="s">
        <v>18972</v>
      </c>
      <c r="O168" s="29">
        <v>1</v>
      </c>
      <c r="P168" s="29">
        <v>1</v>
      </c>
      <c r="Q168" s="29" t="s">
        <v>8</v>
      </c>
      <c r="R168" s="29" t="s">
        <v>8</v>
      </c>
      <c r="S168" s="29" t="s">
        <v>8</v>
      </c>
      <c r="T168" s="29" t="s">
        <v>8</v>
      </c>
      <c r="U168" s="29" t="s">
        <v>8</v>
      </c>
      <c r="V168" s="29" t="s">
        <v>8</v>
      </c>
      <c r="W168" s="29" t="s">
        <v>8</v>
      </c>
      <c r="X168" s="29" t="s">
        <v>8</v>
      </c>
      <c r="Y168" s="29" t="s">
        <v>8</v>
      </c>
      <c r="Z168" s="29" t="s">
        <v>8</v>
      </c>
      <c r="AA168" s="29" t="s">
        <v>8</v>
      </c>
      <c r="AB168" s="29" t="s">
        <v>8</v>
      </c>
      <c r="AC168" s="29" t="s">
        <v>8</v>
      </c>
      <c r="AD168" s="29" t="s">
        <v>8</v>
      </c>
      <c r="AE168" s="29" t="s">
        <v>8</v>
      </c>
      <c r="AF168" s="29" t="s">
        <v>8</v>
      </c>
      <c r="AG168" s="29" t="s">
        <v>8</v>
      </c>
      <c r="AH168" s="29" t="s">
        <v>8</v>
      </c>
      <c r="AI168" s="29" t="s">
        <v>8</v>
      </c>
      <c r="AJ168" s="29" t="s">
        <v>8</v>
      </c>
      <c r="AK168" s="29" t="s">
        <v>8</v>
      </c>
      <c r="AL168" s="29" t="s">
        <v>8</v>
      </c>
      <c r="AM168" s="29" t="s">
        <v>8</v>
      </c>
      <c r="AN168" s="29" t="s">
        <v>8</v>
      </c>
      <c r="AO168" s="29" t="s">
        <v>8</v>
      </c>
      <c r="AP168" s="29" t="s">
        <v>8</v>
      </c>
      <c r="AQ168" s="29" t="s">
        <v>8</v>
      </c>
      <c r="AR168" s="29" t="s">
        <v>8</v>
      </c>
      <c r="AS168" s="29" t="s">
        <v>8</v>
      </c>
      <c r="AT168" s="29">
        <v>9</v>
      </c>
      <c r="AU168" s="29" t="s">
        <v>1425</v>
      </c>
      <c r="AV168" s="29">
        <v>2</v>
      </c>
      <c r="AW168" s="29">
        <v>2</v>
      </c>
      <c r="AX168" s="29">
        <v>0</v>
      </c>
      <c r="AY168" s="29">
        <v>40</v>
      </c>
      <c r="AZ168" s="29">
        <v>1</v>
      </c>
      <c r="BA168" s="29" t="s">
        <v>8</v>
      </c>
      <c r="BB168" s="29" t="s">
        <v>8</v>
      </c>
      <c r="BC168" s="29" t="s">
        <v>8</v>
      </c>
      <c r="BD168" s="29" t="s">
        <v>8</v>
      </c>
      <c r="BE168" s="29" t="s">
        <v>8</v>
      </c>
      <c r="BF168" s="29" t="s">
        <v>8</v>
      </c>
      <c r="BG168" s="29" t="s">
        <v>8</v>
      </c>
      <c r="BH168" s="29" t="s">
        <v>8</v>
      </c>
      <c r="BI168" s="29" t="s">
        <v>8</v>
      </c>
      <c r="BJ168" s="29" t="s">
        <v>8</v>
      </c>
      <c r="BK168" s="29" t="s">
        <v>8</v>
      </c>
      <c r="BL168" s="29" t="s">
        <v>8</v>
      </c>
      <c r="BM168" s="29" t="s">
        <v>8</v>
      </c>
      <c r="BN168" s="29" t="s">
        <v>8</v>
      </c>
      <c r="BO168" s="29" t="s">
        <v>8</v>
      </c>
      <c r="BP168" s="29" t="s">
        <v>8</v>
      </c>
      <c r="BQ168" s="29" t="s">
        <v>8</v>
      </c>
      <c r="BR168" s="29" t="s">
        <v>8</v>
      </c>
      <c r="BS168" s="29" t="s">
        <v>1426</v>
      </c>
      <c r="BT168" s="29" t="b">
        <v>0</v>
      </c>
      <c r="BU168" s="29" t="b">
        <v>0</v>
      </c>
      <c r="BV168" s="29" t="b">
        <v>0</v>
      </c>
      <c r="BW168" s="29" t="b">
        <v>0</v>
      </c>
      <c r="BX168" s="29" t="b">
        <v>0</v>
      </c>
      <c r="BY168" s="29" t="b">
        <v>1</v>
      </c>
      <c r="BZ168" s="29" t="b">
        <v>1</v>
      </c>
      <c r="CA168" s="29" t="b">
        <v>0</v>
      </c>
      <c r="CB168" s="29">
        <v>1</v>
      </c>
      <c r="CC168" s="29" t="s">
        <v>1427</v>
      </c>
      <c r="CD168" s="29" t="s">
        <v>1428</v>
      </c>
      <c r="CE168" s="29" t="s">
        <v>1429</v>
      </c>
      <c r="CF168" s="29" t="s">
        <v>1430</v>
      </c>
    </row>
    <row r="169" spans="1:84" x14ac:dyDescent="0.25">
      <c r="A169" s="29" t="s">
        <v>1431</v>
      </c>
      <c r="B169" s="29">
        <v>310410942995952</v>
      </c>
      <c r="C169" s="29">
        <v>8.9014103279429894E+19</v>
      </c>
      <c r="D169" s="29">
        <v>353118083539513</v>
      </c>
      <c r="E169" s="29">
        <v>77</v>
      </c>
      <c r="F169" s="29">
        <v>1</v>
      </c>
      <c r="G169" s="29">
        <v>1167</v>
      </c>
      <c r="H169" s="29">
        <v>1167</v>
      </c>
      <c r="I169" s="29" t="s">
        <v>1432</v>
      </c>
      <c r="J169" s="29" t="s">
        <v>1433</v>
      </c>
      <c r="K169" s="50">
        <v>2369573388031060</v>
      </c>
      <c r="L169" s="50">
        <v>9043176682188970</v>
      </c>
      <c r="M169" s="50">
        <v>-4666272845536000</v>
      </c>
      <c r="N169" s="29" t="s">
        <v>18972</v>
      </c>
      <c r="O169" s="29">
        <v>1</v>
      </c>
      <c r="P169" s="29">
        <v>1</v>
      </c>
      <c r="Q169" s="29" t="s">
        <v>19054</v>
      </c>
      <c r="R169" s="29" t="s">
        <v>8</v>
      </c>
      <c r="S169" s="29" t="s">
        <v>8</v>
      </c>
      <c r="T169" s="29" t="s">
        <v>8</v>
      </c>
      <c r="U169" s="29" t="s">
        <v>8</v>
      </c>
      <c r="V169" s="29" t="s">
        <v>8</v>
      </c>
      <c r="W169" s="29" t="s">
        <v>8</v>
      </c>
      <c r="X169" s="29" t="s">
        <v>8</v>
      </c>
      <c r="Y169" s="29" t="s">
        <v>8</v>
      </c>
      <c r="Z169" s="29" t="s">
        <v>8</v>
      </c>
      <c r="AA169" s="29" t="s">
        <v>8</v>
      </c>
      <c r="AB169" s="29" t="s">
        <v>8</v>
      </c>
      <c r="AC169" s="29" t="s">
        <v>8</v>
      </c>
      <c r="AD169" s="29" t="s">
        <v>8</v>
      </c>
      <c r="AE169" s="29" t="s">
        <v>8</v>
      </c>
      <c r="AF169" s="29" t="s">
        <v>8</v>
      </c>
      <c r="AG169" s="29" t="s">
        <v>8</v>
      </c>
      <c r="AH169" s="29" t="s">
        <v>8</v>
      </c>
      <c r="AI169" s="29" t="s">
        <v>8</v>
      </c>
      <c r="AJ169" s="29" t="s">
        <v>8</v>
      </c>
      <c r="AK169" s="29" t="s">
        <v>8</v>
      </c>
      <c r="AL169" s="29" t="s">
        <v>8</v>
      </c>
      <c r="AM169" s="29" t="s">
        <v>8</v>
      </c>
      <c r="AN169" s="29" t="s">
        <v>8</v>
      </c>
      <c r="AO169" s="29" t="s">
        <v>8</v>
      </c>
      <c r="AP169" s="29" t="s">
        <v>8</v>
      </c>
      <c r="AQ169" s="29" t="s">
        <v>8</v>
      </c>
      <c r="AR169" s="29" t="s">
        <v>8</v>
      </c>
      <c r="AS169" s="29" t="s">
        <v>8</v>
      </c>
      <c r="AT169" s="29" t="s">
        <v>8</v>
      </c>
      <c r="AU169" s="29" t="s">
        <v>8</v>
      </c>
      <c r="AV169" s="29" t="s">
        <v>8</v>
      </c>
      <c r="AW169" s="29" t="s">
        <v>8</v>
      </c>
      <c r="AX169" s="29" t="s">
        <v>8</v>
      </c>
      <c r="AY169" s="29" t="s">
        <v>8</v>
      </c>
      <c r="AZ169" s="29" t="s">
        <v>8</v>
      </c>
      <c r="BA169" s="29" t="s">
        <v>8</v>
      </c>
      <c r="BB169" s="29" t="s">
        <v>8</v>
      </c>
      <c r="BC169" s="29">
        <v>2</v>
      </c>
      <c r="BD169" s="29">
        <v>1</v>
      </c>
      <c r="BE169" s="29">
        <v>3</v>
      </c>
      <c r="BF169" s="29">
        <v>1</v>
      </c>
      <c r="BG169" s="29" t="s">
        <v>8</v>
      </c>
      <c r="BH169" s="29">
        <v>1</v>
      </c>
      <c r="BI169" s="29">
        <v>0</v>
      </c>
      <c r="BJ169" s="29">
        <v>0</v>
      </c>
      <c r="BK169" s="29">
        <v>0</v>
      </c>
      <c r="BL169" s="29">
        <v>0</v>
      </c>
      <c r="BM169" s="29">
        <v>1</v>
      </c>
      <c r="BN169" s="29">
        <v>0</v>
      </c>
      <c r="BO169" s="29">
        <v>1</v>
      </c>
      <c r="BP169" s="29">
        <v>5</v>
      </c>
      <c r="BQ169" s="29" t="s">
        <v>8</v>
      </c>
      <c r="BR169" s="29" t="s">
        <v>8</v>
      </c>
      <c r="BS169" s="29" t="s">
        <v>1434</v>
      </c>
      <c r="BT169" s="29" t="b">
        <v>0</v>
      </c>
      <c r="BU169" s="29" t="b">
        <v>0</v>
      </c>
      <c r="BV169" s="29" t="b">
        <v>0</v>
      </c>
      <c r="BW169" s="29" t="b">
        <v>0</v>
      </c>
      <c r="BX169" s="29" t="b">
        <v>0</v>
      </c>
      <c r="BY169" s="29" t="b">
        <v>1</v>
      </c>
      <c r="BZ169" s="29" t="b">
        <v>1</v>
      </c>
      <c r="CA169" s="29" t="b">
        <v>0</v>
      </c>
      <c r="CB169" s="29">
        <v>1</v>
      </c>
      <c r="CC169" s="29" t="s">
        <v>1435</v>
      </c>
      <c r="CD169" s="29" t="s">
        <v>1436</v>
      </c>
      <c r="CE169" s="29" t="s">
        <v>1437</v>
      </c>
      <c r="CF169" s="29" t="s">
        <v>1438</v>
      </c>
    </row>
    <row r="170" spans="1:84" x14ac:dyDescent="0.25">
      <c r="A170" s="29" t="s">
        <v>1439</v>
      </c>
      <c r="B170" s="29">
        <v>310410942995952</v>
      </c>
      <c r="C170" s="29">
        <v>8.9014103279429894E+19</v>
      </c>
      <c r="D170" s="29">
        <v>353118083539513</v>
      </c>
      <c r="E170" s="29">
        <v>77</v>
      </c>
      <c r="F170" s="29">
        <v>10</v>
      </c>
      <c r="G170" s="29">
        <v>1169</v>
      </c>
      <c r="H170" s="29">
        <v>1169</v>
      </c>
      <c r="I170" s="29" t="s">
        <v>1440</v>
      </c>
      <c r="J170" s="29" t="s">
        <v>1441</v>
      </c>
      <c r="K170" s="50">
        <v>2369706002470300</v>
      </c>
      <c r="L170" s="50">
        <v>9043132320869490</v>
      </c>
      <c r="M170" s="50">
        <v>-5.12469470020534E+16</v>
      </c>
      <c r="N170" s="29" t="s">
        <v>18977</v>
      </c>
      <c r="O170" s="29">
        <v>1</v>
      </c>
      <c r="P170" s="29">
        <v>1</v>
      </c>
      <c r="Q170" s="29" t="s">
        <v>18997</v>
      </c>
      <c r="R170" s="29" t="s">
        <v>8</v>
      </c>
      <c r="S170" s="29" t="s">
        <v>8</v>
      </c>
      <c r="T170" s="29" t="s">
        <v>8</v>
      </c>
      <c r="U170" s="29" t="s">
        <v>8</v>
      </c>
      <c r="V170" s="29" t="s">
        <v>8</v>
      </c>
      <c r="W170" s="29" t="s">
        <v>8</v>
      </c>
      <c r="X170" s="29" t="s">
        <v>8</v>
      </c>
      <c r="Y170" s="29" t="s">
        <v>8</v>
      </c>
      <c r="Z170" s="29" t="s">
        <v>8</v>
      </c>
      <c r="AA170" s="29" t="s">
        <v>8</v>
      </c>
      <c r="AB170" s="29" t="s">
        <v>8</v>
      </c>
      <c r="AC170" s="29" t="s">
        <v>8</v>
      </c>
      <c r="AD170" s="29" t="s">
        <v>8</v>
      </c>
      <c r="AE170" s="29" t="s">
        <v>8</v>
      </c>
      <c r="AF170" s="29" t="s">
        <v>8</v>
      </c>
      <c r="AG170" s="29" t="s">
        <v>8</v>
      </c>
      <c r="AH170" s="29" t="s">
        <v>8</v>
      </c>
      <c r="AI170" s="29" t="s">
        <v>8</v>
      </c>
      <c r="AJ170" s="29" t="s">
        <v>8</v>
      </c>
      <c r="AK170" s="29" t="s">
        <v>8</v>
      </c>
      <c r="AL170" s="29" t="s">
        <v>8</v>
      </c>
      <c r="AM170" s="29">
        <v>3</v>
      </c>
      <c r="AN170" s="29" t="s">
        <v>8</v>
      </c>
      <c r="AO170" s="29">
        <v>1</v>
      </c>
      <c r="AP170" s="29">
        <v>1</v>
      </c>
      <c r="AQ170" s="29">
        <v>2</v>
      </c>
      <c r="AR170" s="29" t="s">
        <v>18982</v>
      </c>
      <c r="AS170" s="29" t="s">
        <v>19003</v>
      </c>
      <c r="AT170" s="29" t="s">
        <v>8</v>
      </c>
      <c r="AU170" s="29" t="s">
        <v>8</v>
      </c>
      <c r="AV170" s="29" t="s">
        <v>8</v>
      </c>
      <c r="AW170" s="29" t="s">
        <v>8</v>
      </c>
      <c r="AX170" s="29" t="s">
        <v>8</v>
      </c>
      <c r="AY170" s="29" t="s">
        <v>8</v>
      </c>
      <c r="AZ170" s="29" t="s">
        <v>8</v>
      </c>
      <c r="BA170" s="29" t="s">
        <v>8</v>
      </c>
      <c r="BB170" s="29" t="s">
        <v>8</v>
      </c>
      <c r="BC170" s="29" t="s">
        <v>8</v>
      </c>
      <c r="BD170" s="29" t="s">
        <v>8</v>
      </c>
      <c r="BE170" s="29" t="s">
        <v>8</v>
      </c>
      <c r="BF170" s="29" t="s">
        <v>8</v>
      </c>
      <c r="BG170" s="29" t="s">
        <v>8</v>
      </c>
      <c r="BH170" s="29" t="s">
        <v>8</v>
      </c>
      <c r="BI170" s="29" t="s">
        <v>8</v>
      </c>
      <c r="BJ170" s="29" t="s">
        <v>8</v>
      </c>
      <c r="BK170" s="29" t="s">
        <v>8</v>
      </c>
      <c r="BL170" s="29" t="s">
        <v>8</v>
      </c>
      <c r="BM170" s="29" t="s">
        <v>8</v>
      </c>
      <c r="BN170" s="29" t="s">
        <v>8</v>
      </c>
      <c r="BO170" s="29" t="s">
        <v>8</v>
      </c>
      <c r="BP170" s="29" t="s">
        <v>8</v>
      </c>
      <c r="BQ170" s="29" t="s">
        <v>8</v>
      </c>
      <c r="BR170" s="29" t="s">
        <v>8</v>
      </c>
      <c r="BS170" s="29" t="s">
        <v>722</v>
      </c>
      <c r="BT170" s="29" t="b">
        <v>0</v>
      </c>
      <c r="BU170" s="29" t="b">
        <v>0</v>
      </c>
      <c r="BV170" s="29" t="b">
        <v>0</v>
      </c>
      <c r="BW170" s="29" t="b">
        <v>0</v>
      </c>
      <c r="BX170" s="29" t="b">
        <v>0</v>
      </c>
      <c r="BY170" s="29" t="b">
        <v>1</v>
      </c>
      <c r="BZ170" s="29" t="b">
        <v>1</v>
      </c>
      <c r="CA170" s="29" t="b">
        <v>0</v>
      </c>
      <c r="CB170" s="29">
        <v>1</v>
      </c>
      <c r="CC170" s="29" t="s">
        <v>1442</v>
      </c>
      <c r="CD170" s="29" t="s">
        <v>1443</v>
      </c>
      <c r="CE170" s="29" t="s">
        <v>1444</v>
      </c>
      <c r="CF170" s="29" t="s">
        <v>1445</v>
      </c>
    </row>
    <row r="171" spans="1:84" x14ac:dyDescent="0.25">
      <c r="A171" s="29" t="s">
        <v>1446</v>
      </c>
      <c r="B171" s="29">
        <v>310410942995952</v>
      </c>
      <c r="C171" s="29">
        <v>8.9014103279429894E+19</v>
      </c>
      <c r="D171" s="29">
        <v>353118083539513</v>
      </c>
      <c r="E171" s="29">
        <v>77</v>
      </c>
      <c r="F171" s="29">
        <v>7</v>
      </c>
      <c r="G171" s="29">
        <v>1165</v>
      </c>
      <c r="H171" s="29">
        <v>1165</v>
      </c>
      <c r="I171" s="29" t="s">
        <v>1447</v>
      </c>
      <c r="J171" s="29" t="s">
        <v>1448</v>
      </c>
      <c r="K171" s="50">
        <v>2.3697622535992E+16</v>
      </c>
      <c r="L171" s="50">
        <v>9043098763605050</v>
      </c>
      <c r="M171" s="50">
        <v>-3618329838046950</v>
      </c>
      <c r="N171" s="29" t="s">
        <v>18972</v>
      </c>
      <c r="O171" s="29">
        <v>1</v>
      </c>
      <c r="P171" s="29">
        <v>1</v>
      </c>
      <c r="Q171" s="29" t="s">
        <v>8</v>
      </c>
      <c r="R171" s="29" t="s">
        <v>8</v>
      </c>
      <c r="S171" s="29" t="s">
        <v>8</v>
      </c>
      <c r="T171" s="29" t="s">
        <v>8</v>
      </c>
      <c r="U171" s="29" t="s">
        <v>8</v>
      </c>
      <c r="V171" s="29" t="s">
        <v>8</v>
      </c>
      <c r="W171" s="29" t="s">
        <v>8</v>
      </c>
      <c r="X171" s="29" t="s">
        <v>8</v>
      </c>
      <c r="Y171" s="29" t="s">
        <v>8</v>
      </c>
      <c r="Z171" s="29" t="s">
        <v>8</v>
      </c>
      <c r="AA171" s="29" t="s">
        <v>8</v>
      </c>
      <c r="AB171" s="29" t="s">
        <v>8</v>
      </c>
      <c r="AC171" s="29" t="s">
        <v>8</v>
      </c>
      <c r="AD171" s="29" t="s">
        <v>8</v>
      </c>
      <c r="AE171" s="29" t="s">
        <v>8</v>
      </c>
      <c r="AF171" s="29" t="s">
        <v>8</v>
      </c>
      <c r="AG171" s="29" t="s">
        <v>8</v>
      </c>
      <c r="AH171" s="29" t="s">
        <v>8</v>
      </c>
      <c r="AI171" s="29" t="s">
        <v>8</v>
      </c>
      <c r="AJ171" s="29" t="s">
        <v>8</v>
      </c>
      <c r="AK171" s="29" t="s">
        <v>8</v>
      </c>
      <c r="AL171" s="29" t="s">
        <v>8</v>
      </c>
      <c r="AM171" s="29" t="s">
        <v>8</v>
      </c>
      <c r="AN171" s="29" t="s">
        <v>8</v>
      </c>
      <c r="AO171" s="29" t="s">
        <v>8</v>
      </c>
      <c r="AP171" s="29" t="s">
        <v>8</v>
      </c>
      <c r="AQ171" s="29" t="s">
        <v>8</v>
      </c>
      <c r="AR171" s="29" t="s">
        <v>8</v>
      </c>
      <c r="AS171" s="29" t="s">
        <v>8</v>
      </c>
      <c r="AT171" s="29">
        <v>3</v>
      </c>
      <c r="AU171" s="29" t="s">
        <v>8</v>
      </c>
      <c r="AV171" s="29">
        <v>2</v>
      </c>
      <c r="AW171" s="29">
        <v>1</v>
      </c>
      <c r="AX171" s="29">
        <v>1</v>
      </c>
      <c r="AY171" s="29">
        <v>10</v>
      </c>
      <c r="AZ171" s="29">
        <v>1</v>
      </c>
      <c r="BA171" s="29" t="s">
        <v>8</v>
      </c>
      <c r="BB171" s="29" t="s">
        <v>8</v>
      </c>
      <c r="BC171" s="29" t="s">
        <v>8</v>
      </c>
      <c r="BD171" s="29" t="s">
        <v>8</v>
      </c>
      <c r="BE171" s="29" t="s">
        <v>8</v>
      </c>
      <c r="BF171" s="29" t="s">
        <v>8</v>
      </c>
      <c r="BG171" s="29" t="s">
        <v>8</v>
      </c>
      <c r="BH171" s="29" t="s">
        <v>8</v>
      </c>
      <c r="BI171" s="29" t="s">
        <v>8</v>
      </c>
      <c r="BJ171" s="29" t="s">
        <v>8</v>
      </c>
      <c r="BK171" s="29" t="s">
        <v>8</v>
      </c>
      <c r="BL171" s="29" t="s">
        <v>8</v>
      </c>
      <c r="BM171" s="29" t="s">
        <v>8</v>
      </c>
      <c r="BN171" s="29" t="s">
        <v>8</v>
      </c>
      <c r="BO171" s="29" t="s">
        <v>8</v>
      </c>
      <c r="BP171" s="29" t="s">
        <v>8</v>
      </c>
      <c r="BQ171" s="29" t="s">
        <v>8</v>
      </c>
      <c r="BR171" s="29" t="s">
        <v>8</v>
      </c>
      <c r="BS171" s="29" t="s">
        <v>1449</v>
      </c>
      <c r="BT171" s="29" t="b">
        <v>0</v>
      </c>
      <c r="BU171" s="29" t="b">
        <v>0</v>
      </c>
      <c r="BV171" s="29" t="b">
        <v>0</v>
      </c>
      <c r="BW171" s="29" t="b">
        <v>0</v>
      </c>
      <c r="BX171" s="29" t="b">
        <v>0</v>
      </c>
      <c r="BY171" s="29" t="b">
        <v>1</v>
      </c>
      <c r="BZ171" s="29" t="b">
        <v>1</v>
      </c>
      <c r="CA171" s="29" t="b">
        <v>0</v>
      </c>
      <c r="CB171" s="29">
        <v>1</v>
      </c>
      <c r="CC171" s="29" t="s">
        <v>1450</v>
      </c>
      <c r="CD171" s="29" t="s">
        <v>1451</v>
      </c>
      <c r="CE171" s="29" t="s">
        <v>1452</v>
      </c>
      <c r="CF171" s="29" t="s">
        <v>1453</v>
      </c>
    </row>
    <row r="172" spans="1:84" x14ac:dyDescent="0.25">
      <c r="A172" s="29" t="s">
        <v>1454</v>
      </c>
      <c r="B172" s="29">
        <v>310410946642114</v>
      </c>
      <c r="C172" s="29">
        <v>8.9014103279466398E+19</v>
      </c>
      <c r="D172" s="29">
        <v>353118084379430</v>
      </c>
      <c r="E172" s="29">
        <v>77</v>
      </c>
      <c r="F172" s="29">
        <v>9</v>
      </c>
      <c r="G172" s="29">
        <v>1179</v>
      </c>
      <c r="H172" s="29">
        <v>1179</v>
      </c>
      <c r="I172" s="29" t="s">
        <v>1455</v>
      </c>
      <c r="J172" s="29" t="s">
        <v>1456</v>
      </c>
      <c r="K172" s="50">
        <v>2.36941466138893E+16</v>
      </c>
      <c r="L172" s="50">
        <v>9043203619367620</v>
      </c>
      <c r="M172" s="50">
        <v>-3.85975635452168E+16</v>
      </c>
      <c r="N172" s="29" t="s">
        <v>18972</v>
      </c>
      <c r="O172" s="29">
        <v>1</v>
      </c>
      <c r="P172" s="29">
        <v>1</v>
      </c>
      <c r="Q172" s="29" t="s">
        <v>19018</v>
      </c>
      <c r="R172" s="29" t="s">
        <v>8</v>
      </c>
      <c r="S172" s="29" t="s">
        <v>8</v>
      </c>
      <c r="T172" s="29" t="s">
        <v>8</v>
      </c>
      <c r="U172" s="29" t="s">
        <v>8</v>
      </c>
      <c r="V172" s="29">
        <v>3</v>
      </c>
      <c r="W172" s="29" t="s">
        <v>8</v>
      </c>
      <c r="X172" s="29">
        <v>0</v>
      </c>
      <c r="Y172" s="29" t="s">
        <v>8</v>
      </c>
      <c r="Z172" s="29">
        <v>1</v>
      </c>
      <c r="AA172" s="29" t="s">
        <v>19003</v>
      </c>
      <c r="AB172" s="29" t="s">
        <v>18983</v>
      </c>
      <c r="AC172" s="29" t="s">
        <v>8</v>
      </c>
      <c r="AD172" s="29" t="s">
        <v>8</v>
      </c>
      <c r="AE172" s="29" t="s">
        <v>8</v>
      </c>
      <c r="AF172" s="29" t="s">
        <v>8</v>
      </c>
      <c r="AG172" s="29" t="s">
        <v>8</v>
      </c>
      <c r="AH172" s="29" t="s">
        <v>8</v>
      </c>
      <c r="AI172" s="29" t="s">
        <v>8</v>
      </c>
      <c r="AJ172" s="29" t="s">
        <v>8</v>
      </c>
      <c r="AK172" s="29" t="s">
        <v>8</v>
      </c>
      <c r="AL172" s="29" t="s">
        <v>8</v>
      </c>
      <c r="AM172" s="29" t="s">
        <v>8</v>
      </c>
      <c r="AN172" s="29" t="s">
        <v>8</v>
      </c>
      <c r="AO172" s="29" t="s">
        <v>8</v>
      </c>
      <c r="AP172" s="29" t="s">
        <v>8</v>
      </c>
      <c r="AQ172" s="29" t="s">
        <v>8</v>
      </c>
      <c r="AR172" s="29" t="s">
        <v>8</v>
      </c>
      <c r="AS172" s="29" t="s">
        <v>8</v>
      </c>
      <c r="AT172" s="29" t="s">
        <v>8</v>
      </c>
      <c r="AU172" s="29" t="s">
        <v>8</v>
      </c>
      <c r="AV172" s="29" t="s">
        <v>8</v>
      </c>
      <c r="AW172" s="29" t="s">
        <v>8</v>
      </c>
      <c r="AX172" s="29" t="s">
        <v>8</v>
      </c>
      <c r="AY172" s="29" t="s">
        <v>8</v>
      </c>
      <c r="AZ172" s="29" t="s">
        <v>8</v>
      </c>
      <c r="BA172" s="29" t="s">
        <v>8</v>
      </c>
      <c r="BB172" s="29" t="s">
        <v>8</v>
      </c>
      <c r="BC172" s="29" t="s">
        <v>8</v>
      </c>
      <c r="BD172" s="29" t="s">
        <v>8</v>
      </c>
      <c r="BE172" s="29" t="s">
        <v>8</v>
      </c>
      <c r="BF172" s="29" t="s">
        <v>8</v>
      </c>
      <c r="BG172" s="29" t="s">
        <v>8</v>
      </c>
      <c r="BH172" s="29" t="s">
        <v>8</v>
      </c>
      <c r="BI172" s="29" t="s">
        <v>8</v>
      </c>
      <c r="BJ172" s="29" t="s">
        <v>8</v>
      </c>
      <c r="BK172" s="29" t="s">
        <v>8</v>
      </c>
      <c r="BL172" s="29" t="s">
        <v>8</v>
      </c>
      <c r="BM172" s="29" t="s">
        <v>8</v>
      </c>
      <c r="BN172" s="29" t="s">
        <v>8</v>
      </c>
      <c r="BO172" s="29" t="s">
        <v>8</v>
      </c>
      <c r="BP172" s="29" t="s">
        <v>8</v>
      </c>
      <c r="BQ172" s="29" t="s">
        <v>8</v>
      </c>
      <c r="BR172" s="29" t="s">
        <v>8</v>
      </c>
      <c r="BS172" s="29" t="s">
        <v>1457</v>
      </c>
      <c r="BT172" s="29" t="b">
        <v>0</v>
      </c>
      <c r="BU172" s="29" t="b">
        <v>0</v>
      </c>
      <c r="BV172" s="29" t="b">
        <v>0</v>
      </c>
      <c r="BW172" s="29" t="b">
        <v>1</v>
      </c>
      <c r="BX172" s="29" t="b">
        <v>0</v>
      </c>
      <c r="BY172" s="29" t="b">
        <v>0</v>
      </c>
      <c r="BZ172" s="29" t="b">
        <v>0</v>
      </c>
      <c r="CA172" s="29" t="b">
        <v>1</v>
      </c>
      <c r="CB172" s="29">
        <v>1</v>
      </c>
      <c r="CC172" s="29" t="s">
        <v>1458</v>
      </c>
      <c r="CD172" s="29" t="s">
        <v>1459</v>
      </c>
      <c r="CE172" s="29" t="s">
        <v>1460</v>
      </c>
      <c r="CF172" s="29" t="s">
        <v>1461</v>
      </c>
    </row>
    <row r="173" spans="1:84" x14ac:dyDescent="0.25">
      <c r="A173" s="29" t="s">
        <v>1462</v>
      </c>
      <c r="B173" s="29">
        <v>310410946642114</v>
      </c>
      <c r="C173" s="29">
        <v>8.9014103279466398E+19</v>
      </c>
      <c r="D173" s="29">
        <v>353118084379430</v>
      </c>
      <c r="E173" s="29">
        <v>77</v>
      </c>
      <c r="F173" s="29">
        <v>11</v>
      </c>
      <c r="G173" s="29">
        <v>1176</v>
      </c>
      <c r="H173" s="29">
        <v>1176</v>
      </c>
      <c r="I173" s="29" t="s">
        <v>1463</v>
      </c>
      <c r="J173" s="29" t="s">
        <v>1464</v>
      </c>
      <c r="K173" s="50">
        <v>236946558561965</v>
      </c>
      <c r="L173" s="50">
        <v>9043231642078230</v>
      </c>
      <c r="M173" s="50">
        <v>-3493589939407000</v>
      </c>
      <c r="N173" s="29" t="s">
        <v>18972</v>
      </c>
      <c r="O173" s="29">
        <v>1</v>
      </c>
      <c r="P173" s="29">
        <v>1</v>
      </c>
      <c r="Q173" s="29" t="s">
        <v>8</v>
      </c>
      <c r="R173" s="29" t="s">
        <v>8</v>
      </c>
      <c r="S173" s="29" t="s">
        <v>8</v>
      </c>
      <c r="T173" s="29" t="s">
        <v>8</v>
      </c>
      <c r="U173" s="29" t="s">
        <v>8</v>
      </c>
      <c r="V173" s="29" t="s">
        <v>8</v>
      </c>
      <c r="W173" s="29" t="s">
        <v>8</v>
      </c>
      <c r="X173" s="29" t="s">
        <v>8</v>
      </c>
      <c r="Y173" s="29" t="s">
        <v>8</v>
      </c>
      <c r="Z173" s="29" t="s">
        <v>8</v>
      </c>
      <c r="AA173" s="29" t="s">
        <v>8</v>
      </c>
      <c r="AB173" s="29" t="s">
        <v>8</v>
      </c>
      <c r="AC173" s="29" t="s">
        <v>8</v>
      </c>
      <c r="AD173" s="29" t="s">
        <v>8</v>
      </c>
      <c r="AE173" s="29" t="s">
        <v>8</v>
      </c>
      <c r="AF173" s="29" t="s">
        <v>8</v>
      </c>
      <c r="AG173" s="29" t="s">
        <v>8</v>
      </c>
      <c r="AH173" s="29" t="s">
        <v>8</v>
      </c>
      <c r="AI173" s="29" t="s">
        <v>8</v>
      </c>
      <c r="AJ173" s="29" t="s">
        <v>8</v>
      </c>
      <c r="AK173" s="29" t="s">
        <v>8</v>
      </c>
      <c r="AL173" s="29" t="s">
        <v>8</v>
      </c>
      <c r="AM173" s="29" t="s">
        <v>8</v>
      </c>
      <c r="AN173" s="29" t="s">
        <v>8</v>
      </c>
      <c r="AO173" s="29" t="s">
        <v>8</v>
      </c>
      <c r="AP173" s="29" t="s">
        <v>8</v>
      </c>
      <c r="AQ173" s="29" t="s">
        <v>8</v>
      </c>
      <c r="AR173" s="29" t="s">
        <v>8</v>
      </c>
      <c r="AS173" s="29" t="s">
        <v>8</v>
      </c>
      <c r="AT173" s="29" t="s">
        <v>8</v>
      </c>
      <c r="AU173" s="29" t="s">
        <v>8</v>
      </c>
      <c r="AV173" s="29" t="s">
        <v>8</v>
      </c>
      <c r="AW173" s="29" t="s">
        <v>8</v>
      </c>
      <c r="AX173" s="29" t="s">
        <v>8</v>
      </c>
      <c r="AY173" s="29" t="s">
        <v>8</v>
      </c>
      <c r="AZ173" s="29" t="s">
        <v>8</v>
      </c>
      <c r="BA173" s="29" t="s">
        <v>8</v>
      </c>
      <c r="BB173" s="29" t="s">
        <v>8</v>
      </c>
      <c r="BC173" s="29" t="s">
        <v>8</v>
      </c>
      <c r="BD173" s="29" t="s">
        <v>8</v>
      </c>
      <c r="BE173" s="29" t="s">
        <v>8</v>
      </c>
      <c r="BF173" s="29" t="s">
        <v>8</v>
      </c>
      <c r="BG173" s="29" t="s">
        <v>8</v>
      </c>
      <c r="BH173" s="29" t="s">
        <v>8</v>
      </c>
      <c r="BI173" s="29" t="s">
        <v>8</v>
      </c>
      <c r="BJ173" s="29" t="s">
        <v>8</v>
      </c>
      <c r="BK173" s="29" t="s">
        <v>8</v>
      </c>
      <c r="BL173" s="29" t="s">
        <v>8</v>
      </c>
      <c r="BM173" s="29" t="s">
        <v>8</v>
      </c>
      <c r="BN173" s="29" t="s">
        <v>8</v>
      </c>
      <c r="BO173" s="29" t="s">
        <v>8</v>
      </c>
      <c r="BP173" s="29" t="s">
        <v>8</v>
      </c>
      <c r="BQ173" s="29">
        <v>1</v>
      </c>
      <c r="BR173" s="29" t="s">
        <v>8</v>
      </c>
      <c r="BS173" s="29" t="s">
        <v>1465</v>
      </c>
      <c r="BT173" s="29" t="b">
        <v>0</v>
      </c>
      <c r="BU173" s="29" t="b">
        <v>0</v>
      </c>
      <c r="BV173" s="29" t="b">
        <v>0</v>
      </c>
      <c r="BW173" s="29" t="b">
        <v>1</v>
      </c>
      <c r="BX173" s="29" t="b">
        <v>0</v>
      </c>
      <c r="BY173" s="29" t="b">
        <v>0</v>
      </c>
      <c r="BZ173" s="29" t="b">
        <v>0</v>
      </c>
      <c r="CA173" s="29" t="b">
        <v>1</v>
      </c>
      <c r="CB173" s="29">
        <v>1</v>
      </c>
      <c r="CC173" s="29" t="s">
        <v>1466</v>
      </c>
      <c r="CD173" s="29" t="s">
        <v>1467</v>
      </c>
      <c r="CE173" s="29" t="s">
        <v>1468</v>
      </c>
      <c r="CF173" s="29" t="s">
        <v>1469</v>
      </c>
    </row>
    <row r="174" spans="1:84" x14ac:dyDescent="0.25">
      <c r="A174" s="29" t="s">
        <v>1470</v>
      </c>
      <c r="B174" s="29">
        <v>310410946642114</v>
      </c>
      <c r="C174" s="29">
        <v>8.9014103279466398E+19</v>
      </c>
      <c r="D174" s="29">
        <v>353118084379430</v>
      </c>
      <c r="E174" s="29">
        <v>77</v>
      </c>
      <c r="F174" s="29">
        <v>9</v>
      </c>
      <c r="G174" s="29">
        <v>1180</v>
      </c>
      <c r="H174" s="29">
        <v>1180</v>
      </c>
      <c r="I174" s="29" t="s">
        <v>1471</v>
      </c>
      <c r="J174" s="29" t="s">
        <v>1472</v>
      </c>
      <c r="K174" s="50">
        <v>2.36956323854111E+16</v>
      </c>
      <c r="L174" s="50">
        <v>9043175435284130</v>
      </c>
      <c r="M174" s="50">
        <v>-3917133364352150</v>
      </c>
      <c r="N174" s="29" t="s">
        <v>18972</v>
      </c>
      <c r="O174" s="29">
        <v>1</v>
      </c>
      <c r="P174" s="29">
        <v>1</v>
      </c>
      <c r="Q174" s="29" t="s">
        <v>19055</v>
      </c>
      <c r="R174" s="29" t="s">
        <v>8</v>
      </c>
      <c r="S174" s="29" t="s">
        <v>8</v>
      </c>
      <c r="T174" s="29" t="s">
        <v>8</v>
      </c>
      <c r="U174" s="29" t="s">
        <v>8</v>
      </c>
      <c r="V174" s="29">
        <v>3</v>
      </c>
      <c r="W174" s="29" t="s">
        <v>8</v>
      </c>
      <c r="X174" s="29">
        <v>0</v>
      </c>
      <c r="Y174" s="29" t="s">
        <v>8</v>
      </c>
      <c r="Z174" s="29">
        <v>1</v>
      </c>
      <c r="AA174" s="29" t="s">
        <v>19001</v>
      </c>
      <c r="AB174" s="29" t="s">
        <v>18974</v>
      </c>
      <c r="AC174" s="29" t="s">
        <v>8</v>
      </c>
      <c r="AD174" s="29" t="s">
        <v>8</v>
      </c>
      <c r="AE174" s="29" t="s">
        <v>8</v>
      </c>
      <c r="AF174" s="29" t="s">
        <v>8</v>
      </c>
      <c r="AG174" s="29" t="s">
        <v>8</v>
      </c>
      <c r="AH174" s="29" t="s">
        <v>8</v>
      </c>
      <c r="AI174" s="29" t="s">
        <v>8</v>
      </c>
      <c r="AJ174" s="29" t="s">
        <v>8</v>
      </c>
      <c r="AK174" s="29" t="s">
        <v>8</v>
      </c>
      <c r="AL174" s="29" t="s">
        <v>8</v>
      </c>
      <c r="AM174" s="29" t="s">
        <v>8</v>
      </c>
      <c r="AN174" s="29" t="s">
        <v>8</v>
      </c>
      <c r="AO174" s="29" t="s">
        <v>8</v>
      </c>
      <c r="AP174" s="29" t="s">
        <v>8</v>
      </c>
      <c r="AQ174" s="29" t="s">
        <v>8</v>
      </c>
      <c r="AR174" s="29" t="s">
        <v>8</v>
      </c>
      <c r="AS174" s="29" t="s">
        <v>8</v>
      </c>
      <c r="AT174" s="29" t="s">
        <v>8</v>
      </c>
      <c r="AU174" s="29" t="s">
        <v>8</v>
      </c>
      <c r="AV174" s="29" t="s">
        <v>8</v>
      </c>
      <c r="AW174" s="29" t="s">
        <v>8</v>
      </c>
      <c r="AX174" s="29" t="s">
        <v>8</v>
      </c>
      <c r="AY174" s="29" t="s">
        <v>8</v>
      </c>
      <c r="AZ174" s="29" t="s">
        <v>8</v>
      </c>
      <c r="BA174" s="29" t="s">
        <v>8</v>
      </c>
      <c r="BB174" s="29" t="s">
        <v>8</v>
      </c>
      <c r="BC174" s="29" t="s">
        <v>8</v>
      </c>
      <c r="BD174" s="29" t="s">
        <v>8</v>
      </c>
      <c r="BE174" s="29" t="s">
        <v>8</v>
      </c>
      <c r="BF174" s="29" t="s">
        <v>8</v>
      </c>
      <c r="BG174" s="29" t="s">
        <v>8</v>
      </c>
      <c r="BH174" s="29" t="s">
        <v>8</v>
      </c>
      <c r="BI174" s="29" t="s">
        <v>8</v>
      </c>
      <c r="BJ174" s="29" t="s">
        <v>8</v>
      </c>
      <c r="BK174" s="29" t="s">
        <v>8</v>
      </c>
      <c r="BL174" s="29" t="s">
        <v>8</v>
      </c>
      <c r="BM174" s="29" t="s">
        <v>8</v>
      </c>
      <c r="BN174" s="29" t="s">
        <v>8</v>
      </c>
      <c r="BO174" s="29" t="s">
        <v>8</v>
      </c>
      <c r="BP174" s="29" t="s">
        <v>8</v>
      </c>
      <c r="BQ174" s="29" t="s">
        <v>8</v>
      </c>
      <c r="BR174" s="29" t="s">
        <v>8</v>
      </c>
      <c r="BS174" s="29" t="s">
        <v>1473</v>
      </c>
      <c r="BT174" s="29" t="b">
        <v>0</v>
      </c>
      <c r="BU174" s="29" t="b">
        <v>0</v>
      </c>
      <c r="BV174" s="29" t="b">
        <v>0</v>
      </c>
      <c r="BW174" s="29" t="b">
        <v>1</v>
      </c>
      <c r="BX174" s="29" t="b">
        <v>0</v>
      </c>
      <c r="BY174" s="29" t="b">
        <v>0</v>
      </c>
      <c r="BZ174" s="29" t="b">
        <v>0</v>
      </c>
      <c r="CA174" s="29" t="b">
        <v>1</v>
      </c>
      <c r="CB174" s="29">
        <v>1</v>
      </c>
      <c r="CC174" s="29" t="s">
        <v>1474</v>
      </c>
      <c r="CD174" s="29" t="s">
        <v>1475</v>
      </c>
      <c r="CE174" s="29" t="s">
        <v>1476</v>
      </c>
      <c r="CF174" s="29" t="s">
        <v>1477</v>
      </c>
    </row>
    <row r="175" spans="1:84" x14ac:dyDescent="0.25">
      <c r="A175" s="29" t="s">
        <v>1478</v>
      </c>
      <c r="B175" s="29">
        <v>310410946642114</v>
      </c>
      <c r="C175" s="29">
        <v>8.9014103279466398E+19</v>
      </c>
      <c r="D175" s="29">
        <v>353118084379430</v>
      </c>
      <c r="E175" s="29">
        <v>77</v>
      </c>
      <c r="F175" s="29">
        <v>3</v>
      </c>
      <c r="G175" s="29">
        <v>1178</v>
      </c>
      <c r="H175" s="29">
        <v>1178</v>
      </c>
      <c r="I175" s="29" t="s">
        <v>1479</v>
      </c>
      <c r="J175" s="29" t="s">
        <v>1480</v>
      </c>
      <c r="K175" s="50">
        <v>236958589188619</v>
      </c>
      <c r="L175" s="50">
        <v>9043158516622560</v>
      </c>
      <c r="M175" s="50">
        <v>-4.1270453832567104E+16</v>
      </c>
      <c r="N175" s="29" t="s">
        <v>18972</v>
      </c>
      <c r="O175" s="29">
        <v>1</v>
      </c>
      <c r="P175" s="29">
        <v>1</v>
      </c>
      <c r="Q175" s="29" t="s">
        <v>19056</v>
      </c>
      <c r="R175" s="29" t="s">
        <v>8</v>
      </c>
      <c r="S175" s="29" t="s">
        <v>8</v>
      </c>
      <c r="T175" s="29" t="s">
        <v>8</v>
      </c>
      <c r="U175" s="29" t="s">
        <v>8</v>
      </c>
      <c r="V175" s="29" t="s">
        <v>8</v>
      </c>
      <c r="W175" s="29" t="s">
        <v>8</v>
      </c>
      <c r="X175" s="29" t="s">
        <v>8</v>
      </c>
      <c r="Y175" s="29" t="s">
        <v>8</v>
      </c>
      <c r="Z175" s="29" t="s">
        <v>8</v>
      </c>
      <c r="AA175" s="29" t="s">
        <v>8</v>
      </c>
      <c r="AB175" s="29" t="s">
        <v>8</v>
      </c>
      <c r="AC175" s="29" t="s">
        <v>8</v>
      </c>
      <c r="AD175" s="29" t="s">
        <v>8</v>
      </c>
      <c r="AE175" s="29" t="s">
        <v>8</v>
      </c>
      <c r="AF175" s="29" t="s">
        <v>8</v>
      </c>
      <c r="AG175" s="29">
        <v>2</v>
      </c>
      <c r="AH175" s="29">
        <v>3</v>
      </c>
      <c r="AI175" s="29" t="s">
        <v>8</v>
      </c>
      <c r="AJ175" s="29">
        <v>2</v>
      </c>
      <c r="AK175" s="29" t="s">
        <v>18990</v>
      </c>
      <c r="AL175" s="29" t="s">
        <v>19001</v>
      </c>
      <c r="AM175" s="29" t="s">
        <v>8</v>
      </c>
      <c r="AN175" s="29" t="s">
        <v>8</v>
      </c>
      <c r="AO175" s="29" t="s">
        <v>8</v>
      </c>
      <c r="AP175" s="29" t="s">
        <v>8</v>
      </c>
      <c r="AQ175" s="29" t="s">
        <v>8</v>
      </c>
      <c r="AR175" s="29" t="s">
        <v>8</v>
      </c>
      <c r="AS175" s="29" t="s">
        <v>8</v>
      </c>
      <c r="AT175" s="29" t="s">
        <v>8</v>
      </c>
      <c r="AU175" s="29" t="s">
        <v>8</v>
      </c>
      <c r="AV175" s="29" t="s">
        <v>8</v>
      </c>
      <c r="AW175" s="29" t="s">
        <v>8</v>
      </c>
      <c r="AX175" s="29" t="s">
        <v>8</v>
      </c>
      <c r="AY175" s="29" t="s">
        <v>8</v>
      </c>
      <c r="AZ175" s="29" t="s">
        <v>8</v>
      </c>
      <c r="BA175" s="29" t="s">
        <v>8</v>
      </c>
      <c r="BB175" s="29" t="s">
        <v>8</v>
      </c>
      <c r="BC175" s="29" t="s">
        <v>8</v>
      </c>
      <c r="BD175" s="29" t="s">
        <v>8</v>
      </c>
      <c r="BE175" s="29" t="s">
        <v>8</v>
      </c>
      <c r="BF175" s="29" t="s">
        <v>8</v>
      </c>
      <c r="BG175" s="29" t="s">
        <v>8</v>
      </c>
      <c r="BH175" s="29" t="s">
        <v>8</v>
      </c>
      <c r="BI175" s="29" t="s">
        <v>8</v>
      </c>
      <c r="BJ175" s="29" t="s">
        <v>8</v>
      </c>
      <c r="BK175" s="29" t="s">
        <v>8</v>
      </c>
      <c r="BL175" s="29" t="s">
        <v>8</v>
      </c>
      <c r="BM175" s="29" t="s">
        <v>8</v>
      </c>
      <c r="BN175" s="29" t="s">
        <v>8</v>
      </c>
      <c r="BO175" s="29" t="s">
        <v>8</v>
      </c>
      <c r="BP175" s="29" t="s">
        <v>8</v>
      </c>
      <c r="BQ175" s="29" t="s">
        <v>8</v>
      </c>
      <c r="BR175" s="29" t="s">
        <v>8</v>
      </c>
      <c r="BS175" s="29" t="s">
        <v>1473</v>
      </c>
      <c r="BT175" s="29" t="b">
        <v>0</v>
      </c>
      <c r="BU175" s="29" t="b">
        <v>0</v>
      </c>
      <c r="BV175" s="29" t="b">
        <v>0</v>
      </c>
      <c r="BW175" s="29" t="b">
        <v>1</v>
      </c>
      <c r="BX175" s="29" t="b">
        <v>0</v>
      </c>
      <c r="BY175" s="29" t="b">
        <v>0</v>
      </c>
      <c r="BZ175" s="29" t="b">
        <v>0</v>
      </c>
      <c r="CA175" s="29" t="b">
        <v>1</v>
      </c>
      <c r="CB175" s="29">
        <v>1</v>
      </c>
      <c r="CC175" s="29" t="s">
        <v>1481</v>
      </c>
      <c r="CD175" s="29" t="s">
        <v>1482</v>
      </c>
      <c r="CE175" s="29" t="s">
        <v>1483</v>
      </c>
      <c r="CF175" s="29" t="s">
        <v>1484</v>
      </c>
    </row>
    <row r="176" spans="1:84" x14ac:dyDescent="0.25">
      <c r="A176" s="29" t="s">
        <v>1485</v>
      </c>
      <c r="B176" s="29">
        <v>310410946642114</v>
      </c>
      <c r="C176" s="29">
        <v>8.9014103279466398E+19</v>
      </c>
      <c r="D176" s="29">
        <v>353118084379430</v>
      </c>
      <c r="E176" s="29">
        <v>77</v>
      </c>
      <c r="F176" s="29">
        <v>11</v>
      </c>
      <c r="G176" s="29">
        <v>1175</v>
      </c>
      <c r="H176" s="29">
        <v>1175</v>
      </c>
      <c r="I176" s="29" t="s">
        <v>1486</v>
      </c>
      <c r="J176" s="29" t="s">
        <v>1487</v>
      </c>
      <c r="K176" s="50">
        <v>2369694966639080</v>
      </c>
      <c r="L176" s="50">
        <v>904315752106213</v>
      </c>
      <c r="M176" s="50">
        <v>-3.64030461429884E+16</v>
      </c>
      <c r="N176" s="29" t="s">
        <v>18972</v>
      </c>
      <c r="O176" s="29">
        <v>1</v>
      </c>
      <c r="P176" s="29">
        <v>1</v>
      </c>
      <c r="Q176" s="29" t="s">
        <v>8</v>
      </c>
      <c r="R176" s="29" t="s">
        <v>8</v>
      </c>
      <c r="S176" s="29" t="s">
        <v>8</v>
      </c>
      <c r="T176" s="29" t="s">
        <v>8</v>
      </c>
      <c r="U176" s="29" t="s">
        <v>8</v>
      </c>
      <c r="V176" s="29" t="s">
        <v>8</v>
      </c>
      <c r="W176" s="29" t="s">
        <v>8</v>
      </c>
      <c r="X176" s="29" t="s">
        <v>8</v>
      </c>
      <c r="Y176" s="29" t="s">
        <v>8</v>
      </c>
      <c r="Z176" s="29" t="s">
        <v>8</v>
      </c>
      <c r="AA176" s="29" t="s">
        <v>8</v>
      </c>
      <c r="AB176" s="29" t="s">
        <v>8</v>
      </c>
      <c r="AC176" s="29" t="s">
        <v>8</v>
      </c>
      <c r="AD176" s="29" t="s">
        <v>8</v>
      </c>
      <c r="AE176" s="29" t="s">
        <v>8</v>
      </c>
      <c r="AF176" s="29" t="s">
        <v>8</v>
      </c>
      <c r="AG176" s="29" t="s">
        <v>8</v>
      </c>
      <c r="AH176" s="29" t="s">
        <v>8</v>
      </c>
      <c r="AI176" s="29" t="s">
        <v>8</v>
      </c>
      <c r="AJ176" s="29" t="s">
        <v>8</v>
      </c>
      <c r="AK176" s="29" t="s">
        <v>8</v>
      </c>
      <c r="AL176" s="29" t="s">
        <v>8</v>
      </c>
      <c r="AM176" s="29" t="s">
        <v>8</v>
      </c>
      <c r="AN176" s="29" t="s">
        <v>8</v>
      </c>
      <c r="AO176" s="29" t="s">
        <v>8</v>
      </c>
      <c r="AP176" s="29" t="s">
        <v>8</v>
      </c>
      <c r="AQ176" s="29" t="s">
        <v>8</v>
      </c>
      <c r="AR176" s="29" t="s">
        <v>8</v>
      </c>
      <c r="AS176" s="29" t="s">
        <v>8</v>
      </c>
      <c r="AT176" s="29" t="s">
        <v>8</v>
      </c>
      <c r="AU176" s="29" t="s">
        <v>8</v>
      </c>
      <c r="AV176" s="29" t="s">
        <v>8</v>
      </c>
      <c r="AW176" s="29" t="s">
        <v>8</v>
      </c>
      <c r="AX176" s="29" t="s">
        <v>8</v>
      </c>
      <c r="AY176" s="29" t="s">
        <v>8</v>
      </c>
      <c r="AZ176" s="29" t="s">
        <v>8</v>
      </c>
      <c r="BA176" s="29" t="s">
        <v>8</v>
      </c>
      <c r="BB176" s="29" t="s">
        <v>8</v>
      </c>
      <c r="BC176" s="29" t="s">
        <v>8</v>
      </c>
      <c r="BD176" s="29" t="s">
        <v>8</v>
      </c>
      <c r="BE176" s="29" t="s">
        <v>8</v>
      </c>
      <c r="BF176" s="29" t="s">
        <v>8</v>
      </c>
      <c r="BG176" s="29" t="s">
        <v>8</v>
      </c>
      <c r="BH176" s="29" t="s">
        <v>8</v>
      </c>
      <c r="BI176" s="29" t="s">
        <v>8</v>
      </c>
      <c r="BJ176" s="29" t="s">
        <v>8</v>
      </c>
      <c r="BK176" s="29" t="s">
        <v>8</v>
      </c>
      <c r="BL176" s="29" t="s">
        <v>8</v>
      </c>
      <c r="BM176" s="29" t="s">
        <v>8</v>
      </c>
      <c r="BN176" s="29" t="s">
        <v>8</v>
      </c>
      <c r="BO176" s="29" t="s">
        <v>8</v>
      </c>
      <c r="BP176" s="29" t="s">
        <v>8</v>
      </c>
      <c r="BQ176" s="29">
        <v>1</v>
      </c>
      <c r="BR176" s="29" t="s">
        <v>8</v>
      </c>
      <c r="BS176" s="29" t="s">
        <v>1488</v>
      </c>
      <c r="BT176" s="29" t="b">
        <v>0</v>
      </c>
      <c r="BU176" s="29" t="b">
        <v>0</v>
      </c>
      <c r="BV176" s="29" t="b">
        <v>0</v>
      </c>
      <c r="BW176" s="29" t="b">
        <v>1</v>
      </c>
      <c r="BX176" s="29" t="b">
        <v>0</v>
      </c>
      <c r="BY176" s="29" t="b">
        <v>0</v>
      </c>
      <c r="BZ176" s="29" t="b">
        <v>0</v>
      </c>
      <c r="CA176" s="29" t="b">
        <v>1</v>
      </c>
      <c r="CB176" s="29">
        <v>1</v>
      </c>
      <c r="CC176" s="29" t="s">
        <v>1489</v>
      </c>
      <c r="CD176" s="29" t="s">
        <v>1490</v>
      </c>
      <c r="CE176" s="29" t="s">
        <v>1491</v>
      </c>
      <c r="CF176" s="29" t="s">
        <v>1492</v>
      </c>
    </row>
    <row r="177" spans="1:84" x14ac:dyDescent="0.25">
      <c r="A177" s="29" t="s">
        <v>1493</v>
      </c>
      <c r="B177" s="29">
        <v>310410928917370</v>
      </c>
      <c r="C177" s="29">
        <v>8.9014103279289106E+19</v>
      </c>
      <c r="D177" s="29">
        <v>353118081439583</v>
      </c>
      <c r="E177" s="29">
        <v>77</v>
      </c>
      <c r="F177" s="29">
        <v>8</v>
      </c>
      <c r="G177" s="29">
        <v>1170</v>
      </c>
      <c r="H177" s="29">
        <v>1170</v>
      </c>
      <c r="I177" s="29" t="s">
        <v>1494</v>
      </c>
      <c r="J177" s="29" t="s">
        <v>1495</v>
      </c>
      <c r="K177" s="50">
        <v>2.36941419668664E+16</v>
      </c>
      <c r="L177" s="50">
        <v>9043164737153570</v>
      </c>
      <c r="M177" s="50">
        <v>-1.76997387086041E+16</v>
      </c>
      <c r="N177" s="29" t="s">
        <v>18978</v>
      </c>
      <c r="O177" s="29">
        <v>2</v>
      </c>
      <c r="P177" s="29">
        <v>1</v>
      </c>
      <c r="Q177" s="29" t="s">
        <v>8</v>
      </c>
      <c r="R177" s="29">
        <v>2</v>
      </c>
      <c r="S177" s="29">
        <v>1</v>
      </c>
      <c r="T177" s="29" t="s">
        <v>8</v>
      </c>
      <c r="U177" s="29">
        <v>15</v>
      </c>
      <c r="V177" s="29" t="s">
        <v>8</v>
      </c>
      <c r="W177" s="29" t="s">
        <v>8</v>
      </c>
      <c r="X177" s="29" t="s">
        <v>8</v>
      </c>
      <c r="Y177" s="29" t="s">
        <v>8</v>
      </c>
      <c r="Z177" s="29" t="s">
        <v>8</v>
      </c>
      <c r="AA177" s="29" t="s">
        <v>8</v>
      </c>
      <c r="AB177" s="29" t="s">
        <v>8</v>
      </c>
      <c r="AC177" s="29" t="s">
        <v>8</v>
      </c>
      <c r="AD177" s="29" t="s">
        <v>8</v>
      </c>
      <c r="AE177" s="29" t="s">
        <v>8</v>
      </c>
      <c r="AF177" s="29" t="s">
        <v>8</v>
      </c>
      <c r="AG177" s="29" t="s">
        <v>8</v>
      </c>
      <c r="AH177" s="29" t="s">
        <v>8</v>
      </c>
      <c r="AI177" s="29" t="s">
        <v>8</v>
      </c>
      <c r="AJ177" s="29" t="s">
        <v>8</v>
      </c>
      <c r="AK177" s="29" t="s">
        <v>8</v>
      </c>
      <c r="AL177" s="29" t="s">
        <v>8</v>
      </c>
      <c r="AM177" s="29" t="s">
        <v>8</v>
      </c>
      <c r="AN177" s="29" t="s">
        <v>8</v>
      </c>
      <c r="AO177" s="29" t="s">
        <v>8</v>
      </c>
      <c r="AP177" s="29" t="s">
        <v>8</v>
      </c>
      <c r="AQ177" s="29" t="s">
        <v>8</v>
      </c>
      <c r="AR177" s="29" t="s">
        <v>8</v>
      </c>
      <c r="AS177" s="29" t="s">
        <v>8</v>
      </c>
      <c r="AT177" s="29" t="s">
        <v>8</v>
      </c>
      <c r="AU177" s="29" t="s">
        <v>8</v>
      </c>
      <c r="AV177" s="29" t="s">
        <v>8</v>
      </c>
      <c r="AW177" s="29" t="s">
        <v>8</v>
      </c>
      <c r="AX177" s="29" t="s">
        <v>8</v>
      </c>
      <c r="AY177" s="29" t="s">
        <v>8</v>
      </c>
      <c r="AZ177" s="29" t="s">
        <v>8</v>
      </c>
      <c r="BA177" s="29" t="s">
        <v>8</v>
      </c>
      <c r="BB177" s="29" t="s">
        <v>8</v>
      </c>
      <c r="BC177" s="29" t="s">
        <v>8</v>
      </c>
      <c r="BD177" s="29" t="s">
        <v>8</v>
      </c>
      <c r="BE177" s="29" t="s">
        <v>8</v>
      </c>
      <c r="BF177" s="29" t="s">
        <v>8</v>
      </c>
      <c r="BG177" s="29" t="s">
        <v>8</v>
      </c>
      <c r="BH177" s="29" t="s">
        <v>8</v>
      </c>
      <c r="BI177" s="29" t="s">
        <v>8</v>
      </c>
      <c r="BJ177" s="29" t="s">
        <v>8</v>
      </c>
      <c r="BK177" s="29" t="s">
        <v>8</v>
      </c>
      <c r="BL177" s="29" t="s">
        <v>8</v>
      </c>
      <c r="BM177" s="29" t="s">
        <v>8</v>
      </c>
      <c r="BN177" s="29" t="s">
        <v>8</v>
      </c>
      <c r="BO177" s="29" t="s">
        <v>8</v>
      </c>
      <c r="BP177" s="29" t="s">
        <v>8</v>
      </c>
      <c r="BQ177" s="29" t="s">
        <v>8</v>
      </c>
      <c r="BR177" s="29" t="s">
        <v>8</v>
      </c>
      <c r="BS177" s="29" t="s">
        <v>1496</v>
      </c>
      <c r="BT177" s="29" t="b">
        <v>1</v>
      </c>
      <c r="BU177" s="29" t="b">
        <v>0</v>
      </c>
      <c r="BV177" s="29" t="b">
        <v>1</v>
      </c>
      <c r="BW177" s="29" t="b">
        <v>0</v>
      </c>
      <c r="BX177" s="29" t="b">
        <v>0</v>
      </c>
      <c r="BY177" s="29" t="b">
        <v>0</v>
      </c>
      <c r="BZ177" s="29" t="b">
        <v>0</v>
      </c>
      <c r="CA177" s="29" t="b">
        <v>0</v>
      </c>
      <c r="CB177" s="29">
        <v>1</v>
      </c>
      <c r="CC177" s="29" t="s">
        <v>1497</v>
      </c>
      <c r="CD177" s="29" t="s">
        <v>1498</v>
      </c>
      <c r="CE177" s="29" t="s">
        <v>1499</v>
      </c>
      <c r="CF177" s="29" t="s">
        <v>1500</v>
      </c>
    </row>
    <row r="178" spans="1:84" x14ac:dyDescent="0.25">
      <c r="A178" s="29" t="s">
        <v>1501</v>
      </c>
      <c r="B178" s="29">
        <v>310410928917370</v>
      </c>
      <c r="C178" s="29">
        <v>8.9014103279289106E+19</v>
      </c>
      <c r="D178" s="29">
        <v>353118081439583</v>
      </c>
      <c r="E178" s="29">
        <v>77</v>
      </c>
      <c r="F178" s="29">
        <v>8</v>
      </c>
      <c r="G178" s="29">
        <v>1171</v>
      </c>
      <c r="H178" s="29">
        <v>1171</v>
      </c>
      <c r="I178" s="29" t="s">
        <v>1502</v>
      </c>
      <c r="J178" s="29" t="s">
        <v>1503</v>
      </c>
      <c r="K178" s="50">
        <v>2369562377198780</v>
      </c>
      <c r="L178" s="50">
        <v>904318760337014</v>
      </c>
      <c r="M178" s="50">
        <v>-3760072568708830</v>
      </c>
      <c r="N178" s="29" t="s">
        <v>18977</v>
      </c>
      <c r="O178" s="29">
        <v>2</v>
      </c>
      <c r="P178" s="29">
        <v>1</v>
      </c>
      <c r="Q178" s="29" t="s">
        <v>8</v>
      </c>
      <c r="R178" s="29">
        <v>2</v>
      </c>
      <c r="S178" s="29">
        <v>3</v>
      </c>
      <c r="T178" s="29" t="s">
        <v>8</v>
      </c>
      <c r="U178" s="29">
        <v>15</v>
      </c>
      <c r="V178" s="29" t="s">
        <v>8</v>
      </c>
      <c r="W178" s="29" t="s">
        <v>8</v>
      </c>
      <c r="X178" s="29" t="s">
        <v>8</v>
      </c>
      <c r="Y178" s="29" t="s">
        <v>8</v>
      </c>
      <c r="Z178" s="29" t="s">
        <v>8</v>
      </c>
      <c r="AA178" s="29" t="s">
        <v>8</v>
      </c>
      <c r="AB178" s="29" t="s">
        <v>8</v>
      </c>
      <c r="AC178" s="29" t="s">
        <v>8</v>
      </c>
      <c r="AD178" s="29" t="s">
        <v>8</v>
      </c>
      <c r="AE178" s="29" t="s">
        <v>8</v>
      </c>
      <c r="AF178" s="29" t="s">
        <v>8</v>
      </c>
      <c r="AG178" s="29" t="s">
        <v>8</v>
      </c>
      <c r="AH178" s="29" t="s">
        <v>8</v>
      </c>
      <c r="AI178" s="29" t="s">
        <v>8</v>
      </c>
      <c r="AJ178" s="29" t="s">
        <v>8</v>
      </c>
      <c r="AK178" s="29" t="s">
        <v>8</v>
      </c>
      <c r="AL178" s="29" t="s">
        <v>8</v>
      </c>
      <c r="AM178" s="29" t="s">
        <v>8</v>
      </c>
      <c r="AN178" s="29" t="s">
        <v>8</v>
      </c>
      <c r="AO178" s="29" t="s">
        <v>8</v>
      </c>
      <c r="AP178" s="29" t="s">
        <v>8</v>
      </c>
      <c r="AQ178" s="29" t="s">
        <v>8</v>
      </c>
      <c r="AR178" s="29" t="s">
        <v>8</v>
      </c>
      <c r="AS178" s="29" t="s">
        <v>8</v>
      </c>
      <c r="AT178" s="29" t="s">
        <v>8</v>
      </c>
      <c r="AU178" s="29" t="s">
        <v>8</v>
      </c>
      <c r="AV178" s="29" t="s">
        <v>8</v>
      </c>
      <c r="AW178" s="29" t="s">
        <v>8</v>
      </c>
      <c r="AX178" s="29" t="s">
        <v>8</v>
      </c>
      <c r="AY178" s="29" t="s">
        <v>8</v>
      </c>
      <c r="AZ178" s="29" t="s">
        <v>8</v>
      </c>
      <c r="BA178" s="29" t="s">
        <v>8</v>
      </c>
      <c r="BB178" s="29" t="s">
        <v>8</v>
      </c>
      <c r="BC178" s="29" t="s">
        <v>8</v>
      </c>
      <c r="BD178" s="29" t="s">
        <v>8</v>
      </c>
      <c r="BE178" s="29" t="s">
        <v>8</v>
      </c>
      <c r="BF178" s="29" t="s">
        <v>8</v>
      </c>
      <c r="BG178" s="29" t="s">
        <v>8</v>
      </c>
      <c r="BH178" s="29" t="s">
        <v>8</v>
      </c>
      <c r="BI178" s="29" t="s">
        <v>8</v>
      </c>
      <c r="BJ178" s="29" t="s">
        <v>8</v>
      </c>
      <c r="BK178" s="29" t="s">
        <v>8</v>
      </c>
      <c r="BL178" s="29" t="s">
        <v>8</v>
      </c>
      <c r="BM178" s="29" t="s">
        <v>8</v>
      </c>
      <c r="BN178" s="29" t="s">
        <v>8</v>
      </c>
      <c r="BO178" s="29" t="s">
        <v>8</v>
      </c>
      <c r="BP178" s="29" t="s">
        <v>8</v>
      </c>
      <c r="BQ178" s="29" t="s">
        <v>8</v>
      </c>
      <c r="BR178" s="29" t="s">
        <v>8</v>
      </c>
      <c r="BS178" s="29" t="s">
        <v>1504</v>
      </c>
      <c r="BT178" s="29" t="b">
        <v>1</v>
      </c>
      <c r="BU178" s="29" t="b">
        <v>0</v>
      </c>
      <c r="BV178" s="29" t="b">
        <v>1</v>
      </c>
      <c r="BW178" s="29" t="b">
        <v>0</v>
      </c>
      <c r="BX178" s="29" t="b">
        <v>0</v>
      </c>
      <c r="BY178" s="29" t="b">
        <v>0</v>
      </c>
      <c r="BZ178" s="29" t="b">
        <v>0</v>
      </c>
      <c r="CA178" s="29" t="b">
        <v>0</v>
      </c>
      <c r="CB178" s="29">
        <v>1</v>
      </c>
      <c r="CC178" s="29" t="s">
        <v>1505</v>
      </c>
      <c r="CD178" s="29" t="s">
        <v>1506</v>
      </c>
      <c r="CE178" s="29" t="s">
        <v>1507</v>
      </c>
      <c r="CF178" s="29" t="s">
        <v>1508</v>
      </c>
    </row>
    <row r="179" spans="1:84" x14ac:dyDescent="0.25">
      <c r="A179" s="29" t="s">
        <v>1509</v>
      </c>
      <c r="B179" s="29">
        <v>310410928917370</v>
      </c>
      <c r="C179" s="29">
        <v>8.9014103279289106E+19</v>
      </c>
      <c r="D179" s="29">
        <v>353118081439583</v>
      </c>
      <c r="E179" s="29">
        <v>77</v>
      </c>
      <c r="F179" s="29">
        <v>2</v>
      </c>
      <c r="G179" s="29">
        <v>1174</v>
      </c>
      <c r="H179" s="29">
        <v>1174</v>
      </c>
      <c r="I179" s="29" t="s">
        <v>1510</v>
      </c>
      <c r="J179" s="29" t="s">
        <v>1511</v>
      </c>
      <c r="K179" s="50">
        <v>2369535851224290</v>
      </c>
      <c r="L179" s="50">
        <v>9043260722811820</v>
      </c>
      <c r="M179" s="50">
        <v>-3761096374434320</v>
      </c>
      <c r="N179" s="29" t="s">
        <v>18977</v>
      </c>
      <c r="O179" s="29">
        <v>2</v>
      </c>
      <c r="P179" s="29">
        <v>1</v>
      </c>
      <c r="Q179" s="29" t="s">
        <v>8</v>
      </c>
      <c r="R179" s="29" t="s">
        <v>8</v>
      </c>
      <c r="S179" s="29" t="s">
        <v>8</v>
      </c>
      <c r="T179" s="29" t="s">
        <v>8</v>
      </c>
      <c r="U179" s="29" t="s">
        <v>8</v>
      </c>
      <c r="V179" s="29" t="s">
        <v>8</v>
      </c>
      <c r="W179" s="29" t="s">
        <v>8</v>
      </c>
      <c r="X179" s="29" t="s">
        <v>8</v>
      </c>
      <c r="Y179" s="29" t="s">
        <v>8</v>
      </c>
      <c r="Z179" s="29" t="s">
        <v>8</v>
      </c>
      <c r="AA179" s="29" t="s">
        <v>8</v>
      </c>
      <c r="AB179" s="29" t="s">
        <v>8</v>
      </c>
      <c r="AC179" s="29" t="s">
        <v>8</v>
      </c>
      <c r="AD179" s="29">
        <v>1</v>
      </c>
      <c r="AE179" s="29" t="s">
        <v>8</v>
      </c>
      <c r="AF179" s="29">
        <v>2</v>
      </c>
      <c r="AG179" s="29" t="s">
        <v>8</v>
      </c>
      <c r="AH179" s="29" t="s">
        <v>8</v>
      </c>
      <c r="AI179" s="29" t="s">
        <v>8</v>
      </c>
      <c r="AJ179" s="29" t="s">
        <v>8</v>
      </c>
      <c r="AK179" s="29" t="s">
        <v>8</v>
      </c>
      <c r="AL179" s="29" t="s">
        <v>8</v>
      </c>
      <c r="AM179" s="29" t="s">
        <v>8</v>
      </c>
      <c r="AN179" s="29" t="s">
        <v>8</v>
      </c>
      <c r="AO179" s="29" t="s">
        <v>8</v>
      </c>
      <c r="AP179" s="29" t="s">
        <v>8</v>
      </c>
      <c r="AQ179" s="29" t="s">
        <v>8</v>
      </c>
      <c r="AR179" s="29" t="s">
        <v>8</v>
      </c>
      <c r="AS179" s="29" t="s">
        <v>8</v>
      </c>
      <c r="AT179" s="29" t="s">
        <v>8</v>
      </c>
      <c r="AU179" s="29" t="s">
        <v>8</v>
      </c>
      <c r="AV179" s="29" t="s">
        <v>8</v>
      </c>
      <c r="AW179" s="29" t="s">
        <v>8</v>
      </c>
      <c r="AX179" s="29" t="s">
        <v>8</v>
      </c>
      <c r="AY179" s="29" t="s">
        <v>8</v>
      </c>
      <c r="AZ179" s="29" t="s">
        <v>8</v>
      </c>
      <c r="BA179" s="29" t="s">
        <v>8</v>
      </c>
      <c r="BB179" s="29" t="s">
        <v>8</v>
      </c>
      <c r="BC179" s="29" t="s">
        <v>8</v>
      </c>
      <c r="BD179" s="29" t="s">
        <v>8</v>
      </c>
      <c r="BE179" s="29" t="s">
        <v>8</v>
      </c>
      <c r="BF179" s="29" t="s">
        <v>8</v>
      </c>
      <c r="BG179" s="29" t="s">
        <v>8</v>
      </c>
      <c r="BH179" s="29" t="s">
        <v>8</v>
      </c>
      <c r="BI179" s="29" t="s">
        <v>8</v>
      </c>
      <c r="BJ179" s="29" t="s">
        <v>8</v>
      </c>
      <c r="BK179" s="29" t="s">
        <v>8</v>
      </c>
      <c r="BL179" s="29" t="s">
        <v>8</v>
      </c>
      <c r="BM179" s="29" t="s">
        <v>8</v>
      </c>
      <c r="BN179" s="29" t="s">
        <v>8</v>
      </c>
      <c r="BO179" s="29" t="s">
        <v>8</v>
      </c>
      <c r="BP179" s="29" t="s">
        <v>8</v>
      </c>
      <c r="BQ179" s="29" t="s">
        <v>8</v>
      </c>
      <c r="BR179" s="29" t="s">
        <v>8</v>
      </c>
      <c r="BS179" s="29" t="s">
        <v>1512</v>
      </c>
      <c r="BT179" s="29" t="b">
        <v>1</v>
      </c>
      <c r="BU179" s="29" t="b">
        <v>0</v>
      </c>
      <c r="BV179" s="29" t="b">
        <v>1</v>
      </c>
      <c r="BW179" s="29" t="b">
        <v>0</v>
      </c>
      <c r="BX179" s="29" t="b">
        <v>0</v>
      </c>
      <c r="BY179" s="29" t="b">
        <v>0</v>
      </c>
      <c r="BZ179" s="29" t="b">
        <v>0</v>
      </c>
      <c r="CA179" s="29" t="b">
        <v>0</v>
      </c>
      <c r="CB179" s="29">
        <v>1</v>
      </c>
      <c r="CC179" s="29" t="s">
        <v>1513</v>
      </c>
      <c r="CD179" s="29" t="s">
        <v>1514</v>
      </c>
      <c r="CE179" s="29" t="s">
        <v>1515</v>
      </c>
      <c r="CF179" s="29" t="s">
        <v>1516</v>
      </c>
    </row>
    <row r="180" spans="1:84" x14ac:dyDescent="0.25">
      <c r="A180" s="29" t="s">
        <v>1517</v>
      </c>
      <c r="B180" s="29">
        <v>310410928917370</v>
      </c>
      <c r="C180" s="29">
        <v>8.9014103279289106E+19</v>
      </c>
      <c r="D180" s="29">
        <v>353118081439583</v>
      </c>
      <c r="E180" s="29">
        <v>77</v>
      </c>
      <c r="F180" s="29">
        <v>5</v>
      </c>
      <c r="G180" s="29">
        <v>1172</v>
      </c>
      <c r="H180" s="29">
        <v>1172</v>
      </c>
      <c r="I180" s="29" t="s">
        <v>1518</v>
      </c>
      <c r="J180" s="29" t="s">
        <v>1519</v>
      </c>
      <c r="K180" s="50">
        <v>2.37061280066891E+16</v>
      </c>
      <c r="L180" s="50">
        <v>9042558741944500</v>
      </c>
      <c r="M180" s="50">
        <v>-2.81311961629486E+16</v>
      </c>
      <c r="N180" s="29" t="s">
        <v>18978</v>
      </c>
      <c r="O180" s="29">
        <v>2</v>
      </c>
      <c r="P180" s="29">
        <v>1</v>
      </c>
      <c r="Q180" s="29" t="s">
        <v>19057</v>
      </c>
      <c r="R180" s="29" t="s">
        <v>8</v>
      </c>
      <c r="S180" s="29" t="s">
        <v>8</v>
      </c>
      <c r="T180" s="29" t="s">
        <v>8</v>
      </c>
      <c r="U180" s="29" t="s">
        <v>8</v>
      </c>
      <c r="V180" s="29" t="s">
        <v>8</v>
      </c>
      <c r="W180" s="29" t="s">
        <v>8</v>
      </c>
      <c r="X180" s="29" t="s">
        <v>8</v>
      </c>
      <c r="Y180" s="29" t="s">
        <v>8</v>
      </c>
      <c r="Z180" s="29" t="s">
        <v>8</v>
      </c>
      <c r="AA180" s="29" t="s">
        <v>8</v>
      </c>
      <c r="AB180" s="29" t="s">
        <v>8</v>
      </c>
      <c r="AC180" s="29" t="s">
        <v>8</v>
      </c>
      <c r="AD180" s="29" t="s">
        <v>8</v>
      </c>
      <c r="AE180" s="29" t="s">
        <v>8</v>
      </c>
      <c r="AF180" s="29" t="s">
        <v>8</v>
      </c>
      <c r="AG180" s="29" t="s">
        <v>8</v>
      </c>
      <c r="AH180" s="29" t="s">
        <v>8</v>
      </c>
      <c r="AI180" s="29" t="s">
        <v>8</v>
      </c>
      <c r="AJ180" s="29" t="s">
        <v>8</v>
      </c>
      <c r="AK180" s="29" t="s">
        <v>8</v>
      </c>
      <c r="AL180" s="29" t="s">
        <v>8</v>
      </c>
      <c r="AM180" s="29" t="s">
        <v>8</v>
      </c>
      <c r="AN180" s="29" t="s">
        <v>8</v>
      </c>
      <c r="AO180" s="29" t="s">
        <v>8</v>
      </c>
      <c r="AP180" s="29" t="s">
        <v>8</v>
      </c>
      <c r="AQ180" s="29" t="s">
        <v>8</v>
      </c>
      <c r="AR180" s="29" t="s">
        <v>8</v>
      </c>
      <c r="AS180" s="29" t="s">
        <v>8</v>
      </c>
      <c r="AT180" s="29" t="s">
        <v>8</v>
      </c>
      <c r="AU180" s="29" t="s">
        <v>8</v>
      </c>
      <c r="AV180" s="29" t="s">
        <v>8</v>
      </c>
      <c r="AW180" s="29" t="s">
        <v>8</v>
      </c>
      <c r="AX180" s="29" t="s">
        <v>8</v>
      </c>
      <c r="AY180" s="29" t="s">
        <v>8</v>
      </c>
      <c r="AZ180" s="29" t="s">
        <v>8</v>
      </c>
      <c r="BA180" s="29">
        <v>2</v>
      </c>
      <c r="BB180" s="29" t="s">
        <v>8</v>
      </c>
      <c r="BC180" s="29" t="s">
        <v>8</v>
      </c>
      <c r="BD180" s="29" t="s">
        <v>8</v>
      </c>
      <c r="BE180" s="29" t="s">
        <v>8</v>
      </c>
      <c r="BF180" s="29" t="s">
        <v>8</v>
      </c>
      <c r="BG180" s="29" t="s">
        <v>8</v>
      </c>
      <c r="BH180" s="29" t="s">
        <v>8</v>
      </c>
      <c r="BI180" s="29" t="s">
        <v>8</v>
      </c>
      <c r="BJ180" s="29" t="s">
        <v>8</v>
      </c>
      <c r="BK180" s="29" t="s">
        <v>8</v>
      </c>
      <c r="BL180" s="29" t="s">
        <v>8</v>
      </c>
      <c r="BM180" s="29" t="s">
        <v>8</v>
      </c>
      <c r="BN180" s="29" t="s">
        <v>8</v>
      </c>
      <c r="BO180" s="29" t="s">
        <v>8</v>
      </c>
      <c r="BP180" s="29" t="s">
        <v>8</v>
      </c>
      <c r="BQ180" s="29" t="s">
        <v>8</v>
      </c>
      <c r="BR180" s="29" t="s">
        <v>8</v>
      </c>
      <c r="BS180" s="29" t="s">
        <v>1520</v>
      </c>
      <c r="BT180" s="29" t="b">
        <v>1</v>
      </c>
      <c r="BU180" s="29" t="b">
        <v>0</v>
      </c>
      <c r="BV180" s="29" t="b">
        <v>1</v>
      </c>
      <c r="BW180" s="29" t="b">
        <v>0</v>
      </c>
      <c r="BX180" s="29" t="b">
        <v>0</v>
      </c>
      <c r="BY180" s="29" t="b">
        <v>0</v>
      </c>
      <c r="BZ180" s="29" t="b">
        <v>0</v>
      </c>
      <c r="CA180" s="29" t="b">
        <v>0</v>
      </c>
      <c r="CB180" s="29">
        <v>1</v>
      </c>
      <c r="CC180" s="29" t="s">
        <v>1521</v>
      </c>
      <c r="CD180" s="29" t="s">
        <v>1522</v>
      </c>
      <c r="CE180" s="29" t="s">
        <v>1523</v>
      </c>
      <c r="CF180" s="29" t="s">
        <v>1524</v>
      </c>
    </row>
    <row r="181" spans="1:84" x14ac:dyDescent="0.25">
      <c r="A181" s="29" t="s">
        <v>1525</v>
      </c>
      <c r="B181" s="29">
        <v>310410928917370</v>
      </c>
      <c r="C181" s="29">
        <v>8.9014103279289106E+19</v>
      </c>
      <c r="D181" s="29">
        <v>353118081439583</v>
      </c>
      <c r="E181" s="29">
        <v>77</v>
      </c>
      <c r="F181" s="29">
        <v>5</v>
      </c>
      <c r="G181" s="29">
        <v>1173</v>
      </c>
      <c r="H181" s="29">
        <v>1173</v>
      </c>
      <c r="I181" s="29" t="s">
        <v>1526</v>
      </c>
      <c r="J181" s="29" t="s">
        <v>1527</v>
      </c>
      <c r="K181" s="50">
        <v>2370636185079440</v>
      </c>
      <c r="L181" s="50">
        <v>904257264384303</v>
      </c>
      <c r="M181" s="50">
        <v>-1.82569157254615E+16</v>
      </c>
      <c r="N181" s="29" t="s">
        <v>18977</v>
      </c>
      <c r="O181" s="29">
        <v>2</v>
      </c>
      <c r="P181" s="29">
        <v>1</v>
      </c>
      <c r="Q181" s="29" t="s">
        <v>19058</v>
      </c>
      <c r="R181" s="29" t="s">
        <v>8</v>
      </c>
      <c r="S181" s="29" t="s">
        <v>8</v>
      </c>
      <c r="T181" s="29" t="s">
        <v>8</v>
      </c>
      <c r="U181" s="29" t="s">
        <v>8</v>
      </c>
      <c r="V181" s="29" t="s">
        <v>8</v>
      </c>
      <c r="W181" s="29" t="s">
        <v>8</v>
      </c>
      <c r="X181" s="29" t="s">
        <v>8</v>
      </c>
      <c r="Y181" s="29" t="s">
        <v>8</v>
      </c>
      <c r="Z181" s="29" t="s">
        <v>8</v>
      </c>
      <c r="AA181" s="29" t="s">
        <v>8</v>
      </c>
      <c r="AB181" s="29" t="s">
        <v>8</v>
      </c>
      <c r="AC181" s="29" t="s">
        <v>8</v>
      </c>
      <c r="AD181" s="29" t="s">
        <v>8</v>
      </c>
      <c r="AE181" s="29" t="s">
        <v>8</v>
      </c>
      <c r="AF181" s="29" t="s">
        <v>8</v>
      </c>
      <c r="AG181" s="29" t="s">
        <v>8</v>
      </c>
      <c r="AH181" s="29" t="s">
        <v>8</v>
      </c>
      <c r="AI181" s="29" t="s">
        <v>8</v>
      </c>
      <c r="AJ181" s="29" t="s">
        <v>8</v>
      </c>
      <c r="AK181" s="29" t="s">
        <v>8</v>
      </c>
      <c r="AL181" s="29" t="s">
        <v>8</v>
      </c>
      <c r="AM181" s="29" t="s">
        <v>8</v>
      </c>
      <c r="AN181" s="29" t="s">
        <v>8</v>
      </c>
      <c r="AO181" s="29" t="s">
        <v>8</v>
      </c>
      <c r="AP181" s="29" t="s">
        <v>8</v>
      </c>
      <c r="AQ181" s="29" t="s">
        <v>8</v>
      </c>
      <c r="AR181" s="29" t="s">
        <v>8</v>
      </c>
      <c r="AS181" s="29" t="s">
        <v>8</v>
      </c>
      <c r="AT181" s="29" t="s">
        <v>8</v>
      </c>
      <c r="AU181" s="29" t="s">
        <v>8</v>
      </c>
      <c r="AV181" s="29" t="s">
        <v>8</v>
      </c>
      <c r="AW181" s="29" t="s">
        <v>8</v>
      </c>
      <c r="AX181" s="29" t="s">
        <v>8</v>
      </c>
      <c r="AY181" s="29" t="s">
        <v>8</v>
      </c>
      <c r="AZ181" s="29" t="s">
        <v>8</v>
      </c>
      <c r="BA181" s="29">
        <v>2</v>
      </c>
      <c r="BB181" s="29" t="s">
        <v>8</v>
      </c>
      <c r="BC181" s="29" t="s">
        <v>8</v>
      </c>
      <c r="BD181" s="29" t="s">
        <v>8</v>
      </c>
      <c r="BE181" s="29" t="s">
        <v>8</v>
      </c>
      <c r="BF181" s="29" t="s">
        <v>8</v>
      </c>
      <c r="BG181" s="29" t="s">
        <v>8</v>
      </c>
      <c r="BH181" s="29" t="s">
        <v>8</v>
      </c>
      <c r="BI181" s="29" t="s">
        <v>8</v>
      </c>
      <c r="BJ181" s="29" t="s">
        <v>8</v>
      </c>
      <c r="BK181" s="29" t="s">
        <v>8</v>
      </c>
      <c r="BL181" s="29" t="s">
        <v>8</v>
      </c>
      <c r="BM181" s="29" t="s">
        <v>8</v>
      </c>
      <c r="BN181" s="29" t="s">
        <v>8</v>
      </c>
      <c r="BO181" s="29" t="s">
        <v>8</v>
      </c>
      <c r="BP181" s="29" t="s">
        <v>8</v>
      </c>
      <c r="BQ181" s="29" t="s">
        <v>8</v>
      </c>
      <c r="BR181" s="29" t="s">
        <v>8</v>
      </c>
      <c r="BS181" s="29" t="s">
        <v>1528</v>
      </c>
      <c r="BT181" s="29" t="b">
        <v>1</v>
      </c>
      <c r="BU181" s="29" t="b">
        <v>0</v>
      </c>
      <c r="BV181" s="29" t="b">
        <v>1</v>
      </c>
      <c r="BW181" s="29" t="b">
        <v>0</v>
      </c>
      <c r="BX181" s="29" t="b">
        <v>0</v>
      </c>
      <c r="BY181" s="29" t="b">
        <v>0</v>
      </c>
      <c r="BZ181" s="29" t="b">
        <v>0</v>
      </c>
      <c r="CA181" s="29" t="b">
        <v>0</v>
      </c>
      <c r="CB181" s="29">
        <v>1</v>
      </c>
      <c r="CC181" s="29" t="s">
        <v>1529</v>
      </c>
      <c r="CD181" s="29" t="s">
        <v>1530</v>
      </c>
      <c r="CE181" s="29" t="s">
        <v>1531</v>
      </c>
      <c r="CF181" s="29" t="s">
        <v>1532</v>
      </c>
    </row>
    <row r="182" spans="1:84" x14ac:dyDescent="0.25">
      <c r="A182" s="29" t="s">
        <v>1533</v>
      </c>
      <c r="B182" s="29">
        <v>310410946642114</v>
      </c>
      <c r="C182" s="29">
        <v>8.9014103279466398E+19</v>
      </c>
      <c r="D182" s="29">
        <v>353118084379430</v>
      </c>
      <c r="E182" s="29">
        <v>77</v>
      </c>
      <c r="F182" s="29">
        <v>3</v>
      </c>
      <c r="G182" s="29">
        <v>1177</v>
      </c>
      <c r="H182" s="29">
        <v>1177</v>
      </c>
      <c r="I182" s="29" t="s">
        <v>1534</v>
      </c>
      <c r="J182" s="29" t="s">
        <v>1535</v>
      </c>
      <c r="K182" s="50">
        <v>236939823552003</v>
      </c>
      <c r="L182" s="50">
        <v>904318176813859</v>
      </c>
      <c r="M182" s="50">
        <v>-4564750044692090</v>
      </c>
      <c r="N182" s="29" t="s">
        <v>18972</v>
      </c>
      <c r="O182" s="29">
        <v>1</v>
      </c>
      <c r="P182" s="29">
        <v>1</v>
      </c>
      <c r="Q182" s="29" t="s">
        <v>19023</v>
      </c>
      <c r="R182" s="29" t="s">
        <v>8</v>
      </c>
      <c r="S182" s="29" t="s">
        <v>8</v>
      </c>
      <c r="T182" s="29" t="s">
        <v>8</v>
      </c>
      <c r="U182" s="29" t="s">
        <v>8</v>
      </c>
      <c r="V182" s="29" t="s">
        <v>8</v>
      </c>
      <c r="W182" s="29" t="s">
        <v>8</v>
      </c>
      <c r="X182" s="29" t="s">
        <v>8</v>
      </c>
      <c r="Y182" s="29" t="s">
        <v>8</v>
      </c>
      <c r="Z182" s="29" t="s">
        <v>8</v>
      </c>
      <c r="AA182" s="29" t="s">
        <v>8</v>
      </c>
      <c r="AB182" s="29" t="s">
        <v>8</v>
      </c>
      <c r="AC182" s="29" t="s">
        <v>8</v>
      </c>
      <c r="AD182" s="29" t="s">
        <v>8</v>
      </c>
      <c r="AE182" s="29" t="s">
        <v>8</v>
      </c>
      <c r="AF182" s="29" t="s">
        <v>8</v>
      </c>
      <c r="AG182" s="29">
        <v>2</v>
      </c>
      <c r="AH182" s="29">
        <v>3</v>
      </c>
      <c r="AI182" s="29" t="s">
        <v>8</v>
      </c>
      <c r="AJ182" s="29">
        <v>1</v>
      </c>
      <c r="AK182" s="29" t="s">
        <v>18998</v>
      </c>
      <c r="AL182" s="29" t="s">
        <v>18983</v>
      </c>
      <c r="AM182" s="29" t="s">
        <v>8</v>
      </c>
      <c r="AN182" s="29" t="s">
        <v>8</v>
      </c>
      <c r="AO182" s="29" t="s">
        <v>8</v>
      </c>
      <c r="AP182" s="29" t="s">
        <v>8</v>
      </c>
      <c r="AQ182" s="29" t="s">
        <v>8</v>
      </c>
      <c r="AR182" s="29" t="s">
        <v>8</v>
      </c>
      <c r="AS182" s="29" t="s">
        <v>8</v>
      </c>
      <c r="AT182" s="29" t="s">
        <v>8</v>
      </c>
      <c r="AU182" s="29" t="s">
        <v>8</v>
      </c>
      <c r="AV182" s="29" t="s">
        <v>8</v>
      </c>
      <c r="AW182" s="29" t="s">
        <v>8</v>
      </c>
      <c r="AX182" s="29" t="s">
        <v>8</v>
      </c>
      <c r="AY182" s="29" t="s">
        <v>8</v>
      </c>
      <c r="AZ182" s="29" t="s">
        <v>8</v>
      </c>
      <c r="BA182" s="29" t="s">
        <v>8</v>
      </c>
      <c r="BB182" s="29" t="s">
        <v>8</v>
      </c>
      <c r="BC182" s="29" t="s">
        <v>8</v>
      </c>
      <c r="BD182" s="29" t="s">
        <v>8</v>
      </c>
      <c r="BE182" s="29" t="s">
        <v>8</v>
      </c>
      <c r="BF182" s="29" t="s">
        <v>8</v>
      </c>
      <c r="BG182" s="29" t="s">
        <v>8</v>
      </c>
      <c r="BH182" s="29" t="s">
        <v>8</v>
      </c>
      <c r="BI182" s="29" t="s">
        <v>8</v>
      </c>
      <c r="BJ182" s="29" t="s">
        <v>8</v>
      </c>
      <c r="BK182" s="29" t="s">
        <v>8</v>
      </c>
      <c r="BL182" s="29" t="s">
        <v>8</v>
      </c>
      <c r="BM182" s="29" t="s">
        <v>8</v>
      </c>
      <c r="BN182" s="29" t="s">
        <v>8</v>
      </c>
      <c r="BO182" s="29" t="s">
        <v>8</v>
      </c>
      <c r="BP182" s="29" t="s">
        <v>8</v>
      </c>
      <c r="BQ182" s="29" t="s">
        <v>8</v>
      </c>
      <c r="BR182" s="29" t="s">
        <v>8</v>
      </c>
      <c r="BS182" s="29" t="s">
        <v>855</v>
      </c>
      <c r="BT182" s="29" t="b">
        <v>0</v>
      </c>
      <c r="BU182" s="29" t="b">
        <v>0</v>
      </c>
      <c r="BV182" s="29" t="b">
        <v>0</v>
      </c>
      <c r="BW182" s="29" t="b">
        <v>1</v>
      </c>
      <c r="BX182" s="29" t="b">
        <v>0</v>
      </c>
      <c r="BY182" s="29" t="b">
        <v>0</v>
      </c>
      <c r="BZ182" s="29" t="b">
        <v>0</v>
      </c>
      <c r="CA182" s="29" t="b">
        <v>1</v>
      </c>
      <c r="CB182" s="29">
        <v>1</v>
      </c>
      <c r="CC182" s="29" t="s">
        <v>1536</v>
      </c>
      <c r="CD182" s="29" t="s">
        <v>1537</v>
      </c>
      <c r="CE182" s="29" t="s">
        <v>1538</v>
      </c>
      <c r="CF182" s="29" t="s">
        <v>1539</v>
      </c>
    </row>
    <row r="183" spans="1:84" x14ac:dyDescent="0.25">
      <c r="A183" s="29" t="s">
        <v>1540</v>
      </c>
      <c r="B183" s="29">
        <v>310410928917370</v>
      </c>
      <c r="C183" s="29">
        <v>8.9014103279289106E+19</v>
      </c>
      <c r="D183" s="29">
        <v>353118081439583</v>
      </c>
      <c r="E183" s="29">
        <v>88</v>
      </c>
      <c r="F183" s="29">
        <v>9</v>
      </c>
      <c r="G183" s="29">
        <v>1187</v>
      </c>
      <c r="H183" s="29">
        <v>1187</v>
      </c>
      <c r="I183" s="29" t="s">
        <v>1541</v>
      </c>
      <c r="J183" s="29" t="s">
        <v>1542</v>
      </c>
      <c r="K183" s="50">
        <v>2.37232763587645E+16</v>
      </c>
      <c r="L183" s="50">
        <v>9037407176813500</v>
      </c>
      <c r="M183" s="50">
        <v>-3281093612916300</v>
      </c>
      <c r="N183" s="29" t="s">
        <v>19007</v>
      </c>
      <c r="O183" s="29">
        <v>2</v>
      </c>
      <c r="P183" s="29">
        <v>1</v>
      </c>
      <c r="Q183" s="29" t="s">
        <v>19059</v>
      </c>
      <c r="R183" s="29" t="s">
        <v>8</v>
      </c>
      <c r="S183" s="29" t="s">
        <v>8</v>
      </c>
      <c r="T183" s="29" t="s">
        <v>8</v>
      </c>
      <c r="U183" s="29" t="s">
        <v>8</v>
      </c>
      <c r="V183" s="29">
        <v>5</v>
      </c>
      <c r="W183" s="29" t="s">
        <v>1543</v>
      </c>
      <c r="X183" s="29">
        <v>0</v>
      </c>
      <c r="Y183" s="29" t="s">
        <v>8</v>
      </c>
      <c r="Z183" s="29">
        <v>1</v>
      </c>
      <c r="AA183" s="29" t="s">
        <v>19003</v>
      </c>
      <c r="AB183" s="29" t="s">
        <v>19003</v>
      </c>
      <c r="AC183" s="29" t="s">
        <v>8</v>
      </c>
      <c r="AD183" s="29" t="s">
        <v>8</v>
      </c>
      <c r="AE183" s="29" t="s">
        <v>8</v>
      </c>
      <c r="AF183" s="29" t="s">
        <v>8</v>
      </c>
      <c r="AG183" s="29" t="s">
        <v>8</v>
      </c>
      <c r="AH183" s="29" t="s">
        <v>8</v>
      </c>
      <c r="AI183" s="29" t="s">
        <v>8</v>
      </c>
      <c r="AJ183" s="29" t="s">
        <v>8</v>
      </c>
      <c r="AK183" s="29" t="s">
        <v>8</v>
      </c>
      <c r="AL183" s="29" t="s">
        <v>8</v>
      </c>
      <c r="AM183" s="29" t="s">
        <v>8</v>
      </c>
      <c r="AN183" s="29" t="s">
        <v>8</v>
      </c>
      <c r="AO183" s="29" t="s">
        <v>8</v>
      </c>
      <c r="AP183" s="29" t="s">
        <v>8</v>
      </c>
      <c r="AQ183" s="29" t="s">
        <v>8</v>
      </c>
      <c r="AR183" s="29" t="s">
        <v>8</v>
      </c>
      <c r="AS183" s="29" t="s">
        <v>8</v>
      </c>
      <c r="AT183" s="29" t="s">
        <v>8</v>
      </c>
      <c r="AU183" s="29" t="s">
        <v>8</v>
      </c>
      <c r="AV183" s="29" t="s">
        <v>8</v>
      </c>
      <c r="AW183" s="29" t="s">
        <v>8</v>
      </c>
      <c r="AX183" s="29" t="s">
        <v>8</v>
      </c>
      <c r="AY183" s="29" t="s">
        <v>8</v>
      </c>
      <c r="AZ183" s="29" t="s">
        <v>8</v>
      </c>
      <c r="BA183" s="29" t="s">
        <v>8</v>
      </c>
      <c r="BB183" s="29" t="s">
        <v>8</v>
      </c>
      <c r="BC183" s="29" t="s">
        <v>8</v>
      </c>
      <c r="BD183" s="29" t="s">
        <v>8</v>
      </c>
      <c r="BE183" s="29" t="s">
        <v>8</v>
      </c>
      <c r="BF183" s="29" t="s">
        <v>8</v>
      </c>
      <c r="BG183" s="29" t="s">
        <v>8</v>
      </c>
      <c r="BH183" s="29" t="s">
        <v>8</v>
      </c>
      <c r="BI183" s="29" t="s">
        <v>8</v>
      </c>
      <c r="BJ183" s="29" t="s">
        <v>8</v>
      </c>
      <c r="BK183" s="29" t="s">
        <v>8</v>
      </c>
      <c r="BL183" s="29" t="s">
        <v>8</v>
      </c>
      <c r="BM183" s="29" t="s">
        <v>8</v>
      </c>
      <c r="BN183" s="29" t="s">
        <v>8</v>
      </c>
      <c r="BO183" s="29" t="s">
        <v>8</v>
      </c>
      <c r="BP183" s="29" t="s">
        <v>8</v>
      </c>
      <c r="BQ183" s="29" t="s">
        <v>8</v>
      </c>
      <c r="BR183" s="29" t="s">
        <v>8</v>
      </c>
      <c r="BS183" s="29" t="s">
        <v>1544</v>
      </c>
      <c r="BT183" s="29" t="b">
        <v>1</v>
      </c>
      <c r="BU183" s="29" t="b">
        <v>0</v>
      </c>
      <c r="BV183" s="29" t="b">
        <v>1</v>
      </c>
      <c r="BW183" s="29" t="b">
        <v>0</v>
      </c>
      <c r="BX183" s="29" t="b">
        <v>0</v>
      </c>
      <c r="BY183" s="29" t="b">
        <v>0</v>
      </c>
      <c r="BZ183" s="29" t="b">
        <v>0</v>
      </c>
      <c r="CA183" s="29" t="b">
        <v>0</v>
      </c>
      <c r="CB183" s="29">
        <v>1</v>
      </c>
      <c r="CC183" s="29" t="s">
        <v>1545</v>
      </c>
      <c r="CD183" s="29" t="s">
        <v>1546</v>
      </c>
      <c r="CE183" s="29" t="s">
        <v>1547</v>
      </c>
      <c r="CF183" s="29" t="s">
        <v>1548</v>
      </c>
    </row>
    <row r="184" spans="1:84" x14ac:dyDescent="0.25">
      <c r="A184" s="29" t="s">
        <v>1549</v>
      </c>
      <c r="B184" s="29">
        <v>310410928917370</v>
      </c>
      <c r="C184" s="29">
        <v>8.9014103279289106E+19</v>
      </c>
      <c r="D184" s="29">
        <v>353118081439583</v>
      </c>
      <c r="E184" s="29">
        <v>88</v>
      </c>
      <c r="F184" s="29">
        <v>3</v>
      </c>
      <c r="G184" s="29">
        <v>1188</v>
      </c>
      <c r="H184" s="29">
        <v>1188</v>
      </c>
      <c r="I184" s="29" t="s">
        <v>1550</v>
      </c>
      <c r="J184" s="29" t="s">
        <v>1551</v>
      </c>
      <c r="K184" s="50">
        <v>2.37238988408524E+16</v>
      </c>
      <c r="L184" s="50">
        <v>903742824422535</v>
      </c>
      <c r="M184" s="50">
        <v>1082325814962650</v>
      </c>
      <c r="N184" s="29" t="s">
        <v>18978</v>
      </c>
      <c r="O184" s="29">
        <v>2</v>
      </c>
      <c r="P184" s="29">
        <v>1</v>
      </c>
      <c r="Q184" s="29" t="s">
        <v>19060</v>
      </c>
      <c r="R184" s="29" t="s">
        <v>8</v>
      </c>
      <c r="S184" s="29" t="s">
        <v>8</v>
      </c>
      <c r="T184" s="29" t="s">
        <v>8</v>
      </c>
      <c r="U184" s="29" t="s">
        <v>8</v>
      </c>
      <c r="V184" s="29" t="s">
        <v>8</v>
      </c>
      <c r="W184" s="29" t="s">
        <v>8</v>
      </c>
      <c r="X184" s="29" t="s">
        <v>8</v>
      </c>
      <c r="Y184" s="29" t="s">
        <v>8</v>
      </c>
      <c r="Z184" s="29" t="s">
        <v>8</v>
      </c>
      <c r="AA184" s="29" t="s">
        <v>8</v>
      </c>
      <c r="AB184" s="29" t="s">
        <v>8</v>
      </c>
      <c r="AC184" s="29" t="s">
        <v>8</v>
      </c>
      <c r="AD184" s="29" t="s">
        <v>8</v>
      </c>
      <c r="AE184" s="29" t="s">
        <v>8</v>
      </c>
      <c r="AF184" s="29" t="s">
        <v>8</v>
      </c>
      <c r="AG184" s="29">
        <v>2</v>
      </c>
      <c r="AH184" s="29">
        <v>3</v>
      </c>
      <c r="AI184" s="29" t="s">
        <v>8</v>
      </c>
      <c r="AJ184" s="29">
        <v>1</v>
      </c>
      <c r="AK184" s="29" t="s">
        <v>18974</v>
      </c>
      <c r="AL184" s="29" t="s">
        <v>19003</v>
      </c>
      <c r="AM184" s="29" t="s">
        <v>8</v>
      </c>
      <c r="AN184" s="29" t="s">
        <v>8</v>
      </c>
      <c r="AO184" s="29" t="s">
        <v>8</v>
      </c>
      <c r="AP184" s="29" t="s">
        <v>8</v>
      </c>
      <c r="AQ184" s="29" t="s">
        <v>8</v>
      </c>
      <c r="AR184" s="29" t="s">
        <v>8</v>
      </c>
      <c r="AS184" s="29" t="s">
        <v>8</v>
      </c>
      <c r="AT184" s="29" t="s">
        <v>8</v>
      </c>
      <c r="AU184" s="29" t="s">
        <v>8</v>
      </c>
      <c r="AV184" s="29" t="s">
        <v>8</v>
      </c>
      <c r="AW184" s="29" t="s">
        <v>8</v>
      </c>
      <c r="AX184" s="29" t="s">
        <v>8</v>
      </c>
      <c r="AY184" s="29" t="s">
        <v>8</v>
      </c>
      <c r="AZ184" s="29" t="s">
        <v>8</v>
      </c>
      <c r="BA184" s="29" t="s">
        <v>8</v>
      </c>
      <c r="BB184" s="29" t="s">
        <v>8</v>
      </c>
      <c r="BC184" s="29" t="s">
        <v>8</v>
      </c>
      <c r="BD184" s="29" t="s">
        <v>8</v>
      </c>
      <c r="BE184" s="29" t="s">
        <v>8</v>
      </c>
      <c r="BF184" s="29" t="s">
        <v>8</v>
      </c>
      <c r="BG184" s="29" t="s">
        <v>8</v>
      </c>
      <c r="BH184" s="29" t="s">
        <v>8</v>
      </c>
      <c r="BI184" s="29" t="s">
        <v>8</v>
      </c>
      <c r="BJ184" s="29" t="s">
        <v>8</v>
      </c>
      <c r="BK184" s="29" t="s">
        <v>8</v>
      </c>
      <c r="BL184" s="29" t="s">
        <v>8</v>
      </c>
      <c r="BM184" s="29" t="s">
        <v>8</v>
      </c>
      <c r="BN184" s="29" t="s">
        <v>8</v>
      </c>
      <c r="BO184" s="29" t="s">
        <v>8</v>
      </c>
      <c r="BP184" s="29" t="s">
        <v>8</v>
      </c>
      <c r="BQ184" s="29" t="s">
        <v>8</v>
      </c>
      <c r="BR184" s="29" t="s">
        <v>8</v>
      </c>
      <c r="BS184" s="29" t="s">
        <v>1552</v>
      </c>
      <c r="BT184" s="29" t="b">
        <v>1</v>
      </c>
      <c r="BU184" s="29" t="b">
        <v>0</v>
      </c>
      <c r="BV184" s="29" t="b">
        <v>1</v>
      </c>
      <c r="BW184" s="29" t="b">
        <v>0</v>
      </c>
      <c r="BX184" s="29" t="b">
        <v>0</v>
      </c>
      <c r="BY184" s="29" t="b">
        <v>0</v>
      </c>
      <c r="BZ184" s="29" t="b">
        <v>0</v>
      </c>
      <c r="CA184" s="29" t="b">
        <v>0</v>
      </c>
      <c r="CB184" s="29">
        <v>1</v>
      </c>
      <c r="CC184" s="29" t="s">
        <v>1553</v>
      </c>
      <c r="CD184" s="29" t="s">
        <v>1554</v>
      </c>
      <c r="CE184" s="29" t="s">
        <v>1555</v>
      </c>
      <c r="CF184" s="29" t="s">
        <v>1556</v>
      </c>
    </row>
    <row r="185" spans="1:84" x14ac:dyDescent="0.25">
      <c r="A185" s="29" t="s">
        <v>1557</v>
      </c>
      <c r="B185" s="29">
        <v>310410928917370</v>
      </c>
      <c r="C185" s="29">
        <v>8.9014103279289106E+19</v>
      </c>
      <c r="D185" s="29">
        <v>353118081439583</v>
      </c>
      <c r="E185" s="29">
        <v>88</v>
      </c>
      <c r="F185" s="29">
        <v>9</v>
      </c>
      <c r="G185" s="29">
        <v>1189</v>
      </c>
      <c r="H185" s="29">
        <v>1189</v>
      </c>
      <c r="I185" s="29" t="s">
        <v>1558</v>
      </c>
      <c r="J185" s="29" t="s">
        <v>1559</v>
      </c>
      <c r="K185" s="50">
        <v>2372415965941110</v>
      </c>
      <c r="L185" s="50">
        <v>903739443086351</v>
      </c>
      <c r="M185" s="50">
        <v>-2.88201843492787E+16</v>
      </c>
      <c r="N185" s="29" t="s">
        <v>18978</v>
      </c>
      <c r="O185" s="29">
        <v>2</v>
      </c>
      <c r="P185" s="29">
        <v>1</v>
      </c>
      <c r="Q185" s="29" t="s">
        <v>19061</v>
      </c>
      <c r="R185" s="29" t="s">
        <v>8</v>
      </c>
      <c r="S185" s="29" t="s">
        <v>8</v>
      </c>
      <c r="T185" s="29" t="s">
        <v>8</v>
      </c>
      <c r="U185" s="29" t="s">
        <v>8</v>
      </c>
      <c r="V185" s="29">
        <v>5</v>
      </c>
      <c r="W185" s="29" t="s">
        <v>1560</v>
      </c>
      <c r="X185" s="29">
        <v>0</v>
      </c>
      <c r="Y185" s="29" t="s">
        <v>8</v>
      </c>
      <c r="Z185" s="29">
        <v>1</v>
      </c>
      <c r="AA185" s="29" t="s">
        <v>18988</v>
      </c>
      <c r="AB185" s="29" t="s">
        <v>18994</v>
      </c>
      <c r="AC185" s="29" t="s">
        <v>8</v>
      </c>
      <c r="AD185" s="29" t="s">
        <v>8</v>
      </c>
      <c r="AE185" s="29" t="s">
        <v>8</v>
      </c>
      <c r="AF185" s="29" t="s">
        <v>8</v>
      </c>
      <c r="AG185" s="29" t="s">
        <v>8</v>
      </c>
      <c r="AH185" s="29" t="s">
        <v>8</v>
      </c>
      <c r="AI185" s="29" t="s">
        <v>8</v>
      </c>
      <c r="AJ185" s="29" t="s">
        <v>8</v>
      </c>
      <c r="AK185" s="29" t="s">
        <v>8</v>
      </c>
      <c r="AL185" s="29" t="s">
        <v>8</v>
      </c>
      <c r="AM185" s="29" t="s">
        <v>8</v>
      </c>
      <c r="AN185" s="29" t="s">
        <v>8</v>
      </c>
      <c r="AO185" s="29" t="s">
        <v>8</v>
      </c>
      <c r="AP185" s="29" t="s">
        <v>8</v>
      </c>
      <c r="AQ185" s="29" t="s">
        <v>8</v>
      </c>
      <c r="AR185" s="29" t="s">
        <v>8</v>
      </c>
      <c r="AS185" s="29" t="s">
        <v>8</v>
      </c>
      <c r="AT185" s="29" t="s">
        <v>8</v>
      </c>
      <c r="AU185" s="29" t="s">
        <v>8</v>
      </c>
      <c r="AV185" s="29" t="s">
        <v>8</v>
      </c>
      <c r="AW185" s="29" t="s">
        <v>8</v>
      </c>
      <c r="AX185" s="29" t="s">
        <v>8</v>
      </c>
      <c r="AY185" s="29" t="s">
        <v>8</v>
      </c>
      <c r="AZ185" s="29" t="s">
        <v>8</v>
      </c>
      <c r="BA185" s="29" t="s">
        <v>8</v>
      </c>
      <c r="BB185" s="29" t="s">
        <v>8</v>
      </c>
      <c r="BC185" s="29" t="s">
        <v>8</v>
      </c>
      <c r="BD185" s="29" t="s">
        <v>8</v>
      </c>
      <c r="BE185" s="29" t="s">
        <v>8</v>
      </c>
      <c r="BF185" s="29" t="s">
        <v>8</v>
      </c>
      <c r="BG185" s="29" t="s">
        <v>8</v>
      </c>
      <c r="BH185" s="29" t="s">
        <v>8</v>
      </c>
      <c r="BI185" s="29" t="s">
        <v>8</v>
      </c>
      <c r="BJ185" s="29" t="s">
        <v>8</v>
      </c>
      <c r="BK185" s="29" t="s">
        <v>8</v>
      </c>
      <c r="BL185" s="29" t="s">
        <v>8</v>
      </c>
      <c r="BM185" s="29" t="s">
        <v>8</v>
      </c>
      <c r="BN185" s="29" t="s">
        <v>8</v>
      </c>
      <c r="BO185" s="29" t="s">
        <v>8</v>
      </c>
      <c r="BP185" s="29" t="s">
        <v>8</v>
      </c>
      <c r="BQ185" s="29" t="s">
        <v>8</v>
      </c>
      <c r="BR185" s="29" t="s">
        <v>8</v>
      </c>
      <c r="BS185" s="29" t="s">
        <v>1544</v>
      </c>
      <c r="BT185" s="29" t="b">
        <v>1</v>
      </c>
      <c r="BU185" s="29" t="b">
        <v>0</v>
      </c>
      <c r="BV185" s="29" t="b">
        <v>1</v>
      </c>
      <c r="BW185" s="29" t="b">
        <v>0</v>
      </c>
      <c r="BX185" s="29" t="b">
        <v>0</v>
      </c>
      <c r="BY185" s="29" t="b">
        <v>0</v>
      </c>
      <c r="BZ185" s="29" t="b">
        <v>0</v>
      </c>
      <c r="CA185" s="29" t="b">
        <v>0</v>
      </c>
      <c r="CB185" s="29">
        <v>1</v>
      </c>
      <c r="CC185" s="29" t="s">
        <v>1561</v>
      </c>
      <c r="CD185" s="29" t="s">
        <v>1562</v>
      </c>
      <c r="CE185" s="29" t="s">
        <v>1563</v>
      </c>
      <c r="CF185" s="29" t="s">
        <v>1564</v>
      </c>
    </row>
    <row r="186" spans="1:84" x14ac:dyDescent="0.25">
      <c r="A186" s="29" t="s">
        <v>1565</v>
      </c>
      <c r="B186" s="29">
        <v>310410928917370</v>
      </c>
      <c r="C186" s="29">
        <v>8.9014103279289106E+19</v>
      </c>
      <c r="D186" s="29">
        <v>353118081439583</v>
      </c>
      <c r="E186" s="29">
        <v>88</v>
      </c>
      <c r="F186" s="29">
        <v>3</v>
      </c>
      <c r="G186" s="29">
        <v>1190</v>
      </c>
      <c r="H186" s="29">
        <v>1190</v>
      </c>
      <c r="I186" s="29" t="s">
        <v>1566</v>
      </c>
      <c r="J186" s="29" t="s">
        <v>1567</v>
      </c>
      <c r="K186" s="50">
        <v>2372447924078440</v>
      </c>
      <c r="L186" s="50">
        <v>9037506672509090</v>
      </c>
      <c r="M186" s="50">
        <v>-4738030584069640</v>
      </c>
      <c r="N186" s="29" t="s">
        <v>18978</v>
      </c>
      <c r="O186" s="29">
        <v>2</v>
      </c>
      <c r="P186" s="29">
        <v>1</v>
      </c>
      <c r="Q186" s="29" t="s">
        <v>19062</v>
      </c>
      <c r="R186" s="29" t="s">
        <v>8</v>
      </c>
      <c r="S186" s="29" t="s">
        <v>8</v>
      </c>
      <c r="T186" s="29" t="s">
        <v>8</v>
      </c>
      <c r="U186" s="29" t="s">
        <v>8</v>
      </c>
      <c r="V186" s="29" t="s">
        <v>8</v>
      </c>
      <c r="W186" s="29" t="s">
        <v>8</v>
      </c>
      <c r="X186" s="29" t="s">
        <v>8</v>
      </c>
      <c r="Y186" s="29" t="s">
        <v>8</v>
      </c>
      <c r="Z186" s="29" t="s">
        <v>8</v>
      </c>
      <c r="AA186" s="29" t="s">
        <v>8</v>
      </c>
      <c r="AB186" s="29" t="s">
        <v>8</v>
      </c>
      <c r="AC186" s="29" t="s">
        <v>8</v>
      </c>
      <c r="AD186" s="29" t="s">
        <v>8</v>
      </c>
      <c r="AE186" s="29" t="s">
        <v>8</v>
      </c>
      <c r="AF186" s="29" t="s">
        <v>8</v>
      </c>
      <c r="AG186" s="29">
        <v>1</v>
      </c>
      <c r="AH186" s="29">
        <v>3</v>
      </c>
      <c r="AI186" s="29" t="s">
        <v>8</v>
      </c>
      <c r="AJ186" s="29">
        <v>1</v>
      </c>
      <c r="AK186" s="29" t="s">
        <v>19001</v>
      </c>
      <c r="AL186" s="29" t="s">
        <v>18974</v>
      </c>
      <c r="AM186" s="29" t="s">
        <v>8</v>
      </c>
      <c r="AN186" s="29" t="s">
        <v>8</v>
      </c>
      <c r="AO186" s="29" t="s">
        <v>8</v>
      </c>
      <c r="AP186" s="29" t="s">
        <v>8</v>
      </c>
      <c r="AQ186" s="29" t="s">
        <v>8</v>
      </c>
      <c r="AR186" s="29" t="s">
        <v>8</v>
      </c>
      <c r="AS186" s="29" t="s">
        <v>8</v>
      </c>
      <c r="AT186" s="29" t="s">
        <v>8</v>
      </c>
      <c r="AU186" s="29" t="s">
        <v>8</v>
      </c>
      <c r="AV186" s="29" t="s">
        <v>8</v>
      </c>
      <c r="AW186" s="29" t="s">
        <v>8</v>
      </c>
      <c r="AX186" s="29" t="s">
        <v>8</v>
      </c>
      <c r="AY186" s="29" t="s">
        <v>8</v>
      </c>
      <c r="AZ186" s="29" t="s">
        <v>8</v>
      </c>
      <c r="BA186" s="29" t="s">
        <v>8</v>
      </c>
      <c r="BB186" s="29" t="s">
        <v>8</v>
      </c>
      <c r="BC186" s="29" t="s">
        <v>8</v>
      </c>
      <c r="BD186" s="29" t="s">
        <v>8</v>
      </c>
      <c r="BE186" s="29" t="s">
        <v>8</v>
      </c>
      <c r="BF186" s="29" t="s">
        <v>8</v>
      </c>
      <c r="BG186" s="29" t="s">
        <v>8</v>
      </c>
      <c r="BH186" s="29" t="s">
        <v>8</v>
      </c>
      <c r="BI186" s="29" t="s">
        <v>8</v>
      </c>
      <c r="BJ186" s="29" t="s">
        <v>8</v>
      </c>
      <c r="BK186" s="29" t="s">
        <v>8</v>
      </c>
      <c r="BL186" s="29" t="s">
        <v>8</v>
      </c>
      <c r="BM186" s="29" t="s">
        <v>8</v>
      </c>
      <c r="BN186" s="29" t="s">
        <v>8</v>
      </c>
      <c r="BO186" s="29" t="s">
        <v>8</v>
      </c>
      <c r="BP186" s="29" t="s">
        <v>8</v>
      </c>
      <c r="BQ186" s="29" t="s">
        <v>8</v>
      </c>
      <c r="BR186" s="29" t="s">
        <v>8</v>
      </c>
      <c r="BS186" s="29" t="s">
        <v>1568</v>
      </c>
      <c r="BT186" s="29" t="b">
        <v>1</v>
      </c>
      <c r="BU186" s="29" t="b">
        <v>0</v>
      </c>
      <c r="BV186" s="29" t="b">
        <v>1</v>
      </c>
      <c r="BW186" s="29" t="b">
        <v>0</v>
      </c>
      <c r="BX186" s="29" t="b">
        <v>0</v>
      </c>
      <c r="BY186" s="29" t="b">
        <v>0</v>
      </c>
      <c r="BZ186" s="29" t="b">
        <v>0</v>
      </c>
      <c r="CA186" s="29" t="b">
        <v>0</v>
      </c>
      <c r="CB186" s="29">
        <v>1</v>
      </c>
      <c r="CC186" s="29" t="s">
        <v>1569</v>
      </c>
      <c r="CD186" s="29" t="s">
        <v>1570</v>
      </c>
      <c r="CE186" s="29" t="s">
        <v>1571</v>
      </c>
      <c r="CF186" s="29" t="s">
        <v>1572</v>
      </c>
    </row>
    <row r="187" spans="1:84" x14ac:dyDescent="0.25">
      <c r="A187" s="29" t="s">
        <v>1573</v>
      </c>
      <c r="B187" s="29">
        <v>310410928917370</v>
      </c>
      <c r="C187" s="29">
        <v>8.9014103279289106E+19</v>
      </c>
      <c r="D187" s="29">
        <v>353118081439583</v>
      </c>
      <c r="E187" s="29">
        <v>88</v>
      </c>
      <c r="F187" s="29">
        <v>11</v>
      </c>
      <c r="G187" s="29">
        <v>1193</v>
      </c>
      <c r="H187" s="29">
        <v>1193</v>
      </c>
      <c r="I187" s="29" t="s">
        <v>1574</v>
      </c>
      <c r="J187" s="29" t="s">
        <v>1575</v>
      </c>
      <c r="K187" s="50">
        <v>2372453942744250</v>
      </c>
      <c r="L187" s="50">
        <v>9037485987128270</v>
      </c>
      <c r="M187" s="50">
        <v>-7828278382952440</v>
      </c>
      <c r="N187" s="29" t="s">
        <v>18980</v>
      </c>
      <c r="O187" s="29">
        <v>2</v>
      </c>
      <c r="P187" s="29">
        <v>1</v>
      </c>
      <c r="Q187" s="29" t="s">
        <v>8</v>
      </c>
      <c r="R187" s="29" t="s">
        <v>8</v>
      </c>
      <c r="S187" s="29" t="s">
        <v>8</v>
      </c>
      <c r="T187" s="29" t="s">
        <v>8</v>
      </c>
      <c r="U187" s="29" t="s">
        <v>8</v>
      </c>
      <c r="V187" s="29" t="s">
        <v>8</v>
      </c>
      <c r="W187" s="29" t="s">
        <v>8</v>
      </c>
      <c r="X187" s="29" t="s">
        <v>8</v>
      </c>
      <c r="Y187" s="29" t="s">
        <v>8</v>
      </c>
      <c r="Z187" s="29" t="s">
        <v>8</v>
      </c>
      <c r="AA187" s="29" t="s">
        <v>8</v>
      </c>
      <c r="AB187" s="29" t="s">
        <v>8</v>
      </c>
      <c r="AC187" s="29" t="s">
        <v>8</v>
      </c>
      <c r="AD187" s="29" t="s">
        <v>8</v>
      </c>
      <c r="AE187" s="29" t="s">
        <v>8</v>
      </c>
      <c r="AF187" s="29" t="s">
        <v>8</v>
      </c>
      <c r="AG187" s="29" t="s">
        <v>8</v>
      </c>
      <c r="AH187" s="29" t="s">
        <v>8</v>
      </c>
      <c r="AI187" s="29" t="s">
        <v>8</v>
      </c>
      <c r="AJ187" s="29" t="s">
        <v>8</v>
      </c>
      <c r="AK187" s="29" t="s">
        <v>8</v>
      </c>
      <c r="AL187" s="29" t="s">
        <v>8</v>
      </c>
      <c r="AM187" s="29" t="s">
        <v>8</v>
      </c>
      <c r="AN187" s="29" t="s">
        <v>8</v>
      </c>
      <c r="AO187" s="29" t="s">
        <v>8</v>
      </c>
      <c r="AP187" s="29" t="s">
        <v>8</v>
      </c>
      <c r="AQ187" s="29" t="s">
        <v>8</v>
      </c>
      <c r="AR187" s="29" t="s">
        <v>8</v>
      </c>
      <c r="AS187" s="29" t="s">
        <v>8</v>
      </c>
      <c r="AT187" s="29" t="s">
        <v>8</v>
      </c>
      <c r="AU187" s="29" t="s">
        <v>8</v>
      </c>
      <c r="AV187" s="29" t="s">
        <v>8</v>
      </c>
      <c r="AW187" s="29" t="s">
        <v>8</v>
      </c>
      <c r="AX187" s="29" t="s">
        <v>8</v>
      </c>
      <c r="AY187" s="29" t="s">
        <v>8</v>
      </c>
      <c r="AZ187" s="29" t="s">
        <v>8</v>
      </c>
      <c r="BA187" s="29" t="s">
        <v>8</v>
      </c>
      <c r="BB187" s="29" t="s">
        <v>8</v>
      </c>
      <c r="BC187" s="29" t="s">
        <v>8</v>
      </c>
      <c r="BD187" s="29" t="s">
        <v>8</v>
      </c>
      <c r="BE187" s="29" t="s">
        <v>8</v>
      </c>
      <c r="BF187" s="29" t="s">
        <v>8</v>
      </c>
      <c r="BG187" s="29" t="s">
        <v>8</v>
      </c>
      <c r="BH187" s="29" t="s">
        <v>8</v>
      </c>
      <c r="BI187" s="29" t="s">
        <v>8</v>
      </c>
      <c r="BJ187" s="29" t="s">
        <v>8</v>
      </c>
      <c r="BK187" s="29" t="s">
        <v>8</v>
      </c>
      <c r="BL187" s="29" t="s">
        <v>8</v>
      </c>
      <c r="BM187" s="29" t="s">
        <v>8</v>
      </c>
      <c r="BN187" s="29" t="s">
        <v>8</v>
      </c>
      <c r="BO187" s="29" t="s">
        <v>8</v>
      </c>
      <c r="BP187" s="29" t="s">
        <v>8</v>
      </c>
      <c r="BQ187" s="29">
        <v>1</v>
      </c>
      <c r="BR187" s="29" t="s">
        <v>8</v>
      </c>
      <c r="BS187" s="29" t="s">
        <v>1576</v>
      </c>
      <c r="BT187" s="29" t="b">
        <v>1</v>
      </c>
      <c r="BU187" s="29" t="b">
        <v>0</v>
      </c>
      <c r="BV187" s="29" t="b">
        <v>1</v>
      </c>
      <c r="BW187" s="29" t="b">
        <v>0</v>
      </c>
      <c r="BX187" s="29" t="b">
        <v>0</v>
      </c>
      <c r="BY187" s="29" t="b">
        <v>0</v>
      </c>
      <c r="BZ187" s="29" t="b">
        <v>0</v>
      </c>
      <c r="CA187" s="29" t="b">
        <v>0</v>
      </c>
      <c r="CB187" s="29">
        <v>1</v>
      </c>
      <c r="CC187" s="29" t="s">
        <v>1577</v>
      </c>
      <c r="CD187" s="29" t="s">
        <v>1578</v>
      </c>
      <c r="CE187" s="29" t="s">
        <v>1579</v>
      </c>
      <c r="CF187" s="29" t="s">
        <v>1580</v>
      </c>
    </row>
    <row r="188" spans="1:84" x14ac:dyDescent="0.25">
      <c r="A188" s="29" t="s">
        <v>1581</v>
      </c>
      <c r="B188" s="29">
        <v>310410928917370</v>
      </c>
      <c r="C188" s="29">
        <v>8.9014103279289106E+19</v>
      </c>
      <c r="D188" s="29">
        <v>353118081439583</v>
      </c>
      <c r="E188" s="29">
        <v>88</v>
      </c>
      <c r="F188" s="29">
        <v>3</v>
      </c>
      <c r="G188" s="29">
        <v>1191</v>
      </c>
      <c r="H188" s="29">
        <v>1191</v>
      </c>
      <c r="I188" s="29" t="s">
        <v>1582</v>
      </c>
      <c r="J188" s="29" t="s">
        <v>1583</v>
      </c>
      <c r="K188" s="50">
        <v>2.37244540883608E+16</v>
      </c>
      <c r="L188" s="50">
        <v>9037503784915770</v>
      </c>
      <c r="M188" s="50">
        <v>5374197954069970</v>
      </c>
      <c r="N188" s="29" t="s">
        <v>18980</v>
      </c>
      <c r="O188" s="29">
        <v>2</v>
      </c>
      <c r="P188" s="29">
        <v>1</v>
      </c>
      <c r="Q188" s="29" t="s">
        <v>19063</v>
      </c>
      <c r="R188" s="29" t="s">
        <v>8</v>
      </c>
      <c r="S188" s="29" t="s">
        <v>8</v>
      </c>
      <c r="T188" s="29" t="s">
        <v>8</v>
      </c>
      <c r="U188" s="29" t="s">
        <v>8</v>
      </c>
      <c r="V188" s="29" t="s">
        <v>8</v>
      </c>
      <c r="W188" s="29" t="s">
        <v>8</v>
      </c>
      <c r="X188" s="29" t="s">
        <v>8</v>
      </c>
      <c r="Y188" s="29" t="s">
        <v>8</v>
      </c>
      <c r="Z188" s="29" t="s">
        <v>8</v>
      </c>
      <c r="AA188" s="29" t="s">
        <v>8</v>
      </c>
      <c r="AB188" s="29" t="s">
        <v>8</v>
      </c>
      <c r="AC188" s="29" t="s">
        <v>8</v>
      </c>
      <c r="AD188" s="29" t="s">
        <v>8</v>
      </c>
      <c r="AE188" s="29" t="s">
        <v>8</v>
      </c>
      <c r="AF188" s="29" t="s">
        <v>8</v>
      </c>
      <c r="AG188" s="29">
        <v>1</v>
      </c>
      <c r="AH188" s="29">
        <v>3</v>
      </c>
      <c r="AI188" s="29" t="s">
        <v>8</v>
      </c>
      <c r="AJ188" s="29">
        <v>1</v>
      </c>
      <c r="AK188" s="29" t="s">
        <v>18974</v>
      </c>
      <c r="AL188" s="29" t="s">
        <v>19008</v>
      </c>
      <c r="AM188" s="29" t="s">
        <v>8</v>
      </c>
      <c r="AN188" s="29" t="s">
        <v>8</v>
      </c>
      <c r="AO188" s="29" t="s">
        <v>8</v>
      </c>
      <c r="AP188" s="29" t="s">
        <v>8</v>
      </c>
      <c r="AQ188" s="29" t="s">
        <v>8</v>
      </c>
      <c r="AR188" s="29" t="s">
        <v>8</v>
      </c>
      <c r="AS188" s="29" t="s">
        <v>8</v>
      </c>
      <c r="AT188" s="29" t="s">
        <v>8</v>
      </c>
      <c r="AU188" s="29" t="s">
        <v>8</v>
      </c>
      <c r="AV188" s="29" t="s">
        <v>8</v>
      </c>
      <c r="AW188" s="29" t="s">
        <v>8</v>
      </c>
      <c r="AX188" s="29" t="s">
        <v>8</v>
      </c>
      <c r="AY188" s="29" t="s">
        <v>8</v>
      </c>
      <c r="AZ188" s="29" t="s">
        <v>8</v>
      </c>
      <c r="BA188" s="29" t="s">
        <v>8</v>
      </c>
      <c r="BB188" s="29" t="s">
        <v>8</v>
      </c>
      <c r="BC188" s="29" t="s">
        <v>8</v>
      </c>
      <c r="BD188" s="29" t="s">
        <v>8</v>
      </c>
      <c r="BE188" s="29" t="s">
        <v>8</v>
      </c>
      <c r="BF188" s="29" t="s">
        <v>8</v>
      </c>
      <c r="BG188" s="29" t="s">
        <v>8</v>
      </c>
      <c r="BH188" s="29" t="s">
        <v>8</v>
      </c>
      <c r="BI188" s="29" t="s">
        <v>8</v>
      </c>
      <c r="BJ188" s="29" t="s">
        <v>8</v>
      </c>
      <c r="BK188" s="29" t="s">
        <v>8</v>
      </c>
      <c r="BL188" s="29" t="s">
        <v>8</v>
      </c>
      <c r="BM188" s="29" t="s">
        <v>8</v>
      </c>
      <c r="BN188" s="29" t="s">
        <v>8</v>
      </c>
      <c r="BO188" s="29" t="s">
        <v>8</v>
      </c>
      <c r="BP188" s="29" t="s">
        <v>8</v>
      </c>
      <c r="BQ188" s="29" t="s">
        <v>8</v>
      </c>
      <c r="BR188" s="29" t="s">
        <v>8</v>
      </c>
      <c r="BS188" s="29" t="s">
        <v>1584</v>
      </c>
      <c r="BT188" s="29" t="b">
        <v>1</v>
      </c>
      <c r="BU188" s="29" t="b">
        <v>0</v>
      </c>
      <c r="BV188" s="29" t="b">
        <v>1</v>
      </c>
      <c r="BW188" s="29" t="b">
        <v>0</v>
      </c>
      <c r="BX188" s="29" t="b">
        <v>0</v>
      </c>
      <c r="BY188" s="29" t="b">
        <v>0</v>
      </c>
      <c r="BZ188" s="29" t="b">
        <v>0</v>
      </c>
      <c r="CA188" s="29" t="b">
        <v>0</v>
      </c>
      <c r="CB188" s="29">
        <v>1</v>
      </c>
      <c r="CC188" s="29" t="s">
        <v>1585</v>
      </c>
      <c r="CD188" s="29" t="s">
        <v>1586</v>
      </c>
      <c r="CE188" s="29" t="s">
        <v>1587</v>
      </c>
      <c r="CF188" s="29" t="s">
        <v>1588</v>
      </c>
    </row>
    <row r="189" spans="1:84" x14ac:dyDescent="0.25">
      <c r="A189" s="29" t="s">
        <v>1589</v>
      </c>
      <c r="B189" s="29">
        <v>310410928917370</v>
      </c>
      <c r="C189" s="29">
        <v>8.9014103279289106E+19</v>
      </c>
      <c r="D189" s="29">
        <v>353118081439583</v>
      </c>
      <c r="E189" s="29">
        <v>88</v>
      </c>
      <c r="F189" s="29">
        <v>11</v>
      </c>
      <c r="G189" s="29">
        <v>1192</v>
      </c>
      <c r="H189" s="29">
        <v>1192</v>
      </c>
      <c r="I189" s="29" t="s">
        <v>1590</v>
      </c>
      <c r="J189" s="29" t="s">
        <v>1591</v>
      </c>
      <c r="K189" s="50">
        <v>2.37252222218816E+16</v>
      </c>
      <c r="L189" s="50">
        <v>9037478352314350</v>
      </c>
      <c r="M189" s="50">
        <v>-2.00665138931901E+16</v>
      </c>
      <c r="N189" s="29" t="s">
        <v>19007</v>
      </c>
      <c r="O189" s="29">
        <v>2</v>
      </c>
      <c r="P189" s="29">
        <v>1</v>
      </c>
      <c r="Q189" s="29" t="s">
        <v>8</v>
      </c>
      <c r="R189" s="29" t="s">
        <v>8</v>
      </c>
      <c r="S189" s="29" t="s">
        <v>8</v>
      </c>
      <c r="T189" s="29" t="s">
        <v>8</v>
      </c>
      <c r="U189" s="29" t="s">
        <v>8</v>
      </c>
      <c r="V189" s="29" t="s">
        <v>8</v>
      </c>
      <c r="W189" s="29" t="s">
        <v>8</v>
      </c>
      <c r="X189" s="29" t="s">
        <v>8</v>
      </c>
      <c r="Y189" s="29" t="s">
        <v>8</v>
      </c>
      <c r="Z189" s="29" t="s">
        <v>8</v>
      </c>
      <c r="AA189" s="29" t="s">
        <v>8</v>
      </c>
      <c r="AB189" s="29" t="s">
        <v>8</v>
      </c>
      <c r="AC189" s="29" t="s">
        <v>8</v>
      </c>
      <c r="AD189" s="29" t="s">
        <v>8</v>
      </c>
      <c r="AE189" s="29" t="s">
        <v>8</v>
      </c>
      <c r="AF189" s="29" t="s">
        <v>8</v>
      </c>
      <c r="AG189" s="29" t="s">
        <v>8</v>
      </c>
      <c r="AH189" s="29" t="s">
        <v>8</v>
      </c>
      <c r="AI189" s="29" t="s">
        <v>8</v>
      </c>
      <c r="AJ189" s="29" t="s">
        <v>8</v>
      </c>
      <c r="AK189" s="29" t="s">
        <v>8</v>
      </c>
      <c r="AL189" s="29" t="s">
        <v>8</v>
      </c>
      <c r="AM189" s="29" t="s">
        <v>8</v>
      </c>
      <c r="AN189" s="29" t="s">
        <v>8</v>
      </c>
      <c r="AO189" s="29" t="s">
        <v>8</v>
      </c>
      <c r="AP189" s="29" t="s">
        <v>8</v>
      </c>
      <c r="AQ189" s="29" t="s">
        <v>8</v>
      </c>
      <c r="AR189" s="29" t="s">
        <v>8</v>
      </c>
      <c r="AS189" s="29" t="s">
        <v>8</v>
      </c>
      <c r="AT189" s="29" t="s">
        <v>8</v>
      </c>
      <c r="AU189" s="29" t="s">
        <v>8</v>
      </c>
      <c r="AV189" s="29" t="s">
        <v>8</v>
      </c>
      <c r="AW189" s="29" t="s">
        <v>8</v>
      </c>
      <c r="AX189" s="29" t="s">
        <v>8</v>
      </c>
      <c r="AY189" s="29" t="s">
        <v>8</v>
      </c>
      <c r="AZ189" s="29" t="s">
        <v>8</v>
      </c>
      <c r="BA189" s="29" t="s">
        <v>8</v>
      </c>
      <c r="BB189" s="29" t="s">
        <v>8</v>
      </c>
      <c r="BC189" s="29" t="s">
        <v>8</v>
      </c>
      <c r="BD189" s="29" t="s">
        <v>8</v>
      </c>
      <c r="BE189" s="29" t="s">
        <v>8</v>
      </c>
      <c r="BF189" s="29" t="s">
        <v>8</v>
      </c>
      <c r="BG189" s="29" t="s">
        <v>8</v>
      </c>
      <c r="BH189" s="29" t="s">
        <v>8</v>
      </c>
      <c r="BI189" s="29" t="s">
        <v>8</v>
      </c>
      <c r="BJ189" s="29" t="s">
        <v>8</v>
      </c>
      <c r="BK189" s="29" t="s">
        <v>8</v>
      </c>
      <c r="BL189" s="29" t="s">
        <v>8</v>
      </c>
      <c r="BM189" s="29" t="s">
        <v>8</v>
      </c>
      <c r="BN189" s="29" t="s">
        <v>8</v>
      </c>
      <c r="BO189" s="29" t="s">
        <v>8</v>
      </c>
      <c r="BP189" s="29" t="s">
        <v>8</v>
      </c>
      <c r="BQ189" s="29">
        <v>2</v>
      </c>
      <c r="BR189" s="29" t="s">
        <v>8</v>
      </c>
      <c r="BS189" s="29" t="s">
        <v>1592</v>
      </c>
      <c r="BT189" s="29" t="b">
        <v>1</v>
      </c>
      <c r="BU189" s="29" t="b">
        <v>0</v>
      </c>
      <c r="BV189" s="29" t="b">
        <v>1</v>
      </c>
      <c r="BW189" s="29" t="b">
        <v>0</v>
      </c>
      <c r="BX189" s="29" t="b">
        <v>0</v>
      </c>
      <c r="BY189" s="29" t="b">
        <v>0</v>
      </c>
      <c r="BZ189" s="29" t="b">
        <v>0</v>
      </c>
      <c r="CA189" s="29" t="b">
        <v>0</v>
      </c>
      <c r="CB189" s="29">
        <v>1</v>
      </c>
      <c r="CC189" s="29" t="s">
        <v>1593</v>
      </c>
      <c r="CD189" s="29" t="s">
        <v>1594</v>
      </c>
      <c r="CE189" s="29" t="s">
        <v>1595</v>
      </c>
      <c r="CF189" s="29" t="s">
        <v>1596</v>
      </c>
    </row>
    <row r="190" spans="1:84" x14ac:dyDescent="0.25">
      <c r="A190" s="29" t="s">
        <v>1597</v>
      </c>
      <c r="B190" s="29">
        <v>310410946642114</v>
      </c>
      <c r="C190" s="29">
        <v>8.9014103279466398E+19</v>
      </c>
      <c r="D190" s="29">
        <v>353118084379430</v>
      </c>
      <c r="E190" s="29">
        <v>88</v>
      </c>
      <c r="F190" s="29">
        <v>7</v>
      </c>
      <c r="G190" s="29">
        <v>1181</v>
      </c>
      <c r="H190" s="29">
        <v>1181</v>
      </c>
      <c r="I190" s="29" t="s">
        <v>1598</v>
      </c>
      <c r="J190" s="29" t="s">
        <v>1599</v>
      </c>
      <c r="K190" s="50">
        <v>2.37233118981717E+16</v>
      </c>
      <c r="L190" s="50">
        <v>9037422957208610</v>
      </c>
      <c r="M190" s="50">
        <v>-3359179859244110</v>
      </c>
      <c r="N190" s="29" t="s">
        <v>18977</v>
      </c>
      <c r="O190" s="29">
        <v>2</v>
      </c>
      <c r="P190" s="29">
        <v>1</v>
      </c>
      <c r="Q190" s="29" t="s">
        <v>8</v>
      </c>
      <c r="R190" s="29" t="s">
        <v>8</v>
      </c>
      <c r="S190" s="29" t="s">
        <v>8</v>
      </c>
      <c r="T190" s="29" t="s">
        <v>8</v>
      </c>
      <c r="U190" s="29" t="s">
        <v>8</v>
      </c>
      <c r="V190" s="29" t="s">
        <v>8</v>
      </c>
      <c r="W190" s="29" t="s">
        <v>8</v>
      </c>
      <c r="X190" s="29" t="s">
        <v>8</v>
      </c>
      <c r="Y190" s="29" t="s">
        <v>8</v>
      </c>
      <c r="Z190" s="29" t="s">
        <v>8</v>
      </c>
      <c r="AA190" s="29" t="s">
        <v>8</v>
      </c>
      <c r="AB190" s="29" t="s">
        <v>8</v>
      </c>
      <c r="AC190" s="29" t="s">
        <v>8</v>
      </c>
      <c r="AD190" s="29" t="s">
        <v>8</v>
      </c>
      <c r="AE190" s="29" t="s">
        <v>8</v>
      </c>
      <c r="AF190" s="29" t="s">
        <v>8</v>
      </c>
      <c r="AG190" s="29" t="s">
        <v>8</v>
      </c>
      <c r="AH190" s="29" t="s">
        <v>8</v>
      </c>
      <c r="AI190" s="29" t="s">
        <v>8</v>
      </c>
      <c r="AJ190" s="29" t="s">
        <v>8</v>
      </c>
      <c r="AK190" s="29" t="s">
        <v>8</v>
      </c>
      <c r="AL190" s="29" t="s">
        <v>8</v>
      </c>
      <c r="AM190" s="29" t="s">
        <v>8</v>
      </c>
      <c r="AN190" s="29" t="s">
        <v>8</v>
      </c>
      <c r="AO190" s="29" t="s">
        <v>8</v>
      </c>
      <c r="AP190" s="29" t="s">
        <v>8</v>
      </c>
      <c r="AQ190" s="29" t="s">
        <v>8</v>
      </c>
      <c r="AR190" s="29" t="s">
        <v>8</v>
      </c>
      <c r="AS190" s="29" t="s">
        <v>8</v>
      </c>
      <c r="AT190" s="29">
        <v>3</v>
      </c>
      <c r="AU190" s="29" t="s">
        <v>8</v>
      </c>
      <c r="AV190" s="29">
        <v>2</v>
      </c>
      <c r="AW190" s="29">
        <v>1</v>
      </c>
      <c r="AX190" s="29">
        <v>1</v>
      </c>
      <c r="AY190" s="29">
        <v>30</v>
      </c>
      <c r="AZ190" s="29">
        <v>1</v>
      </c>
      <c r="BA190" s="29" t="s">
        <v>8</v>
      </c>
      <c r="BB190" s="29" t="s">
        <v>8</v>
      </c>
      <c r="BC190" s="29" t="s">
        <v>8</v>
      </c>
      <c r="BD190" s="29" t="s">
        <v>8</v>
      </c>
      <c r="BE190" s="29" t="s">
        <v>8</v>
      </c>
      <c r="BF190" s="29" t="s">
        <v>8</v>
      </c>
      <c r="BG190" s="29" t="s">
        <v>8</v>
      </c>
      <c r="BH190" s="29" t="s">
        <v>8</v>
      </c>
      <c r="BI190" s="29" t="s">
        <v>8</v>
      </c>
      <c r="BJ190" s="29" t="s">
        <v>8</v>
      </c>
      <c r="BK190" s="29" t="s">
        <v>8</v>
      </c>
      <c r="BL190" s="29" t="s">
        <v>8</v>
      </c>
      <c r="BM190" s="29" t="s">
        <v>8</v>
      </c>
      <c r="BN190" s="29" t="s">
        <v>8</v>
      </c>
      <c r="BO190" s="29" t="s">
        <v>8</v>
      </c>
      <c r="BP190" s="29" t="s">
        <v>8</v>
      </c>
      <c r="BQ190" s="29" t="s">
        <v>8</v>
      </c>
      <c r="BR190" s="29" t="s">
        <v>8</v>
      </c>
      <c r="BS190" s="29" t="s">
        <v>1600</v>
      </c>
      <c r="BT190" s="29" t="b">
        <v>0</v>
      </c>
      <c r="BU190" s="29" t="b">
        <v>0</v>
      </c>
      <c r="BV190" s="29" t="b">
        <v>0</v>
      </c>
      <c r="BW190" s="29" t="b">
        <v>1</v>
      </c>
      <c r="BX190" s="29" t="b">
        <v>0</v>
      </c>
      <c r="BY190" s="29" t="b">
        <v>0</v>
      </c>
      <c r="BZ190" s="29" t="b">
        <v>0</v>
      </c>
      <c r="CA190" s="29" t="b">
        <v>1</v>
      </c>
      <c r="CB190" s="29">
        <v>1</v>
      </c>
      <c r="CC190" s="29" t="s">
        <v>1601</v>
      </c>
      <c r="CD190" s="29" t="s">
        <v>1602</v>
      </c>
      <c r="CE190" s="29" t="s">
        <v>1603</v>
      </c>
      <c r="CF190" s="29" t="s">
        <v>1604</v>
      </c>
    </row>
    <row r="191" spans="1:84" x14ac:dyDescent="0.25">
      <c r="A191" s="29" t="s">
        <v>1605</v>
      </c>
      <c r="B191" s="29">
        <v>310410946642114</v>
      </c>
      <c r="C191" s="29">
        <v>8.9014103279466398E+19</v>
      </c>
      <c r="D191" s="29">
        <v>353118084379430</v>
      </c>
      <c r="E191" s="29">
        <v>88</v>
      </c>
      <c r="F191" s="29">
        <v>7</v>
      </c>
      <c r="G191" s="29">
        <v>1182</v>
      </c>
      <c r="H191" s="29">
        <v>1182</v>
      </c>
      <c r="I191" s="29" t="s">
        <v>1606</v>
      </c>
      <c r="J191" s="29" t="s">
        <v>1607</v>
      </c>
      <c r="K191" s="50">
        <v>2.37244473734731E+16</v>
      </c>
      <c r="L191" s="50">
        <v>9037395960984180</v>
      </c>
      <c r="M191" s="50">
        <v>-5113369145063660</v>
      </c>
      <c r="N191" s="29" t="s">
        <v>18977</v>
      </c>
      <c r="O191" s="29">
        <v>2</v>
      </c>
      <c r="P191" s="29">
        <v>1</v>
      </c>
      <c r="Q191" s="29" t="s">
        <v>8</v>
      </c>
      <c r="R191" s="29" t="s">
        <v>8</v>
      </c>
      <c r="S191" s="29" t="s">
        <v>8</v>
      </c>
      <c r="T191" s="29" t="s">
        <v>8</v>
      </c>
      <c r="U191" s="29" t="s">
        <v>8</v>
      </c>
      <c r="V191" s="29" t="s">
        <v>8</v>
      </c>
      <c r="W191" s="29" t="s">
        <v>8</v>
      </c>
      <c r="X191" s="29" t="s">
        <v>8</v>
      </c>
      <c r="Y191" s="29" t="s">
        <v>8</v>
      </c>
      <c r="Z191" s="29" t="s">
        <v>8</v>
      </c>
      <c r="AA191" s="29" t="s">
        <v>8</v>
      </c>
      <c r="AB191" s="29" t="s">
        <v>8</v>
      </c>
      <c r="AC191" s="29" t="s">
        <v>8</v>
      </c>
      <c r="AD191" s="29" t="s">
        <v>8</v>
      </c>
      <c r="AE191" s="29" t="s">
        <v>8</v>
      </c>
      <c r="AF191" s="29" t="s">
        <v>8</v>
      </c>
      <c r="AG191" s="29" t="s">
        <v>8</v>
      </c>
      <c r="AH191" s="29" t="s">
        <v>8</v>
      </c>
      <c r="AI191" s="29" t="s">
        <v>8</v>
      </c>
      <c r="AJ191" s="29" t="s">
        <v>8</v>
      </c>
      <c r="AK191" s="29" t="s">
        <v>8</v>
      </c>
      <c r="AL191" s="29" t="s">
        <v>8</v>
      </c>
      <c r="AM191" s="29" t="s">
        <v>8</v>
      </c>
      <c r="AN191" s="29" t="s">
        <v>8</v>
      </c>
      <c r="AO191" s="29" t="s">
        <v>8</v>
      </c>
      <c r="AP191" s="29" t="s">
        <v>8</v>
      </c>
      <c r="AQ191" s="29" t="s">
        <v>8</v>
      </c>
      <c r="AR191" s="29" t="s">
        <v>8</v>
      </c>
      <c r="AS191" s="29" t="s">
        <v>8</v>
      </c>
      <c r="AT191" s="29">
        <v>3</v>
      </c>
      <c r="AU191" s="29" t="s">
        <v>8</v>
      </c>
      <c r="AV191" s="29">
        <v>2</v>
      </c>
      <c r="AW191" s="29">
        <v>4</v>
      </c>
      <c r="AX191" s="29">
        <v>1</v>
      </c>
      <c r="AY191" s="29">
        <v>60</v>
      </c>
      <c r="AZ191" s="29">
        <v>1</v>
      </c>
      <c r="BA191" s="29" t="s">
        <v>8</v>
      </c>
      <c r="BB191" s="29" t="s">
        <v>8</v>
      </c>
      <c r="BC191" s="29" t="s">
        <v>8</v>
      </c>
      <c r="BD191" s="29" t="s">
        <v>8</v>
      </c>
      <c r="BE191" s="29" t="s">
        <v>8</v>
      </c>
      <c r="BF191" s="29" t="s">
        <v>8</v>
      </c>
      <c r="BG191" s="29" t="s">
        <v>8</v>
      </c>
      <c r="BH191" s="29" t="s">
        <v>8</v>
      </c>
      <c r="BI191" s="29" t="s">
        <v>8</v>
      </c>
      <c r="BJ191" s="29" t="s">
        <v>8</v>
      </c>
      <c r="BK191" s="29" t="s">
        <v>8</v>
      </c>
      <c r="BL191" s="29" t="s">
        <v>8</v>
      </c>
      <c r="BM191" s="29" t="s">
        <v>8</v>
      </c>
      <c r="BN191" s="29" t="s">
        <v>8</v>
      </c>
      <c r="BO191" s="29" t="s">
        <v>8</v>
      </c>
      <c r="BP191" s="29" t="s">
        <v>8</v>
      </c>
      <c r="BQ191" s="29" t="s">
        <v>8</v>
      </c>
      <c r="BR191" s="29" t="s">
        <v>8</v>
      </c>
      <c r="BS191" s="29" t="s">
        <v>666</v>
      </c>
      <c r="BT191" s="29" t="b">
        <v>0</v>
      </c>
      <c r="BU191" s="29" t="b">
        <v>0</v>
      </c>
      <c r="BV191" s="29" t="b">
        <v>0</v>
      </c>
      <c r="BW191" s="29" t="b">
        <v>1</v>
      </c>
      <c r="BX191" s="29" t="b">
        <v>0</v>
      </c>
      <c r="BY191" s="29" t="b">
        <v>0</v>
      </c>
      <c r="BZ191" s="29" t="b">
        <v>0</v>
      </c>
      <c r="CA191" s="29" t="b">
        <v>1</v>
      </c>
      <c r="CB191" s="29">
        <v>1</v>
      </c>
      <c r="CC191" s="29" t="s">
        <v>1608</v>
      </c>
      <c r="CD191" s="29" t="s">
        <v>1609</v>
      </c>
      <c r="CE191" s="29" t="s">
        <v>1610</v>
      </c>
      <c r="CF191" s="29" t="s">
        <v>1611</v>
      </c>
    </row>
    <row r="192" spans="1:84" x14ac:dyDescent="0.25">
      <c r="A192" s="29" t="s">
        <v>1612</v>
      </c>
      <c r="B192" s="29">
        <v>310410946642114</v>
      </c>
      <c r="C192" s="29">
        <v>8.9014103279466398E+19</v>
      </c>
      <c r="D192" s="29">
        <v>353118084379430</v>
      </c>
      <c r="E192" s="29">
        <v>88</v>
      </c>
      <c r="F192" s="29">
        <v>1</v>
      </c>
      <c r="G192" s="29">
        <v>1185</v>
      </c>
      <c r="H192" s="29">
        <v>1185</v>
      </c>
      <c r="I192" s="29" t="s">
        <v>1613</v>
      </c>
      <c r="J192" s="29" t="s">
        <v>1614</v>
      </c>
      <c r="K192" s="50">
        <v>2.37242053579028E+16</v>
      </c>
      <c r="L192" s="50">
        <v>9037400864246010</v>
      </c>
      <c r="M192" s="50">
        <v>-4715487613142820</v>
      </c>
      <c r="N192" s="29" t="s">
        <v>18977</v>
      </c>
      <c r="O192" s="29">
        <v>2</v>
      </c>
      <c r="P192" s="29">
        <v>1</v>
      </c>
      <c r="Q192" s="29" t="s">
        <v>19064</v>
      </c>
      <c r="R192" s="29" t="s">
        <v>8</v>
      </c>
      <c r="S192" s="29" t="s">
        <v>8</v>
      </c>
      <c r="T192" s="29" t="s">
        <v>8</v>
      </c>
      <c r="U192" s="29" t="s">
        <v>8</v>
      </c>
      <c r="V192" s="29" t="s">
        <v>8</v>
      </c>
      <c r="W192" s="29" t="s">
        <v>8</v>
      </c>
      <c r="X192" s="29" t="s">
        <v>8</v>
      </c>
      <c r="Y192" s="29" t="s">
        <v>8</v>
      </c>
      <c r="Z192" s="29" t="s">
        <v>8</v>
      </c>
      <c r="AA192" s="29" t="s">
        <v>8</v>
      </c>
      <c r="AB192" s="29" t="s">
        <v>8</v>
      </c>
      <c r="AC192" s="29" t="s">
        <v>8</v>
      </c>
      <c r="AD192" s="29" t="s">
        <v>8</v>
      </c>
      <c r="AE192" s="29" t="s">
        <v>8</v>
      </c>
      <c r="AF192" s="29" t="s">
        <v>8</v>
      </c>
      <c r="AG192" s="29" t="s">
        <v>8</v>
      </c>
      <c r="AH192" s="29" t="s">
        <v>8</v>
      </c>
      <c r="AI192" s="29" t="s">
        <v>8</v>
      </c>
      <c r="AJ192" s="29" t="s">
        <v>8</v>
      </c>
      <c r="AK192" s="29" t="s">
        <v>8</v>
      </c>
      <c r="AL192" s="29" t="s">
        <v>8</v>
      </c>
      <c r="AM192" s="29" t="s">
        <v>8</v>
      </c>
      <c r="AN192" s="29" t="s">
        <v>8</v>
      </c>
      <c r="AO192" s="29" t="s">
        <v>8</v>
      </c>
      <c r="AP192" s="29" t="s">
        <v>8</v>
      </c>
      <c r="AQ192" s="29" t="s">
        <v>8</v>
      </c>
      <c r="AR192" s="29" t="s">
        <v>8</v>
      </c>
      <c r="AS192" s="29" t="s">
        <v>8</v>
      </c>
      <c r="AT192" s="29" t="s">
        <v>8</v>
      </c>
      <c r="AU192" s="29" t="s">
        <v>8</v>
      </c>
      <c r="AV192" s="29" t="s">
        <v>8</v>
      </c>
      <c r="AW192" s="29" t="s">
        <v>8</v>
      </c>
      <c r="AX192" s="29" t="s">
        <v>8</v>
      </c>
      <c r="AY192" s="29" t="s">
        <v>8</v>
      </c>
      <c r="AZ192" s="29" t="s">
        <v>8</v>
      </c>
      <c r="BA192" s="29" t="s">
        <v>8</v>
      </c>
      <c r="BB192" s="29" t="s">
        <v>8</v>
      </c>
      <c r="BC192" s="29">
        <v>3</v>
      </c>
      <c r="BD192" s="29">
        <v>2</v>
      </c>
      <c r="BE192" s="29">
        <v>2</v>
      </c>
      <c r="BF192" s="29">
        <v>2</v>
      </c>
      <c r="BG192" s="29" t="s">
        <v>8</v>
      </c>
      <c r="BH192" s="29">
        <v>1</v>
      </c>
      <c r="BI192" s="29">
        <v>0</v>
      </c>
      <c r="BJ192" s="29">
        <v>0</v>
      </c>
      <c r="BK192" s="29">
        <v>1</v>
      </c>
      <c r="BL192" s="29">
        <v>0</v>
      </c>
      <c r="BM192" s="29">
        <v>0</v>
      </c>
      <c r="BN192" s="29">
        <v>0</v>
      </c>
      <c r="BO192" s="29">
        <v>0</v>
      </c>
      <c r="BP192" s="29" t="s">
        <v>8</v>
      </c>
      <c r="BQ192" s="29" t="s">
        <v>8</v>
      </c>
      <c r="BR192" s="29" t="s">
        <v>8</v>
      </c>
      <c r="BS192" s="29" t="s">
        <v>1615</v>
      </c>
      <c r="BT192" s="29" t="b">
        <v>0</v>
      </c>
      <c r="BU192" s="29" t="b">
        <v>0</v>
      </c>
      <c r="BV192" s="29" t="b">
        <v>0</v>
      </c>
      <c r="BW192" s="29" t="b">
        <v>1</v>
      </c>
      <c r="BX192" s="29" t="b">
        <v>0</v>
      </c>
      <c r="BY192" s="29" t="b">
        <v>0</v>
      </c>
      <c r="BZ192" s="29" t="b">
        <v>0</v>
      </c>
      <c r="CA192" s="29" t="b">
        <v>1</v>
      </c>
      <c r="CB192" s="29">
        <v>1</v>
      </c>
      <c r="CC192" s="29" t="s">
        <v>1616</v>
      </c>
      <c r="CD192" s="29" t="s">
        <v>1617</v>
      </c>
      <c r="CE192" s="29" t="s">
        <v>1618</v>
      </c>
      <c r="CF192" s="29" t="s">
        <v>1619</v>
      </c>
    </row>
    <row r="193" spans="1:84" x14ac:dyDescent="0.25">
      <c r="A193" s="29" t="s">
        <v>1620</v>
      </c>
      <c r="B193" s="29">
        <v>310410946642114</v>
      </c>
      <c r="C193" s="29">
        <v>8.9014103279466398E+19</v>
      </c>
      <c r="D193" s="29">
        <v>353118084379430</v>
      </c>
      <c r="E193" s="29">
        <v>88</v>
      </c>
      <c r="F193" s="29">
        <v>1</v>
      </c>
      <c r="G193" s="29">
        <v>1186</v>
      </c>
      <c r="H193" s="29">
        <v>1186</v>
      </c>
      <c r="I193" s="29" t="s">
        <v>1621</v>
      </c>
      <c r="J193" s="29" t="s">
        <v>1622</v>
      </c>
      <c r="K193" s="50">
        <v>2.37244893301145E+16</v>
      </c>
      <c r="L193" s="50">
        <v>9037492105356490</v>
      </c>
      <c r="M193" s="50">
        <v>-3045013295283500</v>
      </c>
      <c r="N193" s="29" t="s">
        <v>18977</v>
      </c>
      <c r="O193" s="29">
        <v>2</v>
      </c>
      <c r="P193" s="29">
        <v>1</v>
      </c>
      <c r="Q193" s="29" t="s">
        <v>19065</v>
      </c>
      <c r="R193" s="29" t="s">
        <v>8</v>
      </c>
      <c r="S193" s="29" t="s">
        <v>8</v>
      </c>
      <c r="T193" s="29" t="s">
        <v>8</v>
      </c>
      <c r="U193" s="29" t="s">
        <v>8</v>
      </c>
      <c r="V193" s="29" t="s">
        <v>8</v>
      </c>
      <c r="W193" s="29" t="s">
        <v>8</v>
      </c>
      <c r="X193" s="29" t="s">
        <v>8</v>
      </c>
      <c r="Y193" s="29" t="s">
        <v>8</v>
      </c>
      <c r="Z193" s="29" t="s">
        <v>8</v>
      </c>
      <c r="AA193" s="29" t="s">
        <v>8</v>
      </c>
      <c r="AB193" s="29" t="s">
        <v>8</v>
      </c>
      <c r="AC193" s="29" t="s">
        <v>8</v>
      </c>
      <c r="AD193" s="29" t="s">
        <v>8</v>
      </c>
      <c r="AE193" s="29" t="s">
        <v>8</v>
      </c>
      <c r="AF193" s="29" t="s">
        <v>8</v>
      </c>
      <c r="AG193" s="29" t="s">
        <v>8</v>
      </c>
      <c r="AH193" s="29" t="s">
        <v>8</v>
      </c>
      <c r="AI193" s="29" t="s">
        <v>8</v>
      </c>
      <c r="AJ193" s="29" t="s">
        <v>8</v>
      </c>
      <c r="AK193" s="29" t="s">
        <v>8</v>
      </c>
      <c r="AL193" s="29" t="s">
        <v>8</v>
      </c>
      <c r="AM193" s="29" t="s">
        <v>8</v>
      </c>
      <c r="AN193" s="29" t="s">
        <v>8</v>
      </c>
      <c r="AO193" s="29" t="s">
        <v>8</v>
      </c>
      <c r="AP193" s="29" t="s">
        <v>8</v>
      </c>
      <c r="AQ193" s="29" t="s">
        <v>8</v>
      </c>
      <c r="AR193" s="29" t="s">
        <v>8</v>
      </c>
      <c r="AS193" s="29" t="s">
        <v>8</v>
      </c>
      <c r="AT193" s="29" t="s">
        <v>8</v>
      </c>
      <c r="AU193" s="29" t="s">
        <v>8</v>
      </c>
      <c r="AV193" s="29" t="s">
        <v>8</v>
      </c>
      <c r="AW193" s="29" t="s">
        <v>8</v>
      </c>
      <c r="AX193" s="29" t="s">
        <v>8</v>
      </c>
      <c r="AY193" s="29" t="s">
        <v>8</v>
      </c>
      <c r="AZ193" s="29" t="s">
        <v>8</v>
      </c>
      <c r="BA193" s="29" t="s">
        <v>8</v>
      </c>
      <c r="BB193" s="29" t="s">
        <v>8</v>
      </c>
      <c r="BC193" s="29">
        <v>4</v>
      </c>
      <c r="BD193" s="29">
        <v>2</v>
      </c>
      <c r="BE193" s="29">
        <v>1</v>
      </c>
      <c r="BF193" s="29">
        <v>1</v>
      </c>
      <c r="BG193" s="29" t="s">
        <v>8</v>
      </c>
      <c r="BH193" s="29">
        <v>1</v>
      </c>
      <c r="BI193" s="29">
        <v>0</v>
      </c>
      <c r="BJ193" s="29">
        <v>0</v>
      </c>
      <c r="BK193" s="29">
        <v>0</v>
      </c>
      <c r="BL193" s="29">
        <v>0</v>
      </c>
      <c r="BM193" s="29">
        <v>1</v>
      </c>
      <c r="BN193" s="29">
        <v>1</v>
      </c>
      <c r="BO193" s="29">
        <v>1</v>
      </c>
      <c r="BP193" s="29">
        <v>4</v>
      </c>
      <c r="BQ193" s="29" t="s">
        <v>8</v>
      </c>
      <c r="BR193" s="29" t="s">
        <v>8</v>
      </c>
      <c r="BS193" s="29" t="s">
        <v>1623</v>
      </c>
      <c r="BT193" s="29" t="b">
        <v>0</v>
      </c>
      <c r="BU193" s="29" t="b">
        <v>0</v>
      </c>
      <c r="BV193" s="29" t="b">
        <v>0</v>
      </c>
      <c r="BW193" s="29" t="b">
        <v>1</v>
      </c>
      <c r="BX193" s="29" t="b">
        <v>0</v>
      </c>
      <c r="BY193" s="29" t="b">
        <v>0</v>
      </c>
      <c r="BZ193" s="29" t="b">
        <v>0</v>
      </c>
      <c r="CA193" s="29" t="b">
        <v>1</v>
      </c>
      <c r="CB193" s="29">
        <v>1</v>
      </c>
      <c r="CC193" s="29" t="s">
        <v>1624</v>
      </c>
      <c r="CD193" s="29" t="s">
        <v>1625</v>
      </c>
      <c r="CE193" s="29" t="s">
        <v>1626</v>
      </c>
      <c r="CF193" s="29" t="s">
        <v>1627</v>
      </c>
    </row>
    <row r="194" spans="1:84" x14ac:dyDescent="0.25">
      <c r="A194" s="29" t="s">
        <v>1628</v>
      </c>
      <c r="B194" s="29">
        <v>310410946642114</v>
      </c>
      <c r="C194" s="29">
        <v>8.9014103279466398E+19</v>
      </c>
      <c r="D194" s="29">
        <v>353118084379430</v>
      </c>
      <c r="E194" s="29">
        <v>88</v>
      </c>
      <c r="F194" s="29">
        <v>10</v>
      </c>
      <c r="G194" s="29">
        <v>1183</v>
      </c>
      <c r="H194" s="29">
        <v>1183</v>
      </c>
      <c r="I194" s="29" t="s">
        <v>1629</v>
      </c>
      <c r="J194" s="29" t="s">
        <v>1630</v>
      </c>
      <c r="K194" s="50">
        <v>2372281365250640</v>
      </c>
      <c r="L194" s="50">
        <v>9037431659961590</v>
      </c>
      <c r="M194" s="50">
        <v>-3713323002158620</v>
      </c>
      <c r="N194" s="29" t="s">
        <v>18972</v>
      </c>
      <c r="O194" s="29">
        <v>2</v>
      </c>
      <c r="P194" s="29">
        <v>1</v>
      </c>
      <c r="Q194" s="29" t="s">
        <v>18997</v>
      </c>
      <c r="R194" s="29" t="s">
        <v>8</v>
      </c>
      <c r="S194" s="29" t="s">
        <v>8</v>
      </c>
      <c r="T194" s="29" t="s">
        <v>8</v>
      </c>
      <c r="U194" s="29" t="s">
        <v>8</v>
      </c>
      <c r="V194" s="29" t="s">
        <v>8</v>
      </c>
      <c r="W194" s="29" t="s">
        <v>8</v>
      </c>
      <c r="X194" s="29" t="s">
        <v>8</v>
      </c>
      <c r="Y194" s="29" t="s">
        <v>8</v>
      </c>
      <c r="Z194" s="29" t="s">
        <v>8</v>
      </c>
      <c r="AA194" s="29" t="s">
        <v>8</v>
      </c>
      <c r="AB194" s="29" t="s">
        <v>8</v>
      </c>
      <c r="AC194" s="29" t="s">
        <v>8</v>
      </c>
      <c r="AD194" s="29" t="s">
        <v>8</v>
      </c>
      <c r="AE194" s="29" t="s">
        <v>8</v>
      </c>
      <c r="AF194" s="29" t="s">
        <v>8</v>
      </c>
      <c r="AG194" s="29" t="s">
        <v>8</v>
      </c>
      <c r="AH194" s="29" t="s">
        <v>8</v>
      </c>
      <c r="AI194" s="29" t="s">
        <v>8</v>
      </c>
      <c r="AJ194" s="29" t="s">
        <v>8</v>
      </c>
      <c r="AK194" s="29" t="s">
        <v>8</v>
      </c>
      <c r="AL194" s="29" t="s">
        <v>8</v>
      </c>
      <c r="AM194" s="29">
        <v>3</v>
      </c>
      <c r="AN194" s="29" t="s">
        <v>8</v>
      </c>
      <c r="AO194" s="29">
        <v>1</v>
      </c>
      <c r="AP194" s="29">
        <v>1</v>
      </c>
      <c r="AQ194" s="29">
        <v>1</v>
      </c>
      <c r="AR194" s="29" t="s">
        <v>18982</v>
      </c>
      <c r="AS194" s="29" t="s">
        <v>18993</v>
      </c>
      <c r="AT194" s="29" t="s">
        <v>8</v>
      </c>
      <c r="AU194" s="29" t="s">
        <v>8</v>
      </c>
      <c r="AV194" s="29" t="s">
        <v>8</v>
      </c>
      <c r="AW194" s="29" t="s">
        <v>8</v>
      </c>
      <c r="AX194" s="29" t="s">
        <v>8</v>
      </c>
      <c r="AY194" s="29" t="s">
        <v>8</v>
      </c>
      <c r="AZ194" s="29" t="s">
        <v>8</v>
      </c>
      <c r="BA194" s="29" t="s">
        <v>8</v>
      </c>
      <c r="BB194" s="29" t="s">
        <v>8</v>
      </c>
      <c r="BC194" s="29" t="s">
        <v>8</v>
      </c>
      <c r="BD194" s="29" t="s">
        <v>8</v>
      </c>
      <c r="BE194" s="29" t="s">
        <v>8</v>
      </c>
      <c r="BF194" s="29" t="s">
        <v>8</v>
      </c>
      <c r="BG194" s="29" t="s">
        <v>8</v>
      </c>
      <c r="BH194" s="29" t="s">
        <v>8</v>
      </c>
      <c r="BI194" s="29" t="s">
        <v>8</v>
      </c>
      <c r="BJ194" s="29" t="s">
        <v>8</v>
      </c>
      <c r="BK194" s="29" t="s">
        <v>8</v>
      </c>
      <c r="BL194" s="29" t="s">
        <v>8</v>
      </c>
      <c r="BM194" s="29" t="s">
        <v>8</v>
      </c>
      <c r="BN194" s="29" t="s">
        <v>8</v>
      </c>
      <c r="BO194" s="29" t="s">
        <v>8</v>
      </c>
      <c r="BP194" s="29" t="s">
        <v>8</v>
      </c>
      <c r="BQ194" s="29" t="s">
        <v>8</v>
      </c>
      <c r="BR194" s="29" t="s">
        <v>8</v>
      </c>
      <c r="BS194" s="29" t="s">
        <v>120</v>
      </c>
      <c r="BT194" s="29" t="b">
        <v>0</v>
      </c>
      <c r="BU194" s="29" t="b">
        <v>0</v>
      </c>
      <c r="BV194" s="29" t="b">
        <v>0</v>
      </c>
      <c r="BW194" s="29" t="b">
        <v>1</v>
      </c>
      <c r="BX194" s="29" t="b">
        <v>0</v>
      </c>
      <c r="BY194" s="29" t="b">
        <v>0</v>
      </c>
      <c r="BZ194" s="29" t="b">
        <v>0</v>
      </c>
      <c r="CA194" s="29" t="b">
        <v>1</v>
      </c>
      <c r="CB194" s="29">
        <v>1</v>
      </c>
      <c r="CC194" s="29" t="s">
        <v>1631</v>
      </c>
      <c r="CD194" s="29" t="s">
        <v>1632</v>
      </c>
      <c r="CE194" s="29" t="s">
        <v>1633</v>
      </c>
      <c r="CF194" s="29" t="s">
        <v>1634</v>
      </c>
    </row>
    <row r="195" spans="1:84" x14ac:dyDescent="0.25">
      <c r="A195" s="29" t="s">
        <v>1635</v>
      </c>
      <c r="B195" s="29">
        <v>310410946642114</v>
      </c>
      <c r="C195" s="29">
        <v>8.9014103279466398E+19</v>
      </c>
      <c r="D195" s="29">
        <v>353118084379430</v>
      </c>
      <c r="E195" s="29">
        <v>88</v>
      </c>
      <c r="F195" s="29">
        <v>10</v>
      </c>
      <c r="G195" s="29">
        <v>1184</v>
      </c>
      <c r="H195" s="29">
        <v>1184</v>
      </c>
      <c r="I195" s="29" t="s">
        <v>1636</v>
      </c>
      <c r="J195" s="29" t="s">
        <v>1637</v>
      </c>
      <c r="K195" s="50">
        <v>2372308267067870</v>
      </c>
      <c r="L195" s="50">
        <v>9037477634020120</v>
      </c>
      <c r="M195" s="50">
        <v>-4848320869422130</v>
      </c>
      <c r="N195" s="29" t="s">
        <v>18972</v>
      </c>
      <c r="O195" s="29">
        <v>2</v>
      </c>
      <c r="P195" s="29">
        <v>1</v>
      </c>
      <c r="Q195" s="29" t="s">
        <v>18985</v>
      </c>
      <c r="R195" s="29" t="s">
        <v>8</v>
      </c>
      <c r="S195" s="29" t="s">
        <v>8</v>
      </c>
      <c r="T195" s="29" t="s">
        <v>8</v>
      </c>
      <c r="U195" s="29" t="s">
        <v>8</v>
      </c>
      <c r="V195" s="29" t="s">
        <v>8</v>
      </c>
      <c r="W195" s="29" t="s">
        <v>8</v>
      </c>
      <c r="X195" s="29" t="s">
        <v>8</v>
      </c>
      <c r="Y195" s="29" t="s">
        <v>8</v>
      </c>
      <c r="Z195" s="29" t="s">
        <v>8</v>
      </c>
      <c r="AA195" s="29" t="s">
        <v>8</v>
      </c>
      <c r="AB195" s="29" t="s">
        <v>8</v>
      </c>
      <c r="AC195" s="29" t="s">
        <v>8</v>
      </c>
      <c r="AD195" s="29" t="s">
        <v>8</v>
      </c>
      <c r="AE195" s="29" t="s">
        <v>8</v>
      </c>
      <c r="AF195" s="29" t="s">
        <v>8</v>
      </c>
      <c r="AG195" s="29" t="s">
        <v>8</v>
      </c>
      <c r="AH195" s="29" t="s">
        <v>8</v>
      </c>
      <c r="AI195" s="29" t="s">
        <v>8</v>
      </c>
      <c r="AJ195" s="29" t="s">
        <v>8</v>
      </c>
      <c r="AK195" s="29" t="s">
        <v>8</v>
      </c>
      <c r="AL195" s="29" t="s">
        <v>8</v>
      </c>
      <c r="AM195" s="29">
        <v>3</v>
      </c>
      <c r="AN195" s="29" t="s">
        <v>8</v>
      </c>
      <c r="AO195" s="29">
        <v>1</v>
      </c>
      <c r="AP195" s="29">
        <v>1</v>
      </c>
      <c r="AQ195" s="29">
        <v>1</v>
      </c>
      <c r="AR195" s="29" t="s">
        <v>18988</v>
      </c>
      <c r="AS195" s="29" t="s">
        <v>18983</v>
      </c>
      <c r="AT195" s="29" t="s">
        <v>8</v>
      </c>
      <c r="AU195" s="29" t="s">
        <v>8</v>
      </c>
      <c r="AV195" s="29" t="s">
        <v>8</v>
      </c>
      <c r="AW195" s="29" t="s">
        <v>8</v>
      </c>
      <c r="AX195" s="29" t="s">
        <v>8</v>
      </c>
      <c r="AY195" s="29" t="s">
        <v>8</v>
      </c>
      <c r="AZ195" s="29" t="s">
        <v>8</v>
      </c>
      <c r="BA195" s="29" t="s">
        <v>8</v>
      </c>
      <c r="BB195" s="29" t="s">
        <v>8</v>
      </c>
      <c r="BC195" s="29" t="s">
        <v>8</v>
      </c>
      <c r="BD195" s="29" t="s">
        <v>8</v>
      </c>
      <c r="BE195" s="29" t="s">
        <v>8</v>
      </c>
      <c r="BF195" s="29" t="s">
        <v>8</v>
      </c>
      <c r="BG195" s="29" t="s">
        <v>8</v>
      </c>
      <c r="BH195" s="29" t="s">
        <v>8</v>
      </c>
      <c r="BI195" s="29" t="s">
        <v>8</v>
      </c>
      <c r="BJ195" s="29" t="s">
        <v>8</v>
      </c>
      <c r="BK195" s="29" t="s">
        <v>8</v>
      </c>
      <c r="BL195" s="29" t="s">
        <v>8</v>
      </c>
      <c r="BM195" s="29" t="s">
        <v>8</v>
      </c>
      <c r="BN195" s="29" t="s">
        <v>8</v>
      </c>
      <c r="BO195" s="29" t="s">
        <v>8</v>
      </c>
      <c r="BP195" s="29" t="s">
        <v>8</v>
      </c>
      <c r="BQ195" s="29" t="s">
        <v>8</v>
      </c>
      <c r="BR195" s="29" t="s">
        <v>8</v>
      </c>
      <c r="BS195" s="29" t="s">
        <v>120</v>
      </c>
      <c r="BT195" s="29" t="b">
        <v>0</v>
      </c>
      <c r="BU195" s="29" t="b">
        <v>0</v>
      </c>
      <c r="BV195" s="29" t="b">
        <v>0</v>
      </c>
      <c r="BW195" s="29" t="b">
        <v>1</v>
      </c>
      <c r="BX195" s="29" t="b">
        <v>0</v>
      </c>
      <c r="BY195" s="29" t="b">
        <v>0</v>
      </c>
      <c r="BZ195" s="29" t="b">
        <v>0</v>
      </c>
      <c r="CA195" s="29" t="b">
        <v>1</v>
      </c>
      <c r="CB195" s="29">
        <v>1</v>
      </c>
      <c r="CC195" s="29" t="s">
        <v>1638</v>
      </c>
      <c r="CD195" s="29" t="s">
        <v>1639</v>
      </c>
      <c r="CE195" s="29" t="s">
        <v>1640</v>
      </c>
      <c r="CF195" s="29" t="s">
        <v>1641</v>
      </c>
    </row>
    <row r="196" spans="1:84" x14ac:dyDescent="0.25">
      <c r="A196" s="29" t="s">
        <v>1642</v>
      </c>
      <c r="B196" s="29">
        <v>310410942995952</v>
      </c>
      <c r="C196" s="29">
        <v>8.9014103279429894E+19</v>
      </c>
      <c r="D196" s="29">
        <v>353118083539513</v>
      </c>
      <c r="E196" s="29">
        <v>88</v>
      </c>
      <c r="F196" s="29">
        <v>8</v>
      </c>
      <c r="G196" s="29">
        <v>1197</v>
      </c>
      <c r="H196" s="29">
        <v>1197</v>
      </c>
      <c r="I196" s="29" t="s">
        <v>1643</v>
      </c>
      <c r="J196" s="29" t="s">
        <v>1644</v>
      </c>
      <c r="K196" s="50">
        <v>2372325542936620</v>
      </c>
      <c r="L196" s="50">
        <v>9037379858962630</v>
      </c>
      <c r="M196" s="50">
        <v>-4183478507726930</v>
      </c>
      <c r="N196" s="29" t="s">
        <v>18977</v>
      </c>
      <c r="O196" s="29">
        <v>2</v>
      </c>
      <c r="P196" s="29">
        <v>1</v>
      </c>
      <c r="Q196" s="29" t="s">
        <v>8</v>
      </c>
      <c r="R196" s="29">
        <v>2</v>
      </c>
      <c r="S196" s="29">
        <v>3</v>
      </c>
      <c r="T196" s="29" t="s">
        <v>8</v>
      </c>
      <c r="U196" s="29">
        <v>4</v>
      </c>
      <c r="V196" s="29" t="s">
        <v>8</v>
      </c>
      <c r="W196" s="29" t="s">
        <v>8</v>
      </c>
      <c r="X196" s="29" t="s">
        <v>8</v>
      </c>
      <c r="Y196" s="29" t="s">
        <v>8</v>
      </c>
      <c r="Z196" s="29" t="s">
        <v>8</v>
      </c>
      <c r="AA196" s="29" t="s">
        <v>8</v>
      </c>
      <c r="AB196" s="29" t="s">
        <v>8</v>
      </c>
      <c r="AC196" s="29" t="s">
        <v>8</v>
      </c>
      <c r="AD196" s="29" t="s">
        <v>8</v>
      </c>
      <c r="AE196" s="29" t="s">
        <v>8</v>
      </c>
      <c r="AF196" s="29" t="s">
        <v>8</v>
      </c>
      <c r="AG196" s="29" t="s">
        <v>8</v>
      </c>
      <c r="AH196" s="29" t="s">
        <v>8</v>
      </c>
      <c r="AI196" s="29" t="s">
        <v>8</v>
      </c>
      <c r="AJ196" s="29" t="s">
        <v>8</v>
      </c>
      <c r="AK196" s="29" t="s">
        <v>8</v>
      </c>
      <c r="AL196" s="29" t="s">
        <v>8</v>
      </c>
      <c r="AM196" s="29" t="s">
        <v>8</v>
      </c>
      <c r="AN196" s="29" t="s">
        <v>8</v>
      </c>
      <c r="AO196" s="29" t="s">
        <v>8</v>
      </c>
      <c r="AP196" s="29" t="s">
        <v>8</v>
      </c>
      <c r="AQ196" s="29" t="s">
        <v>8</v>
      </c>
      <c r="AR196" s="29" t="s">
        <v>8</v>
      </c>
      <c r="AS196" s="29" t="s">
        <v>8</v>
      </c>
      <c r="AT196" s="29" t="s">
        <v>8</v>
      </c>
      <c r="AU196" s="29" t="s">
        <v>8</v>
      </c>
      <c r="AV196" s="29" t="s">
        <v>8</v>
      </c>
      <c r="AW196" s="29" t="s">
        <v>8</v>
      </c>
      <c r="AX196" s="29" t="s">
        <v>8</v>
      </c>
      <c r="AY196" s="29" t="s">
        <v>8</v>
      </c>
      <c r="AZ196" s="29" t="s">
        <v>8</v>
      </c>
      <c r="BA196" s="29" t="s">
        <v>8</v>
      </c>
      <c r="BB196" s="29" t="s">
        <v>8</v>
      </c>
      <c r="BC196" s="29" t="s">
        <v>8</v>
      </c>
      <c r="BD196" s="29" t="s">
        <v>8</v>
      </c>
      <c r="BE196" s="29" t="s">
        <v>8</v>
      </c>
      <c r="BF196" s="29" t="s">
        <v>8</v>
      </c>
      <c r="BG196" s="29" t="s">
        <v>8</v>
      </c>
      <c r="BH196" s="29" t="s">
        <v>8</v>
      </c>
      <c r="BI196" s="29" t="s">
        <v>8</v>
      </c>
      <c r="BJ196" s="29" t="s">
        <v>8</v>
      </c>
      <c r="BK196" s="29" t="s">
        <v>8</v>
      </c>
      <c r="BL196" s="29" t="s">
        <v>8</v>
      </c>
      <c r="BM196" s="29" t="s">
        <v>8</v>
      </c>
      <c r="BN196" s="29" t="s">
        <v>8</v>
      </c>
      <c r="BO196" s="29" t="s">
        <v>8</v>
      </c>
      <c r="BP196" s="29" t="s">
        <v>8</v>
      </c>
      <c r="BQ196" s="29" t="s">
        <v>8</v>
      </c>
      <c r="BR196" s="29" t="s">
        <v>8</v>
      </c>
      <c r="BS196" s="29" t="s">
        <v>1645</v>
      </c>
      <c r="BT196" s="29" t="b">
        <v>0</v>
      </c>
      <c r="BU196" s="29" t="b">
        <v>0</v>
      </c>
      <c r="BV196" s="29" t="b">
        <v>0</v>
      </c>
      <c r="BW196" s="29" t="b">
        <v>0</v>
      </c>
      <c r="BX196" s="29" t="b">
        <v>0</v>
      </c>
      <c r="BY196" s="29" t="b">
        <v>1</v>
      </c>
      <c r="BZ196" s="29" t="b">
        <v>1</v>
      </c>
      <c r="CA196" s="29" t="b">
        <v>0</v>
      </c>
      <c r="CB196" s="29">
        <v>1</v>
      </c>
      <c r="CC196" s="29" t="s">
        <v>1646</v>
      </c>
      <c r="CD196" s="29" t="s">
        <v>1647</v>
      </c>
      <c r="CE196" s="29" t="s">
        <v>1648</v>
      </c>
      <c r="CF196" s="29" t="s">
        <v>1649</v>
      </c>
    </row>
    <row r="197" spans="1:84" x14ac:dyDescent="0.25">
      <c r="A197" s="29" t="s">
        <v>1650</v>
      </c>
      <c r="B197" s="29">
        <v>310410942995952</v>
      </c>
      <c r="C197" s="29">
        <v>8.9014103279429894E+19</v>
      </c>
      <c r="D197" s="29">
        <v>353118083539513</v>
      </c>
      <c r="E197" s="29">
        <v>88</v>
      </c>
      <c r="F197" s="29">
        <v>2</v>
      </c>
      <c r="G197" s="29">
        <v>1199</v>
      </c>
      <c r="H197" s="29">
        <v>1199</v>
      </c>
      <c r="I197" s="29" t="s">
        <v>1651</v>
      </c>
      <c r="J197" s="29" t="s">
        <v>1652</v>
      </c>
      <c r="K197" s="50">
        <v>2.37237424684879E+16</v>
      </c>
      <c r="L197" s="50">
        <v>9037415763035700</v>
      </c>
      <c r="M197" s="50">
        <v>-3702343072083620</v>
      </c>
      <c r="N197" s="29" t="s">
        <v>18978</v>
      </c>
      <c r="O197" s="29">
        <v>2</v>
      </c>
      <c r="P197" s="29">
        <v>1</v>
      </c>
      <c r="Q197" s="29" t="s">
        <v>8</v>
      </c>
      <c r="R197" s="29" t="s">
        <v>8</v>
      </c>
      <c r="S197" s="29" t="s">
        <v>8</v>
      </c>
      <c r="T197" s="29" t="s">
        <v>8</v>
      </c>
      <c r="U197" s="29" t="s">
        <v>8</v>
      </c>
      <c r="V197" s="29" t="s">
        <v>8</v>
      </c>
      <c r="W197" s="29" t="s">
        <v>8</v>
      </c>
      <c r="X197" s="29" t="s">
        <v>8</v>
      </c>
      <c r="Y197" s="29" t="s">
        <v>8</v>
      </c>
      <c r="Z197" s="29" t="s">
        <v>8</v>
      </c>
      <c r="AA197" s="29" t="s">
        <v>8</v>
      </c>
      <c r="AB197" s="29" t="s">
        <v>8</v>
      </c>
      <c r="AC197" s="29" t="s">
        <v>8</v>
      </c>
      <c r="AD197" s="29">
        <v>1</v>
      </c>
      <c r="AE197" s="29" t="s">
        <v>8</v>
      </c>
      <c r="AF197" s="29">
        <v>2</v>
      </c>
      <c r="AG197" s="29" t="s">
        <v>8</v>
      </c>
      <c r="AH197" s="29" t="s">
        <v>8</v>
      </c>
      <c r="AI197" s="29" t="s">
        <v>8</v>
      </c>
      <c r="AJ197" s="29" t="s">
        <v>8</v>
      </c>
      <c r="AK197" s="29" t="s">
        <v>8</v>
      </c>
      <c r="AL197" s="29" t="s">
        <v>8</v>
      </c>
      <c r="AM197" s="29" t="s">
        <v>8</v>
      </c>
      <c r="AN197" s="29" t="s">
        <v>8</v>
      </c>
      <c r="AO197" s="29" t="s">
        <v>8</v>
      </c>
      <c r="AP197" s="29" t="s">
        <v>8</v>
      </c>
      <c r="AQ197" s="29" t="s">
        <v>8</v>
      </c>
      <c r="AR197" s="29" t="s">
        <v>8</v>
      </c>
      <c r="AS197" s="29" t="s">
        <v>8</v>
      </c>
      <c r="AT197" s="29" t="s">
        <v>8</v>
      </c>
      <c r="AU197" s="29" t="s">
        <v>8</v>
      </c>
      <c r="AV197" s="29" t="s">
        <v>8</v>
      </c>
      <c r="AW197" s="29" t="s">
        <v>8</v>
      </c>
      <c r="AX197" s="29" t="s">
        <v>8</v>
      </c>
      <c r="AY197" s="29" t="s">
        <v>8</v>
      </c>
      <c r="AZ197" s="29" t="s">
        <v>8</v>
      </c>
      <c r="BA197" s="29" t="s">
        <v>8</v>
      </c>
      <c r="BB197" s="29" t="s">
        <v>8</v>
      </c>
      <c r="BC197" s="29" t="s">
        <v>8</v>
      </c>
      <c r="BD197" s="29" t="s">
        <v>8</v>
      </c>
      <c r="BE197" s="29" t="s">
        <v>8</v>
      </c>
      <c r="BF197" s="29" t="s">
        <v>8</v>
      </c>
      <c r="BG197" s="29" t="s">
        <v>8</v>
      </c>
      <c r="BH197" s="29" t="s">
        <v>8</v>
      </c>
      <c r="BI197" s="29" t="s">
        <v>8</v>
      </c>
      <c r="BJ197" s="29" t="s">
        <v>8</v>
      </c>
      <c r="BK197" s="29" t="s">
        <v>8</v>
      </c>
      <c r="BL197" s="29" t="s">
        <v>8</v>
      </c>
      <c r="BM197" s="29" t="s">
        <v>8</v>
      </c>
      <c r="BN197" s="29" t="s">
        <v>8</v>
      </c>
      <c r="BO197" s="29" t="s">
        <v>8</v>
      </c>
      <c r="BP197" s="29" t="s">
        <v>8</v>
      </c>
      <c r="BQ197" s="29" t="s">
        <v>8</v>
      </c>
      <c r="BR197" s="29" t="s">
        <v>8</v>
      </c>
      <c r="BS197" s="29" t="s">
        <v>1653</v>
      </c>
      <c r="BT197" s="29" t="b">
        <v>0</v>
      </c>
      <c r="BU197" s="29" t="b">
        <v>0</v>
      </c>
      <c r="BV197" s="29" t="b">
        <v>0</v>
      </c>
      <c r="BW197" s="29" t="b">
        <v>0</v>
      </c>
      <c r="BX197" s="29" t="b">
        <v>0</v>
      </c>
      <c r="BY197" s="29" t="b">
        <v>1</v>
      </c>
      <c r="BZ197" s="29" t="b">
        <v>1</v>
      </c>
      <c r="CA197" s="29" t="b">
        <v>0</v>
      </c>
      <c r="CB197" s="29">
        <v>1</v>
      </c>
      <c r="CC197" s="29" t="s">
        <v>1654</v>
      </c>
      <c r="CD197" s="29" t="s">
        <v>1655</v>
      </c>
      <c r="CE197" s="29" t="s">
        <v>1656</v>
      </c>
      <c r="CF197" s="29" t="s">
        <v>1657</v>
      </c>
    </row>
    <row r="198" spans="1:84" x14ac:dyDescent="0.25">
      <c r="A198" s="29" t="s">
        <v>1658</v>
      </c>
      <c r="B198" s="29">
        <v>310410942995952</v>
      </c>
      <c r="C198" s="29">
        <v>8.9014103279429894E+19</v>
      </c>
      <c r="D198" s="29">
        <v>353118083539513</v>
      </c>
      <c r="E198" s="29">
        <v>88</v>
      </c>
      <c r="F198" s="29">
        <v>8</v>
      </c>
      <c r="G198" s="29">
        <v>1198</v>
      </c>
      <c r="H198" s="29">
        <v>1198</v>
      </c>
      <c r="I198" s="29" t="s">
        <v>1659</v>
      </c>
      <c r="J198" s="29" t="s">
        <v>1660</v>
      </c>
      <c r="K198" s="50">
        <v>2.37241728118391E+16</v>
      </c>
      <c r="L198" s="50">
        <v>9037401782658560</v>
      </c>
      <c r="M198" s="50">
        <v>-3.07301706461637E+16</v>
      </c>
      <c r="N198" s="29" t="s">
        <v>18972</v>
      </c>
      <c r="O198" s="29">
        <v>2</v>
      </c>
      <c r="P198" s="29">
        <v>1</v>
      </c>
      <c r="Q198" s="29" t="s">
        <v>8</v>
      </c>
      <c r="R198" s="29">
        <v>2</v>
      </c>
      <c r="S198" s="29">
        <v>3</v>
      </c>
      <c r="T198" s="29" t="s">
        <v>8</v>
      </c>
      <c r="U198" s="29">
        <v>10</v>
      </c>
      <c r="V198" s="29" t="s">
        <v>8</v>
      </c>
      <c r="W198" s="29" t="s">
        <v>8</v>
      </c>
      <c r="X198" s="29" t="s">
        <v>8</v>
      </c>
      <c r="Y198" s="29" t="s">
        <v>8</v>
      </c>
      <c r="Z198" s="29" t="s">
        <v>8</v>
      </c>
      <c r="AA198" s="29" t="s">
        <v>8</v>
      </c>
      <c r="AB198" s="29" t="s">
        <v>8</v>
      </c>
      <c r="AC198" s="29" t="s">
        <v>8</v>
      </c>
      <c r="AD198" s="29" t="s">
        <v>8</v>
      </c>
      <c r="AE198" s="29" t="s">
        <v>8</v>
      </c>
      <c r="AF198" s="29" t="s">
        <v>8</v>
      </c>
      <c r="AG198" s="29" t="s">
        <v>8</v>
      </c>
      <c r="AH198" s="29" t="s">
        <v>8</v>
      </c>
      <c r="AI198" s="29" t="s">
        <v>8</v>
      </c>
      <c r="AJ198" s="29" t="s">
        <v>8</v>
      </c>
      <c r="AK198" s="29" t="s">
        <v>8</v>
      </c>
      <c r="AL198" s="29" t="s">
        <v>8</v>
      </c>
      <c r="AM198" s="29" t="s">
        <v>8</v>
      </c>
      <c r="AN198" s="29" t="s">
        <v>8</v>
      </c>
      <c r="AO198" s="29" t="s">
        <v>8</v>
      </c>
      <c r="AP198" s="29" t="s">
        <v>8</v>
      </c>
      <c r="AQ198" s="29" t="s">
        <v>8</v>
      </c>
      <c r="AR198" s="29" t="s">
        <v>8</v>
      </c>
      <c r="AS198" s="29" t="s">
        <v>8</v>
      </c>
      <c r="AT198" s="29" t="s">
        <v>8</v>
      </c>
      <c r="AU198" s="29" t="s">
        <v>8</v>
      </c>
      <c r="AV198" s="29" t="s">
        <v>8</v>
      </c>
      <c r="AW198" s="29" t="s">
        <v>8</v>
      </c>
      <c r="AX198" s="29" t="s">
        <v>8</v>
      </c>
      <c r="AY198" s="29" t="s">
        <v>8</v>
      </c>
      <c r="AZ198" s="29" t="s">
        <v>8</v>
      </c>
      <c r="BA198" s="29" t="s">
        <v>8</v>
      </c>
      <c r="BB198" s="29" t="s">
        <v>8</v>
      </c>
      <c r="BC198" s="29" t="s">
        <v>8</v>
      </c>
      <c r="BD198" s="29" t="s">
        <v>8</v>
      </c>
      <c r="BE198" s="29" t="s">
        <v>8</v>
      </c>
      <c r="BF198" s="29" t="s">
        <v>8</v>
      </c>
      <c r="BG198" s="29" t="s">
        <v>8</v>
      </c>
      <c r="BH198" s="29" t="s">
        <v>8</v>
      </c>
      <c r="BI198" s="29" t="s">
        <v>8</v>
      </c>
      <c r="BJ198" s="29" t="s">
        <v>8</v>
      </c>
      <c r="BK198" s="29" t="s">
        <v>8</v>
      </c>
      <c r="BL198" s="29" t="s">
        <v>8</v>
      </c>
      <c r="BM198" s="29" t="s">
        <v>8</v>
      </c>
      <c r="BN198" s="29" t="s">
        <v>8</v>
      </c>
      <c r="BO198" s="29" t="s">
        <v>8</v>
      </c>
      <c r="BP198" s="29" t="s">
        <v>8</v>
      </c>
      <c r="BQ198" s="29" t="s">
        <v>8</v>
      </c>
      <c r="BR198" s="29" t="s">
        <v>8</v>
      </c>
      <c r="BS198" s="29" t="s">
        <v>1661</v>
      </c>
      <c r="BT198" s="29" t="b">
        <v>0</v>
      </c>
      <c r="BU198" s="29" t="b">
        <v>0</v>
      </c>
      <c r="BV198" s="29" t="b">
        <v>0</v>
      </c>
      <c r="BW198" s="29" t="b">
        <v>0</v>
      </c>
      <c r="BX198" s="29" t="b">
        <v>0</v>
      </c>
      <c r="BY198" s="29" t="b">
        <v>1</v>
      </c>
      <c r="BZ198" s="29" t="b">
        <v>1</v>
      </c>
      <c r="CA198" s="29" t="b">
        <v>0</v>
      </c>
      <c r="CB198" s="29">
        <v>1</v>
      </c>
      <c r="CC198" s="29" t="s">
        <v>1662</v>
      </c>
      <c r="CD198" s="29" t="s">
        <v>1663</v>
      </c>
      <c r="CE198" s="29" t="s">
        <v>1664</v>
      </c>
      <c r="CF198" s="29" t="s">
        <v>1665</v>
      </c>
    </row>
    <row r="199" spans="1:84" x14ac:dyDescent="0.25">
      <c r="A199" s="29" t="s">
        <v>1666</v>
      </c>
      <c r="B199" s="29">
        <v>310410942995952</v>
      </c>
      <c r="C199" s="29">
        <v>8.9014103279429894E+19</v>
      </c>
      <c r="D199" s="29">
        <v>353118083539513</v>
      </c>
      <c r="E199" s="29">
        <v>88</v>
      </c>
      <c r="F199" s="29">
        <v>2</v>
      </c>
      <c r="G199" s="29">
        <v>1200</v>
      </c>
      <c r="H199" s="29">
        <v>1200</v>
      </c>
      <c r="I199" s="29" t="s">
        <v>1667</v>
      </c>
      <c r="J199" s="29" t="s">
        <v>1668</v>
      </c>
      <c r="K199" s="50">
        <v>2.37246683115439E+16</v>
      </c>
      <c r="L199" s="50">
        <v>9037424711811580</v>
      </c>
      <c r="M199" s="50">
        <v>-3.67937205216248E+16</v>
      </c>
      <c r="N199" s="29" t="s">
        <v>18977</v>
      </c>
      <c r="O199" s="29">
        <v>2</v>
      </c>
      <c r="P199" s="29">
        <v>1</v>
      </c>
      <c r="Q199" s="29" t="s">
        <v>8</v>
      </c>
      <c r="R199" s="29" t="s">
        <v>8</v>
      </c>
      <c r="S199" s="29" t="s">
        <v>8</v>
      </c>
      <c r="T199" s="29" t="s">
        <v>8</v>
      </c>
      <c r="U199" s="29" t="s">
        <v>8</v>
      </c>
      <c r="V199" s="29" t="s">
        <v>8</v>
      </c>
      <c r="W199" s="29" t="s">
        <v>8</v>
      </c>
      <c r="X199" s="29" t="s">
        <v>8</v>
      </c>
      <c r="Y199" s="29" t="s">
        <v>8</v>
      </c>
      <c r="Z199" s="29" t="s">
        <v>8</v>
      </c>
      <c r="AA199" s="29" t="s">
        <v>8</v>
      </c>
      <c r="AB199" s="29" t="s">
        <v>8</v>
      </c>
      <c r="AC199" s="29" t="s">
        <v>8</v>
      </c>
      <c r="AD199" s="29">
        <v>2</v>
      </c>
      <c r="AE199" s="29" t="s">
        <v>8</v>
      </c>
      <c r="AF199" s="29">
        <v>1</v>
      </c>
      <c r="AG199" s="29" t="s">
        <v>8</v>
      </c>
      <c r="AH199" s="29" t="s">
        <v>8</v>
      </c>
      <c r="AI199" s="29" t="s">
        <v>8</v>
      </c>
      <c r="AJ199" s="29" t="s">
        <v>8</v>
      </c>
      <c r="AK199" s="29" t="s">
        <v>8</v>
      </c>
      <c r="AL199" s="29" t="s">
        <v>8</v>
      </c>
      <c r="AM199" s="29" t="s">
        <v>8</v>
      </c>
      <c r="AN199" s="29" t="s">
        <v>8</v>
      </c>
      <c r="AO199" s="29" t="s">
        <v>8</v>
      </c>
      <c r="AP199" s="29" t="s">
        <v>8</v>
      </c>
      <c r="AQ199" s="29" t="s">
        <v>8</v>
      </c>
      <c r="AR199" s="29" t="s">
        <v>8</v>
      </c>
      <c r="AS199" s="29" t="s">
        <v>8</v>
      </c>
      <c r="AT199" s="29" t="s">
        <v>8</v>
      </c>
      <c r="AU199" s="29" t="s">
        <v>8</v>
      </c>
      <c r="AV199" s="29" t="s">
        <v>8</v>
      </c>
      <c r="AW199" s="29" t="s">
        <v>8</v>
      </c>
      <c r="AX199" s="29" t="s">
        <v>8</v>
      </c>
      <c r="AY199" s="29" t="s">
        <v>8</v>
      </c>
      <c r="AZ199" s="29" t="s">
        <v>8</v>
      </c>
      <c r="BA199" s="29" t="s">
        <v>8</v>
      </c>
      <c r="BB199" s="29" t="s">
        <v>8</v>
      </c>
      <c r="BC199" s="29" t="s">
        <v>8</v>
      </c>
      <c r="BD199" s="29" t="s">
        <v>8</v>
      </c>
      <c r="BE199" s="29" t="s">
        <v>8</v>
      </c>
      <c r="BF199" s="29" t="s">
        <v>8</v>
      </c>
      <c r="BG199" s="29" t="s">
        <v>8</v>
      </c>
      <c r="BH199" s="29" t="s">
        <v>8</v>
      </c>
      <c r="BI199" s="29" t="s">
        <v>8</v>
      </c>
      <c r="BJ199" s="29" t="s">
        <v>8</v>
      </c>
      <c r="BK199" s="29" t="s">
        <v>8</v>
      </c>
      <c r="BL199" s="29" t="s">
        <v>8</v>
      </c>
      <c r="BM199" s="29" t="s">
        <v>8</v>
      </c>
      <c r="BN199" s="29" t="s">
        <v>8</v>
      </c>
      <c r="BO199" s="29" t="s">
        <v>8</v>
      </c>
      <c r="BP199" s="29" t="s">
        <v>8</v>
      </c>
      <c r="BQ199" s="29" t="s">
        <v>8</v>
      </c>
      <c r="BR199" s="29" t="s">
        <v>8</v>
      </c>
      <c r="BS199" s="29" t="s">
        <v>1669</v>
      </c>
      <c r="BT199" s="29" t="b">
        <v>0</v>
      </c>
      <c r="BU199" s="29" t="b">
        <v>0</v>
      </c>
      <c r="BV199" s="29" t="b">
        <v>0</v>
      </c>
      <c r="BW199" s="29" t="b">
        <v>0</v>
      </c>
      <c r="BX199" s="29" t="b">
        <v>0</v>
      </c>
      <c r="BY199" s="29" t="b">
        <v>1</v>
      </c>
      <c r="BZ199" s="29" t="b">
        <v>1</v>
      </c>
      <c r="CA199" s="29" t="b">
        <v>0</v>
      </c>
      <c r="CB199" s="29">
        <v>1</v>
      </c>
      <c r="CC199" s="29" t="s">
        <v>1670</v>
      </c>
      <c r="CD199" s="29" t="s">
        <v>1671</v>
      </c>
      <c r="CE199" s="29" t="s">
        <v>1672</v>
      </c>
      <c r="CF199" s="29" t="s">
        <v>1673</v>
      </c>
    </row>
    <row r="200" spans="1:84" x14ac:dyDescent="0.25">
      <c r="A200" s="29" t="s">
        <v>1674</v>
      </c>
      <c r="B200" s="29">
        <v>310410942995952</v>
      </c>
      <c r="C200" s="29">
        <v>8.9014103279429894E+19</v>
      </c>
      <c r="D200" s="29">
        <v>353118083539513</v>
      </c>
      <c r="E200" s="29">
        <v>88</v>
      </c>
      <c r="F200" s="29">
        <v>5</v>
      </c>
      <c r="G200" s="29">
        <v>1194</v>
      </c>
      <c r="H200" s="29">
        <v>1194</v>
      </c>
      <c r="I200" s="29" t="s">
        <v>1675</v>
      </c>
      <c r="J200" s="29" t="s">
        <v>1676</v>
      </c>
      <c r="K200" s="50">
        <v>2372606230257440</v>
      </c>
      <c r="L200" s="50">
        <v>9037062449447680</v>
      </c>
      <c r="M200" s="50">
        <v>-4397719660817540</v>
      </c>
      <c r="N200" s="29" t="s">
        <v>18972</v>
      </c>
      <c r="O200" s="29">
        <v>2</v>
      </c>
      <c r="P200" s="29">
        <v>1</v>
      </c>
      <c r="Q200" s="29" t="s">
        <v>19066</v>
      </c>
      <c r="R200" s="29" t="s">
        <v>8</v>
      </c>
      <c r="S200" s="29" t="s">
        <v>8</v>
      </c>
      <c r="T200" s="29" t="s">
        <v>8</v>
      </c>
      <c r="U200" s="29" t="s">
        <v>8</v>
      </c>
      <c r="V200" s="29" t="s">
        <v>8</v>
      </c>
      <c r="W200" s="29" t="s">
        <v>8</v>
      </c>
      <c r="X200" s="29" t="s">
        <v>8</v>
      </c>
      <c r="Y200" s="29" t="s">
        <v>8</v>
      </c>
      <c r="Z200" s="29" t="s">
        <v>8</v>
      </c>
      <c r="AA200" s="29" t="s">
        <v>8</v>
      </c>
      <c r="AB200" s="29" t="s">
        <v>8</v>
      </c>
      <c r="AC200" s="29" t="s">
        <v>8</v>
      </c>
      <c r="AD200" s="29" t="s">
        <v>8</v>
      </c>
      <c r="AE200" s="29" t="s">
        <v>8</v>
      </c>
      <c r="AF200" s="29" t="s">
        <v>8</v>
      </c>
      <c r="AG200" s="29" t="s">
        <v>8</v>
      </c>
      <c r="AH200" s="29" t="s">
        <v>8</v>
      </c>
      <c r="AI200" s="29" t="s">
        <v>8</v>
      </c>
      <c r="AJ200" s="29" t="s">
        <v>8</v>
      </c>
      <c r="AK200" s="29" t="s">
        <v>8</v>
      </c>
      <c r="AL200" s="29" t="s">
        <v>8</v>
      </c>
      <c r="AM200" s="29" t="s">
        <v>8</v>
      </c>
      <c r="AN200" s="29" t="s">
        <v>8</v>
      </c>
      <c r="AO200" s="29" t="s">
        <v>8</v>
      </c>
      <c r="AP200" s="29" t="s">
        <v>8</v>
      </c>
      <c r="AQ200" s="29" t="s">
        <v>8</v>
      </c>
      <c r="AR200" s="29" t="s">
        <v>8</v>
      </c>
      <c r="AS200" s="29" t="s">
        <v>8</v>
      </c>
      <c r="AT200" s="29" t="s">
        <v>8</v>
      </c>
      <c r="AU200" s="29" t="s">
        <v>8</v>
      </c>
      <c r="AV200" s="29" t="s">
        <v>8</v>
      </c>
      <c r="AW200" s="29" t="s">
        <v>8</v>
      </c>
      <c r="AX200" s="29" t="s">
        <v>8</v>
      </c>
      <c r="AY200" s="29" t="s">
        <v>8</v>
      </c>
      <c r="AZ200" s="29" t="s">
        <v>8</v>
      </c>
      <c r="BA200" s="29">
        <v>3</v>
      </c>
      <c r="BB200" s="29" t="s">
        <v>1677</v>
      </c>
      <c r="BC200" s="29" t="s">
        <v>8</v>
      </c>
      <c r="BD200" s="29" t="s">
        <v>8</v>
      </c>
      <c r="BE200" s="29" t="s">
        <v>8</v>
      </c>
      <c r="BF200" s="29" t="s">
        <v>8</v>
      </c>
      <c r="BG200" s="29" t="s">
        <v>8</v>
      </c>
      <c r="BH200" s="29" t="s">
        <v>8</v>
      </c>
      <c r="BI200" s="29" t="s">
        <v>8</v>
      </c>
      <c r="BJ200" s="29" t="s">
        <v>8</v>
      </c>
      <c r="BK200" s="29" t="s">
        <v>8</v>
      </c>
      <c r="BL200" s="29" t="s">
        <v>8</v>
      </c>
      <c r="BM200" s="29" t="s">
        <v>8</v>
      </c>
      <c r="BN200" s="29" t="s">
        <v>8</v>
      </c>
      <c r="BO200" s="29" t="s">
        <v>8</v>
      </c>
      <c r="BP200" s="29" t="s">
        <v>8</v>
      </c>
      <c r="BQ200" s="29" t="s">
        <v>8</v>
      </c>
      <c r="BR200" s="29" t="s">
        <v>8</v>
      </c>
      <c r="BS200" s="29" t="s">
        <v>1678</v>
      </c>
      <c r="BT200" s="29" t="b">
        <v>0</v>
      </c>
      <c r="BU200" s="29" t="b">
        <v>0</v>
      </c>
      <c r="BV200" s="29" t="b">
        <v>0</v>
      </c>
      <c r="BW200" s="29" t="b">
        <v>0</v>
      </c>
      <c r="BX200" s="29" t="b">
        <v>0</v>
      </c>
      <c r="BY200" s="29" t="b">
        <v>1</v>
      </c>
      <c r="BZ200" s="29" t="b">
        <v>1</v>
      </c>
      <c r="CA200" s="29" t="b">
        <v>0</v>
      </c>
      <c r="CB200" s="29">
        <v>1</v>
      </c>
      <c r="CC200" s="29" t="s">
        <v>1679</v>
      </c>
      <c r="CD200" s="29" t="s">
        <v>1680</v>
      </c>
      <c r="CE200" s="29" t="s">
        <v>1681</v>
      </c>
      <c r="CF200" s="29" t="s">
        <v>1682</v>
      </c>
    </row>
    <row r="201" spans="1:84" x14ac:dyDescent="0.25">
      <c r="A201" s="29" t="s">
        <v>1683</v>
      </c>
      <c r="B201" s="29">
        <v>310410942995952</v>
      </c>
      <c r="C201" s="29">
        <v>8.9014103279429894E+19</v>
      </c>
      <c r="D201" s="29">
        <v>353118083539513</v>
      </c>
      <c r="E201" s="29">
        <v>88</v>
      </c>
      <c r="F201" s="29">
        <v>5</v>
      </c>
      <c r="G201" s="29">
        <v>1195</v>
      </c>
      <c r="H201" s="29">
        <v>1195</v>
      </c>
      <c r="I201" s="29" t="s">
        <v>1684</v>
      </c>
      <c r="J201" s="29" t="s">
        <v>1685</v>
      </c>
      <c r="K201" s="50">
        <v>2.37259013452744E+16</v>
      </c>
      <c r="L201" s="50">
        <v>9037056369848550</v>
      </c>
      <c r="M201" s="50">
        <v>-5193557354315350</v>
      </c>
      <c r="N201" s="29" t="s">
        <v>18972</v>
      </c>
      <c r="O201" s="29">
        <v>2</v>
      </c>
      <c r="P201" s="29">
        <v>1</v>
      </c>
      <c r="Q201" s="29" t="s">
        <v>19067</v>
      </c>
      <c r="R201" s="29" t="s">
        <v>8</v>
      </c>
      <c r="S201" s="29" t="s">
        <v>8</v>
      </c>
      <c r="T201" s="29" t="s">
        <v>8</v>
      </c>
      <c r="U201" s="29" t="s">
        <v>8</v>
      </c>
      <c r="V201" s="29" t="s">
        <v>8</v>
      </c>
      <c r="W201" s="29" t="s">
        <v>8</v>
      </c>
      <c r="X201" s="29" t="s">
        <v>8</v>
      </c>
      <c r="Y201" s="29" t="s">
        <v>8</v>
      </c>
      <c r="Z201" s="29" t="s">
        <v>8</v>
      </c>
      <c r="AA201" s="29" t="s">
        <v>8</v>
      </c>
      <c r="AB201" s="29" t="s">
        <v>8</v>
      </c>
      <c r="AC201" s="29" t="s">
        <v>8</v>
      </c>
      <c r="AD201" s="29" t="s">
        <v>8</v>
      </c>
      <c r="AE201" s="29" t="s">
        <v>8</v>
      </c>
      <c r="AF201" s="29" t="s">
        <v>8</v>
      </c>
      <c r="AG201" s="29" t="s">
        <v>8</v>
      </c>
      <c r="AH201" s="29" t="s">
        <v>8</v>
      </c>
      <c r="AI201" s="29" t="s">
        <v>8</v>
      </c>
      <c r="AJ201" s="29" t="s">
        <v>8</v>
      </c>
      <c r="AK201" s="29" t="s">
        <v>8</v>
      </c>
      <c r="AL201" s="29" t="s">
        <v>8</v>
      </c>
      <c r="AM201" s="29" t="s">
        <v>8</v>
      </c>
      <c r="AN201" s="29" t="s">
        <v>8</v>
      </c>
      <c r="AO201" s="29" t="s">
        <v>8</v>
      </c>
      <c r="AP201" s="29" t="s">
        <v>8</v>
      </c>
      <c r="AQ201" s="29" t="s">
        <v>8</v>
      </c>
      <c r="AR201" s="29" t="s">
        <v>8</v>
      </c>
      <c r="AS201" s="29" t="s">
        <v>8</v>
      </c>
      <c r="AT201" s="29" t="s">
        <v>8</v>
      </c>
      <c r="AU201" s="29" t="s">
        <v>8</v>
      </c>
      <c r="AV201" s="29" t="s">
        <v>8</v>
      </c>
      <c r="AW201" s="29" t="s">
        <v>8</v>
      </c>
      <c r="AX201" s="29" t="s">
        <v>8</v>
      </c>
      <c r="AY201" s="29" t="s">
        <v>8</v>
      </c>
      <c r="AZ201" s="29" t="s">
        <v>8</v>
      </c>
      <c r="BA201" s="29">
        <v>2</v>
      </c>
      <c r="BB201" s="29" t="s">
        <v>8</v>
      </c>
      <c r="BC201" s="29" t="s">
        <v>8</v>
      </c>
      <c r="BD201" s="29" t="s">
        <v>8</v>
      </c>
      <c r="BE201" s="29" t="s">
        <v>8</v>
      </c>
      <c r="BF201" s="29" t="s">
        <v>8</v>
      </c>
      <c r="BG201" s="29" t="s">
        <v>8</v>
      </c>
      <c r="BH201" s="29" t="s">
        <v>8</v>
      </c>
      <c r="BI201" s="29" t="s">
        <v>8</v>
      </c>
      <c r="BJ201" s="29" t="s">
        <v>8</v>
      </c>
      <c r="BK201" s="29" t="s">
        <v>8</v>
      </c>
      <c r="BL201" s="29" t="s">
        <v>8</v>
      </c>
      <c r="BM201" s="29" t="s">
        <v>8</v>
      </c>
      <c r="BN201" s="29" t="s">
        <v>8</v>
      </c>
      <c r="BO201" s="29" t="s">
        <v>8</v>
      </c>
      <c r="BP201" s="29" t="s">
        <v>8</v>
      </c>
      <c r="BQ201" s="29" t="s">
        <v>8</v>
      </c>
      <c r="BR201" s="29" t="s">
        <v>8</v>
      </c>
      <c r="BS201" s="29" t="s">
        <v>1686</v>
      </c>
      <c r="BT201" s="29" t="b">
        <v>0</v>
      </c>
      <c r="BU201" s="29" t="b">
        <v>0</v>
      </c>
      <c r="BV201" s="29" t="b">
        <v>0</v>
      </c>
      <c r="BW201" s="29" t="b">
        <v>0</v>
      </c>
      <c r="BX201" s="29" t="b">
        <v>0</v>
      </c>
      <c r="BY201" s="29" t="b">
        <v>1</v>
      </c>
      <c r="BZ201" s="29" t="b">
        <v>1</v>
      </c>
      <c r="CA201" s="29" t="b">
        <v>0</v>
      </c>
      <c r="CB201" s="29">
        <v>1</v>
      </c>
      <c r="CC201" s="29" t="s">
        <v>1687</v>
      </c>
      <c r="CD201" s="29" t="s">
        <v>1688</v>
      </c>
      <c r="CE201" s="29" t="s">
        <v>1689</v>
      </c>
      <c r="CF201" s="29" t="s">
        <v>1690</v>
      </c>
    </row>
    <row r="202" spans="1:84" x14ac:dyDescent="0.25">
      <c r="A202" s="29" t="s">
        <v>1691</v>
      </c>
      <c r="B202" s="29">
        <v>310410942995952</v>
      </c>
      <c r="C202" s="29">
        <v>8.9014103279429894E+19</v>
      </c>
      <c r="D202" s="29">
        <v>353118083539513</v>
      </c>
      <c r="E202" s="29">
        <v>88</v>
      </c>
      <c r="F202" s="29">
        <v>5</v>
      </c>
      <c r="G202" s="29">
        <v>1196</v>
      </c>
      <c r="H202" s="29">
        <v>1196</v>
      </c>
      <c r="I202" s="29" t="s">
        <v>1692</v>
      </c>
      <c r="J202" s="29" t="s">
        <v>1693</v>
      </c>
      <c r="K202" s="50">
        <v>2372614883809530</v>
      </c>
      <c r="L202" s="50">
        <v>9037078026230450</v>
      </c>
      <c r="M202" s="50">
        <v>-3.12010891601282E+16</v>
      </c>
      <c r="N202" s="29" t="s">
        <v>18972</v>
      </c>
      <c r="O202" s="29">
        <v>2</v>
      </c>
      <c r="P202" s="29">
        <v>1</v>
      </c>
      <c r="Q202" s="29" t="s">
        <v>19068</v>
      </c>
      <c r="R202" s="29" t="s">
        <v>8</v>
      </c>
      <c r="S202" s="29" t="s">
        <v>8</v>
      </c>
      <c r="T202" s="29" t="s">
        <v>8</v>
      </c>
      <c r="U202" s="29" t="s">
        <v>8</v>
      </c>
      <c r="V202" s="29" t="s">
        <v>8</v>
      </c>
      <c r="W202" s="29" t="s">
        <v>8</v>
      </c>
      <c r="X202" s="29" t="s">
        <v>8</v>
      </c>
      <c r="Y202" s="29" t="s">
        <v>8</v>
      </c>
      <c r="Z202" s="29" t="s">
        <v>8</v>
      </c>
      <c r="AA202" s="29" t="s">
        <v>8</v>
      </c>
      <c r="AB202" s="29" t="s">
        <v>8</v>
      </c>
      <c r="AC202" s="29" t="s">
        <v>8</v>
      </c>
      <c r="AD202" s="29" t="s">
        <v>8</v>
      </c>
      <c r="AE202" s="29" t="s">
        <v>8</v>
      </c>
      <c r="AF202" s="29" t="s">
        <v>8</v>
      </c>
      <c r="AG202" s="29" t="s">
        <v>8</v>
      </c>
      <c r="AH202" s="29" t="s">
        <v>8</v>
      </c>
      <c r="AI202" s="29" t="s">
        <v>8</v>
      </c>
      <c r="AJ202" s="29" t="s">
        <v>8</v>
      </c>
      <c r="AK202" s="29" t="s">
        <v>8</v>
      </c>
      <c r="AL202" s="29" t="s">
        <v>8</v>
      </c>
      <c r="AM202" s="29" t="s">
        <v>8</v>
      </c>
      <c r="AN202" s="29" t="s">
        <v>8</v>
      </c>
      <c r="AO202" s="29" t="s">
        <v>8</v>
      </c>
      <c r="AP202" s="29" t="s">
        <v>8</v>
      </c>
      <c r="AQ202" s="29" t="s">
        <v>8</v>
      </c>
      <c r="AR202" s="29" t="s">
        <v>8</v>
      </c>
      <c r="AS202" s="29" t="s">
        <v>8</v>
      </c>
      <c r="AT202" s="29" t="s">
        <v>8</v>
      </c>
      <c r="AU202" s="29" t="s">
        <v>8</v>
      </c>
      <c r="AV202" s="29" t="s">
        <v>8</v>
      </c>
      <c r="AW202" s="29" t="s">
        <v>8</v>
      </c>
      <c r="AX202" s="29" t="s">
        <v>8</v>
      </c>
      <c r="AY202" s="29" t="s">
        <v>8</v>
      </c>
      <c r="AZ202" s="29" t="s">
        <v>8</v>
      </c>
      <c r="BA202" s="29">
        <v>3</v>
      </c>
      <c r="BB202" s="29" t="s">
        <v>1677</v>
      </c>
      <c r="BC202" s="29" t="s">
        <v>8</v>
      </c>
      <c r="BD202" s="29" t="s">
        <v>8</v>
      </c>
      <c r="BE202" s="29" t="s">
        <v>8</v>
      </c>
      <c r="BF202" s="29" t="s">
        <v>8</v>
      </c>
      <c r="BG202" s="29" t="s">
        <v>8</v>
      </c>
      <c r="BH202" s="29" t="s">
        <v>8</v>
      </c>
      <c r="BI202" s="29" t="s">
        <v>8</v>
      </c>
      <c r="BJ202" s="29" t="s">
        <v>8</v>
      </c>
      <c r="BK202" s="29" t="s">
        <v>8</v>
      </c>
      <c r="BL202" s="29" t="s">
        <v>8</v>
      </c>
      <c r="BM202" s="29" t="s">
        <v>8</v>
      </c>
      <c r="BN202" s="29" t="s">
        <v>8</v>
      </c>
      <c r="BO202" s="29" t="s">
        <v>8</v>
      </c>
      <c r="BP202" s="29" t="s">
        <v>8</v>
      </c>
      <c r="BQ202" s="29" t="s">
        <v>8</v>
      </c>
      <c r="BR202" s="29" t="s">
        <v>8</v>
      </c>
      <c r="BS202" s="29" t="s">
        <v>1678</v>
      </c>
      <c r="BT202" s="29" t="b">
        <v>0</v>
      </c>
      <c r="BU202" s="29" t="b">
        <v>0</v>
      </c>
      <c r="BV202" s="29" t="b">
        <v>0</v>
      </c>
      <c r="BW202" s="29" t="b">
        <v>0</v>
      </c>
      <c r="BX202" s="29" t="b">
        <v>0</v>
      </c>
      <c r="BY202" s="29" t="b">
        <v>1</v>
      </c>
      <c r="BZ202" s="29" t="b">
        <v>1</v>
      </c>
      <c r="CA202" s="29" t="b">
        <v>0</v>
      </c>
      <c r="CB202" s="29">
        <v>1</v>
      </c>
      <c r="CC202" s="29" t="s">
        <v>1694</v>
      </c>
      <c r="CD202" s="29" t="s">
        <v>1695</v>
      </c>
      <c r="CE202" s="29" t="s">
        <v>1696</v>
      </c>
      <c r="CF202" s="29" t="s">
        <v>1697</v>
      </c>
    </row>
    <row r="203" spans="1:84" x14ac:dyDescent="0.25">
      <c r="A203" s="29" t="s">
        <v>1698</v>
      </c>
      <c r="B203" s="29">
        <v>310410928917370</v>
      </c>
      <c r="C203" s="29">
        <v>8.9014103279289106E+19</v>
      </c>
      <c r="D203" s="29">
        <v>353118081439583</v>
      </c>
      <c r="E203" s="29">
        <v>88</v>
      </c>
      <c r="F203" s="29">
        <v>9</v>
      </c>
      <c r="G203" s="29">
        <v>1201</v>
      </c>
      <c r="H203" s="29">
        <v>1201</v>
      </c>
      <c r="I203" s="29" t="s">
        <v>1699</v>
      </c>
      <c r="J203" s="29" t="s">
        <v>1700</v>
      </c>
      <c r="K203" s="50">
        <v>2372390389076780</v>
      </c>
      <c r="L203" s="50">
        <v>9037433723690270</v>
      </c>
      <c r="M203" s="50">
        <v>-524566304143022</v>
      </c>
      <c r="N203" s="29" t="s">
        <v>18980</v>
      </c>
      <c r="O203" s="29">
        <v>3</v>
      </c>
      <c r="P203" s="29">
        <v>1</v>
      </c>
      <c r="Q203" s="29" t="s">
        <v>19069</v>
      </c>
      <c r="R203" s="29" t="s">
        <v>8</v>
      </c>
      <c r="S203" s="29" t="s">
        <v>8</v>
      </c>
      <c r="T203" s="29" t="s">
        <v>8</v>
      </c>
      <c r="U203" s="29" t="s">
        <v>8</v>
      </c>
      <c r="V203" s="29">
        <v>4</v>
      </c>
      <c r="W203" s="29" t="s">
        <v>8</v>
      </c>
      <c r="X203" s="29">
        <v>1</v>
      </c>
      <c r="Y203" s="29">
        <v>1</v>
      </c>
      <c r="Z203" s="29">
        <v>1</v>
      </c>
      <c r="AA203" s="29" t="s">
        <v>18989</v>
      </c>
      <c r="AB203" s="29" t="s">
        <v>19070</v>
      </c>
      <c r="AC203" s="29" t="s">
        <v>8</v>
      </c>
      <c r="AD203" s="29" t="s">
        <v>8</v>
      </c>
      <c r="AE203" s="29" t="s">
        <v>8</v>
      </c>
      <c r="AF203" s="29" t="s">
        <v>8</v>
      </c>
      <c r="AG203" s="29" t="s">
        <v>8</v>
      </c>
      <c r="AH203" s="29" t="s">
        <v>8</v>
      </c>
      <c r="AI203" s="29" t="s">
        <v>8</v>
      </c>
      <c r="AJ203" s="29" t="s">
        <v>8</v>
      </c>
      <c r="AK203" s="29" t="s">
        <v>8</v>
      </c>
      <c r="AL203" s="29" t="s">
        <v>8</v>
      </c>
      <c r="AM203" s="29" t="s">
        <v>8</v>
      </c>
      <c r="AN203" s="29" t="s">
        <v>8</v>
      </c>
      <c r="AO203" s="29" t="s">
        <v>8</v>
      </c>
      <c r="AP203" s="29" t="s">
        <v>8</v>
      </c>
      <c r="AQ203" s="29" t="s">
        <v>8</v>
      </c>
      <c r="AR203" s="29" t="s">
        <v>8</v>
      </c>
      <c r="AS203" s="29" t="s">
        <v>8</v>
      </c>
      <c r="AT203" s="29" t="s">
        <v>8</v>
      </c>
      <c r="AU203" s="29" t="s">
        <v>8</v>
      </c>
      <c r="AV203" s="29" t="s">
        <v>8</v>
      </c>
      <c r="AW203" s="29" t="s">
        <v>8</v>
      </c>
      <c r="AX203" s="29" t="s">
        <v>8</v>
      </c>
      <c r="AY203" s="29" t="s">
        <v>8</v>
      </c>
      <c r="AZ203" s="29" t="s">
        <v>8</v>
      </c>
      <c r="BA203" s="29" t="s">
        <v>8</v>
      </c>
      <c r="BB203" s="29" t="s">
        <v>8</v>
      </c>
      <c r="BC203" s="29" t="s">
        <v>8</v>
      </c>
      <c r="BD203" s="29" t="s">
        <v>8</v>
      </c>
      <c r="BE203" s="29" t="s">
        <v>8</v>
      </c>
      <c r="BF203" s="29" t="s">
        <v>8</v>
      </c>
      <c r="BG203" s="29" t="s">
        <v>8</v>
      </c>
      <c r="BH203" s="29" t="s">
        <v>8</v>
      </c>
      <c r="BI203" s="29" t="s">
        <v>8</v>
      </c>
      <c r="BJ203" s="29" t="s">
        <v>8</v>
      </c>
      <c r="BK203" s="29" t="s">
        <v>8</v>
      </c>
      <c r="BL203" s="29" t="s">
        <v>8</v>
      </c>
      <c r="BM203" s="29" t="s">
        <v>8</v>
      </c>
      <c r="BN203" s="29" t="s">
        <v>8</v>
      </c>
      <c r="BO203" s="29" t="s">
        <v>8</v>
      </c>
      <c r="BP203" s="29" t="s">
        <v>8</v>
      </c>
      <c r="BQ203" s="29" t="s">
        <v>8</v>
      </c>
      <c r="BR203" s="29" t="s">
        <v>8</v>
      </c>
      <c r="BS203" s="29" t="s">
        <v>1544</v>
      </c>
      <c r="BT203" s="29" t="b">
        <v>1</v>
      </c>
      <c r="BU203" s="29" t="b">
        <v>0</v>
      </c>
      <c r="BV203" s="29" t="b">
        <v>1</v>
      </c>
      <c r="BW203" s="29" t="b">
        <v>0</v>
      </c>
      <c r="BX203" s="29" t="b">
        <v>0</v>
      </c>
      <c r="BY203" s="29" t="b">
        <v>0</v>
      </c>
      <c r="BZ203" s="29" t="b">
        <v>0</v>
      </c>
      <c r="CA203" s="29" t="b">
        <v>0</v>
      </c>
      <c r="CB203" s="29">
        <v>1</v>
      </c>
      <c r="CC203" s="29" t="s">
        <v>1701</v>
      </c>
      <c r="CD203" s="29" t="s">
        <v>1702</v>
      </c>
      <c r="CE203" s="29" t="s">
        <v>1703</v>
      </c>
      <c r="CF203" s="29" t="s">
        <v>1704</v>
      </c>
    </row>
    <row r="204" spans="1:84" x14ac:dyDescent="0.25">
      <c r="A204" s="29" t="s">
        <v>1705</v>
      </c>
      <c r="B204" s="29">
        <v>310410928917370</v>
      </c>
      <c r="C204" s="29">
        <v>8.9014103279289106E+19</v>
      </c>
      <c r="D204" s="29">
        <v>353118081439583</v>
      </c>
      <c r="E204" s="29">
        <v>88</v>
      </c>
      <c r="F204" s="29">
        <v>3</v>
      </c>
      <c r="G204" s="29">
        <v>1202</v>
      </c>
      <c r="H204" s="29">
        <v>1202</v>
      </c>
      <c r="I204" s="29" t="s">
        <v>1706</v>
      </c>
      <c r="J204" s="29" t="s">
        <v>1707</v>
      </c>
      <c r="K204" s="50">
        <v>2.37251596849149E+16</v>
      </c>
      <c r="L204" s="50">
        <v>9037351087996460</v>
      </c>
      <c r="M204" s="50">
        <v>-1.22780894627812E+16</v>
      </c>
      <c r="N204" s="29" t="s">
        <v>18978</v>
      </c>
      <c r="O204" s="29">
        <v>3</v>
      </c>
      <c r="P204" s="29">
        <v>1</v>
      </c>
      <c r="Q204" s="29" t="s">
        <v>19071</v>
      </c>
      <c r="R204" s="29" t="s">
        <v>8</v>
      </c>
      <c r="S204" s="29" t="s">
        <v>8</v>
      </c>
      <c r="T204" s="29" t="s">
        <v>8</v>
      </c>
      <c r="U204" s="29" t="s">
        <v>8</v>
      </c>
      <c r="V204" s="29" t="s">
        <v>8</v>
      </c>
      <c r="W204" s="29" t="s">
        <v>8</v>
      </c>
      <c r="X204" s="29" t="s">
        <v>8</v>
      </c>
      <c r="Y204" s="29" t="s">
        <v>8</v>
      </c>
      <c r="Z204" s="29" t="s">
        <v>8</v>
      </c>
      <c r="AA204" s="29" t="s">
        <v>8</v>
      </c>
      <c r="AB204" s="29" t="s">
        <v>8</v>
      </c>
      <c r="AC204" s="29" t="s">
        <v>8</v>
      </c>
      <c r="AD204" s="29" t="s">
        <v>8</v>
      </c>
      <c r="AE204" s="29" t="s">
        <v>8</v>
      </c>
      <c r="AF204" s="29" t="s">
        <v>8</v>
      </c>
      <c r="AG204" s="29">
        <v>1</v>
      </c>
      <c r="AH204" s="29">
        <v>6</v>
      </c>
      <c r="AI204" s="29" t="s">
        <v>1560</v>
      </c>
      <c r="AJ204" s="29">
        <v>1</v>
      </c>
      <c r="AK204" s="29" t="s">
        <v>19008</v>
      </c>
      <c r="AL204" s="29" t="s">
        <v>18994</v>
      </c>
      <c r="AM204" s="29" t="s">
        <v>8</v>
      </c>
      <c r="AN204" s="29" t="s">
        <v>8</v>
      </c>
      <c r="AO204" s="29" t="s">
        <v>8</v>
      </c>
      <c r="AP204" s="29" t="s">
        <v>8</v>
      </c>
      <c r="AQ204" s="29" t="s">
        <v>8</v>
      </c>
      <c r="AR204" s="29" t="s">
        <v>8</v>
      </c>
      <c r="AS204" s="29" t="s">
        <v>8</v>
      </c>
      <c r="AT204" s="29" t="s">
        <v>8</v>
      </c>
      <c r="AU204" s="29" t="s">
        <v>8</v>
      </c>
      <c r="AV204" s="29" t="s">
        <v>8</v>
      </c>
      <c r="AW204" s="29" t="s">
        <v>8</v>
      </c>
      <c r="AX204" s="29" t="s">
        <v>8</v>
      </c>
      <c r="AY204" s="29" t="s">
        <v>8</v>
      </c>
      <c r="AZ204" s="29" t="s">
        <v>8</v>
      </c>
      <c r="BA204" s="29" t="s">
        <v>8</v>
      </c>
      <c r="BB204" s="29" t="s">
        <v>8</v>
      </c>
      <c r="BC204" s="29" t="s">
        <v>8</v>
      </c>
      <c r="BD204" s="29" t="s">
        <v>8</v>
      </c>
      <c r="BE204" s="29" t="s">
        <v>8</v>
      </c>
      <c r="BF204" s="29" t="s">
        <v>8</v>
      </c>
      <c r="BG204" s="29" t="s">
        <v>8</v>
      </c>
      <c r="BH204" s="29" t="s">
        <v>8</v>
      </c>
      <c r="BI204" s="29" t="s">
        <v>8</v>
      </c>
      <c r="BJ204" s="29" t="s">
        <v>8</v>
      </c>
      <c r="BK204" s="29" t="s">
        <v>8</v>
      </c>
      <c r="BL204" s="29" t="s">
        <v>8</v>
      </c>
      <c r="BM204" s="29" t="s">
        <v>8</v>
      </c>
      <c r="BN204" s="29" t="s">
        <v>8</v>
      </c>
      <c r="BO204" s="29" t="s">
        <v>8</v>
      </c>
      <c r="BP204" s="29" t="s">
        <v>8</v>
      </c>
      <c r="BQ204" s="29" t="s">
        <v>8</v>
      </c>
      <c r="BR204" s="29" t="s">
        <v>8</v>
      </c>
      <c r="BS204" s="29" t="s">
        <v>1708</v>
      </c>
      <c r="BT204" s="29" t="b">
        <v>1</v>
      </c>
      <c r="BU204" s="29" t="b">
        <v>0</v>
      </c>
      <c r="BV204" s="29" t="b">
        <v>1</v>
      </c>
      <c r="BW204" s="29" t="b">
        <v>0</v>
      </c>
      <c r="BX204" s="29" t="b">
        <v>0</v>
      </c>
      <c r="BY204" s="29" t="b">
        <v>0</v>
      </c>
      <c r="BZ204" s="29" t="b">
        <v>0</v>
      </c>
      <c r="CA204" s="29" t="b">
        <v>0</v>
      </c>
      <c r="CB204" s="29">
        <v>1</v>
      </c>
      <c r="CC204" s="29" t="s">
        <v>1709</v>
      </c>
      <c r="CD204" s="29" t="s">
        <v>1710</v>
      </c>
      <c r="CE204" s="29" t="s">
        <v>1711</v>
      </c>
      <c r="CF204" s="29" t="s">
        <v>1712</v>
      </c>
    </row>
    <row r="205" spans="1:84" x14ac:dyDescent="0.25">
      <c r="A205" s="29" t="s">
        <v>1713</v>
      </c>
      <c r="B205" s="29">
        <v>310410928917370</v>
      </c>
      <c r="C205" s="29">
        <v>8.9014103279289106E+19</v>
      </c>
      <c r="D205" s="29">
        <v>353118081439583</v>
      </c>
      <c r="E205" s="29">
        <v>88</v>
      </c>
      <c r="F205" s="29">
        <v>9</v>
      </c>
      <c r="G205" s="29">
        <v>1203</v>
      </c>
      <c r="H205" s="29">
        <v>1203</v>
      </c>
      <c r="I205" s="29" t="s">
        <v>1714</v>
      </c>
      <c r="J205" s="29" t="s">
        <v>1715</v>
      </c>
      <c r="K205" s="50">
        <v>2372546078599280</v>
      </c>
      <c r="L205" s="50">
        <v>9037347683743880</v>
      </c>
      <c r="M205" s="50">
        <v>-5506274981169270</v>
      </c>
      <c r="N205" s="29" t="s">
        <v>18978</v>
      </c>
      <c r="O205" s="29">
        <v>2</v>
      </c>
      <c r="P205" s="29">
        <v>1</v>
      </c>
      <c r="Q205" s="29" t="s">
        <v>18987</v>
      </c>
      <c r="R205" s="29" t="s">
        <v>8</v>
      </c>
      <c r="S205" s="29" t="s">
        <v>8</v>
      </c>
      <c r="T205" s="29" t="s">
        <v>8</v>
      </c>
      <c r="U205" s="29" t="s">
        <v>8</v>
      </c>
      <c r="V205" s="29">
        <v>4</v>
      </c>
      <c r="W205" s="29" t="s">
        <v>8</v>
      </c>
      <c r="X205" s="29">
        <v>1</v>
      </c>
      <c r="Y205" s="29">
        <v>1</v>
      </c>
      <c r="Z205" s="29">
        <v>1</v>
      </c>
      <c r="AA205" s="29" t="s">
        <v>18990</v>
      </c>
      <c r="AB205" s="29" t="s">
        <v>18994</v>
      </c>
      <c r="AC205" s="29" t="s">
        <v>8</v>
      </c>
      <c r="AD205" s="29" t="s">
        <v>8</v>
      </c>
      <c r="AE205" s="29" t="s">
        <v>8</v>
      </c>
      <c r="AF205" s="29" t="s">
        <v>8</v>
      </c>
      <c r="AG205" s="29" t="s">
        <v>8</v>
      </c>
      <c r="AH205" s="29" t="s">
        <v>8</v>
      </c>
      <c r="AI205" s="29" t="s">
        <v>8</v>
      </c>
      <c r="AJ205" s="29" t="s">
        <v>8</v>
      </c>
      <c r="AK205" s="29" t="s">
        <v>8</v>
      </c>
      <c r="AL205" s="29" t="s">
        <v>8</v>
      </c>
      <c r="AM205" s="29" t="s">
        <v>8</v>
      </c>
      <c r="AN205" s="29" t="s">
        <v>8</v>
      </c>
      <c r="AO205" s="29" t="s">
        <v>8</v>
      </c>
      <c r="AP205" s="29" t="s">
        <v>8</v>
      </c>
      <c r="AQ205" s="29" t="s">
        <v>8</v>
      </c>
      <c r="AR205" s="29" t="s">
        <v>8</v>
      </c>
      <c r="AS205" s="29" t="s">
        <v>8</v>
      </c>
      <c r="AT205" s="29" t="s">
        <v>8</v>
      </c>
      <c r="AU205" s="29" t="s">
        <v>8</v>
      </c>
      <c r="AV205" s="29" t="s">
        <v>8</v>
      </c>
      <c r="AW205" s="29" t="s">
        <v>8</v>
      </c>
      <c r="AX205" s="29" t="s">
        <v>8</v>
      </c>
      <c r="AY205" s="29" t="s">
        <v>8</v>
      </c>
      <c r="AZ205" s="29" t="s">
        <v>8</v>
      </c>
      <c r="BA205" s="29" t="s">
        <v>8</v>
      </c>
      <c r="BB205" s="29" t="s">
        <v>8</v>
      </c>
      <c r="BC205" s="29" t="s">
        <v>8</v>
      </c>
      <c r="BD205" s="29" t="s">
        <v>8</v>
      </c>
      <c r="BE205" s="29" t="s">
        <v>8</v>
      </c>
      <c r="BF205" s="29" t="s">
        <v>8</v>
      </c>
      <c r="BG205" s="29" t="s">
        <v>8</v>
      </c>
      <c r="BH205" s="29" t="s">
        <v>8</v>
      </c>
      <c r="BI205" s="29" t="s">
        <v>8</v>
      </c>
      <c r="BJ205" s="29" t="s">
        <v>8</v>
      </c>
      <c r="BK205" s="29" t="s">
        <v>8</v>
      </c>
      <c r="BL205" s="29" t="s">
        <v>8</v>
      </c>
      <c r="BM205" s="29" t="s">
        <v>8</v>
      </c>
      <c r="BN205" s="29" t="s">
        <v>8</v>
      </c>
      <c r="BO205" s="29" t="s">
        <v>8</v>
      </c>
      <c r="BP205" s="29" t="s">
        <v>8</v>
      </c>
      <c r="BQ205" s="29" t="s">
        <v>8</v>
      </c>
      <c r="BR205" s="29" t="s">
        <v>8</v>
      </c>
      <c r="BS205" s="29" t="s">
        <v>1716</v>
      </c>
      <c r="BT205" s="29" t="b">
        <v>1</v>
      </c>
      <c r="BU205" s="29" t="b">
        <v>0</v>
      </c>
      <c r="BV205" s="29" t="b">
        <v>1</v>
      </c>
      <c r="BW205" s="29" t="b">
        <v>0</v>
      </c>
      <c r="BX205" s="29" t="b">
        <v>0</v>
      </c>
      <c r="BY205" s="29" t="b">
        <v>0</v>
      </c>
      <c r="BZ205" s="29" t="b">
        <v>0</v>
      </c>
      <c r="CA205" s="29" t="b">
        <v>0</v>
      </c>
      <c r="CB205" s="29">
        <v>1</v>
      </c>
      <c r="CC205" s="29" t="s">
        <v>1717</v>
      </c>
      <c r="CD205" s="29" t="s">
        <v>1718</v>
      </c>
      <c r="CE205" s="29" t="s">
        <v>1719</v>
      </c>
      <c r="CF205" s="29" t="s">
        <v>1720</v>
      </c>
    </row>
    <row r="206" spans="1:84" x14ac:dyDescent="0.25">
      <c r="A206" s="29" t="s">
        <v>1721</v>
      </c>
      <c r="B206" s="29">
        <v>310410928917370</v>
      </c>
      <c r="C206" s="29">
        <v>8.9014103279289106E+19</v>
      </c>
      <c r="D206" s="29">
        <v>353118081439583</v>
      </c>
      <c r="E206" s="29">
        <v>88</v>
      </c>
      <c r="F206" s="29">
        <v>11</v>
      </c>
      <c r="G206" s="29">
        <v>1206</v>
      </c>
      <c r="H206" s="29">
        <v>1206</v>
      </c>
      <c r="I206" s="29" t="s">
        <v>1722</v>
      </c>
      <c r="J206" s="29" t="s">
        <v>1723</v>
      </c>
      <c r="K206" s="50">
        <v>2372576808800840</v>
      </c>
      <c r="L206" s="50">
        <v>9037318073964800</v>
      </c>
      <c r="M206" s="50">
        <v>-4639775952217560</v>
      </c>
      <c r="N206" s="29" t="s">
        <v>18978</v>
      </c>
      <c r="O206" s="29">
        <v>2</v>
      </c>
      <c r="P206" s="29">
        <v>1</v>
      </c>
      <c r="Q206" s="29" t="s">
        <v>8</v>
      </c>
      <c r="R206" s="29" t="s">
        <v>8</v>
      </c>
      <c r="S206" s="29" t="s">
        <v>8</v>
      </c>
      <c r="T206" s="29" t="s">
        <v>8</v>
      </c>
      <c r="U206" s="29" t="s">
        <v>8</v>
      </c>
      <c r="V206" s="29" t="s">
        <v>8</v>
      </c>
      <c r="W206" s="29" t="s">
        <v>8</v>
      </c>
      <c r="X206" s="29" t="s">
        <v>8</v>
      </c>
      <c r="Y206" s="29" t="s">
        <v>8</v>
      </c>
      <c r="Z206" s="29" t="s">
        <v>8</v>
      </c>
      <c r="AA206" s="29" t="s">
        <v>8</v>
      </c>
      <c r="AB206" s="29" t="s">
        <v>8</v>
      </c>
      <c r="AC206" s="29" t="s">
        <v>8</v>
      </c>
      <c r="AD206" s="29" t="s">
        <v>8</v>
      </c>
      <c r="AE206" s="29" t="s">
        <v>8</v>
      </c>
      <c r="AF206" s="29" t="s">
        <v>8</v>
      </c>
      <c r="AG206" s="29" t="s">
        <v>8</v>
      </c>
      <c r="AH206" s="29" t="s">
        <v>8</v>
      </c>
      <c r="AI206" s="29" t="s">
        <v>8</v>
      </c>
      <c r="AJ206" s="29" t="s">
        <v>8</v>
      </c>
      <c r="AK206" s="29" t="s">
        <v>8</v>
      </c>
      <c r="AL206" s="29" t="s">
        <v>8</v>
      </c>
      <c r="AM206" s="29" t="s">
        <v>8</v>
      </c>
      <c r="AN206" s="29" t="s">
        <v>8</v>
      </c>
      <c r="AO206" s="29" t="s">
        <v>8</v>
      </c>
      <c r="AP206" s="29" t="s">
        <v>8</v>
      </c>
      <c r="AQ206" s="29" t="s">
        <v>8</v>
      </c>
      <c r="AR206" s="29" t="s">
        <v>8</v>
      </c>
      <c r="AS206" s="29" t="s">
        <v>8</v>
      </c>
      <c r="AT206" s="29" t="s">
        <v>8</v>
      </c>
      <c r="AU206" s="29" t="s">
        <v>8</v>
      </c>
      <c r="AV206" s="29" t="s">
        <v>8</v>
      </c>
      <c r="AW206" s="29" t="s">
        <v>8</v>
      </c>
      <c r="AX206" s="29" t="s">
        <v>8</v>
      </c>
      <c r="AY206" s="29" t="s">
        <v>8</v>
      </c>
      <c r="AZ206" s="29" t="s">
        <v>8</v>
      </c>
      <c r="BA206" s="29" t="s">
        <v>8</v>
      </c>
      <c r="BB206" s="29" t="s">
        <v>8</v>
      </c>
      <c r="BC206" s="29" t="s">
        <v>8</v>
      </c>
      <c r="BD206" s="29" t="s">
        <v>8</v>
      </c>
      <c r="BE206" s="29" t="s">
        <v>8</v>
      </c>
      <c r="BF206" s="29" t="s">
        <v>8</v>
      </c>
      <c r="BG206" s="29" t="s">
        <v>8</v>
      </c>
      <c r="BH206" s="29" t="s">
        <v>8</v>
      </c>
      <c r="BI206" s="29" t="s">
        <v>8</v>
      </c>
      <c r="BJ206" s="29" t="s">
        <v>8</v>
      </c>
      <c r="BK206" s="29" t="s">
        <v>8</v>
      </c>
      <c r="BL206" s="29" t="s">
        <v>8</v>
      </c>
      <c r="BM206" s="29" t="s">
        <v>8</v>
      </c>
      <c r="BN206" s="29" t="s">
        <v>8</v>
      </c>
      <c r="BO206" s="29" t="s">
        <v>8</v>
      </c>
      <c r="BP206" s="29" t="s">
        <v>8</v>
      </c>
      <c r="BQ206" s="29">
        <v>2</v>
      </c>
      <c r="BR206" s="29" t="s">
        <v>8</v>
      </c>
      <c r="BS206" s="29" t="s">
        <v>1592</v>
      </c>
      <c r="BT206" s="29" t="b">
        <v>1</v>
      </c>
      <c r="BU206" s="29" t="b">
        <v>0</v>
      </c>
      <c r="BV206" s="29" t="b">
        <v>1</v>
      </c>
      <c r="BW206" s="29" t="b">
        <v>0</v>
      </c>
      <c r="BX206" s="29" t="b">
        <v>0</v>
      </c>
      <c r="BY206" s="29" t="b">
        <v>0</v>
      </c>
      <c r="BZ206" s="29" t="b">
        <v>0</v>
      </c>
      <c r="CA206" s="29" t="b">
        <v>0</v>
      </c>
      <c r="CB206" s="29">
        <v>1</v>
      </c>
      <c r="CC206" s="29" t="s">
        <v>1724</v>
      </c>
      <c r="CD206" s="29" t="s">
        <v>1725</v>
      </c>
      <c r="CE206" s="29" t="s">
        <v>1726</v>
      </c>
      <c r="CF206" s="29" t="s">
        <v>1727</v>
      </c>
    </row>
    <row r="207" spans="1:84" x14ac:dyDescent="0.25">
      <c r="A207" s="29" t="s">
        <v>1728</v>
      </c>
      <c r="B207" s="29">
        <v>310410928917370</v>
      </c>
      <c r="C207" s="29">
        <v>8.9014103279289106E+19</v>
      </c>
      <c r="D207" s="29">
        <v>353118081439583</v>
      </c>
      <c r="E207" s="29">
        <v>88</v>
      </c>
      <c r="F207" s="29">
        <v>3</v>
      </c>
      <c r="G207" s="29">
        <v>1204</v>
      </c>
      <c r="H207" s="29">
        <v>1204</v>
      </c>
      <c r="I207" s="29" t="s">
        <v>1729</v>
      </c>
      <c r="J207" s="29" t="s">
        <v>1730</v>
      </c>
      <c r="K207" s="50">
        <v>2372557101612670</v>
      </c>
      <c r="L207" s="50">
        <v>9037291462561610</v>
      </c>
      <c r="M207" s="50">
        <v>-2975051569666540</v>
      </c>
      <c r="N207" s="29" t="s">
        <v>18978</v>
      </c>
      <c r="O207" s="29">
        <v>2</v>
      </c>
      <c r="P207" s="29">
        <v>1</v>
      </c>
      <c r="Q207" s="29" t="s">
        <v>19072</v>
      </c>
      <c r="R207" s="29" t="s">
        <v>8</v>
      </c>
      <c r="S207" s="29" t="s">
        <v>8</v>
      </c>
      <c r="T207" s="29" t="s">
        <v>8</v>
      </c>
      <c r="U207" s="29" t="s">
        <v>8</v>
      </c>
      <c r="V207" s="29" t="s">
        <v>8</v>
      </c>
      <c r="W207" s="29" t="s">
        <v>8</v>
      </c>
      <c r="X207" s="29" t="s">
        <v>8</v>
      </c>
      <c r="Y207" s="29" t="s">
        <v>8</v>
      </c>
      <c r="Z207" s="29" t="s">
        <v>8</v>
      </c>
      <c r="AA207" s="29" t="s">
        <v>8</v>
      </c>
      <c r="AB207" s="29" t="s">
        <v>8</v>
      </c>
      <c r="AC207" s="29" t="s">
        <v>8</v>
      </c>
      <c r="AD207" s="29" t="s">
        <v>8</v>
      </c>
      <c r="AE207" s="29" t="s">
        <v>8</v>
      </c>
      <c r="AF207" s="29" t="s">
        <v>8</v>
      </c>
      <c r="AG207" s="29">
        <v>1</v>
      </c>
      <c r="AH207" s="29">
        <v>6</v>
      </c>
      <c r="AI207" s="29" t="s">
        <v>1560</v>
      </c>
      <c r="AJ207" s="29">
        <v>1</v>
      </c>
      <c r="AK207" s="29" t="s">
        <v>18982</v>
      </c>
      <c r="AL207" s="29" t="s">
        <v>18994</v>
      </c>
      <c r="AM207" s="29" t="s">
        <v>8</v>
      </c>
      <c r="AN207" s="29" t="s">
        <v>8</v>
      </c>
      <c r="AO207" s="29" t="s">
        <v>8</v>
      </c>
      <c r="AP207" s="29" t="s">
        <v>8</v>
      </c>
      <c r="AQ207" s="29" t="s">
        <v>8</v>
      </c>
      <c r="AR207" s="29" t="s">
        <v>8</v>
      </c>
      <c r="AS207" s="29" t="s">
        <v>8</v>
      </c>
      <c r="AT207" s="29" t="s">
        <v>8</v>
      </c>
      <c r="AU207" s="29" t="s">
        <v>8</v>
      </c>
      <c r="AV207" s="29" t="s">
        <v>8</v>
      </c>
      <c r="AW207" s="29" t="s">
        <v>8</v>
      </c>
      <c r="AX207" s="29" t="s">
        <v>8</v>
      </c>
      <c r="AY207" s="29" t="s">
        <v>8</v>
      </c>
      <c r="AZ207" s="29" t="s">
        <v>8</v>
      </c>
      <c r="BA207" s="29" t="s">
        <v>8</v>
      </c>
      <c r="BB207" s="29" t="s">
        <v>8</v>
      </c>
      <c r="BC207" s="29" t="s">
        <v>8</v>
      </c>
      <c r="BD207" s="29" t="s">
        <v>8</v>
      </c>
      <c r="BE207" s="29" t="s">
        <v>8</v>
      </c>
      <c r="BF207" s="29" t="s">
        <v>8</v>
      </c>
      <c r="BG207" s="29" t="s">
        <v>8</v>
      </c>
      <c r="BH207" s="29" t="s">
        <v>8</v>
      </c>
      <c r="BI207" s="29" t="s">
        <v>8</v>
      </c>
      <c r="BJ207" s="29" t="s">
        <v>8</v>
      </c>
      <c r="BK207" s="29" t="s">
        <v>8</v>
      </c>
      <c r="BL207" s="29" t="s">
        <v>8</v>
      </c>
      <c r="BM207" s="29" t="s">
        <v>8</v>
      </c>
      <c r="BN207" s="29" t="s">
        <v>8</v>
      </c>
      <c r="BO207" s="29" t="s">
        <v>8</v>
      </c>
      <c r="BP207" s="29" t="s">
        <v>8</v>
      </c>
      <c r="BQ207" s="29" t="s">
        <v>8</v>
      </c>
      <c r="BR207" s="29" t="s">
        <v>8</v>
      </c>
      <c r="BS207" s="29" t="s">
        <v>1544</v>
      </c>
      <c r="BT207" s="29" t="b">
        <v>1</v>
      </c>
      <c r="BU207" s="29" t="b">
        <v>0</v>
      </c>
      <c r="BV207" s="29" t="b">
        <v>1</v>
      </c>
      <c r="BW207" s="29" t="b">
        <v>0</v>
      </c>
      <c r="BX207" s="29" t="b">
        <v>0</v>
      </c>
      <c r="BY207" s="29" t="b">
        <v>0</v>
      </c>
      <c r="BZ207" s="29" t="b">
        <v>0</v>
      </c>
      <c r="CA207" s="29" t="b">
        <v>0</v>
      </c>
      <c r="CB207" s="29">
        <v>1</v>
      </c>
      <c r="CC207" s="29" t="s">
        <v>1731</v>
      </c>
      <c r="CD207" s="29" t="s">
        <v>1732</v>
      </c>
      <c r="CE207" s="29" t="s">
        <v>1733</v>
      </c>
      <c r="CF207" s="29" t="s">
        <v>1734</v>
      </c>
    </row>
    <row r="208" spans="1:84" x14ac:dyDescent="0.25">
      <c r="A208" s="29" t="s">
        <v>1735</v>
      </c>
      <c r="B208" s="29">
        <v>310410928917370</v>
      </c>
      <c r="C208" s="29">
        <v>8.9014103279289106E+19</v>
      </c>
      <c r="D208" s="29">
        <v>353118081439583</v>
      </c>
      <c r="E208" s="29">
        <v>88</v>
      </c>
      <c r="F208" s="29">
        <v>9</v>
      </c>
      <c r="G208" s="29">
        <v>1205</v>
      </c>
      <c r="H208" s="29">
        <v>1205</v>
      </c>
      <c r="I208" s="29" t="s">
        <v>1736</v>
      </c>
      <c r="J208" s="29" t="s">
        <v>1737</v>
      </c>
      <c r="K208" s="50">
        <v>2.37257290696145E+16</v>
      </c>
      <c r="L208" s="50">
        <v>9037240684422280</v>
      </c>
      <c r="M208" s="50">
        <v>-4838000280054710</v>
      </c>
      <c r="N208" s="29" t="s">
        <v>18978</v>
      </c>
      <c r="O208" s="29">
        <v>2</v>
      </c>
      <c r="P208" s="29">
        <v>1</v>
      </c>
      <c r="Q208" s="29" t="s">
        <v>19073</v>
      </c>
      <c r="R208" s="29" t="s">
        <v>8</v>
      </c>
      <c r="S208" s="29" t="s">
        <v>8</v>
      </c>
      <c r="T208" s="29" t="s">
        <v>8</v>
      </c>
      <c r="U208" s="29" t="s">
        <v>8</v>
      </c>
      <c r="V208" s="29">
        <v>5</v>
      </c>
      <c r="W208" s="29" t="s">
        <v>1560</v>
      </c>
      <c r="X208" s="29">
        <v>0</v>
      </c>
      <c r="Y208" s="29" t="s">
        <v>8</v>
      </c>
      <c r="Z208" s="29">
        <v>1</v>
      </c>
      <c r="AA208" s="29" t="s">
        <v>18990</v>
      </c>
      <c r="AB208" s="29" t="s">
        <v>19001</v>
      </c>
      <c r="AC208" s="29" t="s">
        <v>8</v>
      </c>
      <c r="AD208" s="29" t="s">
        <v>8</v>
      </c>
      <c r="AE208" s="29" t="s">
        <v>8</v>
      </c>
      <c r="AF208" s="29" t="s">
        <v>8</v>
      </c>
      <c r="AG208" s="29" t="s">
        <v>8</v>
      </c>
      <c r="AH208" s="29" t="s">
        <v>8</v>
      </c>
      <c r="AI208" s="29" t="s">
        <v>8</v>
      </c>
      <c r="AJ208" s="29" t="s">
        <v>8</v>
      </c>
      <c r="AK208" s="29" t="s">
        <v>8</v>
      </c>
      <c r="AL208" s="29" t="s">
        <v>8</v>
      </c>
      <c r="AM208" s="29" t="s">
        <v>8</v>
      </c>
      <c r="AN208" s="29" t="s">
        <v>8</v>
      </c>
      <c r="AO208" s="29" t="s">
        <v>8</v>
      </c>
      <c r="AP208" s="29" t="s">
        <v>8</v>
      </c>
      <c r="AQ208" s="29" t="s">
        <v>8</v>
      </c>
      <c r="AR208" s="29" t="s">
        <v>8</v>
      </c>
      <c r="AS208" s="29" t="s">
        <v>8</v>
      </c>
      <c r="AT208" s="29" t="s">
        <v>8</v>
      </c>
      <c r="AU208" s="29" t="s">
        <v>8</v>
      </c>
      <c r="AV208" s="29" t="s">
        <v>8</v>
      </c>
      <c r="AW208" s="29" t="s">
        <v>8</v>
      </c>
      <c r="AX208" s="29" t="s">
        <v>8</v>
      </c>
      <c r="AY208" s="29" t="s">
        <v>8</v>
      </c>
      <c r="AZ208" s="29" t="s">
        <v>8</v>
      </c>
      <c r="BA208" s="29" t="s">
        <v>8</v>
      </c>
      <c r="BB208" s="29" t="s">
        <v>8</v>
      </c>
      <c r="BC208" s="29" t="s">
        <v>8</v>
      </c>
      <c r="BD208" s="29" t="s">
        <v>8</v>
      </c>
      <c r="BE208" s="29" t="s">
        <v>8</v>
      </c>
      <c r="BF208" s="29" t="s">
        <v>8</v>
      </c>
      <c r="BG208" s="29" t="s">
        <v>8</v>
      </c>
      <c r="BH208" s="29" t="s">
        <v>8</v>
      </c>
      <c r="BI208" s="29" t="s">
        <v>8</v>
      </c>
      <c r="BJ208" s="29" t="s">
        <v>8</v>
      </c>
      <c r="BK208" s="29" t="s">
        <v>8</v>
      </c>
      <c r="BL208" s="29" t="s">
        <v>8</v>
      </c>
      <c r="BM208" s="29" t="s">
        <v>8</v>
      </c>
      <c r="BN208" s="29" t="s">
        <v>8</v>
      </c>
      <c r="BO208" s="29" t="s">
        <v>8</v>
      </c>
      <c r="BP208" s="29" t="s">
        <v>8</v>
      </c>
      <c r="BQ208" s="29" t="s">
        <v>8</v>
      </c>
      <c r="BR208" s="29" t="s">
        <v>8</v>
      </c>
      <c r="BS208" s="29" t="s">
        <v>1708</v>
      </c>
      <c r="BT208" s="29" t="b">
        <v>1</v>
      </c>
      <c r="BU208" s="29" t="b">
        <v>0</v>
      </c>
      <c r="BV208" s="29" t="b">
        <v>1</v>
      </c>
      <c r="BW208" s="29" t="b">
        <v>0</v>
      </c>
      <c r="BX208" s="29" t="b">
        <v>0</v>
      </c>
      <c r="BY208" s="29" t="b">
        <v>0</v>
      </c>
      <c r="BZ208" s="29" t="b">
        <v>0</v>
      </c>
      <c r="CA208" s="29" t="b">
        <v>0</v>
      </c>
      <c r="CB208" s="29">
        <v>1</v>
      </c>
      <c r="CC208" s="29" t="s">
        <v>1738</v>
      </c>
      <c r="CD208" s="29" t="s">
        <v>1739</v>
      </c>
      <c r="CE208" s="29" t="s">
        <v>1740</v>
      </c>
      <c r="CF208" s="29" t="s">
        <v>1741</v>
      </c>
    </row>
    <row r="209" spans="1:84" x14ac:dyDescent="0.25">
      <c r="A209" s="29" t="s">
        <v>1742</v>
      </c>
      <c r="B209" s="29">
        <v>310410928917370</v>
      </c>
      <c r="C209" s="29">
        <v>8.9014103279289106E+19</v>
      </c>
      <c r="D209" s="29">
        <v>353118081439583</v>
      </c>
      <c r="E209" s="29">
        <v>88</v>
      </c>
      <c r="F209" s="29">
        <v>11</v>
      </c>
      <c r="G209" s="29">
        <v>1207</v>
      </c>
      <c r="H209" s="29">
        <v>1207</v>
      </c>
      <c r="I209" s="29" t="s">
        <v>1743</v>
      </c>
      <c r="J209" s="29" t="s">
        <v>1744</v>
      </c>
      <c r="K209" s="50">
        <v>2.37260799812941E+16</v>
      </c>
      <c r="L209" s="50">
        <v>9037366838786560</v>
      </c>
      <c r="M209" s="50">
        <v>-1750399463311180</v>
      </c>
      <c r="N209" s="29" t="s">
        <v>18980</v>
      </c>
      <c r="O209" s="29">
        <v>3</v>
      </c>
      <c r="P209" s="29">
        <v>1</v>
      </c>
      <c r="Q209" s="29" t="s">
        <v>8</v>
      </c>
      <c r="R209" s="29" t="s">
        <v>8</v>
      </c>
      <c r="S209" s="29" t="s">
        <v>8</v>
      </c>
      <c r="T209" s="29" t="s">
        <v>8</v>
      </c>
      <c r="U209" s="29" t="s">
        <v>8</v>
      </c>
      <c r="V209" s="29" t="s">
        <v>8</v>
      </c>
      <c r="W209" s="29" t="s">
        <v>8</v>
      </c>
      <c r="X209" s="29" t="s">
        <v>8</v>
      </c>
      <c r="Y209" s="29" t="s">
        <v>8</v>
      </c>
      <c r="Z209" s="29" t="s">
        <v>8</v>
      </c>
      <c r="AA209" s="29" t="s">
        <v>8</v>
      </c>
      <c r="AB209" s="29" t="s">
        <v>8</v>
      </c>
      <c r="AC209" s="29" t="s">
        <v>8</v>
      </c>
      <c r="AD209" s="29" t="s">
        <v>8</v>
      </c>
      <c r="AE209" s="29" t="s">
        <v>8</v>
      </c>
      <c r="AF209" s="29" t="s">
        <v>8</v>
      </c>
      <c r="AG209" s="29" t="s">
        <v>8</v>
      </c>
      <c r="AH209" s="29" t="s">
        <v>8</v>
      </c>
      <c r="AI209" s="29" t="s">
        <v>8</v>
      </c>
      <c r="AJ209" s="29" t="s">
        <v>8</v>
      </c>
      <c r="AK209" s="29" t="s">
        <v>8</v>
      </c>
      <c r="AL209" s="29" t="s">
        <v>8</v>
      </c>
      <c r="AM209" s="29" t="s">
        <v>8</v>
      </c>
      <c r="AN209" s="29" t="s">
        <v>8</v>
      </c>
      <c r="AO209" s="29" t="s">
        <v>8</v>
      </c>
      <c r="AP209" s="29" t="s">
        <v>8</v>
      </c>
      <c r="AQ209" s="29" t="s">
        <v>8</v>
      </c>
      <c r="AR209" s="29" t="s">
        <v>8</v>
      </c>
      <c r="AS209" s="29" t="s">
        <v>8</v>
      </c>
      <c r="AT209" s="29" t="s">
        <v>8</v>
      </c>
      <c r="AU209" s="29" t="s">
        <v>8</v>
      </c>
      <c r="AV209" s="29" t="s">
        <v>8</v>
      </c>
      <c r="AW209" s="29" t="s">
        <v>8</v>
      </c>
      <c r="AX209" s="29" t="s">
        <v>8</v>
      </c>
      <c r="AY209" s="29" t="s">
        <v>8</v>
      </c>
      <c r="AZ209" s="29" t="s">
        <v>8</v>
      </c>
      <c r="BA209" s="29" t="s">
        <v>8</v>
      </c>
      <c r="BB209" s="29" t="s">
        <v>8</v>
      </c>
      <c r="BC209" s="29" t="s">
        <v>8</v>
      </c>
      <c r="BD209" s="29" t="s">
        <v>8</v>
      </c>
      <c r="BE209" s="29" t="s">
        <v>8</v>
      </c>
      <c r="BF209" s="29" t="s">
        <v>8</v>
      </c>
      <c r="BG209" s="29" t="s">
        <v>8</v>
      </c>
      <c r="BH209" s="29" t="s">
        <v>8</v>
      </c>
      <c r="BI209" s="29" t="s">
        <v>8</v>
      </c>
      <c r="BJ209" s="29" t="s">
        <v>8</v>
      </c>
      <c r="BK209" s="29" t="s">
        <v>8</v>
      </c>
      <c r="BL209" s="29" t="s">
        <v>8</v>
      </c>
      <c r="BM209" s="29" t="s">
        <v>8</v>
      </c>
      <c r="BN209" s="29" t="s">
        <v>8</v>
      </c>
      <c r="BO209" s="29" t="s">
        <v>8</v>
      </c>
      <c r="BP209" s="29" t="s">
        <v>8</v>
      </c>
      <c r="BQ209" s="29">
        <v>1</v>
      </c>
      <c r="BR209" s="29" t="s">
        <v>8</v>
      </c>
      <c r="BS209" s="29" t="s">
        <v>1745</v>
      </c>
      <c r="BT209" s="29" t="b">
        <v>1</v>
      </c>
      <c r="BU209" s="29" t="b">
        <v>0</v>
      </c>
      <c r="BV209" s="29" t="b">
        <v>1</v>
      </c>
      <c r="BW209" s="29" t="b">
        <v>0</v>
      </c>
      <c r="BX209" s="29" t="b">
        <v>0</v>
      </c>
      <c r="BY209" s="29" t="b">
        <v>0</v>
      </c>
      <c r="BZ209" s="29" t="b">
        <v>0</v>
      </c>
      <c r="CA209" s="29" t="b">
        <v>0</v>
      </c>
      <c r="CB209" s="29">
        <v>1</v>
      </c>
      <c r="CC209" s="29" t="s">
        <v>1746</v>
      </c>
      <c r="CD209" s="29" t="s">
        <v>1747</v>
      </c>
      <c r="CE209" s="29" t="s">
        <v>1748</v>
      </c>
      <c r="CF209" s="29" t="s">
        <v>1749</v>
      </c>
    </row>
    <row r="210" spans="1:84" x14ac:dyDescent="0.25">
      <c r="A210" s="29" t="s">
        <v>1750</v>
      </c>
      <c r="B210" s="29">
        <v>310410942995952</v>
      </c>
      <c r="C210" s="29">
        <v>8.9014103279429894E+19</v>
      </c>
      <c r="D210" s="29">
        <v>353118083539513</v>
      </c>
      <c r="E210" s="29">
        <v>88</v>
      </c>
      <c r="F210" s="29">
        <v>8</v>
      </c>
      <c r="G210" s="29">
        <v>1210</v>
      </c>
      <c r="H210" s="29">
        <v>1210</v>
      </c>
      <c r="I210" s="29" t="s">
        <v>1751</v>
      </c>
      <c r="J210" s="29" t="s">
        <v>1752</v>
      </c>
      <c r="K210" s="50">
        <v>2372411581876390</v>
      </c>
      <c r="L210" s="50">
        <v>9037475217460070</v>
      </c>
      <c r="M210" s="50">
        <v>-2962844865657870</v>
      </c>
      <c r="N210" s="29" t="s">
        <v>18978</v>
      </c>
      <c r="O210" s="29">
        <v>3</v>
      </c>
      <c r="P210" s="29">
        <v>1</v>
      </c>
      <c r="Q210" s="29" t="s">
        <v>8</v>
      </c>
      <c r="R210" s="29">
        <v>2</v>
      </c>
      <c r="S210" s="29">
        <v>3</v>
      </c>
      <c r="T210" s="29" t="s">
        <v>8</v>
      </c>
      <c r="U210" s="29">
        <v>7</v>
      </c>
      <c r="V210" s="29" t="s">
        <v>8</v>
      </c>
      <c r="W210" s="29" t="s">
        <v>8</v>
      </c>
      <c r="X210" s="29" t="s">
        <v>8</v>
      </c>
      <c r="Y210" s="29" t="s">
        <v>8</v>
      </c>
      <c r="Z210" s="29" t="s">
        <v>8</v>
      </c>
      <c r="AA210" s="29" t="s">
        <v>8</v>
      </c>
      <c r="AB210" s="29" t="s">
        <v>8</v>
      </c>
      <c r="AC210" s="29" t="s">
        <v>8</v>
      </c>
      <c r="AD210" s="29" t="s">
        <v>8</v>
      </c>
      <c r="AE210" s="29" t="s">
        <v>8</v>
      </c>
      <c r="AF210" s="29" t="s">
        <v>8</v>
      </c>
      <c r="AG210" s="29" t="s">
        <v>8</v>
      </c>
      <c r="AH210" s="29" t="s">
        <v>8</v>
      </c>
      <c r="AI210" s="29" t="s">
        <v>8</v>
      </c>
      <c r="AJ210" s="29" t="s">
        <v>8</v>
      </c>
      <c r="AK210" s="29" t="s">
        <v>8</v>
      </c>
      <c r="AL210" s="29" t="s">
        <v>8</v>
      </c>
      <c r="AM210" s="29" t="s">
        <v>8</v>
      </c>
      <c r="AN210" s="29" t="s">
        <v>8</v>
      </c>
      <c r="AO210" s="29" t="s">
        <v>8</v>
      </c>
      <c r="AP210" s="29" t="s">
        <v>8</v>
      </c>
      <c r="AQ210" s="29" t="s">
        <v>8</v>
      </c>
      <c r="AR210" s="29" t="s">
        <v>8</v>
      </c>
      <c r="AS210" s="29" t="s">
        <v>8</v>
      </c>
      <c r="AT210" s="29" t="s">
        <v>8</v>
      </c>
      <c r="AU210" s="29" t="s">
        <v>8</v>
      </c>
      <c r="AV210" s="29" t="s">
        <v>8</v>
      </c>
      <c r="AW210" s="29" t="s">
        <v>8</v>
      </c>
      <c r="AX210" s="29" t="s">
        <v>8</v>
      </c>
      <c r="AY210" s="29" t="s">
        <v>8</v>
      </c>
      <c r="AZ210" s="29" t="s">
        <v>8</v>
      </c>
      <c r="BA210" s="29" t="s">
        <v>8</v>
      </c>
      <c r="BB210" s="29" t="s">
        <v>8</v>
      </c>
      <c r="BC210" s="29" t="s">
        <v>8</v>
      </c>
      <c r="BD210" s="29" t="s">
        <v>8</v>
      </c>
      <c r="BE210" s="29" t="s">
        <v>8</v>
      </c>
      <c r="BF210" s="29" t="s">
        <v>8</v>
      </c>
      <c r="BG210" s="29" t="s">
        <v>8</v>
      </c>
      <c r="BH210" s="29" t="s">
        <v>8</v>
      </c>
      <c r="BI210" s="29" t="s">
        <v>8</v>
      </c>
      <c r="BJ210" s="29" t="s">
        <v>8</v>
      </c>
      <c r="BK210" s="29" t="s">
        <v>8</v>
      </c>
      <c r="BL210" s="29" t="s">
        <v>8</v>
      </c>
      <c r="BM210" s="29" t="s">
        <v>8</v>
      </c>
      <c r="BN210" s="29" t="s">
        <v>8</v>
      </c>
      <c r="BO210" s="29" t="s">
        <v>8</v>
      </c>
      <c r="BP210" s="29" t="s">
        <v>8</v>
      </c>
      <c r="BQ210" s="29" t="s">
        <v>8</v>
      </c>
      <c r="BR210" s="29" t="s">
        <v>8</v>
      </c>
      <c r="BS210" s="29" t="s">
        <v>1753</v>
      </c>
      <c r="BT210" s="29" t="b">
        <v>0</v>
      </c>
      <c r="BU210" s="29" t="b">
        <v>0</v>
      </c>
      <c r="BV210" s="29" t="b">
        <v>0</v>
      </c>
      <c r="BW210" s="29" t="b">
        <v>0</v>
      </c>
      <c r="BX210" s="29" t="b">
        <v>0</v>
      </c>
      <c r="BY210" s="29" t="b">
        <v>1</v>
      </c>
      <c r="BZ210" s="29" t="b">
        <v>1</v>
      </c>
      <c r="CA210" s="29" t="b">
        <v>0</v>
      </c>
      <c r="CB210" s="29">
        <v>1</v>
      </c>
      <c r="CC210" s="29" t="s">
        <v>1754</v>
      </c>
      <c r="CD210" s="29" t="s">
        <v>1755</v>
      </c>
      <c r="CE210" s="29" t="s">
        <v>1756</v>
      </c>
      <c r="CF210" s="29" t="s">
        <v>1757</v>
      </c>
    </row>
    <row r="211" spans="1:84" x14ac:dyDescent="0.25">
      <c r="A211" s="29" t="s">
        <v>1758</v>
      </c>
      <c r="B211" s="29">
        <v>310410942995952</v>
      </c>
      <c r="C211" s="29">
        <v>8.9014103279429894E+19</v>
      </c>
      <c r="D211" s="29">
        <v>353118083539513</v>
      </c>
      <c r="E211" s="29">
        <v>88</v>
      </c>
      <c r="F211" s="29">
        <v>2</v>
      </c>
      <c r="G211" s="29">
        <v>1212</v>
      </c>
      <c r="H211" s="29">
        <v>1212</v>
      </c>
      <c r="I211" s="29" t="s">
        <v>1759</v>
      </c>
      <c r="J211" s="29" t="s">
        <v>1760</v>
      </c>
      <c r="K211" s="50">
        <v>2.37245591301698E+16</v>
      </c>
      <c r="L211" s="50">
        <v>903747993611939</v>
      </c>
      <c r="M211" s="50">
        <v>-3.14904323239299E+16</v>
      </c>
      <c r="N211" s="29" t="s">
        <v>18978</v>
      </c>
      <c r="O211" s="29">
        <v>2</v>
      </c>
      <c r="P211" s="29">
        <v>1</v>
      </c>
      <c r="Q211" s="29" t="s">
        <v>8</v>
      </c>
      <c r="R211" s="29" t="s">
        <v>8</v>
      </c>
      <c r="S211" s="29" t="s">
        <v>8</v>
      </c>
      <c r="T211" s="29" t="s">
        <v>8</v>
      </c>
      <c r="U211" s="29" t="s">
        <v>8</v>
      </c>
      <c r="V211" s="29" t="s">
        <v>8</v>
      </c>
      <c r="W211" s="29" t="s">
        <v>8</v>
      </c>
      <c r="X211" s="29" t="s">
        <v>8</v>
      </c>
      <c r="Y211" s="29" t="s">
        <v>8</v>
      </c>
      <c r="Z211" s="29" t="s">
        <v>8</v>
      </c>
      <c r="AA211" s="29" t="s">
        <v>8</v>
      </c>
      <c r="AB211" s="29" t="s">
        <v>8</v>
      </c>
      <c r="AC211" s="29" t="s">
        <v>8</v>
      </c>
      <c r="AD211" s="29">
        <v>1</v>
      </c>
      <c r="AE211" s="29" t="s">
        <v>8</v>
      </c>
      <c r="AF211" s="29">
        <v>2</v>
      </c>
      <c r="AG211" s="29" t="s">
        <v>8</v>
      </c>
      <c r="AH211" s="29" t="s">
        <v>8</v>
      </c>
      <c r="AI211" s="29" t="s">
        <v>8</v>
      </c>
      <c r="AJ211" s="29" t="s">
        <v>8</v>
      </c>
      <c r="AK211" s="29" t="s">
        <v>8</v>
      </c>
      <c r="AL211" s="29" t="s">
        <v>8</v>
      </c>
      <c r="AM211" s="29" t="s">
        <v>8</v>
      </c>
      <c r="AN211" s="29" t="s">
        <v>8</v>
      </c>
      <c r="AO211" s="29" t="s">
        <v>8</v>
      </c>
      <c r="AP211" s="29" t="s">
        <v>8</v>
      </c>
      <c r="AQ211" s="29" t="s">
        <v>8</v>
      </c>
      <c r="AR211" s="29" t="s">
        <v>8</v>
      </c>
      <c r="AS211" s="29" t="s">
        <v>8</v>
      </c>
      <c r="AT211" s="29" t="s">
        <v>8</v>
      </c>
      <c r="AU211" s="29" t="s">
        <v>8</v>
      </c>
      <c r="AV211" s="29" t="s">
        <v>8</v>
      </c>
      <c r="AW211" s="29" t="s">
        <v>8</v>
      </c>
      <c r="AX211" s="29" t="s">
        <v>8</v>
      </c>
      <c r="AY211" s="29" t="s">
        <v>8</v>
      </c>
      <c r="AZ211" s="29" t="s">
        <v>8</v>
      </c>
      <c r="BA211" s="29" t="s">
        <v>8</v>
      </c>
      <c r="BB211" s="29" t="s">
        <v>8</v>
      </c>
      <c r="BC211" s="29" t="s">
        <v>8</v>
      </c>
      <c r="BD211" s="29" t="s">
        <v>8</v>
      </c>
      <c r="BE211" s="29" t="s">
        <v>8</v>
      </c>
      <c r="BF211" s="29" t="s">
        <v>8</v>
      </c>
      <c r="BG211" s="29" t="s">
        <v>8</v>
      </c>
      <c r="BH211" s="29" t="s">
        <v>8</v>
      </c>
      <c r="BI211" s="29" t="s">
        <v>8</v>
      </c>
      <c r="BJ211" s="29" t="s">
        <v>8</v>
      </c>
      <c r="BK211" s="29" t="s">
        <v>8</v>
      </c>
      <c r="BL211" s="29" t="s">
        <v>8</v>
      </c>
      <c r="BM211" s="29" t="s">
        <v>8</v>
      </c>
      <c r="BN211" s="29" t="s">
        <v>8</v>
      </c>
      <c r="BO211" s="29" t="s">
        <v>8</v>
      </c>
      <c r="BP211" s="29" t="s">
        <v>8</v>
      </c>
      <c r="BQ211" s="29" t="s">
        <v>8</v>
      </c>
      <c r="BR211" s="29" t="s">
        <v>8</v>
      </c>
      <c r="BS211" s="29" t="s">
        <v>1761</v>
      </c>
      <c r="BT211" s="29" t="b">
        <v>0</v>
      </c>
      <c r="BU211" s="29" t="b">
        <v>0</v>
      </c>
      <c r="BV211" s="29" t="b">
        <v>0</v>
      </c>
      <c r="BW211" s="29" t="b">
        <v>0</v>
      </c>
      <c r="BX211" s="29" t="b">
        <v>0</v>
      </c>
      <c r="BY211" s="29" t="b">
        <v>1</v>
      </c>
      <c r="BZ211" s="29" t="b">
        <v>1</v>
      </c>
      <c r="CA211" s="29" t="b">
        <v>0</v>
      </c>
      <c r="CB211" s="29">
        <v>1</v>
      </c>
      <c r="CC211" s="29" t="s">
        <v>1762</v>
      </c>
      <c r="CD211" s="29" t="s">
        <v>1763</v>
      </c>
      <c r="CE211" s="29" t="s">
        <v>1764</v>
      </c>
      <c r="CF211" s="29" t="s">
        <v>1765</v>
      </c>
    </row>
    <row r="212" spans="1:84" x14ac:dyDescent="0.25">
      <c r="A212" s="29" t="s">
        <v>1766</v>
      </c>
      <c r="B212" s="29">
        <v>310410942995952</v>
      </c>
      <c r="C212" s="29">
        <v>8.9014103279429894E+19</v>
      </c>
      <c r="D212" s="29">
        <v>353118083539513</v>
      </c>
      <c r="E212" s="29">
        <v>88</v>
      </c>
      <c r="F212" s="29">
        <v>2</v>
      </c>
      <c r="G212" s="29">
        <v>1213</v>
      </c>
      <c r="H212" s="29">
        <v>1213</v>
      </c>
      <c r="I212" s="29" t="s">
        <v>1767</v>
      </c>
      <c r="J212" s="29" t="s">
        <v>1768</v>
      </c>
      <c r="K212" s="50">
        <v>2372498995089030</v>
      </c>
      <c r="L212" s="50">
        <v>9037401272219430</v>
      </c>
      <c r="M212" s="50">
        <v>-4456351349905370</v>
      </c>
      <c r="N212" s="29" t="s">
        <v>18972</v>
      </c>
      <c r="O212" s="29">
        <v>2</v>
      </c>
      <c r="P212" s="29">
        <v>1</v>
      </c>
      <c r="Q212" s="29" t="s">
        <v>8</v>
      </c>
      <c r="R212" s="29" t="s">
        <v>8</v>
      </c>
      <c r="S212" s="29" t="s">
        <v>8</v>
      </c>
      <c r="T212" s="29" t="s">
        <v>8</v>
      </c>
      <c r="U212" s="29" t="s">
        <v>8</v>
      </c>
      <c r="V212" s="29" t="s">
        <v>8</v>
      </c>
      <c r="W212" s="29" t="s">
        <v>8</v>
      </c>
      <c r="X212" s="29" t="s">
        <v>8</v>
      </c>
      <c r="Y212" s="29" t="s">
        <v>8</v>
      </c>
      <c r="Z212" s="29" t="s">
        <v>8</v>
      </c>
      <c r="AA212" s="29" t="s">
        <v>8</v>
      </c>
      <c r="AB212" s="29" t="s">
        <v>8</v>
      </c>
      <c r="AC212" s="29" t="s">
        <v>8</v>
      </c>
      <c r="AD212" s="29">
        <v>2</v>
      </c>
      <c r="AE212" s="29" t="s">
        <v>8</v>
      </c>
      <c r="AF212" s="29">
        <v>1</v>
      </c>
      <c r="AG212" s="29" t="s">
        <v>8</v>
      </c>
      <c r="AH212" s="29" t="s">
        <v>8</v>
      </c>
      <c r="AI212" s="29" t="s">
        <v>8</v>
      </c>
      <c r="AJ212" s="29" t="s">
        <v>8</v>
      </c>
      <c r="AK212" s="29" t="s">
        <v>8</v>
      </c>
      <c r="AL212" s="29" t="s">
        <v>8</v>
      </c>
      <c r="AM212" s="29" t="s">
        <v>8</v>
      </c>
      <c r="AN212" s="29" t="s">
        <v>8</v>
      </c>
      <c r="AO212" s="29" t="s">
        <v>8</v>
      </c>
      <c r="AP212" s="29" t="s">
        <v>8</v>
      </c>
      <c r="AQ212" s="29" t="s">
        <v>8</v>
      </c>
      <c r="AR212" s="29" t="s">
        <v>8</v>
      </c>
      <c r="AS212" s="29" t="s">
        <v>8</v>
      </c>
      <c r="AT212" s="29" t="s">
        <v>8</v>
      </c>
      <c r="AU212" s="29" t="s">
        <v>8</v>
      </c>
      <c r="AV212" s="29" t="s">
        <v>8</v>
      </c>
      <c r="AW212" s="29" t="s">
        <v>8</v>
      </c>
      <c r="AX212" s="29" t="s">
        <v>8</v>
      </c>
      <c r="AY212" s="29" t="s">
        <v>8</v>
      </c>
      <c r="AZ212" s="29" t="s">
        <v>8</v>
      </c>
      <c r="BA212" s="29" t="s">
        <v>8</v>
      </c>
      <c r="BB212" s="29" t="s">
        <v>8</v>
      </c>
      <c r="BC212" s="29" t="s">
        <v>8</v>
      </c>
      <c r="BD212" s="29" t="s">
        <v>8</v>
      </c>
      <c r="BE212" s="29" t="s">
        <v>8</v>
      </c>
      <c r="BF212" s="29" t="s">
        <v>8</v>
      </c>
      <c r="BG212" s="29" t="s">
        <v>8</v>
      </c>
      <c r="BH212" s="29" t="s">
        <v>8</v>
      </c>
      <c r="BI212" s="29" t="s">
        <v>8</v>
      </c>
      <c r="BJ212" s="29" t="s">
        <v>8</v>
      </c>
      <c r="BK212" s="29" t="s">
        <v>8</v>
      </c>
      <c r="BL212" s="29" t="s">
        <v>8</v>
      </c>
      <c r="BM212" s="29" t="s">
        <v>8</v>
      </c>
      <c r="BN212" s="29" t="s">
        <v>8</v>
      </c>
      <c r="BO212" s="29" t="s">
        <v>8</v>
      </c>
      <c r="BP212" s="29" t="s">
        <v>8</v>
      </c>
      <c r="BQ212" s="29" t="s">
        <v>8</v>
      </c>
      <c r="BR212" s="29" t="s">
        <v>8</v>
      </c>
      <c r="BS212" s="29" t="s">
        <v>1769</v>
      </c>
      <c r="BT212" s="29" t="b">
        <v>0</v>
      </c>
      <c r="BU212" s="29" t="b">
        <v>0</v>
      </c>
      <c r="BV212" s="29" t="b">
        <v>0</v>
      </c>
      <c r="BW212" s="29" t="b">
        <v>0</v>
      </c>
      <c r="BX212" s="29" t="b">
        <v>0</v>
      </c>
      <c r="BY212" s="29" t="b">
        <v>1</v>
      </c>
      <c r="BZ212" s="29" t="b">
        <v>1</v>
      </c>
      <c r="CA212" s="29" t="b">
        <v>0</v>
      </c>
      <c r="CB212" s="29">
        <v>1</v>
      </c>
      <c r="CC212" s="29" t="s">
        <v>1770</v>
      </c>
      <c r="CD212" s="29" t="s">
        <v>1771</v>
      </c>
      <c r="CE212" s="29" t="s">
        <v>1772</v>
      </c>
      <c r="CF212" s="29" t="s">
        <v>1773</v>
      </c>
    </row>
    <row r="213" spans="1:84" x14ac:dyDescent="0.25">
      <c r="A213" s="29" t="s">
        <v>1774</v>
      </c>
      <c r="B213" s="29">
        <v>310410942995952</v>
      </c>
      <c r="C213" s="29">
        <v>8.9014103279429894E+19</v>
      </c>
      <c r="D213" s="29">
        <v>353118083539513</v>
      </c>
      <c r="E213" s="29">
        <v>88</v>
      </c>
      <c r="F213" s="29">
        <v>8</v>
      </c>
      <c r="G213" s="29">
        <v>1211</v>
      </c>
      <c r="H213" s="29">
        <v>1211</v>
      </c>
      <c r="I213" s="29" t="s">
        <v>1775</v>
      </c>
      <c r="J213" s="29" t="s">
        <v>1776</v>
      </c>
      <c r="K213" s="50">
        <v>2372480197379380</v>
      </c>
      <c r="L213" s="50">
        <v>9037339911931660</v>
      </c>
      <c r="M213" s="50">
        <v>-354459505088395</v>
      </c>
      <c r="N213" s="29" t="s">
        <v>18972</v>
      </c>
      <c r="O213" s="29">
        <v>2</v>
      </c>
      <c r="P213" s="29">
        <v>1</v>
      </c>
      <c r="Q213" s="29" t="s">
        <v>8</v>
      </c>
      <c r="R213" s="29">
        <v>2</v>
      </c>
      <c r="S213" s="29">
        <v>3</v>
      </c>
      <c r="T213" s="29" t="s">
        <v>8</v>
      </c>
      <c r="U213" s="29">
        <v>22</v>
      </c>
      <c r="V213" s="29" t="s">
        <v>8</v>
      </c>
      <c r="W213" s="29" t="s">
        <v>8</v>
      </c>
      <c r="X213" s="29" t="s">
        <v>8</v>
      </c>
      <c r="Y213" s="29" t="s">
        <v>8</v>
      </c>
      <c r="Z213" s="29" t="s">
        <v>8</v>
      </c>
      <c r="AA213" s="29" t="s">
        <v>8</v>
      </c>
      <c r="AB213" s="29" t="s">
        <v>8</v>
      </c>
      <c r="AC213" s="29" t="s">
        <v>8</v>
      </c>
      <c r="AD213" s="29" t="s">
        <v>8</v>
      </c>
      <c r="AE213" s="29" t="s">
        <v>8</v>
      </c>
      <c r="AF213" s="29" t="s">
        <v>8</v>
      </c>
      <c r="AG213" s="29" t="s">
        <v>8</v>
      </c>
      <c r="AH213" s="29" t="s">
        <v>8</v>
      </c>
      <c r="AI213" s="29" t="s">
        <v>8</v>
      </c>
      <c r="AJ213" s="29" t="s">
        <v>8</v>
      </c>
      <c r="AK213" s="29" t="s">
        <v>8</v>
      </c>
      <c r="AL213" s="29" t="s">
        <v>8</v>
      </c>
      <c r="AM213" s="29" t="s">
        <v>8</v>
      </c>
      <c r="AN213" s="29" t="s">
        <v>8</v>
      </c>
      <c r="AO213" s="29" t="s">
        <v>8</v>
      </c>
      <c r="AP213" s="29" t="s">
        <v>8</v>
      </c>
      <c r="AQ213" s="29" t="s">
        <v>8</v>
      </c>
      <c r="AR213" s="29" t="s">
        <v>8</v>
      </c>
      <c r="AS213" s="29" t="s">
        <v>8</v>
      </c>
      <c r="AT213" s="29" t="s">
        <v>8</v>
      </c>
      <c r="AU213" s="29" t="s">
        <v>8</v>
      </c>
      <c r="AV213" s="29" t="s">
        <v>8</v>
      </c>
      <c r="AW213" s="29" t="s">
        <v>8</v>
      </c>
      <c r="AX213" s="29" t="s">
        <v>8</v>
      </c>
      <c r="AY213" s="29" t="s">
        <v>8</v>
      </c>
      <c r="AZ213" s="29" t="s">
        <v>8</v>
      </c>
      <c r="BA213" s="29" t="s">
        <v>8</v>
      </c>
      <c r="BB213" s="29" t="s">
        <v>8</v>
      </c>
      <c r="BC213" s="29" t="s">
        <v>8</v>
      </c>
      <c r="BD213" s="29" t="s">
        <v>8</v>
      </c>
      <c r="BE213" s="29" t="s">
        <v>8</v>
      </c>
      <c r="BF213" s="29" t="s">
        <v>8</v>
      </c>
      <c r="BG213" s="29" t="s">
        <v>8</v>
      </c>
      <c r="BH213" s="29" t="s">
        <v>8</v>
      </c>
      <c r="BI213" s="29" t="s">
        <v>8</v>
      </c>
      <c r="BJ213" s="29" t="s">
        <v>8</v>
      </c>
      <c r="BK213" s="29" t="s">
        <v>8</v>
      </c>
      <c r="BL213" s="29" t="s">
        <v>8</v>
      </c>
      <c r="BM213" s="29" t="s">
        <v>8</v>
      </c>
      <c r="BN213" s="29" t="s">
        <v>8</v>
      </c>
      <c r="BO213" s="29" t="s">
        <v>8</v>
      </c>
      <c r="BP213" s="29" t="s">
        <v>8</v>
      </c>
      <c r="BQ213" s="29" t="s">
        <v>8</v>
      </c>
      <c r="BR213" s="29" t="s">
        <v>8</v>
      </c>
      <c r="BS213" s="29" t="s">
        <v>1753</v>
      </c>
      <c r="BT213" s="29" t="b">
        <v>0</v>
      </c>
      <c r="BU213" s="29" t="b">
        <v>0</v>
      </c>
      <c r="BV213" s="29" t="b">
        <v>0</v>
      </c>
      <c r="BW213" s="29" t="b">
        <v>0</v>
      </c>
      <c r="BX213" s="29" t="b">
        <v>0</v>
      </c>
      <c r="BY213" s="29" t="b">
        <v>1</v>
      </c>
      <c r="BZ213" s="29" t="b">
        <v>1</v>
      </c>
      <c r="CA213" s="29" t="b">
        <v>0</v>
      </c>
      <c r="CB213" s="29">
        <v>1</v>
      </c>
      <c r="CC213" s="29" t="s">
        <v>1777</v>
      </c>
      <c r="CD213" s="29" t="s">
        <v>1778</v>
      </c>
      <c r="CE213" s="29" t="s">
        <v>1779</v>
      </c>
      <c r="CF213" s="29" t="s">
        <v>1780</v>
      </c>
    </row>
    <row r="214" spans="1:84" x14ac:dyDescent="0.25">
      <c r="A214" s="29" t="s">
        <v>1781</v>
      </c>
      <c r="B214" s="29">
        <v>310410942995952</v>
      </c>
      <c r="C214" s="29">
        <v>8.9014103279429894E+19</v>
      </c>
      <c r="D214" s="29">
        <v>353118083539513</v>
      </c>
      <c r="E214" s="29">
        <v>88</v>
      </c>
      <c r="F214" s="29">
        <v>2</v>
      </c>
      <c r="G214" s="29">
        <v>1214</v>
      </c>
      <c r="H214" s="29">
        <v>1214</v>
      </c>
      <c r="I214" s="29" t="s">
        <v>1782</v>
      </c>
      <c r="J214" s="29" t="s">
        <v>1783</v>
      </c>
      <c r="K214" s="50">
        <v>2372607089800350</v>
      </c>
      <c r="L214" s="50">
        <v>9037245157912220</v>
      </c>
      <c r="M214" s="50">
        <v>-5726444259833950</v>
      </c>
      <c r="N214" s="29" t="s">
        <v>18972</v>
      </c>
      <c r="O214" s="29">
        <v>2</v>
      </c>
      <c r="P214" s="29">
        <v>1</v>
      </c>
      <c r="Q214" s="29" t="s">
        <v>8</v>
      </c>
      <c r="R214" s="29" t="s">
        <v>8</v>
      </c>
      <c r="S214" s="29" t="s">
        <v>8</v>
      </c>
      <c r="T214" s="29" t="s">
        <v>8</v>
      </c>
      <c r="U214" s="29" t="s">
        <v>8</v>
      </c>
      <c r="V214" s="29" t="s">
        <v>8</v>
      </c>
      <c r="W214" s="29" t="s">
        <v>8</v>
      </c>
      <c r="X214" s="29" t="s">
        <v>8</v>
      </c>
      <c r="Y214" s="29" t="s">
        <v>8</v>
      </c>
      <c r="Z214" s="29" t="s">
        <v>8</v>
      </c>
      <c r="AA214" s="29" t="s">
        <v>8</v>
      </c>
      <c r="AB214" s="29" t="s">
        <v>8</v>
      </c>
      <c r="AC214" s="29" t="s">
        <v>8</v>
      </c>
      <c r="AD214" s="29">
        <v>3</v>
      </c>
      <c r="AE214" s="29" t="s">
        <v>8</v>
      </c>
      <c r="AF214" s="29">
        <v>3</v>
      </c>
      <c r="AG214" s="29" t="s">
        <v>8</v>
      </c>
      <c r="AH214" s="29" t="s">
        <v>8</v>
      </c>
      <c r="AI214" s="29" t="s">
        <v>8</v>
      </c>
      <c r="AJ214" s="29" t="s">
        <v>8</v>
      </c>
      <c r="AK214" s="29" t="s">
        <v>8</v>
      </c>
      <c r="AL214" s="29" t="s">
        <v>8</v>
      </c>
      <c r="AM214" s="29" t="s">
        <v>8</v>
      </c>
      <c r="AN214" s="29" t="s">
        <v>8</v>
      </c>
      <c r="AO214" s="29" t="s">
        <v>8</v>
      </c>
      <c r="AP214" s="29" t="s">
        <v>8</v>
      </c>
      <c r="AQ214" s="29" t="s">
        <v>8</v>
      </c>
      <c r="AR214" s="29" t="s">
        <v>8</v>
      </c>
      <c r="AS214" s="29" t="s">
        <v>8</v>
      </c>
      <c r="AT214" s="29" t="s">
        <v>8</v>
      </c>
      <c r="AU214" s="29" t="s">
        <v>8</v>
      </c>
      <c r="AV214" s="29" t="s">
        <v>8</v>
      </c>
      <c r="AW214" s="29" t="s">
        <v>8</v>
      </c>
      <c r="AX214" s="29" t="s">
        <v>8</v>
      </c>
      <c r="AY214" s="29" t="s">
        <v>8</v>
      </c>
      <c r="AZ214" s="29" t="s">
        <v>8</v>
      </c>
      <c r="BA214" s="29" t="s">
        <v>8</v>
      </c>
      <c r="BB214" s="29" t="s">
        <v>8</v>
      </c>
      <c r="BC214" s="29" t="s">
        <v>8</v>
      </c>
      <c r="BD214" s="29" t="s">
        <v>8</v>
      </c>
      <c r="BE214" s="29" t="s">
        <v>8</v>
      </c>
      <c r="BF214" s="29" t="s">
        <v>8</v>
      </c>
      <c r="BG214" s="29" t="s">
        <v>8</v>
      </c>
      <c r="BH214" s="29" t="s">
        <v>8</v>
      </c>
      <c r="BI214" s="29" t="s">
        <v>8</v>
      </c>
      <c r="BJ214" s="29" t="s">
        <v>8</v>
      </c>
      <c r="BK214" s="29" t="s">
        <v>8</v>
      </c>
      <c r="BL214" s="29" t="s">
        <v>8</v>
      </c>
      <c r="BM214" s="29" t="s">
        <v>8</v>
      </c>
      <c r="BN214" s="29" t="s">
        <v>8</v>
      </c>
      <c r="BO214" s="29" t="s">
        <v>8</v>
      </c>
      <c r="BP214" s="29" t="s">
        <v>8</v>
      </c>
      <c r="BQ214" s="29" t="s">
        <v>8</v>
      </c>
      <c r="BR214" s="29" t="s">
        <v>8</v>
      </c>
      <c r="BS214" s="29" t="s">
        <v>1669</v>
      </c>
      <c r="BT214" s="29" t="b">
        <v>0</v>
      </c>
      <c r="BU214" s="29" t="b">
        <v>0</v>
      </c>
      <c r="BV214" s="29" t="b">
        <v>0</v>
      </c>
      <c r="BW214" s="29" t="b">
        <v>0</v>
      </c>
      <c r="BX214" s="29" t="b">
        <v>0</v>
      </c>
      <c r="BY214" s="29" t="b">
        <v>1</v>
      </c>
      <c r="BZ214" s="29" t="b">
        <v>1</v>
      </c>
      <c r="CA214" s="29" t="b">
        <v>0</v>
      </c>
      <c r="CB214" s="29">
        <v>1</v>
      </c>
      <c r="CC214" s="29" t="s">
        <v>1784</v>
      </c>
      <c r="CD214" s="29" t="s">
        <v>1785</v>
      </c>
      <c r="CE214" s="29" t="s">
        <v>1786</v>
      </c>
      <c r="CF214" s="29" t="s">
        <v>1787</v>
      </c>
    </row>
    <row r="215" spans="1:84" x14ac:dyDescent="0.25">
      <c r="A215" s="29" t="s">
        <v>1788</v>
      </c>
      <c r="B215" s="29">
        <v>310410942995952</v>
      </c>
      <c r="C215" s="29">
        <v>8.9014103279429894E+19</v>
      </c>
      <c r="D215" s="29">
        <v>353118083539513</v>
      </c>
      <c r="E215" s="29">
        <v>88</v>
      </c>
      <c r="F215" s="29">
        <v>5</v>
      </c>
      <c r="G215" s="29">
        <v>1208</v>
      </c>
      <c r="H215" s="29">
        <v>1208</v>
      </c>
      <c r="I215" s="29" t="s">
        <v>1789</v>
      </c>
      <c r="J215" s="29" t="s">
        <v>1790</v>
      </c>
      <c r="K215" s="50">
        <v>2.37249704495428E+16</v>
      </c>
      <c r="L215" s="50">
        <v>903705783585986</v>
      </c>
      <c r="M215" s="50">
        <v>-4212965999356110</v>
      </c>
      <c r="N215" s="29" t="s">
        <v>18972</v>
      </c>
      <c r="O215" s="29">
        <v>3</v>
      </c>
      <c r="P215" s="29">
        <v>1</v>
      </c>
      <c r="Q215" s="29" t="s">
        <v>19074</v>
      </c>
      <c r="R215" s="29" t="s">
        <v>8</v>
      </c>
      <c r="S215" s="29" t="s">
        <v>8</v>
      </c>
      <c r="T215" s="29" t="s">
        <v>8</v>
      </c>
      <c r="U215" s="29" t="s">
        <v>8</v>
      </c>
      <c r="V215" s="29" t="s">
        <v>8</v>
      </c>
      <c r="W215" s="29" t="s">
        <v>8</v>
      </c>
      <c r="X215" s="29" t="s">
        <v>8</v>
      </c>
      <c r="Y215" s="29" t="s">
        <v>8</v>
      </c>
      <c r="Z215" s="29" t="s">
        <v>8</v>
      </c>
      <c r="AA215" s="29" t="s">
        <v>8</v>
      </c>
      <c r="AB215" s="29" t="s">
        <v>8</v>
      </c>
      <c r="AC215" s="29" t="s">
        <v>8</v>
      </c>
      <c r="AD215" s="29" t="s">
        <v>8</v>
      </c>
      <c r="AE215" s="29" t="s">
        <v>8</v>
      </c>
      <c r="AF215" s="29" t="s">
        <v>8</v>
      </c>
      <c r="AG215" s="29" t="s">
        <v>8</v>
      </c>
      <c r="AH215" s="29" t="s">
        <v>8</v>
      </c>
      <c r="AI215" s="29" t="s">
        <v>8</v>
      </c>
      <c r="AJ215" s="29" t="s">
        <v>8</v>
      </c>
      <c r="AK215" s="29" t="s">
        <v>8</v>
      </c>
      <c r="AL215" s="29" t="s">
        <v>8</v>
      </c>
      <c r="AM215" s="29" t="s">
        <v>8</v>
      </c>
      <c r="AN215" s="29" t="s">
        <v>8</v>
      </c>
      <c r="AO215" s="29" t="s">
        <v>8</v>
      </c>
      <c r="AP215" s="29" t="s">
        <v>8</v>
      </c>
      <c r="AQ215" s="29" t="s">
        <v>8</v>
      </c>
      <c r="AR215" s="29" t="s">
        <v>8</v>
      </c>
      <c r="AS215" s="29" t="s">
        <v>8</v>
      </c>
      <c r="AT215" s="29" t="s">
        <v>8</v>
      </c>
      <c r="AU215" s="29" t="s">
        <v>8</v>
      </c>
      <c r="AV215" s="29" t="s">
        <v>8</v>
      </c>
      <c r="AW215" s="29" t="s">
        <v>8</v>
      </c>
      <c r="AX215" s="29" t="s">
        <v>8</v>
      </c>
      <c r="AY215" s="29" t="s">
        <v>8</v>
      </c>
      <c r="AZ215" s="29" t="s">
        <v>8</v>
      </c>
      <c r="BA215" s="29">
        <v>2</v>
      </c>
      <c r="BB215" s="29" t="s">
        <v>8</v>
      </c>
      <c r="BC215" s="29" t="s">
        <v>8</v>
      </c>
      <c r="BD215" s="29" t="s">
        <v>8</v>
      </c>
      <c r="BE215" s="29" t="s">
        <v>8</v>
      </c>
      <c r="BF215" s="29" t="s">
        <v>8</v>
      </c>
      <c r="BG215" s="29" t="s">
        <v>8</v>
      </c>
      <c r="BH215" s="29" t="s">
        <v>8</v>
      </c>
      <c r="BI215" s="29" t="s">
        <v>8</v>
      </c>
      <c r="BJ215" s="29" t="s">
        <v>8</v>
      </c>
      <c r="BK215" s="29" t="s">
        <v>8</v>
      </c>
      <c r="BL215" s="29" t="s">
        <v>8</v>
      </c>
      <c r="BM215" s="29" t="s">
        <v>8</v>
      </c>
      <c r="BN215" s="29" t="s">
        <v>8</v>
      </c>
      <c r="BO215" s="29" t="s">
        <v>8</v>
      </c>
      <c r="BP215" s="29" t="s">
        <v>8</v>
      </c>
      <c r="BQ215" s="29" t="s">
        <v>8</v>
      </c>
      <c r="BR215" s="29" t="s">
        <v>8</v>
      </c>
      <c r="BS215" s="29" t="s">
        <v>1001</v>
      </c>
      <c r="BT215" s="29" t="b">
        <v>0</v>
      </c>
      <c r="BU215" s="29" t="b">
        <v>0</v>
      </c>
      <c r="BV215" s="29" t="b">
        <v>0</v>
      </c>
      <c r="BW215" s="29" t="b">
        <v>0</v>
      </c>
      <c r="BX215" s="29" t="b">
        <v>0</v>
      </c>
      <c r="BY215" s="29" t="b">
        <v>1</v>
      </c>
      <c r="BZ215" s="29" t="b">
        <v>1</v>
      </c>
      <c r="CA215" s="29" t="b">
        <v>0</v>
      </c>
      <c r="CB215" s="29">
        <v>1</v>
      </c>
      <c r="CC215" s="29" t="s">
        <v>1791</v>
      </c>
      <c r="CD215" s="29" t="s">
        <v>1792</v>
      </c>
      <c r="CE215" s="29" t="s">
        <v>1793</v>
      </c>
      <c r="CF215" s="29" t="s">
        <v>1794</v>
      </c>
    </row>
    <row r="216" spans="1:84" x14ac:dyDescent="0.25">
      <c r="A216" s="29" t="s">
        <v>1795</v>
      </c>
      <c r="B216" s="29">
        <v>310410942995952</v>
      </c>
      <c r="C216" s="29">
        <v>8.9014103279429894E+19</v>
      </c>
      <c r="D216" s="29">
        <v>353118083539513</v>
      </c>
      <c r="E216" s="29">
        <v>88</v>
      </c>
      <c r="F216" s="29">
        <v>5</v>
      </c>
      <c r="G216" s="29">
        <v>1209</v>
      </c>
      <c r="H216" s="29">
        <v>1209</v>
      </c>
      <c r="I216" s="29" t="s">
        <v>1796</v>
      </c>
      <c r="J216" s="29" t="s">
        <v>1797</v>
      </c>
      <c r="K216" s="50">
        <v>2.37269698207342E+16</v>
      </c>
      <c r="L216" s="50">
        <v>903667744657709</v>
      </c>
      <c r="M216" s="50">
        <v>-5275789104088020</v>
      </c>
      <c r="N216" s="29" t="s">
        <v>18972</v>
      </c>
      <c r="O216" s="29">
        <v>2</v>
      </c>
      <c r="P216" s="29">
        <v>1</v>
      </c>
      <c r="Q216" s="29" t="s">
        <v>19075</v>
      </c>
      <c r="R216" s="29" t="s">
        <v>8</v>
      </c>
      <c r="S216" s="29" t="s">
        <v>8</v>
      </c>
      <c r="T216" s="29" t="s">
        <v>8</v>
      </c>
      <c r="U216" s="29" t="s">
        <v>8</v>
      </c>
      <c r="V216" s="29" t="s">
        <v>8</v>
      </c>
      <c r="W216" s="29" t="s">
        <v>8</v>
      </c>
      <c r="X216" s="29" t="s">
        <v>8</v>
      </c>
      <c r="Y216" s="29" t="s">
        <v>8</v>
      </c>
      <c r="Z216" s="29" t="s">
        <v>8</v>
      </c>
      <c r="AA216" s="29" t="s">
        <v>8</v>
      </c>
      <c r="AB216" s="29" t="s">
        <v>8</v>
      </c>
      <c r="AC216" s="29" t="s">
        <v>8</v>
      </c>
      <c r="AD216" s="29" t="s">
        <v>8</v>
      </c>
      <c r="AE216" s="29" t="s">
        <v>8</v>
      </c>
      <c r="AF216" s="29" t="s">
        <v>8</v>
      </c>
      <c r="AG216" s="29" t="s">
        <v>8</v>
      </c>
      <c r="AH216" s="29" t="s">
        <v>8</v>
      </c>
      <c r="AI216" s="29" t="s">
        <v>8</v>
      </c>
      <c r="AJ216" s="29" t="s">
        <v>8</v>
      </c>
      <c r="AK216" s="29" t="s">
        <v>8</v>
      </c>
      <c r="AL216" s="29" t="s">
        <v>8</v>
      </c>
      <c r="AM216" s="29" t="s">
        <v>8</v>
      </c>
      <c r="AN216" s="29" t="s">
        <v>8</v>
      </c>
      <c r="AO216" s="29" t="s">
        <v>8</v>
      </c>
      <c r="AP216" s="29" t="s">
        <v>8</v>
      </c>
      <c r="AQ216" s="29" t="s">
        <v>8</v>
      </c>
      <c r="AR216" s="29" t="s">
        <v>8</v>
      </c>
      <c r="AS216" s="29" t="s">
        <v>8</v>
      </c>
      <c r="AT216" s="29" t="s">
        <v>8</v>
      </c>
      <c r="AU216" s="29" t="s">
        <v>8</v>
      </c>
      <c r="AV216" s="29" t="s">
        <v>8</v>
      </c>
      <c r="AW216" s="29" t="s">
        <v>8</v>
      </c>
      <c r="AX216" s="29" t="s">
        <v>8</v>
      </c>
      <c r="AY216" s="29" t="s">
        <v>8</v>
      </c>
      <c r="AZ216" s="29" t="s">
        <v>8</v>
      </c>
      <c r="BA216" s="29">
        <v>2</v>
      </c>
      <c r="BB216" s="29" t="s">
        <v>8</v>
      </c>
      <c r="BC216" s="29" t="s">
        <v>8</v>
      </c>
      <c r="BD216" s="29" t="s">
        <v>8</v>
      </c>
      <c r="BE216" s="29" t="s">
        <v>8</v>
      </c>
      <c r="BF216" s="29" t="s">
        <v>8</v>
      </c>
      <c r="BG216" s="29" t="s">
        <v>8</v>
      </c>
      <c r="BH216" s="29" t="s">
        <v>8</v>
      </c>
      <c r="BI216" s="29" t="s">
        <v>8</v>
      </c>
      <c r="BJ216" s="29" t="s">
        <v>8</v>
      </c>
      <c r="BK216" s="29" t="s">
        <v>8</v>
      </c>
      <c r="BL216" s="29" t="s">
        <v>8</v>
      </c>
      <c r="BM216" s="29" t="s">
        <v>8</v>
      </c>
      <c r="BN216" s="29" t="s">
        <v>8</v>
      </c>
      <c r="BO216" s="29" t="s">
        <v>8</v>
      </c>
      <c r="BP216" s="29" t="s">
        <v>8</v>
      </c>
      <c r="BQ216" s="29" t="s">
        <v>8</v>
      </c>
      <c r="BR216" s="29" t="s">
        <v>8</v>
      </c>
      <c r="BS216" s="29" t="s">
        <v>1001</v>
      </c>
      <c r="BT216" s="29" t="b">
        <v>0</v>
      </c>
      <c r="BU216" s="29" t="b">
        <v>0</v>
      </c>
      <c r="BV216" s="29" t="b">
        <v>0</v>
      </c>
      <c r="BW216" s="29" t="b">
        <v>0</v>
      </c>
      <c r="BX216" s="29" t="b">
        <v>0</v>
      </c>
      <c r="BY216" s="29" t="b">
        <v>1</v>
      </c>
      <c r="BZ216" s="29" t="b">
        <v>1</v>
      </c>
      <c r="CA216" s="29" t="b">
        <v>0</v>
      </c>
      <c r="CB216" s="29">
        <v>1</v>
      </c>
      <c r="CC216" s="29" t="s">
        <v>1798</v>
      </c>
      <c r="CD216" s="29" t="s">
        <v>1799</v>
      </c>
      <c r="CE216" s="29" t="s">
        <v>1800</v>
      </c>
      <c r="CF216" s="29" t="s">
        <v>1801</v>
      </c>
    </row>
    <row r="217" spans="1:84" x14ac:dyDescent="0.25">
      <c r="A217" s="29" t="s">
        <v>1802</v>
      </c>
      <c r="B217" s="29">
        <v>310410946642114</v>
      </c>
      <c r="C217" s="29">
        <v>8.9014103279466398E+19</v>
      </c>
      <c r="D217" s="29">
        <v>353118084379430</v>
      </c>
      <c r="E217" s="29">
        <v>88</v>
      </c>
      <c r="F217" s="29">
        <v>7</v>
      </c>
      <c r="G217" s="29">
        <v>1216</v>
      </c>
      <c r="H217" s="29">
        <v>1216</v>
      </c>
      <c r="I217" s="29" t="s">
        <v>1803</v>
      </c>
      <c r="J217" s="29" t="s">
        <v>1804</v>
      </c>
      <c r="K217" s="50">
        <v>2.3724478715899E+16</v>
      </c>
      <c r="L217" s="50">
        <v>9037495831718930</v>
      </c>
      <c r="M217" s="50">
        <v>-1729252958409500</v>
      </c>
      <c r="N217" s="29" t="s">
        <v>18977</v>
      </c>
      <c r="O217" s="29">
        <v>2</v>
      </c>
      <c r="P217" s="29">
        <v>1</v>
      </c>
      <c r="Q217" s="29" t="s">
        <v>8</v>
      </c>
      <c r="R217" s="29" t="s">
        <v>8</v>
      </c>
      <c r="S217" s="29" t="s">
        <v>8</v>
      </c>
      <c r="T217" s="29" t="s">
        <v>8</v>
      </c>
      <c r="U217" s="29" t="s">
        <v>8</v>
      </c>
      <c r="V217" s="29" t="s">
        <v>8</v>
      </c>
      <c r="W217" s="29" t="s">
        <v>8</v>
      </c>
      <c r="X217" s="29" t="s">
        <v>8</v>
      </c>
      <c r="Y217" s="29" t="s">
        <v>8</v>
      </c>
      <c r="Z217" s="29" t="s">
        <v>8</v>
      </c>
      <c r="AA217" s="29" t="s">
        <v>8</v>
      </c>
      <c r="AB217" s="29" t="s">
        <v>8</v>
      </c>
      <c r="AC217" s="29" t="s">
        <v>8</v>
      </c>
      <c r="AD217" s="29" t="s">
        <v>8</v>
      </c>
      <c r="AE217" s="29" t="s">
        <v>8</v>
      </c>
      <c r="AF217" s="29" t="s">
        <v>8</v>
      </c>
      <c r="AG217" s="29" t="s">
        <v>8</v>
      </c>
      <c r="AH217" s="29" t="s">
        <v>8</v>
      </c>
      <c r="AI217" s="29" t="s">
        <v>8</v>
      </c>
      <c r="AJ217" s="29" t="s">
        <v>8</v>
      </c>
      <c r="AK217" s="29" t="s">
        <v>8</v>
      </c>
      <c r="AL217" s="29" t="s">
        <v>8</v>
      </c>
      <c r="AM217" s="29" t="s">
        <v>8</v>
      </c>
      <c r="AN217" s="29" t="s">
        <v>8</v>
      </c>
      <c r="AO217" s="29" t="s">
        <v>8</v>
      </c>
      <c r="AP217" s="29" t="s">
        <v>8</v>
      </c>
      <c r="AQ217" s="29" t="s">
        <v>8</v>
      </c>
      <c r="AR217" s="29" t="s">
        <v>8</v>
      </c>
      <c r="AS217" s="29" t="s">
        <v>8</v>
      </c>
      <c r="AT217" s="29">
        <v>4</v>
      </c>
      <c r="AU217" s="29" t="s">
        <v>8</v>
      </c>
      <c r="AV217" s="29">
        <v>2</v>
      </c>
      <c r="AW217" s="29">
        <v>2</v>
      </c>
      <c r="AX217" s="29">
        <v>1</v>
      </c>
      <c r="AY217" s="29">
        <v>11</v>
      </c>
      <c r="AZ217" s="29">
        <v>1</v>
      </c>
      <c r="BA217" s="29" t="s">
        <v>8</v>
      </c>
      <c r="BB217" s="29" t="s">
        <v>8</v>
      </c>
      <c r="BC217" s="29" t="s">
        <v>8</v>
      </c>
      <c r="BD217" s="29" t="s">
        <v>8</v>
      </c>
      <c r="BE217" s="29" t="s">
        <v>8</v>
      </c>
      <c r="BF217" s="29" t="s">
        <v>8</v>
      </c>
      <c r="BG217" s="29" t="s">
        <v>8</v>
      </c>
      <c r="BH217" s="29" t="s">
        <v>8</v>
      </c>
      <c r="BI217" s="29" t="s">
        <v>8</v>
      </c>
      <c r="BJ217" s="29" t="s">
        <v>8</v>
      </c>
      <c r="BK217" s="29" t="s">
        <v>8</v>
      </c>
      <c r="BL217" s="29" t="s">
        <v>8</v>
      </c>
      <c r="BM217" s="29" t="s">
        <v>8</v>
      </c>
      <c r="BN217" s="29" t="s">
        <v>8</v>
      </c>
      <c r="BO217" s="29" t="s">
        <v>8</v>
      </c>
      <c r="BP217" s="29" t="s">
        <v>8</v>
      </c>
      <c r="BQ217" s="29" t="s">
        <v>8</v>
      </c>
      <c r="BR217" s="29" t="s">
        <v>8</v>
      </c>
      <c r="BS217" s="29" t="s">
        <v>1805</v>
      </c>
      <c r="BT217" s="29" t="b">
        <v>0</v>
      </c>
      <c r="BU217" s="29" t="b">
        <v>0</v>
      </c>
      <c r="BV217" s="29" t="b">
        <v>0</v>
      </c>
      <c r="BW217" s="29" t="b">
        <v>1</v>
      </c>
      <c r="BX217" s="29" t="b">
        <v>0</v>
      </c>
      <c r="BY217" s="29" t="b">
        <v>0</v>
      </c>
      <c r="BZ217" s="29" t="b">
        <v>0</v>
      </c>
      <c r="CA217" s="29" t="b">
        <v>1</v>
      </c>
      <c r="CB217" s="29">
        <v>1</v>
      </c>
      <c r="CC217" s="29" t="s">
        <v>1806</v>
      </c>
      <c r="CD217" s="29" t="s">
        <v>1807</v>
      </c>
      <c r="CE217" s="29" t="s">
        <v>1808</v>
      </c>
      <c r="CF217" s="29" t="s">
        <v>1809</v>
      </c>
    </row>
    <row r="218" spans="1:84" x14ac:dyDescent="0.25">
      <c r="A218" s="29" t="s">
        <v>1810</v>
      </c>
      <c r="B218" s="29">
        <v>310410946642114</v>
      </c>
      <c r="C218" s="29">
        <v>8.9014103279466398E+19</v>
      </c>
      <c r="D218" s="29">
        <v>353118084379430</v>
      </c>
      <c r="E218" s="29">
        <v>88</v>
      </c>
      <c r="F218" s="29">
        <v>7</v>
      </c>
      <c r="G218" s="29">
        <v>1215</v>
      </c>
      <c r="H218" s="29">
        <v>1215</v>
      </c>
      <c r="I218" s="29" t="s">
        <v>1811</v>
      </c>
      <c r="J218" s="29" t="s">
        <v>1812</v>
      </c>
      <c r="K218" s="50">
        <v>2.37250561960339E+16</v>
      </c>
      <c r="L218" s="50">
        <v>9037360135912370</v>
      </c>
      <c r="M218" s="50">
        <v>-4.1279466031637E+16</v>
      </c>
      <c r="N218" s="29" t="s">
        <v>18977</v>
      </c>
      <c r="O218" s="29">
        <v>3</v>
      </c>
      <c r="P218" s="29">
        <v>1</v>
      </c>
      <c r="Q218" s="29" t="s">
        <v>8</v>
      </c>
      <c r="R218" s="29" t="s">
        <v>8</v>
      </c>
      <c r="S218" s="29" t="s">
        <v>8</v>
      </c>
      <c r="T218" s="29" t="s">
        <v>8</v>
      </c>
      <c r="U218" s="29" t="s">
        <v>8</v>
      </c>
      <c r="V218" s="29" t="s">
        <v>8</v>
      </c>
      <c r="W218" s="29" t="s">
        <v>8</v>
      </c>
      <c r="X218" s="29" t="s">
        <v>8</v>
      </c>
      <c r="Y218" s="29" t="s">
        <v>8</v>
      </c>
      <c r="Z218" s="29" t="s">
        <v>8</v>
      </c>
      <c r="AA218" s="29" t="s">
        <v>8</v>
      </c>
      <c r="AB218" s="29" t="s">
        <v>8</v>
      </c>
      <c r="AC218" s="29" t="s">
        <v>8</v>
      </c>
      <c r="AD218" s="29" t="s">
        <v>8</v>
      </c>
      <c r="AE218" s="29" t="s">
        <v>8</v>
      </c>
      <c r="AF218" s="29" t="s">
        <v>8</v>
      </c>
      <c r="AG218" s="29" t="s">
        <v>8</v>
      </c>
      <c r="AH218" s="29" t="s">
        <v>8</v>
      </c>
      <c r="AI218" s="29" t="s">
        <v>8</v>
      </c>
      <c r="AJ218" s="29" t="s">
        <v>8</v>
      </c>
      <c r="AK218" s="29" t="s">
        <v>8</v>
      </c>
      <c r="AL218" s="29" t="s">
        <v>8</v>
      </c>
      <c r="AM218" s="29" t="s">
        <v>8</v>
      </c>
      <c r="AN218" s="29" t="s">
        <v>8</v>
      </c>
      <c r="AO218" s="29" t="s">
        <v>8</v>
      </c>
      <c r="AP218" s="29" t="s">
        <v>8</v>
      </c>
      <c r="AQ218" s="29" t="s">
        <v>8</v>
      </c>
      <c r="AR218" s="29" t="s">
        <v>8</v>
      </c>
      <c r="AS218" s="29" t="s">
        <v>8</v>
      </c>
      <c r="AT218" s="29">
        <v>4</v>
      </c>
      <c r="AU218" s="29" t="s">
        <v>8</v>
      </c>
      <c r="AV218" s="29">
        <v>2</v>
      </c>
      <c r="AW218" s="29">
        <v>2</v>
      </c>
      <c r="AX218" s="29">
        <v>1</v>
      </c>
      <c r="AY218" s="29">
        <v>60</v>
      </c>
      <c r="AZ218" s="29">
        <v>1</v>
      </c>
      <c r="BA218" s="29" t="s">
        <v>8</v>
      </c>
      <c r="BB218" s="29" t="s">
        <v>8</v>
      </c>
      <c r="BC218" s="29" t="s">
        <v>8</v>
      </c>
      <c r="BD218" s="29" t="s">
        <v>8</v>
      </c>
      <c r="BE218" s="29" t="s">
        <v>8</v>
      </c>
      <c r="BF218" s="29" t="s">
        <v>8</v>
      </c>
      <c r="BG218" s="29" t="s">
        <v>8</v>
      </c>
      <c r="BH218" s="29" t="s">
        <v>8</v>
      </c>
      <c r="BI218" s="29" t="s">
        <v>8</v>
      </c>
      <c r="BJ218" s="29" t="s">
        <v>8</v>
      </c>
      <c r="BK218" s="29" t="s">
        <v>8</v>
      </c>
      <c r="BL218" s="29" t="s">
        <v>8</v>
      </c>
      <c r="BM218" s="29" t="s">
        <v>8</v>
      </c>
      <c r="BN218" s="29" t="s">
        <v>8</v>
      </c>
      <c r="BO218" s="29" t="s">
        <v>8</v>
      </c>
      <c r="BP218" s="29" t="s">
        <v>8</v>
      </c>
      <c r="BQ218" s="29" t="s">
        <v>8</v>
      </c>
      <c r="BR218" s="29" t="s">
        <v>8</v>
      </c>
      <c r="BS218" s="29" t="s">
        <v>666</v>
      </c>
      <c r="BT218" s="29" t="b">
        <v>0</v>
      </c>
      <c r="BU218" s="29" t="b">
        <v>0</v>
      </c>
      <c r="BV218" s="29" t="b">
        <v>0</v>
      </c>
      <c r="BW218" s="29" t="b">
        <v>1</v>
      </c>
      <c r="BX218" s="29" t="b">
        <v>0</v>
      </c>
      <c r="BY218" s="29" t="b">
        <v>0</v>
      </c>
      <c r="BZ218" s="29" t="b">
        <v>0</v>
      </c>
      <c r="CA218" s="29" t="b">
        <v>1</v>
      </c>
      <c r="CB218" s="29">
        <v>1</v>
      </c>
      <c r="CC218" s="29" t="s">
        <v>1813</v>
      </c>
      <c r="CD218" s="29" t="s">
        <v>1814</v>
      </c>
      <c r="CE218" s="29" t="s">
        <v>1815</v>
      </c>
      <c r="CF218" s="29" t="s">
        <v>1816</v>
      </c>
    </row>
    <row r="219" spans="1:84" x14ac:dyDescent="0.25">
      <c r="A219" s="29" t="s">
        <v>1817</v>
      </c>
      <c r="B219" s="29">
        <v>310410946642114</v>
      </c>
      <c r="C219" s="29">
        <v>8.9014103279466398E+19</v>
      </c>
      <c r="D219" s="29">
        <v>353118084379430</v>
      </c>
      <c r="E219" s="29">
        <v>88</v>
      </c>
      <c r="F219" s="29">
        <v>10</v>
      </c>
      <c r="G219" s="29">
        <v>1219</v>
      </c>
      <c r="H219" s="29">
        <v>1219</v>
      </c>
      <c r="I219" s="29" t="s">
        <v>1818</v>
      </c>
      <c r="J219" s="29" t="s">
        <v>1819</v>
      </c>
      <c r="K219" s="50">
        <v>2372490488481520</v>
      </c>
      <c r="L219" s="50">
        <v>903741714326717</v>
      </c>
      <c r="M219" s="50">
        <v>-4083091438409680</v>
      </c>
      <c r="N219" s="29" t="s">
        <v>18972</v>
      </c>
      <c r="O219" s="29">
        <v>3</v>
      </c>
      <c r="P219" s="29">
        <v>1</v>
      </c>
      <c r="Q219" s="29" t="s">
        <v>18994</v>
      </c>
      <c r="R219" s="29" t="s">
        <v>8</v>
      </c>
      <c r="S219" s="29" t="s">
        <v>8</v>
      </c>
      <c r="T219" s="29" t="s">
        <v>8</v>
      </c>
      <c r="U219" s="29" t="s">
        <v>8</v>
      </c>
      <c r="V219" s="29" t="s">
        <v>8</v>
      </c>
      <c r="W219" s="29" t="s">
        <v>8</v>
      </c>
      <c r="X219" s="29" t="s">
        <v>8</v>
      </c>
      <c r="Y219" s="29" t="s">
        <v>8</v>
      </c>
      <c r="Z219" s="29" t="s">
        <v>8</v>
      </c>
      <c r="AA219" s="29" t="s">
        <v>8</v>
      </c>
      <c r="AB219" s="29" t="s">
        <v>8</v>
      </c>
      <c r="AC219" s="29" t="s">
        <v>8</v>
      </c>
      <c r="AD219" s="29" t="s">
        <v>8</v>
      </c>
      <c r="AE219" s="29" t="s">
        <v>8</v>
      </c>
      <c r="AF219" s="29" t="s">
        <v>8</v>
      </c>
      <c r="AG219" s="29" t="s">
        <v>8</v>
      </c>
      <c r="AH219" s="29" t="s">
        <v>8</v>
      </c>
      <c r="AI219" s="29" t="s">
        <v>8</v>
      </c>
      <c r="AJ219" s="29" t="s">
        <v>8</v>
      </c>
      <c r="AK219" s="29" t="s">
        <v>8</v>
      </c>
      <c r="AL219" s="29" t="s">
        <v>8</v>
      </c>
      <c r="AM219" s="29">
        <v>3</v>
      </c>
      <c r="AN219" s="29" t="s">
        <v>8</v>
      </c>
      <c r="AO219" s="29">
        <v>1</v>
      </c>
      <c r="AP219" s="29">
        <v>1</v>
      </c>
      <c r="AQ219" s="29">
        <v>1</v>
      </c>
      <c r="AR219" s="29" t="s">
        <v>18998</v>
      </c>
      <c r="AS219" s="29" t="s">
        <v>19003</v>
      </c>
      <c r="AT219" s="29" t="s">
        <v>8</v>
      </c>
      <c r="AU219" s="29" t="s">
        <v>8</v>
      </c>
      <c r="AV219" s="29" t="s">
        <v>8</v>
      </c>
      <c r="AW219" s="29" t="s">
        <v>8</v>
      </c>
      <c r="AX219" s="29" t="s">
        <v>8</v>
      </c>
      <c r="AY219" s="29" t="s">
        <v>8</v>
      </c>
      <c r="AZ219" s="29" t="s">
        <v>8</v>
      </c>
      <c r="BA219" s="29" t="s">
        <v>8</v>
      </c>
      <c r="BB219" s="29" t="s">
        <v>8</v>
      </c>
      <c r="BC219" s="29" t="s">
        <v>8</v>
      </c>
      <c r="BD219" s="29" t="s">
        <v>8</v>
      </c>
      <c r="BE219" s="29" t="s">
        <v>8</v>
      </c>
      <c r="BF219" s="29" t="s">
        <v>8</v>
      </c>
      <c r="BG219" s="29" t="s">
        <v>8</v>
      </c>
      <c r="BH219" s="29" t="s">
        <v>8</v>
      </c>
      <c r="BI219" s="29" t="s">
        <v>8</v>
      </c>
      <c r="BJ219" s="29" t="s">
        <v>8</v>
      </c>
      <c r="BK219" s="29" t="s">
        <v>8</v>
      </c>
      <c r="BL219" s="29" t="s">
        <v>8</v>
      </c>
      <c r="BM219" s="29" t="s">
        <v>8</v>
      </c>
      <c r="BN219" s="29" t="s">
        <v>8</v>
      </c>
      <c r="BO219" s="29" t="s">
        <v>8</v>
      </c>
      <c r="BP219" s="29" t="s">
        <v>8</v>
      </c>
      <c r="BQ219" s="29" t="s">
        <v>8</v>
      </c>
      <c r="BR219" s="29" t="s">
        <v>8</v>
      </c>
      <c r="BS219" s="29" t="s">
        <v>1820</v>
      </c>
      <c r="BT219" s="29" t="b">
        <v>0</v>
      </c>
      <c r="BU219" s="29" t="b">
        <v>0</v>
      </c>
      <c r="BV219" s="29" t="b">
        <v>0</v>
      </c>
      <c r="BW219" s="29" t="b">
        <v>1</v>
      </c>
      <c r="BX219" s="29" t="b">
        <v>0</v>
      </c>
      <c r="BY219" s="29" t="b">
        <v>0</v>
      </c>
      <c r="BZ219" s="29" t="b">
        <v>0</v>
      </c>
      <c r="CA219" s="29" t="b">
        <v>1</v>
      </c>
      <c r="CB219" s="29">
        <v>1</v>
      </c>
      <c r="CC219" s="29" t="s">
        <v>1821</v>
      </c>
      <c r="CD219" s="29" t="s">
        <v>1822</v>
      </c>
      <c r="CE219" s="29" t="s">
        <v>1823</v>
      </c>
      <c r="CF219" s="29" t="s">
        <v>1824</v>
      </c>
    </row>
    <row r="220" spans="1:84" x14ac:dyDescent="0.25">
      <c r="A220" s="29" t="s">
        <v>1825</v>
      </c>
      <c r="B220" s="29">
        <v>310410946642114</v>
      </c>
      <c r="C220" s="29">
        <v>8.9014103279466398E+19</v>
      </c>
      <c r="D220" s="29">
        <v>353118084379430</v>
      </c>
      <c r="E220" s="29">
        <v>88</v>
      </c>
      <c r="F220" s="29">
        <v>1</v>
      </c>
      <c r="G220" s="29">
        <v>1218</v>
      </c>
      <c r="H220" s="29">
        <v>1218</v>
      </c>
      <c r="I220" s="29" t="s">
        <v>1826</v>
      </c>
      <c r="J220" s="29" t="s">
        <v>1827</v>
      </c>
      <c r="K220" s="50">
        <v>2372494397768430</v>
      </c>
      <c r="L220" s="50">
        <v>9037396641882200</v>
      </c>
      <c r="M220" s="50">
        <v>-3857356290532590</v>
      </c>
      <c r="N220" s="29" t="s">
        <v>18977</v>
      </c>
      <c r="O220" s="29">
        <v>3</v>
      </c>
      <c r="P220" s="29">
        <v>1</v>
      </c>
      <c r="Q220" s="29" t="s">
        <v>19076</v>
      </c>
      <c r="R220" s="29" t="s">
        <v>8</v>
      </c>
      <c r="S220" s="29" t="s">
        <v>8</v>
      </c>
      <c r="T220" s="29" t="s">
        <v>8</v>
      </c>
      <c r="U220" s="29" t="s">
        <v>8</v>
      </c>
      <c r="V220" s="29" t="s">
        <v>8</v>
      </c>
      <c r="W220" s="29" t="s">
        <v>8</v>
      </c>
      <c r="X220" s="29" t="s">
        <v>8</v>
      </c>
      <c r="Y220" s="29" t="s">
        <v>8</v>
      </c>
      <c r="Z220" s="29" t="s">
        <v>8</v>
      </c>
      <c r="AA220" s="29" t="s">
        <v>8</v>
      </c>
      <c r="AB220" s="29" t="s">
        <v>8</v>
      </c>
      <c r="AC220" s="29" t="s">
        <v>8</v>
      </c>
      <c r="AD220" s="29" t="s">
        <v>8</v>
      </c>
      <c r="AE220" s="29" t="s">
        <v>8</v>
      </c>
      <c r="AF220" s="29" t="s">
        <v>8</v>
      </c>
      <c r="AG220" s="29" t="s">
        <v>8</v>
      </c>
      <c r="AH220" s="29" t="s">
        <v>8</v>
      </c>
      <c r="AI220" s="29" t="s">
        <v>8</v>
      </c>
      <c r="AJ220" s="29" t="s">
        <v>8</v>
      </c>
      <c r="AK220" s="29" t="s">
        <v>8</v>
      </c>
      <c r="AL220" s="29" t="s">
        <v>8</v>
      </c>
      <c r="AM220" s="29" t="s">
        <v>8</v>
      </c>
      <c r="AN220" s="29" t="s">
        <v>8</v>
      </c>
      <c r="AO220" s="29" t="s">
        <v>8</v>
      </c>
      <c r="AP220" s="29" t="s">
        <v>8</v>
      </c>
      <c r="AQ220" s="29" t="s">
        <v>8</v>
      </c>
      <c r="AR220" s="29" t="s">
        <v>8</v>
      </c>
      <c r="AS220" s="29" t="s">
        <v>8</v>
      </c>
      <c r="AT220" s="29" t="s">
        <v>8</v>
      </c>
      <c r="AU220" s="29" t="s">
        <v>8</v>
      </c>
      <c r="AV220" s="29" t="s">
        <v>8</v>
      </c>
      <c r="AW220" s="29" t="s">
        <v>8</v>
      </c>
      <c r="AX220" s="29" t="s">
        <v>8</v>
      </c>
      <c r="AY220" s="29" t="s">
        <v>8</v>
      </c>
      <c r="AZ220" s="29" t="s">
        <v>8</v>
      </c>
      <c r="BA220" s="29" t="s">
        <v>8</v>
      </c>
      <c r="BB220" s="29" t="s">
        <v>8</v>
      </c>
      <c r="BC220" s="29">
        <v>2</v>
      </c>
      <c r="BD220" s="29">
        <v>1</v>
      </c>
      <c r="BE220" s="29">
        <v>1</v>
      </c>
      <c r="BF220" s="29">
        <v>1</v>
      </c>
      <c r="BG220" s="29" t="s">
        <v>8</v>
      </c>
      <c r="BH220" s="29">
        <v>1</v>
      </c>
      <c r="BI220" s="29">
        <v>0</v>
      </c>
      <c r="BJ220" s="29">
        <v>0</v>
      </c>
      <c r="BK220" s="29">
        <v>0</v>
      </c>
      <c r="BL220" s="29">
        <v>0</v>
      </c>
      <c r="BM220" s="29">
        <v>1</v>
      </c>
      <c r="BN220" s="29">
        <v>1</v>
      </c>
      <c r="BO220" s="29">
        <v>1</v>
      </c>
      <c r="BP220" s="29">
        <v>3</v>
      </c>
      <c r="BQ220" s="29" t="s">
        <v>8</v>
      </c>
      <c r="BR220" s="29" t="s">
        <v>8</v>
      </c>
      <c r="BS220" s="29" t="s">
        <v>120</v>
      </c>
      <c r="BT220" s="29" t="b">
        <v>0</v>
      </c>
      <c r="BU220" s="29" t="b">
        <v>0</v>
      </c>
      <c r="BV220" s="29" t="b">
        <v>0</v>
      </c>
      <c r="BW220" s="29" t="b">
        <v>1</v>
      </c>
      <c r="BX220" s="29" t="b">
        <v>0</v>
      </c>
      <c r="BY220" s="29" t="b">
        <v>0</v>
      </c>
      <c r="BZ220" s="29" t="b">
        <v>0</v>
      </c>
      <c r="CA220" s="29" t="b">
        <v>1</v>
      </c>
      <c r="CB220" s="29">
        <v>1</v>
      </c>
      <c r="CC220" s="29" t="s">
        <v>1828</v>
      </c>
      <c r="CD220" s="29" t="s">
        <v>1829</v>
      </c>
      <c r="CE220" s="29" t="s">
        <v>1830</v>
      </c>
      <c r="CF220" s="29" t="s">
        <v>1831</v>
      </c>
    </row>
    <row r="221" spans="1:84" x14ac:dyDescent="0.25">
      <c r="A221" s="29" t="s">
        <v>1832</v>
      </c>
      <c r="B221" s="29">
        <v>310410946642114</v>
      </c>
      <c r="C221" s="29">
        <v>8.9014103279466398E+19</v>
      </c>
      <c r="D221" s="29">
        <v>353118084379430</v>
      </c>
      <c r="E221" s="29">
        <v>88</v>
      </c>
      <c r="F221" s="29">
        <v>1</v>
      </c>
      <c r="G221" s="29">
        <v>1217</v>
      </c>
      <c r="H221" s="29">
        <v>1217</v>
      </c>
      <c r="I221" s="29" t="s">
        <v>1833</v>
      </c>
      <c r="J221" s="29" t="s">
        <v>1834</v>
      </c>
      <c r="K221" s="50">
        <v>2.37246438659598E+16</v>
      </c>
      <c r="L221" s="50">
        <v>9037449796128640</v>
      </c>
      <c r="M221" s="50">
        <v>-3.09873032455699E+16</v>
      </c>
      <c r="N221" s="29" t="s">
        <v>18972</v>
      </c>
      <c r="O221" s="29">
        <v>2</v>
      </c>
      <c r="P221" s="29">
        <v>1</v>
      </c>
      <c r="Q221" s="29" t="s">
        <v>19077</v>
      </c>
      <c r="R221" s="29" t="s">
        <v>8</v>
      </c>
      <c r="S221" s="29" t="s">
        <v>8</v>
      </c>
      <c r="T221" s="29" t="s">
        <v>8</v>
      </c>
      <c r="U221" s="29" t="s">
        <v>8</v>
      </c>
      <c r="V221" s="29" t="s">
        <v>8</v>
      </c>
      <c r="W221" s="29" t="s">
        <v>8</v>
      </c>
      <c r="X221" s="29" t="s">
        <v>8</v>
      </c>
      <c r="Y221" s="29" t="s">
        <v>8</v>
      </c>
      <c r="Z221" s="29" t="s">
        <v>8</v>
      </c>
      <c r="AA221" s="29" t="s">
        <v>8</v>
      </c>
      <c r="AB221" s="29" t="s">
        <v>8</v>
      </c>
      <c r="AC221" s="29" t="s">
        <v>8</v>
      </c>
      <c r="AD221" s="29" t="s">
        <v>8</v>
      </c>
      <c r="AE221" s="29" t="s">
        <v>8</v>
      </c>
      <c r="AF221" s="29" t="s">
        <v>8</v>
      </c>
      <c r="AG221" s="29" t="s">
        <v>8</v>
      </c>
      <c r="AH221" s="29" t="s">
        <v>8</v>
      </c>
      <c r="AI221" s="29" t="s">
        <v>8</v>
      </c>
      <c r="AJ221" s="29" t="s">
        <v>8</v>
      </c>
      <c r="AK221" s="29" t="s">
        <v>8</v>
      </c>
      <c r="AL221" s="29" t="s">
        <v>8</v>
      </c>
      <c r="AM221" s="29" t="s">
        <v>8</v>
      </c>
      <c r="AN221" s="29" t="s">
        <v>8</v>
      </c>
      <c r="AO221" s="29" t="s">
        <v>8</v>
      </c>
      <c r="AP221" s="29" t="s">
        <v>8</v>
      </c>
      <c r="AQ221" s="29" t="s">
        <v>8</v>
      </c>
      <c r="AR221" s="29" t="s">
        <v>8</v>
      </c>
      <c r="AS221" s="29" t="s">
        <v>8</v>
      </c>
      <c r="AT221" s="29" t="s">
        <v>8</v>
      </c>
      <c r="AU221" s="29" t="s">
        <v>8</v>
      </c>
      <c r="AV221" s="29" t="s">
        <v>8</v>
      </c>
      <c r="AW221" s="29" t="s">
        <v>8</v>
      </c>
      <c r="AX221" s="29" t="s">
        <v>8</v>
      </c>
      <c r="AY221" s="29" t="s">
        <v>8</v>
      </c>
      <c r="AZ221" s="29" t="s">
        <v>8</v>
      </c>
      <c r="BA221" s="29" t="s">
        <v>8</v>
      </c>
      <c r="BB221" s="29" t="s">
        <v>8</v>
      </c>
      <c r="BC221" s="29">
        <v>2</v>
      </c>
      <c r="BD221" s="29">
        <v>1</v>
      </c>
      <c r="BE221" s="29">
        <v>1</v>
      </c>
      <c r="BF221" s="29">
        <v>1</v>
      </c>
      <c r="BG221" s="29" t="s">
        <v>8</v>
      </c>
      <c r="BH221" s="29">
        <v>1</v>
      </c>
      <c r="BI221" s="29">
        <v>0</v>
      </c>
      <c r="BJ221" s="29">
        <v>0</v>
      </c>
      <c r="BK221" s="29">
        <v>0</v>
      </c>
      <c r="BL221" s="29">
        <v>0</v>
      </c>
      <c r="BM221" s="29">
        <v>1</v>
      </c>
      <c r="BN221" s="29">
        <v>1</v>
      </c>
      <c r="BO221" s="29">
        <v>1</v>
      </c>
      <c r="BP221" s="29">
        <v>4</v>
      </c>
      <c r="BQ221" s="29" t="s">
        <v>8</v>
      </c>
      <c r="BR221" s="29" t="s">
        <v>8</v>
      </c>
      <c r="BS221" s="29" t="s">
        <v>1835</v>
      </c>
      <c r="BT221" s="29" t="b">
        <v>0</v>
      </c>
      <c r="BU221" s="29" t="b">
        <v>0</v>
      </c>
      <c r="BV221" s="29" t="b">
        <v>0</v>
      </c>
      <c r="BW221" s="29" t="b">
        <v>1</v>
      </c>
      <c r="BX221" s="29" t="b">
        <v>0</v>
      </c>
      <c r="BY221" s="29" t="b">
        <v>0</v>
      </c>
      <c r="BZ221" s="29" t="b">
        <v>0</v>
      </c>
      <c r="CA221" s="29" t="b">
        <v>1</v>
      </c>
      <c r="CB221" s="29">
        <v>1</v>
      </c>
      <c r="CC221" s="29" t="s">
        <v>1836</v>
      </c>
      <c r="CD221" s="29" t="s">
        <v>1837</v>
      </c>
      <c r="CE221" s="29" t="s">
        <v>1838</v>
      </c>
      <c r="CF221" s="29" t="s">
        <v>1839</v>
      </c>
    </row>
    <row r="222" spans="1:84" x14ac:dyDescent="0.25">
      <c r="A222" s="29" t="s">
        <v>1840</v>
      </c>
      <c r="B222" s="29">
        <v>310410946642114</v>
      </c>
      <c r="C222" s="29">
        <v>8.9014103279466398E+19</v>
      </c>
      <c r="D222" s="29">
        <v>353118084379430</v>
      </c>
      <c r="E222" s="29">
        <v>88</v>
      </c>
      <c r="F222" s="29">
        <v>10</v>
      </c>
      <c r="G222" s="29">
        <v>1220</v>
      </c>
      <c r="H222" s="29">
        <v>1220</v>
      </c>
      <c r="I222" s="29" t="s">
        <v>1841</v>
      </c>
      <c r="J222" s="29" t="s">
        <v>1842</v>
      </c>
      <c r="K222" s="50">
        <v>2372438809525940</v>
      </c>
      <c r="L222" s="50">
        <v>9037492680261450</v>
      </c>
      <c r="M222" s="50">
        <v>-6409351517723260</v>
      </c>
      <c r="N222" s="29" t="s">
        <v>18972</v>
      </c>
      <c r="O222" s="29">
        <v>3</v>
      </c>
      <c r="P222" s="29">
        <v>1</v>
      </c>
      <c r="Q222" s="29" t="s">
        <v>19078</v>
      </c>
      <c r="R222" s="29" t="s">
        <v>8</v>
      </c>
      <c r="S222" s="29" t="s">
        <v>8</v>
      </c>
      <c r="T222" s="29" t="s">
        <v>8</v>
      </c>
      <c r="U222" s="29" t="s">
        <v>8</v>
      </c>
      <c r="V222" s="29" t="s">
        <v>8</v>
      </c>
      <c r="W222" s="29" t="s">
        <v>8</v>
      </c>
      <c r="X222" s="29" t="s">
        <v>8</v>
      </c>
      <c r="Y222" s="29" t="s">
        <v>8</v>
      </c>
      <c r="Z222" s="29" t="s">
        <v>8</v>
      </c>
      <c r="AA222" s="29" t="s">
        <v>8</v>
      </c>
      <c r="AB222" s="29" t="s">
        <v>8</v>
      </c>
      <c r="AC222" s="29" t="s">
        <v>8</v>
      </c>
      <c r="AD222" s="29" t="s">
        <v>8</v>
      </c>
      <c r="AE222" s="29" t="s">
        <v>8</v>
      </c>
      <c r="AF222" s="29" t="s">
        <v>8</v>
      </c>
      <c r="AG222" s="29" t="s">
        <v>8</v>
      </c>
      <c r="AH222" s="29" t="s">
        <v>8</v>
      </c>
      <c r="AI222" s="29" t="s">
        <v>8</v>
      </c>
      <c r="AJ222" s="29" t="s">
        <v>8</v>
      </c>
      <c r="AK222" s="29" t="s">
        <v>8</v>
      </c>
      <c r="AL222" s="29" t="s">
        <v>8</v>
      </c>
      <c r="AM222" s="29">
        <v>3</v>
      </c>
      <c r="AN222" s="29" t="s">
        <v>8</v>
      </c>
      <c r="AO222" s="29">
        <v>0</v>
      </c>
      <c r="AP222" s="29" t="s">
        <v>8</v>
      </c>
      <c r="AQ222" s="29">
        <v>1</v>
      </c>
      <c r="AR222" s="29" t="s">
        <v>18982</v>
      </c>
      <c r="AS222" s="29" t="s">
        <v>18994</v>
      </c>
      <c r="AT222" s="29" t="s">
        <v>8</v>
      </c>
      <c r="AU222" s="29" t="s">
        <v>8</v>
      </c>
      <c r="AV222" s="29" t="s">
        <v>8</v>
      </c>
      <c r="AW222" s="29" t="s">
        <v>8</v>
      </c>
      <c r="AX222" s="29" t="s">
        <v>8</v>
      </c>
      <c r="AY222" s="29" t="s">
        <v>8</v>
      </c>
      <c r="AZ222" s="29" t="s">
        <v>8</v>
      </c>
      <c r="BA222" s="29" t="s">
        <v>8</v>
      </c>
      <c r="BB222" s="29" t="s">
        <v>8</v>
      </c>
      <c r="BC222" s="29" t="s">
        <v>8</v>
      </c>
      <c r="BD222" s="29" t="s">
        <v>8</v>
      </c>
      <c r="BE222" s="29" t="s">
        <v>8</v>
      </c>
      <c r="BF222" s="29" t="s">
        <v>8</v>
      </c>
      <c r="BG222" s="29" t="s">
        <v>8</v>
      </c>
      <c r="BH222" s="29" t="s">
        <v>8</v>
      </c>
      <c r="BI222" s="29" t="s">
        <v>8</v>
      </c>
      <c r="BJ222" s="29" t="s">
        <v>8</v>
      </c>
      <c r="BK222" s="29" t="s">
        <v>8</v>
      </c>
      <c r="BL222" s="29" t="s">
        <v>8</v>
      </c>
      <c r="BM222" s="29" t="s">
        <v>8</v>
      </c>
      <c r="BN222" s="29" t="s">
        <v>8</v>
      </c>
      <c r="BO222" s="29" t="s">
        <v>8</v>
      </c>
      <c r="BP222" s="29" t="s">
        <v>8</v>
      </c>
      <c r="BQ222" s="29" t="s">
        <v>8</v>
      </c>
      <c r="BR222" s="29" t="s">
        <v>8</v>
      </c>
      <c r="BS222" s="29" t="s">
        <v>1843</v>
      </c>
      <c r="BT222" s="29" t="b">
        <v>0</v>
      </c>
      <c r="BU222" s="29" t="b">
        <v>0</v>
      </c>
      <c r="BV222" s="29" t="b">
        <v>0</v>
      </c>
      <c r="BW222" s="29" t="b">
        <v>1</v>
      </c>
      <c r="BX222" s="29" t="b">
        <v>0</v>
      </c>
      <c r="BY222" s="29" t="b">
        <v>0</v>
      </c>
      <c r="BZ222" s="29" t="b">
        <v>0</v>
      </c>
      <c r="CA222" s="29" t="b">
        <v>1</v>
      </c>
      <c r="CB222" s="29">
        <v>1</v>
      </c>
      <c r="CC222" s="29" t="s">
        <v>1844</v>
      </c>
      <c r="CD222" s="29" t="s">
        <v>1845</v>
      </c>
      <c r="CE222" s="29" t="s">
        <v>1846</v>
      </c>
      <c r="CF222" s="29" t="s">
        <v>1847</v>
      </c>
    </row>
    <row r="223" spans="1:84" x14ac:dyDescent="0.25">
      <c r="A223" s="29" t="s">
        <v>2253</v>
      </c>
      <c r="B223" s="29">
        <v>310410928917370</v>
      </c>
      <c r="C223" s="29">
        <v>8.9014103279289106E+19</v>
      </c>
      <c r="D223" s="29">
        <v>353118081439583</v>
      </c>
      <c r="E223" s="29">
        <v>88</v>
      </c>
      <c r="F223" s="29">
        <v>3</v>
      </c>
      <c r="G223" s="29">
        <v>1234</v>
      </c>
      <c r="H223" s="29">
        <v>1234</v>
      </c>
      <c r="I223" s="29" t="s">
        <v>2254</v>
      </c>
      <c r="J223" s="29" t="s">
        <v>2255</v>
      </c>
      <c r="K223" s="50">
        <v>2.37246870929235E+16</v>
      </c>
      <c r="L223" s="50">
        <v>9037365015265700</v>
      </c>
      <c r="M223" s="50">
        <v>-4.2041195009300704E+16</v>
      </c>
      <c r="N223" s="29" t="s">
        <v>18978</v>
      </c>
      <c r="O223" s="29">
        <v>2</v>
      </c>
      <c r="P223" s="29">
        <v>1</v>
      </c>
      <c r="Q223" s="29" t="s">
        <v>19079</v>
      </c>
      <c r="R223" s="29" t="s">
        <v>8</v>
      </c>
      <c r="S223" s="29" t="s">
        <v>8</v>
      </c>
      <c r="T223" s="29" t="s">
        <v>8</v>
      </c>
      <c r="U223" s="29" t="s">
        <v>8</v>
      </c>
      <c r="V223" s="29" t="s">
        <v>8</v>
      </c>
      <c r="W223" s="29" t="s">
        <v>8</v>
      </c>
      <c r="X223" s="29" t="s">
        <v>8</v>
      </c>
      <c r="Y223" s="29" t="s">
        <v>8</v>
      </c>
      <c r="Z223" s="29" t="s">
        <v>8</v>
      </c>
      <c r="AA223" s="29" t="s">
        <v>8</v>
      </c>
      <c r="AB223" s="29" t="s">
        <v>8</v>
      </c>
      <c r="AC223" s="29" t="s">
        <v>8</v>
      </c>
      <c r="AD223" s="29" t="s">
        <v>8</v>
      </c>
      <c r="AE223" s="29" t="s">
        <v>8</v>
      </c>
      <c r="AF223" s="29" t="s">
        <v>8</v>
      </c>
      <c r="AG223" s="29">
        <v>2</v>
      </c>
      <c r="AH223" s="29">
        <v>4</v>
      </c>
      <c r="AI223" s="29" t="s">
        <v>8</v>
      </c>
      <c r="AJ223" s="29">
        <v>1</v>
      </c>
      <c r="AK223" s="29" t="s">
        <v>19001</v>
      </c>
      <c r="AL223" s="29" t="s">
        <v>18998</v>
      </c>
      <c r="AM223" s="29" t="s">
        <v>8</v>
      </c>
      <c r="AN223" s="29" t="s">
        <v>8</v>
      </c>
      <c r="AO223" s="29" t="s">
        <v>8</v>
      </c>
      <c r="AP223" s="29" t="s">
        <v>8</v>
      </c>
      <c r="AQ223" s="29" t="s">
        <v>8</v>
      </c>
      <c r="AR223" s="29" t="s">
        <v>8</v>
      </c>
      <c r="AS223" s="29" t="s">
        <v>8</v>
      </c>
      <c r="AT223" s="29" t="s">
        <v>8</v>
      </c>
      <c r="AU223" s="29" t="s">
        <v>8</v>
      </c>
      <c r="AV223" s="29" t="s">
        <v>8</v>
      </c>
      <c r="AW223" s="29" t="s">
        <v>8</v>
      </c>
      <c r="AX223" s="29" t="s">
        <v>8</v>
      </c>
      <c r="AY223" s="29" t="s">
        <v>8</v>
      </c>
      <c r="AZ223" s="29" t="s">
        <v>8</v>
      </c>
      <c r="BA223" s="29" t="s">
        <v>8</v>
      </c>
      <c r="BB223" s="29" t="s">
        <v>8</v>
      </c>
      <c r="BC223" s="29" t="s">
        <v>8</v>
      </c>
      <c r="BD223" s="29" t="s">
        <v>8</v>
      </c>
      <c r="BE223" s="29" t="s">
        <v>8</v>
      </c>
      <c r="BF223" s="29" t="s">
        <v>8</v>
      </c>
      <c r="BG223" s="29" t="s">
        <v>8</v>
      </c>
      <c r="BH223" s="29" t="s">
        <v>8</v>
      </c>
      <c r="BI223" s="29" t="s">
        <v>8</v>
      </c>
      <c r="BJ223" s="29" t="s">
        <v>8</v>
      </c>
      <c r="BK223" s="29" t="s">
        <v>8</v>
      </c>
      <c r="BL223" s="29" t="s">
        <v>8</v>
      </c>
      <c r="BM223" s="29" t="s">
        <v>8</v>
      </c>
      <c r="BN223" s="29" t="s">
        <v>8</v>
      </c>
      <c r="BO223" s="29" t="s">
        <v>8</v>
      </c>
      <c r="BP223" s="29" t="s">
        <v>8</v>
      </c>
      <c r="BQ223" s="29" t="s">
        <v>8</v>
      </c>
      <c r="BR223" s="29" t="s">
        <v>8</v>
      </c>
      <c r="BS223" s="29" t="s">
        <v>2256</v>
      </c>
      <c r="BT223" s="29" t="b">
        <v>1</v>
      </c>
      <c r="BU223" s="29" t="b">
        <v>0</v>
      </c>
      <c r="BV223" s="29" t="b">
        <v>1</v>
      </c>
      <c r="BW223" s="29" t="b">
        <v>0</v>
      </c>
      <c r="BX223" s="29" t="b">
        <v>0</v>
      </c>
      <c r="BY223" s="29" t="b">
        <v>0</v>
      </c>
      <c r="BZ223" s="29" t="b">
        <v>0</v>
      </c>
      <c r="CA223" s="29" t="b">
        <v>0</v>
      </c>
      <c r="CB223" s="29">
        <v>1</v>
      </c>
      <c r="CC223" s="29" t="s">
        <v>2257</v>
      </c>
      <c r="CD223" s="29" t="s">
        <v>2258</v>
      </c>
      <c r="CE223" s="29" t="s">
        <v>2259</v>
      </c>
      <c r="CF223" s="29" t="s">
        <v>2260</v>
      </c>
    </row>
    <row r="224" spans="1:84" x14ac:dyDescent="0.25">
      <c r="A224" s="29" t="s">
        <v>2261</v>
      </c>
      <c r="B224" s="29">
        <v>310410928917370</v>
      </c>
      <c r="C224" s="29">
        <v>8.9014103279289106E+19</v>
      </c>
      <c r="D224" s="29">
        <v>353118081439583</v>
      </c>
      <c r="E224" s="29">
        <v>88</v>
      </c>
      <c r="F224" s="29">
        <v>9</v>
      </c>
      <c r="G224" s="29">
        <v>1235</v>
      </c>
      <c r="H224" s="29">
        <v>1235</v>
      </c>
      <c r="I224" s="29" t="s">
        <v>2262</v>
      </c>
      <c r="J224" s="29" t="s">
        <v>2263</v>
      </c>
      <c r="K224" s="50">
        <v>2372604993286110</v>
      </c>
      <c r="L224" s="50">
        <v>9037290771836330</v>
      </c>
      <c r="M224" s="50">
        <v>-1.55609262814858E+16</v>
      </c>
      <c r="N224" s="29" t="s">
        <v>19007</v>
      </c>
      <c r="O224" s="29">
        <v>2</v>
      </c>
      <c r="P224" s="29">
        <v>1</v>
      </c>
      <c r="Q224" s="29" t="s">
        <v>19080</v>
      </c>
      <c r="R224" s="29" t="s">
        <v>8</v>
      </c>
      <c r="S224" s="29" t="s">
        <v>8</v>
      </c>
      <c r="T224" s="29" t="s">
        <v>8</v>
      </c>
      <c r="U224" s="29" t="s">
        <v>8</v>
      </c>
      <c r="V224" s="29">
        <v>5</v>
      </c>
      <c r="W224" s="29" t="s">
        <v>1560</v>
      </c>
      <c r="X224" s="29">
        <v>0</v>
      </c>
      <c r="Y224" s="29" t="s">
        <v>8</v>
      </c>
      <c r="Z224" s="29">
        <v>1</v>
      </c>
      <c r="AA224" s="29" t="s">
        <v>18988</v>
      </c>
      <c r="AB224" s="29" t="s">
        <v>18988</v>
      </c>
      <c r="AC224" s="29" t="s">
        <v>8</v>
      </c>
      <c r="AD224" s="29" t="s">
        <v>8</v>
      </c>
      <c r="AE224" s="29" t="s">
        <v>8</v>
      </c>
      <c r="AF224" s="29" t="s">
        <v>8</v>
      </c>
      <c r="AG224" s="29" t="s">
        <v>8</v>
      </c>
      <c r="AH224" s="29" t="s">
        <v>8</v>
      </c>
      <c r="AI224" s="29" t="s">
        <v>8</v>
      </c>
      <c r="AJ224" s="29" t="s">
        <v>8</v>
      </c>
      <c r="AK224" s="29" t="s">
        <v>8</v>
      </c>
      <c r="AL224" s="29" t="s">
        <v>8</v>
      </c>
      <c r="AM224" s="29" t="s">
        <v>8</v>
      </c>
      <c r="AN224" s="29" t="s">
        <v>8</v>
      </c>
      <c r="AO224" s="29" t="s">
        <v>8</v>
      </c>
      <c r="AP224" s="29" t="s">
        <v>8</v>
      </c>
      <c r="AQ224" s="29" t="s">
        <v>8</v>
      </c>
      <c r="AR224" s="29" t="s">
        <v>8</v>
      </c>
      <c r="AS224" s="29" t="s">
        <v>8</v>
      </c>
      <c r="AT224" s="29" t="s">
        <v>8</v>
      </c>
      <c r="AU224" s="29" t="s">
        <v>8</v>
      </c>
      <c r="AV224" s="29" t="s">
        <v>8</v>
      </c>
      <c r="AW224" s="29" t="s">
        <v>8</v>
      </c>
      <c r="AX224" s="29" t="s">
        <v>8</v>
      </c>
      <c r="AY224" s="29" t="s">
        <v>8</v>
      </c>
      <c r="AZ224" s="29" t="s">
        <v>8</v>
      </c>
      <c r="BA224" s="29" t="s">
        <v>8</v>
      </c>
      <c r="BB224" s="29" t="s">
        <v>8</v>
      </c>
      <c r="BC224" s="29" t="s">
        <v>8</v>
      </c>
      <c r="BD224" s="29" t="s">
        <v>8</v>
      </c>
      <c r="BE224" s="29" t="s">
        <v>8</v>
      </c>
      <c r="BF224" s="29" t="s">
        <v>8</v>
      </c>
      <c r="BG224" s="29" t="s">
        <v>8</v>
      </c>
      <c r="BH224" s="29" t="s">
        <v>8</v>
      </c>
      <c r="BI224" s="29" t="s">
        <v>8</v>
      </c>
      <c r="BJ224" s="29" t="s">
        <v>8</v>
      </c>
      <c r="BK224" s="29" t="s">
        <v>8</v>
      </c>
      <c r="BL224" s="29" t="s">
        <v>8</v>
      </c>
      <c r="BM224" s="29" t="s">
        <v>8</v>
      </c>
      <c r="BN224" s="29" t="s">
        <v>8</v>
      </c>
      <c r="BO224" s="29" t="s">
        <v>8</v>
      </c>
      <c r="BP224" s="29" t="s">
        <v>8</v>
      </c>
      <c r="BQ224" s="29" t="s">
        <v>8</v>
      </c>
      <c r="BR224" s="29" t="s">
        <v>8</v>
      </c>
      <c r="BS224" s="29" t="s">
        <v>2264</v>
      </c>
      <c r="BT224" s="29" t="b">
        <v>1</v>
      </c>
      <c r="BU224" s="29" t="b">
        <v>0</v>
      </c>
      <c r="BV224" s="29" t="b">
        <v>1</v>
      </c>
      <c r="BW224" s="29" t="b">
        <v>0</v>
      </c>
      <c r="BX224" s="29" t="b">
        <v>0</v>
      </c>
      <c r="BY224" s="29" t="b">
        <v>0</v>
      </c>
      <c r="BZ224" s="29" t="b">
        <v>0</v>
      </c>
      <c r="CA224" s="29" t="b">
        <v>0</v>
      </c>
      <c r="CB224" s="29">
        <v>1</v>
      </c>
      <c r="CC224" s="29" t="s">
        <v>2265</v>
      </c>
      <c r="CD224" s="29" t="s">
        <v>2266</v>
      </c>
      <c r="CE224" s="29" t="s">
        <v>2267</v>
      </c>
      <c r="CF224" s="29" t="s">
        <v>2268</v>
      </c>
    </row>
    <row r="225" spans="1:84" x14ac:dyDescent="0.25">
      <c r="A225" s="29" t="s">
        <v>2269</v>
      </c>
      <c r="B225" s="29">
        <v>310410928917370</v>
      </c>
      <c r="C225" s="29">
        <v>8.9014103279289106E+19</v>
      </c>
      <c r="D225" s="29">
        <v>353118081439583</v>
      </c>
      <c r="E225" s="29">
        <v>88</v>
      </c>
      <c r="F225" s="29">
        <v>9</v>
      </c>
      <c r="G225" s="29">
        <v>1236</v>
      </c>
      <c r="H225" s="29">
        <v>1236</v>
      </c>
      <c r="I225" s="29" t="s">
        <v>2270</v>
      </c>
      <c r="J225" s="29" t="s">
        <v>2271</v>
      </c>
      <c r="K225" s="50">
        <v>2.37247304508256E+16</v>
      </c>
      <c r="L225" s="50">
        <v>9037217198387760</v>
      </c>
      <c r="M225" s="50">
        <v>-4371248515374220</v>
      </c>
      <c r="N225" s="29" t="s">
        <v>18978</v>
      </c>
      <c r="O225" s="29">
        <v>2</v>
      </c>
      <c r="P225" s="29">
        <v>1</v>
      </c>
      <c r="Q225" s="29" t="s">
        <v>19003</v>
      </c>
      <c r="R225" s="29" t="s">
        <v>8</v>
      </c>
      <c r="S225" s="29" t="s">
        <v>8</v>
      </c>
      <c r="T225" s="29" t="s">
        <v>8</v>
      </c>
      <c r="U225" s="29" t="s">
        <v>8</v>
      </c>
      <c r="V225" s="29">
        <v>5</v>
      </c>
      <c r="W225" s="29" t="s">
        <v>1560</v>
      </c>
      <c r="X225" s="29">
        <v>0</v>
      </c>
      <c r="Y225" s="29" t="s">
        <v>8</v>
      </c>
      <c r="Z225" s="29">
        <v>1</v>
      </c>
      <c r="AA225" s="29" t="s">
        <v>19001</v>
      </c>
      <c r="AB225" s="29" t="s">
        <v>18988</v>
      </c>
      <c r="AC225" s="29" t="s">
        <v>8</v>
      </c>
      <c r="AD225" s="29" t="s">
        <v>8</v>
      </c>
      <c r="AE225" s="29" t="s">
        <v>8</v>
      </c>
      <c r="AF225" s="29" t="s">
        <v>8</v>
      </c>
      <c r="AG225" s="29" t="s">
        <v>8</v>
      </c>
      <c r="AH225" s="29" t="s">
        <v>8</v>
      </c>
      <c r="AI225" s="29" t="s">
        <v>8</v>
      </c>
      <c r="AJ225" s="29" t="s">
        <v>8</v>
      </c>
      <c r="AK225" s="29" t="s">
        <v>8</v>
      </c>
      <c r="AL225" s="29" t="s">
        <v>8</v>
      </c>
      <c r="AM225" s="29" t="s">
        <v>8</v>
      </c>
      <c r="AN225" s="29" t="s">
        <v>8</v>
      </c>
      <c r="AO225" s="29" t="s">
        <v>8</v>
      </c>
      <c r="AP225" s="29" t="s">
        <v>8</v>
      </c>
      <c r="AQ225" s="29" t="s">
        <v>8</v>
      </c>
      <c r="AR225" s="29" t="s">
        <v>8</v>
      </c>
      <c r="AS225" s="29" t="s">
        <v>8</v>
      </c>
      <c r="AT225" s="29" t="s">
        <v>8</v>
      </c>
      <c r="AU225" s="29" t="s">
        <v>8</v>
      </c>
      <c r="AV225" s="29" t="s">
        <v>8</v>
      </c>
      <c r="AW225" s="29" t="s">
        <v>8</v>
      </c>
      <c r="AX225" s="29" t="s">
        <v>8</v>
      </c>
      <c r="AY225" s="29" t="s">
        <v>8</v>
      </c>
      <c r="AZ225" s="29" t="s">
        <v>8</v>
      </c>
      <c r="BA225" s="29" t="s">
        <v>8</v>
      </c>
      <c r="BB225" s="29" t="s">
        <v>8</v>
      </c>
      <c r="BC225" s="29" t="s">
        <v>8</v>
      </c>
      <c r="BD225" s="29" t="s">
        <v>8</v>
      </c>
      <c r="BE225" s="29" t="s">
        <v>8</v>
      </c>
      <c r="BF225" s="29" t="s">
        <v>8</v>
      </c>
      <c r="BG225" s="29" t="s">
        <v>8</v>
      </c>
      <c r="BH225" s="29" t="s">
        <v>8</v>
      </c>
      <c r="BI225" s="29" t="s">
        <v>8</v>
      </c>
      <c r="BJ225" s="29" t="s">
        <v>8</v>
      </c>
      <c r="BK225" s="29" t="s">
        <v>8</v>
      </c>
      <c r="BL225" s="29" t="s">
        <v>8</v>
      </c>
      <c r="BM225" s="29" t="s">
        <v>8</v>
      </c>
      <c r="BN225" s="29" t="s">
        <v>8</v>
      </c>
      <c r="BO225" s="29" t="s">
        <v>8</v>
      </c>
      <c r="BP225" s="29" t="s">
        <v>8</v>
      </c>
      <c r="BQ225" s="29" t="s">
        <v>8</v>
      </c>
      <c r="BR225" s="29" t="s">
        <v>8</v>
      </c>
      <c r="BS225" s="29" t="s">
        <v>562</v>
      </c>
      <c r="BT225" s="29" t="b">
        <v>1</v>
      </c>
      <c r="BU225" s="29" t="b">
        <v>0</v>
      </c>
      <c r="BV225" s="29" t="b">
        <v>1</v>
      </c>
      <c r="BW225" s="29" t="b">
        <v>0</v>
      </c>
      <c r="BX225" s="29" t="b">
        <v>0</v>
      </c>
      <c r="BY225" s="29" t="b">
        <v>0</v>
      </c>
      <c r="BZ225" s="29" t="b">
        <v>0</v>
      </c>
      <c r="CA225" s="29" t="b">
        <v>0</v>
      </c>
      <c r="CB225" s="29">
        <v>1</v>
      </c>
      <c r="CC225" s="29" t="s">
        <v>2272</v>
      </c>
      <c r="CD225" s="29" t="s">
        <v>2273</v>
      </c>
      <c r="CE225" s="29" t="s">
        <v>2274</v>
      </c>
      <c r="CF225" s="29" t="s">
        <v>2275</v>
      </c>
    </row>
    <row r="226" spans="1:84" x14ac:dyDescent="0.25">
      <c r="A226" s="29" t="s">
        <v>2276</v>
      </c>
      <c r="B226" s="29">
        <v>310410928917370</v>
      </c>
      <c r="C226" s="29">
        <v>8.9014103279289106E+19</v>
      </c>
      <c r="D226" s="29">
        <v>353118081439583</v>
      </c>
      <c r="E226" s="29">
        <v>88</v>
      </c>
      <c r="F226" s="29">
        <v>3</v>
      </c>
      <c r="G226" s="29">
        <v>1237</v>
      </c>
      <c r="H226" s="29">
        <v>1237</v>
      </c>
      <c r="I226" s="29" t="s">
        <v>2277</v>
      </c>
      <c r="J226" s="29" t="s">
        <v>2278</v>
      </c>
      <c r="K226" s="50">
        <v>2.37244916097004E+16</v>
      </c>
      <c r="L226" s="50">
        <v>9037179728565990</v>
      </c>
      <c r="M226" s="50">
        <v>-5729287315986620</v>
      </c>
      <c r="N226" s="29" t="s">
        <v>19007</v>
      </c>
      <c r="O226" s="29">
        <v>2</v>
      </c>
      <c r="P226" s="29">
        <v>1</v>
      </c>
      <c r="Q226" s="29" t="s">
        <v>18994</v>
      </c>
      <c r="R226" s="29" t="s">
        <v>8</v>
      </c>
      <c r="S226" s="29" t="s">
        <v>8</v>
      </c>
      <c r="T226" s="29" t="s">
        <v>8</v>
      </c>
      <c r="U226" s="29" t="s">
        <v>8</v>
      </c>
      <c r="V226" s="29" t="s">
        <v>8</v>
      </c>
      <c r="W226" s="29" t="s">
        <v>8</v>
      </c>
      <c r="X226" s="29" t="s">
        <v>8</v>
      </c>
      <c r="Y226" s="29" t="s">
        <v>8</v>
      </c>
      <c r="Z226" s="29" t="s">
        <v>8</v>
      </c>
      <c r="AA226" s="29" t="s">
        <v>8</v>
      </c>
      <c r="AB226" s="29" t="s">
        <v>8</v>
      </c>
      <c r="AC226" s="29" t="s">
        <v>8</v>
      </c>
      <c r="AD226" s="29" t="s">
        <v>8</v>
      </c>
      <c r="AE226" s="29" t="s">
        <v>8</v>
      </c>
      <c r="AF226" s="29" t="s">
        <v>8</v>
      </c>
      <c r="AG226" s="29">
        <v>2</v>
      </c>
      <c r="AH226" s="29">
        <v>3</v>
      </c>
      <c r="AI226" s="29" t="s">
        <v>8</v>
      </c>
      <c r="AJ226" s="29">
        <v>1</v>
      </c>
      <c r="AK226" s="29" t="s">
        <v>18988</v>
      </c>
      <c r="AL226" s="29" t="s">
        <v>18988</v>
      </c>
      <c r="AM226" s="29" t="s">
        <v>8</v>
      </c>
      <c r="AN226" s="29" t="s">
        <v>8</v>
      </c>
      <c r="AO226" s="29" t="s">
        <v>8</v>
      </c>
      <c r="AP226" s="29" t="s">
        <v>8</v>
      </c>
      <c r="AQ226" s="29" t="s">
        <v>8</v>
      </c>
      <c r="AR226" s="29" t="s">
        <v>8</v>
      </c>
      <c r="AS226" s="29" t="s">
        <v>8</v>
      </c>
      <c r="AT226" s="29" t="s">
        <v>8</v>
      </c>
      <c r="AU226" s="29" t="s">
        <v>8</v>
      </c>
      <c r="AV226" s="29" t="s">
        <v>8</v>
      </c>
      <c r="AW226" s="29" t="s">
        <v>8</v>
      </c>
      <c r="AX226" s="29" t="s">
        <v>8</v>
      </c>
      <c r="AY226" s="29" t="s">
        <v>8</v>
      </c>
      <c r="AZ226" s="29" t="s">
        <v>8</v>
      </c>
      <c r="BA226" s="29" t="s">
        <v>8</v>
      </c>
      <c r="BB226" s="29" t="s">
        <v>8</v>
      </c>
      <c r="BC226" s="29" t="s">
        <v>8</v>
      </c>
      <c r="BD226" s="29" t="s">
        <v>8</v>
      </c>
      <c r="BE226" s="29" t="s">
        <v>8</v>
      </c>
      <c r="BF226" s="29" t="s">
        <v>8</v>
      </c>
      <c r="BG226" s="29" t="s">
        <v>8</v>
      </c>
      <c r="BH226" s="29" t="s">
        <v>8</v>
      </c>
      <c r="BI226" s="29" t="s">
        <v>8</v>
      </c>
      <c r="BJ226" s="29" t="s">
        <v>8</v>
      </c>
      <c r="BK226" s="29" t="s">
        <v>8</v>
      </c>
      <c r="BL226" s="29" t="s">
        <v>8</v>
      </c>
      <c r="BM226" s="29" t="s">
        <v>8</v>
      </c>
      <c r="BN226" s="29" t="s">
        <v>8</v>
      </c>
      <c r="BO226" s="29" t="s">
        <v>8</v>
      </c>
      <c r="BP226" s="29" t="s">
        <v>8</v>
      </c>
      <c r="BQ226" s="29" t="s">
        <v>8</v>
      </c>
      <c r="BR226" s="29" t="s">
        <v>8</v>
      </c>
      <c r="BS226" s="29" t="s">
        <v>2279</v>
      </c>
      <c r="BT226" s="29" t="b">
        <v>1</v>
      </c>
      <c r="BU226" s="29" t="b">
        <v>0</v>
      </c>
      <c r="BV226" s="29" t="b">
        <v>1</v>
      </c>
      <c r="BW226" s="29" t="b">
        <v>0</v>
      </c>
      <c r="BX226" s="29" t="b">
        <v>0</v>
      </c>
      <c r="BY226" s="29" t="b">
        <v>0</v>
      </c>
      <c r="BZ226" s="29" t="b">
        <v>0</v>
      </c>
      <c r="CA226" s="29" t="b">
        <v>0</v>
      </c>
      <c r="CB226" s="29">
        <v>1</v>
      </c>
      <c r="CC226" s="29" t="s">
        <v>2280</v>
      </c>
      <c r="CD226" s="29" t="s">
        <v>2281</v>
      </c>
      <c r="CE226" s="29" t="s">
        <v>2282</v>
      </c>
      <c r="CF226" s="29" t="s">
        <v>2283</v>
      </c>
    </row>
    <row r="227" spans="1:84" x14ac:dyDescent="0.25">
      <c r="A227" s="29" t="s">
        <v>2284</v>
      </c>
      <c r="B227" s="29">
        <v>310410928917370</v>
      </c>
      <c r="C227" s="29">
        <v>8.9014103279289106E+19</v>
      </c>
      <c r="D227" s="29">
        <v>353118081439583</v>
      </c>
      <c r="E227" s="29">
        <v>88</v>
      </c>
      <c r="F227" s="29">
        <v>11</v>
      </c>
      <c r="G227" s="29">
        <v>1239</v>
      </c>
      <c r="H227" s="29">
        <v>1239</v>
      </c>
      <c r="I227" s="29" t="s">
        <v>2285</v>
      </c>
      <c r="J227" s="29" t="s">
        <v>2286</v>
      </c>
      <c r="K227" s="50">
        <v>2.37252436386712E+16</v>
      </c>
      <c r="L227" s="50">
        <v>9037212676534650</v>
      </c>
      <c r="M227" s="50">
        <v>-4566856151656600</v>
      </c>
      <c r="N227" s="29" t="s">
        <v>18978</v>
      </c>
      <c r="O227" s="29">
        <v>2</v>
      </c>
      <c r="P227" s="29">
        <v>1</v>
      </c>
      <c r="Q227" s="29" t="s">
        <v>8</v>
      </c>
      <c r="R227" s="29" t="s">
        <v>8</v>
      </c>
      <c r="S227" s="29" t="s">
        <v>8</v>
      </c>
      <c r="T227" s="29" t="s">
        <v>8</v>
      </c>
      <c r="U227" s="29" t="s">
        <v>8</v>
      </c>
      <c r="V227" s="29" t="s">
        <v>8</v>
      </c>
      <c r="W227" s="29" t="s">
        <v>8</v>
      </c>
      <c r="X227" s="29" t="s">
        <v>8</v>
      </c>
      <c r="Y227" s="29" t="s">
        <v>8</v>
      </c>
      <c r="Z227" s="29" t="s">
        <v>8</v>
      </c>
      <c r="AA227" s="29" t="s">
        <v>8</v>
      </c>
      <c r="AB227" s="29" t="s">
        <v>8</v>
      </c>
      <c r="AC227" s="29" t="s">
        <v>8</v>
      </c>
      <c r="AD227" s="29" t="s">
        <v>8</v>
      </c>
      <c r="AE227" s="29" t="s">
        <v>8</v>
      </c>
      <c r="AF227" s="29" t="s">
        <v>8</v>
      </c>
      <c r="AG227" s="29" t="s">
        <v>8</v>
      </c>
      <c r="AH227" s="29" t="s">
        <v>8</v>
      </c>
      <c r="AI227" s="29" t="s">
        <v>8</v>
      </c>
      <c r="AJ227" s="29" t="s">
        <v>8</v>
      </c>
      <c r="AK227" s="29" t="s">
        <v>8</v>
      </c>
      <c r="AL227" s="29" t="s">
        <v>8</v>
      </c>
      <c r="AM227" s="29" t="s">
        <v>8</v>
      </c>
      <c r="AN227" s="29" t="s">
        <v>8</v>
      </c>
      <c r="AO227" s="29" t="s">
        <v>8</v>
      </c>
      <c r="AP227" s="29" t="s">
        <v>8</v>
      </c>
      <c r="AQ227" s="29" t="s">
        <v>8</v>
      </c>
      <c r="AR227" s="29" t="s">
        <v>8</v>
      </c>
      <c r="AS227" s="29" t="s">
        <v>8</v>
      </c>
      <c r="AT227" s="29" t="s">
        <v>8</v>
      </c>
      <c r="AU227" s="29" t="s">
        <v>8</v>
      </c>
      <c r="AV227" s="29" t="s">
        <v>8</v>
      </c>
      <c r="AW227" s="29" t="s">
        <v>8</v>
      </c>
      <c r="AX227" s="29" t="s">
        <v>8</v>
      </c>
      <c r="AY227" s="29" t="s">
        <v>8</v>
      </c>
      <c r="AZ227" s="29" t="s">
        <v>8</v>
      </c>
      <c r="BA227" s="29" t="s">
        <v>8</v>
      </c>
      <c r="BB227" s="29" t="s">
        <v>8</v>
      </c>
      <c r="BC227" s="29" t="s">
        <v>8</v>
      </c>
      <c r="BD227" s="29" t="s">
        <v>8</v>
      </c>
      <c r="BE227" s="29" t="s">
        <v>8</v>
      </c>
      <c r="BF227" s="29" t="s">
        <v>8</v>
      </c>
      <c r="BG227" s="29" t="s">
        <v>8</v>
      </c>
      <c r="BH227" s="29" t="s">
        <v>8</v>
      </c>
      <c r="BI227" s="29" t="s">
        <v>8</v>
      </c>
      <c r="BJ227" s="29" t="s">
        <v>8</v>
      </c>
      <c r="BK227" s="29" t="s">
        <v>8</v>
      </c>
      <c r="BL227" s="29" t="s">
        <v>8</v>
      </c>
      <c r="BM227" s="29" t="s">
        <v>8</v>
      </c>
      <c r="BN227" s="29" t="s">
        <v>8</v>
      </c>
      <c r="BO227" s="29" t="s">
        <v>8</v>
      </c>
      <c r="BP227" s="29" t="s">
        <v>8</v>
      </c>
      <c r="BQ227" s="29">
        <v>1</v>
      </c>
      <c r="BR227" s="29" t="s">
        <v>8</v>
      </c>
      <c r="BS227" s="29" t="s">
        <v>2287</v>
      </c>
      <c r="BT227" s="29" t="b">
        <v>1</v>
      </c>
      <c r="BU227" s="29" t="b">
        <v>0</v>
      </c>
      <c r="BV227" s="29" t="b">
        <v>1</v>
      </c>
      <c r="BW227" s="29" t="b">
        <v>0</v>
      </c>
      <c r="BX227" s="29" t="b">
        <v>0</v>
      </c>
      <c r="BY227" s="29" t="b">
        <v>0</v>
      </c>
      <c r="BZ227" s="29" t="b">
        <v>0</v>
      </c>
      <c r="CA227" s="29" t="b">
        <v>0</v>
      </c>
      <c r="CB227" s="29">
        <v>1</v>
      </c>
      <c r="CC227" s="29" t="s">
        <v>2288</v>
      </c>
      <c r="CD227" s="29" t="s">
        <v>2289</v>
      </c>
      <c r="CE227" s="29" t="s">
        <v>2290</v>
      </c>
      <c r="CF227" s="29" t="s">
        <v>2291</v>
      </c>
    </row>
    <row r="228" spans="1:84" x14ac:dyDescent="0.25">
      <c r="A228" s="29" t="s">
        <v>2292</v>
      </c>
      <c r="B228" s="29">
        <v>310410928917370</v>
      </c>
      <c r="C228" s="29">
        <v>8.9014103279289106E+19</v>
      </c>
      <c r="D228" s="29">
        <v>353118081439583</v>
      </c>
      <c r="E228" s="29">
        <v>88</v>
      </c>
      <c r="F228" s="29">
        <v>9</v>
      </c>
      <c r="G228" s="29">
        <v>1238</v>
      </c>
      <c r="H228" s="29">
        <v>1238</v>
      </c>
      <c r="I228" s="29" t="s">
        <v>2293</v>
      </c>
      <c r="J228" s="29" t="s">
        <v>2294</v>
      </c>
      <c r="K228" s="50">
        <v>2.37252432651382E+16</v>
      </c>
      <c r="L228" s="50">
        <v>903722046975886</v>
      </c>
      <c r="M228" s="50">
        <v>-2.9613889238186E+16</v>
      </c>
      <c r="N228" s="29" t="s">
        <v>18978</v>
      </c>
      <c r="O228" s="29">
        <v>2</v>
      </c>
      <c r="P228" s="29">
        <v>1</v>
      </c>
      <c r="Q228" s="29" t="s">
        <v>19081</v>
      </c>
      <c r="R228" s="29" t="s">
        <v>8</v>
      </c>
      <c r="S228" s="29" t="s">
        <v>8</v>
      </c>
      <c r="T228" s="29" t="s">
        <v>8</v>
      </c>
      <c r="U228" s="29" t="s">
        <v>8</v>
      </c>
      <c r="V228" s="29">
        <v>5</v>
      </c>
      <c r="W228" s="29" t="s">
        <v>2295</v>
      </c>
      <c r="X228" s="29">
        <v>0</v>
      </c>
      <c r="Y228" s="29" t="s">
        <v>8</v>
      </c>
      <c r="Z228" s="29">
        <v>1</v>
      </c>
      <c r="AA228" s="29" t="s">
        <v>18994</v>
      </c>
      <c r="AB228" s="29" t="s">
        <v>18994</v>
      </c>
      <c r="AC228" s="29" t="s">
        <v>8</v>
      </c>
      <c r="AD228" s="29" t="s">
        <v>8</v>
      </c>
      <c r="AE228" s="29" t="s">
        <v>8</v>
      </c>
      <c r="AF228" s="29" t="s">
        <v>8</v>
      </c>
      <c r="AG228" s="29" t="s">
        <v>8</v>
      </c>
      <c r="AH228" s="29" t="s">
        <v>8</v>
      </c>
      <c r="AI228" s="29" t="s">
        <v>8</v>
      </c>
      <c r="AJ228" s="29" t="s">
        <v>8</v>
      </c>
      <c r="AK228" s="29" t="s">
        <v>8</v>
      </c>
      <c r="AL228" s="29" t="s">
        <v>8</v>
      </c>
      <c r="AM228" s="29" t="s">
        <v>8</v>
      </c>
      <c r="AN228" s="29" t="s">
        <v>8</v>
      </c>
      <c r="AO228" s="29" t="s">
        <v>8</v>
      </c>
      <c r="AP228" s="29" t="s">
        <v>8</v>
      </c>
      <c r="AQ228" s="29" t="s">
        <v>8</v>
      </c>
      <c r="AR228" s="29" t="s">
        <v>8</v>
      </c>
      <c r="AS228" s="29" t="s">
        <v>8</v>
      </c>
      <c r="AT228" s="29" t="s">
        <v>8</v>
      </c>
      <c r="AU228" s="29" t="s">
        <v>8</v>
      </c>
      <c r="AV228" s="29" t="s">
        <v>8</v>
      </c>
      <c r="AW228" s="29" t="s">
        <v>8</v>
      </c>
      <c r="AX228" s="29" t="s">
        <v>8</v>
      </c>
      <c r="AY228" s="29" t="s">
        <v>8</v>
      </c>
      <c r="AZ228" s="29" t="s">
        <v>8</v>
      </c>
      <c r="BA228" s="29" t="s">
        <v>8</v>
      </c>
      <c r="BB228" s="29" t="s">
        <v>8</v>
      </c>
      <c r="BC228" s="29" t="s">
        <v>8</v>
      </c>
      <c r="BD228" s="29" t="s">
        <v>8</v>
      </c>
      <c r="BE228" s="29" t="s">
        <v>8</v>
      </c>
      <c r="BF228" s="29" t="s">
        <v>8</v>
      </c>
      <c r="BG228" s="29" t="s">
        <v>8</v>
      </c>
      <c r="BH228" s="29" t="s">
        <v>8</v>
      </c>
      <c r="BI228" s="29" t="s">
        <v>8</v>
      </c>
      <c r="BJ228" s="29" t="s">
        <v>8</v>
      </c>
      <c r="BK228" s="29" t="s">
        <v>8</v>
      </c>
      <c r="BL228" s="29" t="s">
        <v>8</v>
      </c>
      <c r="BM228" s="29" t="s">
        <v>8</v>
      </c>
      <c r="BN228" s="29" t="s">
        <v>8</v>
      </c>
      <c r="BO228" s="29" t="s">
        <v>8</v>
      </c>
      <c r="BP228" s="29" t="s">
        <v>8</v>
      </c>
      <c r="BQ228" s="29" t="s">
        <v>8</v>
      </c>
      <c r="BR228" s="29" t="s">
        <v>8</v>
      </c>
      <c r="BS228" s="29" t="s">
        <v>2296</v>
      </c>
      <c r="BT228" s="29" t="b">
        <v>1</v>
      </c>
      <c r="BU228" s="29" t="b">
        <v>0</v>
      </c>
      <c r="BV228" s="29" t="b">
        <v>1</v>
      </c>
      <c r="BW228" s="29" t="b">
        <v>0</v>
      </c>
      <c r="BX228" s="29" t="b">
        <v>0</v>
      </c>
      <c r="BY228" s="29" t="b">
        <v>0</v>
      </c>
      <c r="BZ228" s="29" t="b">
        <v>0</v>
      </c>
      <c r="CA228" s="29" t="b">
        <v>0</v>
      </c>
      <c r="CB228" s="29">
        <v>1</v>
      </c>
      <c r="CC228" s="29" t="s">
        <v>2297</v>
      </c>
      <c r="CD228" s="29" t="s">
        <v>2298</v>
      </c>
      <c r="CE228" s="29" t="s">
        <v>2299</v>
      </c>
      <c r="CF228" s="29" t="s">
        <v>2300</v>
      </c>
    </row>
    <row r="229" spans="1:84" x14ac:dyDescent="0.25">
      <c r="A229" s="29" t="s">
        <v>2301</v>
      </c>
      <c r="B229" s="29">
        <v>310410928917370</v>
      </c>
      <c r="C229" s="29">
        <v>8.9014103279289106E+19</v>
      </c>
      <c r="D229" s="29">
        <v>353118081439583</v>
      </c>
      <c r="E229" s="29">
        <v>88</v>
      </c>
      <c r="F229" s="29">
        <v>11</v>
      </c>
      <c r="G229" s="29">
        <v>1240</v>
      </c>
      <c r="H229" s="29">
        <v>1240</v>
      </c>
      <c r="I229" s="29" t="s">
        <v>2302</v>
      </c>
      <c r="J229" s="29" t="s">
        <v>2303</v>
      </c>
      <c r="K229" s="50">
        <v>2372473719086820</v>
      </c>
      <c r="L229" s="50">
        <v>9037171451819380</v>
      </c>
      <c r="M229" s="50">
        <v>-6811351880770070</v>
      </c>
      <c r="N229" s="29" t="s">
        <v>18978</v>
      </c>
      <c r="O229" s="29">
        <v>2</v>
      </c>
      <c r="P229" s="29">
        <v>1</v>
      </c>
      <c r="Q229" s="29" t="s">
        <v>8</v>
      </c>
      <c r="R229" s="29" t="s">
        <v>8</v>
      </c>
      <c r="S229" s="29" t="s">
        <v>8</v>
      </c>
      <c r="T229" s="29" t="s">
        <v>8</v>
      </c>
      <c r="U229" s="29" t="s">
        <v>8</v>
      </c>
      <c r="V229" s="29" t="s">
        <v>8</v>
      </c>
      <c r="W229" s="29" t="s">
        <v>8</v>
      </c>
      <c r="X229" s="29" t="s">
        <v>8</v>
      </c>
      <c r="Y229" s="29" t="s">
        <v>8</v>
      </c>
      <c r="Z229" s="29" t="s">
        <v>8</v>
      </c>
      <c r="AA229" s="29" t="s">
        <v>8</v>
      </c>
      <c r="AB229" s="29" t="s">
        <v>8</v>
      </c>
      <c r="AC229" s="29" t="s">
        <v>8</v>
      </c>
      <c r="AD229" s="29" t="s">
        <v>8</v>
      </c>
      <c r="AE229" s="29" t="s">
        <v>8</v>
      </c>
      <c r="AF229" s="29" t="s">
        <v>8</v>
      </c>
      <c r="AG229" s="29" t="s">
        <v>8</v>
      </c>
      <c r="AH229" s="29" t="s">
        <v>8</v>
      </c>
      <c r="AI229" s="29" t="s">
        <v>8</v>
      </c>
      <c r="AJ229" s="29" t="s">
        <v>8</v>
      </c>
      <c r="AK229" s="29" t="s">
        <v>8</v>
      </c>
      <c r="AL229" s="29" t="s">
        <v>8</v>
      </c>
      <c r="AM229" s="29" t="s">
        <v>8</v>
      </c>
      <c r="AN229" s="29" t="s">
        <v>8</v>
      </c>
      <c r="AO229" s="29" t="s">
        <v>8</v>
      </c>
      <c r="AP229" s="29" t="s">
        <v>8</v>
      </c>
      <c r="AQ229" s="29" t="s">
        <v>8</v>
      </c>
      <c r="AR229" s="29" t="s">
        <v>8</v>
      </c>
      <c r="AS229" s="29" t="s">
        <v>8</v>
      </c>
      <c r="AT229" s="29" t="s">
        <v>8</v>
      </c>
      <c r="AU229" s="29" t="s">
        <v>8</v>
      </c>
      <c r="AV229" s="29" t="s">
        <v>8</v>
      </c>
      <c r="AW229" s="29" t="s">
        <v>8</v>
      </c>
      <c r="AX229" s="29" t="s">
        <v>8</v>
      </c>
      <c r="AY229" s="29" t="s">
        <v>8</v>
      </c>
      <c r="AZ229" s="29" t="s">
        <v>8</v>
      </c>
      <c r="BA229" s="29" t="s">
        <v>8</v>
      </c>
      <c r="BB229" s="29" t="s">
        <v>8</v>
      </c>
      <c r="BC229" s="29" t="s">
        <v>8</v>
      </c>
      <c r="BD229" s="29" t="s">
        <v>8</v>
      </c>
      <c r="BE229" s="29" t="s">
        <v>8</v>
      </c>
      <c r="BF229" s="29" t="s">
        <v>8</v>
      </c>
      <c r="BG229" s="29" t="s">
        <v>8</v>
      </c>
      <c r="BH229" s="29" t="s">
        <v>8</v>
      </c>
      <c r="BI229" s="29" t="s">
        <v>8</v>
      </c>
      <c r="BJ229" s="29" t="s">
        <v>8</v>
      </c>
      <c r="BK229" s="29" t="s">
        <v>8</v>
      </c>
      <c r="BL229" s="29" t="s">
        <v>8</v>
      </c>
      <c r="BM229" s="29" t="s">
        <v>8</v>
      </c>
      <c r="BN229" s="29" t="s">
        <v>8</v>
      </c>
      <c r="BO229" s="29" t="s">
        <v>8</v>
      </c>
      <c r="BP229" s="29" t="s">
        <v>8</v>
      </c>
      <c r="BQ229" s="29">
        <v>2</v>
      </c>
      <c r="BR229" s="29" t="s">
        <v>8</v>
      </c>
      <c r="BS229" s="29" t="s">
        <v>2304</v>
      </c>
      <c r="BT229" s="29" t="b">
        <v>1</v>
      </c>
      <c r="BU229" s="29" t="b">
        <v>0</v>
      </c>
      <c r="BV229" s="29" t="b">
        <v>1</v>
      </c>
      <c r="BW229" s="29" t="b">
        <v>0</v>
      </c>
      <c r="BX229" s="29" t="b">
        <v>0</v>
      </c>
      <c r="BY229" s="29" t="b">
        <v>0</v>
      </c>
      <c r="BZ229" s="29" t="b">
        <v>0</v>
      </c>
      <c r="CA229" s="29" t="b">
        <v>0</v>
      </c>
      <c r="CB229" s="29">
        <v>1</v>
      </c>
      <c r="CC229" s="29" t="s">
        <v>2305</v>
      </c>
      <c r="CD229" s="29" t="s">
        <v>2306</v>
      </c>
      <c r="CE229" s="29" t="s">
        <v>2307</v>
      </c>
      <c r="CF229" s="29" t="s">
        <v>2308</v>
      </c>
    </row>
    <row r="230" spans="1:84" x14ac:dyDescent="0.25">
      <c r="A230" s="29" t="s">
        <v>2309</v>
      </c>
      <c r="B230" s="29">
        <v>310410942995952</v>
      </c>
      <c r="C230" s="29">
        <v>8.9014103279429894E+19</v>
      </c>
      <c r="D230" s="29">
        <v>353118083539513</v>
      </c>
      <c r="E230" s="29">
        <v>88</v>
      </c>
      <c r="F230" s="29">
        <v>8</v>
      </c>
      <c r="G230" s="29">
        <v>1230</v>
      </c>
      <c r="H230" s="29">
        <v>1230</v>
      </c>
      <c r="I230" s="29" t="s">
        <v>2310</v>
      </c>
      <c r="J230" s="29" t="s">
        <v>2311</v>
      </c>
      <c r="K230" s="50">
        <v>2372574184911500</v>
      </c>
      <c r="L230" s="50">
        <v>9037291772013570</v>
      </c>
      <c r="M230" s="50">
        <v>-3.6556532159272496E+16</v>
      </c>
      <c r="N230" s="29" t="s">
        <v>18977</v>
      </c>
      <c r="O230" s="29">
        <v>2</v>
      </c>
      <c r="P230" s="29">
        <v>1</v>
      </c>
      <c r="Q230" s="29" t="s">
        <v>8</v>
      </c>
      <c r="R230" s="29">
        <v>2</v>
      </c>
      <c r="S230" s="29">
        <v>3</v>
      </c>
      <c r="T230" s="29" t="s">
        <v>8</v>
      </c>
      <c r="U230" s="29">
        <v>15</v>
      </c>
      <c r="V230" s="29" t="s">
        <v>8</v>
      </c>
      <c r="W230" s="29" t="s">
        <v>8</v>
      </c>
      <c r="X230" s="29" t="s">
        <v>8</v>
      </c>
      <c r="Y230" s="29" t="s">
        <v>8</v>
      </c>
      <c r="Z230" s="29" t="s">
        <v>8</v>
      </c>
      <c r="AA230" s="29" t="s">
        <v>8</v>
      </c>
      <c r="AB230" s="29" t="s">
        <v>8</v>
      </c>
      <c r="AC230" s="29" t="s">
        <v>8</v>
      </c>
      <c r="AD230" s="29" t="s">
        <v>8</v>
      </c>
      <c r="AE230" s="29" t="s">
        <v>8</v>
      </c>
      <c r="AF230" s="29" t="s">
        <v>8</v>
      </c>
      <c r="AG230" s="29" t="s">
        <v>8</v>
      </c>
      <c r="AH230" s="29" t="s">
        <v>8</v>
      </c>
      <c r="AI230" s="29" t="s">
        <v>8</v>
      </c>
      <c r="AJ230" s="29" t="s">
        <v>8</v>
      </c>
      <c r="AK230" s="29" t="s">
        <v>8</v>
      </c>
      <c r="AL230" s="29" t="s">
        <v>8</v>
      </c>
      <c r="AM230" s="29" t="s">
        <v>8</v>
      </c>
      <c r="AN230" s="29" t="s">
        <v>8</v>
      </c>
      <c r="AO230" s="29" t="s">
        <v>8</v>
      </c>
      <c r="AP230" s="29" t="s">
        <v>8</v>
      </c>
      <c r="AQ230" s="29" t="s">
        <v>8</v>
      </c>
      <c r="AR230" s="29" t="s">
        <v>8</v>
      </c>
      <c r="AS230" s="29" t="s">
        <v>8</v>
      </c>
      <c r="AT230" s="29" t="s">
        <v>8</v>
      </c>
      <c r="AU230" s="29" t="s">
        <v>8</v>
      </c>
      <c r="AV230" s="29" t="s">
        <v>8</v>
      </c>
      <c r="AW230" s="29" t="s">
        <v>8</v>
      </c>
      <c r="AX230" s="29" t="s">
        <v>8</v>
      </c>
      <c r="AY230" s="29" t="s">
        <v>8</v>
      </c>
      <c r="AZ230" s="29" t="s">
        <v>8</v>
      </c>
      <c r="BA230" s="29" t="s">
        <v>8</v>
      </c>
      <c r="BB230" s="29" t="s">
        <v>8</v>
      </c>
      <c r="BC230" s="29" t="s">
        <v>8</v>
      </c>
      <c r="BD230" s="29" t="s">
        <v>8</v>
      </c>
      <c r="BE230" s="29" t="s">
        <v>8</v>
      </c>
      <c r="BF230" s="29" t="s">
        <v>8</v>
      </c>
      <c r="BG230" s="29" t="s">
        <v>8</v>
      </c>
      <c r="BH230" s="29" t="s">
        <v>8</v>
      </c>
      <c r="BI230" s="29" t="s">
        <v>8</v>
      </c>
      <c r="BJ230" s="29" t="s">
        <v>8</v>
      </c>
      <c r="BK230" s="29" t="s">
        <v>8</v>
      </c>
      <c r="BL230" s="29" t="s">
        <v>8</v>
      </c>
      <c r="BM230" s="29" t="s">
        <v>8</v>
      </c>
      <c r="BN230" s="29" t="s">
        <v>8</v>
      </c>
      <c r="BO230" s="29" t="s">
        <v>8</v>
      </c>
      <c r="BP230" s="29" t="s">
        <v>8</v>
      </c>
      <c r="BQ230" s="29" t="s">
        <v>8</v>
      </c>
      <c r="BR230" s="29" t="s">
        <v>8</v>
      </c>
      <c r="BS230" s="29" t="s">
        <v>1753</v>
      </c>
      <c r="BT230" s="29" t="b">
        <v>0</v>
      </c>
      <c r="BU230" s="29" t="b">
        <v>0</v>
      </c>
      <c r="BV230" s="29" t="b">
        <v>0</v>
      </c>
      <c r="BW230" s="29" t="b">
        <v>0</v>
      </c>
      <c r="BX230" s="29" t="b">
        <v>0</v>
      </c>
      <c r="BY230" s="29" t="b">
        <v>1</v>
      </c>
      <c r="BZ230" s="29" t="b">
        <v>1</v>
      </c>
      <c r="CA230" s="29" t="b">
        <v>0</v>
      </c>
      <c r="CB230" s="29">
        <v>1</v>
      </c>
      <c r="CC230" s="29" t="s">
        <v>2312</v>
      </c>
      <c r="CD230" s="29" t="s">
        <v>2313</v>
      </c>
      <c r="CE230" s="29" t="s">
        <v>2314</v>
      </c>
      <c r="CF230" s="29" t="s">
        <v>2315</v>
      </c>
    </row>
    <row r="231" spans="1:84" x14ac:dyDescent="0.25">
      <c r="A231" s="29" t="s">
        <v>2316</v>
      </c>
      <c r="B231" s="29">
        <v>310410942995952</v>
      </c>
      <c r="C231" s="29">
        <v>8.9014103279429894E+19</v>
      </c>
      <c r="D231" s="29">
        <v>353118083539513</v>
      </c>
      <c r="E231" s="29">
        <v>88</v>
      </c>
      <c r="F231" s="29">
        <v>8</v>
      </c>
      <c r="G231" s="29">
        <v>1231</v>
      </c>
      <c r="H231" s="29">
        <v>1231</v>
      </c>
      <c r="I231" s="29" t="s">
        <v>2317</v>
      </c>
      <c r="J231" s="29" t="s">
        <v>2318</v>
      </c>
      <c r="K231" s="50">
        <v>2.37246237983091E+16</v>
      </c>
      <c r="L231" s="50">
        <v>9037179079951650</v>
      </c>
      <c r="M231" s="50">
        <v>-373776039961621</v>
      </c>
      <c r="N231" s="29" t="s">
        <v>18972</v>
      </c>
      <c r="O231" s="29">
        <v>2</v>
      </c>
      <c r="P231" s="29">
        <v>1</v>
      </c>
      <c r="Q231" s="29" t="s">
        <v>8</v>
      </c>
      <c r="R231" s="29">
        <v>2</v>
      </c>
      <c r="S231" s="29">
        <v>3</v>
      </c>
      <c r="T231" s="29" t="s">
        <v>8</v>
      </c>
      <c r="U231" s="29">
        <v>10</v>
      </c>
      <c r="V231" s="29" t="s">
        <v>8</v>
      </c>
      <c r="W231" s="29" t="s">
        <v>8</v>
      </c>
      <c r="X231" s="29" t="s">
        <v>8</v>
      </c>
      <c r="Y231" s="29" t="s">
        <v>8</v>
      </c>
      <c r="Z231" s="29" t="s">
        <v>8</v>
      </c>
      <c r="AA231" s="29" t="s">
        <v>8</v>
      </c>
      <c r="AB231" s="29" t="s">
        <v>8</v>
      </c>
      <c r="AC231" s="29" t="s">
        <v>8</v>
      </c>
      <c r="AD231" s="29" t="s">
        <v>8</v>
      </c>
      <c r="AE231" s="29" t="s">
        <v>8</v>
      </c>
      <c r="AF231" s="29" t="s">
        <v>8</v>
      </c>
      <c r="AG231" s="29" t="s">
        <v>8</v>
      </c>
      <c r="AH231" s="29" t="s">
        <v>8</v>
      </c>
      <c r="AI231" s="29" t="s">
        <v>8</v>
      </c>
      <c r="AJ231" s="29" t="s">
        <v>8</v>
      </c>
      <c r="AK231" s="29" t="s">
        <v>8</v>
      </c>
      <c r="AL231" s="29" t="s">
        <v>8</v>
      </c>
      <c r="AM231" s="29" t="s">
        <v>8</v>
      </c>
      <c r="AN231" s="29" t="s">
        <v>8</v>
      </c>
      <c r="AO231" s="29" t="s">
        <v>8</v>
      </c>
      <c r="AP231" s="29" t="s">
        <v>8</v>
      </c>
      <c r="AQ231" s="29" t="s">
        <v>8</v>
      </c>
      <c r="AR231" s="29" t="s">
        <v>8</v>
      </c>
      <c r="AS231" s="29" t="s">
        <v>8</v>
      </c>
      <c r="AT231" s="29" t="s">
        <v>8</v>
      </c>
      <c r="AU231" s="29" t="s">
        <v>8</v>
      </c>
      <c r="AV231" s="29" t="s">
        <v>8</v>
      </c>
      <c r="AW231" s="29" t="s">
        <v>8</v>
      </c>
      <c r="AX231" s="29" t="s">
        <v>8</v>
      </c>
      <c r="AY231" s="29" t="s">
        <v>8</v>
      </c>
      <c r="AZ231" s="29" t="s">
        <v>8</v>
      </c>
      <c r="BA231" s="29" t="s">
        <v>8</v>
      </c>
      <c r="BB231" s="29" t="s">
        <v>8</v>
      </c>
      <c r="BC231" s="29" t="s">
        <v>8</v>
      </c>
      <c r="BD231" s="29" t="s">
        <v>8</v>
      </c>
      <c r="BE231" s="29" t="s">
        <v>8</v>
      </c>
      <c r="BF231" s="29" t="s">
        <v>8</v>
      </c>
      <c r="BG231" s="29" t="s">
        <v>8</v>
      </c>
      <c r="BH231" s="29" t="s">
        <v>8</v>
      </c>
      <c r="BI231" s="29" t="s">
        <v>8</v>
      </c>
      <c r="BJ231" s="29" t="s">
        <v>8</v>
      </c>
      <c r="BK231" s="29" t="s">
        <v>8</v>
      </c>
      <c r="BL231" s="29" t="s">
        <v>8</v>
      </c>
      <c r="BM231" s="29" t="s">
        <v>8</v>
      </c>
      <c r="BN231" s="29" t="s">
        <v>8</v>
      </c>
      <c r="BO231" s="29" t="s">
        <v>8</v>
      </c>
      <c r="BP231" s="29" t="s">
        <v>8</v>
      </c>
      <c r="BQ231" s="29" t="s">
        <v>8</v>
      </c>
      <c r="BR231" s="29" t="s">
        <v>8</v>
      </c>
      <c r="BS231" s="29" t="s">
        <v>2319</v>
      </c>
      <c r="BT231" s="29" t="b">
        <v>0</v>
      </c>
      <c r="BU231" s="29" t="b">
        <v>0</v>
      </c>
      <c r="BV231" s="29" t="b">
        <v>0</v>
      </c>
      <c r="BW231" s="29" t="b">
        <v>0</v>
      </c>
      <c r="BX231" s="29" t="b">
        <v>0</v>
      </c>
      <c r="BY231" s="29" t="b">
        <v>1</v>
      </c>
      <c r="BZ231" s="29" t="b">
        <v>1</v>
      </c>
      <c r="CA231" s="29" t="b">
        <v>0</v>
      </c>
      <c r="CB231" s="29">
        <v>1</v>
      </c>
      <c r="CC231" s="29" t="s">
        <v>2320</v>
      </c>
      <c r="CD231" s="29" t="s">
        <v>2321</v>
      </c>
      <c r="CE231" s="29" t="s">
        <v>2322</v>
      </c>
      <c r="CF231" s="29" t="s">
        <v>2323</v>
      </c>
    </row>
    <row r="232" spans="1:84" x14ac:dyDescent="0.25">
      <c r="A232" s="29" t="s">
        <v>2324</v>
      </c>
      <c r="B232" s="29">
        <v>310410942995952</v>
      </c>
      <c r="C232" s="29">
        <v>8.9014103279429894E+19</v>
      </c>
      <c r="D232" s="29">
        <v>353118083539513</v>
      </c>
      <c r="E232" s="29">
        <v>88</v>
      </c>
      <c r="F232" s="29">
        <v>2</v>
      </c>
      <c r="G232" s="29">
        <v>1232</v>
      </c>
      <c r="H232" s="29">
        <v>1232</v>
      </c>
      <c r="I232" s="29" t="s">
        <v>2325</v>
      </c>
      <c r="J232" s="29" t="s">
        <v>2326</v>
      </c>
      <c r="K232" s="50">
        <v>2372453212800280</v>
      </c>
      <c r="L232" s="50">
        <v>9037146882937700</v>
      </c>
      <c r="M232" s="50">
        <v>-3.7454576469751E+16</v>
      </c>
      <c r="N232" s="29" t="s">
        <v>18972</v>
      </c>
      <c r="O232" s="29">
        <v>2</v>
      </c>
      <c r="P232" s="29">
        <v>1</v>
      </c>
      <c r="Q232" s="29" t="s">
        <v>8</v>
      </c>
      <c r="R232" s="29" t="s">
        <v>8</v>
      </c>
      <c r="S232" s="29" t="s">
        <v>8</v>
      </c>
      <c r="T232" s="29" t="s">
        <v>8</v>
      </c>
      <c r="U232" s="29" t="s">
        <v>8</v>
      </c>
      <c r="V232" s="29" t="s">
        <v>8</v>
      </c>
      <c r="W232" s="29" t="s">
        <v>8</v>
      </c>
      <c r="X232" s="29" t="s">
        <v>8</v>
      </c>
      <c r="Y232" s="29" t="s">
        <v>8</v>
      </c>
      <c r="Z232" s="29" t="s">
        <v>8</v>
      </c>
      <c r="AA232" s="29" t="s">
        <v>8</v>
      </c>
      <c r="AB232" s="29" t="s">
        <v>8</v>
      </c>
      <c r="AC232" s="29" t="s">
        <v>8</v>
      </c>
      <c r="AD232" s="29">
        <v>3</v>
      </c>
      <c r="AE232" s="29" t="s">
        <v>8</v>
      </c>
      <c r="AF232" s="29">
        <v>3</v>
      </c>
      <c r="AG232" s="29" t="s">
        <v>8</v>
      </c>
      <c r="AH232" s="29" t="s">
        <v>8</v>
      </c>
      <c r="AI232" s="29" t="s">
        <v>8</v>
      </c>
      <c r="AJ232" s="29" t="s">
        <v>8</v>
      </c>
      <c r="AK232" s="29" t="s">
        <v>8</v>
      </c>
      <c r="AL232" s="29" t="s">
        <v>8</v>
      </c>
      <c r="AM232" s="29" t="s">
        <v>8</v>
      </c>
      <c r="AN232" s="29" t="s">
        <v>8</v>
      </c>
      <c r="AO232" s="29" t="s">
        <v>8</v>
      </c>
      <c r="AP232" s="29" t="s">
        <v>8</v>
      </c>
      <c r="AQ232" s="29" t="s">
        <v>8</v>
      </c>
      <c r="AR232" s="29" t="s">
        <v>8</v>
      </c>
      <c r="AS232" s="29" t="s">
        <v>8</v>
      </c>
      <c r="AT232" s="29" t="s">
        <v>8</v>
      </c>
      <c r="AU232" s="29" t="s">
        <v>8</v>
      </c>
      <c r="AV232" s="29" t="s">
        <v>8</v>
      </c>
      <c r="AW232" s="29" t="s">
        <v>8</v>
      </c>
      <c r="AX232" s="29" t="s">
        <v>8</v>
      </c>
      <c r="AY232" s="29" t="s">
        <v>8</v>
      </c>
      <c r="AZ232" s="29" t="s">
        <v>8</v>
      </c>
      <c r="BA232" s="29" t="s">
        <v>8</v>
      </c>
      <c r="BB232" s="29" t="s">
        <v>8</v>
      </c>
      <c r="BC232" s="29" t="s">
        <v>8</v>
      </c>
      <c r="BD232" s="29" t="s">
        <v>8</v>
      </c>
      <c r="BE232" s="29" t="s">
        <v>8</v>
      </c>
      <c r="BF232" s="29" t="s">
        <v>8</v>
      </c>
      <c r="BG232" s="29" t="s">
        <v>8</v>
      </c>
      <c r="BH232" s="29" t="s">
        <v>8</v>
      </c>
      <c r="BI232" s="29" t="s">
        <v>8</v>
      </c>
      <c r="BJ232" s="29" t="s">
        <v>8</v>
      </c>
      <c r="BK232" s="29" t="s">
        <v>8</v>
      </c>
      <c r="BL232" s="29" t="s">
        <v>8</v>
      </c>
      <c r="BM232" s="29" t="s">
        <v>8</v>
      </c>
      <c r="BN232" s="29" t="s">
        <v>8</v>
      </c>
      <c r="BO232" s="29" t="s">
        <v>8</v>
      </c>
      <c r="BP232" s="29" t="s">
        <v>8</v>
      </c>
      <c r="BQ232" s="29" t="s">
        <v>8</v>
      </c>
      <c r="BR232" s="29" t="s">
        <v>8</v>
      </c>
      <c r="BS232" s="29" t="s">
        <v>2327</v>
      </c>
      <c r="BT232" s="29" t="b">
        <v>0</v>
      </c>
      <c r="BU232" s="29" t="b">
        <v>0</v>
      </c>
      <c r="BV232" s="29" t="b">
        <v>0</v>
      </c>
      <c r="BW232" s="29" t="b">
        <v>0</v>
      </c>
      <c r="BX232" s="29" t="b">
        <v>0</v>
      </c>
      <c r="BY232" s="29" t="b">
        <v>1</v>
      </c>
      <c r="BZ232" s="29" t="b">
        <v>1</v>
      </c>
      <c r="CA232" s="29" t="b">
        <v>0</v>
      </c>
      <c r="CB232" s="29">
        <v>1</v>
      </c>
      <c r="CC232" s="29" t="s">
        <v>2328</v>
      </c>
      <c r="CD232" s="29" t="s">
        <v>2329</v>
      </c>
      <c r="CE232" s="29" t="s">
        <v>2330</v>
      </c>
      <c r="CF232" s="29" t="s">
        <v>2331</v>
      </c>
    </row>
    <row r="233" spans="1:84" x14ac:dyDescent="0.25">
      <c r="A233" s="29" t="s">
        <v>2332</v>
      </c>
      <c r="B233" s="29">
        <v>310410942995952</v>
      </c>
      <c r="C233" s="29">
        <v>8.9014103279429894E+19</v>
      </c>
      <c r="D233" s="29">
        <v>353118083539513</v>
      </c>
      <c r="E233" s="29">
        <v>88</v>
      </c>
      <c r="F233" s="29">
        <v>2</v>
      </c>
      <c r="G233" s="29">
        <v>1233</v>
      </c>
      <c r="H233" s="29">
        <v>1233</v>
      </c>
      <c r="I233" s="29" t="s">
        <v>2333</v>
      </c>
      <c r="J233" s="29" t="s">
        <v>2334</v>
      </c>
      <c r="K233" s="50">
        <v>2372462824300320</v>
      </c>
      <c r="L233" s="50">
        <v>9037107643719950</v>
      </c>
      <c r="M233" s="50">
        <v>-5675374289588960</v>
      </c>
      <c r="N233" s="29" t="s">
        <v>18972</v>
      </c>
      <c r="O233" s="29">
        <v>2</v>
      </c>
      <c r="P233" s="29">
        <v>1</v>
      </c>
      <c r="Q233" s="29" t="s">
        <v>8</v>
      </c>
      <c r="R233" s="29" t="s">
        <v>8</v>
      </c>
      <c r="S233" s="29" t="s">
        <v>8</v>
      </c>
      <c r="T233" s="29" t="s">
        <v>8</v>
      </c>
      <c r="U233" s="29" t="s">
        <v>8</v>
      </c>
      <c r="V233" s="29" t="s">
        <v>8</v>
      </c>
      <c r="W233" s="29" t="s">
        <v>8</v>
      </c>
      <c r="X233" s="29" t="s">
        <v>8</v>
      </c>
      <c r="Y233" s="29" t="s">
        <v>8</v>
      </c>
      <c r="Z233" s="29" t="s">
        <v>8</v>
      </c>
      <c r="AA233" s="29" t="s">
        <v>8</v>
      </c>
      <c r="AB233" s="29" t="s">
        <v>8</v>
      </c>
      <c r="AC233" s="29" t="s">
        <v>8</v>
      </c>
      <c r="AD233" s="29">
        <v>2</v>
      </c>
      <c r="AE233" s="29" t="s">
        <v>8</v>
      </c>
      <c r="AF233" s="29">
        <v>1</v>
      </c>
      <c r="AG233" s="29" t="s">
        <v>8</v>
      </c>
      <c r="AH233" s="29" t="s">
        <v>8</v>
      </c>
      <c r="AI233" s="29" t="s">
        <v>8</v>
      </c>
      <c r="AJ233" s="29" t="s">
        <v>8</v>
      </c>
      <c r="AK233" s="29" t="s">
        <v>8</v>
      </c>
      <c r="AL233" s="29" t="s">
        <v>8</v>
      </c>
      <c r="AM233" s="29" t="s">
        <v>8</v>
      </c>
      <c r="AN233" s="29" t="s">
        <v>8</v>
      </c>
      <c r="AO233" s="29" t="s">
        <v>8</v>
      </c>
      <c r="AP233" s="29" t="s">
        <v>8</v>
      </c>
      <c r="AQ233" s="29" t="s">
        <v>8</v>
      </c>
      <c r="AR233" s="29" t="s">
        <v>8</v>
      </c>
      <c r="AS233" s="29" t="s">
        <v>8</v>
      </c>
      <c r="AT233" s="29" t="s">
        <v>8</v>
      </c>
      <c r="AU233" s="29" t="s">
        <v>8</v>
      </c>
      <c r="AV233" s="29" t="s">
        <v>8</v>
      </c>
      <c r="AW233" s="29" t="s">
        <v>8</v>
      </c>
      <c r="AX233" s="29" t="s">
        <v>8</v>
      </c>
      <c r="AY233" s="29" t="s">
        <v>8</v>
      </c>
      <c r="AZ233" s="29" t="s">
        <v>8</v>
      </c>
      <c r="BA233" s="29" t="s">
        <v>8</v>
      </c>
      <c r="BB233" s="29" t="s">
        <v>8</v>
      </c>
      <c r="BC233" s="29" t="s">
        <v>8</v>
      </c>
      <c r="BD233" s="29" t="s">
        <v>8</v>
      </c>
      <c r="BE233" s="29" t="s">
        <v>8</v>
      </c>
      <c r="BF233" s="29" t="s">
        <v>8</v>
      </c>
      <c r="BG233" s="29" t="s">
        <v>8</v>
      </c>
      <c r="BH233" s="29" t="s">
        <v>8</v>
      </c>
      <c r="BI233" s="29" t="s">
        <v>8</v>
      </c>
      <c r="BJ233" s="29" t="s">
        <v>8</v>
      </c>
      <c r="BK233" s="29" t="s">
        <v>8</v>
      </c>
      <c r="BL233" s="29" t="s">
        <v>8</v>
      </c>
      <c r="BM233" s="29" t="s">
        <v>8</v>
      </c>
      <c r="BN233" s="29" t="s">
        <v>8</v>
      </c>
      <c r="BO233" s="29" t="s">
        <v>8</v>
      </c>
      <c r="BP233" s="29" t="s">
        <v>8</v>
      </c>
      <c r="BQ233" s="29" t="s">
        <v>8</v>
      </c>
      <c r="BR233" s="29" t="s">
        <v>8</v>
      </c>
      <c r="BS233" s="29" t="s">
        <v>2335</v>
      </c>
      <c r="BT233" s="29" t="b">
        <v>0</v>
      </c>
      <c r="BU233" s="29" t="b">
        <v>0</v>
      </c>
      <c r="BV233" s="29" t="b">
        <v>0</v>
      </c>
      <c r="BW233" s="29" t="b">
        <v>0</v>
      </c>
      <c r="BX233" s="29" t="b">
        <v>0</v>
      </c>
      <c r="BY233" s="29" t="b">
        <v>1</v>
      </c>
      <c r="BZ233" s="29" t="b">
        <v>1</v>
      </c>
      <c r="CA233" s="29" t="b">
        <v>0</v>
      </c>
      <c r="CB233" s="29">
        <v>1</v>
      </c>
      <c r="CC233" s="29" t="s">
        <v>2336</v>
      </c>
      <c r="CD233" s="29" t="s">
        <v>2337</v>
      </c>
      <c r="CE233" s="29" t="s">
        <v>2338</v>
      </c>
      <c r="CF233" s="29" t="s">
        <v>2339</v>
      </c>
    </row>
    <row r="234" spans="1:84" x14ac:dyDescent="0.25">
      <c r="A234" s="29" t="s">
        <v>2340</v>
      </c>
      <c r="B234" s="29">
        <v>310410942995952</v>
      </c>
      <c r="C234" s="29">
        <v>8.9014103279429894E+19</v>
      </c>
      <c r="D234" s="29">
        <v>353118083539513</v>
      </c>
      <c r="E234" s="29">
        <v>88</v>
      </c>
      <c r="F234" s="29">
        <v>5</v>
      </c>
      <c r="G234" s="29">
        <v>1228</v>
      </c>
      <c r="H234" s="29">
        <v>1228</v>
      </c>
      <c r="I234" s="29" t="s">
        <v>2341</v>
      </c>
      <c r="J234" s="29" t="s">
        <v>2342</v>
      </c>
      <c r="K234" s="50">
        <v>2372302597611120</v>
      </c>
      <c r="L234" s="50">
        <v>9037095345983430</v>
      </c>
      <c r="M234" s="50">
        <v>-4466849776782140</v>
      </c>
      <c r="N234" s="29" t="s">
        <v>18972</v>
      </c>
      <c r="O234" s="29">
        <v>2</v>
      </c>
      <c r="P234" s="29">
        <v>1</v>
      </c>
      <c r="Q234" s="29" t="s">
        <v>19082</v>
      </c>
      <c r="R234" s="29" t="s">
        <v>8</v>
      </c>
      <c r="S234" s="29" t="s">
        <v>8</v>
      </c>
      <c r="T234" s="29" t="s">
        <v>8</v>
      </c>
      <c r="U234" s="29" t="s">
        <v>8</v>
      </c>
      <c r="V234" s="29" t="s">
        <v>8</v>
      </c>
      <c r="W234" s="29" t="s">
        <v>8</v>
      </c>
      <c r="X234" s="29" t="s">
        <v>8</v>
      </c>
      <c r="Y234" s="29" t="s">
        <v>8</v>
      </c>
      <c r="Z234" s="29" t="s">
        <v>8</v>
      </c>
      <c r="AA234" s="29" t="s">
        <v>8</v>
      </c>
      <c r="AB234" s="29" t="s">
        <v>8</v>
      </c>
      <c r="AC234" s="29" t="s">
        <v>8</v>
      </c>
      <c r="AD234" s="29" t="s">
        <v>8</v>
      </c>
      <c r="AE234" s="29" t="s">
        <v>8</v>
      </c>
      <c r="AF234" s="29" t="s">
        <v>8</v>
      </c>
      <c r="AG234" s="29" t="s">
        <v>8</v>
      </c>
      <c r="AH234" s="29" t="s">
        <v>8</v>
      </c>
      <c r="AI234" s="29" t="s">
        <v>8</v>
      </c>
      <c r="AJ234" s="29" t="s">
        <v>8</v>
      </c>
      <c r="AK234" s="29" t="s">
        <v>8</v>
      </c>
      <c r="AL234" s="29" t="s">
        <v>8</v>
      </c>
      <c r="AM234" s="29" t="s">
        <v>8</v>
      </c>
      <c r="AN234" s="29" t="s">
        <v>8</v>
      </c>
      <c r="AO234" s="29" t="s">
        <v>8</v>
      </c>
      <c r="AP234" s="29" t="s">
        <v>8</v>
      </c>
      <c r="AQ234" s="29" t="s">
        <v>8</v>
      </c>
      <c r="AR234" s="29" t="s">
        <v>8</v>
      </c>
      <c r="AS234" s="29" t="s">
        <v>8</v>
      </c>
      <c r="AT234" s="29" t="s">
        <v>8</v>
      </c>
      <c r="AU234" s="29" t="s">
        <v>8</v>
      </c>
      <c r="AV234" s="29" t="s">
        <v>8</v>
      </c>
      <c r="AW234" s="29" t="s">
        <v>8</v>
      </c>
      <c r="AX234" s="29" t="s">
        <v>8</v>
      </c>
      <c r="AY234" s="29" t="s">
        <v>8</v>
      </c>
      <c r="AZ234" s="29" t="s">
        <v>8</v>
      </c>
      <c r="BA234" s="29">
        <v>3</v>
      </c>
      <c r="BB234" s="29" t="s">
        <v>2343</v>
      </c>
      <c r="BC234" s="29" t="s">
        <v>8</v>
      </c>
      <c r="BD234" s="29" t="s">
        <v>8</v>
      </c>
      <c r="BE234" s="29" t="s">
        <v>8</v>
      </c>
      <c r="BF234" s="29" t="s">
        <v>8</v>
      </c>
      <c r="BG234" s="29" t="s">
        <v>8</v>
      </c>
      <c r="BH234" s="29" t="s">
        <v>8</v>
      </c>
      <c r="BI234" s="29" t="s">
        <v>8</v>
      </c>
      <c r="BJ234" s="29" t="s">
        <v>8</v>
      </c>
      <c r="BK234" s="29" t="s">
        <v>8</v>
      </c>
      <c r="BL234" s="29" t="s">
        <v>8</v>
      </c>
      <c r="BM234" s="29" t="s">
        <v>8</v>
      </c>
      <c r="BN234" s="29" t="s">
        <v>8</v>
      </c>
      <c r="BO234" s="29" t="s">
        <v>8</v>
      </c>
      <c r="BP234" s="29" t="s">
        <v>8</v>
      </c>
      <c r="BQ234" s="29" t="s">
        <v>8</v>
      </c>
      <c r="BR234" s="29" t="s">
        <v>8</v>
      </c>
      <c r="BS234" s="29" t="s">
        <v>1001</v>
      </c>
      <c r="BT234" s="29" t="b">
        <v>0</v>
      </c>
      <c r="BU234" s="29" t="b">
        <v>0</v>
      </c>
      <c r="BV234" s="29" t="b">
        <v>0</v>
      </c>
      <c r="BW234" s="29" t="b">
        <v>0</v>
      </c>
      <c r="BX234" s="29" t="b">
        <v>0</v>
      </c>
      <c r="BY234" s="29" t="b">
        <v>1</v>
      </c>
      <c r="BZ234" s="29" t="b">
        <v>1</v>
      </c>
      <c r="CA234" s="29" t="b">
        <v>0</v>
      </c>
      <c r="CB234" s="29">
        <v>1</v>
      </c>
      <c r="CC234" s="29" t="s">
        <v>2344</v>
      </c>
      <c r="CD234" s="29" t="s">
        <v>2345</v>
      </c>
      <c r="CE234" s="29" t="s">
        <v>2346</v>
      </c>
      <c r="CF234" s="29" t="s">
        <v>2347</v>
      </c>
    </row>
    <row r="235" spans="1:84" x14ac:dyDescent="0.25">
      <c r="A235" s="29" t="s">
        <v>2348</v>
      </c>
      <c r="B235" s="29">
        <v>310410942995952</v>
      </c>
      <c r="C235" s="29">
        <v>8.9014103279429894E+19</v>
      </c>
      <c r="D235" s="29">
        <v>353118083539513</v>
      </c>
      <c r="E235" s="29">
        <v>88</v>
      </c>
      <c r="F235" s="29">
        <v>5</v>
      </c>
      <c r="G235" s="29">
        <v>1229</v>
      </c>
      <c r="H235" s="29">
        <v>1229</v>
      </c>
      <c r="I235" s="29" t="s">
        <v>2349</v>
      </c>
      <c r="J235" s="29" t="s">
        <v>2350</v>
      </c>
      <c r="K235" s="50">
        <v>2.37269768483764E+16</v>
      </c>
      <c r="L235" s="50">
        <v>9036737290015830</v>
      </c>
      <c r="M235" s="50">
        <v>-4.06175425085626E+16</v>
      </c>
      <c r="N235" s="29" t="s">
        <v>18972</v>
      </c>
      <c r="O235" s="29">
        <v>2</v>
      </c>
      <c r="P235" s="29">
        <v>1</v>
      </c>
      <c r="Q235" s="29" t="s">
        <v>19083</v>
      </c>
      <c r="R235" s="29" t="s">
        <v>8</v>
      </c>
      <c r="S235" s="29" t="s">
        <v>8</v>
      </c>
      <c r="T235" s="29" t="s">
        <v>8</v>
      </c>
      <c r="U235" s="29" t="s">
        <v>8</v>
      </c>
      <c r="V235" s="29" t="s">
        <v>8</v>
      </c>
      <c r="W235" s="29" t="s">
        <v>8</v>
      </c>
      <c r="X235" s="29" t="s">
        <v>8</v>
      </c>
      <c r="Y235" s="29" t="s">
        <v>8</v>
      </c>
      <c r="Z235" s="29" t="s">
        <v>8</v>
      </c>
      <c r="AA235" s="29" t="s">
        <v>8</v>
      </c>
      <c r="AB235" s="29" t="s">
        <v>8</v>
      </c>
      <c r="AC235" s="29" t="s">
        <v>8</v>
      </c>
      <c r="AD235" s="29" t="s">
        <v>8</v>
      </c>
      <c r="AE235" s="29" t="s">
        <v>8</v>
      </c>
      <c r="AF235" s="29" t="s">
        <v>8</v>
      </c>
      <c r="AG235" s="29" t="s">
        <v>8</v>
      </c>
      <c r="AH235" s="29" t="s">
        <v>8</v>
      </c>
      <c r="AI235" s="29" t="s">
        <v>8</v>
      </c>
      <c r="AJ235" s="29" t="s">
        <v>8</v>
      </c>
      <c r="AK235" s="29" t="s">
        <v>8</v>
      </c>
      <c r="AL235" s="29" t="s">
        <v>8</v>
      </c>
      <c r="AM235" s="29" t="s">
        <v>8</v>
      </c>
      <c r="AN235" s="29" t="s">
        <v>8</v>
      </c>
      <c r="AO235" s="29" t="s">
        <v>8</v>
      </c>
      <c r="AP235" s="29" t="s">
        <v>8</v>
      </c>
      <c r="AQ235" s="29" t="s">
        <v>8</v>
      </c>
      <c r="AR235" s="29" t="s">
        <v>8</v>
      </c>
      <c r="AS235" s="29" t="s">
        <v>8</v>
      </c>
      <c r="AT235" s="29" t="s">
        <v>8</v>
      </c>
      <c r="AU235" s="29" t="s">
        <v>8</v>
      </c>
      <c r="AV235" s="29" t="s">
        <v>8</v>
      </c>
      <c r="AW235" s="29" t="s">
        <v>8</v>
      </c>
      <c r="AX235" s="29" t="s">
        <v>8</v>
      </c>
      <c r="AY235" s="29" t="s">
        <v>8</v>
      </c>
      <c r="AZ235" s="29" t="s">
        <v>8</v>
      </c>
      <c r="BA235" s="29">
        <v>2</v>
      </c>
      <c r="BB235" s="29" t="s">
        <v>8</v>
      </c>
      <c r="BC235" s="29" t="s">
        <v>8</v>
      </c>
      <c r="BD235" s="29" t="s">
        <v>8</v>
      </c>
      <c r="BE235" s="29" t="s">
        <v>8</v>
      </c>
      <c r="BF235" s="29" t="s">
        <v>8</v>
      </c>
      <c r="BG235" s="29" t="s">
        <v>8</v>
      </c>
      <c r="BH235" s="29" t="s">
        <v>8</v>
      </c>
      <c r="BI235" s="29" t="s">
        <v>8</v>
      </c>
      <c r="BJ235" s="29" t="s">
        <v>8</v>
      </c>
      <c r="BK235" s="29" t="s">
        <v>8</v>
      </c>
      <c r="BL235" s="29" t="s">
        <v>8</v>
      </c>
      <c r="BM235" s="29" t="s">
        <v>8</v>
      </c>
      <c r="BN235" s="29" t="s">
        <v>8</v>
      </c>
      <c r="BO235" s="29" t="s">
        <v>8</v>
      </c>
      <c r="BP235" s="29" t="s">
        <v>8</v>
      </c>
      <c r="BQ235" s="29" t="s">
        <v>8</v>
      </c>
      <c r="BR235" s="29" t="s">
        <v>8</v>
      </c>
      <c r="BS235" s="29" t="s">
        <v>1001</v>
      </c>
      <c r="BT235" s="29" t="b">
        <v>0</v>
      </c>
      <c r="BU235" s="29" t="b">
        <v>0</v>
      </c>
      <c r="BV235" s="29" t="b">
        <v>0</v>
      </c>
      <c r="BW235" s="29" t="b">
        <v>0</v>
      </c>
      <c r="BX235" s="29" t="b">
        <v>0</v>
      </c>
      <c r="BY235" s="29" t="b">
        <v>1</v>
      </c>
      <c r="BZ235" s="29" t="b">
        <v>1</v>
      </c>
      <c r="CA235" s="29" t="b">
        <v>0</v>
      </c>
      <c r="CB235" s="29">
        <v>1</v>
      </c>
      <c r="CC235" s="29" t="s">
        <v>2351</v>
      </c>
      <c r="CD235" s="29" t="s">
        <v>2352</v>
      </c>
      <c r="CE235" s="29" t="s">
        <v>2353</v>
      </c>
      <c r="CF235" s="29" t="s">
        <v>2354</v>
      </c>
    </row>
    <row r="236" spans="1:84" x14ac:dyDescent="0.25">
      <c r="A236" s="29" t="s">
        <v>2355</v>
      </c>
      <c r="B236" s="29">
        <v>310410946642114</v>
      </c>
      <c r="C236" s="29">
        <v>8.9014103279466398E+19</v>
      </c>
      <c r="D236" s="29">
        <v>353118084379430</v>
      </c>
      <c r="E236" s="29">
        <v>88</v>
      </c>
      <c r="F236" s="29">
        <v>7</v>
      </c>
      <c r="G236" s="29">
        <v>1227</v>
      </c>
      <c r="H236" s="29">
        <v>1227</v>
      </c>
      <c r="I236" s="29" t="s">
        <v>2356</v>
      </c>
      <c r="J236" s="29" t="s">
        <v>2357</v>
      </c>
      <c r="K236" s="50">
        <v>2372567487803580</v>
      </c>
      <c r="L236" s="50">
        <v>9037295496437530</v>
      </c>
      <c r="M236" s="50">
        <v>-3763725640860190</v>
      </c>
      <c r="N236" s="29" t="s">
        <v>18977</v>
      </c>
      <c r="O236" s="29">
        <v>2</v>
      </c>
      <c r="P236" s="29">
        <v>1</v>
      </c>
      <c r="Q236" s="29" t="s">
        <v>8</v>
      </c>
      <c r="R236" s="29" t="s">
        <v>8</v>
      </c>
      <c r="S236" s="29" t="s">
        <v>8</v>
      </c>
      <c r="T236" s="29" t="s">
        <v>8</v>
      </c>
      <c r="U236" s="29" t="s">
        <v>8</v>
      </c>
      <c r="V236" s="29" t="s">
        <v>8</v>
      </c>
      <c r="W236" s="29" t="s">
        <v>8</v>
      </c>
      <c r="X236" s="29" t="s">
        <v>8</v>
      </c>
      <c r="Y236" s="29" t="s">
        <v>8</v>
      </c>
      <c r="Z236" s="29" t="s">
        <v>8</v>
      </c>
      <c r="AA236" s="29" t="s">
        <v>8</v>
      </c>
      <c r="AB236" s="29" t="s">
        <v>8</v>
      </c>
      <c r="AC236" s="29" t="s">
        <v>8</v>
      </c>
      <c r="AD236" s="29" t="s">
        <v>8</v>
      </c>
      <c r="AE236" s="29" t="s">
        <v>8</v>
      </c>
      <c r="AF236" s="29" t="s">
        <v>8</v>
      </c>
      <c r="AG236" s="29" t="s">
        <v>8</v>
      </c>
      <c r="AH236" s="29" t="s">
        <v>8</v>
      </c>
      <c r="AI236" s="29" t="s">
        <v>8</v>
      </c>
      <c r="AJ236" s="29" t="s">
        <v>8</v>
      </c>
      <c r="AK236" s="29" t="s">
        <v>8</v>
      </c>
      <c r="AL236" s="29" t="s">
        <v>8</v>
      </c>
      <c r="AM236" s="29" t="s">
        <v>8</v>
      </c>
      <c r="AN236" s="29" t="s">
        <v>8</v>
      </c>
      <c r="AO236" s="29" t="s">
        <v>8</v>
      </c>
      <c r="AP236" s="29" t="s">
        <v>8</v>
      </c>
      <c r="AQ236" s="29" t="s">
        <v>8</v>
      </c>
      <c r="AR236" s="29" t="s">
        <v>8</v>
      </c>
      <c r="AS236" s="29" t="s">
        <v>8</v>
      </c>
      <c r="AT236" s="29">
        <v>4</v>
      </c>
      <c r="AU236" s="29" t="s">
        <v>8</v>
      </c>
      <c r="AV236" s="29">
        <v>2</v>
      </c>
      <c r="AW236" s="29">
        <v>1</v>
      </c>
      <c r="AX236" s="29">
        <v>1</v>
      </c>
      <c r="AY236" s="29">
        <v>10</v>
      </c>
      <c r="AZ236" s="29">
        <v>1</v>
      </c>
      <c r="BA236" s="29" t="s">
        <v>8</v>
      </c>
      <c r="BB236" s="29" t="s">
        <v>8</v>
      </c>
      <c r="BC236" s="29" t="s">
        <v>8</v>
      </c>
      <c r="BD236" s="29" t="s">
        <v>8</v>
      </c>
      <c r="BE236" s="29" t="s">
        <v>8</v>
      </c>
      <c r="BF236" s="29" t="s">
        <v>8</v>
      </c>
      <c r="BG236" s="29" t="s">
        <v>8</v>
      </c>
      <c r="BH236" s="29" t="s">
        <v>8</v>
      </c>
      <c r="BI236" s="29" t="s">
        <v>8</v>
      </c>
      <c r="BJ236" s="29" t="s">
        <v>8</v>
      </c>
      <c r="BK236" s="29" t="s">
        <v>8</v>
      </c>
      <c r="BL236" s="29" t="s">
        <v>8</v>
      </c>
      <c r="BM236" s="29" t="s">
        <v>8</v>
      </c>
      <c r="BN236" s="29" t="s">
        <v>8</v>
      </c>
      <c r="BO236" s="29" t="s">
        <v>8</v>
      </c>
      <c r="BP236" s="29" t="s">
        <v>8</v>
      </c>
      <c r="BQ236" s="29" t="s">
        <v>8</v>
      </c>
      <c r="BR236" s="29" t="s">
        <v>8</v>
      </c>
      <c r="BS236" s="29" t="s">
        <v>1805</v>
      </c>
      <c r="BT236" s="29" t="b">
        <v>0</v>
      </c>
      <c r="BU236" s="29" t="b">
        <v>0</v>
      </c>
      <c r="BV236" s="29" t="b">
        <v>0</v>
      </c>
      <c r="BW236" s="29" t="b">
        <v>1</v>
      </c>
      <c r="BX236" s="29" t="b">
        <v>1</v>
      </c>
      <c r="BY236" s="29" t="b">
        <v>0</v>
      </c>
      <c r="BZ236" s="29" t="b">
        <v>0</v>
      </c>
      <c r="CA236" s="29" t="b">
        <v>0</v>
      </c>
      <c r="CB236" s="29">
        <v>1</v>
      </c>
      <c r="CC236" s="29" t="s">
        <v>2358</v>
      </c>
      <c r="CD236" s="29" t="s">
        <v>2359</v>
      </c>
      <c r="CE236" s="29" t="s">
        <v>2360</v>
      </c>
      <c r="CF236" s="29" t="s">
        <v>2361</v>
      </c>
    </row>
    <row r="237" spans="1:84" x14ac:dyDescent="0.25">
      <c r="A237" s="29" t="s">
        <v>2362</v>
      </c>
      <c r="B237" s="29">
        <v>310410946642114</v>
      </c>
      <c r="C237" s="29">
        <v>8.9014103279466398E+19</v>
      </c>
      <c r="D237" s="29">
        <v>353118084379430</v>
      </c>
      <c r="E237" s="29">
        <v>88</v>
      </c>
      <c r="F237" s="29">
        <v>7</v>
      </c>
      <c r="G237" s="29">
        <v>1226</v>
      </c>
      <c r="H237" s="29">
        <v>1226</v>
      </c>
      <c r="I237" s="29" t="s">
        <v>2363</v>
      </c>
      <c r="J237" s="29" t="s">
        <v>2364</v>
      </c>
      <c r="K237" s="50">
        <v>2.37245619115125E+16</v>
      </c>
      <c r="L237" s="50">
        <v>9037179667991880</v>
      </c>
      <c r="M237" s="50">
        <v>-3347051402464310</v>
      </c>
      <c r="N237" s="29" t="s">
        <v>18977</v>
      </c>
      <c r="O237" s="29">
        <v>2</v>
      </c>
      <c r="P237" s="29">
        <v>1</v>
      </c>
      <c r="Q237" s="29" t="s">
        <v>8</v>
      </c>
      <c r="R237" s="29" t="s">
        <v>8</v>
      </c>
      <c r="S237" s="29" t="s">
        <v>8</v>
      </c>
      <c r="T237" s="29" t="s">
        <v>8</v>
      </c>
      <c r="U237" s="29" t="s">
        <v>8</v>
      </c>
      <c r="V237" s="29" t="s">
        <v>8</v>
      </c>
      <c r="W237" s="29" t="s">
        <v>8</v>
      </c>
      <c r="X237" s="29" t="s">
        <v>8</v>
      </c>
      <c r="Y237" s="29" t="s">
        <v>8</v>
      </c>
      <c r="Z237" s="29" t="s">
        <v>8</v>
      </c>
      <c r="AA237" s="29" t="s">
        <v>8</v>
      </c>
      <c r="AB237" s="29" t="s">
        <v>8</v>
      </c>
      <c r="AC237" s="29" t="s">
        <v>8</v>
      </c>
      <c r="AD237" s="29" t="s">
        <v>8</v>
      </c>
      <c r="AE237" s="29" t="s">
        <v>8</v>
      </c>
      <c r="AF237" s="29" t="s">
        <v>8</v>
      </c>
      <c r="AG237" s="29" t="s">
        <v>8</v>
      </c>
      <c r="AH237" s="29" t="s">
        <v>8</v>
      </c>
      <c r="AI237" s="29" t="s">
        <v>8</v>
      </c>
      <c r="AJ237" s="29" t="s">
        <v>8</v>
      </c>
      <c r="AK237" s="29" t="s">
        <v>8</v>
      </c>
      <c r="AL237" s="29" t="s">
        <v>8</v>
      </c>
      <c r="AM237" s="29" t="s">
        <v>8</v>
      </c>
      <c r="AN237" s="29" t="s">
        <v>8</v>
      </c>
      <c r="AO237" s="29" t="s">
        <v>8</v>
      </c>
      <c r="AP237" s="29" t="s">
        <v>8</v>
      </c>
      <c r="AQ237" s="29" t="s">
        <v>8</v>
      </c>
      <c r="AR237" s="29" t="s">
        <v>8</v>
      </c>
      <c r="AS237" s="29" t="s">
        <v>8</v>
      </c>
      <c r="AT237" s="29">
        <v>4</v>
      </c>
      <c r="AU237" s="29" t="s">
        <v>8</v>
      </c>
      <c r="AV237" s="29">
        <v>2</v>
      </c>
      <c r="AW237" s="29">
        <v>2</v>
      </c>
      <c r="AX237" s="29">
        <v>0</v>
      </c>
      <c r="AY237" s="29">
        <v>40</v>
      </c>
      <c r="AZ237" s="29">
        <v>1</v>
      </c>
      <c r="BA237" s="29" t="s">
        <v>8</v>
      </c>
      <c r="BB237" s="29" t="s">
        <v>8</v>
      </c>
      <c r="BC237" s="29" t="s">
        <v>8</v>
      </c>
      <c r="BD237" s="29" t="s">
        <v>8</v>
      </c>
      <c r="BE237" s="29" t="s">
        <v>8</v>
      </c>
      <c r="BF237" s="29" t="s">
        <v>8</v>
      </c>
      <c r="BG237" s="29" t="s">
        <v>8</v>
      </c>
      <c r="BH237" s="29" t="s">
        <v>8</v>
      </c>
      <c r="BI237" s="29" t="s">
        <v>8</v>
      </c>
      <c r="BJ237" s="29" t="s">
        <v>8</v>
      </c>
      <c r="BK237" s="29" t="s">
        <v>8</v>
      </c>
      <c r="BL237" s="29" t="s">
        <v>8</v>
      </c>
      <c r="BM237" s="29" t="s">
        <v>8</v>
      </c>
      <c r="BN237" s="29" t="s">
        <v>8</v>
      </c>
      <c r="BO237" s="29" t="s">
        <v>8</v>
      </c>
      <c r="BP237" s="29" t="s">
        <v>8</v>
      </c>
      <c r="BQ237" s="29" t="s">
        <v>8</v>
      </c>
      <c r="BR237" s="29" t="s">
        <v>8</v>
      </c>
      <c r="BS237" s="29" t="s">
        <v>2365</v>
      </c>
      <c r="BT237" s="29" t="b">
        <v>0</v>
      </c>
      <c r="BU237" s="29" t="b">
        <v>0</v>
      </c>
      <c r="BV237" s="29" t="b">
        <v>0</v>
      </c>
      <c r="BW237" s="29" t="b">
        <v>1</v>
      </c>
      <c r="BX237" s="29" t="b">
        <v>1</v>
      </c>
      <c r="BY237" s="29" t="b">
        <v>0</v>
      </c>
      <c r="BZ237" s="29" t="b">
        <v>0</v>
      </c>
      <c r="CA237" s="29" t="b">
        <v>0</v>
      </c>
      <c r="CB237" s="29">
        <v>1</v>
      </c>
      <c r="CC237" s="29" t="s">
        <v>2366</v>
      </c>
      <c r="CD237" s="29" t="s">
        <v>2367</v>
      </c>
      <c r="CE237" s="29" t="s">
        <v>2368</v>
      </c>
      <c r="CF237" s="29" t="s">
        <v>2369</v>
      </c>
    </row>
    <row r="238" spans="1:84" x14ac:dyDescent="0.25">
      <c r="A238" s="29" t="s">
        <v>2370</v>
      </c>
      <c r="B238" s="29">
        <v>310410946642114</v>
      </c>
      <c r="C238" s="29">
        <v>8.9014103279466398E+19</v>
      </c>
      <c r="D238" s="29">
        <v>353118084379430</v>
      </c>
      <c r="E238" s="29">
        <v>88</v>
      </c>
      <c r="F238" s="29">
        <v>1</v>
      </c>
      <c r="G238" s="29">
        <v>1221</v>
      </c>
      <c r="H238" s="29">
        <v>1221</v>
      </c>
      <c r="I238" s="29" t="s">
        <v>2371</v>
      </c>
      <c r="J238" s="29" t="s">
        <v>2372</v>
      </c>
      <c r="K238" s="50">
        <v>2.37257717858884E+16</v>
      </c>
      <c r="L238" s="50">
        <v>9037311983839210</v>
      </c>
      <c r="M238" s="50">
        <v>-3196882393305520</v>
      </c>
      <c r="N238" s="29" t="s">
        <v>18977</v>
      </c>
      <c r="O238" s="29">
        <v>2</v>
      </c>
      <c r="P238" s="29">
        <v>1</v>
      </c>
      <c r="Q238" s="29" t="s">
        <v>19084</v>
      </c>
      <c r="R238" s="29" t="s">
        <v>8</v>
      </c>
      <c r="S238" s="29" t="s">
        <v>8</v>
      </c>
      <c r="T238" s="29" t="s">
        <v>8</v>
      </c>
      <c r="U238" s="29" t="s">
        <v>8</v>
      </c>
      <c r="V238" s="29" t="s">
        <v>8</v>
      </c>
      <c r="W238" s="29" t="s">
        <v>8</v>
      </c>
      <c r="X238" s="29" t="s">
        <v>8</v>
      </c>
      <c r="Y238" s="29" t="s">
        <v>8</v>
      </c>
      <c r="Z238" s="29" t="s">
        <v>8</v>
      </c>
      <c r="AA238" s="29" t="s">
        <v>8</v>
      </c>
      <c r="AB238" s="29" t="s">
        <v>8</v>
      </c>
      <c r="AC238" s="29" t="s">
        <v>8</v>
      </c>
      <c r="AD238" s="29" t="s">
        <v>8</v>
      </c>
      <c r="AE238" s="29" t="s">
        <v>8</v>
      </c>
      <c r="AF238" s="29" t="s">
        <v>8</v>
      </c>
      <c r="AG238" s="29" t="s">
        <v>8</v>
      </c>
      <c r="AH238" s="29" t="s">
        <v>8</v>
      </c>
      <c r="AI238" s="29" t="s">
        <v>8</v>
      </c>
      <c r="AJ238" s="29" t="s">
        <v>8</v>
      </c>
      <c r="AK238" s="29" t="s">
        <v>8</v>
      </c>
      <c r="AL238" s="29" t="s">
        <v>8</v>
      </c>
      <c r="AM238" s="29" t="s">
        <v>8</v>
      </c>
      <c r="AN238" s="29" t="s">
        <v>8</v>
      </c>
      <c r="AO238" s="29" t="s">
        <v>8</v>
      </c>
      <c r="AP238" s="29" t="s">
        <v>8</v>
      </c>
      <c r="AQ238" s="29" t="s">
        <v>8</v>
      </c>
      <c r="AR238" s="29" t="s">
        <v>8</v>
      </c>
      <c r="AS238" s="29" t="s">
        <v>8</v>
      </c>
      <c r="AT238" s="29" t="s">
        <v>8</v>
      </c>
      <c r="AU238" s="29" t="s">
        <v>8</v>
      </c>
      <c r="AV238" s="29" t="s">
        <v>8</v>
      </c>
      <c r="AW238" s="29" t="s">
        <v>8</v>
      </c>
      <c r="AX238" s="29" t="s">
        <v>8</v>
      </c>
      <c r="AY238" s="29" t="s">
        <v>8</v>
      </c>
      <c r="AZ238" s="29" t="s">
        <v>8</v>
      </c>
      <c r="BA238" s="29" t="s">
        <v>8</v>
      </c>
      <c r="BB238" s="29" t="s">
        <v>8</v>
      </c>
      <c r="BC238" s="29">
        <v>2</v>
      </c>
      <c r="BD238" s="29">
        <v>1</v>
      </c>
      <c r="BE238" s="29">
        <v>1</v>
      </c>
      <c r="BF238" s="29">
        <v>1</v>
      </c>
      <c r="BG238" s="29" t="s">
        <v>8</v>
      </c>
      <c r="BH238" s="29">
        <v>1</v>
      </c>
      <c r="BI238" s="29">
        <v>0</v>
      </c>
      <c r="BJ238" s="29">
        <v>0</v>
      </c>
      <c r="BK238" s="29">
        <v>0</v>
      </c>
      <c r="BL238" s="29">
        <v>0</v>
      </c>
      <c r="BM238" s="29">
        <v>1</v>
      </c>
      <c r="BN238" s="29">
        <v>0</v>
      </c>
      <c r="BO238" s="29">
        <v>1</v>
      </c>
      <c r="BP238" s="29">
        <v>3</v>
      </c>
      <c r="BQ238" s="29" t="s">
        <v>8</v>
      </c>
      <c r="BR238" s="29" t="s">
        <v>8</v>
      </c>
      <c r="BS238" s="29" t="s">
        <v>1600</v>
      </c>
      <c r="BT238" s="29" t="b">
        <v>0</v>
      </c>
      <c r="BU238" s="29" t="b">
        <v>0</v>
      </c>
      <c r="BV238" s="29" t="b">
        <v>0</v>
      </c>
      <c r="BW238" s="29" t="b">
        <v>1</v>
      </c>
      <c r="BX238" s="29" t="b">
        <v>1</v>
      </c>
      <c r="BY238" s="29" t="b">
        <v>0</v>
      </c>
      <c r="BZ238" s="29" t="b">
        <v>0</v>
      </c>
      <c r="CA238" s="29" t="b">
        <v>0</v>
      </c>
      <c r="CB238" s="29">
        <v>1</v>
      </c>
      <c r="CC238" s="29" t="s">
        <v>2373</v>
      </c>
      <c r="CD238" s="29" t="s">
        <v>2374</v>
      </c>
      <c r="CE238" s="29" t="s">
        <v>2375</v>
      </c>
      <c r="CF238" s="29" t="s">
        <v>2376</v>
      </c>
    </row>
    <row r="239" spans="1:84" x14ac:dyDescent="0.25">
      <c r="A239" s="29" t="s">
        <v>2377</v>
      </c>
      <c r="B239" s="29">
        <v>310410946642114</v>
      </c>
      <c r="C239" s="29">
        <v>8.9014103279466398E+19</v>
      </c>
      <c r="D239" s="29">
        <v>353118084379430</v>
      </c>
      <c r="E239" s="29">
        <v>88</v>
      </c>
      <c r="F239" s="29">
        <v>1</v>
      </c>
      <c r="G239" s="29">
        <v>1222</v>
      </c>
      <c r="H239" s="29">
        <v>1222</v>
      </c>
      <c r="I239" s="29" t="s">
        <v>2378</v>
      </c>
      <c r="J239" s="29" t="s">
        <v>2379</v>
      </c>
      <c r="K239" s="50">
        <v>2.37259619130454E+16</v>
      </c>
      <c r="L239" s="50">
        <v>9037274900734280</v>
      </c>
      <c r="M239" s="50">
        <v>-4596094445515250</v>
      </c>
      <c r="N239" s="29" t="s">
        <v>18977</v>
      </c>
      <c r="O239" s="29">
        <v>2</v>
      </c>
      <c r="P239" s="29">
        <v>1</v>
      </c>
      <c r="Q239" s="29" t="s">
        <v>19085</v>
      </c>
      <c r="R239" s="29" t="s">
        <v>8</v>
      </c>
      <c r="S239" s="29" t="s">
        <v>8</v>
      </c>
      <c r="T239" s="29" t="s">
        <v>8</v>
      </c>
      <c r="U239" s="29" t="s">
        <v>8</v>
      </c>
      <c r="V239" s="29" t="s">
        <v>8</v>
      </c>
      <c r="W239" s="29" t="s">
        <v>8</v>
      </c>
      <c r="X239" s="29" t="s">
        <v>8</v>
      </c>
      <c r="Y239" s="29" t="s">
        <v>8</v>
      </c>
      <c r="Z239" s="29" t="s">
        <v>8</v>
      </c>
      <c r="AA239" s="29" t="s">
        <v>8</v>
      </c>
      <c r="AB239" s="29" t="s">
        <v>8</v>
      </c>
      <c r="AC239" s="29" t="s">
        <v>8</v>
      </c>
      <c r="AD239" s="29" t="s">
        <v>8</v>
      </c>
      <c r="AE239" s="29" t="s">
        <v>8</v>
      </c>
      <c r="AF239" s="29" t="s">
        <v>8</v>
      </c>
      <c r="AG239" s="29" t="s">
        <v>8</v>
      </c>
      <c r="AH239" s="29" t="s">
        <v>8</v>
      </c>
      <c r="AI239" s="29" t="s">
        <v>8</v>
      </c>
      <c r="AJ239" s="29" t="s">
        <v>8</v>
      </c>
      <c r="AK239" s="29" t="s">
        <v>8</v>
      </c>
      <c r="AL239" s="29" t="s">
        <v>8</v>
      </c>
      <c r="AM239" s="29" t="s">
        <v>8</v>
      </c>
      <c r="AN239" s="29" t="s">
        <v>8</v>
      </c>
      <c r="AO239" s="29" t="s">
        <v>8</v>
      </c>
      <c r="AP239" s="29" t="s">
        <v>8</v>
      </c>
      <c r="AQ239" s="29" t="s">
        <v>8</v>
      </c>
      <c r="AR239" s="29" t="s">
        <v>8</v>
      </c>
      <c r="AS239" s="29" t="s">
        <v>8</v>
      </c>
      <c r="AT239" s="29" t="s">
        <v>8</v>
      </c>
      <c r="AU239" s="29" t="s">
        <v>8</v>
      </c>
      <c r="AV239" s="29" t="s">
        <v>8</v>
      </c>
      <c r="AW239" s="29" t="s">
        <v>8</v>
      </c>
      <c r="AX239" s="29" t="s">
        <v>8</v>
      </c>
      <c r="AY239" s="29" t="s">
        <v>8</v>
      </c>
      <c r="AZ239" s="29" t="s">
        <v>8</v>
      </c>
      <c r="BA239" s="29" t="s">
        <v>8</v>
      </c>
      <c r="BB239" s="29" t="s">
        <v>8</v>
      </c>
      <c r="BC239" s="29">
        <v>2</v>
      </c>
      <c r="BD239" s="29">
        <v>1</v>
      </c>
      <c r="BE239" s="29">
        <v>1</v>
      </c>
      <c r="BF239" s="29">
        <v>1</v>
      </c>
      <c r="BG239" s="29" t="s">
        <v>8</v>
      </c>
      <c r="BH239" s="29">
        <v>1</v>
      </c>
      <c r="BI239" s="29">
        <v>0</v>
      </c>
      <c r="BJ239" s="29">
        <v>0</v>
      </c>
      <c r="BK239" s="29">
        <v>0</v>
      </c>
      <c r="BL239" s="29">
        <v>0</v>
      </c>
      <c r="BM239" s="29">
        <v>1</v>
      </c>
      <c r="BN239" s="29">
        <v>1</v>
      </c>
      <c r="BO239" s="29">
        <v>1</v>
      </c>
      <c r="BP239" s="29">
        <v>1</v>
      </c>
      <c r="BQ239" s="29" t="s">
        <v>8</v>
      </c>
      <c r="BR239" s="29" t="s">
        <v>8</v>
      </c>
      <c r="BS239" s="29" t="s">
        <v>2380</v>
      </c>
      <c r="BT239" s="29" t="b">
        <v>0</v>
      </c>
      <c r="BU239" s="29" t="b">
        <v>0</v>
      </c>
      <c r="BV239" s="29" t="b">
        <v>0</v>
      </c>
      <c r="BW239" s="29" t="b">
        <v>1</v>
      </c>
      <c r="BX239" s="29" t="b">
        <v>1</v>
      </c>
      <c r="BY239" s="29" t="b">
        <v>0</v>
      </c>
      <c r="BZ239" s="29" t="b">
        <v>0</v>
      </c>
      <c r="CA239" s="29" t="b">
        <v>0</v>
      </c>
      <c r="CB239" s="29">
        <v>1</v>
      </c>
      <c r="CC239" s="29" t="s">
        <v>2381</v>
      </c>
      <c r="CD239" s="29" t="s">
        <v>2382</v>
      </c>
      <c r="CE239" s="29" t="s">
        <v>2383</v>
      </c>
      <c r="CF239" s="29" t="s">
        <v>2384</v>
      </c>
    </row>
    <row r="240" spans="1:84" x14ac:dyDescent="0.25">
      <c r="A240" s="29" t="s">
        <v>2385</v>
      </c>
      <c r="B240" s="29">
        <v>310410946642114</v>
      </c>
      <c r="C240" s="29">
        <v>8.9014103279466398E+19</v>
      </c>
      <c r="D240" s="29">
        <v>353118084379430</v>
      </c>
      <c r="E240" s="29">
        <v>88</v>
      </c>
      <c r="F240" s="29">
        <v>1</v>
      </c>
      <c r="G240" s="29">
        <v>1223</v>
      </c>
      <c r="H240" s="29">
        <v>1223</v>
      </c>
      <c r="I240" s="29" t="s">
        <v>2386</v>
      </c>
      <c r="J240" s="29" t="s">
        <v>2387</v>
      </c>
      <c r="K240" s="50">
        <v>2.3726225049194E+16</v>
      </c>
      <c r="L240" s="50">
        <v>9037245668154290</v>
      </c>
      <c r="M240" s="50">
        <v>-463219590168369</v>
      </c>
      <c r="N240" s="29" t="s">
        <v>18977</v>
      </c>
      <c r="O240" s="29">
        <v>2</v>
      </c>
      <c r="P240" s="29">
        <v>1</v>
      </c>
      <c r="Q240" s="29" t="s">
        <v>19086</v>
      </c>
      <c r="R240" s="29" t="s">
        <v>8</v>
      </c>
      <c r="S240" s="29" t="s">
        <v>8</v>
      </c>
      <c r="T240" s="29" t="s">
        <v>8</v>
      </c>
      <c r="U240" s="29" t="s">
        <v>8</v>
      </c>
      <c r="V240" s="29" t="s">
        <v>8</v>
      </c>
      <c r="W240" s="29" t="s">
        <v>8</v>
      </c>
      <c r="X240" s="29" t="s">
        <v>8</v>
      </c>
      <c r="Y240" s="29" t="s">
        <v>8</v>
      </c>
      <c r="Z240" s="29" t="s">
        <v>8</v>
      </c>
      <c r="AA240" s="29" t="s">
        <v>8</v>
      </c>
      <c r="AB240" s="29" t="s">
        <v>8</v>
      </c>
      <c r="AC240" s="29" t="s">
        <v>8</v>
      </c>
      <c r="AD240" s="29" t="s">
        <v>8</v>
      </c>
      <c r="AE240" s="29" t="s">
        <v>8</v>
      </c>
      <c r="AF240" s="29" t="s">
        <v>8</v>
      </c>
      <c r="AG240" s="29" t="s">
        <v>8</v>
      </c>
      <c r="AH240" s="29" t="s">
        <v>8</v>
      </c>
      <c r="AI240" s="29" t="s">
        <v>8</v>
      </c>
      <c r="AJ240" s="29" t="s">
        <v>8</v>
      </c>
      <c r="AK240" s="29" t="s">
        <v>8</v>
      </c>
      <c r="AL240" s="29" t="s">
        <v>8</v>
      </c>
      <c r="AM240" s="29" t="s">
        <v>8</v>
      </c>
      <c r="AN240" s="29" t="s">
        <v>8</v>
      </c>
      <c r="AO240" s="29" t="s">
        <v>8</v>
      </c>
      <c r="AP240" s="29" t="s">
        <v>8</v>
      </c>
      <c r="AQ240" s="29" t="s">
        <v>8</v>
      </c>
      <c r="AR240" s="29" t="s">
        <v>8</v>
      </c>
      <c r="AS240" s="29" t="s">
        <v>8</v>
      </c>
      <c r="AT240" s="29" t="s">
        <v>8</v>
      </c>
      <c r="AU240" s="29" t="s">
        <v>8</v>
      </c>
      <c r="AV240" s="29" t="s">
        <v>8</v>
      </c>
      <c r="AW240" s="29" t="s">
        <v>8</v>
      </c>
      <c r="AX240" s="29" t="s">
        <v>8</v>
      </c>
      <c r="AY240" s="29" t="s">
        <v>8</v>
      </c>
      <c r="AZ240" s="29" t="s">
        <v>8</v>
      </c>
      <c r="BA240" s="29" t="s">
        <v>8</v>
      </c>
      <c r="BB240" s="29" t="s">
        <v>8</v>
      </c>
      <c r="BC240" s="29">
        <v>3</v>
      </c>
      <c r="BD240" s="29">
        <v>1</v>
      </c>
      <c r="BE240" s="29">
        <v>2</v>
      </c>
      <c r="BF240" s="29">
        <v>1</v>
      </c>
      <c r="BG240" s="29" t="s">
        <v>8</v>
      </c>
      <c r="BH240" s="29">
        <v>1</v>
      </c>
      <c r="BI240" s="29">
        <v>0</v>
      </c>
      <c r="BJ240" s="29">
        <v>0</v>
      </c>
      <c r="BK240" s="29">
        <v>0</v>
      </c>
      <c r="BL240" s="29">
        <v>0</v>
      </c>
      <c r="BM240" s="29">
        <v>1</v>
      </c>
      <c r="BN240" s="29">
        <v>1</v>
      </c>
      <c r="BO240" s="29">
        <v>1</v>
      </c>
      <c r="BP240" s="29">
        <v>2</v>
      </c>
      <c r="BQ240" s="29" t="s">
        <v>8</v>
      </c>
      <c r="BR240" s="29" t="s">
        <v>8</v>
      </c>
      <c r="BS240" s="29" t="s">
        <v>2380</v>
      </c>
      <c r="BT240" s="29" t="b">
        <v>0</v>
      </c>
      <c r="BU240" s="29" t="b">
        <v>0</v>
      </c>
      <c r="BV240" s="29" t="b">
        <v>0</v>
      </c>
      <c r="BW240" s="29" t="b">
        <v>1</v>
      </c>
      <c r="BX240" s="29" t="b">
        <v>1</v>
      </c>
      <c r="BY240" s="29" t="b">
        <v>0</v>
      </c>
      <c r="BZ240" s="29" t="b">
        <v>0</v>
      </c>
      <c r="CA240" s="29" t="b">
        <v>0</v>
      </c>
      <c r="CB240" s="29">
        <v>1</v>
      </c>
      <c r="CC240" s="29" t="s">
        <v>2388</v>
      </c>
      <c r="CD240" s="29" t="s">
        <v>2389</v>
      </c>
      <c r="CE240" s="29" t="s">
        <v>2390</v>
      </c>
      <c r="CF240" s="29" t="s">
        <v>2391</v>
      </c>
    </row>
    <row r="241" spans="1:84" x14ac:dyDescent="0.25">
      <c r="A241" s="29" t="s">
        <v>2392</v>
      </c>
      <c r="B241" s="29">
        <v>310410946642114</v>
      </c>
      <c r="C241" s="29">
        <v>8.9014103279466398E+19</v>
      </c>
      <c r="D241" s="29">
        <v>353118084379430</v>
      </c>
      <c r="E241" s="29">
        <v>88</v>
      </c>
      <c r="F241" s="29">
        <v>10</v>
      </c>
      <c r="G241" s="29">
        <v>1224</v>
      </c>
      <c r="H241" s="29">
        <v>1224</v>
      </c>
      <c r="I241" s="29" t="s">
        <v>2393</v>
      </c>
      <c r="J241" s="29" t="s">
        <v>2394</v>
      </c>
      <c r="K241" s="50">
        <v>2.37239561071407E+16</v>
      </c>
      <c r="L241" s="50">
        <v>9037246589059770</v>
      </c>
      <c r="M241" s="50">
        <v>-3248873079540570</v>
      </c>
      <c r="N241" s="29" t="s">
        <v>18977</v>
      </c>
      <c r="O241" s="29">
        <v>1</v>
      </c>
      <c r="P241" s="29">
        <v>1</v>
      </c>
      <c r="Q241" s="29" t="s">
        <v>18990</v>
      </c>
      <c r="R241" s="29" t="s">
        <v>8</v>
      </c>
      <c r="S241" s="29" t="s">
        <v>8</v>
      </c>
      <c r="T241" s="29" t="s">
        <v>8</v>
      </c>
      <c r="U241" s="29" t="s">
        <v>8</v>
      </c>
      <c r="V241" s="29" t="s">
        <v>8</v>
      </c>
      <c r="W241" s="29" t="s">
        <v>8</v>
      </c>
      <c r="X241" s="29" t="s">
        <v>8</v>
      </c>
      <c r="Y241" s="29" t="s">
        <v>8</v>
      </c>
      <c r="Z241" s="29" t="s">
        <v>8</v>
      </c>
      <c r="AA241" s="29" t="s">
        <v>8</v>
      </c>
      <c r="AB241" s="29" t="s">
        <v>8</v>
      </c>
      <c r="AC241" s="29" t="s">
        <v>8</v>
      </c>
      <c r="AD241" s="29" t="s">
        <v>8</v>
      </c>
      <c r="AE241" s="29" t="s">
        <v>8</v>
      </c>
      <c r="AF241" s="29" t="s">
        <v>8</v>
      </c>
      <c r="AG241" s="29" t="s">
        <v>8</v>
      </c>
      <c r="AH241" s="29" t="s">
        <v>8</v>
      </c>
      <c r="AI241" s="29" t="s">
        <v>8</v>
      </c>
      <c r="AJ241" s="29" t="s">
        <v>8</v>
      </c>
      <c r="AK241" s="29" t="s">
        <v>8</v>
      </c>
      <c r="AL241" s="29" t="s">
        <v>8</v>
      </c>
      <c r="AM241" s="29">
        <v>3</v>
      </c>
      <c r="AN241" s="29" t="s">
        <v>8</v>
      </c>
      <c r="AO241" s="29">
        <v>1</v>
      </c>
      <c r="AP241" s="29">
        <v>1</v>
      </c>
      <c r="AQ241" s="29">
        <v>1</v>
      </c>
      <c r="AR241" s="29" t="s">
        <v>19001</v>
      </c>
      <c r="AS241" s="29" t="s">
        <v>18994</v>
      </c>
      <c r="AT241" s="29" t="s">
        <v>8</v>
      </c>
      <c r="AU241" s="29" t="s">
        <v>8</v>
      </c>
      <c r="AV241" s="29" t="s">
        <v>8</v>
      </c>
      <c r="AW241" s="29" t="s">
        <v>8</v>
      </c>
      <c r="AX241" s="29" t="s">
        <v>8</v>
      </c>
      <c r="AY241" s="29" t="s">
        <v>8</v>
      </c>
      <c r="AZ241" s="29" t="s">
        <v>8</v>
      </c>
      <c r="BA241" s="29" t="s">
        <v>8</v>
      </c>
      <c r="BB241" s="29" t="s">
        <v>8</v>
      </c>
      <c r="BC241" s="29" t="s">
        <v>8</v>
      </c>
      <c r="BD241" s="29" t="s">
        <v>8</v>
      </c>
      <c r="BE241" s="29" t="s">
        <v>8</v>
      </c>
      <c r="BF241" s="29" t="s">
        <v>8</v>
      </c>
      <c r="BG241" s="29" t="s">
        <v>8</v>
      </c>
      <c r="BH241" s="29" t="s">
        <v>8</v>
      </c>
      <c r="BI241" s="29" t="s">
        <v>8</v>
      </c>
      <c r="BJ241" s="29" t="s">
        <v>8</v>
      </c>
      <c r="BK241" s="29" t="s">
        <v>8</v>
      </c>
      <c r="BL241" s="29" t="s">
        <v>8</v>
      </c>
      <c r="BM241" s="29" t="s">
        <v>8</v>
      </c>
      <c r="BN241" s="29" t="s">
        <v>8</v>
      </c>
      <c r="BO241" s="29" t="s">
        <v>8</v>
      </c>
      <c r="BP241" s="29" t="s">
        <v>8</v>
      </c>
      <c r="BQ241" s="29" t="s">
        <v>8</v>
      </c>
      <c r="BR241" s="29" t="s">
        <v>8</v>
      </c>
      <c r="BS241" s="29" t="s">
        <v>2395</v>
      </c>
      <c r="BT241" s="29" t="b">
        <v>0</v>
      </c>
      <c r="BU241" s="29" t="b">
        <v>0</v>
      </c>
      <c r="BV241" s="29" t="b">
        <v>0</v>
      </c>
      <c r="BW241" s="29" t="b">
        <v>1</v>
      </c>
      <c r="BX241" s="29" t="b">
        <v>1</v>
      </c>
      <c r="BY241" s="29" t="b">
        <v>0</v>
      </c>
      <c r="BZ241" s="29" t="b">
        <v>0</v>
      </c>
      <c r="CA241" s="29" t="b">
        <v>0</v>
      </c>
      <c r="CB241" s="29">
        <v>1</v>
      </c>
      <c r="CC241" s="29" t="s">
        <v>2396</v>
      </c>
      <c r="CD241" s="29" t="s">
        <v>2397</v>
      </c>
      <c r="CE241" s="29" t="s">
        <v>2398</v>
      </c>
      <c r="CF241" s="29" t="s">
        <v>2399</v>
      </c>
    </row>
    <row r="242" spans="1:84" x14ac:dyDescent="0.25">
      <c r="A242" s="29" t="s">
        <v>2400</v>
      </c>
      <c r="B242" s="29">
        <v>310410946642114</v>
      </c>
      <c r="C242" s="29">
        <v>8.9014103279466398E+19</v>
      </c>
      <c r="D242" s="29">
        <v>353118084379430</v>
      </c>
      <c r="E242" s="29">
        <v>88</v>
      </c>
      <c r="F242" s="29">
        <v>10</v>
      </c>
      <c r="G242" s="29">
        <v>1225</v>
      </c>
      <c r="H242" s="29">
        <v>1225</v>
      </c>
      <c r="I242" s="29" t="s">
        <v>2401</v>
      </c>
      <c r="J242" s="29" t="s">
        <v>2402</v>
      </c>
      <c r="K242" s="50">
        <v>2372304420055260</v>
      </c>
      <c r="L242" s="50">
        <v>9037401618457740</v>
      </c>
      <c r="M242" s="50">
        <v>-4.5630409300189296E+16</v>
      </c>
      <c r="N242" s="29" t="s">
        <v>18977</v>
      </c>
      <c r="O242" s="29">
        <v>2</v>
      </c>
      <c r="P242" s="29">
        <v>1</v>
      </c>
      <c r="Q242" s="29" t="s">
        <v>19009</v>
      </c>
      <c r="R242" s="29" t="s">
        <v>8</v>
      </c>
      <c r="S242" s="29" t="s">
        <v>8</v>
      </c>
      <c r="T242" s="29" t="s">
        <v>8</v>
      </c>
      <c r="U242" s="29" t="s">
        <v>8</v>
      </c>
      <c r="V242" s="29" t="s">
        <v>8</v>
      </c>
      <c r="W242" s="29" t="s">
        <v>8</v>
      </c>
      <c r="X242" s="29" t="s">
        <v>8</v>
      </c>
      <c r="Y242" s="29" t="s">
        <v>8</v>
      </c>
      <c r="Z242" s="29" t="s">
        <v>8</v>
      </c>
      <c r="AA242" s="29" t="s">
        <v>8</v>
      </c>
      <c r="AB242" s="29" t="s">
        <v>8</v>
      </c>
      <c r="AC242" s="29" t="s">
        <v>8</v>
      </c>
      <c r="AD242" s="29" t="s">
        <v>8</v>
      </c>
      <c r="AE242" s="29" t="s">
        <v>8</v>
      </c>
      <c r="AF242" s="29" t="s">
        <v>8</v>
      </c>
      <c r="AG242" s="29" t="s">
        <v>8</v>
      </c>
      <c r="AH242" s="29" t="s">
        <v>8</v>
      </c>
      <c r="AI242" s="29" t="s">
        <v>8</v>
      </c>
      <c r="AJ242" s="29" t="s">
        <v>8</v>
      </c>
      <c r="AK242" s="29" t="s">
        <v>8</v>
      </c>
      <c r="AL242" s="29" t="s">
        <v>8</v>
      </c>
      <c r="AM242" s="29">
        <v>3</v>
      </c>
      <c r="AN242" s="29" t="s">
        <v>8</v>
      </c>
      <c r="AO242" s="29">
        <v>1</v>
      </c>
      <c r="AP242" s="29">
        <v>1</v>
      </c>
      <c r="AQ242" s="29">
        <v>1</v>
      </c>
      <c r="AR242" s="29" t="s">
        <v>18998</v>
      </c>
      <c r="AS242" s="29" t="s">
        <v>18983</v>
      </c>
      <c r="AT242" s="29" t="s">
        <v>8</v>
      </c>
      <c r="AU242" s="29" t="s">
        <v>8</v>
      </c>
      <c r="AV242" s="29" t="s">
        <v>8</v>
      </c>
      <c r="AW242" s="29" t="s">
        <v>8</v>
      </c>
      <c r="AX242" s="29" t="s">
        <v>8</v>
      </c>
      <c r="AY242" s="29" t="s">
        <v>8</v>
      </c>
      <c r="AZ242" s="29" t="s">
        <v>8</v>
      </c>
      <c r="BA242" s="29" t="s">
        <v>8</v>
      </c>
      <c r="BB242" s="29" t="s">
        <v>8</v>
      </c>
      <c r="BC242" s="29" t="s">
        <v>8</v>
      </c>
      <c r="BD242" s="29" t="s">
        <v>8</v>
      </c>
      <c r="BE242" s="29" t="s">
        <v>8</v>
      </c>
      <c r="BF242" s="29" t="s">
        <v>8</v>
      </c>
      <c r="BG242" s="29" t="s">
        <v>8</v>
      </c>
      <c r="BH242" s="29" t="s">
        <v>8</v>
      </c>
      <c r="BI242" s="29" t="s">
        <v>8</v>
      </c>
      <c r="BJ242" s="29" t="s">
        <v>8</v>
      </c>
      <c r="BK242" s="29" t="s">
        <v>8</v>
      </c>
      <c r="BL242" s="29" t="s">
        <v>8</v>
      </c>
      <c r="BM242" s="29" t="s">
        <v>8</v>
      </c>
      <c r="BN242" s="29" t="s">
        <v>8</v>
      </c>
      <c r="BO242" s="29" t="s">
        <v>8</v>
      </c>
      <c r="BP242" s="29" t="s">
        <v>8</v>
      </c>
      <c r="BQ242" s="29" t="s">
        <v>8</v>
      </c>
      <c r="BR242" s="29" t="s">
        <v>8</v>
      </c>
      <c r="BS242" s="29" t="s">
        <v>2395</v>
      </c>
      <c r="BT242" s="29" t="b">
        <v>0</v>
      </c>
      <c r="BU242" s="29" t="b">
        <v>0</v>
      </c>
      <c r="BV242" s="29" t="b">
        <v>0</v>
      </c>
      <c r="BW242" s="29" t="b">
        <v>1</v>
      </c>
      <c r="BX242" s="29" t="b">
        <v>1</v>
      </c>
      <c r="BY242" s="29" t="b">
        <v>0</v>
      </c>
      <c r="BZ242" s="29" t="b">
        <v>0</v>
      </c>
      <c r="CA242" s="29" t="b">
        <v>0</v>
      </c>
      <c r="CB242" s="29">
        <v>1</v>
      </c>
      <c r="CC242" s="29" t="s">
        <v>2403</v>
      </c>
      <c r="CD242" s="29" t="s">
        <v>2404</v>
      </c>
      <c r="CE242" s="29" t="s">
        <v>2405</v>
      </c>
      <c r="CF242" s="29" t="s">
        <v>2406</v>
      </c>
    </row>
    <row r="243" spans="1:84" x14ac:dyDescent="0.25">
      <c r="A243" s="29" t="s">
        <v>2407</v>
      </c>
      <c r="B243" s="29">
        <v>310410928917370</v>
      </c>
      <c r="C243" s="29">
        <v>8.9014103279289106E+19</v>
      </c>
      <c r="D243" s="29">
        <v>353118081439583</v>
      </c>
      <c r="E243" s="29">
        <v>88</v>
      </c>
      <c r="F243" s="29">
        <v>9</v>
      </c>
      <c r="G243" s="29">
        <v>1241</v>
      </c>
      <c r="H243" s="29">
        <v>1241</v>
      </c>
      <c r="I243" s="29" t="s">
        <v>2408</v>
      </c>
      <c r="J243" s="29" t="s">
        <v>2409</v>
      </c>
      <c r="K243" s="50">
        <v>2.37263159366837E+16</v>
      </c>
      <c r="L243" s="50">
        <v>9037251412150540</v>
      </c>
      <c r="M243" s="50">
        <v>-4091377657759890</v>
      </c>
      <c r="N243" s="29" t="s">
        <v>19007</v>
      </c>
      <c r="O243" s="29">
        <v>2</v>
      </c>
      <c r="P243" s="29">
        <v>1</v>
      </c>
      <c r="Q243" s="29" t="s">
        <v>18993</v>
      </c>
      <c r="R243" s="29" t="s">
        <v>8</v>
      </c>
      <c r="S243" s="29" t="s">
        <v>8</v>
      </c>
      <c r="T243" s="29" t="s">
        <v>8</v>
      </c>
      <c r="U243" s="29" t="s">
        <v>8</v>
      </c>
      <c r="V243" s="29">
        <v>5</v>
      </c>
      <c r="W243" s="29" t="s">
        <v>2410</v>
      </c>
      <c r="X243" s="29">
        <v>0</v>
      </c>
      <c r="Y243" s="29" t="s">
        <v>8</v>
      </c>
      <c r="Z243" s="29">
        <v>1</v>
      </c>
      <c r="AA243" s="29" t="s">
        <v>18998</v>
      </c>
      <c r="AB243" s="29" t="s">
        <v>18974</v>
      </c>
      <c r="AC243" s="29" t="s">
        <v>8</v>
      </c>
      <c r="AD243" s="29" t="s">
        <v>8</v>
      </c>
      <c r="AE243" s="29" t="s">
        <v>8</v>
      </c>
      <c r="AF243" s="29" t="s">
        <v>8</v>
      </c>
      <c r="AG243" s="29" t="s">
        <v>8</v>
      </c>
      <c r="AH243" s="29" t="s">
        <v>8</v>
      </c>
      <c r="AI243" s="29" t="s">
        <v>8</v>
      </c>
      <c r="AJ243" s="29" t="s">
        <v>8</v>
      </c>
      <c r="AK243" s="29" t="s">
        <v>8</v>
      </c>
      <c r="AL243" s="29" t="s">
        <v>8</v>
      </c>
      <c r="AM243" s="29" t="s">
        <v>8</v>
      </c>
      <c r="AN243" s="29" t="s">
        <v>8</v>
      </c>
      <c r="AO243" s="29" t="s">
        <v>8</v>
      </c>
      <c r="AP243" s="29" t="s">
        <v>8</v>
      </c>
      <c r="AQ243" s="29" t="s">
        <v>8</v>
      </c>
      <c r="AR243" s="29" t="s">
        <v>8</v>
      </c>
      <c r="AS243" s="29" t="s">
        <v>8</v>
      </c>
      <c r="AT243" s="29" t="s">
        <v>8</v>
      </c>
      <c r="AU243" s="29" t="s">
        <v>8</v>
      </c>
      <c r="AV243" s="29" t="s">
        <v>8</v>
      </c>
      <c r="AW243" s="29" t="s">
        <v>8</v>
      </c>
      <c r="AX243" s="29" t="s">
        <v>8</v>
      </c>
      <c r="AY243" s="29" t="s">
        <v>8</v>
      </c>
      <c r="AZ243" s="29" t="s">
        <v>8</v>
      </c>
      <c r="BA243" s="29" t="s">
        <v>8</v>
      </c>
      <c r="BB243" s="29" t="s">
        <v>8</v>
      </c>
      <c r="BC243" s="29" t="s">
        <v>8</v>
      </c>
      <c r="BD243" s="29" t="s">
        <v>8</v>
      </c>
      <c r="BE243" s="29" t="s">
        <v>8</v>
      </c>
      <c r="BF243" s="29" t="s">
        <v>8</v>
      </c>
      <c r="BG243" s="29" t="s">
        <v>8</v>
      </c>
      <c r="BH243" s="29" t="s">
        <v>8</v>
      </c>
      <c r="BI243" s="29" t="s">
        <v>8</v>
      </c>
      <c r="BJ243" s="29" t="s">
        <v>8</v>
      </c>
      <c r="BK243" s="29" t="s">
        <v>8</v>
      </c>
      <c r="BL243" s="29" t="s">
        <v>8</v>
      </c>
      <c r="BM243" s="29" t="s">
        <v>8</v>
      </c>
      <c r="BN243" s="29" t="s">
        <v>8</v>
      </c>
      <c r="BO243" s="29" t="s">
        <v>8</v>
      </c>
      <c r="BP243" s="29" t="s">
        <v>8</v>
      </c>
      <c r="BQ243" s="29" t="s">
        <v>8</v>
      </c>
      <c r="BR243" s="29" t="s">
        <v>8</v>
      </c>
      <c r="BS243" s="29" t="s">
        <v>2411</v>
      </c>
      <c r="BT243" s="29" t="b">
        <v>1</v>
      </c>
      <c r="BU243" s="29" t="b">
        <v>0</v>
      </c>
      <c r="BV243" s="29" t="b">
        <v>1</v>
      </c>
      <c r="BW243" s="29" t="b">
        <v>0</v>
      </c>
      <c r="BX243" s="29" t="b">
        <v>0</v>
      </c>
      <c r="BY243" s="29" t="b">
        <v>0</v>
      </c>
      <c r="BZ243" s="29" t="b">
        <v>0</v>
      </c>
      <c r="CA243" s="29" t="b">
        <v>0</v>
      </c>
      <c r="CB243" s="29">
        <v>1</v>
      </c>
      <c r="CC243" s="29" t="s">
        <v>2412</v>
      </c>
      <c r="CD243" s="29" t="s">
        <v>2413</v>
      </c>
      <c r="CE243" s="41" t="s">
        <v>2414</v>
      </c>
      <c r="CF243" s="29" t="s">
        <v>2415</v>
      </c>
    </row>
    <row r="244" spans="1:84" x14ac:dyDescent="0.25">
      <c r="A244" s="29" t="s">
        <v>2416</v>
      </c>
      <c r="B244" s="29">
        <v>310410928917370</v>
      </c>
      <c r="C244" s="29">
        <v>8.9014103279289106E+19</v>
      </c>
      <c r="D244" s="29">
        <v>353118081439583</v>
      </c>
      <c r="E244" s="29">
        <v>88</v>
      </c>
      <c r="F244" s="29">
        <v>3</v>
      </c>
      <c r="G244" s="29">
        <v>1242</v>
      </c>
      <c r="H244" s="29">
        <v>1242</v>
      </c>
      <c r="I244" s="29" t="s">
        <v>2417</v>
      </c>
      <c r="J244" s="29" t="s">
        <v>2418</v>
      </c>
      <c r="K244" s="50">
        <v>2372617768504970</v>
      </c>
      <c r="L244" s="50">
        <v>9037225856886240</v>
      </c>
      <c r="M244" s="50">
        <v>-4167612990141510</v>
      </c>
      <c r="N244" s="29" t="s">
        <v>18978</v>
      </c>
      <c r="O244" s="29">
        <v>2</v>
      </c>
      <c r="P244" s="29">
        <v>1</v>
      </c>
      <c r="Q244" s="29" t="s">
        <v>18990</v>
      </c>
      <c r="R244" s="29" t="s">
        <v>8</v>
      </c>
      <c r="S244" s="29" t="s">
        <v>8</v>
      </c>
      <c r="T244" s="29" t="s">
        <v>8</v>
      </c>
      <c r="U244" s="29" t="s">
        <v>8</v>
      </c>
      <c r="V244" s="29" t="s">
        <v>8</v>
      </c>
      <c r="W244" s="29" t="s">
        <v>8</v>
      </c>
      <c r="X244" s="29" t="s">
        <v>8</v>
      </c>
      <c r="Y244" s="29" t="s">
        <v>8</v>
      </c>
      <c r="Z244" s="29" t="s">
        <v>8</v>
      </c>
      <c r="AA244" s="29" t="s">
        <v>8</v>
      </c>
      <c r="AB244" s="29" t="s">
        <v>8</v>
      </c>
      <c r="AC244" s="29" t="s">
        <v>8</v>
      </c>
      <c r="AD244" s="29" t="s">
        <v>8</v>
      </c>
      <c r="AE244" s="29" t="s">
        <v>8</v>
      </c>
      <c r="AF244" s="29" t="s">
        <v>8</v>
      </c>
      <c r="AG244" s="29">
        <v>1</v>
      </c>
      <c r="AH244" s="29">
        <v>6</v>
      </c>
      <c r="AI244" s="29" t="s">
        <v>2295</v>
      </c>
      <c r="AJ244" s="29">
        <v>1</v>
      </c>
      <c r="AK244" s="29" t="s">
        <v>19001</v>
      </c>
      <c r="AL244" s="29" t="s">
        <v>18988</v>
      </c>
      <c r="AM244" s="29" t="s">
        <v>8</v>
      </c>
      <c r="AN244" s="29" t="s">
        <v>8</v>
      </c>
      <c r="AO244" s="29" t="s">
        <v>8</v>
      </c>
      <c r="AP244" s="29" t="s">
        <v>8</v>
      </c>
      <c r="AQ244" s="29" t="s">
        <v>8</v>
      </c>
      <c r="AR244" s="29" t="s">
        <v>8</v>
      </c>
      <c r="AS244" s="29" t="s">
        <v>8</v>
      </c>
      <c r="AT244" s="29" t="s">
        <v>8</v>
      </c>
      <c r="AU244" s="29" t="s">
        <v>8</v>
      </c>
      <c r="AV244" s="29" t="s">
        <v>8</v>
      </c>
      <c r="AW244" s="29" t="s">
        <v>8</v>
      </c>
      <c r="AX244" s="29" t="s">
        <v>8</v>
      </c>
      <c r="AY244" s="29" t="s">
        <v>8</v>
      </c>
      <c r="AZ244" s="29" t="s">
        <v>8</v>
      </c>
      <c r="BA244" s="29" t="s">
        <v>8</v>
      </c>
      <c r="BB244" s="29" t="s">
        <v>8</v>
      </c>
      <c r="BC244" s="29" t="s">
        <v>8</v>
      </c>
      <c r="BD244" s="29" t="s">
        <v>8</v>
      </c>
      <c r="BE244" s="29" t="s">
        <v>8</v>
      </c>
      <c r="BF244" s="29" t="s">
        <v>8</v>
      </c>
      <c r="BG244" s="29" t="s">
        <v>8</v>
      </c>
      <c r="BH244" s="29" t="s">
        <v>8</v>
      </c>
      <c r="BI244" s="29" t="s">
        <v>8</v>
      </c>
      <c r="BJ244" s="29" t="s">
        <v>8</v>
      </c>
      <c r="BK244" s="29" t="s">
        <v>8</v>
      </c>
      <c r="BL244" s="29" t="s">
        <v>8</v>
      </c>
      <c r="BM244" s="29" t="s">
        <v>8</v>
      </c>
      <c r="BN244" s="29" t="s">
        <v>8</v>
      </c>
      <c r="BO244" s="29" t="s">
        <v>8</v>
      </c>
      <c r="BP244" s="29" t="s">
        <v>8</v>
      </c>
      <c r="BQ244" s="29" t="s">
        <v>8</v>
      </c>
      <c r="BR244" s="29" t="s">
        <v>8</v>
      </c>
      <c r="BS244" s="29" t="s">
        <v>1716</v>
      </c>
      <c r="BT244" s="29" t="b">
        <v>1</v>
      </c>
      <c r="BU244" s="29" t="b">
        <v>0</v>
      </c>
      <c r="BV244" s="29" t="b">
        <v>1</v>
      </c>
      <c r="BW244" s="29" t="b">
        <v>0</v>
      </c>
      <c r="BX244" s="29" t="b">
        <v>0</v>
      </c>
      <c r="BY244" s="29" t="b">
        <v>0</v>
      </c>
      <c r="BZ244" s="29" t="b">
        <v>0</v>
      </c>
      <c r="CA244" s="29" t="b">
        <v>0</v>
      </c>
      <c r="CB244" s="29">
        <v>1</v>
      </c>
      <c r="CC244" s="29" t="s">
        <v>2419</v>
      </c>
      <c r="CD244" s="29" t="s">
        <v>2420</v>
      </c>
      <c r="CE244" s="29" t="s">
        <v>2421</v>
      </c>
      <c r="CF244" s="29" t="s">
        <v>2422</v>
      </c>
    </row>
    <row r="245" spans="1:84" x14ac:dyDescent="0.25">
      <c r="A245" s="29" t="s">
        <v>2423</v>
      </c>
      <c r="B245" s="29">
        <v>310410946642114</v>
      </c>
      <c r="C245" s="29">
        <v>8.9014103279466398E+19</v>
      </c>
      <c r="D245" s="29">
        <v>353118084379430</v>
      </c>
      <c r="E245" s="29">
        <v>88</v>
      </c>
      <c r="F245" s="29">
        <v>10</v>
      </c>
      <c r="G245" s="29">
        <v>1258</v>
      </c>
      <c r="H245" s="29">
        <v>1258</v>
      </c>
      <c r="I245" s="29" t="s">
        <v>2424</v>
      </c>
      <c r="J245" s="29" t="s">
        <v>2425</v>
      </c>
      <c r="K245" s="50">
        <v>2.37244483358379E+16</v>
      </c>
      <c r="L245" s="50">
        <v>9037142639115670</v>
      </c>
      <c r="M245" s="50">
        <v>-4.36729898924022E+16</v>
      </c>
      <c r="N245" s="29" t="s">
        <v>18977</v>
      </c>
      <c r="O245" s="29">
        <v>1</v>
      </c>
      <c r="P245" s="29">
        <v>1</v>
      </c>
      <c r="Q245" s="29" t="s">
        <v>19087</v>
      </c>
      <c r="R245" s="29" t="s">
        <v>8</v>
      </c>
      <c r="S245" s="29" t="s">
        <v>8</v>
      </c>
      <c r="T245" s="29" t="s">
        <v>8</v>
      </c>
      <c r="U245" s="29" t="s">
        <v>8</v>
      </c>
      <c r="V245" s="29" t="s">
        <v>8</v>
      </c>
      <c r="W245" s="29" t="s">
        <v>8</v>
      </c>
      <c r="X245" s="29" t="s">
        <v>8</v>
      </c>
      <c r="Y245" s="29" t="s">
        <v>8</v>
      </c>
      <c r="Z245" s="29" t="s">
        <v>8</v>
      </c>
      <c r="AA245" s="29" t="s">
        <v>8</v>
      </c>
      <c r="AB245" s="29" t="s">
        <v>8</v>
      </c>
      <c r="AC245" s="29" t="s">
        <v>8</v>
      </c>
      <c r="AD245" s="29" t="s">
        <v>8</v>
      </c>
      <c r="AE245" s="29" t="s">
        <v>8</v>
      </c>
      <c r="AF245" s="29" t="s">
        <v>8</v>
      </c>
      <c r="AG245" s="29" t="s">
        <v>8</v>
      </c>
      <c r="AH245" s="29" t="s">
        <v>8</v>
      </c>
      <c r="AI245" s="29" t="s">
        <v>8</v>
      </c>
      <c r="AJ245" s="29" t="s">
        <v>8</v>
      </c>
      <c r="AK245" s="29" t="s">
        <v>8</v>
      </c>
      <c r="AL245" s="29" t="s">
        <v>8</v>
      </c>
      <c r="AM245" s="29">
        <v>3</v>
      </c>
      <c r="AN245" s="29" t="s">
        <v>8</v>
      </c>
      <c r="AO245" s="29">
        <v>1</v>
      </c>
      <c r="AP245" s="29">
        <v>1</v>
      </c>
      <c r="AQ245" s="29">
        <v>1</v>
      </c>
      <c r="AR245" s="29" t="s">
        <v>18989</v>
      </c>
      <c r="AS245" s="29" t="s">
        <v>19008</v>
      </c>
      <c r="AT245" s="29" t="s">
        <v>8</v>
      </c>
      <c r="AU245" s="29" t="s">
        <v>8</v>
      </c>
      <c r="AV245" s="29" t="s">
        <v>8</v>
      </c>
      <c r="AW245" s="29" t="s">
        <v>8</v>
      </c>
      <c r="AX245" s="29" t="s">
        <v>8</v>
      </c>
      <c r="AY245" s="29" t="s">
        <v>8</v>
      </c>
      <c r="AZ245" s="29" t="s">
        <v>8</v>
      </c>
      <c r="BA245" s="29" t="s">
        <v>8</v>
      </c>
      <c r="BB245" s="29" t="s">
        <v>8</v>
      </c>
      <c r="BC245" s="29" t="s">
        <v>8</v>
      </c>
      <c r="BD245" s="29" t="s">
        <v>8</v>
      </c>
      <c r="BE245" s="29" t="s">
        <v>8</v>
      </c>
      <c r="BF245" s="29" t="s">
        <v>8</v>
      </c>
      <c r="BG245" s="29" t="s">
        <v>8</v>
      </c>
      <c r="BH245" s="29" t="s">
        <v>8</v>
      </c>
      <c r="BI245" s="29" t="s">
        <v>8</v>
      </c>
      <c r="BJ245" s="29" t="s">
        <v>8</v>
      </c>
      <c r="BK245" s="29" t="s">
        <v>8</v>
      </c>
      <c r="BL245" s="29" t="s">
        <v>8</v>
      </c>
      <c r="BM245" s="29" t="s">
        <v>8</v>
      </c>
      <c r="BN245" s="29" t="s">
        <v>8</v>
      </c>
      <c r="BO245" s="29" t="s">
        <v>8</v>
      </c>
      <c r="BP245" s="29" t="s">
        <v>8</v>
      </c>
      <c r="BQ245" s="29" t="s">
        <v>8</v>
      </c>
      <c r="BR245" s="29" t="s">
        <v>8</v>
      </c>
      <c r="BS245" s="29" t="s">
        <v>2426</v>
      </c>
      <c r="BT245" s="29" t="b">
        <v>0</v>
      </c>
      <c r="BU245" s="29" t="b">
        <v>0</v>
      </c>
      <c r="BV245" s="29" t="b">
        <v>0</v>
      </c>
      <c r="BW245" s="29" t="b">
        <v>1</v>
      </c>
      <c r="BX245" s="29" t="b">
        <v>1</v>
      </c>
      <c r="BY245" s="29" t="b">
        <v>0</v>
      </c>
      <c r="BZ245" s="29" t="b">
        <v>0</v>
      </c>
      <c r="CA245" s="29" t="b">
        <v>0</v>
      </c>
      <c r="CB245" s="29">
        <v>1</v>
      </c>
      <c r="CC245" s="29" t="s">
        <v>2427</v>
      </c>
      <c r="CD245" s="29" t="s">
        <v>2428</v>
      </c>
      <c r="CE245" s="29" t="s">
        <v>2429</v>
      </c>
      <c r="CF245" s="29" t="s">
        <v>2430</v>
      </c>
    </row>
    <row r="246" spans="1:84" x14ac:dyDescent="0.25">
      <c r="A246" s="29" t="s">
        <v>2431</v>
      </c>
      <c r="B246" s="29">
        <v>310410946642114</v>
      </c>
      <c r="C246" s="29">
        <v>8.9014103279466398E+19</v>
      </c>
      <c r="D246" s="29">
        <v>353118084379430</v>
      </c>
      <c r="E246" s="29">
        <v>88</v>
      </c>
      <c r="F246" s="29">
        <v>7</v>
      </c>
      <c r="G246" s="29">
        <v>1255</v>
      </c>
      <c r="H246" s="29">
        <v>1255</v>
      </c>
      <c r="I246" s="29" t="s">
        <v>2432</v>
      </c>
      <c r="J246" s="29" t="s">
        <v>2433</v>
      </c>
      <c r="K246" s="50">
        <v>2.37254116182774E+16</v>
      </c>
      <c r="L246" s="50">
        <v>9037219493637210</v>
      </c>
      <c r="M246" s="50">
        <v>-4769595032072930</v>
      </c>
      <c r="N246" s="29" t="s">
        <v>18977</v>
      </c>
      <c r="O246" s="29">
        <v>1</v>
      </c>
      <c r="P246" s="29">
        <v>1</v>
      </c>
      <c r="Q246" s="29" t="s">
        <v>8</v>
      </c>
      <c r="R246" s="29" t="s">
        <v>8</v>
      </c>
      <c r="S246" s="29" t="s">
        <v>8</v>
      </c>
      <c r="T246" s="29" t="s">
        <v>8</v>
      </c>
      <c r="U246" s="29" t="s">
        <v>8</v>
      </c>
      <c r="V246" s="29" t="s">
        <v>8</v>
      </c>
      <c r="W246" s="29" t="s">
        <v>8</v>
      </c>
      <c r="X246" s="29" t="s">
        <v>8</v>
      </c>
      <c r="Y246" s="29" t="s">
        <v>8</v>
      </c>
      <c r="Z246" s="29" t="s">
        <v>8</v>
      </c>
      <c r="AA246" s="29" t="s">
        <v>8</v>
      </c>
      <c r="AB246" s="29" t="s">
        <v>8</v>
      </c>
      <c r="AC246" s="29" t="s">
        <v>8</v>
      </c>
      <c r="AD246" s="29" t="s">
        <v>8</v>
      </c>
      <c r="AE246" s="29" t="s">
        <v>8</v>
      </c>
      <c r="AF246" s="29" t="s">
        <v>8</v>
      </c>
      <c r="AG246" s="29" t="s">
        <v>8</v>
      </c>
      <c r="AH246" s="29" t="s">
        <v>8</v>
      </c>
      <c r="AI246" s="29" t="s">
        <v>8</v>
      </c>
      <c r="AJ246" s="29" t="s">
        <v>8</v>
      </c>
      <c r="AK246" s="29" t="s">
        <v>8</v>
      </c>
      <c r="AL246" s="29" t="s">
        <v>8</v>
      </c>
      <c r="AM246" s="29" t="s">
        <v>8</v>
      </c>
      <c r="AN246" s="29" t="s">
        <v>8</v>
      </c>
      <c r="AO246" s="29" t="s">
        <v>8</v>
      </c>
      <c r="AP246" s="29" t="s">
        <v>8</v>
      </c>
      <c r="AQ246" s="29" t="s">
        <v>8</v>
      </c>
      <c r="AR246" s="29" t="s">
        <v>8</v>
      </c>
      <c r="AS246" s="29" t="s">
        <v>8</v>
      </c>
      <c r="AT246" s="29">
        <v>4</v>
      </c>
      <c r="AU246" s="29" t="s">
        <v>8</v>
      </c>
      <c r="AV246" s="29">
        <v>2</v>
      </c>
      <c r="AW246" s="29">
        <v>1</v>
      </c>
      <c r="AX246" s="29">
        <v>0</v>
      </c>
      <c r="AY246" s="29">
        <v>12</v>
      </c>
      <c r="AZ246" s="29">
        <v>1</v>
      </c>
      <c r="BA246" s="29" t="s">
        <v>8</v>
      </c>
      <c r="BB246" s="29" t="s">
        <v>8</v>
      </c>
      <c r="BC246" s="29" t="s">
        <v>8</v>
      </c>
      <c r="BD246" s="29" t="s">
        <v>8</v>
      </c>
      <c r="BE246" s="29" t="s">
        <v>8</v>
      </c>
      <c r="BF246" s="29" t="s">
        <v>8</v>
      </c>
      <c r="BG246" s="29" t="s">
        <v>8</v>
      </c>
      <c r="BH246" s="29" t="s">
        <v>8</v>
      </c>
      <c r="BI246" s="29" t="s">
        <v>8</v>
      </c>
      <c r="BJ246" s="29" t="s">
        <v>8</v>
      </c>
      <c r="BK246" s="29" t="s">
        <v>8</v>
      </c>
      <c r="BL246" s="29" t="s">
        <v>8</v>
      </c>
      <c r="BM246" s="29" t="s">
        <v>8</v>
      </c>
      <c r="BN246" s="29" t="s">
        <v>8</v>
      </c>
      <c r="BO246" s="29" t="s">
        <v>8</v>
      </c>
      <c r="BP246" s="29" t="s">
        <v>8</v>
      </c>
      <c r="BQ246" s="29" t="s">
        <v>8</v>
      </c>
      <c r="BR246" s="29" t="s">
        <v>8</v>
      </c>
      <c r="BS246" s="29" t="s">
        <v>2434</v>
      </c>
      <c r="BT246" s="29" t="b">
        <v>0</v>
      </c>
      <c r="BU246" s="29" t="b">
        <v>0</v>
      </c>
      <c r="BV246" s="29" t="b">
        <v>0</v>
      </c>
      <c r="BW246" s="29" t="b">
        <v>1</v>
      </c>
      <c r="BX246" s="29" t="b">
        <v>1</v>
      </c>
      <c r="BY246" s="29" t="b">
        <v>0</v>
      </c>
      <c r="BZ246" s="29" t="b">
        <v>0</v>
      </c>
      <c r="CA246" s="29" t="b">
        <v>0</v>
      </c>
      <c r="CB246" s="29">
        <v>1</v>
      </c>
      <c r="CC246" s="29" t="s">
        <v>2435</v>
      </c>
      <c r="CD246" s="29" t="s">
        <v>2436</v>
      </c>
      <c r="CE246" s="29" t="s">
        <v>2437</v>
      </c>
      <c r="CF246" s="29" t="s">
        <v>2438</v>
      </c>
    </row>
    <row r="247" spans="1:84" x14ac:dyDescent="0.25">
      <c r="A247" s="29" t="s">
        <v>2439</v>
      </c>
      <c r="B247" s="29">
        <v>310410946642114</v>
      </c>
      <c r="C247" s="29">
        <v>8.9014103279466398E+19</v>
      </c>
      <c r="D247" s="29">
        <v>353118084379430</v>
      </c>
      <c r="E247" s="29">
        <v>88</v>
      </c>
      <c r="F247" s="29">
        <v>7</v>
      </c>
      <c r="G247" s="29">
        <v>1254</v>
      </c>
      <c r="H247" s="29">
        <v>1254</v>
      </c>
      <c r="I247" s="29" t="s">
        <v>2440</v>
      </c>
      <c r="J247" s="29" t="s">
        <v>2441</v>
      </c>
      <c r="K247" s="50">
        <v>2.37263799353191E+16</v>
      </c>
      <c r="L247" s="50">
        <v>90372533248115</v>
      </c>
      <c r="M247" s="50">
        <v>-4625024469588080</v>
      </c>
      <c r="N247" s="29" t="s">
        <v>18978</v>
      </c>
      <c r="O247" s="29">
        <v>1</v>
      </c>
      <c r="P247" s="29">
        <v>1</v>
      </c>
      <c r="Q247" s="29" t="s">
        <v>8</v>
      </c>
      <c r="R247" s="29" t="s">
        <v>8</v>
      </c>
      <c r="S247" s="29" t="s">
        <v>8</v>
      </c>
      <c r="T247" s="29" t="s">
        <v>8</v>
      </c>
      <c r="U247" s="29" t="s">
        <v>8</v>
      </c>
      <c r="V247" s="29" t="s">
        <v>8</v>
      </c>
      <c r="W247" s="29" t="s">
        <v>8</v>
      </c>
      <c r="X247" s="29" t="s">
        <v>8</v>
      </c>
      <c r="Y247" s="29" t="s">
        <v>8</v>
      </c>
      <c r="Z247" s="29" t="s">
        <v>8</v>
      </c>
      <c r="AA247" s="29" t="s">
        <v>8</v>
      </c>
      <c r="AB247" s="29" t="s">
        <v>8</v>
      </c>
      <c r="AC247" s="29" t="s">
        <v>8</v>
      </c>
      <c r="AD247" s="29" t="s">
        <v>8</v>
      </c>
      <c r="AE247" s="29" t="s">
        <v>8</v>
      </c>
      <c r="AF247" s="29" t="s">
        <v>8</v>
      </c>
      <c r="AG247" s="29" t="s">
        <v>8</v>
      </c>
      <c r="AH247" s="29" t="s">
        <v>8</v>
      </c>
      <c r="AI247" s="29" t="s">
        <v>8</v>
      </c>
      <c r="AJ247" s="29" t="s">
        <v>8</v>
      </c>
      <c r="AK247" s="29" t="s">
        <v>8</v>
      </c>
      <c r="AL247" s="29" t="s">
        <v>8</v>
      </c>
      <c r="AM247" s="29" t="s">
        <v>8</v>
      </c>
      <c r="AN247" s="29" t="s">
        <v>8</v>
      </c>
      <c r="AO247" s="29" t="s">
        <v>8</v>
      </c>
      <c r="AP247" s="29" t="s">
        <v>8</v>
      </c>
      <c r="AQ247" s="29" t="s">
        <v>8</v>
      </c>
      <c r="AR247" s="29" t="s">
        <v>8</v>
      </c>
      <c r="AS247" s="29" t="s">
        <v>8</v>
      </c>
      <c r="AT247" s="29">
        <v>4</v>
      </c>
      <c r="AU247" s="29" t="s">
        <v>8</v>
      </c>
      <c r="AV247" s="29">
        <v>2</v>
      </c>
      <c r="AW247" s="29">
        <v>2</v>
      </c>
      <c r="AX247" s="29">
        <v>0</v>
      </c>
      <c r="AY247" s="29">
        <v>20</v>
      </c>
      <c r="AZ247" s="29">
        <v>1</v>
      </c>
      <c r="BA247" s="29" t="s">
        <v>8</v>
      </c>
      <c r="BB247" s="29" t="s">
        <v>8</v>
      </c>
      <c r="BC247" s="29" t="s">
        <v>8</v>
      </c>
      <c r="BD247" s="29" t="s">
        <v>8</v>
      </c>
      <c r="BE247" s="29" t="s">
        <v>8</v>
      </c>
      <c r="BF247" s="29" t="s">
        <v>8</v>
      </c>
      <c r="BG247" s="29" t="s">
        <v>8</v>
      </c>
      <c r="BH247" s="29" t="s">
        <v>8</v>
      </c>
      <c r="BI247" s="29" t="s">
        <v>8</v>
      </c>
      <c r="BJ247" s="29" t="s">
        <v>8</v>
      </c>
      <c r="BK247" s="29" t="s">
        <v>8</v>
      </c>
      <c r="BL247" s="29" t="s">
        <v>8</v>
      </c>
      <c r="BM247" s="29" t="s">
        <v>8</v>
      </c>
      <c r="BN247" s="29" t="s">
        <v>8</v>
      </c>
      <c r="BO247" s="29" t="s">
        <v>8</v>
      </c>
      <c r="BP247" s="29" t="s">
        <v>8</v>
      </c>
      <c r="BQ247" s="29" t="s">
        <v>8</v>
      </c>
      <c r="BR247" s="29" t="s">
        <v>8</v>
      </c>
      <c r="BS247" s="29" t="s">
        <v>2442</v>
      </c>
      <c r="BT247" s="29" t="b">
        <v>0</v>
      </c>
      <c r="BU247" s="29" t="b">
        <v>0</v>
      </c>
      <c r="BV247" s="29" t="b">
        <v>0</v>
      </c>
      <c r="BW247" s="29" t="b">
        <v>1</v>
      </c>
      <c r="BX247" s="29" t="b">
        <v>1</v>
      </c>
      <c r="BY247" s="29" t="b">
        <v>0</v>
      </c>
      <c r="BZ247" s="29" t="b">
        <v>0</v>
      </c>
      <c r="CA247" s="29" t="b">
        <v>0</v>
      </c>
      <c r="CB247" s="29">
        <v>1</v>
      </c>
      <c r="CC247" s="29" t="s">
        <v>2443</v>
      </c>
      <c r="CD247" s="29" t="s">
        <v>2444</v>
      </c>
      <c r="CE247" s="29" t="s">
        <v>2445</v>
      </c>
      <c r="CF247" s="29" t="s">
        <v>2446</v>
      </c>
    </row>
    <row r="248" spans="1:84" x14ac:dyDescent="0.25">
      <c r="A248" s="29" t="s">
        <v>2447</v>
      </c>
      <c r="B248" s="29">
        <v>310410946642114</v>
      </c>
      <c r="C248" s="29">
        <v>8.9014103279466398E+19</v>
      </c>
      <c r="D248" s="29">
        <v>353118084379430</v>
      </c>
      <c r="E248" s="29">
        <v>88</v>
      </c>
      <c r="F248" s="29">
        <v>1</v>
      </c>
      <c r="G248" s="29">
        <v>1259</v>
      </c>
      <c r="H248" s="29">
        <v>1259</v>
      </c>
      <c r="I248" s="29" t="s">
        <v>2448</v>
      </c>
      <c r="J248" s="29" t="s">
        <v>2449</v>
      </c>
      <c r="K248" s="50">
        <v>2372645401613200</v>
      </c>
      <c r="L248" s="50">
        <v>9037258515283340</v>
      </c>
      <c r="M248" s="50">
        <v>-4.8690709140459296E+16</v>
      </c>
      <c r="N248" s="29" t="s">
        <v>18978</v>
      </c>
      <c r="O248" s="29">
        <v>2</v>
      </c>
      <c r="P248" s="29">
        <v>1</v>
      </c>
      <c r="Q248" s="29" t="s">
        <v>19088</v>
      </c>
      <c r="R248" s="29" t="s">
        <v>8</v>
      </c>
      <c r="S248" s="29" t="s">
        <v>8</v>
      </c>
      <c r="T248" s="29" t="s">
        <v>8</v>
      </c>
      <c r="U248" s="29" t="s">
        <v>8</v>
      </c>
      <c r="V248" s="29" t="s">
        <v>8</v>
      </c>
      <c r="W248" s="29" t="s">
        <v>8</v>
      </c>
      <c r="X248" s="29" t="s">
        <v>8</v>
      </c>
      <c r="Y248" s="29" t="s">
        <v>8</v>
      </c>
      <c r="Z248" s="29" t="s">
        <v>8</v>
      </c>
      <c r="AA248" s="29" t="s">
        <v>8</v>
      </c>
      <c r="AB248" s="29" t="s">
        <v>8</v>
      </c>
      <c r="AC248" s="29" t="s">
        <v>8</v>
      </c>
      <c r="AD248" s="29" t="s">
        <v>8</v>
      </c>
      <c r="AE248" s="29" t="s">
        <v>8</v>
      </c>
      <c r="AF248" s="29" t="s">
        <v>8</v>
      </c>
      <c r="AG248" s="29" t="s">
        <v>8</v>
      </c>
      <c r="AH248" s="29" t="s">
        <v>8</v>
      </c>
      <c r="AI248" s="29" t="s">
        <v>8</v>
      </c>
      <c r="AJ248" s="29" t="s">
        <v>8</v>
      </c>
      <c r="AK248" s="29" t="s">
        <v>8</v>
      </c>
      <c r="AL248" s="29" t="s">
        <v>8</v>
      </c>
      <c r="AM248" s="29" t="s">
        <v>8</v>
      </c>
      <c r="AN248" s="29" t="s">
        <v>8</v>
      </c>
      <c r="AO248" s="29" t="s">
        <v>8</v>
      </c>
      <c r="AP248" s="29" t="s">
        <v>8</v>
      </c>
      <c r="AQ248" s="29" t="s">
        <v>8</v>
      </c>
      <c r="AR248" s="29" t="s">
        <v>8</v>
      </c>
      <c r="AS248" s="29" t="s">
        <v>8</v>
      </c>
      <c r="AT248" s="29" t="s">
        <v>8</v>
      </c>
      <c r="AU248" s="29" t="s">
        <v>8</v>
      </c>
      <c r="AV248" s="29" t="s">
        <v>8</v>
      </c>
      <c r="AW248" s="29" t="s">
        <v>8</v>
      </c>
      <c r="AX248" s="29" t="s">
        <v>8</v>
      </c>
      <c r="AY248" s="29" t="s">
        <v>8</v>
      </c>
      <c r="AZ248" s="29" t="s">
        <v>8</v>
      </c>
      <c r="BA248" s="29" t="s">
        <v>8</v>
      </c>
      <c r="BB248" s="29" t="s">
        <v>8</v>
      </c>
      <c r="BC248" s="29">
        <v>2</v>
      </c>
      <c r="BD248" s="29">
        <v>1</v>
      </c>
      <c r="BE248" s="29">
        <v>2</v>
      </c>
      <c r="BF248" s="29">
        <v>1</v>
      </c>
      <c r="BG248" s="29" t="s">
        <v>8</v>
      </c>
      <c r="BH248" s="29">
        <v>1</v>
      </c>
      <c r="BI248" s="29">
        <v>0</v>
      </c>
      <c r="BJ248" s="29">
        <v>0</v>
      </c>
      <c r="BK248" s="29">
        <v>0</v>
      </c>
      <c r="BL248" s="29">
        <v>0</v>
      </c>
      <c r="BM248" s="29">
        <v>1</v>
      </c>
      <c r="BN248" s="29">
        <v>0</v>
      </c>
      <c r="BO248" s="29">
        <v>1</v>
      </c>
      <c r="BP248" s="29">
        <v>2</v>
      </c>
      <c r="BQ248" s="29" t="s">
        <v>8</v>
      </c>
      <c r="BR248" s="29" t="s">
        <v>8</v>
      </c>
      <c r="BS248" s="29" t="s">
        <v>832</v>
      </c>
      <c r="BT248" s="29" t="b">
        <v>0</v>
      </c>
      <c r="BU248" s="29" t="b">
        <v>0</v>
      </c>
      <c r="BV248" s="29" t="b">
        <v>0</v>
      </c>
      <c r="BW248" s="29" t="b">
        <v>0</v>
      </c>
      <c r="BX248" s="29" t="b">
        <v>1</v>
      </c>
      <c r="BY248" s="29" t="b">
        <v>1</v>
      </c>
      <c r="BZ248" s="29" t="b">
        <v>0</v>
      </c>
      <c r="CA248" s="29" t="b">
        <v>0</v>
      </c>
      <c r="CB248" s="29">
        <v>1</v>
      </c>
      <c r="CC248" s="29" t="s">
        <v>2450</v>
      </c>
      <c r="CD248" s="29" t="s">
        <v>2451</v>
      </c>
      <c r="CE248" s="29" t="s">
        <v>2452</v>
      </c>
      <c r="CF248" s="29" t="s">
        <v>2453</v>
      </c>
    </row>
    <row r="249" spans="1:84" x14ac:dyDescent="0.25">
      <c r="A249" s="29" t="s">
        <v>2454</v>
      </c>
      <c r="B249" s="29">
        <v>310410946642114</v>
      </c>
      <c r="C249" s="29">
        <v>8.9014103279466398E+19</v>
      </c>
      <c r="D249" s="29">
        <v>353118084379430</v>
      </c>
      <c r="E249" s="29">
        <v>88</v>
      </c>
      <c r="F249" s="29">
        <v>1</v>
      </c>
      <c r="G249" s="29">
        <v>1260</v>
      </c>
      <c r="H249" s="29">
        <v>1260</v>
      </c>
      <c r="I249" s="29" t="s">
        <v>2455</v>
      </c>
      <c r="J249" s="29" t="s">
        <v>2456</v>
      </c>
      <c r="K249" s="50">
        <v>2372613099780590</v>
      </c>
      <c r="L249" s="50">
        <v>9037254735345350</v>
      </c>
      <c r="M249" s="50">
        <v>-5492798552361500</v>
      </c>
      <c r="N249" s="29" t="s">
        <v>18977</v>
      </c>
      <c r="O249" s="29">
        <v>1</v>
      </c>
      <c r="P249" s="29">
        <v>1</v>
      </c>
      <c r="Q249" s="29" t="s">
        <v>19089</v>
      </c>
      <c r="R249" s="29" t="s">
        <v>8</v>
      </c>
      <c r="S249" s="29" t="s">
        <v>8</v>
      </c>
      <c r="T249" s="29" t="s">
        <v>8</v>
      </c>
      <c r="U249" s="29" t="s">
        <v>8</v>
      </c>
      <c r="V249" s="29" t="s">
        <v>8</v>
      </c>
      <c r="W249" s="29" t="s">
        <v>8</v>
      </c>
      <c r="X249" s="29" t="s">
        <v>8</v>
      </c>
      <c r="Y249" s="29" t="s">
        <v>8</v>
      </c>
      <c r="Z249" s="29" t="s">
        <v>8</v>
      </c>
      <c r="AA249" s="29" t="s">
        <v>8</v>
      </c>
      <c r="AB249" s="29" t="s">
        <v>8</v>
      </c>
      <c r="AC249" s="29" t="s">
        <v>8</v>
      </c>
      <c r="AD249" s="29" t="s">
        <v>8</v>
      </c>
      <c r="AE249" s="29" t="s">
        <v>8</v>
      </c>
      <c r="AF249" s="29" t="s">
        <v>8</v>
      </c>
      <c r="AG249" s="29" t="s">
        <v>8</v>
      </c>
      <c r="AH249" s="29" t="s">
        <v>8</v>
      </c>
      <c r="AI249" s="29" t="s">
        <v>8</v>
      </c>
      <c r="AJ249" s="29" t="s">
        <v>8</v>
      </c>
      <c r="AK249" s="29" t="s">
        <v>8</v>
      </c>
      <c r="AL249" s="29" t="s">
        <v>8</v>
      </c>
      <c r="AM249" s="29" t="s">
        <v>8</v>
      </c>
      <c r="AN249" s="29" t="s">
        <v>8</v>
      </c>
      <c r="AO249" s="29" t="s">
        <v>8</v>
      </c>
      <c r="AP249" s="29" t="s">
        <v>8</v>
      </c>
      <c r="AQ249" s="29" t="s">
        <v>8</v>
      </c>
      <c r="AR249" s="29" t="s">
        <v>8</v>
      </c>
      <c r="AS249" s="29" t="s">
        <v>8</v>
      </c>
      <c r="AT249" s="29" t="s">
        <v>8</v>
      </c>
      <c r="AU249" s="29" t="s">
        <v>8</v>
      </c>
      <c r="AV249" s="29" t="s">
        <v>8</v>
      </c>
      <c r="AW249" s="29" t="s">
        <v>8</v>
      </c>
      <c r="AX249" s="29" t="s">
        <v>8</v>
      </c>
      <c r="AY249" s="29" t="s">
        <v>8</v>
      </c>
      <c r="AZ249" s="29" t="s">
        <v>8</v>
      </c>
      <c r="BA249" s="29" t="s">
        <v>8</v>
      </c>
      <c r="BB249" s="29" t="s">
        <v>8</v>
      </c>
      <c r="BC249" s="29">
        <v>2</v>
      </c>
      <c r="BD249" s="29">
        <v>1</v>
      </c>
      <c r="BE249" s="29">
        <v>1</v>
      </c>
      <c r="BF249" s="29">
        <v>1</v>
      </c>
      <c r="BG249" s="29" t="s">
        <v>8</v>
      </c>
      <c r="BH249" s="29">
        <v>1</v>
      </c>
      <c r="BI249" s="29">
        <v>0</v>
      </c>
      <c r="BJ249" s="29">
        <v>0</v>
      </c>
      <c r="BK249" s="29">
        <v>0</v>
      </c>
      <c r="BL249" s="29">
        <v>0</v>
      </c>
      <c r="BM249" s="29">
        <v>1</v>
      </c>
      <c r="BN249" s="29">
        <v>0</v>
      </c>
      <c r="BO249" s="29">
        <v>1</v>
      </c>
      <c r="BP249" s="29">
        <v>3</v>
      </c>
      <c r="BQ249" s="29" t="s">
        <v>8</v>
      </c>
      <c r="BR249" s="29" t="s">
        <v>8</v>
      </c>
      <c r="BS249" s="29" t="s">
        <v>2457</v>
      </c>
      <c r="BT249" s="29" t="b">
        <v>0</v>
      </c>
      <c r="BU249" s="29" t="b">
        <v>0</v>
      </c>
      <c r="BV249" s="29" t="b">
        <v>0</v>
      </c>
      <c r="BW249" s="29" t="b">
        <v>1</v>
      </c>
      <c r="BX249" s="29" t="b">
        <v>1</v>
      </c>
      <c r="BY249" s="29" t="b">
        <v>0</v>
      </c>
      <c r="BZ249" s="29" t="b">
        <v>0</v>
      </c>
      <c r="CA249" s="29" t="b">
        <v>0</v>
      </c>
      <c r="CB249" s="29">
        <v>1</v>
      </c>
      <c r="CC249" s="29" t="s">
        <v>2458</v>
      </c>
      <c r="CD249" s="29" t="s">
        <v>2459</v>
      </c>
      <c r="CE249" s="29" t="s">
        <v>2460</v>
      </c>
      <c r="CF249" s="29" t="s">
        <v>2461</v>
      </c>
    </row>
    <row r="250" spans="1:84" x14ac:dyDescent="0.25">
      <c r="A250" s="29" t="s">
        <v>2462</v>
      </c>
      <c r="B250" s="29">
        <v>310410946642114</v>
      </c>
      <c r="C250" s="29">
        <v>8.9014103279466398E+19</v>
      </c>
      <c r="D250" s="29">
        <v>353118084379430</v>
      </c>
      <c r="E250" s="29">
        <v>88</v>
      </c>
      <c r="F250" s="29">
        <v>10</v>
      </c>
      <c r="G250" s="29">
        <v>1256</v>
      </c>
      <c r="H250" s="29">
        <v>1256</v>
      </c>
      <c r="I250" s="29" t="s">
        <v>2463</v>
      </c>
      <c r="J250" s="29" t="s">
        <v>2464</v>
      </c>
      <c r="K250" s="50">
        <v>2.37246582054464E+16</v>
      </c>
      <c r="L250" s="50">
        <v>9037389732444730</v>
      </c>
      <c r="M250" s="50">
        <v>-4.6308535824075104E+16</v>
      </c>
      <c r="N250" s="29" t="s">
        <v>18972</v>
      </c>
      <c r="O250" s="29">
        <v>1</v>
      </c>
      <c r="P250" s="29">
        <v>1</v>
      </c>
      <c r="Q250" s="29" t="s">
        <v>18997</v>
      </c>
      <c r="R250" s="29" t="s">
        <v>8</v>
      </c>
      <c r="S250" s="29" t="s">
        <v>8</v>
      </c>
      <c r="T250" s="29" t="s">
        <v>8</v>
      </c>
      <c r="U250" s="29" t="s">
        <v>8</v>
      </c>
      <c r="V250" s="29" t="s">
        <v>8</v>
      </c>
      <c r="W250" s="29" t="s">
        <v>8</v>
      </c>
      <c r="X250" s="29" t="s">
        <v>8</v>
      </c>
      <c r="Y250" s="29" t="s">
        <v>8</v>
      </c>
      <c r="Z250" s="29" t="s">
        <v>8</v>
      </c>
      <c r="AA250" s="29" t="s">
        <v>8</v>
      </c>
      <c r="AB250" s="29" t="s">
        <v>8</v>
      </c>
      <c r="AC250" s="29" t="s">
        <v>8</v>
      </c>
      <c r="AD250" s="29" t="s">
        <v>8</v>
      </c>
      <c r="AE250" s="29" t="s">
        <v>8</v>
      </c>
      <c r="AF250" s="29" t="s">
        <v>8</v>
      </c>
      <c r="AG250" s="29" t="s">
        <v>8</v>
      </c>
      <c r="AH250" s="29" t="s">
        <v>8</v>
      </c>
      <c r="AI250" s="29" t="s">
        <v>8</v>
      </c>
      <c r="AJ250" s="29" t="s">
        <v>8</v>
      </c>
      <c r="AK250" s="29" t="s">
        <v>8</v>
      </c>
      <c r="AL250" s="29" t="s">
        <v>8</v>
      </c>
      <c r="AM250" s="29">
        <v>3</v>
      </c>
      <c r="AN250" s="29" t="s">
        <v>8</v>
      </c>
      <c r="AO250" s="29">
        <v>1</v>
      </c>
      <c r="AP250" s="29">
        <v>1</v>
      </c>
      <c r="AQ250" s="29">
        <v>1</v>
      </c>
      <c r="AR250" s="29" t="s">
        <v>18998</v>
      </c>
      <c r="AS250" s="29" t="s">
        <v>18983</v>
      </c>
      <c r="AT250" s="29" t="s">
        <v>8</v>
      </c>
      <c r="AU250" s="29" t="s">
        <v>8</v>
      </c>
      <c r="AV250" s="29" t="s">
        <v>8</v>
      </c>
      <c r="AW250" s="29" t="s">
        <v>8</v>
      </c>
      <c r="AX250" s="29" t="s">
        <v>8</v>
      </c>
      <c r="AY250" s="29" t="s">
        <v>8</v>
      </c>
      <c r="AZ250" s="29" t="s">
        <v>8</v>
      </c>
      <c r="BA250" s="29" t="s">
        <v>8</v>
      </c>
      <c r="BB250" s="29" t="s">
        <v>8</v>
      </c>
      <c r="BC250" s="29" t="s">
        <v>8</v>
      </c>
      <c r="BD250" s="29" t="s">
        <v>8</v>
      </c>
      <c r="BE250" s="29" t="s">
        <v>8</v>
      </c>
      <c r="BF250" s="29" t="s">
        <v>8</v>
      </c>
      <c r="BG250" s="29" t="s">
        <v>8</v>
      </c>
      <c r="BH250" s="29" t="s">
        <v>8</v>
      </c>
      <c r="BI250" s="29" t="s">
        <v>8</v>
      </c>
      <c r="BJ250" s="29" t="s">
        <v>8</v>
      </c>
      <c r="BK250" s="29" t="s">
        <v>8</v>
      </c>
      <c r="BL250" s="29" t="s">
        <v>8</v>
      </c>
      <c r="BM250" s="29" t="s">
        <v>8</v>
      </c>
      <c r="BN250" s="29" t="s">
        <v>8</v>
      </c>
      <c r="BO250" s="29" t="s">
        <v>8</v>
      </c>
      <c r="BP250" s="29" t="s">
        <v>8</v>
      </c>
      <c r="BQ250" s="29" t="s">
        <v>8</v>
      </c>
      <c r="BR250" s="29" t="s">
        <v>8</v>
      </c>
      <c r="BS250" s="29" t="s">
        <v>2465</v>
      </c>
      <c r="BT250" s="29" t="b">
        <v>0</v>
      </c>
      <c r="BU250" s="29" t="b">
        <v>0</v>
      </c>
      <c r="BV250" s="29" t="b">
        <v>0</v>
      </c>
      <c r="BW250" s="29" t="b">
        <v>1</v>
      </c>
      <c r="BX250" s="29" t="b">
        <v>1</v>
      </c>
      <c r="BY250" s="29" t="b">
        <v>0</v>
      </c>
      <c r="BZ250" s="29" t="b">
        <v>0</v>
      </c>
      <c r="CA250" s="29" t="b">
        <v>0</v>
      </c>
      <c r="CB250" s="29">
        <v>1</v>
      </c>
      <c r="CC250" s="29" t="s">
        <v>2466</v>
      </c>
      <c r="CD250" s="29" t="s">
        <v>2467</v>
      </c>
      <c r="CE250" s="29" t="s">
        <v>2468</v>
      </c>
      <c r="CF250" s="29" t="s">
        <v>2469</v>
      </c>
    </row>
    <row r="251" spans="1:84" x14ac:dyDescent="0.25">
      <c r="A251" s="29" t="s">
        <v>2470</v>
      </c>
      <c r="B251" s="29">
        <v>310410946642114</v>
      </c>
      <c r="C251" s="29">
        <v>8.9014103279466398E+19</v>
      </c>
      <c r="D251" s="29">
        <v>353118084379430</v>
      </c>
      <c r="E251" s="29">
        <v>88</v>
      </c>
      <c r="F251" s="29">
        <v>10</v>
      </c>
      <c r="G251" s="29">
        <v>1257</v>
      </c>
      <c r="H251" s="29">
        <v>1257</v>
      </c>
      <c r="I251" s="29" t="s">
        <v>2471</v>
      </c>
      <c r="J251" s="29" t="s">
        <v>2472</v>
      </c>
      <c r="K251" s="50">
        <v>2372462470428250</v>
      </c>
      <c r="L251" s="50">
        <v>9037101844539130</v>
      </c>
      <c r="M251" s="50">
        <v>-2.02389810728512E+16</v>
      </c>
      <c r="N251" s="29" t="s">
        <v>18972</v>
      </c>
      <c r="O251" s="29">
        <v>2</v>
      </c>
      <c r="P251" s="29">
        <v>1</v>
      </c>
      <c r="Q251" s="29" t="s">
        <v>19090</v>
      </c>
      <c r="R251" s="29" t="s">
        <v>8</v>
      </c>
      <c r="S251" s="29" t="s">
        <v>8</v>
      </c>
      <c r="T251" s="29" t="s">
        <v>8</v>
      </c>
      <c r="U251" s="29" t="s">
        <v>8</v>
      </c>
      <c r="V251" s="29" t="s">
        <v>8</v>
      </c>
      <c r="W251" s="29" t="s">
        <v>8</v>
      </c>
      <c r="X251" s="29" t="s">
        <v>8</v>
      </c>
      <c r="Y251" s="29" t="s">
        <v>8</v>
      </c>
      <c r="Z251" s="29" t="s">
        <v>8</v>
      </c>
      <c r="AA251" s="29" t="s">
        <v>8</v>
      </c>
      <c r="AB251" s="29" t="s">
        <v>8</v>
      </c>
      <c r="AC251" s="29" t="s">
        <v>8</v>
      </c>
      <c r="AD251" s="29" t="s">
        <v>8</v>
      </c>
      <c r="AE251" s="29" t="s">
        <v>8</v>
      </c>
      <c r="AF251" s="29" t="s">
        <v>8</v>
      </c>
      <c r="AG251" s="29" t="s">
        <v>8</v>
      </c>
      <c r="AH251" s="29" t="s">
        <v>8</v>
      </c>
      <c r="AI251" s="29" t="s">
        <v>8</v>
      </c>
      <c r="AJ251" s="29" t="s">
        <v>8</v>
      </c>
      <c r="AK251" s="29" t="s">
        <v>8</v>
      </c>
      <c r="AL251" s="29" t="s">
        <v>8</v>
      </c>
      <c r="AM251" s="29">
        <v>3</v>
      </c>
      <c r="AN251" s="29" t="s">
        <v>8</v>
      </c>
      <c r="AO251" s="29">
        <v>1</v>
      </c>
      <c r="AP251" s="29">
        <v>1</v>
      </c>
      <c r="AQ251" s="29">
        <v>1</v>
      </c>
      <c r="AR251" s="29" t="s">
        <v>18974</v>
      </c>
      <c r="AS251" s="29" t="s">
        <v>18989</v>
      </c>
      <c r="AT251" s="29" t="s">
        <v>8</v>
      </c>
      <c r="AU251" s="29" t="s">
        <v>8</v>
      </c>
      <c r="AV251" s="29" t="s">
        <v>8</v>
      </c>
      <c r="AW251" s="29" t="s">
        <v>8</v>
      </c>
      <c r="AX251" s="29" t="s">
        <v>8</v>
      </c>
      <c r="AY251" s="29" t="s">
        <v>8</v>
      </c>
      <c r="AZ251" s="29" t="s">
        <v>8</v>
      </c>
      <c r="BA251" s="29" t="s">
        <v>8</v>
      </c>
      <c r="BB251" s="29" t="s">
        <v>8</v>
      </c>
      <c r="BC251" s="29" t="s">
        <v>8</v>
      </c>
      <c r="BD251" s="29" t="s">
        <v>8</v>
      </c>
      <c r="BE251" s="29" t="s">
        <v>8</v>
      </c>
      <c r="BF251" s="29" t="s">
        <v>8</v>
      </c>
      <c r="BG251" s="29" t="s">
        <v>8</v>
      </c>
      <c r="BH251" s="29" t="s">
        <v>8</v>
      </c>
      <c r="BI251" s="29" t="s">
        <v>8</v>
      </c>
      <c r="BJ251" s="29" t="s">
        <v>8</v>
      </c>
      <c r="BK251" s="29" t="s">
        <v>8</v>
      </c>
      <c r="BL251" s="29" t="s">
        <v>8</v>
      </c>
      <c r="BM251" s="29" t="s">
        <v>8</v>
      </c>
      <c r="BN251" s="29" t="s">
        <v>8</v>
      </c>
      <c r="BO251" s="29" t="s">
        <v>8</v>
      </c>
      <c r="BP251" s="29" t="s">
        <v>8</v>
      </c>
      <c r="BQ251" s="29" t="s">
        <v>8</v>
      </c>
      <c r="BR251" s="29" t="s">
        <v>8</v>
      </c>
      <c r="BS251" s="29" t="s">
        <v>2473</v>
      </c>
      <c r="BT251" s="29" t="b">
        <v>0</v>
      </c>
      <c r="BU251" s="29" t="b">
        <v>0</v>
      </c>
      <c r="BV251" s="29" t="b">
        <v>0</v>
      </c>
      <c r="BW251" s="29" t="b">
        <v>1</v>
      </c>
      <c r="BX251" s="29" t="b">
        <v>1</v>
      </c>
      <c r="BY251" s="29" t="b">
        <v>0</v>
      </c>
      <c r="BZ251" s="29" t="b">
        <v>0</v>
      </c>
      <c r="CA251" s="29" t="b">
        <v>0</v>
      </c>
      <c r="CB251" s="29">
        <v>1</v>
      </c>
      <c r="CC251" s="29" t="s">
        <v>2474</v>
      </c>
      <c r="CD251" s="29" t="s">
        <v>2475</v>
      </c>
      <c r="CE251" s="29" t="s">
        <v>2476</v>
      </c>
      <c r="CF251" s="29" t="s">
        <v>2477</v>
      </c>
    </row>
    <row r="252" spans="1:84" x14ac:dyDescent="0.25">
      <c r="A252" s="29" t="s">
        <v>2478</v>
      </c>
      <c r="B252" s="29">
        <v>310410928917370</v>
      </c>
      <c r="C252" s="29">
        <v>8.9014103279289106E+19</v>
      </c>
      <c r="D252" s="29">
        <v>353118081439583</v>
      </c>
      <c r="E252" s="29">
        <v>88</v>
      </c>
      <c r="F252" s="29">
        <v>3</v>
      </c>
      <c r="G252" s="29">
        <v>1243</v>
      </c>
      <c r="H252" s="29">
        <v>1243</v>
      </c>
      <c r="I252" s="29" t="s">
        <v>2479</v>
      </c>
      <c r="J252" s="29" t="s">
        <v>2480</v>
      </c>
      <c r="K252" s="50">
        <v>2.37262031197823E+16</v>
      </c>
      <c r="L252" s="50">
        <v>9037174217755160</v>
      </c>
      <c r="M252" s="50">
        <v>-5.6003998530433296E+16</v>
      </c>
      <c r="N252" s="29" t="s">
        <v>18978</v>
      </c>
      <c r="O252" s="29">
        <v>2</v>
      </c>
      <c r="P252" s="29">
        <v>1</v>
      </c>
      <c r="Q252" s="29" t="s">
        <v>18991</v>
      </c>
      <c r="R252" s="29" t="s">
        <v>8</v>
      </c>
      <c r="S252" s="29" t="s">
        <v>8</v>
      </c>
      <c r="T252" s="29" t="s">
        <v>8</v>
      </c>
      <c r="U252" s="29" t="s">
        <v>8</v>
      </c>
      <c r="V252" s="29" t="s">
        <v>8</v>
      </c>
      <c r="W252" s="29" t="s">
        <v>8</v>
      </c>
      <c r="X252" s="29" t="s">
        <v>8</v>
      </c>
      <c r="Y252" s="29" t="s">
        <v>8</v>
      </c>
      <c r="Z252" s="29" t="s">
        <v>8</v>
      </c>
      <c r="AA252" s="29" t="s">
        <v>8</v>
      </c>
      <c r="AB252" s="29" t="s">
        <v>8</v>
      </c>
      <c r="AC252" s="29" t="s">
        <v>8</v>
      </c>
      <c r="AD252" s="29" t="s">
        <v>8</v>
      </c>
      <c r="AE252" s="29" t="s">
        <v>8</v>
      </c>
      <c r="AF252" s="29" t="s">
        <v>8</v>
      </c>
      <c r="AG252" s="29">
        <v>2</v>
      </c>
      <c r="AH252" s="29">
        <v>4</v>
      </c>
      <c r="AI252" s="29" t="s">
        <v>8</v>
      </c>
      <c r="AJ252" s="29">
        <v>1</v>
      </c>
      <c r="AK252" s="29" t="s">
        <v>18974</v>
      </c>
      <c r="AL252" s="29" t="s">
        <v>18983</v>
      </c>
      <c r="AM252" s="29" t="s">
        <v>8</v>
      </c>
      <c r="AN252" s="29" t="s">
        <v>8</v>
      </c>
      <c r="AO252" s="29" t="s">
        <v>8</v>
      </c>
      <c r="AP252" s="29" t="s">
        <v>8</v>
      </c>
      <c r="AQ252" s="29" t="s">
        <v>8</v>
      </c>
      <c r="AR252" s="29" t="s">
        <v>8</v>
      </c>
      <c r="AS252" s="29" t="s">
        <v>8</v>
      </c>
      <c r="AT252" s="29" t="s">
        <v>8</v>
      </c>
      <c r="AU252" s="29" t="s">
        <v>8</v>
      </c>
      <c r="AV252" s="29" t="s">
        <v>8</v>
      </c>
      <c r="AW252" s="29" t="s">
        <v>8</v>
      </c>
      <c r="AX252" s="29" t="s">
        <v>8</v>
      </c>
      <c r="AY252" s="29" t="s">
        <v>8</v>
      </c>
      <c r="AZ252" s="29" t="s">
        <v>8</v>
      </c>
      <c r="BA252" s="29" t="s">
        <v>8</v>
      </c>
      <c r="BB252" s="29" t="s">
        <v>8</v>
      </c>
      <c r="BC252" s="29" t="s">
        <v>8</v>
      </c>
      <c r="BD252" s="29" t="s">
        <v>8</v>
      </c>
      <c r="BE252" s="29" t="s">
        <v>8</v>
      </c>
      <c r="BF252" s="29" t="s">
        <v>8</v>
      </c>
      <c r="BG252" s="29" t="s">
        <v>8</v>
      </c>
      <c r="BH252" s="29" t="s">
        <v>8</v>
      </c>
      <c r="BI252" s="29" t="s">
        <v>8</v>
      </c>
      <c r="BJ252" s="29" t="s">
        <v>8</v>
      </c>
      <c r="BK252" s="29" t="s">
        <v>8</v>
      </c>
      <c r="BL252" s="29" t="s">
        <v>8</v>
      </c>
      <c r="BM252" s="29" t="s">
        <v>8</v>
      </c>
      <c r="BN252" s="29" t="s">
        <v>8</v>
      </c>
      <c r="BO252" s="29" t="s">
        <v>8</v>
      </c>
      <c r="BP252" s="29" t="s">
        <v>8</v>
      </c>
      <c r="BQ252" s="29" t="s">
        <v>8</v>
      </c>
      <c r="BR252" s="29" t="s">
        <v>8</v>
      </c>
      <c r="BS252" s="29" t="s">
        <v>2256</v>
      </c>
      <c r="BT252" s="29" t="b">
        <v>1</v>
      </c>
      <c r="BU252" s="29" t="b">
        <v>0</v>
      </c>
      <c r="BV252" s="29" t="b">
        <v>1</v>
      </c>
      <c r="BW252" s="29" t="b">
        <v>0</v>
      </c>
      <c r="BX252" s="29" t="b">
        <v>0</v>
      </c>
      <c r="BY252" s="29" t="b">
        <v>0</v>
      </c>
      <c r="BZ252" s="29" t="b">
        <v>0</v>
      </c>
      <c r="CA252" s="29" t="b">
        <v>0</v>
      </c>
      <c r="CB252" s="29">
        <v>1</v>
      </c>
      <c r="CC252" s="29" t="s">
        <v>2481</v>
      </c>
      <c r="CD252" s="29" t="s">
        <v>2482</v>
      </c>
      <c r="CE252" s="29" t="s">
        <v>2483</v>
      </c>
      <c r="CF252" s="29" t="s">
        <v>2484</v>
      </c>
    </row>
    <row r="253" spans="1:84" x14ac:dyDescent="0.25">
      <c r="A253" s="29" t="s">
        <v>2485</v>
      </c>
      <c r="B253" s="29">
        <v>310410928917370</v>
      </c>
      <c r="C253" s="29">
        <v>8.9014103279289106E+19</v>
      </c>
      <c r="D253" s="29">
        <v>353118081439583</v>
      </c>
      <c r="E253" s="29">
        <v>88</v>
      </c>
      <c r="F253" s="29">
        <v>9</v>
      </c>
      <c r="G253" s="29">
        <v>1244</v>
      </c>
      <c r="H253" s="29">
        <v>1244</v>
      </c>
      <c r="I253" s="29" t="s">
        <v>2486</v>
      </c>
      <c r="J253" s="29" t="s">
        <v>2487</v>
      </c>
      <c r="K253" s="50">
        <v>2.37261921822719E+16</v>
      </c>
      <c r="L253" s="50">
        <v>9037133665704200</v>
      </c>
      <c r="M253" s="50">
        <v>-5517785465861580</v>
      </c>
      <c r="N253" s="29" t="s">
        <v>18978</v>
      </c>
      <c r="O253" s="29">
        <v>2</v>
      </c>
      <c r="P253" s="29">
        <v>1</v>
      </c>
      <c r="Q253" s="29" t="s">
        <v>19091</v>
      </c>
      <c r="R253" s="29" t="s">
        <v>8</v>
      </c>
      <c r="S253" s="29" t="s">
        <v>8</v>
      </c>
      <c r="T253" s="29" t="s">
        <v>8</v>
      </c>
      <c r="U253" s="29" t="s">
        <v>8</v>
      </c>
      <c r="V253" s="29">
        <v>5</v>
      </c>
      <c r="W253" s="29" t="s">
        <v>1560</v>
      </c>
      <c r="X253" s="29">
        <v>0</v>
      </c>
      <c r="Y253" s="29" t="s">
        <v>8</v>
      </c>
      <c r="Z253" s="29">
        <v>1</v>
      </c>
      <c r="AA253" s="29" t="s">
        <v>18974</v>
      </c>
      <c r="AB253" s="29" t="s">
        <v>19003</v>
      </c>
      <c r="AC253" s="29" t="s">
        <v>8</v>
      </c>
      <c r="AD253" s="29" t="s">
        <v>8</v>
      </c>
      <c r="AE253" s="29" t="s">
        <v>8</v>
      </c>
      <c r="AF253" s="29" t="s">
        <v>8</v>
      </c>
      <c r="AG253" s="29" t="s">
        <v>8</v>
      </c>
      <c r="AH253" s="29" t="s">
        <v>8</v>
      </c>
      <c r="AI253" s="29" t="s">
        <v>8</v>
      </c>
      <c r="AJ253" s="29" t="s">
        <v>8</v>
      </c>
      <c r="AK253" s="29" t="s">
        <v>8</v>
      </c>
      <c r="AL253" s="29" t="s">
        <v>8</v>
      </c>
      <c r="AM253" s="29" t="s">
        <v>8</v>
      </c>
      <c r="AN253" s="29" t="s">
        <v>8</v>
      </c>
      <c r="AO253" s="29" t="s">
        <v>8</v>
      </c>
      <c r="AP253" s="29" t="s">
        <v>8</v>
      </c>
      <c r="AQ253" s="29" t="s">
        <v>8</v>
      </c>
      <c r="AR253" s="29" t="s">
        <v>8</v>
      </c>
      <c r="AS253" s="29" t="s">
        <v>8</v>
      </c>
      <c r="AT253" s="29" t="s">
        <v>8</v>
      </c>
      <c r="AU253" s="29" t="s">
        <v>8</v>
      </c>
      <c r="AV253" s="29" t="s">
        <v>8</v>
      </c>
      <c r="AW253" s="29" t="s">
        <v>8</v>
      </c>
      <c r="AX253" s="29" t="s">
        <v>8</v>
      </c>
      <c r="AY253" s="29" t="s">
        <v>8</v>
      </c>
      <c r="AZ253" s="29" t="s">
        <v>8</v>
      </c>
      <c r="BA253" s="29" t="s">
        <v>8</v>
      </c>
      <c r="BB253" s="29" t="s">
        <v>8</v>
      </c>
      <c r="BC253" s="29" t="s">
        <v>8</v>
      </c>
      <c r="BD253" s="29" t="s">
        <v>8</v>
      </c>
      <c r="BE253" s="29" t="s">
        <v>8</v>
      </c>
      <c r="BF253" s="29" t="s">
        <v>8</v>
      </c>
      <c r="BG253" s="29" t="s">
        <v>8</v>
      </c>
      <c r="BH253" s="29" t="s">
        <v>8</v>
      </c>
      <c r="BI253" s="29" t="s">
        <v>8</v>
      </c>
      <c r="BJ253" s="29" t="s">
        <v>8</v>
      </c>
      <c r="BK253" s="29" t="s">
        <v>8</v>
      </c>
      <c r="BL253" s="29" t="s">
        <v>8</v>
      </c>
      <c r="BM253" s="29" t="s">
        <v>8</v>
      </c>
      <c r="BN253" s="29" t="s">
        <v>8</v>
      </c>
      <c r="BO253" s="29" t="s">
        <v>8</v>
      </c>
      <c r="BP253" s="29" t="s">
        <v>8</v>
      </c>
      <c r="BQ253" s="29" t="s">
        <v>8</v>
      </c>
      <c r="BR253" s="29" t="s">
        <v>8</v>
      </c>
      <c r="BS253" s="29" t="s">
        <v>2279</v>
      </c>
      <c r="BT253" s="29" t="b">
        <v>1</v>
      </c>
      <c r="BU253" s="29" t="b">
        <v>0</v>
      </c>
      <c r="BV253" s="29" t="b">
        <v>1</v>
      </c>
      <c r="BW253" s="29" t="b">
        <v>0</v>
      </c>
      <c r="BX253" s="29" t="b">
        <v>0</v>
      </c>
      <c r="BY253" s="29" t="b">
        <v>0</v>
      </c>
      <c r="BZ253" s="29" t="b">
        <v>0</v>
      </c>
      <c r="CA253" s="29" t="b">
        <v>0</v>
      </c>
      <c r="CB253" s="29">
        <v>1</v>
      </c>
      <c r="CC253" s="29" t="s">
        <v>2488</v>
      </c>
      <c r="CD253" s="29" t="s">
        <v>2489</v>
      </c>
      <c r="CE253" s="29" t="s">
        <v>2490</v>
      </c>
      <c r="CF253" s="29" t="s">
        <v>2491</v>
      </c>
    </row>
    <row r="254" spans="1:84" x14ac:dyDescent="0.25">
      <c r="A254" s="29" t="s">
        <v>2492</v>
      </c>
      <c r="B254" s="29">
        <v>310410928917370</v>
      </c>
      <c r="C254" s="29">
        <v>8.9014103279289106E+19</v>
      </c>
      <c r="D254" s="29">
        <v>353118081439583</v>
      </c>
      <c r="E254" s="29">
        <v>88</v>
      </c>
      <c r="F254" s="29">
        <v>11</v>
      </c>
      <c r="G254" s="29">
        <v>1245</v>
      </c>
      <c r="H254" s="29">
        <v>1245</v>
      </c>
      <c r="I254" s="29" t="s">
        <v>2493</v>
      </c>
      <c r="J254" s="29" t="s">
        <v>2494</v>
      </c>
      <c r="K254" s="50">
        <v>2.37264922216202E+16</v>
      </c>
      <c r="L254" s="50">
        <v>9037303152714000</v>
      </c>
      <c r="M254" s="50">
        <v>-3381195655442480</v>
      </c>
      <c r="N254" s="29" t="s">
        <v>18977</v>
      </c>
      <c r="O254" s="29">
        <v>1</v>
      </c>
      <c r="P254" s="29">
        <v>1</v>
      </c>
      <c r="Q254" s="29" t="s">
        <v>8</v>
      </c>
      <c r="R254" s="29" t="s">
        <v>8</v>
      </c>
      <c r="S254" s="29" t="s">
        <v>8</v>
      </c>
      <c r="T254" s="29" t="s">
        <v>8</v>
      </c>
      <c r="U254" s="29" t="s">
        <v>8</v>
      </c>
      <c r="V254" s="29" t="s">
        <v>8</v>
      </c>
      <c r="W254" s="29" t="s">
        <v>8</v>
      </c>
      <c r="X254" s="29" t="s">
        <v>8</v>
      </c>
      <c r="Y254" s="29" t="s">
        <v>8</v>
      </c>
      <c r="Z254" s="29" t="s">
        <v>8</v>
      </c>
      <c r="AA254" s="29" t="s">
        <v>8</v>
      </c>
      <c r="AB254" s="29" t="s">
        <v>8</v>
      </c>
      <c r="AC254" s="29" t="s">
        <v>8</v>
      </c>
      <c r="AD254" s="29" t="s">
        <v>8</v>
      </c>
      <c r="AE254" s="29" t="s">
        <v>8</v>
      </c>
      <c r="AF254" s="29" t="s">
        <v>8</v>
      </c>
      <c r="AG254" s="29" t="s">
        <v>8</v>
      </c>
      <c r="AH254" s="29" t="s">
        <v>8</v>
      </c>
      <c r="AI254" s="29" t="s">
        <v>8</v>
      </c>
      <c r="AJ254" s="29" t="s">
        <v>8</v>
      </c>
      <c r="AK254" s="29" t="s">
        <v>8</v>
      </c>
      <c r="AL254" s="29" t="s">
        <v>8</v>
      </c>
      <c r="AM254" s="29" t="s">
        <v>8</v>
      </c>
      <c r="AN254" s="29" t="s">
        <v>8</v>
      </c>
      <c r="AO254" s="29" t="s">
        <v>8</v>
      </c>
      <c r="AP254" s="29" t="s">
        <v>8</v>
      </c>
      <c r="AQ254" s="29" t="s">
        <v>8</v>
      </c>
      <c r="AR254" s="29" t="s">
        <v>8</v>
      </c>
      <c r="AS254" s="29" t="s">
        <v>8</v>
      </c>
      <c r="AT254" s="29" t="s">
        <v>8</v>
      </c>
      <c r="AU254" s="29" t="s">
        <v>8</v>
      </c>
      <c r="AV254" s="29" t="s">
        <v>8</v>
      </c>
      <c r="AW254" s="29" t="s">
        <v>8</v>
      </c>
      <c r="AX254" s="29" t="s">
        <v>8</v>
      </c>
      <c r="AY254" s="29" t="s">
        <v>8</v>
      </c>
      <c r="AZ254" s="29" t="s">
        <v>8</v>
      </c>
      <c r="BA254" s="29" t="s">
        <v>8</v>
      </c>
      <c r="BB254" s="29" t="s">
        <v>8</v>
      </c>
      <c r="BC254" s="29" t="s">
        <v>8</v>
      </c>
      <c r="BD254" s="29" t="s">
        <v>8</v>
      </c>
      <c r="BE254" s="29" t="s">
        <v>8</v>
      </c>
      <c r="BF254" s="29" t="s">
        <v>8</v>
      </c>
      <c r="BG254" s="29" t="s">
        <v>8</v>
      </c>
      <c r="BH254" s="29" t="s">
        <v>8</v>
      </c>
      <c r="BI254" s="29" t="s">
        <v>8</v>
      </c>
      <c r="BJ254" s="29" t="s">
        <v>8</v>
      </c>
      <c r="BK254" s="29" t="s">
        <v>8</v>
      </c>
      <c r="BL254" s="29" t="s">
        <v>8</v>
      </c>
      <c r="BM254" s="29" t="s">
        <v>8</v>
      </c>
      <c r="BN254" s="29" t="s">
        <v>8</v>
      </c>
      <c r="BO254" s="29" t="s">
        <v>8</v>
      </c>
      <c r="BP254" s="29" t="s">
        <v>8</v>
      </c>
      <c r="BQ254" s="29">
        <v>1</v>
      </c>
      <c r="BR254" s="29" t="s">
        <v>8</v>
      </c>
      <c r="BS254" s="29" t="s">
        <v>2495</v>
      </c>
      <c r="BT254" s="29" t="b">
        <v>1</v>
      </c>
      <c r="BU254" s="29" t="b">
        <v>0</v>
      </c>
      <c r="BV254" s="29" t="b">
        <v>1</v>
      </c>
      <c r="BW254" s="29" t="b">
        <v>0</v>
      </c>
      <c r="BX254" s="29" t="b">
        <v>0</v>
      </c>
      <c r="BY254" s="29" t="b">
        <v>0</v>
      </c>
      <c r="BZ254" s="29" t="b">
        <v>0</v>
      </c>
      <c r="CA254" s="29" t="b">
        <v>0</v>
      </c>
      <c r="CB254" s="29">
        <v>1</v>
      </c>
      <c r="CC254" s="29" t="s">
        <v>2496</v>
      </c>
      <c r="CD254" s="29" t="s">
        <v>2497</v>
      </c>
      <c r="CE254" s="29" t="s">
        <v>2498</v>
      </c>
      <c r="CF254" s="29" t="s">
        <v>2499</v>
      </c>
    </row>
    <row r="255" spans="1:84" x14ac:dyDescent="0.25">
      <c r="A255" s="29" t="s">
        <v>2500</v>
      </c>
      <c r="B255" s="29">
        <v>310410928917370</v>
      </c>
      <c r="C255" s="29">
        <v>8.9014103279289106E+19</v>
      </c>
      <c r="D255" s="29">
        <v>353118081439583</v>
      </c>
      <c r="E255" s="29">
        <v>88</v>
      </c>
      <c r="F255" s="29">
        <v>11</v>
      </c>
      <c r="G255" s="29">
        <v>1246</v>
      </c>
      <c r="H255" s="29">
        <v>1246</v>
      </c>
      <c r="I255" s="29" t="s">
        <v>2501</v>
      </c>
      <c r="J255" s="29" t="s">
        <v>2502</v>
      </c>
      <c r="K255" s="50">
        <v>2372685002610870</v>
      </c>
      <c r="L255" s="50">
        <v>9037157894110440</v>
      </c>
      <c r="M255" s="50">
        <v>-5220312153707180</v>
      </c>
      <c r="N255" s="29" t="s">
        <v>18978</v>
      </c>
      <c r="O255" s="29">
        <v>2</v>
      </c>
      <c r="P255" s="29">
        <v>1</v>
      </c>
      <c r="Q255" s="29" t="s">
        <v>8</v>
      </c>
      <c r="R255" s="29" t="s">
        <v>8</v>
      </c>
      <c r="S255" s="29" t="s">
        <v>8</v>
      </c>
      <c r="T255" s="29" t="s">
        <v>8</v>
      </c>
      <c r="U255" s="29" t="s">
        <v>8</v>
      </c>
      <c r="V255" s="29" t="s">
        <v>8</v>
      </c>
      <c r="W255" s="29" t="s">
        <v>8</v>
      </c>
      <c r="X255" s="29" t="s">
        <v>8</v>
      </c>
      <c r="Y255" s="29" t="s">
        <v>8</v>
      </c>
      <c r="Z255" s="29" t="s">
        <v>8</v>
      </c>
      <c r="AA255" s="29" t="s">
        <v>8</v>
      </c>
      <c r="AB255" s="29" t="s">
        <v>8</v>
      </c>
      <c r="AC255" s="29" t="s">
        <v>8</v>
      </c>
      <c r="AD255" s="29" t="s">
        <v>8</v>
      </c>
      <c r="AE255" s="29" t="s">
        <v>8</v>
      </c>
      <c r="AF255" s="29" t="s">
        <v>8</v>
      </c>
      <c r="AG255" s="29" t="s">
        <v>8</v>
      </c>
      <c r="AH255" s="29" t="s">
        <v>8</v>
      </c>
      <c r="AI255" s="29" t="s">
        <v>8</v>
      </c>
      <c r="AJ255" s="29" t="s">
        <v>8</v>
      </c>
      <c r="AK255" s="29" t="s">
        <v>8</v>
      </c>
      <c r="AL255" s="29" t="s">
        <v>8</v>
      </c>
      <c r="AM255" s="29" t="s">
        <v>8</v>
      </c>
      <c r="AN255" s="29" t="s">
        <v>8</v>
      </c>
      <c r="AO255" s="29" t="s">
        <v>8</v>
      </c>
      <c r="AP255" s="29" t="s">
        <v>8</v>
      </c>
      <c r="AQ255" s="29" t="s">
        <v>8</v>
      </c>
      <c r="AR255" s="29" t="s">
        <v>8</v>
      </c>
      <c r="AS255" s="29" t="s">
        <v>8</v>
      </c>
      <c r="AT255" s="29" t="s">
        <v>8</v>
      </c>
      <c r="AU255" s="29" t="s">
        <v>8</v>
      </c>
      <c r="AV255" s="29" t="s">
        <v>8</v>
      </c>
      <c r="AW255" s="29" t="s">
        <v>8</v>
      </c>
      <c r="AX255" s="29" t="s">
        <v>8</v>
      </c>
      <c r="AY255" s="29" t="s">
        <v>8</v>
      </c>
      <c r="AZ255" s="29" t="s">
        <v>8</v>
      </c>
      <c r="BA255" s="29" t="s">
        <v>8</v>
      </c>
      <c r="BB255" s="29" t="s">
        <v>8</v>
      </c>
      <c r="BC255" s="29" t="s">
        <v>8</v>
      </c>
      <c r="BD255" s="29" t="s">
        <v>8</v>
      </c>
      <c r="BE255" s="29" t="s">
        <v>8</v>
      </c>
      <c r="BF255" s="29" t="s">
        <v>8</v>
      </c>
      <c r="BG255" s="29" t="s">
        <v>8</v>
      </c>
      <c r="BH255" s="29" t="s">
        <v>8</v>
      </c>
      <c r="BI255" s="29" t="s">
        <v>8</v>
      </c>
      <c r="BJ255" s="29" t="s">
        <v>8</v>
      </c>
      <c r="BK255" s="29" t="s">
        <v>8</v>
      </c>
      <c r="BL255" s="29" t="s">
        <v>8</v>
      </c>
      <c r="BM255" s="29" t="s">
        <v>8</v>
      </c>
      <c r="BN255" s="29" t="s">
        <v>8</v>
      </c>
      <c r="BO255" s="29" t="s">
        <v>8</v>
      </c>
      <c r="BP255" s="29" t="s">
        <v>8</v>
      </c>
      <c r="BQ255" s="29">
        <v>1</v>
      </c>
      <c r="BR255" s="29" t="s">
        <v>8</v>
      </c>
      <c r="BS255" s="29" t="s">
        <v>2503</v>
      </c>
      <c r="BT255" s="29" t="b">
        <v>1</v>
      </c>
      <c r="BU255" s="29" t="b">
        <v>0</v>
      </c>
      <c r="BV255" s="29" t="b">
        <v>1</v>
      </c>
      <c r="BW255" s="29" t="b">
        <v>0</v>
      </c>
      <c r="BX255" s="29" t="b">
        <v>0</v>
      </c>
      <c r="BY255" s="29" t="b">
        <v>0</v>
      </c>
      <c r="BZ255" s="29" t="b">
        <v>0</v>
      </c>
      <c r="CA255" s="29" t="b">
        <v>0</v>
      </c>
      <c r="CB255" s="29">
        <v>1</v>
      </c>
      <c r="CC255" s="29" t="s">
        <v>2504</v>
      </c>
      <c r="CD255" s="29" t="s">
        <v>2505</v>
      </c>
      <c r="CE255" s="29" t="s">
        <v>2506</v>
      </c>
      <c r="CF255" s="29" t="s">
        <v>2507</v>
      </c>
    </row>
    <row r="256" spans="1:84" x14ac:dyDescent="0.25">
      <c r="A256" s="29" t="s">
        <v>2508</v>
      </c>
      <c r="B256" s="29">
        <v>310410942995952</v>
      </c>
      <c r="C256" s="29">
        <v>8.9014103279429894E+19</v>
      </c>
      <c r="D256" s="29">
        <v>353118083539513</v>
      </c>
      <c r="E256" s="29">
        <v>88</v>
      </c>
      <c r="F256" s="29">
        <v>8</v>
      </c>
      <c r="G256" s="29">
        <v>1249</v>
      </c>
      <c r="H256" s="29">
        <v>1249</v>
      </c>
      <c r="I256" s="29" t="s">
        <v>2509</v>
      </c>
      <c r="J256" s="29" t="s">
        <v>2510</v>
      </c>
      <c r="K256" s="50">
        <v>2.37264032359088E+16</v>
      </c>
      <c r="L256" s="50">
        <v>9037332581836070</v>
      </c>
      <c r="M256" s="50">
        <v>-4912324344950510</v>
      </c>
      <c r="N256" s="29" t="s">
        <v>18972</v>
      </c>
      <c r="O256" s="29">
        <v>2</v>
      </c>
      <c r="P256" s="29">
        <v>1</v>
      </c>
      <c r="Q256" s="29" t="s">
        <v>8</v>
      </c>
      <c r="R256" s="29">
        <v>2</v>
      </c>
      <c r="S256" s="29">
        <v>3</v>
      </c>
      <c r="T256" s="29" t="s">
        <v>8</v>
      </c>
      <c r="U256" s="29">
        <v>20</v>
      </c>
      <c r="V256" s="29" t="s">
        <v>8</v>
      </c>
      <c r="W256" s="29" t="s">
        <v>8</v>
      </c>
      <c r="X256" s="29" t="s">
        <v>8</v>
      </c>
      <c r="Y256" s="29" t="s">
        <v>8</v>
      </c>
      <c r="Z256" s="29" t="s">
        <v>8</v>
      </c>
      <c r="AA256" s="29" t="s">
        <v>8</v>
      </c>
      <c r="AB256" s="29" t="s">
        <v>8</v>
      </c>
      <c r="AC256" s="29" t="s">
        <v>8</v>
      </c>
      <c r="AD256" s="29" t="s">
        <v>8</v>
      </c>
      <c r="AE256" s="29" t="s">
        <v>8</v>
      </c>
      <c r="AF256" s="29" t="s">
        <v>8</v>
      </c>
      <c r="AG256" s="29" t="s">
        <v>8</v>
      </c>
      <c r="AH256" s="29" t="s">
        <v>8</v>
      </c>
      <c r="AI256" s="29" t="s">
        <v>8</v>
      </c>
      <c r="AJ256" s="29" t="s">
        <v>8</v>
      </c>
      <c r="AK256" s="29" t="s">
        <v>8</v>
      </c>
      <c r="AL256" s="29" t="s">
        <v>8</v>
      </c>
      <c r="AM256" s="29" t="s">
        <v>8</v>
      </c>
      <c r="AN256" s="29" t="s">
        <v>8</v>
      </c>
      <c r="AO256" s="29" t="s">
        <v>8</v>
      </c>
      <c r="AP256" s="29" t="s">
        <v>8</v>
      </c>
      <c r="AQ256" s="29" t="s">
        <v>8</v>
      </c>
      <c r="AR256" s="29" t="s">
        <v>8</v>
      </c>
      <c r="AS256" s="29" t="s">
        <v>8</v>
      </c>
      <c r="AT256" s="29" t="s">
        <v>8</v>
      </c>
      <c r="AU256" s="29" t="s">
        <v>8</v>
      </c>
      <c r="AV256" s="29" t="s">
        <v>8</v>
      </c>
      <c r="AW256" s="29" t="s">
        <v>8</v>
      </c>
      <c r="AX256" s="29" t="s">
        <v>8</v>
      </c>
      <c r="AY256" s="29" t="s">
        <v>8</v>
      </c>
      <c r="AZ256" s="29" t="s">
        <v>8</v>
      </c>
      <c r="BA256" s="29" t="s">
        <v>8</v>
      </c>
      <c r="BB256" s="29" t="s">
        <v>8</v>
      </c>
      <c r="BC256" s="29" t="s">
        <v>8</v>
      </c>
      <c r="BD256" s="29" t="s">
        <v>8</v>
      </c>
      <c r="BE256" s="29" t="s">
        <v>8</v>
      </c>
      <c r="BF256" s="29" t="s">
        <v>8</v>
      </c>
      <c r="BG256" s="29" t="s">
        <v>8</v>
      </c>
      <c r="BH256" s="29" t="s">
        <v>8</v>
      </c>
      <c r="BI256" s="29" t="s">
        <v>8</v>
      </c>
      <c r="BJ256" s="29" t="s">
        <v>8</v>
      </c>
      <c r="BK256" s="29" t="s">
        <v>8</v>
      </c>
      <c r="BL256" s="29" t="s">
        <v>8</v>
      </c>
      <c r="BM256" s="29" t="s">
        <v>8</v>
      </c>
      <c r="BN256" s="29" t="s">
        <v>8</v>
      </c>
      <c r="BO256" s="29" t="s">
        <v>8</v>
      </c>
      <c r="BP256" s="29" t="s">
        <v>8</v>
      </c>
      <c r="BQ256" s="29" t="s">
        <v>8</v>
      </c>
      <c r="BR256" s="29" t="s">
        <v>8</v>
      </c>
      <c r="BS256" s="29" t="s">
        <v>2511</v>
      </c>
      <c r="BT256" s="29" t="b">
        <v>0</v>
      </c>
      <c r="BU256" s="29" t="b">
        <v>0</v>
      </c>
      <c r="BV256" s="29" t="b">
        <v>0</v>
      </c>
      <c r="BW256" s="29" t="b">
        <v>0</v>
      </c>
      <c r="BX256" s="29" t="b">
        <v>0</v>
      </c>
      <c r="BY256" s="29" t="b">
        <v>1</v>
      </c>
      <c r="BZ256" s="29" t="b">
        <v>1</v>
      </c>
      <c r="CA256" s="29" t="b">
        <v>0</v>
      </c>
      <c r="CB256" s="29">
        <v>1</v>
      </c>
      <c r="CC256" s="29" t="s">
        <v>2512</v>
      </c>
      <c r="CD256" s="29" t="s">
        <v>2513</v>
      </c>
      <c r="CE256" s="29" t="s">
        <v>2514</v>
      </c>
      <c r="CF256" s="29" t="s">
        <v>2515</v>
      </c>
    </row>
    <row r="257" spans="1:84" x14ac:dyDescent="0.25">
      <c r="A257" s="29" t="s">
        <v>2516</v>
      </c>
      <c r="B257" s="29">
        <v>310410942995952</v>
      </c>
      <c r="C257" s="29">
        <v>8.9014103279429894E+19</v>
      </c>
      <c r="D257" s="29">
        <v>353118083539513</v>
      </c>
      <c r="E257" s="29">
        <v>88</v>
      </c>
      <c r="F257" s="29">
        <v>8</v>
      </c>
      <c r="G257" s="29">
        <v>1250</v>
      </c>
      <c r="H257" s="29">
        <v>1250</v>
      </c>
      <c r="I257" s="29" t="s">
        <v>2517</v>
      </c>
      <c r="J257" s="29" t="s">
        <v>2518</v>
      </c>
      <c r="K257" s="50">
        <v>2372682463474430</v>
      </c>
      <c r="L257" s="50">
        <v>9037358828626430</v>
      </c>
      <c r="M257" s="50">
        <v>-2.45620719417564E+16</v>
      </c>
      <c r="N257" s="29" t="s">
        <v>18972</v>
      </c>
      <c r="O257" s="29">
        <v>2</v>
      </c>
      <c r="P257" s="29">
        <v>1</v>
      </c>
      <c r="Q257" s="29" t="s">
        <v>8</v>
      </c>
      <c r="R257" s="29">
        <v>2</v>
      </c>
      <c r="S257" s="29">
        <v>3</v>
      </c>
      <c r="T257" s="29" t="s">
        <v>8</v>
      </c>
      <c r="U257" s="29">
        <v>21</v>
      </c>
      <c r="V257" s="29" t="s">
        <v>8</v>
      </c>
      <c r="W257" s="29" t="s">
        <v>8</v>
      </c>
      <c r="X257" s="29" t="s">
        <v>8</v>
      </c>
      <c r="Y257" s="29" t="s">
        <v>8</v>
      </c>
      <c r="Z257" s="29" t="s">
        <v>8</v>
      </c>
      <c r="AA257" s="29" t="s">
        <v>8</v>
      </c>
      <c r="AB257" s="29" t="s">
        <v>8</v>
      </c>
      <c r="AC257" s="29" t="s">
        <v>8</v>
      </c>
      <c r="AD257" s="29" t="s">
        <v>8</v>
      </c>
      <c r="AE257" s="29" t="s">
        <v>8</v>
      </c>
      <c r="AF257" s="29" t="s">
        <v>8</v>
      </c>
      <c r="AG257" s="29" t="s">
        <v>8</v>
      </c>
      <c r="AH257" s="29" t="s">
        <v>8</v>
      </c>
      <c r="AI257" s="29" t="s">
        <v>8</v>
      </c>
      <c r="AJ257" s="29" t="s">
        <v>8</v>
      </c>
      <c r="AK257" s="29" t="s">
        <v>8</v>
      </c>
      <c r="AL257" s="29" t="s">
        <v>8</v>
      </c>
      <c r="AM257" s="29" t="s">
        <v>8</v>
      </c>
      <c r="AN257" s="29" t="s">
        <v>8</v>
      </c>
      <c r="AO257" s="29" t="s">
        <v>8</v>
      </c>
      <c r="AP257" s="29" t="s">
        <v>8</v>
      </c>
      <c r="AQ257" s="29" t="s">
        <v>8</v>
      </c>
      <c r="AR257" s="29" t="s">
        <v>8</v>
      </c>
      <c r="AS257" s="29" t="s">
        <v>8</v>
      </c>
      <c r="AT257" s="29" t="s">
        <v>8</v>
      </c>
      <c r="AU257" s="29" t="s">
        <v>8</v>
      </c>
      <c r="AV257" s="29" t="s">
        <v>8</v>
      </c>
      <c r="AW257" s="29" t="s">
        <v>8</v>
      </c>
      <c r="AX257" s="29" t="s">
        <v>8</v>
      </c>
      <c r="AY257" s="29" t="s">
        <v>8</v>
      </c>
      <c r="AZ257" s="29" t="s">
        <v>8</v>
      </c>
      <c r="BA257" s="29" t="s">
        <v>8</v>
      </c>
      <c r="BB257" s="29" t="s">
        <v>8</v>
      </c>
      <c r="BC257" s="29" t="s">
        <v>8</v>
      </c>
      <c r="BD257" s="29" t="s">
        <v>8</v>
      </c>
      <c r="BE257" s="29" t="s">
        <v>8</v>
      </c>
      <c r="BF257" s="29" t="s">
        <v>8</v>
      </c>
      <c r="BG257" s="29" t="s">
        <v>8</v>
      </c>
      <c r="BH257" s="29" t="s">
        <v>8</v>
      </c>
      <c r="BI257" s="29" t="s">
        <v>8</v>
      </c>
      <c r="BJ257" s="29" t="s">
        <v>8</v>
      </c>
      <c r="BK257" s="29" t="s">
        <v>8</v>
      </c>
      <c r="BL257" s="29" t="s">
        <v>8</v>
      </c>
      <c r="BM257" s="29" t="s">
        <v>8</v>
      </c>
      <c r="BN257" s="29" t="s">
        <v>8</v>
      </c>
      <c r="BO257" s="29" t="s">
        <v>8</v>
      </c>
      <c r="BP257" s="29" t="s">
        <v>8</v>
      </c>
      <c r="BQ257" s="29" t="s">
        <v>8</v>
      </c>
      <c r="BR257" s="29" t="s">
        <v>8</v>
      </c>
      <c r="BS257" s="29" t="s">
        <v>2519</v>
      </c>
      <c r="BT257" s="29" t="b">
        <v>0</v>
      </c>
      <c r="BU257" s="29" t="b">
        <v>0</v>
      </c>
      <c r="BV257" s="29" t="b">
        <v>0</v>
      </c>
      <c r="BW257" s="29" t="b">
        <v>0</v>
      </c>
      <c r="BX257" s="29" t="b">
        <v>0</v>
      </c>
      <c r="BY257" s="29" t="b">
        <v>1</v>
      </c>
      <c r="BZ257" s="29" t="b">
        <v>1</v>
      </c>
      <c r="CA257" s="29" t="b">
        <v>0</v>
      </c>
      <c r="CB257" s="29">
        <v>1</v>
      </c>
      <c r="CC257" s="29" t="s">
        <v>2520</v>
      </c>
      <c r="CD257" s="29" t="s">
        <v>2521</v>
      </c>
      <c r="CE257" s="29" t="s">
        <v>2522</v>
      </c>
      <c r="CF257" s="29" t="s">
        <v>2523</v>
      </c>
    </row>
    <row r="258" spans="1:84" x14ac:dyDescent="0.25">
      <c r="A258" s="29" t="s">
        <v>2524</v>
      </c>
      <c r="B258" s="29">
        <v>310410942995952</v>
      </c>
      <c r="C258" s="29">
        <v>8.9014103279429894E+19</v>
      </c>
      <c r="D258" s="29">
        <v>353118083539513</v>
      </c>
      <c r="E258" s="29">
        <v>88</v>
      </c>
      <c r="F258" s="29">
        <v>2</v>
      </c>
      <c r="G258" s="29">
        <v>1251</v>
      </c>
      <c r="H258" s="29">
        <v>1251</v>
      </c>
      <c r="I258" s="29" t="s">
        <v>2525</v>
      </c>
      <c r="J258" s="29" t="s">
        <v>2526</v>
      </c>
      <c r="K258" s="50">
        <v>2372716411262980</v>
      </c>
      <c r="L258" s="50">
        <v>9037254593492960</v>
      </c>
      <c r="M258" s="50">
        <v>-5098407958592300</v>
      </c>
      <c r="N258" s="29" t="s">
        <v>18972</v>
      </c>
      <c r="O258" s="29">
        <v>2</v>
      </c>
      <c r="P258" s="29">
        <v>1</v>
      </c>
      <c r="Q258" s="29" t="s">
        <v>8</v>
      </c>
      <c r="R258" s="29" t="s">
        <v>8</v>
      </c>
      <c r="S258" s="29" t="s">
        <v>8</v>
      </c>
      <c r="T258" s="29" t="s">
        <v>8</v>
      </c>
      <c r="U258" s="29" t="s">
        <v>8</v>
      </c>
      <c r="V258" s="29" t="s">
        <v>8</v>
      </c>
      <c r="W258" s="29" t="s">
        <v>8</v>
      </c>
      <c r="X258" s="29" t="s">
        <v>8</v>
      </c>
      <c r="Y258" s="29" t="s">
        <v>8</v>
      </c>
      <c r="Z258" s="29" t="s">
        <v>8</v>
      </c>
      <c r="AA258" s="29" t="s">
        <v>8</v>
      </c>
      <c r="AB258" s="29" t="s">
        <v>8</v>
      </c>
      <c r="AC258" s="29" t="s">
        <v>8</v>
      </c>
      <c r="AD258" s="29">
        <v>1</v>
      </c>
      <c r="AE258" s="29" t="s">
        <v>8</v>
      </c>
      <c r="AF258" s="29">
        <v>2</v>
      </c>
      <c r="AG258" s="29" t="s">
        <v>8</v>
      </c>
      <c r="AH258" s="29" t="s">
        <v>8</v>
      </c>
      <c r="AI258" s="29" t="s">
        <v>8</v>
      </c>
      <c r="AJ258" s="29" t="s">
        <v>8</v>
      </c>
      <c r="AK258" s="29" t="s">
        <v>8</v>
      </c>
      <c r="AL258" s="29" t="s">
        <v>8</v>
      </c>
      <c r="AM258" s="29" t="s">
        <v>8</v>
      </c>
      <c r="AN258" s="29" t="s">
        <v>8</v>
      </c>
      <c r="AO258" s="29" t="s">
        <v>8</v>
      </c>
      <c r="AP258" s="29" t="s">
        <v>8</v>
      </c>
      <c r="AQ258" s="29" t="s">
        <v>8</v>
      </c>
      <c r="AR258" s="29" t="s">
        <v>8</v>
      </c>
      <c r="AS258" s="29" t="s">
        <v>8</v>
      </c>
      <c r="AT258" s="29" t="s">
        <v>8</v>
      </c>
      <c r="AU258" s="29" t="s">
        <v>8</v>
      </c>
      <c r="AV258" s="29" t="s">
        <v>8</v>
      </c>
      <c r="AW258" s="29" t="s">
        <v>8</v>
      </c>
      <c r="AX258" s="29" t="s">
        <v>8</v>
      </c>
      <c r="AY258" s="29" t="s">
        <v>8</v>
      </c>
      <c r="AZ258" s="29" t="s">
        <v>8</v>
      </c>
      <c r="BA258" s="29" t="s">
        <v>8</v>
      </c>
      <c r="BB258" s="29" t="s">
        <v>8</v>
      </c>
      <c r="BC258" s="29" t="s">
        <v>8</v>
      </c>
      <c r="BD258" s="29" t="s">
        <v>8</v>
      </c>
      <c r="BE258" s="29" t="s">
        <v>8</v>
      </c>
      <c r="BF258" s="29" t="s">
        <v>8</v>
      </c>
      <c r="BG258" s="29" t="s">
        <v>8</v>
      </c>
      <c r="BH258" s="29" t="s">
        <v>8</v>
      </c>
      <c r="BI258" s="29" t="s">
        <v>8</v>
      </c>
      <c r="BJ258" s="29" t="s">
        <v>8</v>
      </c>
      <c r="BK258" s="29" t="s">
        <v>8</v>
      </c>
      <c r="BL258" s="29" t="s">
        <v>8</v>
      </c>
      <c r="BM258" s="29" t="s">
        <v>8</v>
      </c>
      <c r="BN258" s="29" t="s">
        <v>8</v>
      </c>
      <c r="BO258" s="29" t="s">
        <v>8</v>
      </c>
      <c r="BP258" s="29" t="s">
        <v>8</v>
      </c>
      <c r="BQ258" s="29" t="s">
        <v>8</v>
      </c>
      <c r="BR258" s="29" t="s">
        <v>8</v>
      </c>
      <c r="BS258" s="29" t="s">
        <v>2527</v>
      </c>
      <c r="BT258" s="29" t="b">
        <v>0</v>
      </c>
      <c r="BU258" s="29" t="b">
        <v>0</v>
      </c>
      <c r="BV258" s="29" t="b">
        <v>0</v>
      </c>
      <c r="BW258" s="29" t="b">
        <v>0</v>
      </c>
      <c r="BX258" s="29" t="b">
        <v>0</v>
      </c>
      <c r="BY258" s="29" t="b">
        <v>1</v>
      </c>
      <c r="BZ258" s="29" t="b">
        <v>1</v>
      </c>
      <c r="CA258" s="29" t="b">
        <v>0</v>
      </c>
      <c r="CB258" s="29">
        <v>1</v>
      </c>
      <c r="CC258" s="29" t="s">
        <v>2528</v>
      </c>
      <c r="CD258" s="29" t="s">
        <v>2529</v>
      </c>
      <c r="CE258" s="29" t="s">
        <v>2530</v>
      </c>
      <c r="CF258" s="29" t="s">
        <v>2531</v>
      </c>
    </row>
    <row r="259" spans="1:84" x14ac:dyDescent="0.25">
      <c r="A259" s="29" t="s">
        <v>2532</v>
      </c>
      <c r="B259" s="29">
        <v>310410942995952</v>
      </c>
      <c r="C259" s="29">
        <v>8.9014103279429894E+19</v>
      </c>
      <c r="D259" s="29">
        <v>353118083539513</v>
      </c>
      <c r="E259" s="29">
        <v>88</v>
      </c>
      <c r="F259" s="29">
        <v>2</v>
      </c>
      <c r="G259" s="29">
        <v>1252</v>
      </c>
      <c r="H259" s="29">
        <v>1252</v>
      </c>
      <c r="I259" s="29" t="s">
        <v>2533</v>
      </c>
      <c r="J259" s="29" t="s">
        <v>2534</v>
      </c>
      <c r="K259" s="50">
        <v>2.37276279539352E+16</v>
      </c>
      <c r="L259" s="50">
        <v>9037208263359880</v>
      </c>
      <c r="M259" s="50">
        <v>-4141423288866610</v>
      </c>
      <c r="N259" s="29" t="s">
        <v>18972</v>
      </c>
      <c r="O259" s="29">
        <v>2</v>
      </c>
      <c r="P259" s="29">
        <v>1</v>
      </c>
      <c r="Q259" s="29" t="s">
        <v>8</v>
      </c>
      <c r="R259" s="29" t="s">
        <v>8</v>
      </c>
      <c r="S259" s="29" t="s">
        <v>8</v>
      </c>
      <c r="T259" s="29" t="s">
        <v>8</v>
      </c>
      <c r="U259" s="29" t="s">
        <v>8</v>
      </c>
      <c r="V259" s="29" t="s">
        <v>8</v>
      </c>
      <c r="W259" s="29" t="s">
        <v>8</v>
      </c>
      <c r="X259" s="29" t="s">
        <v>8</v>
      </c>
      <c r="Y259" s="29" t="s">
        <v>8</v>
      </c>
      <c r="Z259" s="29" t="s">
        <v>8</v>
      </c>
      <c r="AA259" s="29" t="s">
        <v>8</v>
      </c>
      <c r="AB259" s="29" t="s">
        <v>8</v>
      </c>
      <c r="AC259" s="29" t="s">
        <v>8</v>
      </c>
      <c r="AD259" s="29">
        <v>3</v>
      </c>
      <c r="AE259" s="29" t="s">
        <v>8</v>
      </c>
      <c r="AF259" s="29">
        <v>3</v>
      </c>
      <c r="AG259" s="29" t="s">
        <v>8</v>
      </c>
      <c r="AH259" s="29" t="s">
        <v>8</v>
      </c>
      <c r="AI259" s="29" t="s">
        <v>8</v>
      </c>
      <c r="AJ259" s="29" t="s">
        <v>8</v>
      </c>
      <c r="AK259" s="29" t="s">
        <v>8</v>
      </c>
      <c r="AL259" s="29" t="s">
        <v>8</v>
      </c>
      <c r="AM259" s="29" t="s">
        <v>8</v>
      </c>
      <c r="AN259" s="29" t="s">
        <v>8</v>
      </c>
      <c r="AO259" s="29" t="s">
        <v>8</v>
      </c>
      <c r="AP259" s="29" t="s">
        <v>8</v>
      </c>
      <c r="AQ259" s="29" t="s">
        <v>8</v>
      </c>
      <c r="AR259" s="29" t="s">
        <v>8</v>
      </c>
      <c r="AS259" s="29" t="s">
        <v>8</v>
      </c>
      <c r="AT259" s="29" t="s">
        <v>8</v>
      </c>
      <c r="AU259" s="29" t="s">
        <v>8</v>
      </c>
      <c r="AV259" s="29" t="s">
        <v>8</v>
      </c>
      <c r="AW259" s="29" t="s">
        <v>8</v>
      </c>
      <c r="AX259" s="29" t="s">
        <v>8</v>
      </c>
      <c r="AY259" s="29" t="s">
        <v>8</v>
      </c>
      <c r="AZ259" s="29" t="s">
        <v>8</v>
      </c>
      <c r="BA259" s="29" t="s">
        <v>8</v>
      </c>
      <c r="BB259" s="29" t="s">
        <v>8</v>
      </c>
      <c r="BC259" s="29" t="s">
        <v>8</v>
      </c>
      <c r="BD259" s="29" t="s">
        <v>8</v>
      </c>
      <c r="BE259" s="29" t="s">
        <v>8</v>
      </c>
      <c r="BF259" s="29" t="s">
        <v>8</v>
      </c>
      <c r="BG259" s="29" t="s">
        <v>8</v>
      </c>
      <c r="BH259" s="29" t="s">
        <v>8</v>
      </c>
      <c r="BI259" s="29" t="s">
        <v>8</v>
      </c>
      <c r="BJ259" s="29" t="s">
        <v>8</v>
      </c>
      <c r="BK259" s="29" t="s">
        <v>8</v>
      </c>
      <c r="BL259" s="29" t="s">
        <v>8</v>
      </c>
      <c r="BM259" s="29" t="s">
        <v>8</v>
      </c>
      <c r="BN259" s="29" t="s">
        <v>8</v>
      </c>
      <c r="BO259" s="29" t="s">
        <v>8</v>
      </c>
      <c r="BP259" s="29" t="s">
        <v>8</v>
      </c>
      <c r="BQ259" s="29" t="s">
        <v>8</v>
      </c>
      <c r="BR259" s="29" t="s">
        <v>8</v>
      </c>
      <c r="BS259" s="29" t="s">
        <v>2527</v>
      </c>
      <c r="BT259" s="29" t="b">
        <v>0</v>
      </c>
      <c r="BU259" s="29" t="b">
        <v>0</v>
      </c>
      <c r="BV259" s="29" t="b">
        <v>0</v>
      </c>
      <c r="BW259" s="29" t="b">
        <v>0</v>
      </c>
      <c r="BX259" s="29" t="b">
        <v>0</v>
      </c>
      <c r="BY259" s="29" t="b">
        <v>1</v>
      </c>
      <c r="BZ259" s="29" t="b">
        <v>1</v>
      </c>
      <c r="CA259" s="29" t="b">
        <v>0</v>
      </c>
      <c r="CB259" s="29">
        <v>1</v>
      </c>
      <c r="CC259" s="29" t="s">
        <v>2535</v>
      </c>
      <c r="CD259" s="29" t="s">
        <v>2536</v>
      </c>
      <c r="CE259" s="29" t="s">
        <v>2537</v>
      </c>
      <c r="CF259" s="29" t="s">
        <v>2538</v>
      </c>
    </row>
    <row r="260" spans="1:84" x14ac:dyDescent="0.25">
      <c r="A260" s="29" t="s">
        <v>2539</v>
      </c>
      <c r="B260" s="29">
        <v>310410942995952</v>
      </c>
      <c r="C260" s="29">
        <v>8.9014103279429894E+19</v>
      </c>
      <c r="D260" s="29">
        <v>353118083539513</v>
      </c>
      <c r="E260" s="29">
        <v>88</v>
      </c>
      <c r="F260" s="29">
        <v>2</v>
      </c>
      <c r="G260" s="29">
        <v>1253</v>
      </c>
      <c r="H260" s="29">
        <v>1253</v>
      </c>
      <c r="I260" s="29" t="s">
        <v>2540</v>
      </c>
      <c r="J260" s="29" t="s">
        <v>2541</v>
      </c>
      <c r="K260" s="50">
        <v>2.37277206633387E+16</v>
      </c>
      <c r="L260" s="50">
        <v>9037156377933480</v>
      </c>
      <c r="M260" s="50">
        <v>-3.18319889093409E+16</v>
      </c>
      <c r="N260" s="29" t="s">
        <v>18972</v>
      </c>
      <c r="O260" s="29">
        <v>2</v>
      </c>
      <c r="P260" s="29">
        <v>1</v>
      </c>
      <c r="Q260" s="29" t="s">
        <v>8</v>
      </c>
      <c r="R260" s="29" t="s">
        <v>8</v>
      </c>
      <c r="S260" s="29" t="s">
        <v>8</v>
      </c>
      <c r="T260" s="29" t="s">
        <v>8</v>
      </c>
      <c r="U260" s="29" t="s">
        <v>8</v>
      </c>
      <c r="V260" s="29" t="s">
        <v>8</v>
      </c>
      <c r="W260" s="29" t="s">
        <v>8</v>
      </c>
      <c r="X260" s="29" t="s">
        <v>8</v>
      </c>
      <c r="Y260" s="29" t="s">
        <v>8</v>
      </c>
      <c r="Z260" s="29" t="s">
        <v>8</v>
      </c>
      <c r="AA260" s="29" t="s">
        <v>8</v>
      </c>
      <c r="AB260" s="29" t="s">
        <v>8</v>
      </c>
      <c r="AC260" s="29" t="s">
        <v>8</v>
      </c>
      <c r="AD260" s="29">
        <v>2</v>
      </c>
      <c r="AE260" s="29" t="s">
        <v>8</v>
      </c>
      <c r="AF260" s="29">
        <v>1</v>
      </c>
      <c r="AG260" s="29" t="s">
        <v>8</v>
      </c>
      <c r="AH260" s="29" t="s">
        <v>8</v>
      </c>
      <c r="AI260" s="29" t="s">
        <v>8</v>
      </c>
      <c r="AJ260" s="29" t="s">
        <v>8</v>
      </c>
      <c r="AK260" s="29" t="s">
        <v>8</v>
      </c>
      <c r="AL260" s="29" t="s">
        <v>8</v>
      </c>
      <c r="AM260" s="29" t="s">
        <v>8</v>
      </c>
      <c r="AN260" s="29" t="s">
        <v>8</v>
      </c>
      <c r="AO260" s="29" t="s">
        <v>8</v>
      </c>
      <c r="AP260" s="29" t="s">
        <v>8</v>
      </c>
      <c r="AQ260" s="29" t="s">
        <v>8</v>
      </c>
      <c r="AR260" s="29" t="s">
        <v>8</v>
      </c>
      <c r="AS260" s="29" t="s">
        <v>8</v>
      </c>
      <c r="AT260" s="29" t="s">
        <v>8</v>
      </c>
      <c r="AU260" s="29" t="s">
        <v>8</v>
      </c>
      <c r="AV260" s="29" t="s">
        <v>8</v>
      </c>
      <c r="AW260" s="29" t="s">
        <v>8</v>
      </c>
      <c r="AX260" s="29" t="s">
        <v>8</v>
      </c>
      <c r="AY260" s="29" t="s">
        <v>8</v>
      </c>
      <c r="AZ260" s="29" t="s">
        <v>8</v>
      </c>
      <c r="BA260" s="29" t="s">
        <v>8</v>
      </c>
      <c r="BB260" s="29" t="s">
        <v>8</v>
      </c>
      <c r="BC260" s="29" t="s">
        <v>8</v>
      </c>
      <c r="BD260" s="29" t="s">
        <v>8</v>
      </c>
      <c r="BE260" s="29" t="s">
        <v>8</v>
      </c>
      <c r="BF260" s="29" t="s">
        <v>8</v>
      </c>
      <c r="BG260" s="29" t="s">
        <v>8</v>
      </c>
      <c r="BH260" s="29" t="s">
        <v>8</v>
      </c>
      <c r="BI260" s="29" t="s">
        <v>8</v>
      </c>
      <c r="BJ260" s="29" t="s">
        <v>8</v>
      </c>
      <c r="BK260" s="29" t="s">
        <v>8</v>
      </c>
      <c r="BL260" s="29" t="s">
        <v>8</v>
      </c>
      <c r="BM260" s="29" t="s">
        <v>8</v>
      </c>
      <c r="BN260" s="29" t="s">
        <v>8</v>
      </c>
      <c r="BO260" s="29" t="s">
        <v>8</v>
      </c>
      <c r="BP260" s="29" t="s">
        <v>8</v>
      </c>
      <c r="BQ260" s="29" t="s">
        <v>8</v>
      </c>
      <c r="BR260" s="29" t="s">
        <v>8</v>
      </c>
      <c r="BS260" s="29" t="s">
        <v>1669</v>
      </c>
      <c r="BT260" s="29" t="b">
        <v>0</v>
      </c>
      <c r="BU260" s="29" t="b">
        <v>0</v>
      </c>
      <c r="BV260" s="29" t="b">
        <v>0</v>
      </c>
      <c r="BW260" s="29" t="b">
        <v>0</v>
      </c>
      <c r="BX260" s="29" t="b">
        <v>0</v>
      </c>
      <c r="BY260" s="29" t="b">
        <v>1</v>
      </c>
      <c r="BZ260" s="29" t="b">
        <v>1</v>
      </c>
      <c r="CA260" s="29" t="b">
        <v>0</v>
      </c>
      <c r="CB260" s="29">
        <v>1</v>
      </c>
      <c r="CC260" s="29" t="s">
        <v>2542</v>
      </c>
      <c r="CD260" s="29" t="s">
        <v>2543</v>
      </c>
      <c r="CE260" s="29" t="s">
        <v>2544</v>
      </c>
      <c r="CF260" s="29" t="s">
        <v>2545</v>
      </c>
    </row>
    <row r="261" spans="1:84" x14ac:dyDescent="0.25">
      <c r="A261" s="29" t="s">
        <v>2546</v>
      </c>
      <c r="B261" s="29">
        <v>310410942995952</v>
      </c>
      <c r="C261" s="29">
        <v>8.9014103279429894E+19</v>
      </c>
      <c r="D261" s="29">
        <v>353118083539513</v>
      </c>
      <c r="E261" s="29">
        <v>88</v>
      </c>
      <c r="F261" s="29">
        <v>5</v>
      </c>
      <c r="G261" s="29">
        <v>1247</v>
      </c>
      <c r="H261" s="29">
        <v>1247</v>
      </c>
      <c r="I261" s="29" t="s">
        <v>2547</v>
      </c>
      <c r="J261" s="29" t="s">
        <v>2548</v>
      </c>
      <c r="K261" s="50">
        <v>2.37215259134165E+16</v>
      </c>
      <c r="L261" s="50">
        <v>9037551416236160</v>
      </c>
      <c r="M261" s="50">
        <v>-4101286121976330</v>
      </c>
      <c r="N261" s="29" t="s">
        <v>18972</v>
      </c>
      <c r="O261" s="29">
        <v>2</v>
      </c>
      <c r="P261" s="29">
        <v>1</v>
      </c>
      <c r="Q261" s="29" t="s">
        <v>19092</v>
      </c>
      <c r="R261" s="29" t="s">
        <v>8</v>
      </c>
      <c r="S261" s="29" t="s">
        <v>8</v>
      </c>
      <c r="T261" s="29" t="s">
        <v>8</v>
      </c>
      <c r="U261" s="29" t="s">
        <v>8</v>
      </c>
      <c r="V261" s="29" t="s">
        <v>8</v>
      </c>
      <c r="W261" s="29" t="s">
        <v>8</v>
      </c>
      <c r="X261" s="29" t="s">
        <v>8</v>
      </c>
      <c r="Y261" s="29" t="s">
        <v>8</v>
      </c>
      <c r="Z261" s="29" t="s">
        <v>8</v>
      </c>
      <c r="AA261" s="29" t="s">
        <v>8</v>
      </c>
      <c r="AB261" s="29" t="s">
        <v>8</v>
      </c>
      <c r="AC261" s="29" t="s">
        <v>8</v>
      </c>
      <c r="AD261" s="29" t="s">
        <v>8</v>
      </c>
      <c r="AE261" s="29" t="s">
        <v>8</v>
      </c>
      <c r="AF261" s="29" t="s">
        <v>8</v>
      </c>
      <c r="AG261" s="29" t="s">
        <v>8</v>
      </c>
      <c r="AH261" s="29" t="s">
        <v>8</v>
      </c>
      <c r="AI261" s="29" t="s">
        <v>8</v>
      </c>
      <c r="AJ261" s="29" t="s">
        <v>8</v>
      </c>
      <c r="AK261" s="29" t="s">
        <v>8</v>
      </c>
      <c r="AL261" s="29" t="s">
        <v>8</v>
      </c>
      <c r="AM261" s="29" t="s">
        <v>8</v>
      </c>
      <c r="AN261" s="29" t="s">
        <v>8</v>
      </c>
      <c r="AO261" s="29" t="s">
        <v>8</v>
      </c>
      <c r="AP261" s="29" t="s">
        <v>8</v>
      </c>
      <c r="AQ261" s="29" t="s">
        <v>8</v>
      </c>
      <c r="AR261" s="29" t="s">
        <v>8</v>
      </c>
      <c r="AS261" s="29" t="s">
        <v>8</v>
      </c>
      <c r="AT261" s="29" t="s">
        <v>8</v>
      </c>
      <c r="AU261" s="29" t="s">
        <v>8</v>
      </c>
      <c r="AV261" s="29" t="s">
        <v>8</v>
      </c>
      <c r="AW261" s="29" t="s">
        <v>8</v>
      </c>
      <c r="AX261" s="29" t="s">
        <v>8</v>
      </c>
      <c r="AY261" s="29" t="s">
        <v>8</v>
      </c>
      <c r="AZ261" s="29" t="s">
        <v>8</v>
      </c>
      <c r="BA261" s="29">
        <v>3</v>
      </c>
      <c r="BB261" s="29" t="s">
        <v>2343</v>
      </c>
      <c r="BC261" s="29" t="s">
        <v>8</v>
      </c>
      <c r="BD261" s="29" t="s">
        <v>8</v>
      </c>
      <c r="BE261" s="29" t="s">
        <v>8</v>
      </c>
      <c r="BF261" s="29" t="s">
        <v>8</v>
      </c>
      <c r="BG261" s="29" t="s">
        <v>8</v>
      </c>
      <c r="BH261" s="29" t="s">
        <v>8</v>
      </c>
      <c r="BI261" s="29" t="s">
        <v>8</v>
      </c>
      <c r="BJ261" s="29" t="s">
        <v>8</v>
      </c>
      <c r="BK261" s="29" t="s">
        <v>8</v>
      </c>
      <c r="BL261" s="29" t="s">
        <v>8</v>
      </c>
      <c r="BM261" s="29" t="s">
        <v>8</v>
      </c>
      <c r="BN261" s="29" t="s">
        <v>8</v>
      </c>
      <c r="BO261" s="29" t="s">
        <v>8</v>
      </c>
      <c r="BP261" s="29" t="s">
        <v>8</v>
      </c>
      <c r="BQ261" s="29" t="s">
        <v>8</v>
      </c>
      <c r="BR261" s="29" t="s">
        <v>8</v>
      </c>
      <c r="BS261" s="29" t="s">
        <v>1001</v>
      </c>
      <c r="BT261" s="29" t="b">
        <v>0</v>
      </c>
      <c r="BU261" s="29" t="b">
        <v>0</v>
      </c>
      <c r="BV261" s="29" t="b">
        <v>0</v>
      </c>
      <c r="BW261" s="29" t="b">
        <v>0</v>
      </c>
      <c r="BX261" s="29" t="b">
        <v>0</v>
      </c>
      <c r="BY261" s="29" t="b">
        <v>1</v>
      </c>
      <c r="BZ261" s="29" t="b">
        <v>1</v>
      </c>
      <c r="CA261" s="29" t="b">
        <v>0</v>
      </c>
      <c r="CB261" s="29">
        <v>1</v>
      </c>
      <c r="CC261" s="29" t="s">
        <v>2549</v>
      </c>
      <c r="CD261" s="29" t="s">
        <v>2550</v>
      </c>
      <c r="CE261" s="29" t="s">
        <v>2551</v>
      </c>
      <c r="CF261" s="29" t="s">
        <v>2552</v>
      </c>
    </row>
    <row r="262" spans="1:84" x14ac:dyDescent="0.25">
      <c r="A262" s="29" t="s">
        <v>2553</v>
      </c>
      <c r="B262" s="29">
        <v>310410942995952</v>
      </c>
      <c r="C262" s="29">
        <v>8.9014103279429894E+19</v>
      </c>
      <c r="D262" s="29">
        <v>353118083539513</v>
      </c>
      <c r="E262" s="29">
        <v>88</v>
      </c>
      <c r="F262" s="29">
        <v>5</v>
      </c>
      <c r="G262" s="29">
        <v>1248</v>
      </c>
      <c r="H262" s="29">
        <v>1248</v>
      </c>
      <c r="I262" s="29" t="s">
        <v>2554</v>
      </c>
      <c r="J262" s="29" t="s">
        <v>2555</v>
      </c>
      <c r="K262" s="50">
        <v>2372024582448410</v>
      </c>
      <c r="L262" s="50">
        <v>9037771135048640</v>
      </c>
      <c r="M262" s="50">
        <v>-4705818725552350</v>
      </c>
      <c r="N262" s="29" t="s">
        <v>18972</v>
      </c>
      <c r="O262" s="29">
        <v>1</v>
      </c>
      <c r="P262" s="29">
        <v>1</v>
      </c>
      <c r="Q262" s="29" t="s">
        <v>19093</v>
      </c>
      <c r="R262" s="29" t="s">
        <v>8</v>
      </c>
      <c r="S262" s="29" t="s">
        <v>8</v>
      </c>
      <c r="T262" s="29" t="s">
        <v>8</v>
      </c>
      <c r="U262" s="29" t="s">
        <v>8</v>
      </c>
      <c r="V262" s="29" t="s">
        <v>8</v>
      </c>
      <c r="W262" s="29" t="s">
        <v>8</v>
      </c>
      <c r="X262" s="29" t="s">
        <v>8</v>
      </c>
      <c r="Y262" s="29" t="s">
        <v>8</v>
      </c>
      <c r="Z262" s="29" t="s">
        <v>8</v>
      </c>
      <c r="AA262" s="29" t="s">
        <v>8</v>
      </c>
      <c r="AB262" s="29" t="s">
        <v>8</v>
      </c>
      <c r="AC262" s="29" t="s">
        <v>8</v>
      </c>
      <c r="AD262" s="29" t="s">
        <v>8</v>
      </c>
      <c r="AE262" s="29" t="s">
        <v>8</v>
      </c>
      <c r="AF262" s="29" t="s">
        <v>8</v>
      </c>
      <c r="AG262" s="29" t="s">
        <v>8</v>
      </c>
      <c r="AH262" s="29" t="s">
        <v>8</v>
      </c>
      <c r="AI262" s="29" t="s">
        <v>8</v>
      </c>
      <c r="AJ262" s="29" t="s">
        <v>8</v>
      </c>
      <c r="AK262" s="29" t="s">
        <v>8</v>
      </c>
      <c r="AL262" s="29" t="s">
        <v>8</v>
      </c>
      <c r="AM262" s="29" t="s">
        <v>8</v>
      </c>
      <c r="AN262" s="29" t="s">
        <v>8</v>
      </c>
      <c r="AO262" s="29" t="s">
        <v>8</v>
      </c>
      <c r="AP262" s="29" t="s">
        <v>8</v>
      </c>
      <c r="AQ262" s="29" t="s">
        <v>8</v>
      </c>
      <c r="AR262" s="29" t="s">
        <v>8</v>
      </c>
      <c r="AS262" s="29" t="s">
        <v>8</v>
      </c>
      <c r="AT262" s="29" t="s">
        <v>8</v>
      </c>
      <c r="AU262" s="29" t="s">
        <v>8</v>
      </c>
      <c r="AV262" s="29" t="s">
        <v>8</v>
      </c>
      <c r="AW262" s="29" t="s">
        <v>8</v>
      </c>
      <c r="AX262" s="29" t="s">
        <v>8</v>
      </c>
      <c r="AY262" s="29" t="s">
        <v>8</v>
      </c>
      <c r="AZ262" s="29" t="s">
        <v>8</v>
      </c>
      <c r="BA262" s="29">
        <v>3</v>
      </c>
      <c r="BB262" s="29" t="s">
        <v>2343</v>
      </c>
      <c r="BC262" s="29" t="s">
        <v>8</v>
      </c>
      <c r="BD262" s="29" t="s">
        <v>8</v>
      </c>
      <c r="BE262" s="29" t="s">
        <v>8</v>
      </c>
      <c r="BF262" s="29" t="s">
        <v>8</v>
      </c>
      <c r="BG262" s="29" t="s">
        <v>8</v>
      </c>
      <c r="BH262" s="29" t="s">
        <v>8</v>
      </c>
      <c r="BI262" s="29" t="s">
        <v>8</v>
      </c>
      <c r="BJ262" s="29" t="s">
        <v>8</v>
      </c>
      <c r="BK262" s="29" t="s">
        <v>8</v>
      </c>
      <c r="BL262" s="29" t="s">
        <v>8</v>
      </c>
      <c r="BM262" s="29" t="s">
        <v>8</v>
      </c>
      <c r="BN262" s="29" t="s">
        <v>8</v>
      </c>
      <c r="BO262" s="29" t="s">
        <v>8</v>
      </c>
      <c r="BP262" s="29" t="s">
        <v>8</v>
      </c>
      <c r="BQ262" s="29" t="s">
        <v>8</v>
      </c>
      <c r="BR262" s="29" t="s">
        <v>8</v>
      </c>
      <c r="BS262" s="29" t="s">
        <v>2556</v>
      </c>
      <c r="BT262" s="29" t="b">
        <v>0</v>
      </c>
      <c r="BU262" s="29" t="b">
        <v>0</v>
      </c>
      <c r="BV262" s="29" t="b">
        <v>0</v>
      </c>
      <c r="BW262" s="29" t="b">
        <v>0</v>
      </c>
      <c r="BX262" s="29" t="b">
        <v>0</v>
      </c>
      <c r="BY262" s="29" t="b">
        <v>1</v>
      </c>
      <c r="BZ262" s="29" t="b">
        <v>1</v>
      </c>
      <c r="CA262" s="29" t="b">
        <v>0</v>
      </c>
      <c r="CB262" s="29">
        <v>1</v>
      </c>
      <c r="CC262" s="29" t="s">
        <v>2557</v>
      </c>
      <c r="CD262" s="29" t="s">
        <v>2558</v>
      </c>
      <c r="CE262" s="29" t="s">
        <v>2559</v>
      </c>
      <c r="CF262" s="29" t="s">
        <v>2560</v>
      </c>
    </row>
    <row r="263" spans="1:84" x14ac:dyDescent="0.25">
      <c r="A263" s="29" t="s">
        <v>3299</v>
      </c>
      <c r="B263" s="29">
        <v>310410942995952</v>
      </c>
      <c r="C263" s="29">
        <v>8.9014103279429894E+19</v>
      </c>
      <c r="D263" s="29">
        <v>353118083539513</v>
      </c>
      <c r="E263" s="29">
        <v>88</v>
      </c>
      <c r="F263" s="29">
        <v>5</v>
      </c>
      <c r="G263" s="29">
        <v>1265</v>
      </c>
      <c r="H263" s="29">
        <v>1265</v>
      </c>
      <c r="I263" s="29" t="s">
        <v>3300</v>
      </c>
      <c r="J263" s="29" t="s">
        <v>3301</v>
      </c>
      <c r="K263" s="50">
        <v>2.37250863127438E+16</v>
      </c>
      <c r="L263" s="50">
        <v>9037053965428410</v>
      </c>
      <c r="M263" s="50">
        <v>-4.8555848928051696E+16</v>
      </c>
      <c r="N263" s="29" t="s">
        <v>18977</v>
      </c>
      <c r="O263" s="29">
        <v>1</v>
      </c>
      <c r="P263" s="29">
        <v>0</v>
      </c>
      <c r="Q263" s="29" t="s">
        <v>19094</v>
      </c>
      <c r="R263" s="29" t="s">
        <v>8</v>
      </c>
      <c r="S263" s="29" t="s">
        <v>8</v>
      </c>
      <c r="T263" s="29" t="s">
        <v>8</v>
      </c>
      <c r="U263" s="29" t="s">
        <v>8</v>
      </c>
      <c r="V263" s="29" t="s">
        <v>8</v>
      </c>
      <c r="W263" s="29" t="s">
        <v>8</v>
      </c>
      <c r="X263" s="29" t="s">
        <v>8</v>
      </c>
      <c r="Y263" s="29" t="s">
        <v>8</v>
      </c>
      <c r="Z263" s="29" t="s">
        <v>8</v>
      </c>
      <c r="AA263" s="29" t="s">
        <v>8</v>
      </c>
      <c r="AB263" s="29" t="s">
        <v>8</v>
      </c>
      <c r="AC263" s="29" t="s">
        <v>8</v>
      </c>
      <c r="AD263" s="29" t="s">
        <v>8</v>
      </c>
      <c r="AE263" s="29" t="s">
        <v>8</v>
      </c>
      <c r="AF263" s="29" t="s">
        <v>8</v>
      </c>
      <c r="AG263" s="29" t="s">
        <v>8</v>
      </c>
      <c r="AH263" s="29" t="s">
        <v>8</v>
      </c>
      <c r="AI263" s="29" t="s">
        <v>8</v>
      </c>
      <c r="AJ263" s="29" t="s">
        <v>8</v>
      </c>
      <c r="AK263" s="29" t="s">
        <v>8</v>
      </c>
      <c r="AL263" s="29" t="s">
        <v>8</v>
      </c>
      <c r="AM263" s="29" t="s">
        <v>8</v>
      </c>
      <c r="AN263" s="29" t="s">
        <v>8</v>
      </c>
      <c r="AO263" s="29" t="s">
        <v>8</v>
      </c>
      <c r="AP263" s="29" t="s">
        <v>8</v>
      </c>
      <c r="AQ263" s="29" t="s">
        <v>8</v>
      </c>
      <c r="AR263" s="29" t="s">
        <v>8</v>
      </c>
      <c r="AS263" s="29" t="s">
        <v>8</v>
      </c>
      <c r="AT263" s="29" t="s">
        <v>8</v>
      </c>
      <c r="AU263" s="29" t="s">
        <v>8</v>
      </c>
      <c r="AV263" s="29" t="s">
        <v>8</v>
      </c>
      <c r="AW263" s="29" t="s">
        <v>8</v>
      </c>
      <c r="AX263" s="29" t="s">
        <v>8</v>
      </c>
      <c r="AY263" s="29" t="s">
        <v>8</v>
      </c>
      <c r="AZ263" s="29" t="s">
        <v>8</v>
      </c>
      <c r="BA263" s="29">
        <v>3</v>
      </c>
      <c r="BB263" s="29" t="s">
        <v>3302</v>
      </c>
      <c r="BC263" s="29" t="s">
        <v>8</v>
      </c>
      <c r="BD263" s="29" t="s">
        <v>8</v>
      </c>
      <c r="BE263" s="29" t="s">
        <v>8</v>
      </c>
      <c r="BF263" s="29" t="s">
        <v>8</v>
      </c>
      <c r="BG263" s="29" t="s">
        <v>8</v>
      </c>
      <c r="BH263" s="29" t="s">
        <v>8</v>
      </c>
      <c r="BI263" s="29" t="s">
        <v>8</v>
      </c>
      <c r="BJ263" s="29" t="s">
        <v>8</v>
      </c>
      <c r="BK263" s="29" t="s">
        <v>8</v>
      </c>
      <c r="BL263" s="29" t="s">
        <v>8</v>
      </c>
      <c r="BM263" s="29" t="s">
        <v>8</v>
      </c>
      <c r="BN263" s="29" t="s">
        <v>8</v>
      </c>
      <c r="BO263" s="29" t="s">
        <v>8</v>
      </c>
      <c r="BP263" s="29" t="s">
        <v>8</v>
      </c>
      <c r="BQ263" s="29" t="s">
        <v>8</v>
      </c>
      <c r="BR263" s="29" t="s">
        <v>8</v>
      </c>
      <c r="BS263" s="29" t="s">
        <v>3303</v>
      </c>
      <c r="BT263" s="29" t="b">
        <v>1</v>
      </c>
      <c r="BU263" s="29" t="b">
        <v>0</v>
      </c>
      <c r="BV263" s="29" t="b">
        <v>0</v>
      </c>
      <c r="BW263" s="29" t="b">
        <v>1</v>
      </c>
      <c r="BX263" s="29" t="b">
        <v>0</v>
      </c>
      <c r="BY263" s="29" t="b">
        <v>1</v>
      </c>
      <c r="BZ263" s="29" t="b">
        <v>0</v>
      </c>
      <c r="CA263" s="29" t="b">
        <v>0</v>
      </c>
      <c r="CB263" s="29">
        <v>1</v>
      </c>
      <c r="CC263" s="29" t="s">
        <v>3304</v>
      </c>
      <c r="CD263" s="29" t="s">
        <v>3305</v>
      </c>
      <c r="CE263" s="29" t="s">
        <v>3306</v>
      </c>
      <c r="CF263" s="29" t="s">
        <v>3307</v>
      </c>
    </row>
    <row r="264" spans="1:84" x14ac:dyDescent="0.25">
      <c r="A264" s="29" t="s">
        <v>3308</v>
      </c>
      <c r="B264" s="29">
        <v>310410942995952</v>
      </c>
      <c r="C264" s="29">
        <v>8.9014103279429894E+19</v>
      </c>
      <c r="D264" s="29">
        <v>353118083539513</v>
      </c>
      <c r="E264" s="29">
        <v>88</v>
      </c>
      <c r="F264" s="29">
        <v>7</v>
      </c>
      <c r="G264" s="29">
        <v>1261</v>
      </c>
      <c r="H264" s="29">
        <v>1261</v>
      </c>
      <c r="I264" s="29" t="s">
        <v>3309</v>
      </c>
      <c r="J264" s="29" t="s">
        <v>3310</v>
      </c>
      <c r="K264" s="50">
        <v>2.37253728229496E+16</v>
      </c>
      <c r="L264" s="50">
        <v>903714345961128</v>
      </c>
      <c r="M264" s="50">
        <v>-4659472571685340</v>
      </c>
      <c r="N264" s="29" t="s">
        <v>18977</v>
      </c>
      <c r="O264" s="29">
        <v>2</v>
      </c>
      <c r="P264" s="29">
        <v>0</v>
      </c>
      <c r="Q264" s="29" t="s">
        <v>8</v>
      </c>
      <c r="R264" s="29" t="s">
        <v>8</v>
      </c>
      <c r="S264" s="29" t="s">
        <v>8</v>
      </c>
      <c r="T264" s="29" t="s">
        <v>8</v>
      </c>
      <c r="U264" s="29" t="s">
        <v>8</v>
      </c>
      <c r="V264" s="29" t="s">
        <v>8</v>
      </c>
      <c r="W264" s="29" t="s">
        <v>8</v>
      </c>
      <c r="X264" s="29" t="s">
        <v>8</v>
      </c>
      <c r="Y264" s="29" t="s">
        <v>8</v>
      </c>
      <c r="Z264" s="29" t="s">
        <v>8</v>
      </c>
      <c r="AA264" s="29" t="s">
        <v>8</v>
      </c>
      <c r="AB264" s="29" t="s">
        <v>8</v>
      </c>
      <c r="AC264" s="29" t="s">
        <v>8</v>
      </c>
      <c r="AD264" s="29" t="s">
        <v>8</v>
      </c>
      <c r="AE264" s="29" t="s">
        <v>8</v>
      </c>
      <c r="AF264" s="29" t="s">
        <v>8</v>
      </c>
      <c r="AG264" s="29" t="s">
        <v>8</v>
      </c>
      <c r="AH264" s="29" t="s">
        <v>8</v>
      </c>
      <c r="AI264" s="29" t="s">
        <v>8</v>
      </c>
      <c r="AJ264" s="29" t="s">
        <v>8</v>
      </c>
      <c r="AK264" s="29" t="s">
        <v>8</v>
      </c>
      <c r="AL264" s="29" t="s">
        <v>8</v>
      </c>
      <c r="AM264" s="29" t="s">
        <v>8</v>
      </c>
      <c r="AN264" s="29" t="s">
        <v>8</v>
      </c>
      <c r="AO264" s="29" t="s">
        <v>8</v>
      </c>
      <c r="AP264" s="29" t="s">
        <v>8</v>
      </c>
      <c r="AQ264" s="29" t="s">
        <v>8</v>
      </c>
      <c r="AR264" s="29" t="s">
        <v>8</v>
      </c>
      <c r="AS264" s="29" t="s">
        <v>8</v>
      </c>
      <c r="AT264" s="29">
        <v>3</v>
      </c>
      <c r="AU264" s="29" t="s">
        <v>8</v>
      </c>
      <c r="AV264" s="29">
        <v>2</v>
      </c>
      <c r="AW264" s="29">
        <v>2</v>
      </c>
      <c r="AX264" s="29">
        <v>0</v>
      </c>
      <c r="AY264" s="29">
        <v>18</v>
      </c>
      <c r="AZ264" s="29">
        <v>1</v>
      </c>
      <c r="BA264" s="29" t="s">
        <v>8</v>
      </c>
      <c r="BB264" s="29" t="s">
        <v>8</v>
      </c>
      <c r="BC264" s="29" t="s">
        <v>8</v>
      </c>
      <c r="BD264" s="29" t="s">
        <v>8</v>
      </c>
      <c r="BE264" s="29" t="s">
        <v>8</v>
      </c>
      <c r="BF264" s="29" t="s">
        <v>8</v>
      </c>
      <c r="BG264" s="29" t="s">
        <v>8</v>
      </c>
      <c r="BH264" s="29" t="s">
        <v>8</v>
      </c>
      <c r="BI264" s="29" t="s">
        <v>8</v>
      </c>
      <c r="BJ264" s="29" t="s">
        <v>8</v>
      </c>
      <c r="BK264" s="29" t="s">
        <v>8</v>
      </c>
      <c r="BL264" s="29" t="s">
        <v>8</v>
      </c>
      <c r="BM264" s="29" t="s">
        <v>8</v>
      </c>
      <c r="BN264" s="29" t="s">
        <v>8</v>
      </c>
      <c r="BO264" s="29" t="s">
        <v>8</v>
      </c>
      <c r="BP264" s="29" t="s">
        <v>8</v>
      </c>
      <c r="BQ264" s="29" t="s">
        <v>8</v>
      </c>
      <c r="BR264" s="29" t="s">
        <v>8</v>
      </c>
      <c r="BS264" s="29" t="s">
        <v>3311</v>
      </c>
      <c r="BT264" s="29" t="b">
        <v>1</v>
      </c>
      <c r="BU264" s="29" t="b">
        <v>0</v>
      </c>
      <c r="BV264" s="29" t="b">
        <v>0</v>
      </c>
      <c r="BW264" s="29" t="b">
        <v>1</v>
      </c>
      <c r="BX264" s="29" t="b">
        <v>0</v>
      </c>
      <c r="BY264" s="29" t="b">
        <v>1</v>
      </c>
      <c r="BZ264" s="29" t="b">
        <v>0</v>
      </c>
      <c r="CA264" s="29" t="b">
        <v>0</v>
      </c>
      <c r="CB264" s="29">
        <v>1</v>
      </c>
      <c r="CC264" s="29" t="s">
        <v>3312</v>
      </c>
      <c r="CD264" s="29" t="s">
        <v>3313</v>
      </c>
      <c r="CE264" s="29" t="s">
        <v>3314</v>
      </c>
      <c r="CF264" s="29" t="s">
        <v>3315</v>
      </c>
    </row>
    <row r="265" spans="1:84" x14ac:dyDescent="0.25">
      <c r="A265" s="29" t="s">
        <v>3316</v>
      </c>
      <c r="B265" s="29">
        <v>310410942995952</v>
      </c>
      <c r="C265" s="29">
        <v>8.9014103279429894E+19</v>
      </c>
      <c r="D265" s="29">
        <v>353118083539513</v>
      </c>
      <c r="E265" s="29">
        <v>88</v>
      </c>
      <c r="F265" s="29">
        <v>3</v>
      </c>
      <c r="G265" s="29">
        <v>1268</v>
      </c>
      <c r="H265" s="29">
        <v>1268</v>
      </c>
      <c r="I265" s="29" t="s">
        <v>3317</v>
      </c>
      <c r="J265" s="29" t="s">
        <v>3318</v>
      </c>
      <c r="K265" s="50">
        <v>2372540307720800</v>
      </c>
      <c r="L265" s="50">
        <v>9037156325850130</v>
      </c>
      <c r="M265" s="50">
        <v>-4.34499266948928E+16</v>
      </c>
      <c r="N265" s="29" t="s">
        <v>18978</v>
      </c>
      <c r="O265" s="29">
        <v>1</v>
      </c>
      <c r="P265" s="29">
        <v>0</v>
      </c>
      <c r="Q265" s="29" t="s">
        <v>19095</v>
      </c>
      <c r="R265" s="29" t="s">
        <v>8</v>
      </c>
      <c r="S265" s="29" t="s">
        <v>8</v>
      </c>
      <c r="T265" s="29" t="s">
        <v>8</v>
      </c>
      <c r="U265" s="29" t="s">
        <v>8</v>
      </c>
      <c r="V265" s="29" t="s">
        <v>8</v>
      </c>
      <c r="W265" s="29" t="s">
        <v>8</v>
      </c>
      <c r="X265" s="29" t="s">
        <v>8</v>
      </c>
      <c r="Y265" s="29" t="s">
        <v>8</v>
      </c>
      <c r="Z265" s="29" t="s">
        <v>8</v>
      </c>
      <c r="AA265" s="29" t="s">
        <v>8</v>
      </c>
      <c r="AB265" s="29" t="s">
        <v>8</v>
      </c>
      <c r="AC265" s="29" t="s">
        <v>8</v>
      </c>
      <c r="AD265" s="29" t="s">
        <v>8</v>
      </c>
      <c r="AE265" s="29" t="s">
        <v>8</v>
      </c>
      <c r="AF265" s="29" t="s">
        <v>8</v>
      </c>
      <c r="AG265" s="29">
        <v>1</v>
      </c>
      <c r="AH265" s="29">
        <v>6</v>
      </c>
      <c r="AI265" s="29" t="s">
        <v>3319</v>
      </c>
      <c r="AJ265" s="29">
        <v>1</v>
      </c>
      <c r="AK265" s="29" t="s">
        <v>18990</v>
      </c>
      <c r="AL265" s="29" t="s">
        <v>18974</v>
      </c>
      <c r="AM265" s="29" t="s">
        <v>8</v>
      </c>
      <c r="AN265" s="29" t="s">
        <v>8</v>
      </c>
      <c r="AO265" s="29" t="s">
        <v>8</v>
      </c>
      <c r="AP265" s="29" t="s">
        <v>8</v>
      </c>
      <c r="AQ265" s="29" t="s">
        <v>8</v>
      </c>
      <c r="AR265" s="29" t="s">
        <v>8</v>
      </c>
      <c r="AS265" s="29" t="s">
        <v>8</v>
      </c>
      <c r="AT265" s="29" t="s">
        <v>8</v>
      </c>
      <c r="AU265" s="29" t="s">
        <v>8</v>
      </c>
      <c r="AV265" s="29" t="s">
        <v>8</v>
      </c>
      <c r="AW265" s="29" t="s">
        <v>8</v>
      </c>
      <c r="AX265" s="29" t="s">
        <v>8</v>
      </c>
      <c r="AY265" s="29" t="s">
        <v>8</v>
      </c>
      <c r="AZ265" s="29" t="s">
        <v>8</v>
      </c>
      <c r="BA265" s="29" t="s">
        <v>8</v>
      </c>
      <c r="BB265" s="29" t="s">
        <v>8</v>
      </c>
      <c r="BC265" s="29" t="s">
        <v>8</v>
      </c>
      <c r="BD265" s="29" t="s">
        <v>8</v>
      </c>
      <c r="BE265" s="29" t="s">
        <v>8</v>
      </c>
      <c r="BF265" s="29" t="s">
        <v>8</v>
      </c>
      <c r="BG265" s="29" t="s">
        <v>8</v>
      </c>
      <c r="BH265" s="29" t="s">
        <v>8</v>
      </c>
      <c r="BI265" s="29" t="s">
        <v>8</v>
      </c>
      <c r="BJ265" s="29" t="s">
        <v>8</v>
      </c>
      <c r="BK265" s="29" t="s">
        <v>8</v>
      </c>
      <c r="BL265" s="29" t="s">
        <v>8</v>
      </c>
      <c r="BM265" s="29" t="s">
        <v>8</v>
      </c>
      <c r="BN265" s="29" t="s">
        <v>8</v>
      </c>
      <c r="BO265" s="29" t="s">
        <v>8</v>
      </c>
      <c r="BP265" s="29" t="s">
        <v>8</v>
      </c>
      <c r="BQ265" s="29" t="s">
        <v>8</v>
      </c>
      <c r="BR265" s="29" t="s">
        <v>8</v>
      </c>
      <c r="BS265" s="29" t="s">
        <v>3320</v>
      </c>
      <c r="BT265" s="29" t="b">
        <v>1</v>
      </c>
      <c r="BU265" s="29" t="b">
        <v>0</v>
      </c>
      <c r="BV265" s="29" t="b">
        <v>0</v>
      </c>
      <c r="BW265" s="29" t="b">
        <v>1</v>
      </c>
      <c r="BX265" s="29" t="b">
        <v>0</v>
      </c>
      <c r="BY265" s="29" t="b">
        <v>1</v>
      </c>
      <c r="BZ265" s="29" t="b">
        <v>0</v>
      </c>
      <c r="CA265" s="29" t="b">
        <v>0</v>
      </c>
      <c r="CB265" s="29">
        <v>1</v>
      </c>
      <c r="CC265" s="29" t="s">
        <v>3321</v>
      </c>
      <c r="CD265" s="29" t="s">
        <v>3322</v>
      </c>
      <c r="CE265" s="29" t="s">
        <v>3323</v>
      </c>
      <c r="CF265" s="29" t="s">
        <v>3324</v>
      </c>
    </row>
    <row r="266" spans="1:84" x14ac:dyDescent="0.25">
      <c r="A266" s="29" t="s">
        <v>3325</v>
      </c>
      <c r="B266" s="29">
        <v>310410942995952</v>
      </c>
      <c r="C266" s="29">
        <v>8.9014103279429894E+19</v>
      </c>
      <c r="D266" s="29">
        <v>353118083539513</v>
      </c>
      <c r="E266" s="29">
        <v>88</v>
      </c>
      <c r="F266" s="29">
        <v>8</v>
      </c>
      <c r="G266" s="29">
        <v>1266</v>
      </c>
      <c r="H266" s="29">
        <v>1266</v>
      </c>
      <c r="I266" s="29" t="s">
        <v>3326</v>
      </c>
      <c r="J266" s="29" t="s">
        <v>3327</v>
      </c>
      <c r="K266" s="50">
        <v>2.37249782592679E+16</v>
      </c>
      <c r="L266" s="50">
        <v>9037169707540960</v>
      </c>
      <c r="M266" s="50">
        <v>-4.0743823930207504E+16</v>
      </c>
      <c r="N266" s="29" t="s">
        <v>18977</v>
      </c>
      <c r="O266" s="29">
        <v>2</v>
      </c>
      <c r="P266" s="29">
        <v>0</v>
      </c>
      <c r="Q266" s="29" t="s">
        <v>8</v>
      </c>
      <c r="R266" s="29">
        <v>2</v>
      </c>
      <c r="S266" s="29">
        <v>3</v>
      </c>
      <c r="T266" s="29" t="s">
        <v>8</v>
      </c>
      <c r="U266" s="29">
        <v>12</v>
      </c>
      <c r="V266" s="29" t="s">
        <v>8</v>
      </c>
      <c r="W266" s="29" t="s">
        <v>8</v>
      </c>
      <c r="X266" s="29" t="s">
        <v>8</v>
      </c>
      <c r="Y266" s="29" t="s">
        <v>8</v>
      </c>
      <c r="Z266" s="29" t="s">
        <v>8</v>
      </c>
      <c r="AA266" s="29" t="s">
        <v>8</v>
      </c>
      <c r="AB266" s="29" t="s">
        <v>8</v>
      </c>
      <c r="AC266" s="29" t="s">
        <v>8</v>
      </c>
      <c r="AD266" s="29" t="s">
        <v>8</v>
      </c>
      <c r="AE266" s="29" t="s">
        <v>8</v>
      </c>
      <c r="AF266" s="29" t="s">
        <v>8</v>
      </c>
      <c r="AG266" s="29" t="s">
        <v>8</v>
      </c>
      <c r="AH266" s="29" t="s">
        <v>8</v>
      </c>
      <c r="AI266" s="29" t="s">
        <v>8</v>
      </c>
      <c r="AJ266" s="29" t="s">
        <v>8</v>
      </c>
      <c r="AK266" s="29" t="s">
        <v>8</v>
      </c>
      <c r="AL266" s="29" t="s">
        <v>8</v>
      </c>
      <c r="AM266" s="29" t="s">
        <v>8</v>
      </c>
      <c r="AN266" s="29" t="s">
        <v>8</v>
      </c>
      <c r="AO266" s="29" t="s">
        <v>8</v>
      </c>
      <c r="AP266" s="29" t="s">
        <v>8</v>
      </c>
      <c r="AQ266" s="29" t="s">
        <v>8</v>
      </c>
      <c r="AR266" s="29" t="s">
        <v>8</v>
      </c>
      <c r="AS266" s="29" t="s">
        <v>8</v>
      </c>
      <c r="AT266" s="29" t="s">
        <v>8</v>
      </c>
      <c r="AU266" s="29" t="s">
        <v>8</v>
      </c>
      <c r="AV266" s="29" t="s">
        <v>8</v>
      </c>
      <c r="AW266" s="29" t="s">
        <v>8</v>
      </c>
      <c r="AX266" s="29" t="s">
        <v>8</v>
      </c>
      <c r="AY266" s="29" t="s">
        <v>8</v>
      </c>
      <c r="AZ266" s="29" t="s">
        <v>8</v>
      </c>
      <c r="BA266" s="29" t="s">
        <v>8</v>
      </c>
      <c r="BB266" s="29" t="s">
        <v>8</v>
      </c>
      <c r="BC266" s="29" t="s">
        <v>8</v>
      </c>
      <c r="BD266" s="29" t="s">
        <v>8</v>
      </c>
      <c r="BE266" s="29" t="s">
        <v>8</v>
      </c>
      <c r="BF266" s="29" t="s">
        <v>8</v>
      </c>
      <c r="BG266" s="29" t="s">
        <v>8</v>
      </c>
      <c r="BH266" s="29" t="s">
        <v>8</v>
      </c>
      <c r="BI266" s="29" t="s">
        <v>8</v>
      </c>
      <c r="BJ266" s="29" t="s">
        <v>8</v>
      </c>
      <c r="BK266" s="29" t="s">
        <v>8</v>
      </c>
      <c r="BL266" s="29" t="s">
        <v>8</v>
      </c>
      <c r="BM266" s="29" t="s">
        <v>8</v>
      </c>
      <c r="BN266" s="29" t="s">
        <v>8</v>
      </c>
      <c r="BO266" s="29" t="s">
        <v>8</v>
      </c>
      <c r="BP266" s="29" t="s">
        <v>8</v>
      </c>
      <c r="BQ266" s="29" t="s">
        <v>8</v>
      </c>
      <c r="BR266" s="29" t="s">
        <v>8</v>
      </c>
      <c r="BS266" s="29" t="s">
        <v>3328</v>
      </c>
      <c r="BT266" s="29" t="b">
        <v>1</v>
      </c>
      <c r="BU266" s="29" t="b">
        <v>0</v>
      </c>
      <c r="BV266" s="29" t="b">
        <v>0</v>
      </c>
      <c r="BW266" s="29" t="b">
        <v>1</v>
      </c>
      <c r="BX266" s="29" t="b">
        <v>0</v>
      </c>
      <c r="BY266" s="29" t="b">
        <v>1</v>
      </c>
      <c r="BZ266" s="29" t="b">
        <v>0</v>
      </c>
      <c r="CA266" s="29" t="b">
        <v>0</v>
      </c>
      <c r="CB266" s="29">
        <v>1</v>
      </c>
      <c r="CC266" s="29" t="s">
        <v>3329</v>
      </c>
      <c r="CD266" s="29" t="s">
        <v>3330</v>
      </c>
      <c r="CE266" s="29" t="s">
        <v>3331</v>
      </c>
      <c r="CF266" s="29" t="s">
        <v>3332</v>
      </c>
    </row>
    <row r="267" spans="1:84" x14ac:dyDescent="0.25">
      <c r="A267" s="29" t="s">
        <v>3333</v>
      </c>
      <c r="B267" s="29">
        <v>310410942995952</v>
      </c>
      <c r="C267" s="29">
        <v>8.9014103279429894E+19</v>
      </c>
      <c r="D267" s="29">
        <v>353118083539513</v>
      </c>
      <c r="E267" s="29">
        <v>88</v>
      </c>
      <c r="F267" s="29">
        <v>11</v>
      </c>
      <c r="G267" s="29">
        <v>1269</v>
      </c>
      <c r="H267" s="29">
        <v>1269</v>
      </c>
      <c r="I267" s="29" t="s">
        <v>3334</v>
      </c>
      <c r="J267" s="29" t="s">
        <v>3335</v>
      </c>
      <c r="K267" s="50">
        <v>2.37260445764273E+16</v>
      </c>
      <c r="L267" s="50">
        <v>9037126151668230</v>
      </c>
      <c r="M267" s="50">
        <v>-1.60754765147217E+16</v>
      </c>
      <c r="N267" s="29" t="s">
        <v>18978</v>
      </c>
      <c r="O267" s="29">
        <v>2</v>
      </c>
      <c r="P267" s="29">
        <v>0</v>
      </c>
      <c r="Q267" s="29" t="s">
        <v>8</v>
      </c>
      <c r="R267" s="29" t="s">
        <v>8</v>
      </c>
      <c r="S267" s="29" t="s">
        <v>8</v>
      </c>
      <c r="T267" s="29" t="s">
        <v>8</v>
      </c>
      <c r="U267" s="29" t="s">
        <v>8</v>
      </c>
      <c r="V267" s="29" t="s">
        <v>8</v>
      </c>
      <c r="W267" s="29" t="s">
        <v>8</v>
      </c>
      <c r="X267" s="29" t="s">
        <v>8</v>
      </c>
      <c r="Y267" s="29" t="s">
        <v>8</v>
      </c>
      <c r="Z267" s="29" t="s">
        <v>8</v>
      </c>
      <c r="AA267" s="29" t="s">
        <v>8</v>
      </c>
      <c r="AB267" s="29" t="s">
        <v>8</v>
      </c>
      <c r="AC267" s="29" t="s">
        <v>8</v>
      </c>
      <c r="AD267" s="29" t="s">
        <v>8</v>
      </c>
      <c r="AE267" s="29" t="s">
        <v>8</v>
      </c>
      <c r="AF267" s="29" t="s">
        <v>8</v>
      </c>
      <c r="AG267" s="29" t="s">
        <v>8</v>
      </c>
      <c r="AH267" s="29" t="s">
        <v>8</v>
      </c>
      <c r="AI267" s="29" t="s">
        <v>8</v>
      </c>
      <c r="AJ267" s="29" t="s">
        <v>8</v>
      </c>
      <c r="AK267" s="29" t="s">
        <v>8</v>
      </c>
      <c r="AL267" s="29" t="s">
        <v>8</v>
      </c>
      <c r="AM267" s="29" t="s">
        <v>8</v>
      </c>
      <c r="AN267" s="29" t="s">
        <v>8</v>
      </c>
      <c r="AO267" s="29" t="s">
        <v>8</v>
      </c>
      <c r="AP267" s="29" t="s">
        <v>8</v>
      </c>
      <c r="AQ267" s="29" t="s">
        <v>8</v>
      </c>
      <c r="AR267" s="29" t="s">
        <v>8</v>
      </c>
      <c r="AS267" s="29" t="s">
        <v>8</v>
      </c>
      <c r="AT267" s="29" t="s">
        <v>8</v>
      </c>
      <c r="AU267" s="29" t="s">
        <v>8</v>
      </c>
      <c r="AV267" s="29" t="s">
        <v>8</v>
      </c>
      <c r="AW267" s="29" t="s">
        <v>8</v>
      </c>
      <c r="AX267" s="29" t="s">
        <v>8</v>
      </c>
      <c r="AY267" s="29" t="s">
        <v>8</v>
      </c>
      <c r="AZ267" s="29" t="s">
        <v>8</v>
      </c>
      <c r="BA267" s="29" t="s">
        <v>8</v>
      </c>
      <c r="BB267" s="29" t="s">
        <v>8</v>
      </c>
      <c r="BC267" s="29" t="s">
        <v>8</v>
      </c>
      <c r="BD267" s="29" t="s">
        <v>8</v>
      </c>
      <c r="BE267" s="29" t="s">
        <v>8</v>
      </c>
      <c r="BF267" s="29" t="s">
        <v>8</v>
      </c>
      <c r="BG267" s="29" t="s">
        <v>8</v>
      </c>
      <c r="BH267" s="29" t="s">
        <v>8</v>
      </c>
      <c r="BI267" s="29" t="s">
        <v>8</v>
      </c>
      <c r="BJ267" s="29" t="s">
        <v>8</v>
      </c>
      <c r="BK267" s="29" t="s">
        <v>8</v>
      </c>
      <c r="BL267" s="29" t="s">
        <v>8</v>
      </c>
      <c r="BM267" s="29" t="s">
        <v>8</v>
      </c>
      <c r="BN267" s="29" t="s">
        <v>8</v>
      </c>
      <c r="BO267" s="29" t="s">
        <v>8</v>
      </c>
      <c r="BP267" s="29" t="s">
        <v>8</v>
      </c>
      <c r="BQ267" s="29">
        <v>1</v>
      </c>
      <c r="BR267" s="29" t="s">
        <v>8</v>
      </c>
      <c r="BS267" s="29" t="s">
        <v>3336</v>
      </c>
      <c r="BT267" s="29" t="b">
        <v>1</v>
      </c>
      <c r="BU267" s="29" t="b">
        <v>0</v>
      </c>
      <c r="BV267" s="29" t="b">
        <v>0</v>
      </c>
      <c r="BW267" s="29" t="b">
        <v>1</v>
      </c>
      <c r="BX267" s="29" t="b">
        <v>0</v>
      </c>
      <c r="BY267" s="29" t="b">
        <v>1</v>
      </c>
      <c r="BZ267" s="29" t="b">
        <v>0</v>
      </c>
      <c r="CA267" s="29" t="b">
        <v>0</v>
      </c>
      <c r="CB267" s="29">
        <v>1</v>
      </c>
      <c r="CC267" s="29" t="s">
        <v>3337</v>
      </c>
      <c r="CD267" s="29" t="s">
        <v>3338</v>
      </c>
      <c r="CE267" s="29" t="s">
        <v>3339</v>
      </c>
      <c r="CF267" s="29" t="s">
        <v>3340</v>
      </c>
    </row>
    <row r="268" spans="1:84" x14ac:dyDescent="0.25">
      <c r="A268" s="29" t="s">
        <v>3341</v>
      </c>
      <c r="B268" s="29">
        <v>310410942995952</v>
      </c>
      <c r="C268" s="29">
        <v>8.9014103279429894E+19</v>
      </c>
      <c r="D268" s="29">
        <v>353118083539513</v>
      </c>
      <c r="E268" s="29">
        <v>88</v>
      </c>
      <c r="F268" s="29">
        <v>8</v>
      </c>
      <c r="G268" s="29">
        <v>1267</v>
      </c>
      <c r="H268" s="29">
        <v>1267</v>
      </c>
      <c r="I268" s="29" t="s">
        <v>3342</v>
      </c>
      <c r="J268" s="29" t="s">
        <v>3343</v>
      </c>
      <c r="K268" s="50">
        <v>2.37261738009135E+16</v>
      </c>
      <c r="L268" s="50">
        <v>9037145315052030</v>
      </c>
      <c r="M268" s="50">
        <v>-4.4224842671828E+16</v>
      </c>
      <c r="N268" s="29" t="s">
        <v>18977</v>
      </c>
      <c r="O268" s="29">
        <v>1</v>
      </c>
      <c r="P268" s="29">
        <v>0</v>
      </c>
      <c r="Q268" s="29" t="s">
        <v>8</v>
      </c>
      <c r="R268" s="29">
        <v>2</v>
      </c>
      <c r="S268" s="29">
        <v>3</v>
      </c>
      <c r="T268" s="29" t="s">
        <v>8</v>
      </c>
      <c r="U268" s="29">
        <v>10</v>
      </c>
      <c r="V268" s="29" t="s">
        <v>8</v>
      </c>
      <c r="W268" s="29" t="s">
        <v>8</v>
      </c>
      <c r="X268" s="29" t="s">
        <v>8</v>
      </c>
      <c r="Y268" s="29" t="s">
        <v>8</v>
      </c>
      <c r="Z268" s="29" t="s">
        <v>8</v>
      </c>
      <c r="AA268" s="29" t="s">
        <v>8</v>
      </c>
      <c r="AB268" s="29" t="s">
        <v>8</v>
      </c>
      <c r="AC268" s="29" t="s">
        <v>8</v>
      </c>
      <c r="AD268" s="29" t="s">
        <v>8</v>
      </c>
      <c r="AE268" s="29" t="s">
        <v>8</v>
      </c>
      <c r="AF268" s="29" t="s">
        <v>8</v>
      </c>
      <c r="AG268" s="29" t="s">
        <v>8</v>
      </c>
      <c r="AH268" s="29" t="s">
        <v>8</v>
      </c>
      <c r="AI268" s="29" t="s">
        <v>8</v>
      </c>
      <c r="AJ268" s="29" t="s">
        <v>8</v>
      </c>
      <c r="AK268" s="29" t="s">
        <v>8</v>
      </c>
      <c r="AL268" s="29" t="s">
        <v>8</v>
      </c>
      <c r="AM268" s="29" t="s">
        <v>8</v>
      </c>
      <c r="AN268" s="29" t="s">
        <v>8</v>
      </c>
      <c r="AO268" s="29" t="s">
        <v>8</v>
      </c>
      <c r="AP268" s="29" t="s">
        <v>8</v>
      </c>
      <c r="AQ268" s="29" t="s">
        <v>8</v>
      </c>
      <c r="AR268" s="29" t="s">
        <v>8</v>
      </c>
      <c r="AS268" s="29" t="s">
        <v>8</v>
      </c>
      <c r="AT268" s="29" t="s">
        <v>8</v>
      </c>
      <c r="AU268" s="29" t="s">
        <v>8</v>
      </c>
      <c r="AV268" s="29" t="s">
        <v>8</v>
      </c>
      <c r="AW268" s="29" t="s">
        <v>8</v>
      </c>
      <c r="AX268" s="29" t="s">
        <v>8</v>
      </c>
      <c r="AY268" s="29" t="s">
        <v>8</v>
      </c>
      <c r="AZ268" s="29" t="s">
        <v>8</v>
      </c>
      <c r="BA268" s="29" t="s">
        <v>8</v>
      </c>
      <c r="BB268" s="29" t="s">
        <v>8</v>
      </c>
      <c r="BC268" s="29" t="s">
        <v>8</v>
      </c>
      <c r="BD268" s="29" t="s">
        <v>8</v>
      </c>
      <c r="BE268" s="29" t="s">
        <v>8</v>
      </c>
      <c r="BF268" s="29" t="s">
        <v>8</v>
      </c>
      <c r="BG268" s="29" t="s">
        <v>8</v>
      </c>
      <c r="BH268" s="29" t="s">
        <v>8</v>
      </c>
      <c r="BI268" s="29" t="s">
        <v>8</v>
      </c>
      <c r="BJ268" s="29" t="s">
        <v>8</v>
      </c>
      <c r="BK268" s="29" t="s">
        <v>8</v>
      </c>
      <c r="BL268" s="29" t="s">
        <v>8</v>
      </c>
      <c r="BM268" s="29" t="s">
        <v>8</v>
      </c>
      <c r="BN268" s="29" t="s">
        <v>8</v>
      </c>
      <c r="BO268" s="29" t="s">
        <v>8</v>
      </c>
      <c r="BP268" s="29" t="s">
        <v>8</v>
      </c>
      <c r="BQ268" s="29" t="s">
        <v>8</v>
      </c>
      <c r="BR268" s="29" t="s">
        <v>8</v>
      </c>
      <c r="BS268" s="29" t="s">
        <v>3344</v>
      </c>
      <c r="BT268" s="29" t="b">
        <v>1</v>
      </c>
      <c r="BU268" s="29" t="b">
        <v>0</v>
      </c>
      <c r="BV268" s="29" t="b">
        <v>0</v>
      </c>
      <c r="BW268" s="29" t="b">
        <v>1</v>
      </c>
      <c r="BX268" s="29" t="b">
        <v>0</v>
      </c>
      <c r="BY268" s="29" t="b">
        <v>1</v>
      </c>
      <c r="BZ268" s="29" t="b">
        <v>0</v>
      </c>
      <c r="CA268" s="29" t="b">
        <v>0</v>
      </c>
      <c r="CB268" s="29">
        <v>1</v>
      </c>
      <c r="CC268" s="29" t="s">
        <v>3345</v>
      </c>
      <c r="CD268" s="29" t="s">
        <v>3346</v>
      </c>
      <c r="CE268" s="29" t="s">
        <v>3347</v>
      </c>
      <c r="CF268" s="29" t="s">
        <v>3348</v>
      </c>
    </row>
    <row r="269" spans="1:84" x14ac:dyDescent="0.25">
      <c r="A269" s="29" t="s">
        <v>3349</v>
      </c>
      <c r="B269" s="29">
        <v>310410942995952</v>
      </c>
      <c r="C269" s="29">
        <v>8.9014103279429894E+19</v>
      </c>
      <c r="D269" s="29">
        <v>353118083539513</v>
      </c>
      <c r="E269" s="29">
        <v>88</v>
      </c>
      <c r="F269" s="29">
        <v>7</v>
      </c>
      <c r="G269" s="29">
        <v>1262</v>
      </c>
      <c r="H269" s="29">
        <v>1262</v>
      </c>
      <c r="I269" s="29" t="s">
        <v>3350</v>
      </c>
      <c r="J269" s="29" t="s">
        <v>3351</v>
      </c>
      <c r="K269" s="50">
        <v>2.3726104894363E+16</v>
      </c>
      <c r="L269" s="50">
        <v>9037139148606670</v>
      </c>
      <c r="M269" s="50">
        <v>-1708917701022100</v>
      </c>
      <c r="N269" s="29" t="s">
        <v>18972</v>
      </c>
      <c r="O269" s="29">
        <v>2</v>
      </c>
      <c r="P269" s="29">
        <v>0</v>
      </c>
      <c r="Q269" s="29" t="s">
        <v>8</v>
      </c>
      <c r="R269" s="29" t="s">
        <v>8</v>
      </c>
      <c r="S269" s="29" t="s">
        <v>8</v>
      </c>
      <c r="T269" s="29" t="s">
        <v>8</v>
      </c>
      <c r="U269" s="29" t="s">
        <v>8</v>
      </c>
      <c r="V269" s="29" t="s">
        <v>8</v>
      </c>
      <c r="W269" s="29" t="s">
        <v>8</v>
      </c>
      <c r="X269" s="29" t="s">
        <v>8</v>
      </c>
      <c r="Y269" s="29" t="s">
        <v>8</v>
      </c>
      <c r="Z269" s="29" t="s">
        <v>8</v>
      </c>
      <c r="AA269" s="29" t="s">
        <v>8</v>
      </c>
      <c r="AB269" s="29" t="s">
        <v>8</v>
      </c>
      <c r="AC269" s="29" t="s">
        <v>8</v>
      </c>
      <c r="AD269" s="29" t="s">
        <v>8</v>
      </c>
      <c r="AE269" s="29" t="s">
        <v>8</v>
      </c>
      <c r="AF269" s="29" t="s">
        <v>8</v>
      </c>
      <c r="AG269" s="29" t="s">
        <v>8</v>
      </c>
      <c r="AH269" s="29" t="s">
        <v>8</v>
      </c>
      <c r="AI269" s="29" t="s">
        <v>8</v>
      </c>
      <c r="AJ269" s="29" t="s">
        <v>8</v>
      </c>
      <c r="AK269" s="29" t="s">
        <v>8</v>
      </c>
      <c r="AL269" s="29" t="s">
        <v>8</v>
      </c>
      <c r="AM269" s="29" t="s">
        <v>8</v>
      </c>
      <c r="AN269" s="29" t="s">
        <v>8</v>
      </c>
      <c r="AO269" s="29" t="s">
        <v>8</v>
      </c>
      <c r="AP269" s="29" t="s">
        <v>8</v>
      </c>
      <c r="AQ269" s="29" t="s">
        <v>8</v>
      </c>
      <c r="AR269" s="29" t="s">
        <v>8</v>
      </c>
      <c r="AS269" s="29" t="s">
        <v>8</v>
      </c>
      <c r="AT269" s="29">
        <v>3</v>
      </c>
      <c r="AU269" s="29" t="s">
        <v>8</v>
      </c>
      <c r="AV269" s="29">
        <v>2</v>
      </c>
      <c r="AW269" s="29">
        <v>2</v>
      </c>
      <c r="AX269" s="29">
        <v>0</v>
      </c>
      <c r="AY269" s="29">
        <v>20</v>
      </c>
      <c r="AZ269" s="29">
        <v>1</v>
      </c>
      <c r="BA269" s="29" t="s">
        <v>8</v>
      </c>
      <c r="BB269" s="29" t="s">
        <v>8</v>
      </c>
      <c r="BC269" s="29" t="s">
        <v>8</v>
      </c>
      <c r="BD269" s="29" t="s">
        <v>8</v>
      </c>
      <c r="BE269" s="29" t="s">
        <v>8</v>
      </c>
      <c r="BF269" s="29" t="s">
        <v>8</v>
      </c>
      <c r="BG269" s="29" t="s">
        <v>8</v>
      </c>
      <c r="BH269" s="29" t="s">
        <v>8</v>
      </c>
      <c r="BI269" s="29" t="s">
        <v>8</v>
      </c>
      <c r="BJ269" s="29" t="s">
        <v>8</v>
      </c>
      <c r="BK269" s="29" t="s">
        <v>8</v>
      </c>
      <c r="BL269" s="29" t="s">
        <v>8</v>
      </c>
      <c r="BM269" s="29" t="s">
        <v>8</v>
      </c>
      <c r="BN269" s="29" t="s">
        <v>8</v>
      </c>
      <c r="BO269" s="29" t="s">
        <v>8</v>
      </c>
      <c r="BP269" s="29" t="s">
        <v>8</v>
      </c>
      <c r="BQ269" s="29" t="s">
        <v>8</v>
      </c>
      <c r="BR269" s="29" t="s">
        <v>8</v>
      </c>
      <c r="BS269" s="29" t="s">
        <v>3352</v>
      </c>
      <c r="BT269" s="29" t="b">
        <v>1</v>
      </c>
      <c r="BU269" s="29" t="b">
        <v>0</v>
      </c>
      <c r="BV269" s="29" t="b">
        <v>0</v>
      </c>
      <c r="BW269" s="29" t="b">
        <v>1</v>
      </c>
      <c r="BX269" s="29" t="b">
        <v>0</v>
      </c>
      <c r="BY269" s="29" t="b">
        <v>1</v>
      </c>
      <c r="BZ269" s="29" t="b">
        <v>0</v>
      </c>
      <c r="CA269" s="29" t="b">
        <v>0</v>
      </c>
      <c r="CB269" s="29">
        <v>1</v>
      </c>
      <c r="CC269" s="29" t="s">
        <v>3353</v>
      </c>
      <c r="CD269" s="29" t="s">
        <v>3354</v>
      </c>
      <c r="CE269" s="29" t="s">
        <v>3355</v>
      </c>
      <c r="CF269" s="29" t="s">
        <v>3356</v>
      </c>
    </row>
    <row r="270" spans="1:84" x14ac:dyDescent="0.25">
      <c r="A270" s="29" t="s">
        <v>3357</v>
      </c>
      <c r="B270" s="29">
        <v>310410942995952</v>
      </c>
      <c r="C270" s="29">
        <v>8.9014103279429894E+19</v>
      </c>
      <c r="D270" s="29">
        <v>353118083539513</v>
      </c>
      <c r="E270" s="29">
        <v>88</v>
      </c>
      <c r="F270" s="29">
        <v>1</v>
      </c>
      <c r="G270" s="29">
        <v>1263</v>
      </c>
      <c r="H270" s="29">
        <v>1263</v>
      </c>
      <c r="I270" s="29" t="s">
        <v>3358</v>
      </c>
      <c r="J270" s="29" t="s">
        <v>3359</v>
      </c>
      <c r="K270" s="50">
        <v>2.37263389624741E+16</v>
      </c>
      <c r="L270" s="50">
        <v>9037149554830250</v>
      </c>
      <c r="M270" s="50">
        <v>-5051799629398920</v>
      </c>
      <c r="N270" s="29" t="s">
        <v>18972</v>
      </c>
      <c r="O270" s="29">
        <v>1</v>
      </c>
      <c r="P270" s="29">
        <v>0</v>
      </c>
      <c r="Q270" s="29" t="s">
        <v>19096</v>
      </c>
      <c r="R270" s="29" t="s">
        <v>8</v>
      </c>
      <c r="S270" s="29" t="s">
        <v>8</v>
      </c>
      <c r="T270" s="29" t="s">
        <v>8</v>
      </c>
      <c r="U270" s="29" t="s">
        <v>8</v>
      </c>
      <c r="V270" s="29" t="s">
        <v>8</v>
      </c>
      <c r="W270" s="29" t="s">
        <v>8</v>
      </c>
      <c r="X270" s="29" t="s">
        <v>8</v>
      </c>
      <c r="Y270" s="29" t="s">
        <v>8</v>
      </c>
      <c r="Z270" s="29" t="s">
        <v>8</v>
      </c>
      <c r="AA270" s="29" t="s">
        <v>8</v>
      </c>
      <c r="AB270" s="29" t="s">
        <v>8</v>
      </c>
      <c r="AC270" s="29" t="s">
        <v>8</v>
      </c>
      <c r="AD270" s="29" t="s">
        <v>8</v>
      </c>
      <c r="AE270" s="29" t="s">
        <v>8</v>
      </c>
      <c r="AF270" s="29" t="s">
        <v>8</v>
      </c>
      <c r="AG270" s="29" t="s">
        <v>8</v>
      </c>
      <c r="AH270" s="29" t="s">
        <v>8</v>
      </c>
      <c r="AI270" s="29" t="s">
        <v>8</v>
      </c>
      <c r="AJ270" s="29" t="s">
        <v>8</v>
      </c>
      <c r="AK270" s="29" t="s">
        <v>8</v>
      </c>
      <c r="AL270" s="29" t="s">
        <v>8</v>
      </c>
      <c r="AM270" s="29" t="s">
        <v>8</v>
      </c>
      <c r="AN270" s="29" t="s">
        <v>8</v>
      </c>
      <c r="AO270" s="29" t="s">
        <v>8</v>
      </c>
      <c r="AP270" s="29" t="s">
        <v>8</v>
      </c>
      <c r="AQ270" s="29" t="s">
        <v>8</v>
      </c>
      <c r="AR270" s="29" t="s">
        <v>8</v>
      </c>
      <c r="AS270" s="29" t="s">
        <v>8</v>
      </c>
      <c r="AT270" s="29" t="s">
        <v>8</v>
      </c>
      <c r="AU270" s="29" t="s">
        <v>8</v>
      </c>
      <c r="AV270" s="29" t="s">
        <v>8</v>
      </c>
      <c r="AW270" s="29" t="s">
        <v>8</v>
      </c>
      <c r="AX270" s="29" t="s">
        <v>8</v>
      </c>
      <c r="AY270" s="29" t="s">
        <v>8</v>
      </c>
      <c r="AZ270" s="29" t="s">
        <v>8</v>
      </c>
      <c r="BA270" s="29" t="s">
        <v>8</v>
      </c>
      <c r="BB270" s="29" t="s">
        <v>8</v>
      </c>
      <c r="BC270" s="29">
        <v>4</v>
      </c>
      <c r="BD270" s="29">
        <v>1</v>
      </c>
      <c r="BE270" s="29">
        <v>2</v>
      </c>
      <c r="BF270" s="29">
        <v>1</v>
      </c>
      <c r="BG270" s="29" t="s">
        <v>8</v>
      </c>
      <c r="BH270" s="29">
        <v>0</v>
      </c>
      <c r="BI270" s="29">
        <v>0</v>
      </c>
      <c r="BJ270" s="29">
        <v>0</v>
      </c>
      <c r="BK270" s="29">
        <v>0</v>
      </c>
      <c r="BL270" s="29">
        <v>0</v>
      </c>
      <c r="BM270" s="29">
        <v>1</v>
      </c>
      <c r="BN270" s="29">
        <v>1</v>
      </c>
      <c r="BO270" s="29">
        <v>1</v>
      </c>
      <c r="BP270" s="29">
        <v>6</v>
      </c>
      <c r="BQ270" s="29" t="s">
        <v>8</v>
      </c>
      <c r="BR270" s="29" t="s">
        <v>8</v>
      </c>
      <c r="BS270" s="29" t="s">
        <v>3360</v>
      </c>
      <c r="BT270" s="29" t="b">
        <v>1</v>
      </c>
      <c r="BU270" s="29" t="b">
        <v>0</v>
      </c>
      <c r="BV270" s="29" t="b">
        <v>0</v>
      </c>
      <c r="BW270" s="29" t="b">
        <v>1</v>
      </c>
      <c r="BX270" s="29" t="b">
        <v>0</v>
      </c>
      <c r="BY270" s="29" t="b">
        <v>1</v>
      </c>
      <c r="BZ270" s="29" t="b">
        <v>0</v>
      </c>
      <c r="CA270" s="29" t="b">
        <v>0</v>
      </c>
      <c r="CB270" s="29">
        <v>1</v>
      </c>
      <c r="CC270" s="29" t="s">
        <v>3361</v>
      </c>
      <c r="CD270" s="29" t="s">
        <v>3362</v>
      </c>
      <c r="CE270" s="29" t="s">
        <v>3363</v>
      </c>
      <c r="CF270" s="29" t="s">
        <v>3364</v>
      </c>
    </row>
    <row r="271" spans="1:84" x14ac:dyDescent="0.25">
      <c r="A271" s="29" t="s">
        <v>3365</v>
      </c>
      <c r="B271" s="29">
        <v>310410942995952</v>
      </c>
      <c r="C271" s="29">
        <v>8.9014103279429894E+19</v>
      </c>
      <c r="D271" s="29">
        <v>353118083539513</v>
      </c>
      <c r="E271" s="29">
        <v>88</v>
      </c>
      <c r="F271" s="29">
        <v>11</v>
      </c>
      <c r="G271" s="29">
        <v>1270</v>
      </c>
      <c r="H271" s="29">
        <v>1270</v>
      </c>
      <c r="I271" s="29" t="s">
        <v>3366</v>
      </c>
      <c r="J271" s="29" t="s">
        <v>3367</v>
      </c>
      <c r="K271" s="50">
        <v>2372520748737470</v>
      </c>
      <c r="L271" s="50">
        <v>9037478299653300</v>
      </c>
      <c r="M271" s="50">
        <v>-3457712143961300</v>
      </c>
      <c r="N271" s="29" t="s">
        <v>18972</v>
      </c>
      <c r="O271" s="29">
        <v>1</v>
      </c>
      <c r="P271" s="29">
        <v>0</v>
      </c>
      <c r="Q271" s="29" t="s">
        <v>8</v>
      </c>
      <c r="R271" s="29" t="s">
        <v>8</v>
      </c>
      <c r="S271" s="29" t="s">
        <v>8</v>
      </c>
      <c r="T271" s="29" t="s">
        <v>8</v>
      </c>
      <c r="U271" s="29" t="s">
        <v>8</v>
      </c>
      <c r="V271" s="29" t="s">
        <v>8</v>
      </c>
      <c r="W271" s="29" t="s">
        <v>8</v>
      </c>
      <c r="X271" s="29" t="s">
        <v>8</v>
      </c>
      <c r="Y271" s="29" t="s">
        <v>8</v>
      </c>
      <c r="Z271" s="29" t="s">
        <v>8</v>
      </c>
      <c r="AA271" s="29" t="s">
        <v>8</v>
      </c>
      <c r="AB271" s="29" t="s">
        <v>8</v>
      </c>
      <c r="AC271" s="29" t="s">
        <v>8</v>
      </c>
      <c r="AD271" s="29" t="s">
        <v>8</v>
      </c>
      <c r="AE271" s="29" t="s">
        <v>8</v>
      </c>
      <c r="AF271" s="29" t="s">
        <v>8</v>
      </c>
      <c r="AG271" s="29" t="s">
        <v>8</v>
      </c>
      <c r="AH271" s="29" t="s">
        <v>8</v>
      </c>
      <c r="AI271" s="29" t="s">
        <v>8</v>
      </c>
      <c r="AJ271" s="29" t="s">
        <v>8</v>
      </c>
      <c r="AK271" s="29" t="s">
        <v>8</v>
      </c>
      <c r="AL271" s="29" t="s">
        <v>8</v>
      </c>
      <c r="AM271" s="29" t="s">
        <v>8</v>
      </c>
      <c r="AN271" s="29" t="s">
        <v>8</v>
      </c>
      <c r="AO271" s="29" t="s">
        <v>8</v>
      </c>
      <c r="AP271" s="29" t="s">
        <v>8</v>
      </c>
      <c r="AQ271" s="29" t="s">
        <v>8</v>
      </c>
      <c r="AR271" s="29" t="s">
        <v>8</v>
      </c>
      <c r="AS271" s="29" t="s">
        <v>8</v>
      </c>
      <c r="AT271" s="29" t="s">
        <v>8</v>
      </c>
      <c r="AU271" s="29" t="s">
        <v>8</v>
      </c>
      <c r="AV271" s="29" t="s">
        <v>8</v>
      </c>
      <c r="AW271" s="29" t="s">
        <v>8</v>
      </c>
      <c r="AX271" s="29" t="s">
        <v>8</v>
      </c>
      <c r="AY271" s="29" t="s">
        <v>8</v>
      </c>
      <c r="AZ271" s="29" t="s">
        <v>8</v>
      </c>
      <c r="BA271" s="29" t="s">
        <v>8</v>
      </c>
      <c r="BB271" s="29" t="s">
        <v>8</v>
      </c>
      <c r="BC271" s="29" t="s">
        <v>8</v>
      </c>
      <c r="BD271" s="29" t="s">
        <v>8</v>
      </c>
      <c r="BE271" s="29" t="s">
        <v>8</v>
      </c>
      <c r="BF271" s="29" t="s">
        <v>8</v>
      </c>
      <c r="BG271" s="29" t="s">
        <v>8</v>
      </c>
      <c r="BH271" s="29" t="s">
        <v>8</v>
      </c>
      <c r="BI271" s="29" t="s">
        <v>8</v>
      </c>
      <c r="BJ271" s="29" t="s">
        <v>8</v>
      </c>
      <c r="BK271" s="29" t="s">
        <v>8</v>
      </c>
      <c r="BL271" s="29" t="s">
        <v>8</v>
      </c>
      <c r="BM271" s="29" t="s">
        <v>8</v>
      </c>
      <c r="BN271" s="29" t="s">
        <v>8</v>
      </c>
      <c r="BO271" s="29" t="s">
        <v>8</v>
      </c>
      <c r="BP271" s="29" t="s">
        <v>8</v>
      </c>
      <c r="BQ271" s="29">
        <v>1</v>
      </c>
      <c r="BR271" s="29" t="s">
        <v>8</v>
      </c>
      <c r="BS271" s="29" t="s">
        <v>3368</v>
      </c>
      <c r="BT271" s="29" t="b">
        <v>1</v>
      </c>
      <c r="BU271" s="29" t="b">
        <v>0</v>
      </c>
      <c r="BV271" s="29" t="b">
        <v>0</v>
      </c>
      <c r="BW271" s="29" t="b">
        <v>1</v>
      </c>
      <c r="BX271" s="29" t="b">
        <v>0</v>
      </c>
      <c r="BY271" s="29" t="b">
        <v>1</v>
      </c>
      <c r="BZ271" s="29" t="b">
        <v>0</v>
      </c>
      <c r="CA271" s="29" t="b">
        <v>0</v>
      </c>
      <c r="CB271" s="29">
        <v>1</v>
      </c>
      <c r="CC271" s="29" t="s">
        <v>3369</v>
      </c>
      <c r="CD271" s="29" t="s">
        <v>3370</v>
      </c>
      <c r="CE271" s="29" t="s">
        <v>3371</v>
      </c>
      <c r="CF271" s="29" t="s">
        <v>3372</v>
      </c>
    </row>
    <row r="272" spans="1:84" x14ac:dyDescent="0.25">
      <c r="A272" s="29" t="s">
        <v>3373</v>
      </c>
      <c r="B272" s="29">
        <v>310410942995952</v>
      </c>
      <c r="C272" s="29">
        <v>8.9014103279429894E+19</v>
      </c>
      <c r="D272" s="29">
        <v>353118083539513</v>
      </c>
      <c r="E272" s="29">
        <v>88</v>
      </c>
      <c r="F272" s="29">
        <v>10</v>
      </c>
      <c r="G272" s="29">
        <v>1264</v>
      </c>
      <c r="H272" s="29">
        <v>1264</v>
      </c>
      <c r="I272" s="29" t="s">
        <v>3374</v>
      </c>
      <c r="J272" s="29" t="s">
        <v>3375</v>
      </c>
      <c r="K272" s="50">
        <v>2372351359180330</v>
      </c>
      <c r="L272" s="50">
        <v>9037324037760130</v>
      </c>
      <c r="M272" s="50">
        <v>-323578859501618</v>
      </c>
      <c r="N272" s="29" t="s">
        <v>18977</v>
      </c>
      <c r="O272" s="29">
        <v>1</v>
      </c>
      <c r="P272" s="29">
        <v>0</v>
      </c>
      <c r="Q272" s="29" t="s">
        <v>19097</v>
      </c>
      <c r="R272" s="29" t="s">
        <v>8</v>
      </c>
      <c r="S272" s="29" t="s">
        <v>8</v>
      </c>
      <c r="T272" s="29" t="s">
        <v>8</v>
      </c>
      <c r="U272" s="29" t="s">
        <v>8</v>
      </c>
      <c r="V272" s="29" t="s">
        <v>8</v>
      </c>
      <c r="W272" s="29" t="s">
        <v>8</v>
      </c>
      <c r="X272" s="29" t="s">
        <v>8</v>
      </c>
      <c r="Y272" s="29" t="s">
        <v>8</v>
      </c>
      <c r="Z272" s="29" t="s">
        <v>8</v>
      </c>
      <c r="AA272" s="29" t="s">
        <v>8</v>
      </c>
      <c r="AB272" s="29" t="s">
        <v>8</v>
      </c>
      <c r="AC272" s="29" t="s">
        <v>8</v>
      </c>
      <c r="AD272" s="29" t="s">
        <v>8</v>
      </c>
      <c r="AE272" s="29" t="s">
        <v>8</v>
      </c>
      <c r="AF272" s="29" t="s">
        <v>8</v>
      </c>
      <c r="AG272" s="29" t="s">
        <v>8</v>
      </c>
      <c r="AH272" s="29" t="s">
        <v>8</v>
      </c>
      <c r="AI272" s="29" t="s">
        <v>8</v>
      </c>
      <c r="AJ272" s="29" t="s">
        <v>8</v>
      </c>
      <c r="AK272" s="29" t="s">
        <v>8</v>
      </c>
      <c r="AL272" s="29" t="s">
        <v>8</v>
      </c>
      <c r="AM272" s="29">
        <v>3</v>
      </c>
      <c r="AN272" s="29" t="s">
        <v>8</v>
      </c>
      <c r="AO272" s="29">
        <v>1</v>
      </c>
      <c r="AP272" s="29">
        <v>1</v>
      </c>
      <c r="AQ272" s="29">
        <v>1</v>
      </c>
      <c r="AR272" s="29" t="s">
        <v>18992</v>
      </c>
      <c r="AS272" s="29" t="s">
        <v>18989</v>
      </c>
      <c r="AT272" s="29" t="s">
        <v>8</v>
      </c>
      <c r="AU272" s="29" t="s">
        <v>8</v>
      </c>
      <c r="AV272" s="29" t="s">
        <v>8</v>
      </c>
      <c r="AW272" s="29" t="s">
        <v>8</v>
      </c>
      <c r="AX272" s="29" t="s">
        <v>8</v>
      </c>
      <c r="AY272" s="29" t="s">
        <v>8</v>
      </c>
      <c r="AZ272" s="29" t="s">
        <v>8</v>
      </c>
      <c r="BA272" s="29" t="s">
        <v>8</v>
      </c>
      <c r="BB272" s="29" t="s">
        <v>8</v>
      </c>
      <c r="BC272" s="29" t="s">
        <v>8</v>
      </c>
      <c r="BD272" s="29" t="s">
        <v>8</v>
      </c>
      <c r="BE272" s="29" t="s">
        <v>8</v>
      </c>
      <c r="BF272" s="29" t="s">
        <v>8</v>
      </c>
      <c r="BG272" s="29" t="s">
        <v>8</v>
      </c>
      <c r="BH272" s="29" t="s">
        <v>8</v>
      </c>
      <c r="BI272" s="29" t="s">
        <v>8</v>
      </c>
      <c r="BJ272" s="29" t="s">
        <v>8</v>
      </c>
      <c r="BK272" s="29" t="s">
        <v>8</v>
      </c>
      <c r="BL272" s="29" t="s">
        <v>8</v>
      </c>
      <c r="BM272" s="29" t="s">
        <v>8</v>
      </c>
      <c r="BN272" s="29" t="s">
        <v>8</v>
      </c>
      <c r="BO272" s="29" t="s">
        <v>8</v>
      </c>
      <c r="BP272" s="29" t="s">
        <v>8</v>
      </c>
      <c r="BQ272" s="29" t="s">
        <v>8</v>
      </c>
      <c r="BR272" s="29" t="s">
        <v>8</v>
      </c>
      <c r="BS272" s="29" t="s">
        <v>3376</v>
      </c>
      <c r="BT272" s="29" t="b">
        <v>1</v>
      </c>
      <c r="BU272" s="29" t="b">
        <v>0</v>
      </c>
      <c r="BV272" s="29" t="b">
        <v>0</v>
      </c>
      <c r="BW272" s="29" t="b">
        <v>1</v>
      </c>
      <c r="BX272" s="29" t="b">
        <v>0</v>
      </c>
      <c r="BY272" s="29" t="b">
        <v>1</v>
      </c>
      <c r="BZ272" s="29" t="b">
        <v>0</v>
      </c>
      <c r="CA272" s="29" t="b">
        <v>0</v>
      </c>
      <c r="CB272" s="29">
        <v>1</v>
      </c>
      <c r="CC272" s="29" t="s">
        <v>3377</v>
      </c>
      <c r="CD272" s="29" t="s">
        <v>3378</v>
      </c>
      <c r="CE272" s="29" t="s">
        <v>3379</v>
      </c>
      <c r="CF272" s="29" t="s">
        <v>3380</v>
      </c>
    </row>
    <row r="273" spans="1:84" x14ac:dyDescent="0.25">
      <c r="A273" s="29" t="s">
        <v>3381</v>
      </c>
      <c r="B273" s="29">
        <v>310410928917370</v>
      </c>
      <c r="C273" s="29">
        <v>8.9014103279289106E+19</v>
      </c>
      <c r="D273" s="29">
        <v>353118081439583</v>
      </c>
      <c r="E273" s="29">
        <v>99</v>
      </c>
      <c r="F273" s="29">
        <v>7</v>
      </c>
      <c r="G273" s="29">
        <v>1285</v>
      </c>
      <c r="H273" s="29">
        <v>1285</v>
      </c>
      <c r="I273" s="29" t="s">
        <v>3382</v>
      </c>
      <c r="J273" s="29" t="s">
        <v>3383</v>
      </c>
      <c r="K273" s="50">
        <v>2.37332242511966E+16</v>
      </c>
      <c r="L273" s="50">
        <v>9042288427475320</v>
      </c>
      <c r="M273" s="50">
        <v>-3.85527555844752E+16</v>
      </c>
      <c r="N273" s="29" t="s">
        <v>19007</v>
      </c>
      <c r="O273" s="29">
        <v>1</v>
      </c>
      <c r="P273" s="29">
        <v>1</v>
      </c>
      <c r="Q273" s="29" t="s">
        <v>8</v>
      </c>
      <c r="R273" s="29" t="s">
        <v>8</v>
      </c>
      <c r="S273" s="29" t="s">
        <v>8</v>
      </c>
      <c r="T273" s="29" t="s">
        <v>8</v>
      </c>
      <c r="U273" s="29" t="s">
        <v>8</v>
      </c>
      <c r="V273" s="29" t="s">
        <v>8</v>
      </c>
      <c r="W273" s="29" t="s">
        <v>8</v>
      </c>
      <c r="X273" s="29" t="s">
        <v>8</v>
      </c>
      <c r="Y273" s="29" t="s">
        <v>8</v>
      </c>
      <c r="Z273" s="29" t="s">
        <v>8</v>
      </c>
      <c r="AA273" s="29" t="s">
        <v>8</v>
      </c>
      <c r="AB273" s="29" t="s">
        <v>8</v>
      </c>
      <c r="AC273" s="29" t="s">
        <v>8</v>
      </c>
      <c r="AD273" s="29" t="s">
        <v>8</v>
      </c>
      <c r="AE273" s="29" t="s">
        <v>8</v>
      </c>
      <c r="AF273" s="29" t="s">
        <v>8</v>
      </c>
      <c r="AG273" s="29" t="s">
        <v>8</v>
      </c>
      <c r="AH273" s="29" t="s">
        <v>8</v>
      </c>
      <c r="AI273" s="29" t="s">
        <v>8</v>
      </c>
      <c r="AJ273" s="29" t="s">
        <v>8</v>
      </c>
      <c r="AK273" s="29" t="s">
        <v>8</v>
      </c>
      <c r="AL273" s="29" t="s">
        <v>8</v>
      </c>
      <c r="AM273" s="29" t="s">
        <v>8</v>
      </c>
      <c r="AN273" s="29" t="s">
        <v>8</v>
      </c>
      <c r="AO273" s="29" t="s">
        <v>8</v>
      </c>
      <c r="AP273" s="29" t="s">
        <v>8</v>
      </c>
      <c r="AQ273" s="29" t="s">
        <v>8</v>
      </c>
      <c r="AR273" s="29" t="s">
        <v>8</v>
      </c>
      <c r="AS273" s="29" t="s">
        <v>8</v>
      </c>
      <c r="AT273" s="29">
        <v>3</v>
      </c>
      <c r="AU273" s="29" t="s">
        <v>8</v>
      </c>
      <c r="AV273" s="29">
        <v>2</v>
      </c>
      <c r="AW273" s="29">
        <v>2</v>
      </c>
      <c r="AX273" s="29">
        <v>0</v>
      </c>
      <c r="AY273" s="29">
        <v>10</v>
      </c>
      <c r="AZ273" s="29">
        <v>1</v>
      </c>
      <c r="BA273" s="29" t="s">
        <v>8</v>
      </c>
      <c r="BB273" s="29" t="s">
        <v>8</v>
      </c>
      <c r="BC273" s="29" t="s">
        <v>8</v>
      </c>
      <c r="BD273" s="29" t="s">
        <v>8</v>
      </c>
      <c r="BE273" s="29" t="s">
        <v>8</v>
      </c>
      <c r="BF273" s="29" t="s">
        <v>8</v>
      </c>
      <c r="BG273" s="29" t="s">
        <v>8</v>
      </c>
      <c r="BH273" s="29" t="s">
        <v>8</v>
      </c>
      <c r="BI273" s="29" t="s">
        <v>8</v>
      </c>
      <c r="BJ273" s="29" t="s">
        <v>8</v>
      </c>
      <c r="BK273" s="29" t="s">
        <v>8</v>
      </c>
      <c r="BL273" s="29" t="s">
        <v>8</v>
      </c>
      <c r="BM273" s="29" t="s">
        <v>8</v>
      </c>
      <c r="BN273" s="29" t="s">
        <v>8</v>
      </c>
      <c r="BO273" s="29" t="s">
        <v>8</v>
      </c>
      <c r="BP273" s="29" t="s">
        <v>8</v>
      </c>
      <c r="BQ273" s="29" t="s">
        <v>8</v>
      </c>
      <c r="BR273" s="29" t="s">
        <v>8</v>
      </c>
      <c r="BS273" s="29" t="s">
        <v>3384</v>
      </c>
      <c r="BT273" s="29" t="b">
        <v>1</v>
      </c>
      <c r="BU273" s="29" t="b">
        <v>0</v>
      </c>
      <c r="BV273" s="29" t="b">
        <v>1</v>
      </c>
      <c r="BW273" s="29" t="b">
        <v>0</v>
      </c>
      <c r="BX273" s="29" t="b">
        <v>0</v>
      </c>
      <c r="BY273" s="29" t="b">
        <v>0</v>
      </c>
      <c r="BZ273" s="29" t="b">
        <v>0</v>
      </c>
      <c r="CA273" s="29" t="b">
        <v>0</v>
      </c>
      <c r="CB273" s="29">
        <v>1</v>
      </c>
      <c r="CC273" s="29" t="s">
        <v>3385</v>
      </c>
      <c r="CD273" s="29" t="s">
        <v>3386</v>
      </c>
      <c r="CE273" s="29" t="s">
        <v>3387</v>
      </c>
      <c r="CF273" s="29" t="s">
        <v>3388</v>
      </c>
    </row>
    <row r="274" spans="1:84" x14ac:dyDescent="0.25">
      <c r="A274" s="29" t="s">
        <v>3389</v>
      </c>
      <c r="B274" s="29">
        <v>310410928917370</v>
      </c>
      <c r="C274" s="29">
        <v>8.9014103279289106E+19</v>
      </c>
      <c r="D274" s="29">
        <v>353118081439583</v>
      </c>
      <c r="E274" s="29">
        <v>99</v>
      </c>
      <c r="F274" s="29">
        <v>1</v>
      </c>
      <c r="G274" s="29">
        <v>1279</v>
      </c>
      <c r="H274" s="29">
        <v>1279</v>
      </c>
      <c r="I274" s="29" t="s">
        <v>3390</v>
      </c>
      <c r="J274" s="29" t="s">
        <v>3391</v>
      </c>
      <c r="K274" s="50">
        <v>2373299869240310</v>
      </c>
      <c r="L274" s="50">
        <v>9042303485417200</v>
      </c>
      <c r="M274" s="50">
        <v>-9414995698335270</v>
      </c>
      <c r="N274" s="29" t="s">
        <v>18977</v>
      </c>
      <c r="O274" s="29">
        <v>1</v>
      </c>
      <c r="P274" s="29">
        <v>1</v>
      </c>
      <c r="Q274" s="29" t="s">
        <v>19098</v>
      </c>
      <c r="R274" s="29" t="s">
        <v>8</v>
      </c>
      <c r="S274" s="29" t="s">
        <v>8</v>
      </c>
      <c r="T274" s="29" t="s">
        <v>8</v>
      </c>
      <c r="U274" s="29" t="s">
        <v>8</v>
      </c>
      <c r="V274" s="29" t="s">
        <v>8</v>
      </c>
      <c r="W274" s="29" t="s">
        <v>8</v>
      </c>
      <c r="X274" s="29" t="s">
        <v>8</v>
      </c>
      <c r="Y274" s="29" t="s">
        <v>8</v>
      </c>
      <c r="Z274" s="29" t="s">
        <v>8</v>
      </c>
      <c r="AA274" s="29" t="s">
        <v>8</v>
      </c>
      <c r="AB274" s="29" t="s">
        <v>8</v>
      </c>
      <c r="AC274" s="29" t="s">
        <v>8</v>
      </c>
      <c r="AD274" s="29" t="s">
        <v>8</v>
      </c>
      <c r="AE274" s="29" t="s">
        <v>8</v>
      </c>
      <c r="AF274" s="29" t="s">
        <v>8</v>
      </c>
      <c r="AG274" s="29" t="s">
        <v>8</v>
      </c>
      <c r="AH274" s="29" t="s">
        <v>8</v>
      </c>
      <c r="AI274" s="29" t="s">
        <v>8</v>
      </c>
      <c r="AJ274" s="29" t="s">
        <v>8</v>
      </c>
      <c r="AK274" s="29" t="s">
        <v>8</v>
      </c>
      <c r="AL274" s="29" t="s">
        <v>8</v>
      </c>
      <c r="AM274" s="29" t="s">
        <v>8</v>
      </c>
      <c r="AN274" s="29" t="s">
        <v>8</v>
      </c>
      <c r="AO274" s="29" t="s">
        <v>8</v>
      </c>
      <c r="AP274" s="29" t="s">
        <v>8</v>
      </c>
      <c r="AQ274" s="29" t="s">
        <v>8</v>
      </c>
      <c r="AR274" s="29" t="s">
        <v>8</v>
      </c>
      <c r="AS274" s="29" t="s">
        <v>8</v>
      </c>
      <c r="AT274" s="29" t="s">
        <v>8</v>
      </c>
      <c r="AU274" s="29" t="s">
        <v>8</v>
      </c>
      <c r="AV274" s="29" t="s">
        <v>8</v>
      </c>
      <c r="AW274" s="29" t="s">
        <v>8</v>
      </c>
      <c r="AX274" s="29" t="s">
        <v>8</v>
      </c>
      <c r="AY274" s="29" t="s">
        <v>8</v>
      </c>
      <c r="AZ274" s="29" t="s">
        <v>8</v>
      </c>
      <c r="BA274" s="29" t="s">
        <v>8</v>
      </c>
      <c r="BB274" s="29" t="s">
        <v>8</v>
      </c>
      <c r="BC274" s="29">
        <v>3</v>
      </c>
      <c r="BD274" s="29">
        <v>1</v>
      </c>
      <c r="BE274" s="29">
        <v>2</v>
      </c>
      <c r="BF274" s="29">
        <v>1</v>
      </c>
      <c r="BG274" s="29" t="s">
        <v>8</v>
      </c>
      <c r="BH274" s="29">
        <v>0</v>
      </c>
      <c r="BI274" s="29">
        <v>0</v>
      </c>
      <c r="BJ274" s="29">
        <v>0</v>
      </c>
      <c r="BK274" s="29">
        <v>0</v>
      </c>
      <c r="BL274" s="29">
        <v>0</v>
      </c>
      <c r="BM274" s="29">
        <v>1</v>
      </c>
      <c r="BN274" s="29">
        <v>0</v>
      </c>
      <c r="BO274" s="29">
        <v>1</v>
      </c>
      <c r="BP274" s="29">
        <v>5</v>
      </c>
      <c r="BQ274" s="29" t="s">
        <v>8</v>
      </c>
      <c r="BR274" s="29" t="s">
        <v>8</v>
      </c>
      <c r="BS274" s="29" t="s">
        <v>3392</v>
      </c>
      <c r="BT274" s="29" t="b">
        <v>1</v>
      </c>
      <c r="BU274" s="29" t="b">
        <v>0</v>
      </c>
      <c r="BV274" s="29" t="b">
        <v>1</v>
      </c>
      <c r="BW274" s="29" t="b">
        <v>0</v>
      </c>
      <c r="BX274" s="29" t="b">
        <v>0</v>
      </c>
      <c r="BY274" s="29" t="b">
        <v>0</v>
      </c>
      <c r="BZ274" s="29" t="b">
        <v>0</v>
      </c>
      <c r="CA274" s="29" t="b">
        <v>0</v>
      </c>
      <c r="CB274" s="29">
        <v>1</v>
      </c>
      <c r="CC274" s="29" t="s">
        <v>3393</v>
      </c>
      <c r="CD274" s="29" t="s">
        <v>3394</v>
      </c>
      <c r="CE274" s="29" t="s">
        <v>3395</v>
      </c>
      <c r="CF274" s="29" t="s">
        <v>3396</v>
      </c>
    </row>
    <row r="275" spans="1:84" x14ac:dyDescent="0.25">
      <c r="A275" s="29" t="s">
        <v>3397</v>
      </c>
      <c r="B275" s="29">
        <v>310410928917370</v>
      </c>
      <c r="C275" s="29">
        <v>8.9014103279289106E+19</v>
      </c>
      <c r="D275" s="29">
        <v>353118081439583</v>
      </c>
      <c r="E275" s="29">
        <v>99</v>
      </c>
      <c r="F275" s="29">
        <v>7</v>
      </c>
      <c r="G275" s="29">
        <v>1286</v>
      </c>
      <c r="H275" s="29">
        <v>1286</v>
      </c>
      <c r="I275" s="29" t="s">
        <v>3398</v>
      </c>
      <c r="J275" s="29" t="s">
        <v>3399</v>
      </c>
      <c r="K275" s="50">
        <v>2.37335177459893E+16</v>
      </c>
      <c r="L275" s="50">
        <v>9042288431293220</v>
      </c>
      <c r="M275" s="50">
        <v>-3677920164562240</v>
      </c>
      <c r="N275" s="29" t="s">
        <v>18977</v>
      </c>
      <c r="O275" s="29">
        <v>1</v>
      </c>
      <c r="P275" s="29">
        <v>1</v>
      </c>
      <c r="Q275" s="29" t="s">
        <v>8</v>
      </c>
      <c r="R275" s="29" t="s">
        <v>8</v>
      </c>
      <c r="S275" s="29" t="s">
        <v>8</v>
      </c>
      <c r="T275" s="29" t="s">
        <v>8</v>
      </c>
      <c r="U275" s="29" t="s">
        <v>8</v>
      </c>
      <c r="V275" s="29" t="s">
        <v>8</v>
      </c>
      <c r="W275" s="29" t="s">
        <v>8</v>
      </c>
      <c r="X275" s="29" t="s">
        <v>8</v>
      </c>
      <c r="Y275" s="29" t="s">
        <v>8</v>
      </c>
      <c r="Z275" s="29" t="s">
        <v>8</v>
      </c>
      <c r="AA275" s="29" t="s">
        <v>8</v>
      </c>
      <c r="AB275" s="29" t="s">
        <v>8</v>
      </c>
      <c r="AC275" s="29" t="s">
        <v>8</v>
      </c>
      <c r="AD275" s="29" t="s">
        <v>8</v>
      </c>
      <c r="AE275" s="29" t="s">
        <v>8</v>
      </c>
      <c r="AF275" s="29" t="s">
        <v>8</v>
      </c>
      <c r="AG275" s="29" t="s">
        <v>8</v>
      </c>
      <c r="AH275" s="29" t="s">
        <v>8</v>
      </c>
      <c r="AI275" s="29" t="s">
        <v>8</v>
      </c>
      <c r="AJ275" s="29" t="s">
        <v>8</v>
      </c>
      <c r="AK275" s="29" t="s">
        <v>8</v>
      </c>
      <c r="AL275" s="29" t="s">
        <v>8</v>
      </c>
      <c r="AM275" s="29" t="s">
        <v>8</v>
      </c>
      <c r="AN275" s="29" t="s">
        <v>8</v>
      </c>
      <c r="AO275" s="29" t="s">
        <v>8</v>
      </c>
      <c r="AP275" s="29" t="s">
        <v>8</v>
      </c>
      <c r="AQ275" s="29" t="s">
        <v>8</v>
      </c>
      <c r="AR275" s="29" t="s">
        <v>8</v>
      </c>
      <c r="AS275" s="29" t="s">
        <v>8</v>
      </c>
      <c r="AT275" s="29">
        <v>3</v>
      </c>
      <c r="AU275" s="29" t="s">
        <v>8</v>
      </c>
      <c r="AV275" s="29">
        <v>2</v>
      </c>
      <c r="AW275" s="29">
        <v>1</v>
      </c>
      <c r="AX275" s="29">
        <v>0</v>
      </c>
      <c r="AY275" s="29">
        <v>10</v>
      </c>
      <c r="AZ275" s="29">
        <v>1</v>
      </c>
      <c r="BA275" s="29" t="s">
        <v>8</v>
      </c>
      <c r="BB275" s="29" t="s">
        <v>8</v>
      </c>
      <c r="BC275" s="29" t="s">
        <v>8</v>
      </c>
      <c r="BD275" s="29" t="s">
        <v>8</v>
      </c>
      <c r="BE275" s="29" t="s">
        <v>8</v>
      </c>
      <c r="BF275" s="29" t="s">
        <v>8</v>
      </c>
      <c r="BG275" s="29" t="s">
        <v>8</v>
      </c>
      <c r="BH275" s="29" t="s">
        <v>8</v>
      </c>
      <c r="BI275" s="29" t="s">
        <v>8</v>
      </c>
      <c r="BJ275" s="29" t="s">
        <v>8</v>
      </c>
      <c r="BK275" s="29" t="s">
        <v>8</v>
      </c>
      <c r="BL275" s="29" t="s">
        <v>8</v>
      </c>
      <c r="BM275" s="29" t="s">
        <v>8</v>
      </c>
      <c r="BN275" s="29" t="s">
        <v>8</v>
      </c>
      <c r="BO275" s="29" t="s">
        <v>8</v>
      </c>
      <c r="BP275" s="29" t="s">
        <v>8</v>
      </c>
      <c r="BQ275" s="29" t="s">
        <v>8</v>
      </c>
      <c r="BR275" s="29" t="s">
        <v>8</v>
      </c>
      <c r="BS275" s="29" t="s">
        <v>3400</v>
      </c>
      <c r="BT275" s="29" t="b">
        <v>1</v>
      </c>
      <c r="BU275" s="29" t="b">
        <v>0</v>
      </c>
      <c r="BV275" s="29" t="b">
        <v>1</v>
      </c>
      <c r="BW275" s="29" t="b">
        <v>0</v>
      </c>
      <c r="BX275" s="29" t="b">
        <v>0</v>
      </c>
      <c r="BY275" s="29" t="b">
        <v>0</v>
      </c>
      <c r="BZ275" s="29" t="b">
        <v>0</v>
      </c>
      <c r="CA275" s="29" t="b">
        <v>0</v>
      </c>
      <c r="CB275" s="29">
        <v>1</v>
      </c>
      <c r="CC275" s="29" t="s">
        <v>3401</v>
      </c>
      <c r="CD275" s="29" t="s">
        <v>3402</v>
      </c>
      <c r="CE275" s="29" t="s">
        <v>3403</v>
      </c>
      <c r="CF275" s="29" t="s">
        <v>3404</v>
      </c>
    </row>
    <row r="276" spans="1:84" x14ac:dyDescent="0.25">
      <c r="A276" s="29" t="s">
        <v>3405</v>
      </c>
      <c r="B276" s="29">
        <v>310410928917370</v>
      </c>
      <c r="C276" s="29">
        <v>8.9014103279289106E+19</v>
      </c>
      <c r="D276" s="29">
        <v>353118081439583</v>
      </c>
      <c r="E276" s="29">
        <v>99</v>
      </c>
      <c r="F276" s="29">
        <v>1</v>
      </c>
      <c r="G276" s="29">
        <v>1280</v>
      </c>
      <c r="H276" s="29">
        <v>1280</v>
      </c>
      <c r="I276" s="29" t="s">
        <v>3406</v>
      </c>
      <c r="J276" s="29" t="s">
        <v>3407</v>
      </c>
      <c r="K276" s="50">
        <v>2373391787195960</v>
      </c>
      <c r="L276" s="50">
        <v>9042365096136170</v>
      </c>
      <c r="M276" s="50">
        <v>-490726914366024</v>
      </c>
      <c r="N276" s="29" t="s">
        <v>18977</v>
      </c>
      <c r="O276" s="29">
        <v>1</v>
      </c>
      <c r="P276" s="29">
        <v>1</v>
      </c>
      <c r="Q276" s="29" t="s">
        <v>19099</v>
      </c>
      <c r="R276" s="29" t="s">
        <v>8</v>
      </c>
      <c r="S276" s="29" t="s">
        <v>8</v>
      </c>
      <c r="T276" s="29" t="s">
        <v>8</v>
      </c>
      <c r="U276" s="29" t="s">
        <v>8</v>
      </c>
      <c r="V276" s="29" t="s">
        <v>8</v>
      </c>
      <c r="W276" s="29" t="s">
        <v>8</v>
      </c>
      <c r="X276" s="29" t="s">
        <v>8</v>
      </c>
      <c r="Y276" s="29" t="s">
        <v>8</v>
      </c>
      <c r="Z276" s="29" t="s">
        <v>8</v>
      </c>
      <c r="AA276" s="29" t="s">
        <v>8</v>
      </c>
      <c r="AB276" s="29" t="s">
        <v>8</v>
      </c>
      <c r="AC276" s="29" t="s">
        <v>8</v>
      </c>
      <c r="AD276" s="29" t="s">
        <v>8</v>
      </c>
      <c r="AE276" s="29" t="s">
        <v>8</v>
      </c>
      <c r="AF276" s="29" t="s">
        <v>8</v>
      </c>
      <c r="AG276" s="29" t="s">
        <v>8</v>
      </c>
      <c r="AH276" s="29" t="s">
        <v>8</v>
      </c>
      <c r="AI276" s="29" t="s">
        <v>8</v>
      </c>
      <c r="AJ276" s="29" t="s">
        <v>8</v>
      </c>
      <c r="AK276" s="29" t="s">
        <v>8</v>
      </c>
      <c r="AL276" s="29" t="s">
        <v>8</v>
      </c>
      <c r="AM276" s="29" t="s">
        <v>8</v>
      </c>
      <c r="AN276" s="29" t="s">
        <v>8</v>
      </c>
      <c r="AO276" s="29" t="s">
        <v>8</v>
      </c>
      <c r="AP276" s="29" t="s">
        <v>8</v>
      </c>
      <c r="AQ276" s="29" t="s">
        <v>8</v>
      </c>
      <c r="AR276" s="29" t="s">
        <v>8</v>
      </c>
      <c r="AS276" s="29" t="s">
        <v>8</v>
      </c>
      <c r="AT276" s="29" t="s">
        <v>8</v>
      </c>
      <c r="AU276" s="29" t="s">
        <v>8</v>
      </c>
      <c r="AV276" s="29" t="s">
        <v>8</v>
      </c>
      <c r="AW276" s="29" t="s">
        <v>8</v>
      </c>
      <c r="AX276" s="29" t="s">
        <v>8</v>
      </c>
      <c r="AY276" s="29" t="s">
        <v>8</v>
      </c>
      <c r="AZ276" s="29" t="s">
        <v>8</v>
      </c>
      <c r="BA276" s="29" t="s">
        <v>8</v>
      </c>
      <c r="BB276" s="29" t="s">
        <v>8</v>
      </c>
      <c r="BC276" s="29">
        <v>3</v>
      </c>
      <c r="BD276" s="29">
        <v>1</v>
      </c>
      <c r="BE276" s="29">
        <v>2</v>
      </c>
      <c r="BF276" s="29">
        <v>1</v>
      </c>
      <c r="BG276" s="29" t="s">
        <v>8</v>
      </c>
      <c r="BH276" s="29">
        <v>0</v>
      </c>
      <c r="BI276" s="29">
        <v>0</v>
      </c>
      <c r="BJ276" s="29">
        <v>0</v>
      </c>
      <c r="BK276" s="29">
        <v>0</v>
      </c>
      <c r="BL276" s="29">
        <v>0</v>
      </c>
      <c r="BM276" s="29">
        <v>1</v>
      </c>
      <c r="BN276" s="29">
        <v>1</v>
      </c>
      <c r="BO276" s="29">
        <v>1</v>
      </c>
      <c r="BP276" s="29">
        <v>5</v>
      </c>
      <c r="BQ276" s="29" t="s">
        <v>8</v>
      </c>
      <c r="BR276" s="29" t="s">
        <v>8</v>
      </c>
      <c r="BS276" s="29" t="s">
        <v>3408</v>
      </c>
      <c r="BT276" s="29" t="b">
        <v>1</v>
      </c>
      <c r="BU276" s="29" t="b">
        <v>0</v>
      </c>
      <c r="BV276" s="29" t="b">
        <v>1</v>
      </c>
      <c r="BW276" s="29" t="b">
        <v>0</v>
      </c>
      <c r="BX276" s="29" t="b">
        <v>0</v>
      </c>
      <c r="BY276" s="29" t="b">
        <v>0</v>
      </c>
      <c r="BZ276" s="29" t="b">
        <v>0</v>
      </c>
      <c r="CA276" s="29" t="b">
        <v>0</v>
      </c>
      <c r="CB276" s="29">
        <v>1</v>
      </c>
      <c r="CC276" s="29" t="s">
        <v>3409</v>
      </c>
      <c r="CD276" s="29" t="s">
        <v>3410</v>
      </c>
      <c r="CE276" s="29" t="s">
        <v>3411</v>
      </c>
      <c r="CF276" s="29" t="s">
        <v>3412</v>
      </c>
    </row>
    <row r="277" spans="1:84" x14ac:dyDescent="0.25">
      <c r="A277" s="29" t="s">
        <v>3413</v>
      </c>
      <c r="B277" s="29">
        <v>310410928917370</v>
      </c>
      <c r="C277" s="29">
        <v>8.9014103279289106E+19</v>
      </c>
      <c r="D277" s="29">
        <v>353118081439583</v>
      </c>
      <c r="E277" s="29">
        <v>99</v>
      </c>
      <c r="F277" s="29">
        <v>7</v>
      </c>
      <c r="G277" s="29">
        <v>1284</v>
      </c>
      <c r="H277" s="29">
        <v>1284</v>
      </c>
      <c r="I277" s="29" t="s">
        <v>3414</v>
      </c>
      <c r="J277" s="29" t="s">
        <v>3415</v>
      </c>
      <c r="K277" s="50">
        <v>2.37334908599667E+16</v>
      </c>
      <c r="L277" s="50">
        <v>9042209112847300</v>
      </c>
      <c r="M277" s="50">
        <v>-3211873528339870</v>
      </c>
      <c r="N277" s="29" t="s">
        <v>18978</v>
      </c>
      <c r="O277" s="29">
        <v>1</v>
      </c>
      <c r="P277" s="29">
        <v>1</v>
      </c>
      <c r="Q277" s="29" t="s">
        <v>8</v>
      </c>
      <c r="R277" s="29" t="s">
        <v>8</v>
      </c>
      <c r="S277" s="29" t="s">
        <v>8</v>
      </c>
      <c r="T277" s="29" t="s">
        <v>8</v>
      </c>
      <c r="U277" s="29" t="s">
        <v>8</v>
      </c>
      <c r="V277" s="29" t="s">
        <v>8</v>
      </c>
      <c r="W277" s="29" t="s">
        <v>8</v>
      </c>
      <c r="X277" s="29" t="s">
        <v>8</v>
      </c>
      <c r="Y277" s="29" t="s">
        <v>8</v>
      </c>
      <c r="Z277" s="29" t="s">
        <v>8</v>
      </c>
      <c r="AA277" s="29" t="s">
        <v>8</v>
      </c>
      <c r="AB277" s="29" t="s">
        <v>8</v>
      </c>
      <c r="AC277" s="29" t="s">
        <v>8</v>
      </c>
      <c r="AD277" s="29" t="s">
        <v>8</v>
      </c>
      <c r="AE277" s="29" t="s">
        <v>8</v>
      </c>
      <c r="AF277" s="29" t="s">
        <v>8</v>
      </c>
      <c r="AG277" s="29" t="s">
        <v>8</v>
      </c>
      <c r="AH277" s="29" t="s">
        <v>8</v>
      </c>
      <c r="AI277" s="29" t="s">
        <v>8</v>
      </c>
      <c r="AJ277" s="29" t="s">
        <v>8</v>
      </c>
      <c r="AK277" s="29" t="s">
        <v>8</v>
      </c>
      <c r="AL277" s="29" t="s">
        <v>8</v>
      </c>
      <c r="AM277" s="29" t="s">
        <v>8</v>
      </c>
      <c r="AN277" s="29" t="s">
        <v>8</v>
      </c>
      <c r="AO277" s="29" t="s">
        <v>8</v>
      </c>
      <c r="AP277" s="29" t="s">
        <v>8</v>
      </c>
      <c r="AQ277" s="29" t="s">
        <v>8</v>
      </c>
      <c r="AR277" s="29" t="s">
        <v>8</v>
      </c>
      <c r="AS277" s="29" t="s">
        <v>8</v>
      </c>
      <c r="AT277" s="29">
        <v>3</v>
      </c>
      <c r="AU277" s="29" t="s">
        <v>8</v>
      </c>
      <c r="AV277" s="29">
        <v>2</v>
      </c>
      <c r="AW277" s="29">
        <v>2</v>
      </c>
      <c r="AX277" s="29">
        <v>0</v>
      </c>
      <c r="AY277" s="29">
        <v>50</v>
      </c>
      <c r="AZ277" s="29">
        <v>1</v>
      </c>
      <c r="BA277" s="29" t="s">
        <v>8</v>
      </c>
      <c r="BB277" s="29" t="s">
        <v>8</v>
      </c>
      <c r="BC277" s="29" t="s">
        <v>8</v>
      </c>
      <c r="BD277" s="29" t="s">
        <v>8</v>
      </c>
      <c r="BE277" s="29" t="s">
        <v>8</v>
      </c>
      <c r="BF277" s="29" t="s">
        <v>8</v>
      </c>
      <c r="BG277" s="29" t="s">
        <v>8</v>
      </c>
      <c r="BH277" s="29" t="s">
        <v>8</v>
      </c>
      <c r="BI277" s="29" t="s">
        <v>8</v>
      </c>
      <c r="BJ277" s="29" t="s">
        <v>8</v>
      </c>
      <c r="BK277" s="29" t="s">
        <v>8</v>
      </c>
      <c r="BL277" s="29" t="s">
        <v>8</v>
      </c>
      <c r="BM277" s="29" t="s">
        <v>8</v>
      </c>
      <c r="BN277" s="29" t="s">
        <v>8</v>
      </c>
      <c r="BO277" s="29" t="s">
        <v>8</v>
      </c>
      <c r="BP277" s="29" t="s">
        <v>8</v>
      </c>
      <c r="BQ277" s="29" t="s">
        <v>8</v>
      </c>
      <c r="BR277" s="29" t="s">
        <v>8</v>
      </c>
      <c r="BS277" s="29" t="s">
        <v>3416</v>
      </c>
      <c r="BT277" s="29" t="b">
        <v>1</v>
      </c>
      <c r="BU277" s="29" t="b">
        <v>0</v>
      </c>
      <c r="BV277" s="29" t="b">
        <v>1</v>
      </c>
      <c r="BW277" s="29" t="b">
        <v>0</v>
      </c>
      <c r="BX277" s="29" t="b">
        <v>0</v>
      </c>
      <c r="BY277" s="29" t="b">
        <v>0</v>
      </c>
      <c r="BZ277" s="29" t="b">
        <v>0</v>
      </c>
      <c r="CA277" s="29" t="b">
        <v>0</v>
      </c>
      <c r="CB277" s="29">
        <v>1</v>
      </c>
      <c r="CC277" s="29" t="s">
        <v>3417</v>
      </c>
      <c r="CD277" s="29" t="s">
        <v>3418</v>
      </c>
      <c r="CE277" s="29" t="s">
        <v>3419</v>
      </c>
      <c r="CF277" s="29" t="s">
        <v>3420</v>
      </c>
    </row>
    <row r="278" spans="1:84" x14ac:dyDescent="0.25">
      <c r="A278" s="29" t="s">
        <v>3421</v>
      </c>
      <c r="B278" s="29">
        <v>310410928917370</v>
      </c>
      <c r="C278" s="29">
        <v>8.9014103279289106E+19</v>
      </c>
      <c r="D278" s="29">
        <v>353118081439583</v>
      </c>
      <c r="E278" s="29">
        <v>99</v>
      </c>
      <c r="F278" s="29">
        <v>10</v>
      </c>
      <c r="G278" s="29">
        <v>1281</v>
      </c>
      <c r="H278" s="29">
        <v>1281</v>
      </c>
      <c r="I278" s="29" t="s">
        <v>3422</v>
      </c>
      <c r="J278" s="29" t="s">
        <v>3423</v>
      </c>
      <c r="K278" s="50">
        <v>2.37324609157068E+16</v>
      </c>
      <c r="L278" s="50">
        <v>9042502144359610</v>
      </c>
      <c r="M278" s="50">
        <v>-4997716393366940</v>
      </c>
      <c r="N278" s="29" t="s">
        <v>18978</v>
      </c>
      <c r="O278" s="29">
        <v>1</v>
      </c>
      <c r="P278" s="29">
        <v>1</v>
      </c>
      <c r="Q278" s="29" t="s">
        <v>18997</v>
      </c>
      <c r="R278" s="29" t="s">
        <v>8</v>
      </c>
      <c r="S278" s="29" t="s">
        <v>8</v>
      </c>
      <c r="T278" s="29" t="s">
        <v>8</v>
      </c>
      <c r="U278" s="29" t="s">
        <v>8</v>
      </c>
      <c r="V278" s="29" t="s">
        <v>8</v>
      </c>
      <c r="W278" s="29" t="s">
        <v>8</v>
      </c>
      <c r="X278" s="29" t="s">
        <v>8</v>
      </c>
      <c r="Y278" s="29" t="s">
        <v>8</v>
      </c>
      <c r="Z278" s="29" t="s">
        <v>8</v>
      </c>
      <c r="AA278" s="29" t="s">
        <v>8</v>
      </c>
      <c r="AB278" s="29" t="s">
        <v>8</v>
      </c>
      <c r="AC278" s="29" t="s">
        <v>8</v>
      </c>
      <c r="AD278" s="29" t="s">
        <v>8</v>
      </c>
      <c r="AE278" s="29" t="s">
        <v>8</v>
      </c>
      <c r="AF278" s="29" t="s">
        <v>8</v>
      </c>
      <c r="AG278" s="29" t="s">
        <v>8</v>
      </c>
      <c r="AH278" s="29" t="s">
        <v>8</v>
      </c>
      <c r="AI278" s="29" t="s">
        <v>8</v>
      </c>
      <c r="AJ278" s="29" t="s">
        <v>8</v>
      </c>
      <c r="AK278" s="29" t="s">
        <v>8</v>
      </c>
      <c r="AL278" s="29" t="s">
        <v>8</v>
      </c>
      <c r="AM278" s="29">
        <v>3</v>
      </c>
      <c r="AN278" s="29" t="s">
        <v>8</v>
      </c>
      <c r="AO278" s="29">
        <v>1</v>
      </c>
      <c r="AP278" s="29">
        <v>1</v>
      </c>
      <c r="AQ278" s="29">
        <v>1</v>
      </c>
      <c r="AR278" s="29" t="s">
        <v>18982</v>
      </c>
      <c r="AS278" s="29" t="s">
        <v>18998</v>
      </c>
      <c r="AT278" s="29" t="s">
        <v>8</v>
      </c>
      <c r="AU278" s="29" t="s">
        <v>8</v>
      </c>
      <c r="AV278" s="29" t="s">
        <v>8</v>
      </c>
      <c r="AW278" s="29" t="s">
        <v>8</v>
      </c>
      <c r="AX278" s="29" t="s">
        <v>8</v>
      </c>
      <c r="AY278" s="29" t="s">
        <v>8</v>
      </c>
      <c r="AZ278" s="29" t="s">
        <v>8</v>
      </c>
      <c r="BA278" s="29" t="s">
        <v>8</v>
      </c>
      <c r="BB278" s="29" t="s">
        <v>8</v>
      </c>
      <c r="BC278" s="29" t="s">
        <v>8</v>
      </c>
      <c r="BD278" s="29" t="s">
        <v>8</v>
      </c>
      <c r="BE278" s="29" t="s">
        <v>8</v>
      </c>
      <c r="BF278" s="29" t="s">
        <v>8</v>
      </c>
      <c r="BG278" s="29" t="s">
        <v>8</v>
      </c>
      <c r="BH278" s="29" t="s">
        <v>8</v>
      </c>
      <c r="BI278" s="29" t="s">
        <v>8</v>
      </c>
      <c r="BJ278" s="29" t="s">
        <v>8</v>
      </c>
      <c r="BK278" s="29" t="s">
        <v>8</v>
      </c>
      <c r="BL278" s="29" t="s">
        <v>8</v>
      </c>
      <c r="BM278" s="29" t="s">
        <v>8</v>
      </c>
      <c r="BN278" s="29" t="s">
        <v>8</v>
      </c>
      <c r="BO278" s="29" t="s">
        <v>8</v>
      </c>
      <c r="BP278" s="29" t="s">
        <v>8</v>
      </c>
      <c r="BQ278" s="29" t="s">
        <v>8</v>
      </c>
      <c r="BR278" s="29" t="s">
        <v>8</v>
      </c>
      <c r="BS278" s="29" t="s">
        <v>3424</v>
      </c>
      <c r="BT278" s="29" t="b">
        <v>1</v>
      </c>
      <c r="BU278" s="29" t="b">
        <v>0</v>
      </c>
      <c r="BV278" s="29" t="b">
        <v>1</v>
      </c>
      <c r="BW278" s="29" t="b">
        <v>0</v>
      </c>
      <c r="BX278" s="29" t="b">
        <v>0</v>
      </c>
      <c r="BY278" s="29" t="b">
        <v>0</v>
      </c>
      <c r="BZ278" s="29" t="b">
        <v>0</v>
      </c>
      <c r="CA278" s="29" t="b">
        <v>0</v>
      </c>
      <c r="CB278" s="29">
        <v>1</v>
      </c>
      <c r="CC278" s="29" t="s">
        <v>3425</v>
      </c>
      <c r="CD278" s="29" t="s">
        <v>3426</v>
      </c>
      <c r="CE278" s="29" t="s">
        <v>3427</v>
      </c>
      <c r="CF278" s="29" t="s">
        <v>3428</v>
      </c>
    </row>
    <row r="279" spans="1:84" x14ac:dyDescent="0.25">
      <c r="A279" s="29" t="s">
        <v>3429</v>
      </c>
      <c r="B279" s="29">
        <v>310410928917370</v>
      </c>
      <c r="C279" s="29">
        <v>8.9014103279289106E+19</v>
      </c>
      <c r="D279" s="29">
        <v>353118081439583</v>
      </c>
      <c r="E279" s="29">
        <v>99</v>
      </c>
      <c r="F279" s="29">
        <v>10</v>
      </c>
      <c r="G279" s="29">
        <v>1282</v>
      </c>
      <c r="H279" s="29">
        <v>1282</v>
      </c>
      <c r="I279" s="29" t="s">
        <v>3430</v>
      </c>
      <c r="J279" s="29" t="s">
        <v>3431</v>
      </c>
      <c r="K279" s="50">
        <v>2373623925881580</v>
      </c>
      <c r="L279" s="50">
        <v>9042358134137750</v>
      </c>
      <c r="M279" s="50">
        <v>-3553029488554950</v>
      </c>
      <c r="N279" s="29" t="s">
        <v>18978</v>
      </c>
      <c r="O279" s="29">
        <v>1</v>
      </c>
      <c r="P279" s="29">
        <v>1</v>
      </c>
      <c r="Q279" s="29" t="s">
        <v>18997</v>
      </c>
      <c r="R279" s="29" t="s">
        <v>8</v>
      </c>
      <c r="S279" s="29" t="s">
        <v>8</v>
      </c>
      <c r="T279" s="29" t="s">
        <v>8</v>
      </c>
      <c r="U279" s="29" t="s">
        <v>8</v>
      </c>
      <c r="V279" s="29" t="s">
        <v>8</v>
      </c>
      <c r="W279" s="29" t="s">
        <v>8</v>
      </c>
      <c r="X279" s="29" t="s">
        <v>8</v>
      </c>
      <c r="Y279" s="29" t="s">
        <v>8</v>
      </c>
      <c r="Z279" s="29" t="s">
        <v>8</v>
      </c>
      <c r="AA279" s="29" t="s">
        <v>8</v>
      </c>
      <c r="AB279" s="29" t="s">
        <v>8</v>
      </c>
      <c r="AC279" s="29" t="s">
        <v>8</v>
      </c>
      <c r="AD279" s="29" t="s">
        <v>8</v>
      </c>
      <c r="AE279" s="29" t="s">
        <v>8</v>
      </c>
      <c r="AF279" s="29" t="s">
        <v>8</v>
      </c>
      <c r="AG279" s="29" t="s">
        <v>8</v>
      </c>
      <c r="AH279" s="29" t="s">
        <v>8</v>
      </c>
      <c r="AI279" s="29" t="s">
        <v>8</v>
      </c>
      <c r="AJ279" s="29" t="s">
        <v>8</v>
      </c>
      <c r="AK279" s="29" t="s">
        <v>8</v>
      </c>
      <c r="AL279" s="29" t="s">
        <v>8</v>
      </c>
      <c r="AM279" s="29">
        <v>3</v>
      </c>
      <c r="AN279" s="29" t="s">
        <v>8</v>
      </c>
      <c r="AO279" s="29">
        <v>1</v>
      </c>
      <c r="AP279" s="29">
        <v>1</v>
      </c>
      <c r="AQ279" s="29">
        <v>1</v>
      </c>
      <c r="AR279" s="29" t="s">
        <v>18990</v>
      </c>
      <c r="AS279" s="29" t="s">
        <v>18998</v>
      </c>
      <c r="AT279" s="29" t="s">
        <v>8</v>
      </c>
      <c r="AU279" s="29" t="s">
        <v>8</v>
      </c>
      <c r="AV279" s="29" t="s">
        <v>8</v>
      </c>
      <c r="AW279" s="29" t="s">
        <v>8</v>
      </c>
      <c r="AX279" s="29" t="s">
        <v>8</v>
      </c>
      <c r="AY279" s="29" t="s">
        <v>8</v>
      </c>
      <c r="AZ279" s="29" t="s">
        <v>8</v>
      </c>
      <c r="BA279" s="29" t="s">
        <v>8</v>
      </c>
      <c r="BB279" s="29" t="s">
        <v>8</v>
      </c>
      <c r="BC279" s="29" t="s">
        <v>8</v>
      </c>
      <c r="BD279" s="29" t="s">
        <v>8</v>
      </c>
      <c r="BE279" s="29" t="s">
        <v>8</v>
      </c>
      <c r="BF279" s="29" t="s">
        <v>8</v>
      </c>
      <c r="BG279" s="29" t="s">
        <v>8</v>
      </c>
      <c r="BH279" s="29" t="s">
        <v>8</v>
      </c>
      <c r="BI279" s="29" t="s">
        <v>8</v>
      </c>
      <c r="BJ279" s="29" t="s">
        <v>8</v>
      </c>
      <c r="BK279" s="29" t="s">
        <v>8</v>
      </c>
      <c r="BL279" s="29" t="s">
        <v>8</v>
      </c>
      <c r="BM279" s="29" t="s">
        <v>8</v>
      </c>
      <c r="BN279" s="29" t="s">
        <v>8</v>
      </c>
      <c r="BO279" s="29" t="s">
        <v>8</v>
      </c>
      <c r="BP279" s="29" t="s">
        <v>8</v>
      </c>
      <c r="BQ279" s="29" t="s">
        <v>8</v>
      </c>
      <c r="BR279" s="29" t="s">
        <v>8</v>
      </c>
      <c r="BS279" s="29" t="s">
        <v>3432</v>
      </c>
      <c r="BT279" s="29" t="b">
        <v>1</v>
      </c>
      <c r="BU279" s="29" t="b">
        <v>0</v>
      </c>
      <c r="BV279" s="29" t="b">
        <v>1</v>
      </c>
      <c r="BW279" s="29" t="b">
        <v>0</v>
      </c>
      <c r="BX279" s="29" t="b">
        <v>0</v>
      </c>
      <c r="BY279" s="29" t="b">
        <v>0</v>
      </c>
      <c r="BZ279" s="29" t="b">
        <v>0</v>
      </c>
      <c r="CA279" s="29" t="b">
        <v>0</v>
      </c>
      <c r="CB279" s="29">
        <v>1</v>
      </c>
      <c r="CC279" s="29" t="s">
        <v>3433</v>
      </c>
      <c r="CD279" s="29" t="s">
        <v>3434</v>
      </c>
      <c r="CE279" s="29" t="s">
        <v>3435</v>
      </c>
      <c r="CF279" s="29" t="s">
        <v>3436</v>
      </c>
    </row>
    <row r="280" spans="1:84" x14ac:dyDescent="0.25">
      <c r="A280" s="29" t="s">
        <v>3437</v>
      </c>
      <c r="B280" s="29">
        <v>310410928917370</v>
      </c>
      <c r="C280" s="29">
        <v>8.9014103279289106E+19</v>
      </c>
      <c r="D280" s="29">
        <v>353118081439583</v>
      </c>
      <c r="E280" s="29">
        <v>99</v>
      </c>
      <c r="F280" s="29">
        <v>10</v>
      </c>
      <c r="G280" s="29">
        <v>1283</v>
      </c>
      <c r="H280" s="29">
        <v>1283</v>
      </c>
      <c r="I280" s="29" t="s">
        <v>3438</v>
      </c>
      <c r="J280" s="29" t="s">
        <v>3439</v>
      </c>
      <c r="K280" s="50">
        <v>2373508687587760</v>
      </c>
      <c r="L280" s="50">
        <v>9042180700904750</v>
      </c>
      <c r="M280" s="50">
        <v>-4845324474324300</v>
      </c>
      <c r="N280" s="29" t="s">
        <v>18978</v>
      </c>
      <c r="O280" s="29">
        <v>1</v>
      </c>
      <c r="P280" s="29">
        <v>1</v>
      </c>
      <c r="Q280" s="29" t="s">
        <v>18990</v>
      </c>
      <c r="R280" s="29" t="s">
        <v>8</v>
      </c>
      <c r="S280" s="29" t="s">
        <v>8</v>
      </c>
      <c r="T280" s="29" t="s">
        <v>8</v>
      </c>
      <c r="U280" s="29" t="s">
        <v>8</v>
      </c>
      <c r="V280" s="29" t="s">
        <v>8</v>
      </c>
      <c r="W280" s="29" t="s">
        <v>8</v>
      </c>
      <c r="X280" s="29" t="s">
        <v>8</v>
      </c>
      <c r="Y280" s="29" t="s">
        <v>8</v>
      </c>
      <c r="Z280" s="29" t="s">
        <v>8</v>
      </c>
      <c r="AA280" s="29" t="s">
        <v>8</v>
      </c>
      <c r="AB280" s="29" t="s">
        <v>8</v>
      </c>
      <c r="AC280" s="29" t="s">
        <v>8</v>
      </c>
      <c r="AD280" s="29" t="s">
        <v>8</v>
      </c>
      <c r="AE280" s="29" t="s">
        <v>8</v>
      </c>
      <c r="AF280" s="29" t="s">
        <v>8</v>
      </c>
      <c r="AG280" s="29" t="s">
        <v>8</v>
      </c>
      <c r="AH280" s="29" t="s">
        <v>8</v>
      </c>
      <c r="AI280" s="29" t="s">
        <v>8</v>
      </c>
      <c r="AJ280" s="29" t="s">
        <v>8</v>
      </c>
      <c r="AK280" s="29" t="s">
        <v>8</v>
      </c>
      <c r="AL280" s="29" t="s">
        <v>8</v>
      </c>
      <c r="AM280" s="29">
        <v>3</v>
      </c>
      <c r="AN280" s="29" t="s">
        <v>8</v>
      </c>
      <c r="AO280" s="29">
        <v>1</v>
      </c>
      <c r="AP280" s="29">
        <v>1</v>
      </c>
      <c r="AQ280" s="29">
        <v>1</v>
      </c>
      <c r="AR280" s="29" t="s">
        <v>19001</v>
      </c>
      <c r="AS280" s="29" t="s">
        <v>18989</v>
      </c>
      <c r="AT280" s="29" t="s">
        <v>8</v>
      </c>
      <c r="AU280" s="29" t="s">
        <v>8</v>
      </c>
      <c r="AV280" s="29" t="s">
        <v>8</v>
      </c>
      <c r="AW280" s="29" t="s">
        <v>8</v>
      </c>
      <c r="AX280" s="29" t="s">
        <v>8</v>
      </c>
      <c r="AY280" s="29" t="s">
        <v>8</v>
      </c>
      <c r="AZ280" s="29" t="s">
        <v>8</v>
      </c>
      <c r="BA280" s="29" t="s">
        <v>8</v>
      </c>
      <c r="BB280" s="29" t="s">
        <v>8</v>
      </c>
      <c r="BC280" s="29" t="s">
        <v>8</v>
      </c>
      <c r="BD280" s="29" t="s">
        <v>8</v>
      </c>
      <c r="BE280" s="29" t="s">
        <v>8</v>
      </c>
      <c r="BF280" s="29" t="s">
        <v>8</v>
      </c>
      <c r="BG280" s="29" t="s">
        <v>8</v>
      </c>
      <c r="BH280" s="29" t="s">
        <v>8</v>
      </c>
      <c r="BI280" s="29" t="s">
        <v>8</v>
      </c>
      <c r="BJ280" s="29" t="s">
        <v>8</v>
      </c>
      <c r="BK280" s="29" t="s">
        <v>8</v>
      </c>
      <c r="BL280" s="29" t="s">
        <v>8</v>
      </c>
      <c r="BM280" s="29" t="s">
        <v>8</v>
      </c>
      <c r="BN280" s="29" t="s">
        <v>8</v>
      </c>
      <c r="BO280" s="29" t="s">
        <v>8</v>
      </c>
      <c r="BP280" s="29" t="s">
        <v>8</v>
      </c>
      <c r="BQ280" s="29" t="s">
        <v>8</v>
      </c>
      <c r="BR280" s="29" t="s">
        <v>8</v>
      </c>
      <c r="BS280" s="29" t="s">
        <v>3440</v>
      </c>
      <c r="BT280" s="29" t="b">
        <v>1</v>
      </c>
      <c r="BU280" s="29" t="b">
        <v>0</v>
      </c>
      <c r="BV280" s="29" t="b">
        <v>1</v>
      </c>
      <c r="BW280" s="29" t="b">
        <v>0</v>
      </c>
      <c r="BX280" s="29" t="b">
        <v>0</v>
      </c>
      <c r="BY280" s="29" t="b">
        <v>0</v>
      </c>
      <c r="BZ280" s="29" t="b">
        <v>0</v>
      </c>
      <c r="CA280" s="29" t="b">
        <v>0</v>
      </c>
      <c r="CB280" s="29">
        <v>1</v>
      </c>
      <c r="CC280" s="29" t="s">
        <v>3441</v>
      </c>
      <c r="CD280" s="29" t="s">
        <v>3442</v>
      </c>
      <c r="CE280" s="29" t="s">
        <v>3443</v>
      </c>
      <c r="CF280" s="29" t="s">
        <v>3444</v>
      </c>
    </row>
    <row r="281" spans="1:84" x14ac:dyDescent="0.25">
      <c r="A281" s="29" t="s">
        <v>3445</v>
      </c>
      <c r="B281" s="29">
        <v>310410946642114</v>
      </c>
      <c r="C281" s="29">
        <v>8.9014103279466398E+19</v>
      </c>
      <c r="D281" s="29">
        <v>353118084379430</v>
      </c>
      <c r="E281" s="29">
        <v>99</v>
      </c>
      <c r="F281" s="29">
        <v>8</v>
      </c>
      <c r="G281" s="29">
        <v>1287</v>
      </c>
      <c r="H281" s="29">
        <v>1287</v>
      </c>
      <c r="I281" s="29" t="s">
        <v>3446</v>
      </c>
      <c r="J281" s="29" t="s">
        <v>3447</v>
      </c>
      <c r="K281" s="50">
        <v>2.37328210782252E+16</v>
      </c>
      <c r="L281" s="50">
        <v>9042289936133460</v>
      </c>
      <c r="M281" s="50">
        <v>-5003874790844680</v>
      </c>
      <c r="N281" s="29" t="s">
        <v>18977</v>
      </c>
      <c r="O281" s="29">
        <v>1</v>
      </c>
      <c r="P281" s="29">
        <v>1</v>
      </c>
      <c r="Q281" s="29" t="s">
        <v>8</v>
      </c>
      <c r="R281" s="29">
        <v>2</v>
      </c>
      <c r="S281" s="29">
        <v>1</v>
      </c>
      <c r="T281" s="29" t="s">
        <v>8</v>
      </c>
      <c r="U281" s="29">
        <v>12</v>
      </c>
      <c r="V281" s="29" t="s">
        <v>8</v>
      </c>
      <c r="W281" s="29" t="s">
        <v>8</v>
      </c>
      <c r="X281" s="29" t="s">
        <v>8</v>
      </c>
      <c r="Y281" s="29" t="s">
        <v>8</v>
      </c>
      <c r="Z281" s="29" t="s">
        <v>8</v>
      </c>
      <c r="AA281" s="29" t="s">
        <v>8</v>
      </c>
      <c r="AB281" s="29" t="s">
        <v>8</v>
      </c>
      <c r="AC281" s="29" t="s">
        <v>8</v>
      </c>
      <c r="AD281" s="29" t="s">
        <v>8</v>
      </c>
      <c r="AE281" s="29" t="s">
        <v>8</v>
      </c>
      <c r="AF281" s="29" t="s">
        <v>8</v>
      </c>
      <c r="AG281" s="29" t="s">
        <v>8</v>
      </c>
      <c r="AH281" s="29" t="s">
        <v>8</v>
      </c>
      <c r="AI281" s="29" t="s">
        <v>8</v>
      </c>
      <c r="AJ281" s="29" t="s">
        <v>8</v>
      </c>
      <c r="AK281" s="29" t="s">
        <v>8</v>
      </c>
      <c r="AL281" s="29" t="s">
        <v>8</v>
      </c>
      <c r="AM281" s="29" t="s">
        <v>8</v>
      </c>
      <c r="AN281" s="29" t="s">
        <v>8</v>
      </c>
      <c r="AO281" s="29" t="s">
        <v>8</v>
      </c>
      <c r="AP281" s="29" t="s">
        <v>8</v>
      </c>
      <c r="AQ281" s="29" t="s">
        <v>8</v>
      </c>
      <c r="AR281" s="29" t="s">
        <v>8</v>
      </c>
      <c r="AS281" s="29" t="s">
        <v>8</v>
      </c>
      <c r="AT281" s="29" t="s">
        <v>8</v>
      </c>
      <c r="AU281" s="29" t="s">
        <v>8</v>
      </c>
      <c r="AV281" s="29" t="s">
        <v>8</v>
      </c>
      <c r="AW281" s="29" t="s">
        <v>8</v>
      </c>
      <c r="AX281" s="29" t="s">
        <v>8</v>
      </c>
      <c r="AY281" s="29" t="s">
        <v>8</v>
      </c>
      <c r="AZ281" s="29" t="s">
        <v>8</v>
      </c>
      <c r="BA281" s="29" t="s">
        <v>8</v>
      </c>
      <c r="BB281" s="29" t="s">
        <v>8</v>
      </c>
      <c r="BC281" s="29" t="s">
        <v>8</v>
      </c>
      <c r="BD281" s="29" t="s">
        <v>8</v>
      </c>
      <c r="BE281" s="29" t="s">
        <v>8</v>
      </c>
      <c r="BF281" s="29" t="s">
        <v>8</v>
      </c>
      <c r="BG281" s="29" t="s">
        <v>8</v>
      </c>
      <c r="BH281" s="29" t="s">
        <v>8</v>
      </c>
      <c r="BI281" s="29" t="s">
        <v>8</v>
      </c>
      <c r="BJ281" s="29" t="s">
        <v>8</v>
      </c>
      <c r="BK281" s="29" t="s">
        <v>8</v>
      </c>
      <c r="BL281" s="29" t="s">
        <v>8</v>
      </c>
      <c r="BM281" s="29" t="s">
        <v>8</v>
      </c>
      <c r="BN281" s="29" t="s">
        <v>8</v>
      </c>
      <c r="BO281" s="29" t="s">
        <v>8</v>
      </c>
      <c r="BP281" s="29" t="s">
        <v>8</v>
      </c>
      <c r="BQ281" s="29" t="s">
        <v>8</v>
      </c>
      <c r="BR281" s="29" t="s">
        <v>8</v>
      </c>
      <c r="BS281" s="29" t="s">
        <v>19100</v>
      </c>
    </row>
    <row r="282" spans="1:84" x14ac:dyDescent="0.25">
      <c r="A282" s="29" t="s">
        <v>19101</v>
      </c>
      <c r="B282" s="29" t="b">
        <v>0</v>
      </c>
      <c r="C282" s="29" t="b">
        <v>0</v>
      </c>
      <c r="D282" s="29" t="b">
        <v>0</v>
      </c>
      <c r="E282" s="29" t="b">
        <v>1</v>
      </c>
      <c r="F282" s="29" t="b">
        <v>1</v>
      </c>
      <c r="G282" s="29" t="b">
        <v>0</v>
      </c>
      <c r="H282" s="29" t="b">
        <v>0</v>
      </c>
      <c r="I282" s="29" t="b">
        <v>0</v>
      </c>
      <c r="J282" s="29">
        <v>1</v>
      </c>
      <c r="K282" s="29" t="s">
        <v>3448</v>
      </c>
      <c r="L282" s="29" t="s">
        <v>3449</v>
      </c>
      <c r="M282" s="29" t="s">
        <v>3450</v>
      </c>
      <c r="N282" s="29" t="s">
        <v>3451</v>
      </c>
    </row>
    <row r="283" spans="1:84" x14ac:dyDescent="0.25">
      <c r="A283" s="29" t="s">
        <v>3452</v>
      </c>
      <c r="B283" s="29">
        <v>310410946642114</v>
      </c>
      <c r="C283" s="29">
        <v>8.9014103279466398E+19</v>
      </c>
      <c r="D283" s="29">
        <v>353118084379430</v>
      </c>
      <c r="E283" s="29">
        <v>99</v>
      </c>
      <c r="F283" s="29">
        <v>8</v>
      </c>
      <c r="G283" s="29">
        <v>1288</v>
      </c>
      <c r="H283" s="29">
        <v>1288</v>
      </c>
      <c r="I283" s="29" t="s">
        <v>3453</v>
      </c>
      <c r="J283" s="29" t="s">
        <v>3454</v>
      </c>
      <c r="K283" s="50">
        <v>2.37332785785548E+16</v>
      </c>
      <c r="L283" s="50">
        <v>9042337813113350</v>
      </c>
      <c r="M283" s="50">
        <v>-3.6741393606370496E+16</v>
      </c>
      <c r="N283" s="29" t="s">
        <v>18972</v>
      </c>
      <c r="O283" s="29">
        <v>1</v>
      </c>
      <c r="P283" s="29">
        <v>1</v>
      </c>
      <c r="Q283" s="29" t="s">
        <v>8</v>
      </c>
      <c r="R283" s="29">
        <v>2</v>
      </c>
      <c r="S283" s="29">
        <v>1</v>
      </c>
      <c r="T283" s="29" t="s">
        <v>8</v>
      </c>
      <c r="U283" s="29">
        <v>20</v>
      </c>
      <c r="V283" s="29" t="s">
        <v>8</v>
      </c>
      <c r="W283" s="29" t="s">
        <v>8</v>
      </c>
      <c r="X283" s="29" t="s">
        <v>8</v>
      </c>
      <c r="Y283" s="29" t="s">
        <v>8</v>
      </c>
      <c r="Z283" s="29" t="s">
        <v>8</v>
      </c>
      <c r="AA283" s="29" t="s">
        <v>8</v>
      </c>
      <c r="AB283" s="29" t="s">
        <v>8</v>
      </c>
      <c r="AC283" s="29" t="s">
        <v>8</v>
      </c>
      <c r="AD283" s="29" t="s">
        <v>8</v>
      </c>
      <c r="AE283" s="29" t="s">
        <v>8</v>
      </c>
      <c r="AF283" s="29" t="s">
        <v>8</v>
      </c>
      <c r="AG283" s="29" t="s">
        <v>8</v>
      </c>
      <c r="AH283" s="29" t="s">
        <v>8</v>
      </c>
      <c r="AI283" s="29" t="s">
        <v>8</v>
      </c>
      <c r="AJ283" s="29" t="s">
        <v>8</v>
      </c>
      <c r="AK283" s="29" t="s">
        <v>8</v>
      </c>
      <c r="AL283" s="29" t="s">
        <v>8</v>
      </c>
      <c r="AM283" s="29" t="s">
        <v>8</v>
      </c>
      <c r="AN283" s="29" t="s">
        <v>8</v>
      </c>
      <c r="AO283" s="29" t="s">
        <v>8</v>
      </c>
      <c r="AP283" s="29" t="s">
        <v>8</v>
      </c>
      <c r="AQ283" s="29" t="s">
        <v>8</v>
      </c>
      <c r="AR283" s="29" t="s">
        <v>8</v>
      </c>
      <c r="AS283" s="29" t="s">
        <v>8</v>
      </c>
      <c r="AT283" s="29" t="s">
        <v>8</v>
      </c>
      <c r="AU283" s="29" t="s">
        <v>8</v>
      </c>
      <c r="AV283" s="29" t="s">
        <v>8</v>
      </c>
      <c r="AW283" s="29" t="s">
        <v>8</v>
      </c>
      <c r="AX283" s="29" t="s">
        <v>8</v>
      </c>
      <c r="AY283" s="29" t="s">
        <v>8</v>
      </c>
      <c r="AZ283" s="29" t="s">
        <v>8</v>
      </c>
      <c r="BA283" s="29" t="s">
        <v>8</v>
      </c>
      <c r="BB283" s="29" t="s">
        <v>8</v>
      </c>
      <c r="BC283" s="29" t="s">
        <v>8</v>
      </c>
      <c r="BD283" s="29" t="s">
        <v>8</v>
      </c>
      <c r="BE283" s="29" t="s">
        <v>8</v>
      </c>
      <c r="BF283" s="29" t="s">
        <v>8</v>
      </c>
      <c r="BG283" s="29" t="s">
        <v>8</v>
      </c>
      <c r="BH283" s="29" t="s">
        <v>8</v>
      </c>
      <c r="BI283" s="29" t="s">
        <v>8</v>
      </c>
      <c r="BJ283" s="29" t="s">
        <v>8</v>
      </c>
      <c r="BK283" s="29" t="s">
        <v>8</v>
      </c>
      <c r="BL283" s="29" t="s">
        <v>8</v>
      </c>
      <c r="BM283" s="29" t="s">
        <v>8</v>
      </c>
      <c r="BN283" s="29" t="s">
        <v>8</v>
      </c>
      <c r="BO283" s="29" t="s">
        <v>8</v>
      </c>
      <c r="BP283" s="29" t="s">
        <v>8</v>
      </c>
      <c r="BQ283" s="29" t="s">
        <v>8</v>
      </c>
      <c r="BR283" s="29" t="s">
        <v>8</v>
      </c>
      <c r="BS283" s="29" t="s">
        <v>3455</v>
      </c>
      <c r="BT283" s="29" t="b">
        <v>0</v>
      </c>
      <c r="BU283" s="29" t="b">
        <v>0</v>
      </c>
      <c r="BV283" s="29" t="b">
        <v>0</v>
      </c>
      <c r="BW283" s="29" t="b">
        <v>1</v>
      </c>
      <c r="BX283" s="29" t="b">
        <v>1</v>
      </c>
      <c r="BY283" s="29" t="b">
        <v>0</v>
      </c>
      <c r="BZ283" s="29" t="b">
        <v>0</v>
      </c>
      <c r="CA283" s="29" t="b">
        <v>0</v>
      </c>
      <c r="CB283" s="29">
        <v>1</v>
      </c>
      <c r="CC283" s="29" t="s">
        <v>3456</v>
      </c>
      <c r="CD283" s="29" t="s">
        <v>3457</v>
      </c>
      <c r="CE283" s="29" t="s">
        <v>3458</v>
      </c>
      <c r="CF283" s="29" t="s">
        <v>3459</v>
      </c>
    </row>
    <row r="284" spans="1:84" x14ac:dyDescent="0.25">
      <c r="A284" s="29" t="s">
        <v>3460</v>
      </c>
      <c r="B284" s="29">
        <v>310410946642114</v>
      </c>
      <c r="C284" s="29">
        <v>8.9014103279466398E+19</v>
      </c>
      <c r="D284" s="29">
        <v>353118084379430</v>
      </c>
      <c r="E284" s="29">
        <v>99</v>
      </c>
      <c r="F284" s="29">
        <v>2</v>
      </c>
      <c r="G284" s="29">
        <v>1292</v>
      </c>
      <c r="H284" s="29">
        <v>1292</v>
      </c>
      <c r="I284" s="29" t="s">
        <v>3461</v>
      </c>
      <c r="J284" s="29" t="s">
        <v>3462</v>
      </c>
      <c r="K284" s="50">
        <v>2373244918283540</v>
      </c>
      <c r="L284" s="50">
        <v>904227204482625</v>
      </c>
      <c r="M284" s="50">
        <v>-3747018149272100</v>
      </c>
      <c r="N284" s="29" t="s">
        <v>18977</v>
      </c>
      <c r="O284" s="29">
        <v>1</v>
      </c>
      <c r="P284" s="29">
        <v>1</v>
      </c>
      <c r="Q284" s="29" t="s">
        <v>8</v>
      </c>
      <c r="R284" s="29" t="s">
        <v>8</v>
      </c>
      <c r="S284" s="29" t="s">
        <v>8</v>
      </c>
      <c r="T284" s="29" t="s">
        <v>8</v>
      </c>
      <c r="U284" s="29" t="s">
        <v>8</v>
      </c>
      <c r="V284" s="29" t="s">
        <v>8</v>
      </c>
      <c r="W284" s="29" t="s">
        <v>8</v>
      </c>
      <c r="X284" s="29" t="s">
        <v>8</v>
      </c>
      <c r="Y284" s="29" t="s">
        <v>8</v>
      </c>
      <c r="Z284" s="29" t="s">
        <v>8</v>
      </c>
      <c r="AA284" s="29" t="s">
        <v>8</v>
      </c>
      <c r="AB284" s="29" t="s">
        <v>8</v>
      </c>
      <c r="AC284" s="29" t="s">
        <v>8</v>
      </c>
      <c r="AD284" s="29">
        <v>2</v>
      </c>
      <c r="AE284" s="29" t="s">
        <v>8</v>
      </c>
      <c r="AF284" s="29">
        <v>1</v>
      </c>
      <c r="AG284" s="29" t="s">
        <v>8</v>
      </c>
      <c r="AH284" s="29" t="s">
        <v>8</v>
      </c>
      <c r="AI284" s="29" t="s">
        <v>8</v>
      </c>
      <c r="AJ284" s="29" t="s">
        <v>8</v>
      </c>
      <c r="AK284" s="29" t="s">
        <v>8</v>
      </c>
      <c r="AL284" s="29" t="s">
        <v>8</v>
      </c>
      <c r="AM284" s="29" t="s">
        <v>8</v>
      </c>
      <c r="AN284" s="29" t="s">
        <v>8</v>
      </c>
      <c r="AO284" s="29" t="s">
        <v>8</v>
      </c>
      <c r="AP284" s="29" t="s">
        <v>8</v>
      </c>
      <c r="AQ284" s="29" t="s">
        <v>8</v>
      </c>
      <c r="AR284" s="29" t="s">
        <v>8</v>
      </c>
      <c r="AS284" s="29" t="s">
        <v>8</v>
      </c>
      <c r="AT284" s="29" t="s">
        <v>8</v>
      </c>
      <c r="AU284" s="29" t="s">
        <v>8</v>
      </c>
      <c r="AV284" s="29" t="s">
        <v>8</v>
      </c>
      <c r="AW284" s="29" t="s">
        <v>8</v>
      </c>
      <c r="AX284" s="29" t="s">
        <v>8</v>
      </c>
      <c r="AY284" s="29" t="s">
        <v>8</v>
      </c>
      <c r="AZ284" s="29" t="s">
        <v>8</v>
      </c>
      <c r="BA284" s="29" t="s">
        <v>8</v>
      </c>
      <c r="BB284" s="29" t="s">
        <v>8</v>
      </c>
      <c r="BC284" s="29" t="s">
        <v>8</v>
      </c>
      <c r="BD284" s="29" t="s">
        <v>8</v>
      </c>
      <c r="BE284" s="29" t="s">
        <v>8</v>
      </c>
      <c r="BF284" s="29" t="s">
        <v>8</v>
      </c>
      <c r="BG284" s="29" t="s">
        <v>8</v>
      </c>
      <c r="BH284" s="29" t="s">
        <v>8</v>
      </c>
      <c r="BI284" s="29" t="s">
        <v>8</v>
      </c>
      <c r="BJ284" s="29" t="s">
        <v>8</v>
      </c>
      <c r="BK284" s="29" t="s">
        <v>8</v>
      </c>
      <c r="BL284" s="29" t="s">
        <v>8</v>
      </c>
      <c r="BM284" s="29" t="s">
        <v>8</v>
      </c>
      <c r="BN284" s="29" t="s">
        <v>8</v>
      </c>
      <c r="BO284" s="29" t="s">
        <v>8</v>
      </c>
      <c r="BP284" s="29" t="s">
        <v>8</v>
      </c>
      <c r="BQ284" s="29" t="s">
        <v>8</v>
      </c>
      <c r="BR284" s="29" t="s">
        <v>8</v>
      </c>
      <c r="BS284" s="29" t="s">
        <v>3463</v>
      </c>
      <c r="BT284" s="29" t="b">
        <v>0</v>
      </c>
      <c r="BU284" s="29" t="b">
        <v>1</v>
      </c>
      <c r="BV284" s="29" t="b">
        <v>0</v>
      </c>
      <c r="BW284" s="29" t="b">
        <v>1</v>
      </c>
      <c r="BX284" s="29" t="b">
        <v>0</v>
      </c>
      <c r="BY284" s="29" t="b">
        <v>0</v>
      </c>
      <c r="BZ284" s="29" t="b">
        <v>0</v>
      </c>
      <c r="CA284" s="29" t="b">
        <v>0</v>
      </c>
      <c r="CB284" s="29">
        <v>1</v>
      </c>
      <c r="CC284" s="29" t="s">
        <v>3464</v>
      </c>
      <c r="CD284" s="29" t="s">
        <v>3465</v>
      </c>
      <c r="CE284" s="29" t="s">
        <v>3466</v>
      </c>
      <c r="CF284" s="29" t="s">
        <v>3467</v>
      </c>
    </row>
    <row r="285" spans="1:84" x14ac:dyDescent="0.25">
      <c r="A285" s="29" t="s">
        <v>3468</v>
      </c>
      <c r="B285" s="29">
        <v>310410942995952</v>
      </c>
      <c r="C285" s="29">
        <v>8.9014103279429894E+19</v>
      </c>
      <c r="D285" s="29">
        <v>353118083539513</v>
      </c>
      <c r="E285" s="29">
        <v>99</v>
      </c>
      <c r="F285" s="29">
        <v>9</v>
      </c>
      <c r="G285" s="29">
        <v>1274</v>
      </c>
      <c r="H285" s="29">
        <v>1274</v>
      </c>
      <c r="I285" s="29" t="s">
        <v>3469</v>
      </c>
      <c r="J285" s="29" t="s">
        <v>3470</v>
      </c>
      <c r="K285" s="50">
        <v>2373301870837640</v>
      </c>
      <c r="L285" s="50">
        <v>904230731724719</v>
      </c>
      <c r="M285" s="50">
        <v>-3.99205719013326E+16</v>
      </c>
      <c r="N285" s="29" t="s">
        <v>18977</v>
      </c>
      <c r="O285" s="29">
        <v>1</v>
      </c>
      <c r="P285" s="29">
        <v>1</v>
      </c>
      <c r="Q285" s="29" t="s">
        <v>18997</v>
      </c>
      <c r="R285" s="29" t="s">
        <v>8</v>
      </c>
      <c r="S285" s="29" t="s">
        <v>8</v>
      </c>
      <c r="T285" s="29" t="s">
        <v>8</v>
      </c>
      <c r="U285" s="29" t="s">
        <v>8</v>
      </c>
      <c r="V285" s="29">
        <v>5</v>
      </c>
      <c r="W285" s="29" t="s">
        <v>3471</v>
      </c>
      <c r="X285" s="29">
        <v>1</v>
      </c>
      <c r="Y285" s="29">
        <v>0</v>
      </c>
      <c r="Z285" s="29">
        <v>1</v>
      </c>
      <c r="AA285" s="29" t="s">
        <v>18983</v>
      </c>
      <c r="AB285" s="29" t="s">
        <v>18994</v>
      </c>
      <c r="AC285" s="29" t="s">
        <v>8</v>
      </c>
      <c r="AD285" s="29" t="s">
        <v>8</v>
      </c>
      <c r="AE285" s="29" t="s">
        <v>8</v>
      </c>
      <c r="AF285" s="29" t="s">
        <v>8</v>
      </c>
      <c r="AG285" s="29" t="s">
        <v>8</v>
      </c>
      <c r="AH285" s="29" t="s">
        <v>8</v>
      </c>
      <c r="AI285" s="29" t="s">
        <v>8</v>
      </c>
      <c r="AJ285" s="29" t="s">
        <v>8</v>
      </c>
      <c r="AK285" s="29" t="s">
        <v>8</v>
      </c>
      <c r="AL285" s="29" t="s">
        <v>8</v>
      </c>
      <c r="AM285" s="29" t="s">
        <v>8</v>
      </c>
      <c r="AN285" s="29" t="s">
        <v>8</v>
      </c>
      <c r="AO285" s="29" t="s">
        <v>8</v>
      </c>
      <c r="AP285" s="29" t="s">
        <v>8</v>
      </c>
      <c r="AQ285" s="29" t="s">
        <v>8</v>
      </c>
      <c r="AR285" s="29" t="s">
        <v>8</v>
      </c>
      <c r="AS285" s="29" t="s">
        <v>8</v>
      </c>
      <c r="AT285" s="29" t="s">
        <v>8</v>
      </c>
      <c r="AU285" s="29" t="s">
        <v>8</v>
      </c>
      <c r="AV285" s="29" t="s">
        <v>8</v>
      </c>
      <c r="AW285" s="29" t="s">
        <v>8</v>
      </c>
      <c r="AX285" s="29" t="s">
        <v>8</v>
      </c>
      <c r="AY285" s="29" t="s">
        <v>8</v>
      </c>
      <c r="AZ285" s="29" t="s">
        <v>8</v>
      </c>
      <c r="BA285" s="29" t="s">
        <v>8</v>
      </c>
      <c r="BB285" s="29" t="s">
        <v>8</v>
      </c>
      <c r="BC285" s="29" t="s">
        <v>8</v>
      </c>
      <c r="BD285" s="29" t="s">
        <v>8</v>
      </c>
      <c r="BE285" s="29" t="s">
        <v>8</v>
      </c>
      <c r="BF285" s="29" t="s">
        <v>8</v>
      </c>
      <c r="BG285" s="29" t="s">
        <v>8</v>
      </c>
      <c r="BH285" s="29" t="s">
        <v>8</v>
      </c>
      <c r="BI285" s="29" t="s">
        <v>8</v>
      </c>
      <c r="BJ285" s="29" t="s">
        <v>8</v>
      </c>
      <c r="BK285" s="29" t="s">
        <v>8</v>
      </c>
      <c r="BL285" s="29" t="s">
        <v>8</v>
      </c>
      <c r="BM285" s="29" t="s">
        <v>8</v>
      </c>
      <c r="BN285" s="29" t="s">
        <v>8</v>
      </c>
      <c r="BO285" s="29" t="s">
        <v>8</v>
      </c>
      <c r="BP285" s="29" t="s">
        <v>8</v>
      </c>
      <c r="BQ285" s="29" t="s">
        <v>8</v>
      </c>
      <c r="BR285" s="29" t="s">
        <v>8</v>
      </c>
      <c r="BS285" s="29" t="s">
        <v>3472</v>
      </c>
      <c r="BT285" s="29" t="b">
        <v>0</v>
      </c>
      <c r="BU285" s="29" t="b">
        <v>0</v>
      </c>
      <c r="BV285" s="29" t="b">
        <v>0</v>
      </c>
      <c r="BW285" s="29" t="b">
        <v>0</v>
      </c>
      <c r="BX285" s="29" t="b">
        <v>0</v>
      </c>
      <c r="BY285" s="29" t="b">
        <v>1</v>
      </c>
      <c r="BZ285" s="29" t="b">
        <v>1</v>
      </c>
      <c r="CA285" s="29" t="b">
        <v>0</v>
      </c>
      <c r="CB285" s="29">
        <v>1</v>
      </c>
      <c r="CC285" s="29" t="s">
        <v>3473</v>
      </c>
      <c r="CD285" s="29" t="s">
        <v>3474</v>
      </c>
      <c r="CE285" s="29" t="s">
        <v>3475</v>
      </c>
      <c r="CF285" s="29" t="s">
        <v>3476</v>
      </c>
    </row>
    <row r="286" spans="1:84" x14ac:dyDescent="0.25">
      <c r="A286" s="29" t="s">
        <v>3477</v>
      </c>
      <c r="B286" s="29">
        <v>310410942995952</v>
      </c>
      <c r="C286" s="29">
        <v>8.9014103279429894E+19</v>
      </c>
      <c r="D286" s="29">
        <v>353118083539513</v>
      </c>
      <c r="E286" s="29">
        <v>99</v>
      </c>
      <c r="F286" s="29">
        <v>3</v>
      </c>
      <c r="G286" s="29">
        <v>1271</v>
      </c>
      <c r="H286" s="29">
        <v>1271</v>
      </c>
      <c r="I286" s="29" t="s">
        <v>3478</v>
      </c>
      <c r="J286" s="29" t="s">
        <v>3479</v>
      </c>
      <c r="K286" s="50">
        <v>2373301204682660</v>
      </c>
      <c r="L286" s="50">
        <v>9042307652724870</v>
      </c>
      <c r="M286" s="50">
        <v>-5051223691816050</v>
      </c>
      <c r="N286" s="29" t="s">
        <v>18977</v>
      </c>
      <c r="O286" s="29">
        <v>1</v>
      </c>
      <c r="P286" s="29">
        <v>1</v>
      </c>
      <c r="Q286" s="29" t="s">
        <v>18997</v>
      </c>
      <c r="R286" s="29" t="s">
        <v>8</v>
      </c>
      <c r="S286" s="29" t="s">
        <v>8</v>
      </c>
      <c r="T286" s="29" t="s">
        <v>8</v>
      </c>
      <c r="U286" s="29" t="s">
        <v>8</v>
      </c>
      <c r="V286" s="29" t="s">
        <v>8</v>
      </c>
      <c r="W286" s="29" t="s">
        <v>8</v>
      </c>
      <c r="X286" s="29" t="s">
        <v>8</v>
      </c>
      <c r="Y286" s="29" t="s">
        <v>8</v>
      </c>
      <c r="Z286" s="29" t="s">
        <v>8</v>
      </c>
      <c r="AA286" s="29" t="s">
        <v>8</v>
      </c>
      <c r="AB286" s="29" t="s">
        <v>8</v>
      </c>
      <c r="AC286" s="29" t="s">
        <v>8</v>
      </c>
      <c r="AD286" s="29" t="s">
        <v>8</v>
      </c>
      <c r="AE286" s="29" t="s">
        <v>8</v>
      </c>
      <c r="AF286" s="29" t="s">
        <v>8</v>
      </c>
      <c r="AG286" s="29">
        <v>1</v>
      </c>
      <c r="AH286" s="29">
        <v>6</v>
      </c>
      <c r="AI286" s="29" t="s">
        <v>3480</v>
      </c>
      <c r="AJ286" s="29">
        <v>1</v>
      </c>
      <c r="AK286" s="29" t="s">
        <v>18983</v>
      </c>
      <c r="AL286" s="29" t="s">
        <v>18983</v>
      </c>
      <c r="AM286" s="29" t="s">
        <v>8</v>
      </c>
      <c r="AN286" s="29" t="s">
        <v>8</v>
      </c>
      <c r="AO286" s="29" t="s">
        <v>8</v>
      </c>
      <c r="AP286" s="29" t="s">
        <v>8</v>
      </c>
      <c r="AQ286" s="29" t="s">
        <v>8</v>
      </c>
      <c r="AR286" s="29" t="s">
        <v>8</v>
      </c>
      <c r="AS286" s="29" t="s">
        <v>8</v>
      </c>
      <c r="AT286" s="29" t="s">
        <v>8</v>
      </c>
      <c r="AU286" s="29" t="s">
        <v>8</v>
      </c>
      <c r="AV286" s="29" t="s">
        <v>8</v>
      </c>
      <c r="AW286" s="29" t="s">
        <v>8</v>
      </c>
      <c r="AX286" s="29" t="s">
        <v>8</v>
      </c>
      <c r="AY286" s="29" t="s">
        <v>8</v>
      </c>
      <c r="AZ286" s="29" t="s">
        <v>8</v>
      </c>
      <c r="BA286" s="29" t="s">
        <v>8</v>
      </c>
      <c r="BB286" s="29" t="s">
        <v>8</v>
      </c>
      <c r="BC286" s="29" t="s">
        <v>8</v>
      </c>
      <c r="BD286" s="29" t="s">
        <v>8</v>
      </c>
      <c r="BE286" s="29" t="s">
        <v>8</v>
      </c>
      <c r="BF286" s="29" t="s">
        <v>8</v>
      </c>
      <c r="BG286" s="29" t="s">
        <v>8</v>
      </c>
      <c r="BH286" s="29" t="s">
        <v>8</v>
      </c>
      <c r="BI286" s="29" t="s">
        <v>8</v>
      </c>
      <c r="BJ286" s="29" t="s">
        <v>8</v>
      </c>
      <c r="BK286" s="29" t="s">
        <v>8</v>
      </c>
      <c r="BL286" s="29" t="s">
        <v>8</v>
      </c>
      <c r="BM286" s="29" t="s">
        <v>8</v>
      </c>
      <c r="BN286" s="29" t="s">
        <v>8</v>
      </c>
      <c r="BO286" s="29" t="s">
        <v>8</v>
      </c>
      <c r="BP286" s="29" t="s">
        <v>8</v>
      </c>
      <c r="BQ286" s="29" t="s">
        <v>8</v>
      </c>
      <c r="BR286" s="29" t="s">
        <v>8</v>
      </c>
      <c r="BS286" s="29" t="s">
        <v>8</v>
      </c>
      <c r="BT286" s="29" t="b">
        <v>0</v>
      </c>
      <c r="BU286" s="29" t="b">
        <v>0</v>
      </c>
      <c r="BV286" s="29" t="b">
        <v>0</v>
      </c>
      <c r="BW286" s="29" t="b">
        <v>0</v>
      </c>
      <c r="BX286" s="29" t="b">
        <v>0</v>
      </c>
      <c r="BY286" s="29" t="b">
        <v>1</v>
      </c>
      <c r="BZ286" s="29" t="b">
        <v>1</v>
      </c>
      <c r="CA286" s="29" t="b">
        <v>0</v>
      </c>
      <c r="CB286" s="29">
        <v>1</v>
      </c>
      <c r="CC286" s="29" t="s">
        <v>3481</v>
      </c>
      <c r="CD286" s="29" t="s">
        <v>3482</v>
      </c>
      <c r="CE286" s="29" t="s">
        <v>3483</v>
      </c>
      <c r="CF286" s="29" t="s">
        <v>3484</v>
      </c>
    </row>
    <row r="287" spans="1:84" x14ac:dyDescent="0.25">
      <c r="A287" s="29" t="s">
        <v>3485</v>
      </c>
      <c r="B287" s="29">
        <v>310410942995952</v>
      </c>
      <c r="C287" s="29">
        <v>8.9014103279429894E+19</v>
      </c>
      <c r="D287" s="29">
        <v>353118083539513</v>
      </c>
      <c r="E287" s="29">
        <v>99</v>
      </c>
      <c r="F287" s="29">
        <v>9</v>
      </c>
      <c r="G287" s="29">
        <v>1275</v>
      </c>
      <c r="H287" s="29">
        <v>1275</v>
      </c>
      <c r="I287" s="29" t="s">
        <v>3486</v>
      </c>
      <c r="J287" s="29" t="s">
        <v>3487</v>
      </c>
      <c r="K287" s="50">
        <v>2373355212438150</v>
      </c>
      <c r="L287" s="50">
        <v>9042294200888010</v>
      </c>
      <c r="M287" s="50">
        <v>-3160533513087910</v>
      </c>
      <c r="N287" s="29" t="s">
        <v>18977</v>
      </c>
      <c r="O287" s="29">
        <v>1</v>
      </c>
      <c r="P287" s="29">
        <v>1</v>
      </c>
      <c r="Q287" s="29" t="s">
        <v>18994</v>
      </c>
      <c r="R287" s="29" t="s">
        <v>8</v>
      </c>
      <c r="S287" s="29" t="s">
        <v>8</v>
      </c>
      <c r="T287" s="29" t="s">
        <v>8</v>
      </c>
      <c r="U287" s="29" t="s">
        <v>8</v>
      </c>
      <c r="V287" s="29">
        <v>4</v>
      </c>
      <c r="W287" s="29" t="s">
        <v>8</v>
      </c>
      <c r="X287" s="29">
        <v>1</v>
      </c>
      <c r="Y287" s="29">
        <v>0</v>
      </c>
      <c r="Z287" s="29">
        <v>1</v>
      </c>
      <c r="AA287" s="29" t="s">
        <v>18988</v>
      </c>
      <c r="AB287" s="29" t="s">
        <v>18994</v>
      </c>
      <c r="AC287" s="29" t="s">
        <v>8</v>
      </c>
      <c r="AD287" s="29" t="s">
        <v>8</v>
      </c>
      <c r="AE287" s="29" t="s">
        <v>8</v>
      </c>
      <c r="AF287" s="29" t="s">
        <v>8</v>
      </c>
      <c r="AG287" s="29" t="s">
        <v>8</v>
      </c>
      <c r="AH287" s="29" t="s">
        <v>8</v>
      </c>
      <c r="AI287" s="29" t="s">
        <v>8</v>
      </c>
      <c r="AJ287" s="29" t="s">
        <v>8</v>
      </c>
      <c r="AK287" s="29" t="s">
        <v>8</v>
      </c>
      <c r="AL287" s="29" t="s">
        <v>8</v>
      </c>
      <c r="AM287" s="29" t="s">
        <v>8</v>
      </c>
      <c r="AN287" s="29" t="s">
        <v>8</v>
      </c>
      <c r="AO287" s="29" t="s">
        <v>8</v>
      </c>
      <c r="AP287" s="29" t="s">
        <v>8</v>
      </c>
      <c r="AQ287" s="29" t="s">
        <v>8</v>
      </c>
      <c r="AR287" s="29" t="s">
        <v>8</v>
      </c>
      <c r="AS287" s="29" t="s">
        <v>8</v>
      </c>
      <c r="AT287" s="29" t="s">
        <v>8</v>
      </c>
      <c r="AU287" s="29" t="s">
        <v>8</v>
      </c>
      <c r="AV287" s="29" t="s">
        <v>8</v>
      </c>
      <c r="AW287" s="29" t="s">
        <v>8</v>
      </c>
      <c r="AX287" s="29" t="s">
        <v>8</v>
      </c>
      <c r="AY287" s="29" t="s">
        <v>8</v>
      </c>
      <c r="AZ287" s="29" t="s">
        <v>8</v>
      </c>
      <c r="BA287" s="29" t="s">
        <v>8</v>
      </c>
      <c r="BB287" s="29" t="s">
        <v>8</v>
      </c>
      <c r="BC287" s="29" t="s">
        <v>8</v>
      </c>
      <c r="BD287" s="29" t="s">
        <v>8</v>
      </c>
      <c r="BE287" s="29" t="s">
        <v>8</v>
      </c>
      <c r="BF287" s="29" t="s">
        <v>8</v>
      </c>
      <c r="BG287" s="29" t="s">
        <v>8</v>
      </c>
      <c r="BH287" s="29" t="s">
        <v>8</v>
      </c>
      <c r="BI287" s="29" t="s">
        <v>8</v>
      </c>
      <c r="BJ287" s="29" t="s">
        <v>8</v>
      </c>
      <c r="BK287" s="29" t="s">
        <v>8</v>
      </c>
      <c r="BL287" s="29" t="s">
        <v>8</v>
      </c>
      <c r="BM287" s="29" t="s">
        <v>8</v>
      </c>
      <c r="BN287" s="29" t="s">
        <v>8</v>
      </c>
      <c r="BO287" s="29" t="s">
        <v>8</v>
      </c>
      <c r="BP287" s="29" t="s">
        <v>8</v>
      </c>
      <c r="BQ287" s="29" t="s">
        <v>8</v>
      </c>
      <c r="BR287" s="29" t="s">
        <v>8</v>
      </c>
      <c r="BS287" s="29" t="s">
        <v>3488</v>
      </c>
      <c r="BT287" s="29" t="b">
        <v>0</v>
      </c>
      <c r="BU287" s="29" t="b">
        <v>0</v>
      </c>
      <c r="BV287" s="29" t="b">
        <v>0</v>
      </c>
      <c r="BW287" s="29" t="b">
        <v>0</v>
      </c>
      <c r="BX287" s="29" t="b">
        <v>0</v>
      </c>
      <c r="BY287" s="29" t="b">
        <v>1</v>
      </c>
      <c r="BZ287" s="29" t="b">
        <v>1</v>
      </c>
      <c r="CA287" s="29" t="b">
        <v>0</v>
      </c>
      <c r="CB287" s="29">
        <v>1</v>
      </c>
      <c r="CC287" s="29" t="s">
        <v>3489</v>
      </c>
      <c r="CD287" s="29" t="s">
        <v>3490</v>
      </c>
      <c r="CE287" s="29" t="s">
        <v>3491</v>
      </c>
      <c r="CF287" s="29" t="s">
        <v>3492</v>
      </c>
    </row>
    <row r="288" spans="1:84" x14ac:dyDescent="0.25">
      <c r="A288" s="29" t="s">
        <v>3493</v>
      </c>
      <c r="B288" s="29">
        <v>310410946642114</v>
      </c>
      <c r="C288" s="29">
        <v>8.9014103279466398E+19</v>
      </c>
      <c r="D288" s="29">
        <v>353118084379430</v>
      </c>
      <c r="E288" s="29">
        <v>99</v>
      </c>
      <c r="F288" s="29">
        <v>2</v>
      </c>
      <c r="G288" s="29">
        <v>1293</v>
      </c>
      <c r="H288" s="29">
        <v>1293</v>
      </c>
      <c r="I288" s="29" t="s">
        <v>3494</v>
      </c>
      <c r="J288" s="29" t="s">
        <v>3495</v>
      </c>
      <c r="K288" s="50">
        <v>2.37327416694908E+16</v>
      </c>
      <c r="L288" s="50">
        <v>9042255664288290</v>
      </c>
      <c r="M288" s="50">
        <v>-4.4098946671338096E+16</v>
      </c>
      <c r="N288" s="29" t="s">
        <v>18972</v>
      </c>
      <c r="O288" s="29">
        <v>1</v>
      </c>
      <c r="P288" s="29">
        <v>1</v>
      </c>
      <c r="Q288" s="29" t="s">
        <v>8</v>
      </c>
      <c r="R288" s="29" t="s">
        <v>8</v>
      </c>
      <c r="S288" s="29" t="s">
        <v>8</v>
      </c>
      <c r="T288" s="29" t="s">
        <v>8</v>
      </c>
      <c r="U288" s="29" t="s">
        <v>8</v>
      </c>
      <c r="V288" s="29" t="s">
        <v>8</v>
      </c>
      <c r="W288" s="29" t="s">
        <v>8</v>
      </c>
      <c r="X288" s="29" t="s">
        <v>8</v>
      </c>
      <c r="Y288" s="29" t="s">
        <v>8</v>
      </c>
      <c r="Z288" s="29" t="s">
        <v>8</v>
      </c>
      <c r="AA288" s="29" t="s">
        <v>8</v>
      </c>
      <c r="AB288" s="29" t="s">
        <v>8</v>
      </c>
      <c r="AC288" s="29" t="s">
        <v>8</v>
      </c>
      <c r="AD288" s="29">
        <v>3</v>
      </c>
      <c r="AE288" s="29" t="s">
        <v>8</v>
      </c>
      <c r="AF288" s="29">
        <v>3</v>
      </c>
      <c r="AG288" s="29" t="s">
        <v>8</v>
      </c>
      <c r="AH288" s="29" t="s">
        <v>8</v>
      </c>
      <c r="AI288" s="29" t="s">
        <v>8</v>
      </c>
      <c r="AJ288" s="29" t="s">
        <v>8</v>
      </c>
      <c r="AK288" s="29" t="s">
        <v>8</v>
      </c>
      <c r="AL288" s="29" t="s">
        <v>8</v>
      </c>
      <c r="AM288" s="29" t="s">
        <v>8</v>
      </c>
      <c r="AN288" s="29" t="s">
        <v>8</v>
      </c>
      <c r="AO288" s="29" t="s">
        <v>8</v>
      </c>
      <c r="AP288" s="29" t="s">
        <v>8</v>
      </c>
      <c r="AQ288" s="29" t="s">
        <v>8</v>
      </c>
      <c r="AR288" s="29" t="s">
        <v>8</v>
      </c>
      <c r="AS288" s="29" t="s">
        <v>8</v>
      </c>
      <c r="AT288" s="29" t="s">
        <v>8</v>
      </c>
      <c r="AU288" s="29" t="s">
        <v>8</v>
      </c>
      <c r="AV288" s="29" t="s">
        <v>8</v>
      </c>
      <c r="AW288" s="29" t="s">
        <v>8</v>
      </c>
      <c r="AX288" s="29" t="s">
        <v>8</v>
      </c>
      <c r="AY288" s="29" t="s">
        <v>8</v>
      </c>
      <c r="AZ288" s="29" t="s">
        <v>8</v>
      </c>
      <c r="BA288" s="29" t="s">
        <v>8</v>
      </c>
      <c r="BB288" s="29" t="s">
        <v>8</v>
      </c>
      <c r="BC288" s="29" t="s">
        <v>8</v>
      </c>
      <c r="BD288" s="29" t="s">
        <v>8</v>
      </c>
      <c r="BE288" s="29" t="s">
        <v>8</v>
      </c>
      <c r="BF288" s="29" t="s">
        <v>8</v>
      </c>
      <c r="BG288" s="29" t="s">
        <v>8</v>
      </c>
      <c r="BH288" s="29" t="s">
        <v>8</v>
      </c>
      <c r="BI288" s="29" t="s">
        <v>8</v>
      </c>
      <c r="BJ288" s="29" t="s">
        <v>8</v>
      </c>
      <c r="BK288" s="29" t="s">
        <v>8</v>
      </c>
      <c r="BL288" s="29" t="s">
        <v>8</v>
      </c>
      <c r="BM288" s="29" t="s">
        <v>8</v>
      </c>
      <c r="BN288" s="29" t="s">
        <v>8</v>
      </c>
      <c r="BO288" s="29" t="s">
        <v>8</v>
      </c>
      <c r="BP288" s="29" t="s">
        <v>8</v>
      </c>
      <c r="BQ288" s="29" t="s">
        <v>8</v>
      </c>
      <c r="BR288" s="29" t="s">
        <v>8</v>
      </c>
      <c r="BS288" s="29" t="s">
        <v>3496</v>
      </c>
      <c r="BT288" s="29" t="b">
        <v>0</v>
      </c>
      <c r="BU288" s="29" t="b">
        <v>1</v>
      </c>
      <c r="BV288" s="29" t="b">
        <v>0</v>
      </c>
      <c r="BW288" s="29" t="b">
        <v>1</v>
      </c>
      <c r="BX288" s="29" t="b">
        <v>0</v>
      </c>
      <c r="BY288" s="29" t="b">
        <v>0</v>
      </c>
      <c r="BZ288" s="29" t="b">
        <v>0</v>
      </c>
      <c r="CA288" s="29" t="b">
        <v>0</v>
      </c>
      <c r="CB288" s="29">
        <v>1</v>
      </c>
      <c r="CC288" s="29" t="s">
        <v>3497</v>
      </c>
      <c r="CD288" s="29" t="s">
        <v>3498</v>
      </c>
      <c r="CE288" s="29" t="s">
        <v>3499</v>
      </c>
      <c r="CF288" s="29" t="s">
        <v>3500</v>
      </c>
    </row>
    <row r="289" spans="1:84" x14ac:dyDescent="0.25">
      <c r="A289" s="29" t="s">
        <v>3501</v>
      </c>
      <c r="B289" s="29">
        <v>310410942995952</v>
      </c>
      <c r="C289" s="29">
        <v>8.9014103279429894E+19</v>
      </c>
      <c r="D289" s="29">
        <v>353118083539513</v>
      </c>
      <c r="E289" s="29">
        <v>99</v>
      </c>
      <c r="F289" s="29">
        <v>3</v>
      </c>
      <c r="G289" s="29">
        <v>1272</v>
      </c>
      <c r="H289" s="29">
        <v>1272</v>
      </c>
      <c r="I289" s="29" t="s">
        <v>3502</v>
      </c>
      <c r="J289" s="29" t="s">
        <v>3503</v>
      </c>
      <c r="K289" s="50">
        <v>2.37336177896796E+16</v>
      </c>
      <c r="L289" s="50">
        <v>9042288887990900</v>
      </c>
      <c r="M289" s="50">
        <v>-4054607021486870</v>
      </c>
      <c r="N289" s="29" t="s">
        <v>18977</v>
      </c>
      <c r="O289" s="29">
        <v>1</v>
      </c>
      <c r="P289" s="29">
        <v>1</v>
      </c>
      <c r="Q289" s="29" t="s">
        <v>18974</v>
      </c>
      <c r="R289" s="29" t="s">
        <v>8</v>
      </c>
      <c r="S289" s="29" t="s">
        <v>8</v>
      </c>
      <c r="T289" s="29" t="s">
        <v>8</v>
      </c>
      <c r="U289" s="29" t="s">
        <v>8</v>
      </c>
      <c r="V289" s="29" t="s">
        <v>8</v>
      </c>
      <c r="W289" s="29" t="s">
        <v>8</v>
      </c>
      <c r="X289" s="29" t="s">
        <v>8</v>
      </c>
      <c r="Y289" s="29" t="s">
        <v>8</v>
      </c>
      <c r="Z289" s="29" t="s">
        <v>8</v>
      </c>
      <c r="AA289" s="29" t="s">
        <v>8</v>
      </c>
      <c r="AB289" s="29" t="s">
        <v>8</v>
      </c>
      <c r="AC289" s="29" t="s">
        <v>8</v>
      </c>
      <c r="AD289" s="29" t="s">
        <v>8</v>
      </c>
      <c r="AE289" s="29" t="s">
        <v>8</v>
      </c>
      <c r="AF289" s="29" t="s">
        <v>8</v>
      </c>
      <c r="AG289" s="29">
        <v>1</v>
      </c>
      <c r="AH289" s="29">
        <v>6</v>
      </c>
      <c r="AI289" s="29" t="s">
        <v>3504</v>
      </c>
      <c r="AJ289" s="29">
        <v>1</v>
      </c>
      <c r="AK289" s="29" t="s">
        <v>19003</v>
      </c>
      <c r="AL289" s="29" t="s">
        <v>18991</v>
      </c>
      <c r="AM289" s="29" t="s">
        <v>8</v>
      </c>
      <c r="AN289" s="29" t="s">
        <v>8</v>
      </c>
      <c r="AO289" s="29" t="s">
        <v>8</v>
      </c>
      <c r="AP289" s="29" t="s">
        <v>8</v>
      </c>
      <c r="AQ289" s="29" t="s">
        <v>8</v>
      </c>
      <c r="AR289" s="29" t="s">
        <v>8</v>
      </c>
      <c r="AS289" s="29" t="s">
        <v>8</v>
      </c>
      <c r="AT289" s="29" t="s">
        <v>8</v>
      </c>
      <c r="AU289" s="29" t="s">
        <v>8</v>
      </c>
      <c r="AV289" s="29" t="s">
        <v>8</v>
      </c>
      <c r="AW289" s="29" t="s">
        <v>8</v>
      </c>
      <c r="AX289" s="29" t="s">
        <v>8</v>
      </c>
      <c r="AY289" s="29" t="s">
        <v>8</v>
      </c>
      <c r="AZ289" s="29" t="s">
        <v>8</v>
      </c>
      <c r="BA289" s="29" t="s">
        <v>8</v>
      </c>
      <c r="BB289" s="29" t="s">
        <v>8</v>
      </c>
      <c r="BC289" s="29" t="s">
        <v>8</v>
      </c>
      <c r="BD289" s="29" t="s">
        <v>8</v>
      </c>
      <c r="BE289" s="29" t="s">
        <v>8</v>
      </c>
      <c r="BF289" s="29" t="s">
        <v>8</v>
      </c>
      <c r="BG289" s="29" t="s">
        <v>8</v>
      </c>
      <c r="BH289" s="29" t="s">
        <v>8</v>
      </c>
      <c r="BI289" s="29" t="s">
        <v>8</v>
      </c>
      <c r="BJ289" s="29" t="s">
        <v>8</v>
      </c>
      <c r="BK289" s="29" t="s">
        <v>8</v>
      </c>
      <c r="BL289" s="29" t="s">
        <v>8</v>
      </c>
      <c r="BM289" s="29" t="s">
        <v>8</v>
      </c>
      <c r="BN289" s="29" t="s">
        <v>8</v>
      </c>
      <c r="BO289" s="29" t="s">
        <v>8</v>
      </c>
      <c r="BP289" s="29" t="s">
        <v>8</v>
      </c>
      <c r="BQ289" s="29" t="s">
        <v>8</v>
      </c>
      <c r="BR289" s="29" t="s">
        <v>8</v>
      </c>
      <c r="BS289" s="29" t="s">
        <v>3505</v>
      </c>
      <c r="BT289" s="29" t="b">
        <v>0</v>
      </c>
      <c r="BU289" s="29" t="b">
        <v>0</v>
      </c>
      <c r="BV289" s="29" t="b">
        <v>0</v>
      </c>
      <c r="BW289" s="29" t="b">
        <v>0</v>
      </c>
      <c r="BX289" s="29" t="b">
        <v>0</v>
      </c>
      <c r="BY289" s="29" t="b">
        <v>1</v>
      </c>
      <c r="BZ289" s="29" t="b">
        <v>1</v>
      </c>
      <c r="CA289" s="29" t="b">
        <v>0</v>
      </c>
      <c r="CB289" s="29">
        <v>1</v>
      </c>
      <c r="CC289" s="29" t="s">
        <v>3506</v>
      </c>
      <c r="CD289" s="29" t="s">
        <v>3507</v>
      </c>
      <c r="CE289" s="29" t="s">
        <v>3508</v>
      </c>
      <c r="CF289" s="29" t="s">
        <v>3509</v>
      </c>
    </row>
    <row r="290" spans="1:84" x14ac:dyDescent="0.25">
      <c r="A290" s="29" t="s">
        <v>3510</v>
      </c>
      <c r="B290" s="29">
        <v>310410942995952</v>
      </c>
      <c r="C290" s="29">
        <v>8.9014103279429894E+19</v>
      </c>
      <c r="D290" s="29">
        <v>353118083539513</v>
      </c>
      <c r="E290" s="29">
        <v>99</v>
      </c>
      <c r="F290" s="29">
        <v>9</v>
      </c>
      <c r="G290" s="29">
        <v>1276</v>
      </c>
      <c r="H290" s="29">
        <v>1276</v>
      </c>
      <c r="I290" s="29" t="s">
        <v>3511</v>
      </c>
      <c r="J290" s="29" t="s">
        <v>3512</v>
      </c>
      <c r="K290" s="50">
        <v>237334926918153</v>
      </c>
      <c r="L290" s="50">
        <v>9042211901881660</v>
      </c>
      <c r="M290" s="50">
        <v>-4.7390506870810304E+16</v>
      </c>
      <c r="N290" s="29" t="s">
        <v>18972</v>
      </c>
      <c r="O290" s="29">
        <v>1</v>
      </c>
      <c r="P290" s="29">
        <v>1</v>
      </c>
      <c r="Q290" s="29" t="s">
        <v>19102</v>
      </c>
      <c r="R290" s="29" t="s">
        <v>8</v>
      </c>
      <c r="S290" s="29" t="s">
        <v>8</v>
      </c>
      <c r="T290" s="29" t="s">
        <v>8</v>
      </c>
      <c r="U290" s="29" t="s">
        <v>8</v>
      </c>
      <c r="V290" s="29">
        <v>5</v>
      </c>
      <c r="W290" s="29" t="s">
        <v>3513</v>
      </c>
      <c r="X290" s="29">
        <v>1</v>
      </c>
      <c r="Y290" s="29">
        <v>0</v>
      </c>
      <c r="Z290" s="29">
        <v>1</v>
      </c>
      <c r="AA290" s="29" t="s">
        <v>18990</v>
      </c>
      <c r="AB290" s="29" t="s">
        <v>18985</v>
      </c>
      <c r="AC290" s="29" t="s">
        <v>8</v>
      </c>
      <c r="AD290" s="29" t="s">
        <v>8</v>
      </c>
      <c r="AE290" s="29" t="s">
        <v>8</v>
      </c>
      <c r="AF290" s="29" t="s">
        <v>8</v>
      </c>
      <c r="AG290" s="29" t="s">
        <v>8</v>
      </c>
      <c r="AH290" s="29" t="s">
        <v>8</v>
      </c>
      <c r="AI290" s="29" t="s">
        <v>8</v>
      </c>
      <c r="AJ290" s="29" t="s">
        <v>8</v>
      </c>
      <c r="AK290" s="29" t="s">
        <v>8</v>
      </c>
      <c r="AL290" s="29" t="s">
        <v>8</v>
      </c>
      <c r="AM290" s="29" t="s">
        <v>8</v>
      </c>
      <c r="AN290" s="29" t="s">
        <v>8</v>
      </c>
      <c r="AO290" s="29" t="s">
        <v>8</v>
      </c>
      <c r="AP290" s="29" t="s">
        <v>8</v>
      </c>
      <c r="AQ290" s="29" t="s">
        <v>8</v>
      </c>
      <c r="AR290" s="29" t="s">
        <v>8</v>
      </c>
      <c r="AS290" s="29" t="s">
        <v>8</v>
      </c>
      <c r="AT290" s="29" t="s">
        <v>8</v>
      </c>
      <c r="AU290" s="29" t="s">
        <v>8</v>
      </c>
      <c r="AV290" s="29" t="s">
        <v>8</v>
      </c>
      <c r="AW290" s="29" t="s">
        <v>8</v>
      </c>
      <c r="AX290" s="29" t="s">
        <v>8</v>
      </c>
      <c r="AY290" s="29" t="s">
        <v>8</v>
      </c>
      <c r="AZ290" s="29" t="s">
        <v>8</v>
      </c>
      <c r="BA290" s="29" t="s">
        <v>8</v>
      </c>
      <c r="BB290" s="29" t="s">
        <v>8</v>
      </c>
      <c r="BC290" s="29" t="s">
        <v>8</v>
      </c>
      <c r="BD290" s="29" t="s">
        <v>8</v>
      </c>
      <c r="BE290" s="29" t="s">
        <v>8</v>
      </c>
      <c r="BF290" s="29" t="s">
        <v>8</v>
      </c>
      <c r="BG290" s="29" t="s">
        <v>8</v>
      </c>
      <c r="BH290" s="29" t="s">
        <v>8</v>
      </c>
      <c r="BI290" s="29" t="s">
        <v>8</v>
      </c>
      <c r="BJ290" s="29" t="s">
        <v>8</v>
      </c>
      <c r="BK290" s="29" t="s">
        <v>8</v>
      </c>
      <c r="BL290" s="29" t="s">
        <v>8</v>
      </c>
      <c r="BM290" s="29" t="s">
        <v>8</v>
      </c>
      <c r="BN290" s="29" t="s">
        <v>8</v>
      </c>
      <c r="BO290" s="29" t="s">
        <v>8</v>
      </c>
      <c r="BP290" s="29" t="s">
        <v>8</v>
      </c>
      <c r="BQ290" s="29" t="s">
        <v>8</v>
      </c>
      <c r="BR290" s="29" t="s">
        <v>8</v>
      </c>
      <c r="BS290" s="29" t="s">
        <v>3514</v>
      </c>
      <c r="BT290" s="29" t="b">
        <v>0</v>
      </c>
      <c r="BU290" s="29" t="b">
        <v>0</v>
      </c>
      <c r="BV290" s="29" t="b">
        <v>0</v>
      </c>
      <c r="BW290" s="29" t="b">
        <v>0</v>
      </c>
      <c r="BX290" s="29" t="b">
        <v>0</v>
      </c>
      <c r="BY290" s="29" t="b">
        <v>1</v>
      </c>
      <c r="BZ290" s="29" t="b">
        <v>1</v>
      </c>
      <c r="CA290" s="29" t="b">
        <v>0</v>
      </c>
      <c r="CB290" s="29">
        <v>1</v>
      </c>
      <c r="CC290" s="29" t="s">
        <v>3515</v>
      </c>
      <c r="CD290" s="29" t="s">
        <v>3516</v>
      </c>
      <c r="CE290" s="29" t="s">
        <v>3517</v>
      </c>
      <c r="CF290" s="29" t="s">
        <v>3518</v>
      </c>
    </row>
    <row r="291" spans="1:84" x14ac:dyDescent="0.25">
      <c r="A291" s="29" t="s">
        <v>3519</v>
      </c>
      <c r="B291" s="29">
        <v>310410942995952</v>
      </c>
      <c r="C291" s="29">
        <v>8.9014103279429894E+19</v>
      </c>
      <c r="D291" s="29">
        <v>353118083539513</v>
      </c>
      <c r="E291" s="29">
        <v>99</v>
      </c>
      <c r="F291" s="29">
        <v>3</v>
      </c>
      <c r="G291" s="29">
        <v>1273</v>
      </c>
      <c r="H291" s="29">
        <v>1273</v>
      </c>
      <c r="I291" s="29" t="s">
        <v>3520</v>
      </c>
      <c r="J291" s="29" t="s">
        <v>3521</v>
      </c>
      <c r="K291" s="50">
        <v>2.37331687979648E+16</v>
      </c>
      <c r="L291" s="50">
        <v>9042280678845940</v>
      </c>
      <c r="M291" s="50">
        <v>-5153206990073980</v>
      </c>
      <c r="N291" s="29" t="s">
        <v>18977</v>
      </c>
      <c r="O291" s="29">
        <v>1</v>
      </c>
      <c r="P291" s="29">
        <v>1</v>
      </c>
      <c r="Q291" s="29" t="s">
        <v>18983</v>
      </c>
      <c r="R291" s="29" t="s">
        <v>8</v>
      </c>
      <c r="S291" s="29" t="s">
        <v>8</v>
      </c>
      <c r="T291" s="29" t="s">
        <v>8</v>
      </c>
      <c r="U291" s="29" t="s">
        <v>8</v>
      </c>
      <c r="V291" s="29" t="s">
        <v>8</v>
      </c>
      <c r="W291" s="29" t="s">
        <v>8</v>
      </c>
      <c r="X291" s="29" t="s">
        <v>8</v>
      </c>
      <c r="Y291" s="29" t="s">
        <v>8</v>
      </c>
      <c r="Z291" s="29" t="s">
        <v>8</v>
      </c>
      <c r="AA291" s="29" t="s">
        <v>8</v>
      </c>
      <c r="AB291" s="29" t="s">
        <v>8</v>
      </c>
      <c r="AC291" s="29" t="s">
        <v>8</v>
      </c>
      <c r="AD291" s="29" t="s">
        <v>8</v>
      </c>
      <c r="AE291" s="29" t="s">
        <v>8</v>
      </c>
      <c r="AF291" s="29" t="s">
        <v>8</v>
      </c>
      <c r="AG291" s="29">
        <v>1</v>
      </c>
      <c r="AH291" s="29">
        <v>6</v>
      </c>
      <c r="AI291" s="29" t="s">
        <v>3522</v>
      </c>
      <c r="AJ291" s="29">
        <v>1</v>
      </c>
      <c r="AK291" s="29" t="s">
        <v>19001</v>
      </c>
      <c r="AL291" s="29" t="s">
        <v>18983</v>
      </c>
      <c r="AM291" s="29" t="s">
        <v>8</v>
      </c>
      <c r="AN291" s="29" t="s">
        <v>8</v>
      </c>
      <c r="AO291" s="29" t="s">
        <v>8</v>
      </c>
      <c r="AP291" s="29" t="s">
        <v>8</v>
      </c>
      <c r="AQ291" s="29" t="s">
        <v>8</v>
      </c>
      <c r="AR291" s="29" t="s">
        <v>8</v>
      </c>
      <c r="AS291" s="29" t="s">
        <v>8</v>
      </c>
      <c r="AT291" s="29" t="s">
        <v>8</v>
      </c>
      <c r="AU291" s="29" t="s">
        <v>8</v>
      </c>
      <c r="AV291" s="29" t="s">
        <v>8</v>
      </c>
      <c r="AW291" s="29" t="s">
        <v>8</v>
      </c>
      <c r="AX291" s="29" t="s">
        <v>8</v>
      </c>
      <c r="AY291" s="29" t="s">
        <v>8</v>
      </c>
      <c r="AZ291" s="29" t="s">
        <v>8</v>
      </c>
      <c r="BA291" s="29" t="s">
        <v>8</v>
      </c>
      <c r="BB291" s="29" t="s">
        <v>8</v>
      </c>
      <c r="BC291" s="29" t="s">
        <v>8</v>
      </c>
      <c r="BD291" s="29" t="s">
        <v>8</v>
      </c>
      <c r="BE291" s="29" t="s">
        <v>8</v>
      </c>
      <c r="BF291" s="29" t="s">
        <v>8</v>
      </c>
      <c r="BG291" s="29" t="s">
        <v>8</v>
      </c>
      <c r="BH291" s="29" t="s">
        <v>8</v>
      </c>
      <c r="BI291" s="29" t="s">
        <v>8</v>
      </c>
      <c r="BJ291" s="29" t="s">
        <v>8</v>
      </c>
      <c r="BK291" s="29" t="s">
        <v>8</v>
      </c>
      <c r="BL291" s="29" t="s">
        <v>8</v>
      </c>
      <c r="BM291" s="29" t="s">
        <v>8</v>
      </c>
      <c r="BN291" s="29" t="s">
        <v>8</v>
      </c>
      <c r="BO291" s="29" t="s">
        <v>8</v>
      </c>
      <c r="BP291" s="29" t="s">
        <v>8</v>
      </c>
      <c r="BQ291" s="29" t="s">
        <v>8</v>
      </c>
      <c r="BR291" s="29" t="s">
        <v>8</v>
      </c>
      <c r="BS291" s="29" t="s">
        <v>3488</v>
      </c>
      <c r="BT291" s="29" t="b">
        <v>0</v>
      </c>
      <c r="BU291" s="29" t="b">
        <v>0</v>
      </c>
      <c r="BV291" s="29" t="b">
        <v>0</v>
      </c>
      <c r="BW291" s="29" t="b">
        <v>0</v>
      </c>
      <c r="BX291" s="29" t="b">
        <v>0</v>
      </c>
      <c r="BY291" s="29" t="b">
        <v>1</v>
      </c>
      <c r="BZ291" s="29" t="b">
        <v>1</v>
      </c>
      <c r="CA291" s="29" t="b">
        <v>0</v>
      </c>
      <c r="CB291" s="29">
        <v>1</v>
      </c>
      <c r="CC291" s="29" t="s">
        <v>3523</v>
      </c>
      <c r="CD291" s="29" t="s">
        <v>3524</v>
      </c>
      <c r="CE291" s="29" t="s">
        <v>3525</v>
      </c>
      <c r="CF291" s="29" t="s">
        <v>3526</v>
      </c>
    </row>
    <row r="292" spans="1:84" x14ac:dyDescent="0.25">
      <c r="A292" s="29" t="s">
        <v>3527</v>
      </c>
      <c r="B292" s="29">
        <v>310410946642114</v>
      </c>
      <c r="C292" s="29">
        <v>8.9014103279466398E+19</v>
      </c>
      <c r="D292" s="29">
        <v>353118084379430</v>
      </c>
      <c r="E292" s="29">
        <v>99</v>
      </c>
      <c r="F292" s="29">
        <v>2</v>
      </c>
      <c r="G292" s="29">
        <v>1294</v>
      </c>
      <c r="H292" s="29">
        <v>1294</v>
      </c>
      <c r="I292" s="29" t="s">
        <v>3528</v>
      </c>
      <c r="J292" s="29" t="s">
        <v>3529</v>
      </c>
      <c r="K292" s="50">
        <v>2.37330613197637E+16</v>
      </c>
      <c r="L292" s="50">
        <v>9042233831241350</v>
      </c>
      <c r="M292" s="50">
        <v>-4.6478752919724304E+16</v>
      </c>
      <c r="N292" s="29" t="s">
        <v>18972</v>
      </c>
      <c r="O292" s="29">
        <v>1</v>
      </c>
      <c r="P292" s="29">
        <v>1</v>
      </c>
      <c r="Q292" s="29" t="s">
        <v>8</v>
      </c>
      <c r="R292" s="29" t="s">
        <v>8</v>
      </c>
      <c r="S292" s="29" t="s">
        <v>8</v>
      </c>
      <c r="T292" s="29" t="s">
        <v>8</v>
      </c>
      <c r="U292" s="29" t="s">
        <v>8</v>
      </c>
      <c r="V292" s="29" t="s">
        <v>8</v>
      </c>
      <c r="W292" s="29" t="s">
        <v>8</v>
      </c>
      <c r="X292" s="29" t="s">
        <v>8</v>
      </c>
      <c r="Y292" s="29" t="s">
        <v>8</v>
      </c>
      <c r="Z292" s="29" t="s">
        <v>8</v>
      </c>
      <c r="AA292" s="29" t="s">
        <v>8</v>
      </c>
      <c r="AB292" s="29" t="s">
        <v>8</v>
      </c>
      <c r="AC292" s="29" t="s">
        <v>8</v>
      </c>
      <c r="AD292" s="29">
        <v>1</v>
      </c>
      <c r="AE292" s="29" t="s">
        <v>8</v>
      </c>
      <c r="AF292" s="29">
        <v>3</v>
      </c>
      <c r="AG292" s="29" t="s">
        <v>8</v>
      </c>
      <c r="AH292" s="29" t="s">
        <v>8</v>
      </c>
      <c r="AI292" s="29" t="s">
        <v>8</v>
      </c>
      <c r="AJ292" s="29" t="s">
        <v>8</v>
      </c>
      <c r="AK292" s="29" t="s">
        <v>8</v>
      </c>
      <c r="AL292" s="29" t="s">
        <v>8</v>
      </c>
      <c r="AM292" s="29" t="s">
        <v>8</v>
      </c>
      <c r="AN292" s="29" t="s">
        <v>8</v>
      </c>
      <c r="AO292" s="29" t="s">
        <v>8</v>
      </c>
      <c r="AP292" s="29" t="s">
        <v>8</v>
      </c>
      <c r="AQ292" s="29" t="s">
        <v>8</v>
      </c>
      <c r="AR292" s="29" t="s">
        <v>8</v>
      </c>
      <c r="AS292" s="29" t="s">
        <v>8</v>
      </c>
      <c r="AT292" s="29" t="s">
        <v>8</v>
      </c>
      <c r="AU292" s="29" t="s">
        <v>8</v>
      </c>
      <c r="AV292" s="29" t="s">
        <v>8</v>
      </c>
      <c r="AW292" s="29" t="s">
        <v>8</v>
      </c>
      <c r="AX292" s="29" t="s">
        <v>8</v>
      </c>
      <c r="AY292" s="29" t="s">
        <v>8</v>
      </c>
      <c r="AZ292" s="29" t="s">
        <v>8</v>
      </c>
      <c r="BA292" s="29" t="s">
        <v>8</v>
      </c>
      <c r="BB292" s="29" t="s">
        <v>8</v>
      </c>
      <c r="BC292" s="29" t="s">
        <v>8</v>
      </c>
      <c r="BD292" s="29" t="s">
        <v>8</v>
      </c>
      <c r="BE292" s="29" t="s">
        <v>8</v>
      </c>
      <c r="BF292" s="29" t="s">
        <v>8</v>
      </c>
      <c r="BG292" s="29" t="s">
        <v>8</v>
      </c>
      <c r="BH292" s="29" t="s">
        <v>8</v>
      </c>
      <c r="BI292" s="29" t="s">
        <v>8</v>
      </c>
      <c r="BJ292" s="29" t="s">
        <v>8</v>
      </c>
      <c r="BK292" s="29" t="s">
        <v>8</v>
      </c>
      <c r="BL292" s="29" t="s">
        <v>8</v>
      </c>
      <c r="BM292" s="29" t="s">
        <v>8</v>
      </c>
      <c r="BN292" s="29" t="s">
        <v>8</v>
      </c>
      <c r="BO292" s="29" t="s">
        <v>8</v>
      </c>
      <c r="BP292" s="29" t="s">
        <v>8</v>
      </c>
      <c r="BQ292" s="29" t="s">
        <v>8</v>
      </c>
      <c r="BR292" s="29" t="s">
        <v>8</v>
      </c>
      <c r="BS292" s="29" t="s">
        <v>3530</v>
      </c>
      <c r="BT292" s="29" t="b">
        <v>0</v>
      </c>
      <c r="BU292" s="29" t="b">
        <v>1</v>
      </c>
      <c r="BV292" s="29" t="b">
        <v>0</v>
      </c>
      <c r="BW292" s="29" t="b">
        <v>1</v>
      </c>
      <c r="BX292" s="29" t="b">
        <v>0</v>
      </c>
      <c r="BY292" s="29" t="b">
        <v>0</v>
      </c>
      <c r="BZ292" s="29" t="b">
        <v>0</v>
      </c>
      <c r="CA292" s="29" t="b">
        <v>0</v>
      </c>
      <c r="CB292" s="29">
        <v>1</v>
      </c>
      <c r="CC292" s="29" t="s">
        <v>3531</v>
      </c>
      <c r="CD292" s="29" t="s">
        <v>3532</v>
      </c>
      <c r="CE292" s="29" t="s">
        <v>3533</v>
      </c>
      <c r="CF292" s="29" t="s">
        <v>3526</v>
      </c>
    </row>
    <row r="293" spans="1:84" x14ac:dyDescent="0.25">
      <c r="A293" s="29" t="s">
        <v>3534</v>
      </c>
      <c r="B293" s="29">
        <v>310410942995952</v>
      </c>
      <c r="C293" s="29">
        <v>8.9014103279429894E+19</v>
      </c>
      <c r="D293" s="29">
        <v>353118083539513</v>
      </c>
      <c r="E293" s="29">
        <v>99</v>
      </c>
      <c r="F293" s="29">
        <v>11</v>
      </c>
      <c r="G293" s="29">
        <v>1277</v>
      </c>
      <c r="H293" s="29">
        <v>1277</v>
      </c>
      <c r="I293" s="29" t="s">
        <v>3535</v>
      </c>
      <c r="J293" s="29" t="s">
        <v>3536</v>
      </c>
      <c r="K293" s="50">
        <v>2373315812297250</v>
      </c>
      <c r="L293" s="50">
        <v>9042445506542840</v>
      </c>
      <c r="M293" s="50">
        <v>-3.51873215125296E+16</v>
      </c>
      <c r="N293" s="29" t="s">
        <v>18977</v>
      </c>
      <c r="O293" s="29">
        <v>1</v>
      </c>
      <c r="P293" s="29">
        <v>1</v>
      </c>
      <c r="Q293" s="29" t="s">
        <v>8</v>
      </c>
      <c r="R293" s="29" t="s">
        <v>8</v>
      </c>
      <c r="S293" s="29" t="s">
        <v>8</v>
      </c>
      <c r="T293" s="29" t="s">
        <v>8</v>
      </c>
      <c r="U293" s="29" t="s">
        <v>8</v>
      </c>
      <c r="V293" s="29" t="s">
        <v>8</v>
      </c>
      <c r="W293" s="29" t="s">
        <v>8</v>
      </c>
      <c r="X293" s="29" t="s">
        <v>8</v>
      </c>
      <c r="Y293" s="29" t="s">
        <v>8</v>
      </c>
      <c r="Z293" s="29" t="s">
        <v>8</v>
      </c>
      <c r="AA293" s="29" t="s">
        <v>8</v>
      </c>
      <c r="AB293" s="29" t="s">
        <v>8</v>
      </c>
      <c r="AC293" s="29" t="s">
        <v>8</v>
      </c>
      <c r="AD293" s="29" t="s">
        <v>8</v>
      </c>
      <c r="AE293" s="29" t="s">
        <v>8</v>
      </c>
      <c r="AF293" s="29" t="s">
        <v>8</v>
      </c>
      <c r="AG293" s="29" t="s">
        <v>8</v>
      </c>
      <c r="AH293" s="29" t="s">
        <v>8</v>
      </c>
      <c r="AI293" s="29" t="s">
        <v>8</v>
      </c>
      <c r="AJ293" s="29" t="s">
        <v>8</v>
      </c>
      <c r="AK293" s="29" t="s">
        <v>8</v>
      </c>
      <c r="AL293" s="29" t="s">
        <v>8</v>
      </c>
      <c r="AM293" s="29" t="s">
        <v>8</v>
      </c>
      <c r="AN293" s="29" t="s">
        <v>8</v>
      </c>
      <c r="AO293" s="29" t="s">
        <v>8</v>
      </c>
      <c r="AP293" s="29" t="s">
        <v>8</v>
      </c>
      <c r="AQ293" s="29" t="s">
        <v>8</v>
      </c>
      <c r="AR293" s="29" t="s">
        <v>8</v>
      </c>
      <c r="AS293" s="29" t="s">
        <v>8</v>
      </c>
      <c r="AT293" s="29" t="s">
        <v>8</v>
      </c>
      <c r="AU293" s="29" t="s">
        <v>8</v>
      </c>
      <c r="AV293" s="29" t="s">
        <v>8</v>
      </c>
      <c r="AW293" s="29" t="s">
        <v>8</v>
      </c>
      <c r="AX293" s="29" t="s">
        <v>8</v>
      </c>
      <c r="AY293" s="29" t="s">
        <v>8</v>
      </c>
      <c r="AZ293" s="29" t="s">
        <v>8</v>
      </c>
      <c r="BA293" s="29" t="s">
        <v>8</v>
      </c>
      <c r="BB293" s="29" t="s">
        <v>8</v>
      </c>
      <c r="BC293" s="29" t="s">
        <v>8</v>
      </c>
      <c r="BD293" s="29" t="s">
        <v>8</v>
      </c>
      <c r="BE293" s="29" t="s">
        <v>8</v>
      </c>
      <c r="BF293" s="29" t="s">
        <v>8</v>
      </c>
      <c r="BG293" s="29" t="s">
        <v>8</v>
      </c>
      <c r="BH293" s="29" t="s">
        <v>8</v>
      </c>
      <c r="BI293" s="29" t="s">
        <v>8</v>
      </c>
      <c r="BJ293" s="29" t="s">
        <v>8</v>
      </c>
      <c r="BK293" s="29" t="s">
        <v>8</v>
      </c>
      <c r="BL293" s="29" t="s">
        <v>8</v>
      </c>
      <c r="BM293" s="29" t="s">
        <v>8</v>
      </c>
      <c r="BN293" s="29" t="s">
        <v>8</v>
      </c>
      <c r="BO293" s="29" t="s">
        <v>8</v>
      </c>
      <c r="BP293" s="29" t="s">
        <v>8</v>
      </c>
      <c r="BQ293" s="29">
        <v>1</v>
      </c>
      <c r="BR293" s="29" t="s">
        <v>8</v>
      </c>
      <c r="BS293" s="29" t="s">
        <v>3537</v>
      </c>
      <c r="BT293" s="29" t="b">
        <v>0</v>
      </c>
      <c r="BU293" s="29" t="b">
        <v>0</v>
      </c>
      <c r="BV293" s="29" t="b">
        <v>0</v>
      </c>
      <c r="BW293" s="29" t="b">
        <v>0</v>
      </c>
      <c r="BX293" s="29" t="b">
        <v>0</v>
      </c>
      <c r="BY293" s="29" t="b">
        <v>1</v>
      </c>
      <c r="BZ293" s="29" t="b">
        <v>1</v>
      </c>
      <c r="CA293" s="29" t="b">
        <v>0</v>
      </c>
      <c r="CB293" s="29">
        <v>1</v>
      </c>
      <c r="CC293" s="29" t="s">
        <v>3538</v>
      </c>
      <c r="CD293" s="29" t="s">
        <v>3539</v>
      </c>
      <c r="CE293" s="29" t="s">
        <v>3540</v>
      </c>
      <c r="CF293" s="29" t="s">
        <v>3541</v>
      </c>
    </row>
    <row r="294" spans="1:84" x14ac:dyDescent="0.25">
      <c r="A294" s="29" t="s">
        <v>3542</v>
      </c>
      <c r="B294" s="29">
        <v>310410942995952</v>
      </c>
      <c r="C294" s="29">
        <v>8.9014103279429894E+19</v>
      </c>
      <c r="D294" s="29">
        <v>353118083539513</v>
      </c>
      <c r="E294" s="29">
        <v>99</v>
      </c>
      <c r="F294" s="29">
        <v>11</v>
      </c>
      <c r="G294" s="29">
        <v>1278</v>
      </c>
      <c r="H294" s="29">
        <v>1278</v>
      </c>
      <c r="I294" s="29" t="s">
        <v>3543</v>
      </c>
      <c r="J294" s="29" t="s">
        <v>3544</v>
      </c>
      <c r="K294" s="50">
        <v>2373235420448490</v>
      </c>
      <c r="L294" s="50">
        <v>9042380972161910</v>
      </c>
      <c r="M294" s="50">
        <v>-4093213626963960</v>
      </c>
      <c r="N294" s="29" t="s">
        <v>18972</v>
      </c>
      <c r="O294" s="29">
        <v>1</v>
      </c>
      <c r="P294" s="29">
        <v>1</v>
      </c>
      <c r="Q294" s="29" t="s">
        <v>8</v>
      </c>
      <c r="R294" s="29" t="s">
        <v>8</v>
      </c>
      <c r="S294" s="29" t="s">
        <v>8</v>
      </c>
      <c r="T294" s="29" t="s">
        <v>8</v>
      </c>
      <c r="U294" s="29" t="s">
        <v>8</v>
      </c>
      <c r="V294" s="29" t="s">
        <v>8</v>
      </c>
      <c r="W294" s="29" t="s">
        <v>8</v>
      </c>
      <c r="X294" s="29" t="s">
        <v>8</v>
      </c>
      <c r="Y294" s="29" t="s">
        <v>8</v>
      </c>
      <c r="Z294" s="29" t="s">
        <v>8</v>
      </c>
      <c r="AA294" s="29" t="s">
        <v>8</v>
      </c>
      <c r="AB294" s="29" t="s">
        <v>8</v>
      </c>
      <c r="AC294" s="29" t="s">
        <v>8</v>
      </c>
      <c r="AD294" s="29" t="s">
        <v>8</v>
      </c>
      <c r="AE294" s="29" t="s">
        <v>8</v>
      </c>
      <c r="AF294" s="29" t="s">
        <v>8</v>
      </c>
      <c r="AG294" s="29" t="s">
        <v>8</v>
      </c>
      <c r="AH294" s="29" t="s">
        <v>8</v>
      </c>
      <c r="AI294" s="29" t="s">
        <v>8</v>
      </c>
      <c r="AJ294" s="29" t="s">
        <v>8</v>
      </c>
      <c r="AK294" s="29" t="s">
        <v>8</v>
      </c>
      <c r="AL294" s="29" t="s">
        <v>8</v>
      </c>
      <c r="AM294" s="29" t="s">
        <v>8</v>
      </c>
      <c r="AN294" s="29" t="s">
        <v>8</v>
      </c>
      <c r="AO294" s="29" t="s">
        <v>8</v>
      </c>
      <c r="AP294" s="29" t="s">
        <v>8</v>
      </c>
      <c r="AQ294" s="29" t="s">
        <v>8</v>
      </c>
      <c r="AR294" s="29" t="s">
        <v>8</v>
      </c>
      <c r="AS294" s="29" t="s">
        <v>8</v>
      </c>
      <c r="AT294" s="29" t="s">
        <v>8</v>
      </c>
      <c r="AU294" s="29" t="s">
        <v>8</v>
      </c>
      <c r="AV294" s="29" t="s">
        <v>8</v>
      </c>
      <c r="AW294" s="29" t="s">
        <v>8</v>
      </c>
      <c r="AX294" s="29" t="s">
        <v>8</v>
      </c>
      <c r="AY294" s="29" t="s">
        <v>8</v>
      </c>
      <c r="AZ294" s="29" t="s">
        <v>8</v>
      </c>
      <c r="BA294" s="29" t="s">
        <v>8</v>
      </c>
      <c r="BB294" s="29" t="s">
        <v>8</v>
      </c>
      <c r="BC294" s="29" t="s">
        <v>8</v>
      </c>
      <c r="BD294" s="29" t="s">
        <v>8</v>
      </c>
      <c r="BE294" s="29" t="s">
        <v>8</v>
      </c>
      <c r="BF294" s="29" t="s">
        <v>8</v>
      </c>
      <c r="BG294" s="29" t="s">
        <v>8</v>
      </c>
      <c r="BH294" s="29" t="s">
        <v>8</v>
      </c>
      <c r="BI294" s="29" t="s">
        <v>8</v>
      </c>
      <c r="BJ294" s="29" t="s">
        <v>8</v>
      </c>
      <c r="BK294" s="29" t="s">
        <v>8</v>
      </c>
      <c r="BL294" s="29" t="s">
        <v>8</v>
      </c>
      <c r="BM294" s="29" t="s">
        <v>8</v>
      </c>
      <c r="BN294" s="29" t="s">
        <v>8</v>
      </c>
      <c r="BO294" s="29" t="s">
        <v>8</v>
      </c>
      <c r="BP294" s="29" t="s">
        <v>8</v>
      </c>
      <c r="BQ294" s="29">
        <v>2</v>
      </c>
      <c r="BR294" s="29" t="s">
        <v>8</v>
      </c>
      <c r="BS294" s="29" t="s">
        <v>3545</v>
      </c>
      <c r="BT294" s="29" t="b">
        <v>0</v>
      </c>
      <c r="BU294" s="29" t="b">
        <v>0</v>
      </c>
      <c r="BV294" s="29" t="b">
        <v>0</v>
      </c>
      <c r="BW294" s="29" t="b">
        <v>0</v>
      </c>
      <c r="BX294" s="29" t="b">
        <v>0</v>
      </c>
      <c r="BY294" s="29" t="b">
        <v>1</v>
      </c>
      <c r="BZ294" s="29" t="b">
        <v>1</v>
      </c>
      <c r="CA294" s="29" t="b">
        <v>0</v>
      </c>
      <c r="CB294" s="29">
        <v>1</v>
      </c>
      <c r="CC294" s="29" t="s">
        <v>3546</v>
      </c>
      <c r="CD294" s="29" t="s">
        <v>3547</v>
      </c>
      <c r="CE294" s="29" t="s">
        <v>3548</v>
      </c>
      <c r="CF294" s="29" t="s">
        <v>3549</v>
      </c>
    </row>
    <row r="295" spans="1:84" x14ac:dyDescent="0.25">
      <c r="A295" s="29" t="s">
        <v>3550</v>
      </c>
      <c r="B295" s="29">
        <v>310410946642114</v>
      </c>
      <c r="C295" s="29">
        <v>8.9014103279466398E+19</v>
      </c>
      <c r="D295" s="29">
        <v>353118084379430</v>
      </c>
      <c r="E295" s="29">
        <v>99</v>
      </c>
      <c r="F295" s="29">
        <v>5</v>
      </c>
      <c r="G295" s="29">
        <v>1289</v>
      </c>
      <c r="H295" s="29">
        <v>1289</v>
      </c>
      <c r="I295" s="29" t="s">
        <v>3551</v>
      </c>
      <c r="J295" s="29" t="s">
        <v>3552</v>
      </c>
      <c r="K295" s="50">
        <v>2.37376729047344E+16</v>
      </c>
      <c r="L295" s="50">
        <v>9041814735978010</v>
      </c>
      <c r="M295" s="50">
        <v>-3068017280620150</v>
      </c>
      <c r="N295" s="29" t="s">
        <v>18972</v>
      </c>
      <c r="O295" s="29">
        <v>1</v>
      </c>
      <c r="P295" s="29">
        <v>1</v>
      </c>
      <c r="Q295" s="29" t="s">
        <v>19103</v>
      </c>
      <c r="R295" s="29" t="s">
        <v>8</v>
      </c>
      <c r="S295" s="29" t="s">
        <v>8</v>
      </c>
      <c r="T295" s="29" t="s">
        <v>8</v>
      </c>
      <c r="U295" s="29" t="s">
        <v>8</v>
      </c>
      <c r="V295" s="29" t="s">
        <v>8</v>
      </c>
      <c r="W295" s="29" t="s">
        <v>8</v>
      </c>
      <c r="X295" s="29" t="s">
        <v>8</v>
      </c>
      <c r="Y295" s="29" t="s">
        <v>8</v>
      </c>
      <c r="Z295" s="29" t="s">
        <v>8</v>
      </c>
      <c r="AA295" s="29" t="s">
        <v>8</v>
      </c>
      <c r="AB295" s="29" t="s">
        <v>8</v>
      </c>
      <c r="AC295" s="29" t="s">
        <v>8</v>
      </c>
      <c r="AD295" s="29" t="s">
        <v>8</v>
      </c>
      <c r="AE295" s="29" t="s">
        <v>8</v>
      </c>
      <c r="AF295" s="29" t="s">
        <v>8</v>
      </c>
      <c r="AG295" s="29" t="s">
        <v>8</v>
      </c>
      <c r="AH295" s="29" t="s">
        <v>8</v>
      </c>
      <c r="AI295" s="29" t="s">
        <v>8</v>
      </c>
      <c r="AJ295" s="29" t="s">
        <v>8</v>
      </c>
      <c r="AK295" s="29" t="s">
        <v>8</v>
      </c>
      <c r="AL295" s="29" t="s">
        <v>8</v>
      </c>
      <c r="AM295" s="29" t="s">
        <v>8</v>
      </c>
      <c r="AN295" s="29" t="s">
        <v>8</v>
      </c>
      <c r="AO295" s="29" t="s">
        <v>8</v>
      </c>
      <c r="AP295" s="29" t="s">
        <v>8</v>
      </c>
      <c r="AQ295" s="29" t="s">
        <v>8</v>
      </c>
      <c r="AR295" s="29" t="s">
        <v>8</v>
      </c>
      <c r="AS295" s="29" t="s">
        <v>8</v>
      </c>
      <c r="AT295" s="29" t="s">
        <v>8</v>
      </c>
      <c r="AU295" s="29" t="s">
        <v>8</v>
      </c>
      <c r="AV295" s="29" t="s">
        <v>8</v>
      </c>
      <c r="AW295" s="29" t="s">
        <v>8</v>
      </c>
      <c r="AX295" s="29" t="s">
        <v>8</v>
      </c>
      <c r="AY295" s="29" t="s">
        <v>8</v>
      </c>
      <c r="AZ295" s="29" t="s">
        <v>8</v>
      </c>
      <c r="BA295" s="29">
        <v>2</v>
      </c>
      <c r="BB295" s="29" t="s">
        <v>8</v>
      </c>
      <c r="BC295" s="29" t="s">
        <v>8</v>
      </c>
      <c r="BD295" s="29" t="s">
        <v>8</v>
      </c>
      <c r="BE295" s="29" t="s">
        <v>8</v>
      </c>
      <c r="BF295" s="29" t="s">
        <v>8</v>
      </c>
      <c r="BG295" s="29" t="s">
        <v>8</v>
      </c>
      <c r="BH295" s="29" t="s">
        <v>8</v>
      </c>
      <c r="BI295" s="29" t="s">
        <v>8</v>
      </c>
      <c r="BJ295" s="29" t="s">
        <v>8</v>
      </c>
      <c r="BK295" s="29" t="s">
        <v>8</v>
      </c>
      <c r="BL295" s="29" t="s">
        <v>8</v>
      </c>
      <c r="BM295" s="29" t="s">
        <v>8</v>
      </c>
      <c r="BN295" s="29" t="s">
        <v>8</v>
      </c>
      <c r="BO295" s="29" t="s">
        <v>8</v>
      </c>
      <c r="BP295" s="29" t="s">
        <v>8</v>
      </c>
      <c r="BQ295" s="29" t="s">
        <v>8</v>
      </c>
      <c r="BR295" s="29" t="s">
        <v>8</v>
      </c>
      <c r="BS295" s="29" t="s">
        <v>3553</v>
      </c>
      <c r="BT295" s="29" t="b">
        <v>0</v>
      </c>
      <c r="BU295" s="29" t="b">
        <v>1</v>
      </c>
      <c r="BV295" s="29" t="b">
        <v>0</v>
      </c>
      <c r="BW295" s="29" t="b">
        <v>1</v>
      </c>
      <c r="BX295" s="29" t="b">
        <v>0</v>
      </c>
      <c r="BY295" s="29" t="b">
        <v>0</v>
      </c>
      <c r="BZ295" s="29" t="b">
        <v>0</v>
      </c>
      <c r="CA295" s="29" t="b">
        <v>0</v>
      </c>
      <c r="CB295" s="29">
        <v>1</v>
      </c>
      <c r="CC295" s="29" t="s">
        <v>3554</v>
      </c>
      <c r="CD295" s="29" t="s">
        <v>3555</v>
      </c>
      <c r="CE295" s="29" t="s">
        <v>3556</v>
      </c>
      <c r="CF295" s="29" t="s">
        <v>3557</v>
      </c>
    </row>
    <row r="296" spans="1:84" x14ac:dyDescent="0.25">
      <c r="A296" s="29" t="s">
        <v>3558</v>
      </c>
      <c r="B296" s="29">
        <v>310410946642114</v>
      </c>
      <c r="C296" s="29">
        <v>8.9014103279466398E+19</v>
      </c>
      <c r="D296" s="29">
        <v>353118084379430</v>
      </c>
      <c r="E296" s="29">
        <v>99</v>
      </c>
      <c r="F296" s="29">
        <v>5</v>
      </c>
      <c r="G296" s="29">
        <v>1290</v>
      </c>
      <c r="H296" s="29">
        <v>1290</v>
      </c>
      <c r="I296" s="29" t="s">
        <v>3559</v>
      </c>
      <c r="J296" s="29" t="s">
        <v>3560</v>
      </c>
      <c r="K296" s="50">
        <v>2373796666761710</v>
      </c>
      <c r="L296" s="50">
        <v>9041832120277790</v>
      </c>
      <c r="M296" s="50">
        <v>-5149782275771810</v>
      </c>
      <c r="N296" s="29" t="s">
        <v>18972</v>
      </c>
      <c r="O296" s="29">
        <v>1</v>
      </c>
      <c r="P296" s="29">
        <v>1</v>
      </c>
      <c r="Q296" s="29" t="s">
        <v>19104</v>
      </c>
      <c r="R296" s="29" t="s">
        <v>8</v>
      </c>
      <c r="S296" s="29" t="s">
        <v>8</v>
      </c>
      <c r="T296" s="29" t="s">
        <v>8</v>
      </c>
      <c r="U296" s="29" t="s">
        <v>8</v>
      </c>
      <c r="V296" s="29" t="s">
        <v>8</v>
      </c>
      <c r="W296" s="29" t="s">
        <v>8</v>
      </c>
      <c r="X296" s="29" t="s">
        <v>8</v>
      </c>
      <c r="Y296" s="29" t="s">
        <v>8</v>
      </c>
      <c r="Z296" s="29" t="s">
        <v>8</v>
      </c>
      <c r="AA296" s="29" t="s">
        <v>8</v>
      </c>
      <c r="AB296" s="29" t="s">
        <v>8</v>
      </c>
      <c r="AC296" s="29" t="s">
        <v>8</v>
      </c>
      <c r="AD296" s="29" t="s">
        <v>8</v>
      </c>
      <c r="AE296" s="29" t="s">
        <v>8</v>
      </c>
      <c r="AF296" s="29" t="s">
        <v>8</v>
      </c>
      <c r="AG296" s="29" t="s">
        <v>8</v>
      </c>
      <c r="AH296" s="29" t="s">
        <v>8</v>
      </c>
      <c r="AI296" s="29" t="s">
        <v>8</v>
      </c>
      <c r="AJ296" s="29" t="s">
        <v>8</v>
      </c>
      <c r="AK296" s="29" t="s">
        <v>8</v>
      </c>
      <c r="AL296" s="29" t="s">
        <v>8</v>
      </c>
      <c r="AM296" s="29" t="s">
        <v>8</v>
      </c>
      <c r="AN296" s="29" t="s">
        <v>8</v>
      </c>
      <c r="AO296" s="29" t="s">
        <v>8</v>
      </c>
      <c r="AP296" s="29" t="s">
        <v>8</v>
      </c>
      <c r="AQ296" s="29" t="s">
        <v>8</v>
      </c>
      <c r="AR296" s="29" t="s">
        <v>8</v>
      </c>
      <c r="AS296" s="29" t="s">
        <v>8</v>
      </c>
      <c r="AT296" s="29" t="s">
        <v>8</v>
      </c>
      <c r="AU296" s="29" t="s">
        <v>8</v>
      </c>
      <c r="AV296" s="29" t="s">
        <v>8</v>
      </c>
      <c r="AW296" s="29" t="s">
        <v>8</v>
      </c>
      <c r="AX296" s="29" t="s">
        <v>8</v>
      </c>
      <c r="AY296" s="29" t="s">
        <v>8</v>
      </c>
      <c r="AZ296" s="29" t="s">
        <v>8</v>
      </c>
      <c r="BA296" s="29">
        <v>2</v>
      </c>
      <c r="BB296" s="29" t="s">
        <v>8</v>
      </c>
      <c r="BC296" s="29" t="s">
        <v>8</v>
      </c>
      <c r="BD296" s="29" t="s">
        <v>8</v>
      </c>
      <c r="BE296" s="29" t="s">
        <v>8</v>
      </c>
      <c r="BF296" s="29" t="s">
        <v>8</v>
      </c>
      <c r="BG296" s="29" t="s">
        <v>8</v>
      </c>
      <c r="BH296" s="29" t="s">
        <v>8</v>
      </c>
      <c r="BI296" s="29" t="s">
        <v>8</v>
      </c>
      <c r="BJ296" s="29" t="s">
        <v>8</v>
      </c>
      <c r="BK296" s="29" t="s">
        <v>8</v>
      </c>
      <c r="BL296" s="29" t="s">
        <v>8</v>
      </c>
      <c r="BM296" s="29" t="s">
        <v>8</v>
      </c>
      <c r="BN296" s="29" t="s">
        <v>8</v>
      </c>
      <c r="BO296" s="29" t="s">
        <v>8</v>
      </c>
      <c r="BP296" s="29" t="s">
        <v>8</v>
      </c>
      <c r="BQ296" s="29" t="s">
        <v>8</v>
      </c>
      <c r="BR296" s="29" t="s">
        <v>8</v>
      </c>
      <c r="BS296" s="29" t="s">
        <v>3561</v>
      </c>
      <c r="BT296" s="29" t="b">
        <v>0</v>
      </c>
      <c r="BU296" s="29" t="b">
        <v>1</v>
      </c>
      <c r="BV296" s="29" t="b">
        <v>0</v>
      </c>
      <c r="BW296" s="29" t="b">
        <v>1</v>
      </c>
      <c r="BX296" s="29" t="b">
        <v>0</v>
      </c>
      <c r="BY296" s="29" t="b">
        <v>0</v>
      </c>
      <c r="BZ296" s="29" t="b">
        <v>0</v>
      </c>
      <c r="CA296" s="29" t="b">
        <v>0</v>
      </c>
      <c r="CB296" s="29">
        <v>1</v>
      </c>
      <c r="CC296" s="29" t="s">
        <v>3562</v>
      </c>
      <c r="CD296" s="29" t="s">
        <v>3563</v>
      </c>
      <c r="CE296" s="29" t="s">
        <v>3564</v>
      </c>
      <c r="CF296" s="29" t="s">
        <v>3565</v>
      </c>
    </row>
    <row r="297" spans="1:84" x14ac:dyDescent="0.25">
      <c r="A297" s="29" t="s">
        <v>3566</v>
      </c>
      <c r="B297" s="29">
        <v>310410946642114</v>
      </c>
      <c r="C297" s="29">
        <v>8.9014103279466398E+19</v>
      </c>
      <c r="D297" s="29">
        <v>353118084379430</v>
      </c>
      <c r="E297" s="29">
        <v>99</v>
      </c>
      <c r="F297" s="29">
        <v>5</v>
      </c>
      <c r="G297" s="29">
        <v>1291</v>
      </c>
      <c r="H297" s="29">
        <v>1291</v>
      </c>
      <c r="I297" s="29" t="s">
        <v>3567</v>
      </c>
      <c r="J297" s="29" t="s">
        <v>3568</v>
      </c>
      <c r="K297" s="50">
        <v>2.37384782277518E+16</v>
      </c>
      <c r="L297" s="50">
        <v>9041767354403520</v>
      </c>
      <c r="M297" s="50">
        <v>-6187830988704000</v>
      </c>
      <c r="N297" s="29" t="s">
        <v>18972</v>
      </c>
      <c r="O297" s="29">
        <v>1</v>
      </c>
      <c r="P297" s="29">
        <v>1</v>
      </c>
      <c r="Q297" s="29" t="s">
        <v>19105</v>
      </c>
      <c r="R297" s="29" t="s">
        <v>8</v>
      </c>
      <c r="S297" s="29" t="s">
        <v>8</v>
      </c>
      <c r="T297" s="29" t="s">
        <v>8</v>
      </c>
      <c r="U297" s="29" t="s">
        <v>8</v>
      </c>
      <c r="V297" s="29" t="s">
        <v>8</v>
      </c>
      <c r="W297" s="29" t="s">
        <v>8</v>
      </c>
      <c r="X297" s="29" t="s">
        <v>8</v>
      </c>
      <c r="Y297" s="29" t="s">
        <v>8</v>
      </c>
      <c r="Z297" s="29" t="s">
        <v>8</v>
      </c>
      <c r="AA297" s="29" t="s">
        <v>8</v>
      </c>
      <c r="AB297" s="29" t="s">
        <v>8</v>
      </c>
      <c r="AC297" s="29" t="s">
        <v>8</v>
      </c>
      <c r="AD297" s="29" t="s">
        <v>8</v>
      </c>
      <c r="AE297" s="29" t="s">
        <v>8</v>
      </c>
      <c r="AF297" s="29" t="s">
        <v>8</v>
      </c>
      <c r="AG297" s="29" t="s">
        <v>8</v>
      </c>
      <c r="AH297" s="29" t="s">
        <v>8</v>
      </c>
      <c r="AI297" s="29" t="s">
        <v>8</v>
      </c>
      <c r="AJ297" s="29" t="s">
        <v>8</v>
      </c>
      <c r="AK297" s="29" t="s">
        <v>8</v>
      </c>
      <c r="AL297" s="29" t="s">
        <v>8</v>
      </c>
      <c r="AM297" s="29" t="s">
        <v>8</v>
      </c>
      <c r="AN297" s="29" t="s">
        <v>8</v>
      </c>
      <c r="AO297" s="29" t="s">
        <v>8</v>
      </c>
      <c r="AP297" s="29" t="s">
        <v>8</v>
      </c>
      <c r="AQ297" s="29" t="s">
        <v>8</v>
      </c>
      <c r="AR297" s="29" t="s">
        <v>8</v>
      </c>
      <c r="AS297" s="29" t="s">
        <v>8</v>
      </c>
      <c r="AT297" s="29" t="s">
        <v>8</v>
      </c>
      <c r="AU297" s="29" t="s">
        <v>8</v>
      </c>
      <c r="AV297" s="29" t="s">
        <v>8</v>
      </c>
      <c r="AW297" s="29" t="s">
        <v>8</v>
      </c>
      <c r="AX297" s="29" t="s">
        <v>8</v>
      </c>
      <c r="AY297" s="29" t="s">
        <v>8</v>
      </c>
      <c r="AZ297" s="29" t="s">
        <v>8</v>
      </c>
      <c r="BA297" s="29">
        <v>2</v>
      </c>
      <c r="BB297" s="29" t="s">
        <v>8</v>
      </c>
      <c r="BC297" s="29" t="s">
        <v>8</v>
      </c>
      <c r="BD297" s="29" t="s">
        <v>8</v>
      </c>
      <c r="BE297" s="29" t="s">
        <v>8</v>
      </c>
      <c r="BF297" s="29" t="s">
        <v>8</v>
      </c>
      <c r="BG297" s="29" t="s">
        <v>8</v>
      </c>
      <c r="BH297" s="29" t="s">
        <v>8</v>
      </c>
      <c r="BI297" s="29" t="s">
        <v>8</v>
      </c>
      <c r="BJ297" s="29" t="s">
        <v>8</v>
      </c>
      <c r="BK297" s="29" t="s">
        <v>8</v>
      </c>
      <c r="BL297" s="29" t="s">
        <v>8</v>
      </c>
      <c r="BM297" s="29" t="s">
        <v>8</v>
      </c>
      <c r="BN297" s="29" t="s">
        <v>8</v>
      </c>
      <c r="BO297" s="29" t="s">
        <v>8</v>
      </c>
      <c r="BP297" s="29" t="s">
        <v>8</v>
      </c>
      <c r="BQ297" s="29" t="s">
        <v>8</v>
      </c>
      <c r="BR297" s="29" t="s">
        <v>8</v>
      </c>
      <c r="BS297" s="29" t="s">
        <v>3569</v>
      </c>
      <c r="BT297" s="29" t="b">
        <v>0</v>
      </c>
      <c r="BU297" s="29" t="b">
        <v>1</v>
      </c>
      <c r="BV297" s="29" t="b">
        <v>0</v>
      </c>
      <c r="BW297" s="29" t="b">
        <v>1</v>
      </c>
      <c r="BX297" s="29" t="b">
        <v>0</v>
      </c>
      <c r="BY297" s="29" t="b">
        <v>0</v>
      </c>
      <c r="BZ297" s="29" t="b">
        <v>0</v>
      </c>
      <c r="CA297" s="29" t="b">
        <v>0</v>
      </c>
      <c r="CB297" s="29">
        <v>1</v>
      </c>
      <c r="CC297" s="29" t="s">
        <v>3570</v>
      </c>
      <c r="CD297" s="29" t="s">
        <v>3571</v>
      </c>
      <c r="CE297" s="29" t="s">
        <v>3572</v>
      </c>
      <c r="CF297" s="29" t="s">
        <v>3573</v>
      </c>
    </row>
    <row r="298" spans="1:84" x14ac:dyDescent="0.25">
      <c r="A298" s="29" t="s">
        <v>3574</v>
      </c>
      <c r="B298" s="29">
        <v>310410928917370</v>
      </c>
      <c r="C298" s="29">
        <v>8.9014103279289106E+19</v>
      </c>
      <c r="D298" s="29">
        <v>353118081439583</v>
      </c>
      <c r="E298" s="29">
        <v>99</v>
      </c>
      <c r="F298" s="29">
        <v>7</v>
      </c>
      <c r="G298" s="29">
        <v>1308</v>
      </c>
      <c r="H298" s="29">
        <v>1308</v>
      </c>
      <c r="I298" s="29" t="s">
        <v>3575</v>
      </c>
      <c r="J298" s="29" t="s">
        <v>3576</v>
      </c>
      <c r="K298" s="50">
        <v>2.3734684537938E+16</v>
      </c>
      <c r="L298" s="50">
        <v>9042235288216700</v>
      </c>
      <c r="M298" s="50">
        <v>-4324714301236140</v>
      </c>
      <c r="N298" s="29" t="s">
        <v>18972</v>
      </c>
      <c r="O298" s="29">
        <v>1</v>
      </c>
      <c r="P298" s="29">
        <v>1</v>
      </c>
      <c r="Q298" s="29" t="s">
        <v>8</v>
      </c>
      <c r="R298" s="29" t="s">
        <v>8</v>
      </c>
      <c r="S298" s="29" t="s">
        <v>8</v>
      </c>
      <c r="T298" s="29" t="s">
        <v>8</v>
      </c>
      <c r="U298" s="29" t="s">
        <v>8</v>
      </c>
      <c r="V298" s="29" t="s">
        <v>8</v>
      </c>
      <c r="W298" s="29" t="s">
        <v>8</v>
      </c>
      <c r="X298" s="29" t="s">
        <v>8</v>
      </c>
      <c r="Y298" s="29" t="s">
        <v>8</v>
      </c>
      <c r="Z298" s="29" t="s">
        <v>8</v>
      </c>
      <c r="AA298" s="29" t="s">
        <v>8</v>
      </c>
      <c r="AB298" s="29" t="s">
        <v>8</v>
      </c>
      <c r="AC298" s="29" t="s">
        <v>8</v>
      </c>
      <c r="AD298" s="29" t="s">
        <v>8</v>
      </c>
      <c r="AE298" s="29" t="s">
        <v>8</v>
      </c>
      <c r="AF298" s="29" t="s">
        <v>8</v>
      </c>
      <c r="AG298" s="29" t="s">
        <v>8</v>
      </c>
      <c r="AH298" s="29" t="s">
        <v>8</v>
      </c>
      <c r="AI298" s="29" t="s">
        <v>8</v>
      </c>
      <c r="AJ298" s="29" t="s">
        <v>8</v>
      </c>
      <c r="AK298" s="29" t="s">
        <v>8</v>
      </c>
      <c r="AL298" s="29" t="s">
        <v>8</v>
      </c>
      <c r="AM298" s="29" t="s">
        <v>8</v>
      </c>
      <c r="AN298" s="29" t="s">
        <v>8</v>
      </c>
      <c r="AO298" s="29" t="s">
        <v>8</v>
      </c>
      <c r="AP298" s="29" t="s">
        <v>8</v>
      </c>
      <c r="AQ298" s="29" t="s">
        <v>8</v>
      </c>
      <c r="AR298" s="29" t="s">
        <v>8</v>
      </c>
      <c r="AS298" s="29" t="s">
        <v>8</v>
      </c>
      <c r="AT298" s="29">
        <v>3</v>
      </c>
      <c r="AU298" s="29" t="s">
        <v>8</v>
      </c>
      <c r="AV298" s="29">
        <v>2</v>
      </c>
      <c r="AW298" s="29">
        <v>1</v>
      </c>
      <c r="AX298" s="29">
        <v>0</v>
      </c>
      <c r="AY298" s="29">
        <v>8</v>
      </c>
      <c r="AZ298" s="29">
        <v>1</v>
      </c>
      <c r="BA298" s="29" t="s">
        <v>8</v>
      </c>
      <c r="BB298" s="29" t="s">
        <v>8</v>
      </c>
      <c r="BC298" s="29" t="s">
        <v>8</v>
      </c>
      <c r="BD298" s="29" t="s">
        <v>8</v>
      </c>
      <c r="BE298" s="29" t="s">
        <v>8</v>
      </c>
      <c r="BF298" s="29" t="s">
        <v>8</v>
      </c>
      <c r="BG298" s="29" t="s">
        <v>8</v>
      </c>
      <c r="BH298" s="29" t="s">
        <v>8</v>
      </c>
      <c r="BI298" s="29" t="s">
        <v>8</v>
      </c>
      <c r="BJ298" s="29" t="s">
        <v>8</v>
      </c>
      <c r="BK298" s="29" t="s">
        <v>8</v>
      </c>
      <c r="BL298" s="29" t="s">
        <v>8</v>
      </c>
      <c r="BM298" s="29" t="s">
        <v>8</v>
      </c>
      <c r="BN298" s="29" t="s">
        <v>8</v>
      </c>
      <c r="BO298" s="29" t="s">
        <v>8</v>
      </c>
      <c r="BP298" s="29" t="s">
        <v>8</v>
      </c>
      <c r="BQ298" s="29" t="s">
        <v>8</v>
      </c>
      <c r="BR298" s="29" t="s">
        <v>8</v>
      </c>
      <c r="BS298" s="29" t="s">
        <v>3400</v>
      </c>
      <c r="BT298" s="29" t="b">
        <v>1</v>
      </c>
      <c r="BU298" s="29" t="b">
        <v>0</v>
      </c>
      <c r="BV298" s="29" t="b">
        <v>1</v>
      </c>
      <c r="BW298" s="29" t="b">
        <v>0</v>
      </c>
      <c r="BX298" s="29" t="b">
        <v>0</v>
      </c>
      <c r="BY298" s="29" t="b">
        <v>0</v>
      </c>
      <c r="BZ298" s="29" t="b">
        <v>0</v>
      </c>
      <c r="CA298" s="29" t="b">
        <v>0</v>
      </c>
      <c r="CB298" s="29">
        <v>1</v>
      </c>
      <c r="CC298" s="29" t="s">
        <v>3577</v>
      </c>
      <c r="CD298" s="29" t="s">
        <v>3578</v>
      </c>
      <c r="CE298" s="29" t="s">
        <v>3579</v>
      </c>
      <c r="CF298" s="29" t="s">
        <v>3580</v>
      </c>
    </row>
    <row r="299" spans="1:84" x14ac:dyDescent="0.25">
      <c r="A299" s="29" t="s">
        <v>3581</v>
      </c>
      <c r="B299" s="29">
        <v>310410928917370</v>
      </c>
      <c r="C299" s="29">
        <v>8.9014103279289106E+19</v>
      </c>
      <c r="D299" s="29">
        <v>353118081439583</v>
      </c>
      <c r="E299" s="29">
        <v>99</v>
      </c>
      <c r="F299" s="29">
        <v>1</v>
      </c>
      <c r="G299" s="29">
        <v>1303</v>
      </c>
      <c r="H299" s="29">
        <v>1303</v>
      </c>
      <c r="I299" s="29" t="s">
        <v>3582</v>
      </c>
      <c r="J299" s="29" t="s">
        <v>3583</v>
      </c>
      <c r="K299" s="50">
        <v>2.3734669310925E+16</v>
      </c>
      <c r="L299" s="50">
        <v>9042263840102480</v>
      </c>
      <c r="M299" s="50">
        <v>-1468114726775550</v>
      </c>
      <c r="N299" s="29" t="s">
        <v>18977</v>
      </c>
      <c r="O299" s="29">
        <v>1</v>
      </c>
      <c r="P299" s="29">
        <v>1</v>
      </c>
      <c r="Q299" s="29" t="s">
        <v>19106</v>
      </c>
      <c r="R299" s="29" t="s">
        <v>8</v>
      </c>
      <c r="S299" s="29" t="s">
        <v>8</v>
      </c>
      <c r="T299" s="29" t="s">
        <v>8</v>
      </c>
      <c r="U299" s="29" t="s">
        <v>8</v>
      </c>
      <c r="V299" s="29" t="s">
        <v>8</v>
      </c>
      <c r="W299" s="29" t="s">
        <v>8</v>
      </c>
      <c r="X299" s="29" t="s">
        <v>8</v>
      </c>
      <c r="Y299" s="29" t="s">
        <v>8</v>
      </c>
      <c r="Z299" s="29" t="s">
        <v>8</v>
      </c>
      <c r="AA299" s="29" t="s">
        <v>8</v>
      </c>
      <c r="AB299" s="29" t="s">
        <v>8</v>
      </c>
      <c r="AC299" s="29" t="s">
        <v>8</v>
      </c>
      <c r="AD299" s="29" t="s">
        <v>8</v>
      </c>
      <c r="AE299" s="29" t="s">
        <v>8</v>
      </c>
      <c r="AF299" s="29" t="s">
        <v>8</v>
      </c>
      <c r="AG299" s="29" t="s">
        <v>8</v>
      </c>
      <c r="AH299" s="29" t="s">
        <v>8</v>
      </c>
      <c r="AI299" s="29" t="s">
        <v>8</v>
      </c>
      <c r="AJ299" s="29" t="s">
        <v>8</v>
      </c>
      <c r="AK299" s="29" t="s">
        <v>8</v>
      </c>
      <c r="AL299" s="29" t="s">
        <v>8</v>
      </c>
      <c r="AM299" s="29" t="s">
        <v>8</v>
      </c>
      <c r="AN299" s="29" t="s">
        <v>8</v>
      </c>
      <c r="AO299" s="29" t="s">
        <v>8</v>
      </c>
      <c r="AP299" s="29" t="s">
        <v>8</v>
      </c>
      <c r="AQ299" s="29" t="s">
        <v>8</v>
      </c>
      <c r="AR299" s="29" t="s">
        <v>8</v>
      </c>
      <c r="AS299" s="29" t="s">
        <v>8</v>
      </c>
      <c r="AT299" s="29" t="s">
        <v>8</v>
      </c>
      <c r="AU299" s="29" t="s">
        <v>8</v>
      </c>
      <c r="AV299" s="29" t="s">
        <v>8</v>
      </c>
      <c r="AW299" s="29" t="s">
        <v>8</v>
      </c>
      <c r="AX299" s="29" t="s">
        <v>8</v>
      </c>
      <c r="AY299" s="29" t="s">
        <v>8</v>
      </c>
      <c r="AZ299" s="29" t="s">
        <v>8</v>
      </c>
      <c r="BA299" s="29" t="s">
        <v>8</v>
      </c>
      <c r="BB299" s="29" t="s">
        <v>8</v>
      </c>
      <c r="BC299" s="29">
        <v>3</v>
      </c>
      <c r="BD299" s="29">
        <v>1</v>
      </c>
      <c r="BE299" s="29">
        <v>2</v>
      </c>
      <c r="BF299" s="29">
        <v>1</v>
      </c>
      <c r="BG299" s="29" t="s">
        <v>8</v>
      </c>
      <c r="BH299" s="29">
        <v>1</v>
      </c>
      <c r="BI299" s="29">
        <v>0</v>
      </c>
      <c r="BJ299" s="29">
        <v>0</v>
      </c>
      <c r="BK299" s="29">
        <v>0</v>
      </c>
      <c r="BL299" s="29">
        <v>0</v>
      </c>
      <c r="BM299" s="29">
        <v>1</v>
      </c>
      <c r="BN299" s="29">
        <v>0</v>
      </c>
      <c r="BO299" s="29">
        <v>1</v>
      </c>
      <c r="BP299" s="29">
        <v>4</v>
      </c>
      <c r="BQ299" s="29" t="s">
        <v>8</v>
      </c>
      <c r="BR299" s="29" t="s">
        <v>8</v>
      </c>
      <c r="BS299" s="29" t="s">
        <v>3584</v>
      </c>
      <c r="BT299" s="29" t="b">
        <v>1</v>
      </c>
      <c r="BU299" s="29" t="b">
        <v>0</v>
      </c>
      <c r="BV299" s="29" t="b">
        <v>1</v>
      </c>
      <c r="BW299" s="29" t="b">
        <v>0</v>
      </c>
      <c r="BX299" s="29" t="b">
        <v>0</v>
      </c>
      <c r="BY299" s="29" t="b">
        <v>0</v>
      </c>
      <c r="BZ299" s="29" t="b">
        <v>0</v>
      </c>
      <c r="CA299" s="29" t="b">
        <v>0</v>
      </c>
      <c r="CB299" s="29">
        <v>1</v>
      </c>
      <c r="CC299" s="29" t="s">
        <v>3585</v>
      </c>
      <c r="CD299" s="29" t="s">
        <v>3586</v>
      </c>
      <c r="CE299" s="29" t="s">
        <v>3587</v>
      </c>
      <c r="CF299" s="29" t="s">
        <v>3588</v>
      </c>
    </row>
    <row r="300" spans="1:84" x14ac:dyDescent="0.25">
      <c r="A300" s="29" t="s">
        <v>3589</v>
      </c>
      <c r="B300" s="29">
        <v>310410928917370</v>
      </c>
      <c r="C300" s="29">
        <v>8.9014103279289106E+19</v>
      </c>
      <c r="D300" s="29">
        <v>353118081439583</v>
      </c>
      <c r="E300" s="29">
        <v>99</v>
      </c>
      <c r="F300" s="29">
        <v>7</v>
      </c>
      <c r="G300" s="29">
        <v>1309</v>
      </c>
      <c r="H300" s="29">
        <v>1309</v>
      </c>
      <c r="I300" s="29" t="s">
        <v>3590</v>
      </c>
      <c r="J300" s="29" t="s">
        <v>3591</v>
      </c>
      <c r="K300" s="50">
        <v>2.37350851792511E+16</v>
      </c>
      <c r="L300" s="50">
        <v>904237123758352</v>
      </c>
      <c r="M300" s="50">
        <v>-5931391894064060</v>
      </c>
      <c r="N300" s="29" t="s">
        <v>18977</v>
      </c>
      <c r="O300" s="29">
        <v>1</v>
      </c>
      <c r="P300" s="29">
        <v>1</v>
      </c>
      <c r="Q300" s="29" t="s">
        <v>8</v>
      </c>
      <c r="R300" s="29" t="s">
        <v>8</v>
      </c>
      <c r="S300" s="29" t="s">
        <v>8</v>
      </c>
      <c r="T300" s="29" t="s">
        <v>8</v>
      </c>
      <c r="U300" s="29" t="s">
        <v>8</v>
      </c>
      <c r="V300" s="29" t="s">
        <v>8</v>
      </c>
      <c r="W300" s="29" t="s">
        <v>8</v>
      </c>
      <c r="X300" s="29" t="s">
        <v>8</v>
      </c>
      <c r="Y300" s="29" t="s">
        <v>8</v>
      </c>
      <c r="Z300" s="29" t="s">
        <v>8</v>
      </c>
      <c r="AA300" s="29" t="s">
        <v>8</v>
      </c>
      <c r="AB300" s="29" t="s">
        <v>8</v>
      </c>
      <c r="AC300" s="29" t="s">
        <v>8</v>
      </c>
      <c r="AD300" s="29" t="s">
        <v>8</v>
      </c>
      <c r="AE300" s="29" t="s">
        <v>8</v>
      </c>
      <c r="AF300" s="29" t="s">
        <v>8</v>
      </c>
      <c r="AG300" s="29" t="s">
        <v>8</v>
      </c>
      <c r="AH300" s="29" t="s">
        <v>8</v>
      </c>
      <c r="AI300" s="29" t="s">
        <v>8</v>
      </c>
      <c r="AJ300" s="29" t="s">
        <v>8</v>
      </c>
      <c r="AK300" s="29" t="s">
        <v>8</v>
      </c>
      <c r="AL300" s="29" t="s">
        <v>8</v>
      </c>
      <c r="AM300" s="29" t="s">
        <v>8</v>
      </c>
      <c r="AN300" s="29" t="s">
        <v>8</v>
      </c>
      <c r="AO300" s="29" t="s">
        <v>8</v>
      </c>
      <c r="AP300" s="29" t="s">
        <v>8</v>
      </c>
      <c r="AQ300" s="29" t="s">
        <v>8</v>
      </c>
      <c r="AR300" s="29" t="s">
        <v>8</v>
      </c>
      <c r="AS300" s="29" t="s">
        <v>8</v>
      </c>
      <c r="AT300" s="29">
        <v>3</v>
      </c>
      <c r="AU300" s="29" t="s">
        <v>8</v>
      </c>
      <c r="AV300" s="29">
        <v>2</v>
      </c>
      <c r="AW300" s="29">
        <v>1</v>
      </c>
      <c r="AX300" s="29">
        <v>0</v>
      </c>
      <c r="AY300" s="29">
        <v>10</v>
      </c>
      <c r="AZ300" s="29">
        <v>1</v>
      </c>
      <c r="BA300" s="29" t="s">
        <v>8</v>
      </c>
      <c r="BB300" s="29" t="s">
        <v>8</v>
      </c>
      <c r="BC300" s="29" t="s">
        <v>8</v>
      </c>
      <c r="BD300" s="29" t="s">
        <v>8</v>
      </c>
      <c r="BE300" s="29" t="s">
        <v>8</v>
      </c>
      <c r="BF300" s="29" t="s">
        <v>8</v>
      </c>
      <c r="BG300" s="29" t="s">
        <v>8</v>
      </c>
      <c r="BH300" s="29" t="s">
        <v>8</v>
      </c>
      <c r="BI300" s="29" t="s">
        <v>8</v>
      </c>
      <c r="BJ300" s="29" t="s">
        <v>8</v>
      </c>
      <c r="BK300" s="29" t="s">
        <v>8</v>
      </c>
      <c r="BL300" s="29" t="s">
        <v>8</v>
      </c>
      <c r="BM300" s="29" t="s">
        <v>8</v>
      </c>
      <c r="BN300" s="29" t="s">
        <v>8</v>
      </c>
      <c r="BO300" s="29" t="s">
        <v>8</v>
      </c>
      <c r="BP300" s="29" t="s">
        <v>8</v>
      </c>
      <c r="BQ300" s="29" t="s">
        <v>8</v>
      </c>
      <c r="BR300" s="29" t="s">
        <v>8</v>
      </c>
      <c r="BS300" s="29" t="s">
        <v>3400</v>
      </c>
      <c r="BT300" s="29" t="b">
        <v>1</v>
      </c>
      <c r="BU300" s="29" t="b">
        <v>0</v>
      </c>
      <c r="BV300" s="29" t="b">
        <v>1</v>
      </c>
      <c r="BW300" s="29" t="b">
        <v>0</v>
      </c>
      <c r="BX300" s="29" t="b">
        <v>0</v>
      </c>
      <c r="BY300" s="29" t="b">
        <v>0</v>
      </c>
      <c r="BZ300" s="29" t="b">
        <v>0</v>
      </c>
      <c r="CA300" s="29" t="b">
        <v>0</v>
      </c>
      <c r="CB300" s="29">
        <v>1</v>
      </c>
      <c r="CC300" s="29" t="s">
        <v>3592</v>
      </c>
      <c r="CD300" s="29" t="s">
        <v>3593</v>
      </c>
      <c r="CE300" s="29" t="s">
        <v>3594</v>
      </c>
      <c r="CF300" s="29" t="s">
        <v>3595</v>
      </c>
    </row>
    <row r="301" spans="1:84" x14ac:dyDescent="0.25">
      <c r="A301" s="29" t="s">
        <v>3596</v>
      </c>
      <c r="B301" s="29">
        <v>310410928917370</v>
      </c>
      <c r="C301" s="29">
        <v>8.9014103279289106E+19</v>
      </c>
      <c r="D301" s="29">
        <v>353118081439583</v>
      </c>
      <c r="E301" s="29">
        <v>99</v>
      </c>
      <c r="F301" s="29">
        <v>1</v>
      </c>
      <c r="G301" s="29">
        <v>1304</v>
      </c>
      <c r="H301" s="29">
        <v>1304</v>
      </c>
      <c r="I301" s="29" t="s">
        <v>3597</v>
      </c>
      <c r="J301" s="29" t="s">
        <v>3598</v>
      </c>
      <c r="K301" s="50">
        <v>2373486506502830</v>
      </c>
      <c r="L301" s="50">
        <v>9042417090190510</v>
      </c>
      <c r="M301" s="50">
        <v>-6945802088285790</v>
      </c>
      <c r="N301" s="29" t="s">
        <v>18977</v>
      </c>
      <c r="O301" s="29">
        <v>1</v>
      </c>
      <c r="P301" s="29">
        <v>1</v>
      </c>
      <c r="Q301" s="29" t="s">
        <v>19107</v>
      </c>
      <c r="R301" s="29" t="s">
        <v>8</v>
      </c>
      <c r="S301" s="29" t="s">
        <v>8</v>
      </c>
      <c r="T301" s="29" t="s">
        <v>8</v>
      </c>
      <c r="U301" s="29" t="s">
        <v>8</v>
      </c>
      <c r="V301" s="29" t="s">
        <v>8</v>
      </c>
      <c r="W301" s="29" t="s">
        <v>8</v>
      </c>
      <c r="X301" s="29" t="s">
        <v>8</v>
      </c>
      <c r="Y301" s="29" t="s">
        <v>8</v>
      </c>
      <c r="Z301" s="29" t="s">
        <v>8</v>
      </c>
      <c r="AA301" s="29" t="s">
        <v>8</v>
      </c>
      <c r="AB301" s="29" t="s">
        <v>8</v>
      </c>
      <c r="AC301" s="29" t="s">
        <v>8</v>
      </c>
      <c r="AD301" s="29" t="s">
        <v>8</v>
      </c>
      <c r="AE301" s="29" t="s">
        <v>8</v>
      </c>
      <c r="AF301" s="29" t="s">
        <v>8</v>
      </c>
      <c r="AG301" s="29" t="s">
        <v>8</v>
      </c>
      <c r="AH301" s="29" t="s">
        <v>8</v>
      </c>
      <c r="AI301" s="29" t="s">
        <v>8</v>
      </c>
      <c r="AJ301" s="29" t="s">
        <v>8</v>
      </c>
      <c r="AK301" s="29" t="s">
        <v>8</v>
      </c>
      <c r="AL301" s="29" t="s">
        <v>8</v>
      </c>
      <c r="AM301" s="29" t="s">
        <v>8</v>
      </c>
      <c r="AN301" s="29" t="s">
        <v>8</v>
      </c>
      <c r="AO301" s="29" t="s">
        <v>8</v>
      </c>
      <c r="AP301" s="29" t="s">
        <v>8</v>
      </c>
      <c r="AQ301" s="29" t="s">
        <v>8</v>
      </c>
      <c r="AR301" s="29" t="s">
        <v>8</v>
      </c>
      <c r="AS301" s="29" t="s">
        <v>8</v>
      </c>
      <c r="AT301" s="29" t="s">
        <v>8</v>
      </c>
      <c r="AU301" s="29" t="s">
        <v>8</v>
      </c>
      <c r="AV301" s="29" t="s">
        <v>8</v>
      </c>
      <c r="AW301" s="29" t="s">
        <v>8</v>
      </c>
      <c r="AX301" s="29" t="s">
        <v>8</v>
      </c>
      <c r="AY301" s="29" t="s">
        <v>8</v>
      </c>
      <c r="AZ301" s="29" t="s">
        <v>8</v>
      </c>
      <c r="BA301" s="29" t="s">
        <v>8</v>
      </c>
      <c r="BB301" s="29" t="s">
        <v>8</v>
      </c>
      <c r="BC301" s="29">
        <v>2</v>
      </c>
      <c r="BD301" s="29">
        <v>1</v>
      </c>
      <c r="BE301" s="29">
        <v>2</v>
      </c>
      <c r="BF301" s="29">
        <v>1</v>
      </c>
      <c r="BG301" s="29" t="s">
        <v>8</v>
      </c>
      <c r="BH301" s="29">
        <v>1</v>
      </c>
      <c r="BI301" s="29">
        <v>0</v>
      </c>
      <c r="BJ301" s="29">
        <v>0</v>
      </c>
      <c r="BK301" s="29">
        <v>0</v>
      </c>
      <c r="BL301" s="29">
        <v>0</v>
      </c>
      <c r="BM301" s="29">
        <v>1</v>
      </c>
      <c r="BN301" s="29">
        <v>0</v>
      </c>
      <c r="BO301" s="29">
        <v>1</v>
      </c>
      <c r="BP301" s="29">
        <v>4</v>
      </c>
      <c r="BQ301" s="29" t="s">
        <v>8</v>
      </c>
      <c r="BR301" s="29" t="s">
        <v>8</v>
      </c>
      <c r="BS301" s="29" t="s">
        <v>1544</v>
      </c>
      <c r="BT301" s="29" t="b">
        <v>1</v>
      </c>
      <c r="BU301" s="29" t="b">
        <v>0</v>
      </c>
      <c r="BV301" s="29" t="b">
        <v>1</v>
      </c>
      <c r="BW301" s="29" t="b">
        <v>0</v>
      </c>
      <c r="BX301" s="29" t="b">
        <v>0</v>
      </c>
      <c r="BY301" s="29" t="b">
        <v>0</v>
      </c>
      <c r="BZ301" s="29" t="b">
        <v>0</v>
      </c>
      <c r="CA301" s="29" t="b">
        <v>0</v>
      </c>
      <c r="CB301" s="29">
        <v>1</v>
      </c>
      <c r="CC301" s="29" t="s">
        <v>3599</v>
      </c>
      <c r="CD301" s="29" t="s">
        <v>3600</v>
      </c>
      <c r="CE301" s="29" t="s">
        <v>3601</v>
      </c>
      <c r="CF301" s="29" t="s">
        <v>3602</v>
      </c>
    </row>
    <row r="302" spans="1:84" x14ac:dyDescent="0.25">
      <c r="A302" s="29" t="s">
        <v>3603</v>
      </c>
      <c r="B302" s="29">
        <v>310410928917370</v>
      </c>
      <c r="C302" s="29">
        <v>8.9014103279289106E+19</v>
      </c>
      <c r="D302" s="29">
        <v>353118081439583</v>
      </c>
      <c r="E302" s="29">
        <v>99</v>
      </c>
      <c r="F302" s="29">
        <v>7</v>
      </c>
      <c r="G302" s="29">
        <v>1310</v>
      </c>
      <c r="H302" s="29">
        <v>1310</v>
      </c>
      <c r="I302" s="29" t="s">
        <v>3604</v>
      </c>
      <c r="J302" s="29" t="s">
        <v>3605</v>
      </c>
      <c r="K302" s="50">
        <v>2.37366163091152E+16</v>
      </c>
      <c r="L302" s="50">
        <v>9042202780803910</v>
      </c>
      <c r="M302" s="50">
        <v>-2887811747375720</v>
      </c>
      <c r="N302" s="29" t="s">
        <v>18972</v>
      </c>
      <c r="O302" s="29">
        <v>1</v>
      </c>
      <c r="P302" s="29">
        <v>1</v>
      </c>
      <c r="Q302" s="29" t="s">
        <v>8</v>
      </c>
      <c r="R302" s="29" t="s">
        <v>8</v>
      </c>
      <c r="S302" s="29" t="s">
        <v>8</v>
      </c>
      <c r="T302" s="29" t="s">
        <v>8</v>
      </c>
      <c r="U302" s="29" t="s">
        <v>8</v>
      </c>
      <c r="V302" s="29" t="s">
        <v>8</v>
      </c>
      <c r="W302" s="29" t="s">
        <v>8</v>
      </c>
      <c r="X302" s="29" t="s">
        <v>8</v>
      </c>
      <c r="Y302" s="29" t="s">
        <v>8</v>
      </c>
      <c r="Z302" s="29" t="s">
        <v>8</v>
      </c>
      <c r="AA302" s="29" t="s">
        <v>8</v>
      </c>
      <c r="AB302" s="29" t="s">
        <v>8</v>
      </c>
      <c r="AC302" s="29" t="s">
        <v>8</v>
      </c>
      <c r="AD302" s="29" t="s">
        <v>8</v>
      </c>
      <c r="AE302" s="29" t="s">
        <v>8</v>
      </c>
      <c r="AF302" s="29" t="s">
        <v>8</v>
      </c>
      <c r="AG302" s="29" t="s">
        <v>8</v>
      </c>
      <c r="AH302" s="29" t="s">
        <v>8</v>
      </c>
      <c r="AI302" s="29" t="s">
        <v>8</v>
      </c>
      <c r="AJ302" s="29" t="s">
        <v>8</v>
      </c>
      <c r="AK302" s="29" t="s">
        <v>8</v>
      </c>
      <c r="AL302" s="29" t="s">
        <v>8</v>
      </c>
      <c r="AM302" s="29" t="s">
        <v>8</v>
      </c>
      <c r="AN302" s="29" t="s">
        <v>8</v>
      </c>
      <c r="AO302" s="29" t="s">
        <v>8</v>
      </c>
      <c r="AP302" s="29" t="s">
        <v>8</v>
      </c>
      <c r="AQ302" s="29" t="s">
        <v>8</v>
      </c>
      <c r="AR302" s="29" t="s">
        <v>8</v>
      </c>
      <c r="AS302" s="29" t="s">
        <v>8</v>
      </c>
      <c r="AT302" s="29">
        <v>3</v>
      </c>
      <c r="AU302" s="29" t="s">
        <v>8</v>
      </c>
      <c r="AV302" s="29">
        <v>2</v>
      </c>
      <c r="AW302" s="29">
        <v>1</v>
      </c>
      <c r="AX302" s="29">
        <v>0</v>
      </c>
      <c r="AY302" s="29">
        <v>7</v>
      </c>
      <c r="AZ302" s="29">
        <v>1</v>
      </c>
      <c r="BA302" s="29" t="s">
        <v>8</v>
      </c>
      <c r="BB302" s="29" t="s">
        <v>8</v>
      </c>
      <c r="BC302" s="29" t="s">
        <v>8</v>
      </c>
      <c r="BD302" s="29" t="s">
        <v>8</v>
      </c>
      <c r="BE302" s="29" t="s">
        <v>8</v>
      </c>
      <c r="BF302" s="29" t="s">
        <v>8</v>
      </c>
      <c r="BG302" s="29" t="s">
        <v>8</v>
      </c>
      <c r="BH302" s="29" t="s">
        <v>8</v>
      </c>
      <c r="BI302" s="29" t="s">
        <v>8</v>
      </c>
      <c r="BJ302" s="29" t="s">
        <v>8</v>
      </c>
      <c r="BK302" s="29" t="s">
        <v>8</v>
      </c>
      <c r="BL302" s="29" t="s">
        <v>8</v>
      </c>
      <c r="BM302" s="29" t="s">
        <v>8</v>
      </c>
      <c r="BN302" s="29" t="s">
        <v>8</v>
      </c>
      <c r="BO302" s="29" t="s">
        <v>8</v>
      </c>
      <c r="BP302" s="29" t="s">
        <v>8</v>
      </c>
      <c r="BQ302" s="29" t="s">
        <v>8</v>
      </c>
      <c r="BR302" s="29" t="s">
        <v>8</v>
      </c>
      <c r="BS302" s="29" t="s">
        <v>3400</v>
      </c>
      <c r="BT302" s="29" t="b">
        <v>1</v>
      </c>
      <c r="BU302" s="29" t="b">
        <v>0</v>
      </c>
      <c r="BV302" s="29" t="b">
        <v>1</v>
      </c>
      <c r="BW302" s="29" t="b">
        <v>0</v>
      </c>
      <c r="BX302" s="29" t="b">
        <v>0</v>
      </c>
      <c r="BY302" s="29" t="b">
        <v>0</v>
      </c>
      <c r="BZ302" s="29" t="b">
        <v>0</v>
      </c>
      <c r="CA302" s="29" t="b">
        <v>0</v>
      </c>
      <c r="CB302" s="29">
        <v>1</v>
      </c>
      <c r="CC302" s="29" t="s">
        <v>3606</v>
      </c>
      <c r="CD302" s="29" t="s">
        <v>3607</v>
      </c>
      <c r="CE302" s="29" t="s">
        <v>3608</v>
      </c>
      <c r="CF302" s="29" t="s">
        <v>3609</v>
      </c>
    </row>
    <row r="303" spans="1:84" x14ac:dyDescent="0.25">
      <c r="A303" s="29" t="s">
        <v>3610</v>
      </c>
      <c r="B303" s="29">
        <v>310410928917370</v>
      </c>
      <c r="C303" s="29">
        <v>8.9014103279289106E+19</v>
      </c>
      <c r="D303" s="29">
        <v>353118081439583</v>
      </c>
      <c r="E303" s="29">
        <v>99</v>
      </c>
      <c r="F303" s="29">
        <v>1</v>
      </c>
      <c r="G303" s="29">
        <v>1305</v>
      </c>
      <c r="H303" s="29">
        <v>1305</v>
      </c>
      <c r="I303" s="29" t="s">
        <v>3611</v>
      </c>
      <c r="J303" s="29" t="s">
        <v>3612</v>
      </c>
      <c r="K303" s="50">
        <v>2373664023633610</v>
      </c>
      <c r="L303" s="50">
        <v>9042190367298130</v>
      </c>
      <c r="M303" s="50">
        <v>-4487821720341670</v>
      </c>
      <c r="N303" s="29" t="s">
        <v>18977</v>
      </c>
      <c r="O303" s="29">
        <v>1</v>
      </c>
      <c r="P303" s="29">
        <v>1</v>
      </c>
      <c r="Q303" s="29" t="s">
        <v>19108</v>
      </c>
      <c r="R303" s="29" t="s">
        <v>8</v>
      </c>
      <c r="S303" s="29" t="s">
        <v>8</v>
      </c>
      <c r="T303" s="29" t="s">
        <v>8</v>
      </c>
      <c r="U303" s="29" t="s">
        <v>8</v>
      </c>
      <c r="V303" s="29" t="s">
        <v>8</v>
      </c>
      <c r="W303" s="29" t="s">
        <v>8</v>
      </c>
      <c r="X303" s="29" t="s">
        <v>8</v>
      </c>
      <c r="Y303" s="29" t="s">
        <v>8</v>
      </c>
      <c r="Z303" s="29" t="s">
        <v>8</v>
      </c>
      <c r="AA303" s="29" t="s">
        <v>8</v>
      </c>
      <c r="AB303" s="29" t="s">
        <v>8</v>
      </c>
      <c r="AC303" s="29" t="s">
        <v>8</v>
      </c>
      <c r="AD303" s="29" t="s">
        <v>8</v>
      </c>
      <c r="AE303" s="29" t="s">
        <v>8</v>
      </c>
      <c r="AF303" s="29" t="s">
        <v>8</v>
      </c>
      <c r="AG303" s="29" t="s">
        <v>8</v>
      </c>
      <c r="AH303" s="29" t="s">
        <v>8</v>
      </c>
      <c r="AI303" s="29" t="s">
        <v>8</v>
      </c>
      <c r="AJ303" s="29" t="s">
        <v>8</v>
      </c>
      <c r="AK303" s="29" t="s">
        <v>8</v>
      </c>
      <c r="AL303" s="29" t="s">
        <v>8</v>
      </c>
      <c r="AM303" s="29" t="s">
        <v>8</v>
      </c>
      <c r="AN303" s="29" t="s">
        <v>8</v>
      </c>
      <c r="AO303" s="29" t="s">
        <v>8</v>
      </c>
      <c r="AP303" s="29" t="s">
        <v>8</v>
      </c>
      <c r="AQ303" s="29" t="s">
        <v>8</v>
      </c>
      <c r="AR303" s="29" t="s">
        <v>8</v>
      </c>
      <c r="AS303" s="29" t="s">
        <v>8</v>
      </c>
      <c r="AT303" s="29" t="s">
        <v>8</v>
      </c>
      <c r="AU303" s="29" t="s">
        <v>8</v>
      </c>
      <c r="AV303" s="29" t="s">
        <v>8</v>
      </c>
      <c r="AW303" s="29" t="s">
        <v>8</v>
      </c>
      <c r="AX303" s="29" t="s">
        <v>8</v>
      </c>
      <c r="AY303" s="29" t="s">
        <v>8</v>
      </c>
      <c r="AZ303" s="29" t="s">
        <v>8</v>
      </c>
      <c r="BA303" s="29" t="s">
        <v>8</v>
      </c>
      <c r="BB303" s="29" t="s">
        <v>8</v>
      </c>
      <c r="BC303" s="29">
        <v>2</v>
      </c>
      <c r="BD303" s="29">
        <v>1</v>
      </c>
      <c r="BE303" s="29">
        <v>2</v>
      </c>
      <c r="BF303" s="29">
        <v>1</v>
      </c>
      <c r="BG303" s="29" t="s">
        <v>8</v>
      </c>
      <c r="BH303" s="29">
        <v>0</v>
      </c>
      <c r="BI303" s="29">
        <v>0</v>
      </c>
      <c r="BJ303" s="29">
        <v>0</v>
      </c>
      <c r="BK303" s="29">
        <v>0</v>
      </c>
      <c r="BL303" s="29">
        <v>0</v>
      </c>
      <c r="BM303" s="29">
        <v>1</v>
      </c>
      <c r="BN303" s="29">
        <v>0</v>
      </c>
      <c r="BO303" s="29">
        <v>1</v>
      </c>
      <c r="BP303" s="29">
        <v>4</v>
      </c>
      <c r="BQ303" s="29" t="s">
        <v>8</v>
      </c>
      <c r="BR303" s="29" t="s">
        <v>8</v>
      </c>
      <c r="BS303" s="29" t="s">
        <v>1544</v>
      </c>
      <c r="BT303" s="29" t="b">
        <v>1</v>
      </c>
      <c r="BU303" s="29" t="b">
        <v>0</v>
      </c>
      <c r="BV303" s="29" t="b">
        <v>1</v>
      </c>
      <c r="BW303" s="29" t="b">
        <v>0</v>
      </c>
      <c r="BX303" s="29" t="b">
        <v>0</v>
      </c>
      <c r="BY303" s="29" t="b">
        <v>0</v>
      </c>
      <c r="BZ303" s="29" t="b">
        <v>0</v>
      </c>
      <c r="CA303" s="29" t="b">
        <v>0</v>
      </c>
      <c r="CB303" s="29">
        <v>1</v>
      </c>
      <c r="CC303" s="29" t="s">
        <v>3613</v>
      </c>
      <c r="CD303" s="29" t="s">
        <v>3614</v>
      </c>
      <c r="CE303" s="29" t="s">
        <v>3615</v>
      </c>
      <c r="CF303" s="29" t="s">
        <v>3616</v>
      </c>
    </row>
    <row r="304" spans="1:84" x14ac:dyDescent="0.25">
      <c r="A304" s="29" t="s">
        <v>3617</v>
      </c>
      <c r="B304" s="29">
        <v>310410928917370</v>
      </c>
      <c r="C304" s="29">
        <v>8.9014103279289106E+19</v>
      </c>
      <c r="D304" s="29">
        <v>353118081439583</v>
      </c>
      <c r="E304" s="29">
        <v>99</v>
      </c>
      <c r="F304" s="29">
        <v>10</v>
      </c>
      <c r="G304" s="29">
        <v>1306</v>
      </c>
      <c r="H304" s="29">
        <v>1306</v>
      </c>
      <c r="I304" s="29" t="s">
        <v>3618</v>
      </c>
      <c r="J304" s="29" t="s">
        <v>3619</v>
      </c>
      <c r="K304" s="50">
        <v>2373600877229050</v>
      </c>
      <c r="L304" s="50">
        <v>904229327607494</v>
      </c>
      <c r="M304" s="50">
        <v>-1435790874320300</v>
      </c>
      <c r="N304" s="29" t="s">
        <v>18977</v>
      </c>
      <c r="O304" s="29">
        <v>1</v>
      </c>
      <c r="P304" s="29">
        <v>1</v>
      </c>
      <c r="Q304" s="29" t="s">
        <v>18997</v>
      </c>
      <c r="R304" s="29" t="s">
        <v>8</v>
      </c>
      <c r="S304" s="29" t="s">
        <v>8</v>
      </c>
      <c r="T304" s="29" t="s">
        <v>8</v>
      </c>
      <c r="U304" s="29" t="s">
        <v>8</v>
      </c>
      <c r="V304" s="29" t="s">
        <v>8</v>
      </c>
      <c r="W304" s="29" t="s">
        <v>8</v>
      </c>
      <c r="X304" s="29" t="s">
        <v>8</v>
      </c>
      <c r="Y304" s="29" t="s">
        <v>8</v>
      </c>
      <c r="Z304" s="29" t="s">
        <v>8</v>
      </c>
      <c r="AA304" s="29" t="s">
        <v>8</v>
      </c>
      <c r="AB304" s="29" t="s">
        <v>8</v>
      </c>
      <c r="AC304" s="29" t="s">
        <v>8</v>
      </c>
      <c r="AD304" s="29" t="s">
        <v>8</v>
      </c>
      <c r="AE304" s="29" t="s">
        <v>8</v>
      </c>
      <c r="AF304" s="29" t="s">
        <v>8</v>
      </c>
      <c r="AG304" s="29" t="s">
        <v>8</v>
      </c>
      <c r="AH304" s="29" t="s">
        <v>8</v>
      </c>
      <c r="AI304" s="29" t="s">
        <v>8</v>
      </c>
      <c r="AJ304" s="29" t="s">
        <v>8</v>
      </c>
      <c r="AK304" s="29" t="s">
        <v>8</v>
      </c>
      <c r="AL304" s="29" t="s">
        <v>8</v>
      </c>
      <c r="AM304" s="29">
        <v>3</v>
      </c>
      <c r="AN304" s="29" t="s">
        <v>8</v>
      </c>
      <c r="AO304" s="29">
        <v>1</v>
      </c>
      <c r="AP304" s="29">
        <v>1</v>
      </c>
      <c r="AQ304" s="29">
        <v>2</v>
      </c>
      <c r="AR304" s="29" t="s">
        <v>18982</v>
      </c>
      <c r="AS304" s="29" t="s">
        <v>18974</v>
      </c>
      <c r="AT304" s="29" t="s">
        <v>8</v>
      </c>
      <c r="AU304" s="29" t="s">
        <v>8</v>
      </c>
      <c r="AV304" s="29" t="s">
        <v>8</v>
      </c>
      <c r="AW304" s="29" t="s">
        <v>8</v>
      </c>
      <c r="AX304" s="29" t="s">
        <v>8</v>
      </c>
      <c r="AY304" s="29" t="s">
        <v>8</v>
      </c>
      <c r="AZ304" s="29" t="s">
        <v>8</v>
      </c>
      <c r="BA304" s="29" t="s">
        <v>8</v>
      </c>
      <c r="BB304" s="29" t="s">
        <v>8</v>
      </c>
      <c r="BC304" s="29" t="s">
        <v>8</v>
      </c>
      <c r="BD304" s="29" t="s">
        <v>8</v>
      </c>
      <c r="BE304" s="29" t="s">
        <v>8</v>
      </c>
      <c r="BF304" s="29" t="s">
        <v>8</v>
      </c>
      <c r="BG304" s="29" t="s">
        <v>8</v>
      </c>
      <c r="BH304" s="29" t="s">
        <v>8</v>
      </c>
      <c r="BI304" s="29" t="s">
        <v>8</v>
      </c>
      <c r="BJ304" s="29" t="s">
        <v>8</v>
      </c>
      <c r="BK304" s="29" t="s">
        <v>8</v>
      </c>
      <c r="BL304" s="29" t="s">
        <v>8</v>
      </c>
      <c r="BM304" s="29" t="s">
        <v>8</v>
      </c>
      <c r="BN304" s="29" t="s">
        <v>8</v>
      </c>
      <c r="BO304" s="29" t="s">
        <v>8</v>
      </c>
      <c r="BP304" s="29" t="s">
        <v>8</v>
      </c>
      <c r="BQ304" s="29" t="s">
        <v>8</v>
      </c>
      <c r="BR304" s="29" t="s">
        <v>8</v>
      </c>
      <c r="BS304" s="29" t="s">
        <v>3440</v>
      </c>
      <c r="BT304" s="29" t="b">
        <v>1</v>
      </c>
      <c r="BU304" s="29" t="b">
        <v>0</v>
      </c>
      <c r="BV304" s="29" t="b">
        <v>1</v>
      </c>
      <c r="BW304" s="29" t="b">
        <v>0</v>
      </c>
      <c r="BX304" s="29" t="b">
        <v>0</v>
      </c>
      <c r="BY304" s="29" t="b">
        <v>0</v>
      </c>
      <c r="BZ304" s="29" t="b">
        <v>0</v>
      </c>
      <c r="CA304" s="29" t="b">
        <v>0</v>
      </c>
      <c r="CB304" s="29">
        <v>1</v>
      </c>
      <c r="CC304" s="29" t="s">
        <v>3620</v>
      </c>
      <c r="CD304" s="29" t="s">
        <v>3621</v>
      </c>
      <c r="CE304" s="29" t="s">
        <v>3622</v>
      </c>
      <c r="CF304" s="29" t="s">
        <v>3623</v>
      </c>
    </row>
    <row r="305" spans="1:84" x14ac:dyDescent="0.25">
      <c r="A305" s="29" t="s">
        <v>3624</v>
      </c>
      <c r="B305" s="29">
        <v>310410928917370</v>
      </c>
      <c r="C305" s="29">
        <v>8.9014103279289106E+19</v>
      </c>
      <c r="D305" s="29">
        <v>353118081439583</v>
      </c>
      <c r="E305" s="29">
        <v>99</v>
      </c>
      <c r="F305" s="29">
        <v>10</v>
      </c>
      <c r="G305" s="29">
        <v>1307</v>
      </c>
      <c r="H305" s="29">
        <v>1307</v>
      </c>
      <c r="I305" s="29" t="s">
        <v>3625</v>
      </c>
      <c r="J305" s="29" t="s">
        <v>3626</v>
      </c>
      <c r="K305" s="50">
        <v>2.37370150879345E+16</v>
      </c>
      <c r="L305" s="50">
        <v>9042281247014900</v>
      </c>
      <c r="M305" s="50">
        <v>-2682852767351740</v>
      </c>
      <c r="N305" s="29" t="s">
        <v>18977</v>
      </c>
      <c r="O305" s="29">
        <v>1</v>
      </c>
      <c r="P305" s="29">
        <v>1</v>
      </c>
      <c r="Q305" s="29" t="s">
        <v>18997</v>
      </c>
      <c r="R305" s="29" t="s">
        <v>8</v>
      </c>
      <c r="S305" s="29" t="s">
        <v>8</v>
      </c>
      <c r="T305" s="29" t="s">
        <v>8</v>
      </c>
      <c r="U305" s="29" t="s">
        <v>8</v>
      </c>
      <c r="V305" s="29" t="s">
        <v>8</v>
      </c>
      <c r="W305" s="29" t="s">
        <v>8</v>
      </c>
      <c r="X305" s="29" t="s">
        <v>8</v>
      </c>
      <c r="Y305" s="29" t="s">
        <v>8</v>
      </c>
      <c r="Z305" s="29" t="s">
        <v>8</v>
      </c>
      <c r="AA305" s="29" t="s">
        <v>8</v>
      </c>
      <c r="AB305" s="29" t="s">
        <v>8</v>
      </c>
      <c r="AC305" s="29" t="s">
        <v>8</v>
      </c>
      <c r="AD305" s="29" t="s">
        <v>8</v>
      </c>
      <c r="AE305" s="29" t="s">
        <v>8</v>
      </c>
      <c r="AF305" s="29" t="s">
        <v>8</v>
      </c>
      <c r="AG305" s="29" t="s">
        <v>8</v>
      </c>
      <c r="AH305" s="29" t="s">
        <v>8</v>
      </c>
      <c r="AI305" s="29" t="s">
        <v>8</v>
      </c>
      <c r="AJ305" s="29" t="s">
        <v>8</v>
      </c>
      <c r="AK305" s="29" t="s">
        <v>8</v>
      </c>
      <c r="AL305" s="29" t="s">
        <v>8</v>
      </c>
      <c r="AM305" s="29">
        <v>3</v>
      </c>
      <c r="AN305" s="29" t="s">
        <v>8</v>
      </c>
      <c r="AO305" s="29">
        <v>1</v>
      </c>
      <c r="AP305" s="29">
        <v>1</v>
      </c>
      <c r="AQ305" s="29">
        <v>2</v>
      </c>
      <c r="AR305" s="29" t="s">
        <v>18998</v>
      </c>
      <c r="AS305" s="29" t="s">
        <v>18974</v>
      </c>
      <c r="AT305" s="29" t="s">
        <v>8</v>
      </c>
      <c r="AU305" s="29" t="s">
        <v>8</v>
      </c>
      <c r="AV305" s="29" t="s">
        <v>8</v>
      </c>
      <c r="AW305" s="29" t="s">
        <v>8</v>
      </c>
      <c r="AX305" s="29" t="s">
        <v>8</v>
      </c>
      <c r="AY305" s="29" t="s">
        <v>8</v>
      </c>
      <c r="AZ305" s="29" t="s">
        <v>8</v>
      </c>
      <c r="BA305" s="29" t="s">
        <v>8</v>
      </c>
      <c r="BB305" s="29" t="s">
        <v>8</v>
      </c>
      <c r="BC305" s="29" t="s">
        <v>8</v>
      </c>
      <c r="BD305" s="29" t="s">
        <v>8</v>
      </c>
      <c r="BE305" s="29" t="s">
        <v>8</v>
      </c>
      <c r="BF305" s="29" t="s">
        <v>8</v>
      </c>
      <c r="BG305" s="29" t="s">
        <v>8</v>
      </c>
      <c r="BH305" s="29" t="s">
        <v>8</v>
      </c>
      <c r="BI305" s="29" t="s">
        <v>8</v>
      </c>
      <c r="BJ305" s="29" t="s">
        <v>8</v>
      </c>
      <c r="BK305" s="29" t="s">
        <v>8</v>
      </c>
      <c r="BL305" s="29" t="s">
        <v>8</v>
      </c>
      <c r="BM305" s="29" t="s">
        <v>8</v>
      </c>
      <c r="BN305" s="29" t="s">
        <v>8</v>
      </c>
      <c r="BO305" s="29" t="s">
        <v>8</v>
      </c>
      <c r="BP305" s="29" t="s">
        <v>8</v>
      </c>
      <c r="BQ305" s="29" t="s">
        <v>8</v>
      </c>
      <c r="BR305" s="29" t="s">
        <v>8</v>
      </c>
      <c r="BS305" s="29" t="s">
        <v>3627</v>
      </c>
      <c r="BT305" s="29" t="b">
        <v>1</v>
      </c>
      <c r="BU305" s="29" t="b">
        <v>0</v>
      </c>
      <c r="BV305" s="29" t="b">
        <v>1</v>
      </c>
      <c r="BW305" s="29" t="b">
        <v>0</v>
      </c>
      <c r="BX305" s="29" t="b">
        <v>0</v>
      </c>
      <c r="BY305" s="29" t="b">
        <v>0</v>
      </c>
      <c r="BZ305" s="29" t="b">
        <v>0</v>
      </c>
      <c r="CA305" s="29" t="b">
        <v>0</v>
      </c>
      <c r="CB305" s="29">
        <v>1</v>
      </c>
      <c r="CC305" s="29" t="s">
        <v>3628</v>
      </c>
      <c r="CD305" s="29" t="s">
        <v>3629</v>
      </c>
      <c r="CE305" s="29" t="s">
        <v>3630</v>
      </c>
      <c r="CF305" s="29" t="s">
        <v>3631</v>
      </c>
    </row>
    <row r="306" spans="1:84" x14ac:dyDescent="0.25">
      <c r="A306" s="29" t="s">
        <v>3632</v>
      </c>
      <c r="B306" s="29">
        <v>310410942995952</v>
      </c>
      <c r="C306" s="29">
        <v>8.9014103279429894E+19</v>
      </c>
      <c r="D306" s="29">
        <v>353118083539513</v>
      </c>
      <c r="E306" s="29">
        <v>99</v>
      </c>
      <c r="F306" s="29">
        <v>9</v>
      </c>
      <c r="G306" s="29">
        <v>1313</v>
      </c>
      <c r="H306" s="29">
        <v>1313</v>
      </c>
      <c r="I306" s="29" t="s">
        <v>3633</v>
      </c>
      <c r="J306" s="29" t="s">
        <v>3634</v>
      </c>
      <c r="K306" s="50">
        <v>2373471634120330</v>
      </c>
      <c r="L306" s="50">
        <v>9042238188781110</v>
      </c>
      <c r="M306" s="50">
        <v>-3873762349560380</v>
      </c>
      <c r="N306" s="29" t="s">
        <v>18977</v>
      </c>
      <c r="O306" s="29">
        <v>1</v>
      </c>
      <c r="P306" s="29">
        <v>1</v>
      </c>
      <c r="Q306" s="29" t="s">
        <v>19109</v>
      </c>
      <c r="R306" s="29" t="s">
        <v>8</v>
      </c>
      <c r="S306" s="29" t="s">
        <v>8</v>
      </c>
      <c r="T306" s="29" t="s">
        <v>8</v>
      </c>
      <c r="U306" s="29" t="s">
        <v>8</v>
      </c>
      <c r="V306" s="29">
        <v>5</v>
      </c>
      <c r="W306" s="29" t="s">
        <v>3504</v>
      </c>
      <c r="X306" s="29">
        <v>0</v>
      </c>
      <c r="Y306" s="29" t="s">
        <v>8</v>
      </c>
      <c r="Z306" s="29">
        <v>2</v>
      </c>
      <c r="AA306" s="29" t="s">
        <v>18988</v>
      </c>
      <c r="AB306" s="29" t="s">
        <v>19008</v>
      </c>
      <c r="AC306" s="29" t="s">
        <v>8</v>
      </c>
      <c r="AD306" s="29" t="s">
        <v>8</v>
      </c>
      <c r="AE306" s="29" t="s">
        <v>8</v>
      </c>
      <c r="AF306" s="29" t="s">
        <v>8</v>
      </c>
      <c r="AG306" s="29" t="s">
        <v>8</v>
      </c>
      <c r="AH306" s="29" t="s">
        <v>8</v>
      </c>
      <c r="AI306" s="29" t="s">
        <v>8</v>
      </c>
      <c r="AJ306" s="29" t="s">
        <v>8</v>
      </c>
      <c r="AK306" s="29" t="s">
        <v>8</v>
      </c>
      <c r="AL306" s="29" t="s">
        <v>8</v>
      </c>
      <c r="AM306" s="29" t="s">
        <v>8</v>
      </c>
      <c r="AN306" s="29" t="s">
        <v>8</v>
      </c>
      <c r="AO306" s="29" t="s">
        <v>8</v>
      </c>
      <c r="AP306" s="29" t="s">
        <v>8</v>
      </c>
      <c r="AQ306" s="29" t="s">
        <v>8</v>
      </c>
      <c r="AR306" s="29" t="s">
        <v>8</v>
      </c>
      <c r="AS306" s="29" t="s">
        <v>8</v>
      </c>
      <c r="AT306" s="29" t="s">
        <v>8</v>
      </c>
      <c r="AU306" s="29" t="s">
        <v>8</v>
      </c>
      <c r="AV306" s="29" t="s">
        <v>8</v>
      </c>
      <c r="AW306" s="29" t="s">
        <v>8</v>
      </c>
      <c r="AX306" s="29" t="s">
        <v>8</v>
      </c>
      <c r="AY306" s="29" t="s">
        <v>8</v>
      </c>
      <c r="AZ306" s="29" t="s">
        <v>8</v>
      </c>
      <c r="BA306" s="29" t="s">
        <v>8</v>
      </c>
      <c r="BB306" s="29" t="s">
        <v>8</v>
      </c>
      <c r="BC306" s="29" t="s">
        <v>8</v>
      </c>
      <c r="BD306" s="29" t="s">
        <v>8</v>
      </c>
      <c r="BE306" s="29" t="s">
        <v>8</v>
      </c>
      <c r="BF306" s="29" t="s">
        <v>8</v>
      </c>
      <c r="BG306" s="29" t="s">
        <v>8</v>
      </c>
      <c r="BH306" s="29" t="s">
        <v>8</v>
      </c>
      <c r="BI306" s="29" t="s">
        <v>8</v>
      </c>
      <c r="BJ306" s="29" t="s">
        <v>8</v>
      </c>
      <c r="BK306" s="29" t="s">
        <v>8</v>
      </c>
      <c r="BL306" s="29" t="s">
        <v>8</v>
      </c>
      <c r="BM306" s="29" t="s">
        <v>8</v>
      </c>
      <c r="BN306" s="29" t="s">
        <v>8</v>
      </c>
      <c r="BO306" s="29" t="s">
        <v>8</v>
      </c>
      <c r="BP306" s="29" t="s">
        <v>8</v>
      </c>
      <c r="BQ306" s="29" t="s">
        <v>8</v>
      </c>
      <c r="BR306" s="29" t="s">
        <v>8</v>
      </c>
      <c r="BS306" s="29" t="s">
        <v>3488</v>
      </c>
      <c r="BT306" s="29" t="b">
        <v>0</v>
      </c>
      <c r="BU306" s="29" t="b">
        <v>0</v>
      </c>
      <c r="BV306" s="29" t="b">
        <v>0</v>
      </c>
      <c r="BW306" s="29" t="b">
        <v>0</v>
      </c>
      <c r="BX306" s="29" t="b">
        <v>0</v>
      </c>
      <c r="BY306" s="29" t="b">
        <v>1</v>
      </c>
      <c r="BZ306" s="29" t="b">
        <v>1</v>
      </c>
      <c r="CA306" s="29" t="b">
        <v>0</v>
      </c>
      <c r="CB306" s="29">
        <v>1</v>
      </c>
      <c r="CC306" s="29" t="s">
        <v>3635</v>
      </c>
      <c r="CD306" s="29" t="s">
        <v>3636</v>
      </c>
      <c r="CE306" s="29" t="s">
        <v>3637</v>
      </c>
      <c r="CF306" s="29" t="s">
        <v>3638</v>
      </c>
    </row>
    <row r="307" spans="1:84" x14ac:dyDescent="0.25">
      <c r="A307" s="29" t="s">
        <v>3639</v>
      </c>
      <c r="B307" s="29">
        <v>310410942995952</v>
      </c>
      <c r="C307" s="29">
        <v>8.9014103279429894E+19</v>
      </c>
      <c r="D307" s="29">
        <v>353118083539513</v>
      </c>
      <c r="E307" s="29">
        <v>99</v>
      </c>
      <c r="F307" s="29">
        <v>3</v>
      </c>
      <c r="G307" s="29">
        <v>1311</v>
      </c>
      <c r="H307" s="29">
        <v>1311</v>
      </c>
      <c r="I307" s="29" t="s">
        <v>3640</v>
      </c>
      <c r="J307" s="29" t="s">
        <v>3641</v>
      </c>
      <c r="K307" s="50">
        <v>2.37347036318027E+16</v>
      </c>
      <c r="L307" s="50">
        <v>9042244401827250</v>
      </c>
      <c r="M307" s="50">
        <v>-2.67328216769937E+16</v>
      </c>
      <c r="N307" s="29" t="s">
        <v>18977</v>
      </c>
      <c r="O307" s="29">
        <v>1</v>
      </c>
      <c r="P307" s="29">
        <v>1</v>
      </c>
      <c r="Q307" s="29" t="s">
        <v>19102</v>
      </c>
      <c r="R307" s="29" t="s">
        <v>8</v>
      </c>
      <c r="S307" s="29" t="s">
        <v>8</v>
      </c>
      <c r="T307" s="29" t="s">
        <v>8</v>
      </c>
      <c r="U307" s="29" t="s">
        <v>8</v>
      </c>
      <c r="V307" s="29" t="s">
        <v>8</v>
      </c>
      <c r="W307" s="29" t="s">
        <v>8</v>
      </c>
      <c r="X307" s="29" t="s">
        <v>8</v>
      </c>
      <c r="Y307" s="29" t="s">
        <v>8</v>
      </c>
      <c r="Z307" s="29" t="s">
        <v>8</v>
      </c>
      <c r="AA307" s="29" t="s">
        <v>8</v>
      </c>
      <c r="AB307" s="29" t="s">
        <v>8</v>
      </c>
      <c r="AC307" s="29" t="s">
        <v>8</v>
      </c>
      <c r="AD307" s="29" t="s">
        <v>8</v>
      </c>
      <c r="AE307" s="29" t="s">
        <v>8</v>
      </c>
      <c r="AF307" s="29" t="s">
        <v>8</v>
      </c>
      <c r="AG307" s="29">
        <v>1</v>
      </c>
      <c r="AH307" s="29">
        <v>6</v>
      </c>
      <c r="AI307" s="29" t="s">
        <v>3504</v>
      </c>
      <c r="AJ307" s="29">
        <v>2</v>
      </c>
      <c r="AK307" s="29" t="s">
        <v>18988</v>
      </c>
      <c r="AL307" s="29" t="s">
        <v>18983</v>
      </c>
      <c r="AM307" s="29" t="s">
        <v>8</v>
      </c>
      <c r="AN307" s="29" t="s">
        <v>8</v>
      </c>
      <c r="AO307" s="29" t="s">
        <v>8</v>
      </c>
      <c r="AP307" s="29" t="s">
        <v>8</v>
      </c>
      <c r="AQ307" s="29" t="s">
        <v>8</v>
      </c>
      <c r="AR307" s="29" t="s">
        <v>8</v>
      </c>
      <c r="AS307" s="29" t="s">
        <v>8</v>
      </c>
      <c r="AT307" s="29" t="s">
        <v>8</v>
      </c>
      <c r="AU307" s="29" t="s">
        <v>8</v>
      </c>
      <c r="AV307" s="29" t="s">
        <v>8</v>
      </c>
      <c r="AW307" s="29" t="s">
        <v>8</v>
      </c>
      <c r="AX307" s="29" t="s">
        <v>8</v>
      </c>
      <c r="AY307" s="29" t="s">
        <v>8</v>
      </c>
      <c r="AZ307" s="29" t="s">
        <v>8</v>
      </c>
      <c r="BA307" s="29" t="s">
        <v>8</v>
      </c>
      <c r="BB307" s="29" t="s">
        <v>8</v>
      </c>
      <c r="BC307" s="29" t="s">
        <v>8</v>
      </c>
      <c r="BD307" s="29" t="s">
        <v>8</v>
      </c>
      <c r="BE307" s="29" t="s">
        <v>8</v>
      </c>
      <c r="BF307" s="29" t="s">
        <v>8</v>
      </c>
      <c r="BG307" s="29" t="s">
        <v>8</v>
      </c>
      <c r="BH307" s="29" t="s">
        <v>8</v>
      </c>
      <c r="BI307" s="29" t="s">
        <v>8</v>
      </c>
      <c r="BJ307" s="29" t="s">
        <v>8</v>
      </c>
      <c r="BK307" s="29" t="s">
        <v>8</v>
      </c>
      <c r="BL307" s="29" t="s">
        <v>8</v>
      </c>
      <c r="BM307" s="29" t="s">
        <v>8</v>
      </c>
      <c r="BN307" s="29" t="s">
        <v>8</v>
      </c>
      <c r="BO307" s="29" t="s">
        <v>8</v>
      </c>
      <c r="BP307" s="29" t="s">
        <v>8</v>
      </c>
      <c r="BQ307" s="29" t="s">
        <v>8</v>
      </c>
      <c r="BR307" s="29" t="s">
        <v>8</v>
      </c>
      <c r="BS307" s="29" t="s">
        <v>3642</v>
      </c>
      <c r="BT307" s="29" t="b">
        <v>0</v>
      </c>
      <c r="BU307" s="29" t="b">
        <v>0</v>
      </c>
      <c r="BV307" s="29" t="b">
        <v>0</v>
      </c>
      <c r="BW307" s="29" t="b">
        <v>0</v>
      </c>
      <c r="BX307" s="29" t="b">
        <v>0</v>
      </c>
      <c r="BY307" s="29" t="b">
        <v>1</v>
      </c>
      <c r="BZ307" s="29" t="b">
        <v>1</v>
      </c>
      <c r="CA307" s="29" t="b">
        <v>0</v>
      </c>
      <c r="CB307" s="29">
        <v>1</v>
      </c>
      <c r="CC307" s="29" t="s">
        <v>3643</v>
      </c>
      <c r="CD307" s="29" t="s">
        <v>3644</v>
      </c>
      <c r="CE307" s="29" t="s">
        <v>3645</v>
      </c>
      <c r="CF307" s="29" t="s">
        <v>3646</v>
      </c>
    </row>
    <row r="308" spans="1:84" x14ac:dyDescent="0.25">
      <c r="A308" s="29" t="s">
        <v>3647</v>
      </c>
      <c r="B308" s="29">
        <v>310410942995952</v>
      </c>
      <c r="C308" s="29">
        <v>8.9014103279429894E+19</v>
      </c>
      <c r="D308" s="29">
        <v>353118083539513</v>
      </c>
      <c r="E308" s="29">
        <v>99</v>
      </c>
      <c r="F308" s="29">
        <v>9</v>
      </c>
      <c r="G308" s="29">
        <v>1314</v>
      </c>
      <c r="H308" s="29">
        <v>1314</v>
      </c>
      <c r="I308" s="29" t="s">
        <v>3648</v>
      </c>
      <c r="J308" s="29" t="s">
        <v>3649</v>
      </c>
      <c r="K308" s="50">
        <v>2373492308689300</v>
      </c>
      <c r="L308" s="50">
        <v>9042369533703310</v>
      </c>
      <c r="M308" s="50">
        <v>-3250228882792970</v>
      </c>
      <c r="N308" s="29" t="s">
        <v>18977</v>
      </c>
      <c r="O308" s="29">
        <v>1</v>
      </c>
      <c r="P308" s="29">
        <v>1</v>
      </c>
      <c r="Q308" s="29" t="s">
        <v>19052</v>
      </c>
      <c r="R308" s="29" t="s">
        <v>8</v>
      </c>
      <c r="S308" s="29" t="s">
        <v>8</v>
      </c>
      <c r="T308" s="29" t="s">
        <v>8</v>
      </c>
      <c r="U308" s="29" t="s">
        <v>8</v>
      </c>
      <c r="V308" s="29">
        <v>5</v>
      </c>
      <c r="W308" s="29" t="s">
        <v>3504</v>
      </c>
      <c r="X308" s="29">
        <v>0</v>
      </c>
      <c r="Y308" s="29" t="s">
        <v>8</v>
      </c>
      <c r="Z308" s="29">
        <v>2</v>
      </c>
      <c r="AA308" s="29" t="s">
        <v>18982</v>
      </c>
      <c r="AB308" s="29" t="s">
        <v>18994</v>
      </c>
      <c r="AC308" s="29" t="s">
        <v>8</v>
      </c>
      <c r="AD308" s="29" t="s">
        <v>8</v>
      </c>
      <c r="AE308" s="29" t="s">
        <v>8</v>
      </c>
      <c r="AF308" s="29" t="s">
        <v>8</v>
      </c>
      <c r="AG308" s="29" t="s">
        <v>8</v>
      </c>
      <c r="AH308" s="29" t="s">
        <v>8</v>
      </c>
      <c r="AI308" s="29" t="s">
        <v>8</v>
      </c>
      <c r="AJ308" s="29" t="s">
        <v>8</v>
      </c>
      <c r="AK308" s="29" t="s">
        <v>8</v>
      </c>
      <c r="AL308" s="29" t="s">
        <v>8</v>
      </c>
      <c r="AM308" s="29" t="s">
        <v>8</v>
      </c>
      <c r="AN308" s="29" t="s">
        <v>8</v>
      </c>
      <c r="AO308" s="29" t="s">
        <v>8</v>
      </c>
      <c r="AP308" s="29" t="s">
        <v>8</v>
      </c>
      <c r="AQ308" s="29" t="s">
        <v>8</v>
      </c>
      <c r="AR308" s="29" t="s">
        <v>8</v>
      </c>
      <c r="AS308" s="29" t="s">
        <v>8</v>
      </c>
      <c r="AT308" s="29" t="s">
        <v>8</v>
      </c>
      <c r="AU308" s="29" t="s">
        <v>8</v>
      </c>
      <c r="AV308" s="29" t="s">
        <v>8</v>
      </c>
      <c r="AW308" s="29" t="s">
        <v>8</v>
      </c>
      <c r="AX308" s="29" t="s">
        <v>8</v>
      </c>
      <c r="AY308" s="29" t="s">
        <v>8</v>
      </c>
      <c r="AZ308" s="29" t="s">
        <v>8</v>
      </c>
      <c r="BA308" s="29" t="s">
        <v>8</v>
      </c>
      <c r="BB308" s="29" t="s">
        <v>8</v>
      </c>
      <c r="BC308" s="29" t="s">
        <v>8</v>
      </c>
      <c r="BD308" s="29" t="s">
        <v>8</v>
      </c>
      <c r="BE308" s="29" t="s">
        <v>8</v>
      </c>
      <c r="BF308" s="29" t="s">
        <v>8</v>
      </c>
      <c r="BG308" s="29" t="s">
        <v>8</v>
      </c>
      <c r="BH308" s="29" t="s">
        <v>8</v>
      </c>
      <c r="BI308" s="29" t="s">
        <v>8</v>
      </c>
      <c r="BJ308" s="29" t="s">
        <v>8</v>
      </c>
      <c r="BK308" s="29" t="s">
        <v>8</v>
      </c>
      <c r="BL308" s="29" t="s">
        <v>8</v>
      </c>
      <c r="BM308" s="29" t="s">
        <v>8</v>
      </c>
      <c r="BN308" s="29" t="s">
        <v>8</v>
      </c>
      <c r="BO308" s="29" t="s">
        <v>8</v>
      </c>
      <c r="BP308" s="29" t="s">
        <v>8</v>
      </c>
      <c r="BQ308" s="29" t="s">
        <v>8</v>
      </c>
      <c r="BR308" s="29" t="s">
        <v>8</v>
      </c>
      <c r="BS308" s="29" t="s">
        <v>3505</v>
      </c>
      <c r="BT308" s="29" t="b">
        <v>0</v>
      </c>
      <c r="BU308" s="29" t="b">
        <v>0</v>
      </c>
      <c r="BV308" s="29" t="b">
        <v>0</v>
      </c>
      <c r="BW308" s="29" t="b">
        <v>0</v>
      </c>
      <c r="BX308" s="29" t="b">
        <v>0</v>
      </c>
      <c r="BY308" s="29" t="b">
        <v>1</v>
      </c>
      <c r="BZ308" s="29" t="b">
        <v>1</v>
      </c>
      <c r="CA308" s="29" t="b">
        <v>0</v>
      </c>
      <c r="CB308" s="29">
        <v>1</v>
      </c>
      <c r="CC308" s="29" t="s">
        <v>3650</v>
      </c>
      <c r="CD308" s="29" t="s">
        <v>3651</v>
      </c>
      <c r="CE308" s="29" t="s">
        <v>3652</v>
      </c>
      <c r="CF308" s="29" t="s">
        <v>3653</v>
      </c>
    </row>
    <row r="309" spans="1:84" x14ac:dyDescent="0.25">
      <c r="A309" s="29" t="s">
        <v>3654</v>
      </c>
      <c r="B309" s="29">
        <v>310410942995952</v>
      </c>
      <c r="C309" s="29">
        <v>8.9014103279429894E+19</v>
      </c>
      <c r="D309" s="29">
        <v>353118083539513</v>
      </c>
      <c r="E309" s="29">
        <v>99</v>
      </c>
      <c r="F309" s="29">
        <v>3</v>
      </c>
      <c r="G309" s="29">
        <v>1312</v>
      </c>
      <c r="H309" s="29">
        <v>1312</v>
      </c>
      <c r="I309" s="29" t="s">
        <v>3655</v>
      </c>
      <c r="J309" s="29" t="s">
        <v>3656</v>
      </c>
      <c r="K309" s="50">
        <v>2373479682495550</v>
      </c>
      <c r="L309" s="50">
        <v>9042364977213100</v>
      </c>
      <c r="M309" s="50">
        <v>-2180586065553340</v>
      </c>
      <c r="N309" s="29" t="s">
        <v>18977</v>
      </c>
      <c r="O309" s="29">
        <v>1</v>
      </c>
      <c r="P309" s="29">
        <v>1</v>
      </c>
      <c r="Q309" s="29" t="s">
        <v>19080</v>
      </c>
      <c r="R309" s="29" t="s">
        <v>8</v>
      </c>
      <c r="S309" s="29" t="s">
        <v>8</v>
      </c>
      <c r="T309" s="29" t="s">
        <v>8</v>
      </c>
      <c r="U309" s="29" t="s">
        <v>8</v>
      </c>
      <c r="V309" s="29" t="s">
        <v>8</v>
      </c>
      <c r="W309" s="29" t="s">
        <v>8</v>
      </c>
      <c r="X309" s="29" t="s">
        <v>8</v>
      </c>
      <c r="Y309" s="29" t="s">
        <v>8</v>
      </c>
      <c r="Z309" s="29" t="s">
        <v>8</v>
      </c>
      <c r="AA309" s="29" t="s">
        <v>8</v>
      </c>
      <c r="AB309" s="29" t="s">
        <v>8</v>
      </c>
      <c r="AC309" s="29" t="s">
        <v>8</v>
      </c>
      <c r="AD309" s="29" t="s">
        <v>8</v>
      </c>
      <c r="AE309" s="29" t="s">
        <v>8</v>
      </c>
      <c r="AF309" s="29" t="s">
        <v>8</v>
      </c>
      <c r="AG309" s="29">
        <v>1</v>
      </c>
      <c r="AH309" s="29">
        <v>6</v>
      </c>
      <c r="AI309" s="29" t="s">
        <v>3657</v>
      </c>
      <c r="AJ309" s="29">
        <v>2</v>
      </c>
      <c r="AK309" s="29" t="s">
        <v>18988</v>
      </c>
      <c r="AL309" s="29" t="s">
        <v>18998</v>
      </c>
      <c r="AM309" s="29" t="s">
        <v>8</v>
      </c>
      <c r="AN309" s="29" t="s">
        <v>8</v>
      </c>
      <c r="AO309" s="29" t="s">
        <v>8</v>
      </c>
      <c r="AP309" s="29" t="s">
        <v>8</v>
      </c>
      <c r="AQ309" s="29" t="s">
        <v>8</v>
      </c>
      <c r="AR309" s="29" t="s">
        <v>8</v>
      </c>
      <c r="AS309" s="29" t="s">
        <v>8</v>
      </c>
      <c r="AT309" s="29" t="s">
        <v>8</v>
      </c>
      <c r="AU309" s="29" t="s">
        <v>8</v>
      </c>
      <c r="AV309" s="29" t="s">
        <v>8</v>
      </c>
      <c r="AW309" s="29" t="s">
        <v>8</v>
      </c>
      <c r="AX309" s="29" t="s">
        <v>8</v>
      </c>
      <c r="AY309" s="29" t="s">
        <v>8</v>
      </c>
      <c r="AZ309" s="29" t="s">
        <v>8</v>
      </c>
      <c r="BA309" s="29" t="s">
        <v>8</v>
      </c>
      <c r="BB309" s="29" t="s">
        <v>8</v>
      </c>
      <c r="BC309" s="29" t="s">
        <v>8</v>
      </c>
      <c r="BD309" s="29" t="s">
        <v>8</v>
      </c>
      <c r="BE309" s="29" t="s">
        <v>8</v>
      </c>
      <c r="BF309" s="29" t="s">
        <v>8</v>
      </c>
      <c r="BG309" s="29" t="s">
        <v>8</v>
      </c>
      <c r="BH309" s="29" t="s">
        <v>8</v>
      </c>
      <c r="BI309" s="29" t="s">
        <v>8</v>
      </c>
      <c r="BJ309" s="29" t="s">
        <v>8</v>
      </c>
      <c r="BK309" s="29" t="s">
        <v>8</v>
      </c>
      <c r="BL309" s="29" t="s">
        <v>8</v>
      </c>
      <c r="BM309" s="29" t="s">
        <v>8</v>
      </c>
      <c r="BN309" s="29" t="s">
        <v>8</v>
      </c>
      <c r="BO309" s="29" t="s">
        <v>8</v>
      </c>
      <c r="BP309" s="29" t="s">
        <v>8</v>
      </c>
      <c r="BQ309" s="29" t="s">
        <v>8</v>
      </c>
      <c r="BR309" s="29" t="s">
        <v>8</v>
      </c>
      <c r="BS309" s="29" t="s">
        <v>3658</v>
      </c>
      <c r="BT309" s="29" t="b">
        <v>0</v>
      </c>
      <c r="BU309" s="29" t="b">
        <v>0</v>
      </c>
      <c r="BV309" s="29" t="b">
        <v>0</v>
      </c>
      <c r="BW309" s="29" t="b">
        <v>0</v>
      </c>
      <c r="BX309" s="29" t="b">
        <v>0</v>
      </c>
      <c r="BY309" s="29" t="b">
        <v>1</v>
      </c>
      <c r="BZ309" s="29" t="b">
        <v>1</v>
      </c>
      <c r="CA309" s="29" t="b">
        <v>0</v>
      </c>
      <c r="CB309" s="29">
        <v>1</v>
      </c>
      <c r="CC309" s="29" t="s">
        <v>3659</v>
      </c>
      <c r="CD309" s="29" t="s">
        <v>3660</v>
      </c>
      <c r="CE309" s="29" t="s">
        <v>3661</v>
      </c>
      <c r="CF309" s="29" t="s">
        <v>3662</v>
      </c>
    </row>
    <row r="310" spans="1:84" x14ac:dyDescent="0.25">
      <c r="A310" s="29" t="s">
        <v>3663</v>
      </c>
      <c r="B310" s="29">
        <v>310410942995952</v>
      </c>
      <c r="C310" s="29">
        <v>8.9014103279429894E+19</v>
      </c>
      <c r="D310" s="29">
        <v>353118083539513</v>
      </c>
      <c r="E310" s="29">
        <v>99</v>
      </c>
      <c r="F310" s="29">
        <v>9</v>
      </c>
      <c r="G310" s="29">
        <v>1315</v>
      </c>
      <c r="H310" s="29">
        <v>1315</v>
      </c>
      <c r="I310" s="29" t="s">
        <v>3664</v>
      </c>
      <c r="J310" s="29" t="s">
        <v>3665</v>
      </c>
      <c r="K310" s="50">
        <v>2373657341627940</v>
      </c>
      <c r="L310" s="50">
        <v>904220810806362</v>
      </c>
      <c r="M310" s="50">
        <v>-1.62770286769672E+16</v>
      </c>
      <c r="N310" s="29" t="s">
        <v>18972</v>
      </c>
      <c r="O310" s="29">
        <v>1</v>
      </c>
      <c r="P310" s="29">
        <v>1</v>
      </c>
      <c r="Q310" s="29" t="s">
        <v>19110</v>
      </c>
      <c r="R310" s="29" t="s">
        <v>8</v>
      </c>
      <c r="S310" s="29" t="s">
        <v>8</v>
      </c>
      <c r="T310" s="29" t="s">
        <v>8</v>
      </c>
      <c r="U310" s="29" t="s">
        <v>8</v>
      </c>
      <c r="V310" s="29">
        <v>5</v>
      </c>
      <c r="W310" s="29" t="s">
        <v>3504</v>
      </c>
      <c r="X310" s="29">
        <v>0</v>
      </c>
      <c r="Y310" s="29" t="s">
        <v>8</v>
      </c>
      <c r="Z310" s="29">
        <v>2</v>
      </c>
      <c r="AA310" s="29" t="s">
        <v>18982</v>
      </c>
      <c r="AB310" s="29" t="s">
        <v>18994</v>
      </c>
      <c r="AC310" s="29" t="s">
        <v>8</v>
      </c>
      <c r="AD310" s="29" t="s">
        <v>8</v>
      </c>
      <c r="AE310" s="29" t="s">
        <v>8</v>
      </c>
      <c r="AF310" s="29" t="s">
        <v>8</v>
      </c>
      <c r="AG310" s="29" t="s">
        <v>8</v>
      </c>
      <c r="AH310" s="29" t="s">
        <v>8</v>
      </c>
      <c r="AI310" s="29" t="s">
        <v>8</v>
      </c>
      <c r="AJ310" s="29" t="s">
        <v>8</v>
      </c>
      <c r="AK310" s="29" t="s">
        <v>8</v>
      </c>
      <c r="AL310" s="29" t="s">
        <v>8</v>
      </c>
      <c r="AM310" s="29" t="s">
        <v>8</v>
      </c>
      <c r="AN310" s="29" t="s">
        <v>8</v>
      </c>
      <c r="AO310" s="29" t="s">
        <v>8</v>
      </c>
      <c r="AP310" s="29" t="s">
        <v>8</v>
      </c>
      <c r="AQ310" s="29" t="s">
        <v>8</v>
      </c>
      <c r="AR310" s="29" t="s">
        <v>8</v>
      </c>
      <c r="AS310" s="29" t="s">
        <v>8</v>
      </c>
      <c r="AT310" s="29" t="s">
        <v>8</v>
      </c>
      <c r="AU310" s="29" t="s">
        <v>8</v>
      </c>
      <c r="AV310" s="29" t="s">
        <v>8</v>
      </c>
      <c r="AW310" s="29" t="s">
        <v>8</v>
      </c>
      <c r="AX310" s="29" t="s">
        <v>8</v>
      </c>
      <c r="AY310" s="29" t="s">
        <v>8</v>
      </c>
      <c r="AZ310" s="29" t="s">
        <v>8</v>
      </c>
      <c r="BA310" s="29" t="s">
        <v>8</v>
      </c>
      <c r="BB310" s="29" t="s">
        <v>8</v>
      </c>
      <c r="BC310" s="29" t="s">
        <v>8</v>
      </c>
      <c r="BD310" s="29" t="s">
        <v>8</v>
      </c>
      <c r="BE310" s="29" t="s">
        <v>8</v>
      </c>
      <c r="BF310" s="29" t="s">
        <v>8</v>
      </c>
      <c r="BG310" s="29" t="s">
        <v>8</v>
      </c>
      <c r="BH310" s="29" t="s">
        <v>8</v>
      </c>
      <c r="BI310" s="29" t="s">
        <v>8</v>
      </c>
      <c r="BJ310" s="29" t="s">
        <v>8</v>
      </c>
      <c r="BK310" s="29" t="s">
        <v>8</v>
      </c>
      <c r="BL310" s="29" t="s">
        <v>8</v>
      </c>
      <c r="BM310" s="29" t="s">
        <v>8</v>
      </c>
      <c r="BN310" s="29" t="s">
        <v>8</v>
      </c>
      <c r="BO310" s="29" t="s">
        <v>8</v>
      </c>
      <c r="BP310" s="29" t="s">
        <v>8</v>
      </c>
      <c r="BQ310" s="29" t="s">
        <v>8</v>
      </c>
      <c r="BR310" s="29" t="s">
        <v>8</v>
      </c>
      <c r="BS310" s="29" t="s">
        <v>3505</v>
      </c>
      <c r="BT310" s="29" t="b">
        <v>0</v>
      </c>
      <c r="BU310" s="29" t="b">
        <v>0</v>
      </c>
      <c r="BV310" s="29" t="b">
        <v>0</v>
      </c>
      <c r="BW310" s="29" t="b">
        <v>0</v>
      </c>
      <c r="BX310" s="29" t="b">
        <v>0</v>
      </c>
      <c r="BY310" s="29" t="b">
        <v>1</v>
      </c>
      <c r="BZ310" s="29" t="b">
        <v>1</v>
      </c>
      <c r="CA310" s="29" t="b">
        <v>0</v>
      </c>
      <c r="CB310" s="29">
        <v>1</v>
      </c>
      <c r="CC310" s="29" t="s">
        <v>3666</v>
      </c>
      <c r="CD310" s="29" t="s">
        <v>3667</v>
      </c>
      <c r="CE310" s="29" t="s">
        <v>3668</v>
      </c>
      <c r="CF310" s="29" t="s">
        <v>3669</v>
      </c>
    </row>
    <row r="311" spans="1:84" x14ac:dyDescent="0.25">
      <c r="A311" s="29" t="s">
        <v>3670</v>
      </c>
      <c r="B311" s="29">
        <v>310410942995952</v>
      </c>
      <c r="C311" s="29">
        <v>8.9014103279429894E+19</v>
      </c>
      <c r="D311" s="29">
        <v>353118083539513</v>
      </c>
      <c r="E311" s="29">
        <v>99</v>
      </c>
      <c r="F311" s="29">
        <v>11</v>
      </c>
      <c r="G311" s="29">
        <v>1316</v>
      </c>
      <c r="H311" s="29">
        <v>1316</v>
      </c>
      <c r="I311" s="29" t="s">
        <v>3671</v>
      </c>
      <c r="J311" s="29" t="s">
        <v>3672</v>
      </c>
      <c r="K311" s="50">
        <v>2.37332776281599E+16</v>
      </c>
      <c r="L311" s="50">
        <v>9042389597691440</v>
      </c>
      <c r="M311" s="50">
        <v>-5410812111428380</v>
      </c>
      <c r="N311" s="29" t="s">
        <v>18972</v>
      </c>
      <c r="O311" s="29">
        <v>1</v>
      </c>
      <c r="P311" s="29">
        <v>0</v>
      </c>
      <c r="Q311" s="29" t="s">
        <v>8</v>
      </c>
      <c r="R311" s="29" t="s">
        <v>8</v>
      </c>
      <c r="S311" s="29" t="s">
        <v>8</v>
      </c>
      <c r="T311" s="29" t="s">
        <v>8</v>
      </c>
      <c r="U311" s="29" t="s">
        <v>8</v>
      </c>
      <c r="V311" s="29" t="s">
        <v>8</v>
      </c>
      <c r="W311" s="29" t="s">
        <v>8</v>
      </c>
      <c r="X311" s="29" t="s">
        <v>8</v>
      </c>
      <c r="Y311" s="29" t="s">
        <v>8</v>
      </c>
      <c r="Z311" s="29" t="s">
        <v>8</v>
      </c>
      <c r="AA311" s="29" t="s">
        <v>8</v>
      </c>
      <c r="AB311" s="29" t="s">
        <v>8</v>
      </c>
      <c r="AC311" s="29" t="s">
        <v>8</v>
      </c>
      <c r="AD311" s="29" t="s">
        <v>8</v>
      </c>
      <c r="AE311" s="29" t="s">
        <v>8</v>
      </c>
      <c r="AF311" s="29" t="s">
        <v>8</v>
      </c>
      <c r="AG311" s="29" t="s">
        <v>8</v>
      </c>
      <c r="AH311" s="29" t="s">
        <v>8</v>
      </c>
      <c r="AI311" s="29" t="s">
        <v>8</v>
      </c>
      <c r="AJ311" s="29" t="s">
        <v>8</v>
      </c>
      <c r="AK311" s="29" t="s">
        <v>8</v>
      </c>
      <c r="AL311" s="29" t="s">
        <v>8</v>
      </c>
      <c r="AM311" s="29" t="s">
        <v>8</v>
      </c>
      <c r="AN311" s="29" t="s">
        <v>8</v>
      </c>
      <c r="AO311" s="29" t="s">
        <v>8</v>
      </c>
      <c r="AP311" s="29" t="s">
        <v>8</v>
      </c>
      <c r="AQ311" s="29" t="s">
        <v>8</v>
      </c>
      <c r="AR311" s="29" t="s">
        <v>8</v>
      </c>
      <c r="AS311" s="29" t="s">
        <v>8</v>
      </c>
      <c r="AT311" s="29" t="s">
        <v>8</v>
      </c>
      <c r="AU311" s="29" t="s">
        <v>8</v>
      </c>
      <c r="AV311" s="29" t="s">
        <v>8</v>
      </c>
      <c r="AW311" s="29" t="s">
        <v>8</v>
      </c>
      <c r="AX311" s="29" t="s">
        <v>8</v>
      </c>
      <c r="AY311" s="29" t="s">
        <v>8</v>
      </c>
      <c r="AZ311" s="29" t="s">
        <v>8</v>
      </c>
      <c r="BA311" s="29" t="s">
        <v>8</v>
      </c>
      <c r="BB311" s="29" t="s">
        <v>8</v>
      </c>
      <c r="BC311" s="29" t="s">
        <v>8</v>
      </c>
      <c r="BD311" s="29" t="s">
        <v>8</v>
      </c>
      <c r="BE311" s="29" t="s">
        <v>8</v>
      </c>
      <c r="BF311" s="29" t="s">
        <v>8</v>
      </c>
      <c r="BG311" s="29" t="s">
        <v>8</v>
      </c>
      <c r="BH311" s="29" t="s">
        <v>8</v>
      </c>
      <c r="BI311" s="29" t="s">
        <v>8</v>
      </c>
      <c r="BJ311" s="29" t="s">
        <v>8</v>
      </c>
      <c r="BK311" s="29" t="s">
        <v>8</v>
      </c>
      <c r="BL311" s="29" t="s">
        <v>8</v>
      </c>
      <c r="BM311" s="29" t="s">
        <v>8</v>
      </c>
      <c r="BN311" s="29" t="s">
        <v>8</v>
      </c>
      <c r="BO311" s="29" t="s">
        <v>8</v>
      </c>
      <c r="BP311" s="29" t="s">
        <v>8</v>
      </c>
      <c r="BQ311" s="29">
        <v>2</v>
      </c>
      <c r="BR311" s="29" t="s">
        <v>8</v>
      </c>
      <c r="BS311" s="29" t="s">
        <v>3673</v>
      </c>
      <c r="BT311" s="29" t="b">
        <v>0</v>
      </c>
      <c r="BU311" s="29" t="b">
        <v>0</v>
      </c>
      <c r="BV311" s="29" t="b">
        <v>0</v>
      </c>
      <c r="BW311" s="29" t="b">
        <v>0</v>
      </c>
      <c r="BX311" s="29" t="b">
        <v>0</v>
      </c>
      <c r="BY311" s="29" t="b">
        <v>1</v>
      </c>
      <c r="BZ311" s="29" t="b">
        <v>1</v>
      </c>
      <c r="CA311" s="29" t="b">
        <v>0</v>
      </c>
      <c r="CB311" s="29">
        <v>1</v>
      </c>
      <c r="CC311" s="29" t="s">
        <v>3674</v>
      </c>
      <c r="CD311" s="29" t="s">
        <v>3675</v>
      </c>
      <c r="CE311" s="29" t="s">
        <v>3676</v>
      </c>
      <c r="CF311" s="29" t="s">
        <v>3677</v>
      </c>
    </row>
    <row r="312" spans="1:84" x14ac:dyDescent="0.25">
      <c r="A312" s="29" t="s">
        <v>3678</v>
      </c>
      <c r="B312" s="29">
        <v>310410942995952</v>
      </c>
      <c r="C312" s="29">
        <v>8.9014103279429894E+19</v>
      </c>
      <c r="D312" s="29">
        <v>353118083539513</v>
      </c>
      <c r="E312" s="29">
        <v>99</v>
      </c>
      <c r="F312" s="29">
        <v>11</v>
      </c>
      <c r="G312" s="29">
        <v>1317</v>
      </c>
      <c r="H312" s="29">
        <v>1317</v>
      </c>
      <c r="I312" s="29" t="s">
        <v>3679</v>
      </c>
      <c r="J312" s="29" t="s">
        <v>3680</v>
      </c>
      <c r="K312" s="50">
        <v>2.37323415278958E+16</v>
      </c>
      <c r="L312" s="50">
        <v>9042366171984880</v>
      </c>
      <c r="M312" s="50">
        <v>-5.1887345130296E+16</v>
      </c>
      <c r="N312" s="29" t="s">
        <v>18972</v>
      </c>
      <c r="O312" s="29">
        <v>2</v>
      </c>
      <c r="P312" s="29">
        <v>0</v>
      </c>
      <c r="Q312" s="29" t="s">
        <v>8</v>
      </c>
      <c r="R312" s="29" t="s">
        <v>8</v>
      </c>
      <c r="S312" s="29" t="s">
        <v>8</v>
      </c>
      <c r="T312" s="29" t="s">
        <v>8</v>
      </c>
      <c r="U312" s="29" t="s">
        <v>8</v>
      </c>
      <c r="V312" s="29" t="s">
        <v>8</v>
      </c>
      <c r="W312" s="29" t="s">
        <v>8</v>
      </c>
      <c r="X312" s="29" t="s">
        <v>8</v>
      </c>
      <c r="Y312" s="29" t="s">
        <v>8</v>
      </c>
      <c r="Z312" s="29" t="s">
        <v>8</v>
      </c>
      <c r="AA312" s="29" t="s">
        <v>8</v>
      </c>
      <c r="AB312" s="29" t="s">
        <v>8</v>
      </c>
      <c r="AC312" s="29" t="s">
        <v>8</v>
      </c>
      <c r="AD312" s="29" t="s">
        <v>8</v>
      </c>
      <c r="AE312" s="29" t="s">
        <v>8</v>
      </c>
      <c r="AF312" s="29" t="s">
        <v>8</v>
      </c>
      <c r="AG312" s="29" t="s">
        <v>8</v>
      </c>
      <c r="AH312" s="29" t="s">
        <v>8</v>
      </c>
      <c r="AI312" s="29" t="s">
        <v>8</v>
      </c>
      <c r="AJ312" s="29" t="s">
        <v>8</v>
      </c>
      <c r="AK312" s="29" t="s">
        <v>8</v>
      </c>
      <c r="AL312" s="29" t="s">
        <v>8</v>
      </c>
      <c r="AM312" s="29" t="s">
        <v>8</v>
      </c>
      <c r="AN312" s="29" t="s">
        <v>8</v>
      </c>
      <c r="AO312" s="29" t="s">
        <v>8</v>
      </c>
      <c r="AP312" s="29" t="s">
        <v>8</v>
      </c>
      <c r="AQ312" s="29" t="s">
        <v>8</v>
      </c>
      <c r="AR312" s="29" t="s">
        <v>8</v>
      </c>
      <c r="AS312" s="29" t="s">
        <v>8</v>
      </c>
      <c r="AT312" s="29" t="s">
        <v>8</v>
      </c>
      <c r="AU312" s="29" t="s">
        <v>8</v>
      </c>
      <c r="AV312" s="29" t="s">
        <v>8</v>
      </c>
      <c r="AW312" s="29" t="s">
        <v>8</v>
      </c>
      <c r="AX312" s="29" t="s">
        <v>8</v>
      </c>
      <c r="AY312" s="29" t="s">
        <v>8</v>
      </c>
      <c r="AZ312" s="29" t="s">
        <v>8</v>
      </c>
      <c r="BA312" s="29" t="s">
        <v>8</v>
      </c>
      <c r="BB312" s="29" t="s">
        <v>8</v>
      </c>
      <c r="BC312" s="29" t="s">
        <v>8</v>
      </c>
      <c r="BD312" s="29" t="s">
        <v>8</v>
      </c>
      <c r="BE312" s="29" t="s">
        <v>8</v>
      </c>
      <c r="BF312" s="29" t="s">
        <v>8</v>
      </c>
      <c r="BG312" s="29" t="s">
        <v>8</v>
      </c>
      <c r="BH312" s="29" t="s">
        <v>8</v>
      </c>
      <c r="BI312" s="29" t="s">
        <v>8</v>
      </c>
      <c r="BJ312" s="29" t="s">
        <v>8</v>
      </c>
      <c r="BK312" s="29" t="s">
        <v>8</v>
      </c>
      <c r="BL312" s="29" t="s">
        <v>8</v>
      </c>
      <c r="BM312" s="29" t="s">
        <v>8</v>
      </c>
      <c r="BN312" s="29" t="s">
        <v>8</v>
      </c>
      <c r="BO312" s="29" t="s">
        <v>8</v>
      </c>
      <c r="BP312" s="29" t="s">
        <v>8</v>
      </c>
      <c r="BQ312" s="29">
        <v>1</v>
      </c>
      <c r="BR312" s="29" t="s">
        <v>8</v>
      </c>
      <c r="BS312" s="29" t="s">
        <v>3681</v>
      </c>
      <c r="BT312" s="29" t="b">
        <v>0</v>
      </c>
      <c r="BU312" s="29" t="b">
        <v>0</v>
      </c>
      <c r="BV312" s="29" t="b">
        <v>0</v>
      </c>
      <c r="BW312" s="29" t="b">
        <v>0</v>
      </c>
      <c r="BX312" s="29" t="b">
        <v>0</v>
      </c>
      <c r="BY312" s="29" t="b">
        <v>1</v>
      </c>
      <c r="BZ312" s="29" t="b">
        <v>1</v>
      </c>
      <c r="CA312" s="29" t="b">
        <v>0</v>
      </c>
      <c r="CB312" s="29">
        <v>1</v>
      </c>
      <c r="CC312" s="29" t="s">
        <v>3682</v>
      </c>
      <c r="CD312" s="29" t="s">
        <v>3683</v>
      </c>
      <c r="CE312" s="29" t="s">
        <v>3684</v>
      </c>
      <c r="CF312" s="29" t="s">
        <v>3685</v>
      </c>
    </row>
    <row r="313" spans="1:84" x14ac:dyDescent="0.25">
      <c r="A313" s="29" t="s">
        <v>3686</v>
      </c>
      <c r="B313" s="29">
        <v>310410942995952</v>
      </c>
      <c r="C313" s="29">
        <v>8.9014103279429894E+19</v>
      </c>
      <c r="D313" s="29">
        <v>353118083539513</v>
      </c>
      <c r="E313" s="29">
        <v>99</v>
      </c>
      <c r="F313" s="29">
        <v>11</v>
      </c>
      <c r="G313" s="29">
        <v>1318</v>
      </c>
      <c r="H313" s="29">
        <v>1318</v>
      </c>
      <c r="I313" s="29" t="s">
        <v>3687</v>
      </c>
      <c r="J313" s="29" t="s">
        <v>3688</v>
      </c>
      <c r="K313" s="50">
        <v>2373563216154480</v>
      </c>
      <c r="L313" s="50">
        <v>9042206030310240</v>
      </c>
      <c r="M313" s="50">
        <v>-2.23716406548066E+16</v>
      </c>
      <c r="N313" s="29" t="s">
        <v>18972</v>
      </c>
      <c r="O313" s="29">
        <v>1</v>
      </c>
      <c r="P313" s="29">
        <v>0</v>
      </c>
      <c r="Q313" s="29" t="s">
        <v>8</v>
      </c>
      <c r="R313" s="29" t="s">
        <v>8</v>
      </c>
      <c r="S313" s="29" t="s">
        <v>8</v>
      </c>
      <c r="T313" s="29" t="s">
        <v>8</v>
      </c>
      <c r="U313" s="29" t="s">
        <v>8</v>
      </c>
      <c r="V313" s="29" t="s">
        <v>8</v>
      </c>
      <c r="W313" s="29" t="s">
        <v>8</v>
      </c>
      <c r="X313" s="29" t="s">
        <v>8</v>
      </c>
      <c r="Y313" s="29" t="s">
        <v>8</v>
      </c>
      <c r="Z313" s="29" t="s">
        <v>8</v>
      </c>
      <c r="AA313" s="29" t="s">
        <v>8</v>
      </c>
      <c r="AB313" s="29" t="s">
        <v>8</v>
      </c>
      <c r="AC313" s="29" t="s">
        <v>8</v>
      </c>
      <c r="AD313" s="29" t="s">
        <v>8</v>
      </c>
      <c r="AE313" s="29" t="s">
        <v>8</v>
      </c>
      <c r="AF313" s="29" t="s">
        <v>8</v>
      </c>
      <c r="AG313" s="29" t="s">
        <v>8</v>
      </c>
      <c r="AH313" s="29" t="s">
        <v>8</v>
      </c>
      <c r="AI313" s="29" t="s">
        <v>8</v>
      </c>
      <c r="AJ313" s="29" t="s">
        <v>8</v>
      </c>
      <c r="AK313" s="29" t="s">
        <v>8</v>
      </c>
      <c r="AL313" s="29" t="s">
        <v>8</v>
      </c>
      <c r="AM313" s="29" t="s">
        <v>8</v>
      </c>
      <c r="AN313" s="29" t="s">
        <v>8</v>
      </c>
      <c r="AO313" s="29" t="s">
        <v>8</v>
      </c>
      <c r="AP313" s="29" t="s">
        <v>8</v>
      </c>
      <c r="AQ313" s="29" t="s">
        <v>8</v>
      </c>
      <c r="AR313" s="29" t="s">
        <v>8</v>
      </c>
      <c r="AS313" s="29" t="s">
        <v>8</v>
      </c>
      <c r="AT313" s="29" t="s">
        <v>8</v>
      </c>
      <c r="AU313" s="29" t="s">
        <v>8</v>
      </c>
      <c r="AV313" s="29" t="s">
        <v>8</v>
      </c>
      <c r="AW313" s="29" t="s">
        <v>8</v>
      </c>
      <c r="AX313" s="29" t="s">
        <v>8</v>
      </c>
      <c r="AY313" s="29" t="s">
        <v>8</v>
      </c>
      <c r="AZ313" s="29" t="s">
        <v>8</v>
      </c>
      <c r="BA313" s="29" t="s">
        <v>8</v>
      </c>
      <c r="BB313" s="29" t="s">
        <v>8</v>
      </c>
      <c r="BC313" s="29" t="s">
        <v>8</v>
      </c>
      <c r="BD313" s="29" t="s">
        <v>8</v>
      </c>
      <c r="BE313" s="29" t="s">
        <v>8</v>
      </c>
      <c r="BF313" s="29" t="s">
        <v>8</v>
      </c>
      <c r="BG313" s="29" t="s">
        <v>8</v>
      </c>
      <c r="BH313" s="29" t="s">
        <v>8</v>
      </c>
      <c r="BI313" s="29" t="s">
        <v>8</v>
      </c>
      <c r="BJ313" s="29" t="s">
        <v>8</v>
      </c>
      <c r="BK313" s="29" t="s">
        <v>8</v>
      </c>
      <c r="BL313" s="29" t="s">
        <v>8</v>
      </c>
      <c r="BM313" s="29" t="s">
        <v>8</v>
      </c>
      <c r="BN313" s="29" t="s">
        <v>8</v>
      </c>
      <c r="BO313" s="29" t="s">
        <v>8</v>
      </c>
      <c r="BP313" s="29" t="s">
        <v>8</v>
      </c>
      <c r="BQ313" s="29">
        <v>2</v>
      </c>
      <c r="BR313" s="29" t="s">
        <v>8</v>
      </c>
      <c r="BS313" s="29" t="s">
        <v>3689</v>
      </c>
      <c r="BT313" s="29" t="b">
        <v>0</v>
      </c>
      <c r="BU313" s="29" t="b">
        <v>0</v>
      </c>
      <c r="BV313" s="29" t="b">
        <v>0</v>
      </c>
      <c r="BW313" s="29" t="b">
        <v>0</v>
      </c>
      <c r="BX313" s="29" t="b">
        <v>0</v>
      </c>
      <c r="BY313" s="29" t="b">
        <v>1</v>
      </c>
      <c r="BZ313" s="29" t="b">
        <v>1</v>
      </c>
      <c r="CA313" s="29" t="b">
        <v>0</v>
      </c>
      <c r="CB313" s="29">
        <v>1</v>
      </c>
      <c r="CC313" s="29" t="s">
        <v>3690</v>
      </c>
      <c r="CD313" s="29" t="s">
        <v>3691</v>
      </c>
      <c r="CE313" s="29" t="s">
        <v>3692</v>
      </c>
      <c r="CF313" s="29" t="s">
        <v>3693</v>
      </c>
    </row>
    <row r="314" spans="1:84" x14ac:dyDescent="0.25">
      <c r="A314" s="29" t="s">
        <v>3694</v>
      </c>
      <c r="B314" s="29">
        <v>310410946642114</v>
      </c>
      <c r="C314" s="29">
        <v>8.9014103279466398E+19</v>
      </c>
      <c r="D314" s="29">
        <v>353118084379430</v>
      </c>
      <c r="E314" s="29">
        <v>99</v>
      </c>
      <c r="F314" s="29">
        <v>8</v>
      </c>
      <c r="G314" s="29">
        <v>1300</v>
      </c>
      <c r="H314" s="29">
        <v>1300</v>
      </c>
      <c r="I314" s="29" t="s">
        <v>3695</v>
      </c>
      <c r="J314" s="29" t="s">
        <v>3696</v>
      </c>
      <c r="K314" s="50">
        <v>2.37347428070339E+16</v>
      </c>
      <c r="L314" s="50">
        <v>9042222071595210</v>
      </c>
      <c r="M314" s="50">
        <v>-3.617902629252E+16</v>
      </c>
      <c r="N314" s="29" t="s">
        <v>18978</v>
      </c>
      <c r="O314" s="29">
        <v>1</v>
      </c>
      <c r="P314" s="29">
        <v>0</v>
      </c>
      <c r="Q314" s="29" t="s">
        <v>8</v>
      </c>
      <c r="R314" s="29">
        <v>2</v>
      </c>
      <c r="S314" s="29">
        <v>3</v>
      </c>
      <c r="T314" s="29" t="s">
        <v>8</v>
      </c>
      <c r="U314" s="29">
        <v>6</v>
      </c>
      <c r="V314" s="29" t="s">
        <v>8</v>
      </c>
      <c r="W314" s="29" t="s">
        <v>8</v>
      </c>
      <c r="X314" s="29" t="s">
        <v>8</v>
      </c>
      <c r="Y314" s="29" t="s">
        <v>8</v>
      </c>
      <c r="Z314" s="29" t="s">
        <v>8</v>
      </c>
      <c r="AA314" s="29" t="s">
        <v>8</v>
      </c>
      <c r="AB314" s="29" t="s">
        <v>8</v>
      </c>
      <c r="AC314" s="29" t="s">
        <v>8</v>
      </c>
      <c r="AD314" s="29" t="s">
        <v>8</v>
      </c>
      <c r="AE314" s="29" t="s">
        <v>8</v>
      </c>
      <c r="AF314" s="29" t="s">
        <v>8</v>
      </c>
      <c r="AG314" s="29" t="s">
        <v>8</v>
      </c>
      <c r="AH314" s="29" t="s">
        <v>8</v>
      </c>
      <c r="AI314" s="29" t="s">
        <v>8</v>
      </c>
      <c r="AJ314" s="29" t="s">
        <v>8</v>
      </c>
      <c r="AK314" s="29" t="s">
        <v>8</v>
      </c>
      <c r="AL314" s="29" t="s">
        <v>8</v>
      </c>
      <c r="AM314" s="29" t="s">
        <v>8</v>
      </c>
      <c r="AN314" s="29" t="s">
        <v>8</v>
      </c>
      <c r="AO314" s="29" t="s">
        <v>8</v>
      </c>
      <c r="AP314" s="29" t="s">
        <v>8</v>
      </c>
      <c r="AQ314" s="29" t="s">
        <v>8</v>
      </c>
      <c r="AR314" s="29" t="s">
        <v>8</v>
      </c>
      <c r="AS314" s="29" t="s">
        <v>8</v>
      </c>
      <c r="AT314" s="29" t="s">
        <v>8</v>
      </c>
      <c r="AU314" s="29" t="s">
        <v>8</v>
      </c>
      <c r="AV314" s="29" t="s">
        <v>8</v>
      </c>
      <c r="AW314" s="29" t="s">
        <v>8</v>
      </c>
      <c r="AX314" s="29" t="s">
        <v>8</v>
      </c>
      <c r="AY314" s="29" t="s">
        <v>8</v>
      </c>
      <c r="AZ314" s="29" t="s">
        <v>8</v>
      </c>
      <c r="BA314" s="29" t="s">
        <v>8</v>
      </c>
      <c r="BB314" s="29" t="s">
        <v>8</v>
      </c>
      <c r="BC314" s="29" t="s">
        <v>8</v>
      </c>
      <c r="BD314" s="29" t="s">
        <v>8</v>
      </c>
      <c r="BE314" s="29" t="s">
        <v>8</v>
      </c>
      <c r="BF314" s="29" t="s">
        <v>8</v>
      </c>
      <c r="BG314" s="29" t="s">
        <v>8</v>
      </c>
      <c r="BH314" s="29" t="s">
        <v>8</v>
      </c>
      <c r="BI314" s="29" t="s">
        <v>8</v>
      </c>
      <c r="BJ314" s="29" t="s">
        <v>8</v>
      </c>
      <c r="BK314" s="29" t="s">
        <v>8</v>
      </c>
      <c r="BL314" s="29" t="s">
        <v>8</v>
      </c>
      <c r="BM314" s="29" t="s">
        <v>8</v>
      </c>
      <c r="BN314" s="29" t="s">
        <v>8</v>
      </c>
      <c r="BO314" s="29" t="s">
        <v>8</v>
      </c>
      <c r="BP314" s="29" t="s">
        <v>8</v>
      </c>
      <c r="BQ314" s="29" t="s">
        <v>8</v>
      </c>
      <c r="BR314" s="29" t="s">
        <v>8</v>
      </c>
      <c r="BS314" s="29" t="s">
        <v>1753</v>
      </c>
      <c r="BT314" s="29" t="b">
        <v>0</v>
      </c>
      <c r="BU314" s="29" t="b">
        <v>0</v>
      </c>
      <c r="BV314" s="29" t="b">
        <v>0</v>
      </c>
      <c r="BW314" s="29" t="b">
        <v>1</v>
      </c>
      <c r="BX314" s="29" t="b">
        <v>1</v>
      </c>
      <c r="BY314" s="29" t="b">
        <v>0</v>
      </c>
      <c r="BZ314" s="29" t="b">
        <v>0</v>
      </c>
      <c r="CA314" s="29" t="b">
        <v>0</v>
      </c>
      <c r="CB314" s="29">
        <v>1</v>
      </c>
      <c r="CC314" s="29" t="s">
        <v>3697</v>
      </c>
      <c r="CD314" s="29" t="s">
        <v>3698</v>
      </c>
      <c r="CE314" s="29" t="s">
        <v>3699</v>
      </c>
      <c r="CF314" s="29" t="s">
        <v>3700</v>
      </c>
    </row>
    <row r="315" spans="1:84" x14ac:dyDescent="0.25">
      <c r="A315" s="29" t="s">
        <v>3701</v>
      </c>
      <c r="B315" s="29">
        <v>310410946642114</v>
      </c>
      <c r="C315" s="29">
        <v>8.9014103279466398E+19</v>
      </c>
      <c r="D315" s="29">
        <v>353118084379430</v>
      </c>
      <c r="E315" s="29">
        <v>99</v>
      </c>
      <c r="F315" s="29">
        <v>8</v>
      </c>
      <c r="G315" s="29">
        <v>1299</v>
      </c>
      <c r="H315" s="29">
        <v>1299</v>
      </c>
      <c r="I315" s="29" t="s">
        <v>3702</v>
      </c>
      <c r="J315" s="29" t="s">
        <v>3703</v>
      </c>
      <c r="K315" s="50">
        <v>2.37348342316331E+16</v>
      </c>
      <c r="L315" s="50">
        <v>9042323609935070</v>
      </c>
      <c r="M315" s="50">
        <v>-4478984139956470</v>
      </c>
      <c r="N315" s="29" t="s">
        <v>18977</v>
      </c>
      <c r="O315" s="29">
        <v>1</v>
      </c>
      <c r="P315" s="29">
        <v>0</v>
      </c>
      <c r="Q315" s="29" t="s">
        <v>8</v>
      </c>
      <c r="R315" s="29">
        <v>2</v>
      </c>
      <c r="S315" s="29">
        <v>3</v>
      </c>
      <c r="T315" s="29" t="s">
        <v>8</v>
      </c>
      <c r="U315" s="29">
        <v>10</v>
      </c>
      <c r="V315" s="29" t="s">
        <v>8</v>
      </c>
      <c r="W315" s="29" t="s">
        <v>8</v>
      </c>
      <c r="X315" s="29" t="s">
        <v>8</v>
      </c>
      <c r="Y315" s="29" t="s">
        <v>8</v>
      </c>
      <c r="Z315" s="29" t="s">
        <v>8</v>
      </c>
      <c r="AA315" s="29" t="s">
        <v>8</v>
      </c>
      <c r="AB315" s="29" t="s">
        <v>8</v>
      </c>
      <c r="AC315" s="29" t="s">
        <v>8</v>
      </c>
      <c r="AD315" s="29" t="s">
        <v>8</v>
      </c>
      <c r="AE315" s="29" t="s">
        <v>8</v>
      </c>
      <c r="AF315" s="29" t="s">
        <v>8</v>
      </c>
      <c r="AG315" s="29" t="s">
        <v>8</v>
      </c>
      <c r="AH315" s="29" t="s">
        <v>8</v>
      </c>
      <c r="AI315" s="29" t="s">
        <v>8</v>
      </c>
      <c r="AJ315" s="29" t="s">
        <v>8</v>
      </c>
      <c r="AK315" s="29" t="s">
        <v>8</v>
      </c>
      <c r="AL315" s="29" t="s">
        <v>8</v>
      </c>
      <c r="AM315" s="29" t="s">
        <v>8</v>
      </c>
      <c r="AN315" s="29" t="s">
        <v>8</v>
      </c>
      <c r="AO315" s="29" t="s">
        <v>8</v>
      </c>
      <c r="AP315" s="29" t="s">
        <v>8</v>
      </c>
      <c r="AQ315" s="29" t="s">
        <v>8</v>
      </c>
      <c r="AR315" s="29" t="s">
        <v>8</v>
      </c>
      <c r="AS315" s="29" t="s">
        <v>8</v>
      </c>
      <c r="AT315" s="29" t="s">
        <v>8</v>
      </c>
      <c r="AU315" s="29" t="s">
        <v>8</v>
      </c>
      <c r="AV315" s="29" t="s">
        <v>8</v>
      </c>
      <c r="AW315" s="29" t="s">
        <v>8</v>
      </c>
      <c r="AX315" s="29" t="s">
        <v>8</v>
      </c>
      <c r="AY315" s="29" t="s">
        <v>8</v>
      </c>
      <c r="AZ315" s="29" t="s">
        <v>8</v>
      </c>
      <c r="BA315" s="29" t="s">
        <v>8</v>
      </c>
      <c r="BB315" s="29" t="s">
        <v>8</v>
      </c>
      <c r="BC315" s="29" t="s">
        <v>8</v>
      </c>
      <c r="BD315" s="29" t="s">
        <v>8</v>
      </c>
      <c r="BE315" s="29" t="s">
        <v>8</v>
      </c>
      <c r="BF315" s="29" t="s">
        <v>8</v>
      </c>
      <c r="BG315" s="29" t="s">
        <v>8</v>
      </c>
      <c r="BH315" s="29" t="s">
        <v>8</v>
      </c>
      <c r="BI315" s="29" t="s">
        <v>8</v>
      </c>
      <c r="BJ315" s="29" t="s">
        <v>8</v>
      </c>
      <c r="BK315" s="29" t="s">
        <v>8</v>
      </c>
      <c r="BL315" s="29" t="s">
        <v>8</v>
      </c>
      <c r="BM315" s="29" t="s">
        <v>8</v>
      </c>
      <c r="BN315" s="29" t="s">
        <v>8</v>
      </c>
      <c r="BO315" s="29" t="s">
        <v>8</v>
      </c>
      <c r="BP315" s="29" t="s">
        <v>8</v>
      </c>
      <c r="BQ315" s="29" t="s">
        <v>8</v>
      </c>
      <c r="BR315" s="29" t="s">
        <v>8</v>
      </c>
      <c r="BS315" s="29" t="s">
        <v>3704</v>
      </c>
      <c r="BT315" s="29" t="b">
        <v>0</v>
      </c>
      <c r="BU315" s="29" t="b">
        <v>0</v>
      </c>
      <c r="BV315" s="29" t="b">
        <v>0</v>
      </c>
      <c r="BW315" s="29" t="b">
        <v>1</v>
      </c>
      <c r="BX315" s="29" t="b">
        <v>1</v>
      </c>
      <c r="BY315" s="29" t="b">
        <v>0</v>
      </c>
      <c r="BZ315" s="29" t="b">
        <v>0</v>
      </c>
      <c r="CA315" s="29" t="b">
        <v>0</v>
      </c>
      <c r="CB315" s="29">
        <v>1</v>
      </c>
      <c r="CC315" s="29" t="s">
        <v>3705</v>
      </c>
      <c r="CD315" s="29" t="s">
        <v>3706</v>
      </c>
      <c r="CE315" s="29" t="s">
        <v>3707</v>
      </c>
      <c r="CF315" s="29" t="s">
        <v>3708</v>
      </c>
    </row>
    <row r="316" spans="1:84" x14ac:dyDescent="0.25">
      <c r="A316" s="29" t="s">
        <v>3709</v>
      </c>
      <c r="B316" s="29">
        <v>310410946642114</v>
      </c>
      <c r="C316" s="29">
        <v>8.9014103279466398E+19</v>
      </c>
      <c r="D316" s="29">
        <v>353118084379430</v>
      </c>
      <c r="E316" s="29">
        <v>99</v>
      </c>
      <c r="F316" s="29">
        <v>2</v>
      </c>
      <c r="G316" s="29">
        <v>1301</v>
      </c>
      <c r="H316" s="29">
        <v>1301</v>
      </c>
      <c r="I316" s="29" t="s">
        <v>3710</v>
      </c>
      <c r="J316" s="29" t="s">
        <v>3711</v>
      </c>
      <c r="K316" s="50">
        <v>2373547118985040</v>
      </c>
      <c r="L316" s="50">
        <v>9042211146173020</v>
      </c>
      <c r="M316" s="50">
        <v>-4.3021010818550704E+16</v>
      </c>
      <c r="N316" s="29" t="s">
        <v>18972</v>
      </c>
      <c r="O316" s="29">
        <v>1</v>
      </c>
      <c r="P316" s="29">
        <v>0</v>
      </c>
      <c r="Q316" s="29" t="s">
        <v>8</v>
      </c>
      <c r="R316" s="29" t="s">
        <v>8</v>
      </c>
      <c r="S316" s="29" t="s">
        <v>8</v>
      </c>
      <c r="T316" s="29" t="s">
        <v>8</v>
      </c>
      <c r="U316" s="29" t="s">
        <v>8</v>
      </c>
      <c r="V316" s="29" t="s">
        <v>8</v>
      </c>
      <c r="W316" s="29" t="s">
        <v>8</v>
      </c>
      <c r="X316" s="29" t="s">
        <v>8</v>
      </c>
      <c r="Y316" s="29" t="s">
        <v>8</v>
      </c>
      <c r="Z316" s="29" t="s">
        <v>8</v>
      </c>
      <c r="AA316" s="29" t="s">
        <v>8</v>
      </c>
      <c r="AB316" s="29" t="s">
        <v>8</v>
      </c>
      <c r="AC316" s="29" t="s">
        <v>8</v>
      </c>
      <c r="AD316" s="29">
        <v>2</v>
      </c>
      <c r="AE316" s="29" t="s">
        <v>8</v>
      </c>
      <c r="AF316" s="29">
        <v>1</v>
      </c>
      <c r="AG316" s="29" t="s">
        <v>8</v>
      </c>
      <c r="AH316" s="29" t="s">
        <v>8</v>
      </c>
      <c r="AI316" s="29" t="s">
        <v>8</v>
      </c>
      <c r="AJ316" s="29" t="s">
        <v>8</v>
      </c>
      <c r="AK316" s="29" t="s">
        <v>8</v>
      </c>
      <c r="AL316" s="29" t="s">
        <v>8</v>
      </c>
      <c r="AM316" s="29" t="s">
        <v>8</v>
      </c>
      <c r="AN316" s="29" t="s">
        <v>8</v>
      </c>
      <c r="AO316" s="29" t="s">
        <v>8</v>
      </c>
      <c r="AP316" s="29" t="s">
        <v>8</v>
      </c>
      <c r="AQ316" s="29" t="s">
        <v>8</v>
      </c>
      <c r="AR316" s="29" t="s">
        <v>8</v>
      </c>
      <c r="AS316" s="29" t="s">
        <v>8</v>
      </c>
      <c r="AT316" s="29" t="s">
        <v>8</v>
      </c>
      <c r="AU316" s="29" t="s">
        <v>8</v>
      </c>
      <c r="AV316" s="29" t="s">
        <v>8</v>
      </c>
      <c r="AW316" s="29" t="s">
        <v>8</v>
      </c>
      <c r="AX316" s="29" t="s">
        <v>8</v>
      </c>
      <c r="AY316" s="29" t="s">
        <v>8</v>
      </c>
      <c r="AZ316" s="29" t="s">
        <v>8</v>
      </c>
      <c r="BA316" s="29" t="s">
        <v>8</v>
      </c>
      <c r="BB316" s="29" t="s">
        <v>8</v>
      </c>
      <c r="BC316" s="29" t="s">
        <v>8</v>
      </c>
      <c r="BD316" s="29" t="s">
        <v>8</v>
      </c>
      <c r="BE316" s="29" t="s">
        <v>8</v>
      </c>
      <c r="BF316" s="29" t="s">
        <v>8</v>
      </c>
      <c r="BG316" s="29" t="s">
        <v>8</v>
      </c>
      <c r="BH316" s="29" t="s">
        <v>8</v>
      </c>
      <c r="BI316" s="29" t="s">
        <v>8</v>
      </c>
      <c r="BJ316" s="29" t="s">
        <v>8</v>
      </c>
      <c r="BK316" s="29" t="s">
        <v>8</v>
      </c>
      <c r="BL316" s="29" t="s">
        <v>8</v>
      </c>
      <c r="BM316" s="29" t="s">
        <v>8</v>
      </c>
      <c r="BN316" s="29" t="s">
        <v>8</v>
      </c>
      <c r="BO316" s="29" t="s">
        <v>8</v>
      </c>
      <c r="BP316" s="29" t="s">
        <v>8</v>
      </c>
      <c r="BQ316" s="29" t="s">
        <v>8</v>
      </c>
      <c r="BR316" s="29" t="s">
        <v>8</v>
      </c>
      <c r="BS316" s="29" t="s">
        <v>2395</v>
      </c>
      <c r="BT316" s="29" t="b">
        <v>0</v>
      </c>
      <c r="BU316" s="29" t="b">
        <v>0</v>
      </c>
      <c r="BV316" s="29" t="b">
        <v>0</v>
      </c>
      <c r="BW316" s="29" t="b">
        <v>1</v>
      </c>
      <c r="BX316" s="29" t="b">
        <v>1</v>
      </c>
      <c r="BY316" s="29" t="b">
        <v>0</v>
      </c>
      <c r="BZ316" s="29" t="b">
        <v>0</v>
      </c>
      <c r="CA316" s="29" t="b">
        <v>0</v>
      </c>
      <c r="CB316" s="29">
        <v>1</v>
      </c>
      <c r="CC316" s="29" t="s">
        <v>3712</v>
      </c>
      <c r="CD316" s="29" t="s">
        <v>3713</v>
      </c>
      <c r="CE316" s="29" t="s">
        <v>3714</v>
      </c>
      <c r="CF316" s="29" t="s">
        <v>3715</v>
      </c>
    </row>
    <row r="317" spans="1:84" x14ac:dyDescent="0.25">
      <c r="A317" s="29" t="s">
        <v>3716</v>
      </c>
      <c r="B317" s="29">
        <v>310410946642114</v>
      </c>
      <c r="C317" s="29">
        <v>8.9014103279466398E+19</v>
      </c>
      <c r="D317" s="29">
        <v>353118084379430</v>
      </c>
      <c r="E317" s="29">
        <v>99</v>
      </c>
      <c r="F317" s="29">
        <v>2</v>
      </c>
      <c r="G317" s="29">
        <v>1302</v>
      </c>
      <c r="H317" s="29">
        <v>1302</v>
      </c>
      <c r="I317" s="29" t="s">
        <v>3717</v>
      </c>
      <c r="J317" s="29" t="s">
        <v>3718</v>
      </c>
      <c r="K317" s="50">
        <v>2373530071467170</v>
      </c>
      <c r="L317" s="50">
        <v>9042193900776070</v>
      </c>
      <c r="M317" s="50">
        <v>-3764586143465490</v>
      </c>
      <c r="N317" s="29" t="s">
        <v>18972</v>
      </c>
      <c r="O317" s="29">
        <v>1</v>
      </c>
      <c r="P317" s="29">
        <v>0</v>
      </c>
      <c r="Q317" s="29" t="s">
        <v>8</v>
      </c>
      <c r="R317" s="29" t="s">
        <v>8</v>
      </c>
      <c r="S317" s="29" t="s">
        <v>8</v>
      </c>
      <c r="T317" s="29" t="s">
        <v>8</v>
      </c>
      <c r="U317" s="29" t="s">
        <v>8</v>
      </c>
      <c r="V317" s="29" t="s">
        <v>8</v>
      </c>
      <c r="W317" s="29" t="s">
        <v>8</v>
      </c>
      <c r="X317" s="29" t="s">
        <v>8</v>
      </c>
      <c r="Y317" s="29" t="s">
        <v>8</v>
      </c>
      <c r="Z317" s="29" t="s">
        <v>8</v>
      </c>
      <c r="AA317" s="29" t="s">
        <v>8</v>
      </c>
      <c r="AB317" s="29" t="s">
        <v>8</v>
      </c>
      <c r="AC317" s="29" t="s">
        <v>8</v>
      </c>
      <c r="AD317" s="29">
        <v>3</v>
      </c>
      <c r="AE317" s="29" t="s">
        <v>8</v>
      </c>
      <c r="AF317" s="29">
        <v>3</v>
      </c>
      <c r="AG317" s="29" t="s">
        <v>8</v>
      </c>
      <c r="AH317" s="29" t="s">
        <v>8</v>
      </c>
      <c r="AI317" s="29" t="s">
        <v>8</v>
      </c>
      <c r="AJ317" s="29" t="s">
        <v>8</v>
      </c>
      <c r="AK317" s="29" t="s">
        <v>8</v>
      </c>
      <c r="AL317" s="29" t="s">
        <v>8</v>
      </c>
      <c r="AM317" s="29" t="s">
        <v>8</v>
      </c>
      <c r="AN317" s="29" t="s">
        <v>8</v>
      </c>
      <c r="AO317" s="29" t="s">
        <v>8</v>
      </c>
      <c r="AP317" s="29" t="s">
        <v>8</v>
      </c>
      <c r="AQ317" s="29" t="s">
        <v>8</v>
      </c>
      <c r="AR317" s="29" t="s">
        <v>8</v>
      </c>
      <c r="AS317" s="29" t="s">
        <v>8</v>
      </c>
      <c r="AT317" s="29" t="s">
        <v>8</v>
      </c>
      <c r="AU317" s="29" t="s">
        <v>8</v>
      </c>
      <c r="AV317" s="29" t="s">
        <v>8</v>
      </c>
      <c r="AW317" s="29" t="s">
        <v>8</v>
      </c>
      <c r="AX317" s="29" t="s">
        <v>8</v>
      </c>
      <c r="AY317" s="29" t="s">
        <v>8</v>
      </c>
      <c r="AZ317" s="29" t="s">
        <v>8</v>
      </c>
      <c r="BA317" s="29" t="s">
        <v>8</v>
      </c>
      <c r="BB317" s="29" t="s">
        <v>8</v>
      </c>
      <c r="BC317" s="29" t="s">
        <v>8</v>
      </c>
      <c r="BD317" s="29" t="s">
        <v>8</v>
      </c>
      <c r="BE317" s="29" t="s">
        <v>8</v>
      </c>
      <c r="BF317" s="29" t="s">
        <v>8</v>
      </c>
      <c r="BG317" s="29" t="s">
        <v>8</v>
      </c>
      <c r="BH317" s="29" t="s">
        <v>8</v>
      </c>
      <c r="BI317" s="29" t="s">
        <v>8</v>
      </c>
      <c r="BJ317" s="29" t="s">
        <v>8</v>
      </c>
      <c r="BK317" s="29" t="s">
        <v>8</v>
      </c>
      <c r="BL317" s="29" t="s">
        <v>8</v>
      </c>
      <c r="BM317" s="29" t="s">
        <v>8</v>
      </c>
      <c r="BN317" s="29" t="s">
        <v>8</v>
      </c>
      <c r="BO317" s="29" t="s">
        <v>8</v>
      </c>
      <c r="BP317" s="29" t="s">
        <v>8</v>
      </c>
      <c r="BQ317" s="29" t="s">
        <v>8</v>
      </c>
      <c r="BR317" s="29" t="s">
        <v>8</v>
      </c>
      <c r="BS317" s="29" t="s">
        <v>3719</v>
      </c>
      <c r="BT317" s="29" t="b">
        <v>0</v>
      </c>
      <c r="BU317" s="29" t="b">
        <v>0</v>
      </c>
      <c r="BV317" s="29" t="b">
        <v>0</v>
      </c>
      <c r="BW317" s="29" t="b">
        <v>1</v>
      </c>
      <c r="BX317" s="29" t="b">
        <v>1</v>
      </c>
      <c r="BY317" s="29" t="b">
        <v>0</v>
      </c>
      <c r="BZ317" s="29" t="b">
        <v>0</v>
      </c>
      <c r="CA317" s="29" t="b">
        <v>0</v>
      </c>
      <c r="CB317" s="29">
        <v>1</v>
      </c>
      <c r="CC317" s="29" t="s">
        <v>3720</v>
      </c>
      <c r="CD317" s="29" t="s">
        <v>3721</v>
      </c>
      <c r="CE317" s="29" t="s">
        <v>3722</v>
      </c>
      <c r="CF317" s="29" t="s">
        <v>3723</v>
      </c>
    </row>
    <row r="318" spans="1:84" x14ac:dyDescent="0.25">
      <c r="A318" s="29" t="s">
        <v>3724</v>
      </c>
      <c r="B318" s="29">
        <v>310410946642114</v>
      </c>
      <c r="C318" s="29">
        <v>8.9014103279466398E+19</v>
      </c>
      <c r="D318" s="29">
        <v>353118084379430</v>
      </c>
      <c r="E318" s="29">
        <v>99</v>
      </c>
      <c r="F318" s="29">
        <v>5</v>
      </c>
      <c r="G318" s="29">
        <v>1295</v>
      </c>
      <c r="H318" s="29">
        <v>1295</v>
      </c>
      <c r="I318" s="29" t="s">
        <v>3725</v>
      </c>
      <c r="J318" s="29" t="s">
        <v>3726</v>
      </c>
      <c r="K318" s="50">
        <v>2.37420096989297E+16</v>
      </c>
      <c r="L318" s="50">
        <v>9041556121043560</v>
      </c>
      <c r="M318" s="50">
        <v>-5.19078253429978E+16</v>
      </c>
      <c r="N318" s="29" t="s">
        <v>18972</v>
      </c>
      <c r="O318" s="29">
        <v>1</v>
      </c>
      <c r="P318" s="29">
        <v>0</v>
      </c>
      <c r="Q318" s="29" t="s">
        <v>19111</v>
      </c>
      <c r="R318" s="29" t="s">
        <v>8</v>
      </c>
      <c r="S318" s="29" t="s">
        <v>8</v>
      </c>
      <c r="T318" s="29" t="s">
        <v>8</v>
      </c>
      <c r="U318" s="29" t="s">
        <v>8</v>
      </c>
      <c r="V318" s="29" t="s">
        <v>8</v>
      </c>
      <c r="W318" s="29" t="s">
        <v>8</v>
      </c>
      <c r="X318" s="29" t="s">
        <v>8</v>
      </c>
      <c r="Y318" s="29" t="s">
        <v>8</v>
      </c>
      <c r="Z318" s="29" t="s">
        <v>8</v>
      </c>
      <c r="AA318" s="29" t="s">
        <v>8</v>
      </c>
      <c r="AB318" s="29" t="s">
        <v>8</v>
      </c>
      <c r="AC318" s="29" t="s">
        <v>8</v>
      </c>
      <c r="AD318" s="29" t="s">
        <v>8</v>
      </c>
      <c r="AE318" s="29" t="s">
        <v>8</v>
      </c>
      <c r="AF318" s="29" t="s">
        <v>8</v>
      </c>
      <c r="AG318" s="29" t="s">
        <v>8</v>
      </c>
      <c r="AH318" s="29" t="s">
        <v>8</v>
      </c>
      <c r="AI318" s="29" t="s">
        <v>8</v>
      </c>
      <c r="AJ318" s="29" t="s">
        <v>8</v>
      </c>
      <c r="AK318" s="29" t="s">
        <v>8</v>
      </c>
      <c r="AL318" s="29" t="s">
        <v>8</v>
      </c>
      <c r="AM318" s="29" t="s">
        <v>8</v>
      </c>
      <c r="AN318" s="29" t="s">
        <v>8</v>
      </c>
      <c r="AO318" s="29" t="s">
        <v>8</v>
      </c>
      <c r="AP318" s="29" t="s">
        <v>8</v>
      </c>
      <c r="AQ318" s="29" t="s">
        <v>8</v>
      </c>
      <c r="AR318" s="29" t="s">
        <v>8</v>
      </c>
      <c r="AS318" s="29" t="s">
        <v>8</v>
      </c>
      <c r="AT318" s="29" t="s">
        <v>8</v>
      </c>
      <c r="AU318" s="29" t="s">
        <v>8</v>
      </c>
      <c r="AV318" s="29" t="s">
        <v>8</v>
      </c>
      <c r="AW318" s="29" t="s">
        <v>8</v>
      </c>
      <c r="AX318" s="29" t="s">
        <v>8</v>
      </c>
      <c r="AY318" s="29" t="s">
        <v>8</v>
      </c>
      <c r="AZ318" s="29" t="s">
        <v>8</v>
      </c>
      <c r="BA318" s="29">
        <v>2</v>
      </c>
      <c r="BB318" s="29" t="s">
        <v>8</v>
      </c>
      <c r="BC318" s="29" t="s">
        <v>8</v>
      </c>
      <c r="BD318" s="29" t="s">
        <v>8</v>
      </c>
      <c r="BE318" s="29" t="s">
        <v>8</v>
      </c>
      <c r="BF318" s="29" t="s">
        <v>8</v>
      </c>
      <c r="BG318" s="29" t="s">
        <v>8</v>
      </c>
      <c r="BH318" s="29" t="s">
        <v>8</v>
      </c>
      <c r="BI318" s="29" t="s">
        <v>8</v>
      </c>
      <c r="BJ318" s="29" t="s">
        <v>8</v>
      </c>
      <c r="BK318" s="29" t="s">
        <v>8</v>
      </c>
      <c r="BL318" s="29" t="s">
        <v>8</v>
      </c>
      <c r="BM318" s="29" t="s">
        <v>8</v>
      </c>
      <c r="BN318" s="29" t="s">
        <v>8</v>
      </c>
      <c r="BO318" s="29" t="s">
        <v>8</v>
      </c>
      <c r="BP318" s="29" t="s">
        <v>8</v>
      </c>
      <c r="BQ318" s="29" t="s">
        <v>8</v>
      </c>
      <c r="BR318" s="29" t="s">
        <v>8</v>
      </c>
      <c r="BS318" s="29" t="s">
        <v>3727</v>
      </c>
      <c r="BT318" s="29" t="b">
        <v>0</v>
      </c>
      <c r="BU318" s="29" t="b">
        <v>0</v>
      </c>
      <c r="BV318" s="29" t="b">
        <v>0</v>
      </c>
      <c r="BW318" s="29" t="b">
        <v>1</v>
      </c>
      <c r="BX318" s="29" t="b">
        <v>1</v>
      </c>
      <c r="BY318" s="29" t="b">
        <v>0</v>
      </c>
      <c r="BZ318" s="29" t="b">
        <v>0</v>
      </c>
      <c r="CA318" s="29" t="b">
        <v>0</v>
      </c>
      <c r="CB318" s="29">
        <v>1</v>
      </c>
      <c r="CC318" s="29" t="s">
        <v>3728</v>
      </c>
      <c r="CD318" s="29" t="s">
        <v>3729</v>
      </c>
      <c r="CE318" s="29" t="s">
        <v>3730</v>
      </c>
      <c r="CF318" s="29" t="s">
        <v>3731</v>
      </c>
    </row>
    <row r="319" spans="1:84" x14ac:dyDescent="0.25">
      <c r="A319" s="29" t="s">
        <v>3732</v>
      </c>
      <c r="B319" s="29">
        <v>310410946642114</v>
      </c>
      <c r="C319" s="29">
        <v>8.9014103279466398E+19</v>
      </c>
      <c r="D319" s="29">
        <v>353118084379430</v>
      </c>
      <c r="E319" s="29">
        <v>99</v>
      </c>
      <c r="F319" s="29">
        <v>5</v>
      </c>
      <c r="G319" s="29">
        <v>1296</v>
      </c>
      <c r="H319" s="29">
        <v>1296</v>
      </c>
      <c r="I319" s="29" t="s">
        <v>3733</v>
      </c>
      <c r="J319" s="29" t="s">
        <v>3734</v>
      </c>
      <c r="K319" s="50">
        <v>2374223793649640</v>
      </c>
      <c r="L319" s="50">
        <v>9041580823462790</v>
      </c>
      <c r="M319" s="50">
        <v>-3943871257003760</v>
      </c>
      <c r="N319" s="29" t="s">
        <v>18972</v>
      </c>
      <c r="O319" s="29">
        <v>1</v>
      </c>
      <c r="P319" s="29">
        <v>0</v>
      </c>
      <c r="Q319" s="29" t="s">
        <v>19112</v>
      </c>
      <c r="R319" s="29" t="s">
        <v>8</v>
      </c>
      <c r="S319" s="29" t="s">
        <v>8</v>
      </c>
      <c r="T319" s="29" t="s">
        <v>8</v>
      </c>
      <c r="U319" s="29" t="s">
        <v>8</v>
      </c>
      <c r="V319" s="29" t="s">
        <v>8</v>
      </c>
      <c r="W319" s="29" t="s">
        <v>8</v>
      </c>
      <c r="X319" s="29" t="s">
        <v>8</v>
      </c>
      <c r="Y319" s="29" t="s">
        <v>8</v>
      </c>
      <c r="Z319" s="29" t="s">
        <v>8</v>
      </c>
      <c r="AA319" s="29" t="s">
        <v>8</v>
      </c>
      <c r="AB319" s="29" t="s">
        <v>8</v>
      </c>
      <c r="AC319" s="29" t="s">
        <v>8</v>
      </c>
      <c r="AD319" s="29" t="s">
        <v>8</v>
      </c>
      <c r="AE319" s="29" t="s">
        <v>8</v>
      </c>
      <c r="AF319" s="29" t="s">
        <v>8</v>
      </c>
      <c r="AG319" s="29" t="s">
        <v>8</v>
      </c>
      <c r="AH319" s="29" t="s">
        <v>8</v>
      </c>
      <c r="AI319" s="29" t="s">
        <v>8</v>
      </c>
      <c r="AJ319" s="29" t="s">
        <v>8</v>
      </c>
      <c r="AK319" s="29" t="s">
        <v>8</v>
      </c>
      <c r="AL319" s="29" t="s">
        <v>8</v>
      </c>
      <c r="AM319" s="29" t="s">
        <v>8</v>
      </c>
      <c r="AN319" s="29" t="s">
        <v>8</v>
      </c>
      <c r="AO319" s="29" t="s">
        <v>8</v>
      </c>
      <c r="AP319" s="29" t="s">
        <v>8</v>
      </c>
      <c r="AQ319" s="29" t="s">
        <v>8</v>
      </c>
      <c r="AR319" s="29" t="s">
        <v>8</v>
      </c>
      <c r="AS319" s="29" t="s">
        <v>8</v>
      </c>
      <c r="AT319" s="29" t="s">
        <v>8</v>
      </c>
      <c r="AU319" s="29" t="s">
        <v>8</v>
      </c>
      <c r="AV319" s="29" t="s">
        <v>8</v>
      </c>
      <c r="AW319" s="29" t="s">
        <v>8</v>
      </c>
      <c r="AX319" s="29" t="s">
        <v>8</v>
      </c>
      <c r="AY319" s="29" t="s">
        <v>8</v>
      </c>
      <c r="AZ319" s="29" t="s">
        <v>8</v>
      </c>
      <c r="BA319" s="29">
        <v>2</v>
      </c>
      <c r="BB319" s="29" t="s">
        <v>8</v>
      </c>
      <c r="BC319" s="29" t="s">
        <v>8</v>
      </c>
      <c r="BD319" s="29" t="s">
        <v>8</v>
      </c>
      <c r="BE319" s="29" t="s">
        <v>8</v>
      </c>
      <c r="BF319" s="29" t="s">
        <v>8</v>
      </c>
      <c r="BG319" s="29" t="s">
        <v>8</v>
      </c>
      <c r="BH319" s="29" t="s">
        <v>8</v>
      </c>
      <c r="BI319" s="29" t="s">
        <v>8</v>
      </c>
      <c r="BJ319" s="29" t="s">
        <v>8</v>
      </c>
      <c r="BK319" s="29" t="s">
        <v>8</v>
      </c>
      <c r="BL319" s="29" t="s">
        <v>8</v>
      </c>
      <c r="BM319" s="29" t="s">
        <v>8</v>
      </c>
      <c r="BN319" s="29" t="s">
        <v>8</v>
      </c>
      <c r="BO319" s="29" t="s">
        <v>8</v>
      </c>
      <c r="BP319" s="29" t="s">
        <v>8</v>
      </c>
      <c r="BQ319" s="29" t="s">
        <v>8</v>
      </c>
      <c r="BR319" s="29" t="s">
        <v>8</v>
      </c>
      <c r="BS319" s="29" t="s">
        <v>3735</v>
      </c>
      <c r="BT319" s="29" t="b">
        <v>0</v>
      </c>
      <c r="BU319" s="29" t="b">
        <v>0</v>
      </c>
      <c r="BV319" s="29" t="b">
        <v>0</v>
      </c>
      <c r="BW319" s="29" t="b">
        <v>1</v>
      </c>
      <c r="BX319" s="29" t="b">
        <v>1</v>
      </c>
      <c r="BY319" s="29" t="b">
        <v>0</v>
      </c>
      <c r="BZ319" s="29" t="b">
        <v>0</v>
      </c>
      <c r="CA319" s="29" t="b">
        <v>0</v>
      </c>
      <c r="CB319" s="29">
        <v>1</v>
      </c>
      <c r="CC319" s="29" t="s">
        <v>3736</v>
      </c>
      <c r="CD319" s="29" t="s">
        <v>3737</v>
      </c>
      <c r="CE319" s="29" t="s">
        <v>3738</v>
      </c>
      <c r="CF319" s="29" t="s">
        <v>3739</v>
      </c>
    </row>
    <row r="320" spans="1:84" x14ac:dyDescent="0.25">
      <c r="A320" s="29" t="s">
        <v>3740</v>
      </c>
      <c r="B320" s="29">
        <v>310410946642114</v>
      </c>
      <c r="C320" s="29">
        <v>8.9014103279466398E+19</v>
      </c>
      <c r="D320" s="29">
        <v>353118084379430</v>
      </c>
      <c r="E320" s="29">
        <v>99</v>
      </c>
      <c r="F320" s="29">
        <v>5</v>
      </c>
      <c r="G320" s="29">
        <v>1297</v>
      </c>
      <c r="H320" s="29">
        <v>1297</v>
      </c>
      <c r="I320" s="29" t="s">
        <v>3741</v>
      </c>
      <c r="J320" s="29" t="s">
        <v>3742</v>
      </c>
      <c r="K320" s="50">
        <v>2.37419538692167E+16</v>
      </c>
      <c r="L320" s="50">
        <v>904163579026882</v>
      </c>
      <c r="M320" s="50">
        <v>-5193684141337160</v>
      </c>
      <c r="N320" s="29" t="s">
        <v>18972</v>
      </c>
      <c r="O320" s="29">
        <v>1</v>
      </c>
      <c r="P320" s="29">
        <v>0</v>
      </c>
      <c r="Q320" s="29" t="s">
        <v>19113</v>
      </c>
      <c r="R320" s="29" t="s">
        <v>8</v>
      </c>
      <c r="S320" s="29" t="s">
        <v>8</v>
      </c>
      <c r="T320" s="29" t="s">
        <v>8</v>
      </c>
      <c r="U320" s="29" t="s">
        <v>8</v>
      </c>
      <c r="V320" s="29" t="s">
        <v>8</v>
      </c>
      <c r="W320" s="29" t="s">
        <v>8</v>
      </c>
      <c r="X320" s="29" t="s">
        <v>8</v>
      </c>
      <c r="Y320" s="29" t="s">
        <v>8</v>
      </c>
      <c r="Z320" s="29" t="s">
        <v>8</v>
      </c>
      <c r="AA320" s="29" t="s">
        <v>8</v>
      </c>
      <c r="AB320" s="29" t="s">
        <v>8</v>
      </c>
      <c r="AC320" s="29" t="s">
        <v>8</v>
      </c>
      <c r="AD320" s="29" t="s">
        <v>8</v>
      </c>
      <c r="AE320" s="29" t="s">
        <v>8</v>
      </c>
      <c r="AF320" s="29" t="s">
        <v>8</v>
      </c>
      <c r="AG320" s="29" t="s">
        <v>8</v>
      </c>
      <c r="AH320" s="29" t="s">
        <v>8</v>
      </c>
      <c r="AI320" s="29" t="s">
        <v>8</v>
      </c>
      <c r="AJ320" s="29" t="s">
        <v>8</v>
      </c>
      <c r="AK320" s="29" t="s">
        <v>8</v>
      </c>
      <c r="AL320" s="29" t="s">
        <v>8</v>
      </c>
      <c r="AM320" s="29" t="s">
        <v>8</v>
      </c>
      <c r="AN320" s="29" t="s">
        <v>8</v>
      </c>
      <c r="AO320" s="29" t="s">
        <v>8</v>
      </c>
      <c r="AP320" s="29" t="s">
        <v>8</v>
      </c>
      <c r="AQ320" s="29" t="s">
        <v>8</v>
      </c>
      <c r="AR320" s="29" t="s">
        <v>8</v>
      </c>
      <c r="AS320" s="29" t="s">
        <v>8</v>
      </c>
      <c r="AT320" s="29" t="s">
        <v>8</v>
      </c>
      <c r="AU320" s="29" t="s">
        <v>8</v>
      </c>
      <c r="AV320" s="29" t="s">
        <v>8</v>
      </c>
      <c r="AW320" s="29" t="s">
        <v>8</v>
      </c>
      <c r="AX320" s="29" t="s">
        <v>8</v>
      </c>
      <c r="AY320" s="29" t="s">
        <v>8</v>
      </c>
      <c r="AZ320" s="29" t="s">
        <v>8</v>
      </c>
      <c r="BA320" s="29">
        <v>2</v>
      </c>
      <c r="BB320" s="29" t="s">
        <v>8</v>
      </c>
      <c r="BC320" s="29" t="s">
        <v>8</v>
      </c>
      <c r="BD320" s="29" t="s">
        <v>8</v>
      </c>
      <c r="BE320" s="29" t="s">
        <v>8</v>
      </c>
      <c r="BF320" s="29" t="s">
        <v>8</v>
      </c>
      <c r="BG320" s="29" t="s">
        <v>8</v>
      </c>
      <c r="BH320" s="29" t="s">
        <v>8</v>
      </c>
      <c r="BI320" s="29" t="s">
        <v>8</v>
      </c>
      <c r="BJ320" s="29" t="s">
        <v>8</v>
      </c>
      <c r="BK320" s="29" t="s">
        <v>8</v>
      </c>
      <c r="BL320" s="29" t="s">
        <v>8</v>
      </c>
      <c r="BM320" s="29" t="s">
        <v>8</v>
      </c>
      <c r="BN320" s="29" t="s">
        <v>8</v>
      </c>
      <c r="BO320" s="29" t="s">
        <v>8</v>
      </c>
      <c r="BP320" s="29" t="s">
        <v>8</v>
      </c>
      <c r="BQ320" s="29" t="s">
        <v>8</v>
      </c>
      <c r="BR320" s="29" t="s">
        <v>8</v>
      </c>
      <c r="BS320" s="29" t="s">
        <v>3743</v>
      </c>
      <c r="BT320" s="29" t="b">
        <v>0</v>
      </c>
      <c r="BU320" s="29" t="b">
        <v>0</v>
      </c>
      <c r="BV320" s="29" t="b">
        <v>0</v>
      </c>
      <c r="BW320" s="29" t="b">
        <v>1</v>
      </c>
      <c r="BX320" s="29" t="b">
        <v>1</v>
      </c>
      <c r="BY320" s="29" t="b">
        <v>0</v>
      </c>
      <c r="BZ320" s="29" t="b">
        <v>0</v>
      </c>
      <c r="CA320" s="29" t="b">
        <v>0</v>
      </c>
      <c r="CB320" s="29">
        <v>1</v>
      </c>
      <c r="CC320" s="29" t="s">
        <v>3744</v>
      </c>
      <c r="CD320" s="29" t="s">
        <v>3745</v>
      </c>
      <c r="CE320" s="29" t="s">
        <v>3746</v>
      </c>
      <c r="CF320" s="29" t="s">
        <v>3747</v>
      </c>
    </row>
    <row r="321" spans="1:84" x14ac:dyDescent="0.25">
      <c r="A321" s="29" t="s">
        <v>3748</v>
      </c>
      <c r="B321" s="29">
        <v>310410946642114</v>
      </c>
      <c r="C321" s="29">
        <v>8.9014103279466398E+19</v>
      </c>
      <c r="D321" s="29">
        <v>353118084379430</v>
      </c>
      <c r="E321" s="29">
        <v>99</v>
      </c>
      <c r="F321" s="29">
        <v>5</v>
      </c>
      <c r="G321" s="29">
        <v>1298</v>
      </c>
      <c r="H321" s="29">
        <v>1298</v>
      </c>
      <c r="I321" s="29" t="s">
        <v>3749</v>
      </c>
      <c r="J321" s="29" t="s">
        <v>3750</v>
      </c>
      <c r="K321" s="50">
        <v>2374154201015280</v>
      </c>
      <c r="L321" s="50">
        <v>9041602562477980</v>
      </c>
      <c r="M321" s="50">
        <v>-4428129573284230</v>
      </c>
      <c r="N321" s="29" t="s">
        <v>18972</v>
      </c>
      <c r="O321" s="29">
        <v>1</v>
      </c>
      <c r="P321" s="29">
        <v>0</v>
      </c>
      <c r="Q321" s="29" t="s">
        <v>19114</v>
      </c>
      <c r="R321" s="29" t="s">
        <v>8</v>
      </c>
      <c r="S321" s="29" t="s">
        <v>8</v>
      </c>
      <c r="T321" s="29" t="s">
        <v>8</v>
      </c>
      <c r="U321" s="29" t="s">
        <v>8</v>
      </c>
      <c r="V321" s="29" t="s">
        <v>8</v>
      </c>
      <c r="W321" s="29" t="s">
        <v>8</v>
      </c>
      <c r="X321" s="29" t="s">
        <v>8</v>
      </c>
      <c r="Y321" s="29" t="s">
        <v>8</v>
      </c>
      <c r="Z321" s="29" t="s">
        <v>8</v>
      </c>
      <c r="AA321" s="29" t="s">
        <v>8</v>
      </c>
      <c r="AB321" s="29" t="s">
        <v>8</v>
      </c>
      <c r="AC321" s="29" t="s">
        <v>8</v>
      </c>
      <c r="AD321" s="29" t="s">
        <v>8</v>
      </c>
      <c r="AE321" s="29" t="s">
        <v>8</v>
      </c>
      <c r="AF321" s="29" t="s">
        <v>8</v>
      </c>
      <c r="AG321" s="29" t="s">
        <v>8</v>
      </c>
      <c r="AH321" s="29" t="s">
        <v>8</v>
      </c>
      <c r="AI321" s="29" t="s">
        <v>8</v>
      </c>
      <c r="AJ321" s="29" t="s">
        <v>8</v>
      </c>
      <c r="AK321" s="29" t="s">
        <v>8</v>
      </c>
      <c r="AL321" s="29" t="s">
        <v>8</v>
      </c>
      <c r="AM321" s="29" t="s">
        <v>8</v>
      </c>
      <c r="AN321" s="29" t="s">
        <v>8</v>
      </c>
      <c r="AO321" s="29" t="s">
        <v>8</v>
      </c>
      <c r="AP321" s="29" t="s">
        <v>8</v>
      </c>
      <c r="AQ321" s="29" t="s">
        <v>8</v>
      </c>
      <c r="AR321" s="29" t="s">
        <v>8</v>
      </c>
      <c r="AS321" s="29" t="s">
        <v>8</v>
      </c>
      <c r="AT321" s="29" t="s">
        <v>8</v>
      </c>
      <c r="AU321" s="29" t="s">
        <v>8</v>
      </c>
      <c r="AV321" s="29" t="s">
        <v>8</v>
      </c>
      <c r="AW321" s="29" t="s">
        <v>8</v>
      </c>
      <c r="AX321" s="29" t="s">
        <v>8</v>
      </c>
      <c r="AY321" s="29" t="s">
        <v>8</v>
      </c>
      <c r="AZ321" s="29" t="s">
        <v>8</v>
      </c>
      <c r="BA321" s="29">
        <v>2</v>
      </c>
      <c r="BB321" s="29" t="s">
        <v>8</v>
      </c>
      <c r="BC321" s="29" t="s">
        <v>8</v>
      </c>
      <c r="BD321" s="29" t="s">
        <v>8</v>
      </c>
      <c r="BE321" s="29" t="s">
        <v>8</v>
      </c>
      <c r="BF321" s="29" t="s">
        <v>8</v>
      </c>
      <c r="BG321" s="29" t="s">
        <v>8</v>
      </c>
      <c r="BH321" s="29" t="s">
        <v>8</v>
      </c>
      <c r="BI321" s="29" t="s">
        <v>8</v>
      </c>
      <c r="BJ321" s="29" t="s">
        <v>8</v>
      </c>
      <c r="BK321" s="29" t="s">
        <v>8</v>
      </c>
      <c r="BL321" s="29" t="s">
        <v>8</v>
      </c>
      <c r="BM321" s="29" t="s">
        <v>8</v>
      </c>
      <c r="BN321" s="29" t="s">
        <v>8</v>
      </c>
      <c r="BO321" s="29" t="s">
        <v>8</v>
      </c>
      <c r="BP321" s="29" t="s">
        <v>8</v>
      </c>
      <c r="BQ321" s="29" t="s">
        <v>8</v>
      </c>
      <c r="BR321" s="29" t="s">
        <v>8</v>
      </c>
      <c r="BS321" s="29" t="s">
        <v>3735</v>
      </c>
      <c r="BT321" s="29" t="b">
        <v>0</v>
      </c>
      <c r="BU321" s="29" t="b">
        <v>0</v>
      </c>
      <c r="BV321" s="29" t="b">
        <v>0</v>
      </c>
      <c r="BW321" s="29" t="b">
        <v>1</v>
      </c>
      <c r="BX321" s="29" t="b">
        <v>1</v>
      </c>
      <c r="BY321" s="29" t="b">
        <v>0</v>
      </c>
      <c r="BZ321" s="29" t="b">
        <v>0</v>
      </c>
      <c r="CA321" s="29" t="b">
        <v>0</v>
      </c>
      <c r="CB321" s="29">
        <v>1</v>
      </c>
      <c r="CC321" s="29" t="s">
        <v>3751</v>
      </c>
      <c r="CD321" s="29" t="s">
        <v>3752</v>
      </c>
      <c r="CE321" s="29" t="s">
        <v>3753</v>
      </c>
      <c r="CF321" s="29" t="s">
        <v>3754</v>
      </c>
    </row>
    <row r="322" spans="1:84" x14ac:dyDescent="0.25">
      <c r="A322" s="29" t="s">
        <v>4794</v>
      </c>
      <c r="B322" s="29">
        <v>310410946642114</v>
      </c>
      <c r="C322" s="29">
        <v>8.9014103279466398E+19</v>
      </c>
      <c r="D322" s="29">
        <v>353118084379430</v>
      </c>
      <c r="E322" s="29">
        <v>99</v>
      </c>
      <c r="F322" s="29">
        <v>8</v>
      </c>
      <c r="G322" s="29">
        <v>1319</v>
      </c>
      <c r="H322" s="29">
        <v>1319</v>
      </c>
      <c r="I322" s="29" t="s">
        <v>4795</v>
      </c>
      <c r="J322" s="29" t="s">
        <v>4796</v>
      </c>
      <c r="K322" s="50">
        <v>2.37374182658645E+16</v>
      </c>
      <c r="L322" s="50">
        <v>9041916876706850</v>
      </c>
      <c r="M322" s="50">
        <v>-1.40066351170566E+16</v>
      </c>
      <c r="N322" s="29" t="s">
        <v>18977</v>
      </c>
      <c r="O322" s="29">
        <v>1</v>
      </c>
      <c r="P322" s="29">
        <v>0</v>
      </c>
      <c r="Q322" s="29" t="s">
        <v>8</v>
      </c>
      <c r="R322" s="29">
        <v>2</v>
      </c>
      <c r="S322" s="29">
        <v>3</v>
      </c>
      <c r="T322" s="29" t="s">
        <v>8</v>
      </c>
      <c r="U322" s="29">
        <v>10</v>
      </c>
      <c r="V322" s="29" t="s">
        <v>8</v>
      </c>
      <c r="W322" s="29" t="s">
        <v>8</v>
      </c>
      <c r="X322" s="29" t="s">
        <v>8</v>
      </c>
      <c r="Y322" s="29" t="s">
        <v>8</v>
      </c>
      <c r="Z322" s="29" t="s">
        <v>8</v>
      </c>
      <c r="AA322" s="29" t="s">
        <v>8</v>
      </c>
      <c r="AB322" s="29" t="s">
        <v>8</v>
      </c>
      <c r="AC322" s="29" t="s">
        <v>8</v>
      </c>
      <c r="AD322" s="29" t="s">
        <v>8</v>
      </c>
      <c r="AE322" s="29" t="s">
        <v>8</v>
      </c>
      <c r="AF322" s="29" t="s">
        <v>8</v>
      </c>
      <c r="AG322" s="29" t="s">
        <v>8</v>
      </c>
      <c r="AH322" s="29" t="s">
        <v>8</v>
      </c>
      <c r="AI322" s="29" t="s">
        <v>8</v>
      </c>
      <c r="AJ322" s="29" t="s">
        <v>8</v>
      </c>
      <c r="AK322" s="29" t="s">
        <v>8</v>
      </c>
      <c r="AL322" s="29" t="s">
        <v>8</v>
      </c>
      <c r="AM322" s="29" t="s">
        <v>8</v>
      </c>
      <c r="AN322" s="29" t="s">
        <v>8</v>
      </c>
      <c r="AO322" s="29" t="s">
        <v>8</v>
      </c>
      <c r="AP322" s="29" t="s">
        <v>8</v>
      </c>
      <c r="AQ322" s="29" t="s">
        <v>8</v>
      </c>
      <c r="AR322" s="29" t="s">
        <v>8</v>
      </c>
      <c r="AS322" s="29" t="s">
        <v>8</v>
      </c>
      <c r="AT322" s="29" t="s">
        <v>8</v>
      </c>
      <c r="AU322" s="29" t="s">
        <v>8</v>
      </c>
      <c r="AV322" s="29" t="s">
        <v>8</v>
      </c>
      <c r="AW322" s="29" t="s">
        <v>8</v>
      </c>
      <c r="AX322" s="29" t="s">
        <v>8</v>
      </c>
      <c r="AY322" s="29" t="s">
        <v>8</v>
      </c>
      <c r="AZ322" s="29" t="s">
        <v>8</v>
      </c>
      <c r="BA322" s="29" t="s">
        <v>8</v>
      </c>
      <c r="BB322" s="29" t="s">
        <v>8</v>
      </c>
      <c r="BC322" s="29" t="s">
        <v>8</v>
      </c>
      <c r="BD322" s="29" t="s">
        <v>8</v>
      </c>
      <c r="BE322" s="29" t="s">
        <v>8</v>
      </c>
      <c r="BF322" s="29" t="s">
        <v>8</v>
      </c>
      <c r="BG322" s="29" t="s">
        <v>8</v>
      </c>
      <c r="BH322" s="29" t="s">
        <v>8</v>
      </c>
      <c r="BI322" s="29" t="s">
        <v>8</v>
      </c>
      <c r="BJ322" s="29" t="s">
        <v>8</v>
      </c>
      <c r="BK322" s="29" t="s">
        <v>8</v>
      </c>
      <c r="BL322" s="29" t="s">
        <v>8</v>
      </c>
      <c r="BM322" s="29" t="s">
        <v>8</v>
      </c>
      <c r="BN322" s="29" t="s">
        <v>8</v>
      </c>
      <c r="BO322" s="29" t="s">
        <v>8</v>
      </c>
      <c r="BP322" s="29" t="s">
        <v>8</v>
      </c>
      <c r="BQ322" s="29" t="s">
        <v>8</v>
      </c>
      <c r="BR322" s="29" t="s">
        <v>8</v>
      </c>
      <c r="BS322" s="29" t="s">
        <v>4797</v>
      </c>
      <c r="BT322" s="29" t="b">
        <v>0</v>
      </c>
      <c r="BU322" s="29" t="b">
        <v>0</v>
      </c>
      <c r="BV322" s="29" t="b">
        <v>0</v>
      </c>
      <c r="BW322" s="29" t="b">
        <v>1</v>
      </c>
      <c r="BX322" s="29" t="b">
        <v>1</v>
      </c>
      <c r="BY322" s="29" t="b">
        <v>0</v>
      </c>
      <c r="BZ322" s="29" t="b">
        <v>0</v>
      </c>
      <c r="CA322" s="29" t="b">
        <v>0</v>
      </c>
      <c r="CB322" s="29">
        <v>1</v>
      </c>
      <c r="CC322" s="29" t="s">
        <v>4798</v>
      </c>
      <c r="CD322" s="29" t="s">
        <v>4799</v>
      </c>
      <c r="CE322" s="29" t="s">
        <v>4800</v>
      </c>
      <c r="CF322" s="29" t="s">
        <v>4801</v>
      </c>
    </row>
    <row r="323" spans="1:84" x14ac:dyDescent="0.25">
      <c r="A323" s="29" t="s">
        <v>4802</v>
      </c>
      <c r="B323" s="29">
        <v>310410946642114</v>
      </c>
      <c r="C323" s="29">
        <v>8.9014103279466398E+19</v>
      </c>
      <c r="D323" s="29">
        <v>353118084379430</v>
      </c>
      <c r="E323" s="29">
        <v>99</v>
      </c>
      <c r="F323" s="29">
        <v>8</v>
      </c>
      <c r="G323" s="29">
        <v>1320</v>
      </c>
      <c r="H323" s="29">
        <v>1320</v>
      </c>
      <c r="I323" s="29" t="s">
        <v>4803</v>
      </c>
      <c r="J323" s="29" t="s">
        <v>4804</v>
      </c>
      <c r="K323" s="50">
        <v>2373748221484340</v>
      </c>
      <c r="L323" s="50">
        <v>904201583655441</v>
      </c>
      <c r="M323" s="50">
        <v>-2743212556478200</v>
      </c>
      <c r="N323" s="29" t="s">
        <v>18977</v>
      </c>
      <c r="O323" s="29">
        <v>1</v>
      </c>
      <c r="P323" s="29">
        <v>0</v>
      </c>
      <c r="Q323" s="29" t="s">
        <v>8</v>
      </c>
      <c r="R323" s="29">
        <v>2</v>
      </c>
      <c r="S323" s="29">
        <v>3</v>
      </c>
      <c r="T323" s="29" t="s">
        <v>8</v>
      </c>
      <c r="U323" s="29">
        <v>7</v>
      </c>
      <c r="V323" s="29" t="s">
        <v>8</v>
      </c>
      <c r="W323" s="29" t="s">
        <v>8</v>
      </c>
      <c r="X323" s="29" t="s">
        <v>8</v>
      </c>
      <c r="Y323" s="29" t="s">
        <v>8</v>
      </c>
      <c r="Z323" s="29" t="s">
        <v>8</v>
      </c>
      <c r="AA323" s="29" t="s">
        <v>8</v>
      </c>
      <c r="AB323" s="29" t="s">
        <v>8</v>
      </c>
      <c r="AC323" s="29" t="s">
        <v>8</v>
      </c>
      <c r="AD323" s="29" t="s">
        <v>8</v>
      </c>
      <c r="AE323" s="29" t="s">
        <v>8</v>
      </c>
      <c r="AF323" s="29" t="s">
        <v>8</v>
      </c>
      <c r="AG323" s="29" t="s">
        <v>8</v>
      </c>
      <c r="AH323" s="29" t="s">
        <v>8</v>
      </c>
      <c r="AI323" s="29" t="s">
        <v>8</v>
      </c>
      <c r="AJ323" s="29" t="s">
        <v>8</v>
      </c>
      <c r="AK323" s="29" t="s">
        <v>8</v>
      </c>
      <c r="AL323" s="29" t="s">
        <v>8</v>
      </c>
      <c r="AM323" s="29" t="s">
        <v>8</v>
      </c>
      <c r="AN323" s="29" t="s">
        <v>8</v>
      </c>
      <c r="AO323" s="29" t="s">
        <v>8</v>
      </c>
      <c r="AP323" s="29" t="s">
        <v>8</v>
      </c>
      <c r="AQ323" s="29" t="s">
        <v>8</v>
      </c>
      <c r="AR323" s="29" t="s">
        <v>8</v>
      </c>
      <c r="AS323" s="29" t="s">
        <v>8</v>
      </c>
      <c r="AT323" s="29" t="s">
        <v>8</v>
      </c>
      <c r="AU323" s="29" t="s">
        <v>8</v>
      </c>
      <c r="AV323" s="29" t="s">
        <v>8</v>
      </c>
      <c r="AW323" s="29" t="s">
        <v>8</v>
      </c>
      <c r="AX323" s="29" t="s">
        <v>8</v>
      </c>
      <c r="AY323" s="29" t="s">
        <v>8</v>
      </c>
      <c r="AZ323" s="29" t="s">
        <v>8</v>
      </c>
      <c r="BA323" s="29" t="s">
        <v>8</v>
      </c>
      <c r="BB323" s="29" t="s">
        <v>8</v>
      </c>
      <c r="BC323" s="29" t="s">
        <v>8</v>
      </c>
      <c r="BD323" s="29" t="s">
        <v>8</v>
      </c>
      <c r="BE323" s="29" t="s">
        <v>8</v>
      </c>
      <c r="BF323" s="29" t="s">
        <v>8</v>
      </c>
      <c r="BG323" s="29" t="s">
        <v>8</v>
      </c>
      <c r="BH323" s="29" t="s">
        <v>8</v>
      </c>
      <c r="BI323" s="29" t="s">
        <v>8</v>
      </c>
      <c r="BJ323" s="29" t="s">
        <v>8</v>
      </c>
      <c r="BK323" s="29" t="s">
        <v>8</v>
      </c>
      <c r="BL323" s="29" t="s">
        <v>8</v>
      </c>
      <c r="BM323" s="29" t="s">
        <v>8</v>
      </c>
      <c r="BN323" s="29" t="s">
        <v>8</v>
      </c>
      <c r="BO323" s="29" t="s">
        <v>8</v>
      </c>
      <c r="BP323" s="29" t="s">
        <v>8</v>
      </c>
      <c r="BQ323" s="29" t="s">
        <v>8</v>
      </c>
      <c r="BR323" s="29" t="s">
        <v>8</v>
      </c>
      <c r="BS323" s="29" t="s">
        <v>4797</v>
      </c>
      <c r="BT323" s="29" t="b">
        <v>0</v>
      </c>
      <c r="BU323" s="29" t="b">
        <v>0</v>
      </c>
      <c r="BV323" s="29" t="b">
        <v>0</v>
      </c>
      <c r="BW323" s="29" t="b">
        <v>1</v>
      </c>
      <c r="BX323" s="29" t="b">
        <v>1</v>
      </c>
      <c r="BY323" s="29" t="b">
        <v>0</v>
      </c>
      <c r="BZ323" s="29" t="b">
        <v>0</v>
      </c>
      <c r="CA323" s="29" t="b">
        <v>0</v>
      </c>
      <c r="CB323" s="29">
        <v>1</v>
      </c>
      <c r="CC323" s="29" t="s">
        <v>4805</v>
      </c>
      <c r="CD323" s="29" t="s">
        <v>4806</v>
      </c>
      <c r="CE323" s="29" t="s">
        <v>4807</v>
      </c>
      <c r="CF323" s="29" t="s">
        <v>4808</v>
      </c>
    </row>
    <row r="324" spans="1:84" x14ac:dyDescent="0.25">
      <c r="A324" s="29" t="s">
        <v>4809</v>
      </c>
      <c r="B324" s="29">
        <v>310410946642114</v>
      </c>
      <c r="C324" s="29">
        <v>8.9014103279466398E+19</v>
      </c>
      <c r="D324" s="29">
        <v>353118084379430</v>
      </c>
      <c r="E324" s="29">
        <v>99</v>
      </c>
      <c r="F324" s="29">
        <v>8</v>
      </c>
      <c r="G324" s="29">
        <v>1321</v>
      </c>
      <c r="H324" s="29">
        <v>1321</v>
      </c>
      <c r="I324" s="29" t="s">
        <v>4810</v>
      </c>
      <c r="J324" s="29" t="s">
        <v>4811</v>
      </c>
      <c r="K324" s="50">
        <v>2373764627705930</v>
      </c>
      <c r="L324" s="50">
        <v>9042167952312430</v>
      </c>
      <c r="M324" s="50">
        <v>-3.8391310338264304E+16</v>
      </c>
      <c r="N324" s="29" t="s">
        <v>18977</v>
      </c>
      <c r="O324" s="29">
        <v>1</v>
      </c>
      <c r="P324" s="29">
        <v>0</v>
      </c>
      <c r="Q324" s="29" t="s">
        <v>8</v>
      </c>
      <c r="R324" s="29">
        <v>1</v>
      </c>
      <c r="S324" s="29">
        <v>3</v>
      </c>
      <c r="T324" s="29" t="s">
        <v>8</v>
      </c>
      <c r="U324" s="29">
        <v>10</v>
      </c>
      <c r="V324" s="29" t="s">
        <v>8</v>
      </c>
      <c r="W324" s="29" t="s">
        <v>8</v>
      </c>
      <c r="X324" s="29" t="s">
        <v>8</v>
      </c>
      <c r="Y324" s="29" t="s">
        <v>8</v>
      </c>
      <c r="Z324" s="29" t="s">
        <v>8</v>
      </c>
      <c r="AA324" s="29" t="s">
        <v>8</v>
      </c>
      <c r="AB324" s="29" t="s">
        <v>8</v>
      </c>
      <c r="AC324" s="29" t="s">
        <v>8</v>
      </c>
      <c r="AD324" s="29" t="s">
        <v>8</v>
      </c>
      <c r="AE324" s="29" t="s">
        <v>8</v>
      </c>
      <c r="AF324" s="29" t="s">
        <v>8</v>
      </c>
      <c r="AG324" s="29" t="s">
        <v>8</v>
      </c>
      <c r="AH324" s="29" t="s">
        <v>8</v>
      </c>
      <c r="AI324" s="29" t="s">
        <v>8</v>
      </c>
      <c r="AJ324" s="29" t="s">
        <v>8</v>
      </c>
      <c r="AK324" s="29" t="s">
        <v>8</v>
      </c>
      <c r="AL324" s="29" t="s">
        <v>8</v>
      </c>
      <c r="AM324" s="29" t="s">
        <v>8</v>
      </c>
      <c r="AN324" s="29" t="s">
        <v>8</v>
      </c>
      <c r="AO324" s="29" t="s">
        <v>8</v>
      </c>
      <c r="AP324" s="29" t="s">
        <v>8</v>
      </c>
      <c r="AQ324" s="29" t="s">
        <v>8</v>
      </c>
      <c r="AR324" s="29" t="s">
        <v>8</v>
      </c>
      <c r="AS324" s="29" t="s">
        <v>8</v>
      </c>
      <c r="AT324" s="29" t="s">
        <v>8</v>
      </c>
      <c r="AU324" s="29" t="s">
        <v>8</v>
      </c>
      <c r="AV324" s="29" t="s">
        <v>8</v>
      </c>
      <c r="AW324" s="29" t="s">
        <v>8</v>
      </c>
      <c r="AX324" s="29" t="s">
        <v>8</v>
      </c>
      <c r="AY324" s="29" t="s">
        <v>8</v>
      </c>
      <c r="AZ324" s="29" t="s">
        <v>8</v>
      </c>
      <c r="BA324" s="29" t="s">
        <v>8</v>
      </c>
      <c r="BB324" s="29" t="s">
        <v>8</v>
      </c>
      <c r="BC324" s="29" t="s">
        <v>8</v>
      </c>
      <c r="BD324" s="29" t="s">
        <v>8</v>
      </c>
      <c r="BE324" s="29" t="s">
        <v>8</v>
      </c>
      <c r="BF324" s="29" t="s">
        <v>8</v>
      </c>
      <c r="BG324" s="29" t="s">
        <v>8</v>
      </c>
      <c r="BH324" s="29" t="s">
        <v>8</v>
      </c>
      <c r="BI324" s="29" t="s">
        <v>8</v>
      </c>
      <c r="BJ324" s="29" t="s">
        <v>8</v>
      </c>
      <c r="BK324" s="29" t="s">
        <v>8</v>
      </c>
      <c r="BL324" s="29" t="s">
        <v>8</v>
      </c>
      <c r="BM324" s="29" t="s">
        <v>8</v>
      </c>
      <c r="BN324" s="29" t="s">
        <v>8</v>
      </c>
      <c r="BO324" s="29" t="s">
        <v>8</v>
      </c>
      <c r="BP324" s="29" t="s">
        <v>8</v>
      </c>
      <c r="BQ324" s="29" t="s">
        <v>8</v>
      </c>
      <c r="BR324" s="29" t="s">
        <v>8</v>
      </c>
      <c r="BS324" s="29" t="s">
        <v>4812</v>
      </c>
      <c r="BT324" s="29" t="b">
        <v>0</v>
      </c>
      <c r="BU324" s="29" t="b">
        <v>0</v>
      </c>
      <c r="BV324" s="29" t="b">
        <v>0</v>
      </c>
      <c r="BW324" s="29" t="b">
        <v>1</v>
      </c>
      <c r="BX324" s="29" t="b">
        <v>1</v>
      </c>
      <c r="BY324" s="29" t="b">
        <v>0</v>
      </c>
      <c r="BZ324" s="29" t="b">
        <v>0</v>
      </c>
      <c r="CA324" s="29" t="b">
        <v>0</v>
      </c>
      <c r="CB324" s="29">
        <v>1</v>
      </c>
      <c r="CC324" s="29" t="s">
        <v>4813</v>
      </c>
      <c r="CD324" s="29" t="s">
        <v>4814</v>
      </c>
      <c r="CE324" s="29" t="s">
        <v>4815</v>
      </c>
      <c r="CF324" s="29" t="s">
        <v>4816</v>
      </c>
    </row>
    <row r="325" spans="1:84" x14ac:dyDescent="0.25">
      <c r="A325" s="29" t="s">
        <v>4817</v>
      </c>
      <c r="B325" s="29">
        <v>310410946642114</v>
      </c>
      <c r="C325" s="29">
        <v>8.9014103279466398E+19</v>
      </c>
      <c r="D325" s="29">
        <v>353118084379430</v>
      </c>
      <c r="E325" s="29">
        <v>99</v>
      </c>
      <c r="F325" s="29">
        <v>5</v>
      </c>
      <c r="G325" s="29">
        <v>1322</v>
      </c>
      <c r="H325" s="29">
        <v>1322</v>
      </c>
      <c r="I325" s="29" t="s">
        <v>4818</v>
      </c>
      <c r="J325" s="29" t="s">
        <v>4819</v>
      </c>
      <c r="K325" s="50">
        <v>2.37414626104341E+16</v>
      </c>
      <c r="L325" s="50">
        <v>9041514154138450</v>
      </c>
      <c r="M325" s="50">
        <v>-4663460379878350</v>
      </c>
      <c r="N325" s="29" t="s">
        <v>18972</v>
      </c>
      <c r="O325" s="29">
        <v>1</v>
      </c>
      <c r="P325" s="29">
        <v>1</v>
      </c>
      <c r="Q325" s="29" t="s">
        <v>19115</v>
      </c>
      <c r="R325" s="29" t="s">
        <v>8</v>
      </c>
      <c r="S325" s="29" t="s">
        <v>8</v>
      </c>
      <c r="T325" s="29" t="s">
        <v>8</v>
      </c>
      <c r="U325" s="29" t="s">
        <v>8</v>
      </c>
      <c r="V325" s="29" t="s">
        <v>8</v>
      </c>
      <c r="W325" s="29" t="s">
        <v>8</v>
      </c>
      <c r="X325" s="29" t="s">
        <v>8</v>
      </c>
      <c r="Y325" s="29" t="s">
        <v>8</v>
      </c>
      <c r="Z325" s="29" t="s">
        <v>8</v>
      </c>
      <c r="AA325" s="29" t="s">
        <v>8</v>
      </c>
      <c r="AB325" s="29" t="s">
        <v>8</v>
      </c>
      <c r="AC325" s="29" t="s">
        <v>8</v>
      </c>
      <c r="AD325" s="29" t="s">
        <v>8</v>
      </c>
      <c r="AE325" s="29" t="s">
        <v>8</v>
      </c>
      <c r="AF325" s="29" t="s">
        <v>8</v>
      </c>
      <c r="AG325" s="29" t="s">
        <v>8</v>
      </c>
      <c r="AH325" s="29" t="s">
        <v>8</v>
      </c>
      <c r="AI325" s="29" t="s">
        <v>8</v>
      </c>
      <c r="AJ325" s="29" t="s">
        <v>8</v>
      </c>
      <c r="AK325" s="29" t="s">
        <v>8</v>
      </c>
      <c r="AL325" s="29" t="s">
        <v>8</v>
      </c>
      <c r="AM325" s="29" t="s">
        <v>8</v>
      </c>
      <c r="AN325" s="29" t="s">
        <v>8</v>
      </c>
      <c r="AO325" s="29" t="s">
        <v>8</v>
      </c>
      <c r="AP325" s="29" t="s">
        <v>8</v>
      </c>
      <c r="AQ325" s="29" t="s">
        <v>8</v>
      </c>
      <c r="AR325" s="29" t="s">
        <v>8</v>
      </c>
      <c r="AS325" s="29" t="s">
        <v>8</v>
      </c>
      <c r="AT325" s="29" t="s">
        <v>8</v>
      </c>
      <c r="AU325" s="29" t="s">
        <v>8</v>
      </c>
      <c r="AV325" s="29" t="s">
        <v>8</v>
      </c>
      <c r="AW325" s="29" t="s">
        <v>8</v>
      </c>
      <c r="AX325" s="29" t="s">
        <v>8</v>
      </c>
      <c r="AY325" s="29" t="s">
        <v>8</v>
      </c>
      <c r="AZ325" s="29" t="s">
        <v>8</v>
      </c>
      <c r="BA325" s="29">
        <v>2</v>
      </c>
      <c r="BB325" s="29" t="s">
        <v>8</v>
      </c>
      <c r="BC325" s="29" t="s">
        <v>8</v>
      </c>
      <c r="BD325" s="29" t="s">
        <v>8</v>
      </c>
      <c r="BE325" s="29" t="s">
        <v>8</v>
      </c>
      <c r="BF325" s="29" t="s">
        <v>8</v>
      </c>
      <c r="BG325" s="29" t="s">
        <v>8</v>
      </c>
      <c r="BH325" s="29" t="s">
        <v>8</v>
      </c>
      <c r="BI325" s="29" t="s">
        <v>8</v>
      </c>
      <c r="BJ325" s="29" t="s">
        <v>8</v>
      </c>
      <c r="BK325" s="29" t="s">
        <v>8</v>
      </c>
      <c r="BL325" s="29" t="s">
        <v>8</v>
      </c>
      <c r="BM325" s="29" t="s">
        <v>8</v>
      </c>
      <c r="BN325" s="29" t="s">
        <v>8</v>
      </c>
      <c r="BO325" s="29" t="s">
        <v>8</v>
      </c>
      <c r="BP325" s="29" t="s">
        <v>8</v>
      </c>
      <c r="BQ325" s="29" t="s">
        <v>8</v>
      </c>
      <c r="BR325" s="29" t="s">
        <v>8</v>
      </c>
      <c r="BS325" s="29" t="s">
        <v>3735</v>
      </c>
      <c r="BT325" s="29" t="b">
        <v>0</v>
      </c>
      <c r="BU325" s="29" t="b">
        <v>0</v>
      </c>
      <c r="BV325" s="29" t="b">
        <v>0</v>
      </c>
      <c r="BW325" s="29" t="b">
        <v>1</v>
      </c>
      <c r="BX325" s="29" t="b">
        <v>1</v>
      </c>
      <c r="BY325" s="29" t="b">
        <v>0</v>
      </c>
      <c r="BZ325" s="29" t="b">
        <v>0</v>
      </c>
      <c r="CA325" s="29" t="b">
        <v>0</v>
      </c>
      <c r="CB325" s="29">
        <v>1</v>
      </c>
      <c r="CC325" s="29" t="s">
        <v>4820</v>
      </c>
      <c r="CD325" s="29" t="s">
        <v>4821</v>
      </c>
      <c r="CE325" s="29" t="s">
        <v>4822</v>
      </c>
      <c r="CF325" s="29" t="s">
        <v>4823</v>
      </c>
    </row>
    <row r="326" spans="1:84" x14ac:dyDescent="0.25">
      <c r="A326" s="29" t="s">
        <v>4824</v>
      </c>
      <c r="B326" s="29">
        <v>310410946642114</v>
      </c>
      <c r="C326" s="29">
        <v>8.9014103279466398E+19</v>
      </c>
      <c r="D326" s="29">
        <v>353118084379430</v>
      </c>
      <c r="E326" s="29">
        <v>99</v>
      </c>
      <c r="F326" s="29">
        <v>5</v>
      </c>
      <c r="G326" s="29">
        <v>1323</v>
      </c>
      <c r="H326" s="29">
        <v>1323</v>
      </c>
      <c r="I326" s="29" t="s">
        <v>4825</v>
      </c>
      <c r="J326" s="29" t="s">
        <v>4826</v>
      </c>
      <c r="K326" s="50">
        <v>2374120674572240</v>
      </c>
      <c r="L326" s="50">
        <v>9041570976761190</v>
      </c>
      <c r="M326" s="50">
        <v>-3.28953426976268E+16</v>
      </c>
      <c r="N326" s="29" t="s">
        <v>18972</v>
      </c>
      <c r="O326" s="29">
        <v>1</v>
      </c>
      <c r="P326" s="29">
        <v>1</v>
      </c>
      <c r="Q326" s="29" t="s">
        <v>19116</v>
      </c>
      <c r="R326" s="29" t="s">
        <v>8</v>
      </c>
      <c r="S326" s="29" t="s">
        <v>8</v>
      </c>
      <c r="T326" s="29" t="s">
        <v>8</v>
      </c>
      <c r="U326" s="29" t="s">
        <v>8</v>
      </c>
      <c r="V326" s="29" t="s">
        <v>8</v>
      </c>
      <c r="W326" s="29" t="s">
        <v>8</v>
      </c>
      <c r="X326" s="29" t="s">
        <v>8</v>
      </c>
      <c r="Y326" s="29" t="s">
        <v>8</v>
      </c>
      <c r="Z326" s="29" t="s">
        <v>8</v>
      </c>
      <c r="AA326" s="29" t="s">
        <v>8</v>
      </c>
      <c r="AB326" s="29" t="s">
        <v>8</v>
      </c>
      <c r="AC326" s="29" t="s">
        <v>8</v>
      </c>
      <c r="AD326" s="29" t="s">
        <v>8</v>
      </c>
      <c r="AE326" s="29" t="s">
        <v>8</v>
      </c>
      <c r="AF326" s="29" t="s">
        <v>8</v>
      </c>
      <c r="AG326" s="29" t="s">
        <v>8</v>
      </c>
      <c r="AH326" s="29" t="s">
        <v>8</v>
      </c>
      <c r="AI326" s="29" t="s">
        <v>8</v>
      </c>
      <c r="AJ326" s="29" t="s">
        <v>8</v>
      </c>
      <c r="AK326" s="29" t="s">
        <v>8</v>
      </c>
      <c r="AL326" s="29" t="s">
        <v>8</v>
      </c>
      <c r="AM326" s="29" t="s">
        <v>8</v>
      </c>
      <c r="AN326" s="29" t="s">
        <v>8</v>
      </c>
      <c r="AO326" s="29" t="s">
        <v>8</v>
      </c>
      <c r="AP326" s="29" t="s">
        <v>8</v>
      </c>
      <c r="AQ326" s="29" t="s">
        <v>8</v>
      </c>
      <c r="AR326" s="29" t="s">
        <v>8</v>
      </c>
      <c r="AS326" s="29" t="s">
        <v>8</v>
      </c>
      <c r="AT326" s="29" t="s">
        <v>8</v>
      </c>
      <c r="AU326" s="29" t="s">
        <v>8</v>
      </c>
      <c r="AV326" s="29" t="s">
        <v>8</v>
      </c>
      <c r="AW326" s="29" t="s">
        <v>8</v>
      </c>
      <c r="AX326" s="29" t="s">
        <v>8</v>
      </c>
      <c r="AY326" s="29" t="s">
        <v>8</v>
      </c>
      <c r="AZ326" s="29" t="s">
        <v>8</v>
      </c>
      <c r="BA326" s="29">
        <v>2</v>
      </c>
      <c r="BB326" s="29" t="s">
        <v>8</v>
      </c>
      <c r="BC326" s="29" t="s">
        <v>8</v>
      </c>
      <c r="BD326" s="29" t="s">
        <v>8</v>
      </c>
      <c r="BE326" s="29" t="s">
        <v>8</v>
      </c>
      <c r="BF326" s="29" t="s">
        <v>8</v>
      </c>
      <c r="BG326" s="29" t="s">
        <v>8</v>
      </c>
      <c r="BH326" s="29" t="s">
        <v>8</v>
      </c>
      <c r="BI326" s="29" t="s">
        <v>8</v>
      </c>
      <c r="BJ326" s="29" t="s">
        <v>8</v>
      </c>
      <c r="BK326" s="29" t="s">
        <v>8</v>
      </c>
      <c r="BL326" s="29" t="s">
        <v>8</v>
      </c>
      <c r="BM326" s="29" t="s">
        <v>8</v>
      </c>
      <c r="BN326" s="29" t="s">
        <v>8</v>
      </c>
      <c r="BO326" s="29" t="s">
        <v>8</v>
      </c>
      <c r="BP326" s="29" t="s">
        <v>8</v>
      </c>
      <c r="BQ326" s="29" t="s">
        <v>8</v>
      </c>
      <c r="BR326" s="29" t="s">
        <v>8</v>
      </c>
      <c r="BS326" s="29" t="s">
        <v>4827</v>
      </c>
      <c r="BT326" s="29" t="b">
        <v>0</v>
      </c>
      <c r="BU326" s="29" t="b">
        <v>0</v>
      </c>
      <c r="BV326" s="29" t="b">
        <v>0</v>
      </c>
      <c r="BW326" s="29" t="b">
        <v>1</v>
      </c>
      <c r="BX326" s="29" t="b">
        <v>1</v>
      </c>
      <c r="BY326" s="29" t="b">
        <v>0</v>
      </c>
      <c r="BZ326" s="29" t="b">
        <v>0</v>
      </c>
      <c r="CA326" s="29" t="b">
        <v>0</v>
      </c>
      <c r="CB326" s="29">
        <v>1</v>
      </c>
      <c r="CC326" s="29" t="s">
        <v>4828</v>
      </c>
      <c r="CD326" s="29" t="s">
        <v>4829</v>
      </c>
      <c r="CE326" s="29" t="s">
        <v>4830</v>
      </c>
      <c r="CF326" s="29" t="s">
        <v>4831</v>
      </c>
    </row>
    <row r="327" spans="1:84" x14ac:dyDescent="0.25">
      <c r="A327" s="29" t="s">
        <v>4832</v>
      </c>
      <c r="B327" s="29">
        <v>310410946642114</v>
      </c>
      <c r="C327" s="29">
        <v>8.9014103279466398E+19</v>
      </c>
      <c r="D327" s="29">
        <v>353118084379430</v>
      </c>
      <c r="E327" s="29">
        <v>99</v>
      </c>
      <c r="F327" s="29">
        <v>5</v>
      </c>
      <c r="G327" s="29">
        <v>1324</v>
      </c>
      <c r="H327" s="29">
        <v>1324</v>
      </c>
      <c r="I327" s="29" t="s">
        <v>4833</v>
      </c>
      <c r="J327" s="29" t="s">
        <v>4834</v>
      </c>
      <c r="K327" s="50">
        <v>2.37387079009209E+16</v>
      </c>
      <c r="L327" s="50">
        <v>904171901632895</v>
      </c>
      <c r="M327" s="50">
        <v>-4.4936282024072704E+16</v>
      </c>
      <c r="N327" s="29" t="s">
        <v>18972</v>
      </c>
      <c r="O327" s="29">
        <v>1</v>
      </c>
      <c r="P327" s="29">
        <v>1</v>
      </c>
      <c r="Q327" s="29" t="s">
        <v>19117</v>
      </c>
      <c r="R327" s="29" t="s">
        <v>8</v>
      </c>
      <c r="S327" s="29" t="s">
        <v>8</v>
      </c>
      <c r="T327" s="29" t="s">
        <v>8</v>
      </c>
      <c r="U327" s="29" t="s">
        <v>8</v>
      </c>
      <c r="V327" s="29" t="s">
        <v>8</v>
      </c>
      <c r="W327" s="29" t="s">
        <v>8</v>
      </c>
      <c r="X327" s="29" t="s">
        <v>8</v>
      </c>
      <c r="Y327" s="29" t="s">
        <v>8</v>
      </c>
      <c r="Z327" s="29" t="s">
        <v>8</v>
      </c>
      <c r="AA327" s="29" t="s">
        <v>8</v>
      </c>
      <c r="AB327" s="29" t="s">
        <v>8</v>
      </c>
      <c r="AC327" s="29" t="s">
        <v>8</v>
      </c>
      <c r="AD327" s="29" t="s">
        <v>8</v>
      </c>
      <c r="AE327" s="29" t="s">
        <v>8</v>
      </c>
      <c r="AF327" s="29" t="s">
        <v>8</v>
      </c>
      <c r="AG327" s="29" t="s">
        <v>8</v>
      </c>
      <c r="AH327" s="29" t="s">
        <v>8</v>
      </c>
      <c r="AI327" s="29" t="s">
        <v>8</v>
      </c>
      <c r="AJ327" s="29" t="s">
        <v>8</v>
      </c>
      <c r="AK327" s="29" t="s">
        <v>8</v>
      </c>
      <c r="AL327" s="29" t="s">
        <v>8</v>
      </c>
      <c r="AM327" s="29" t="s">
        <v>8</v>
      </c>
      <c r="AN327" s="29" t="s">
        <v>8</v>
      </c>
      <c r="AO327" s="29" t="s">
        <v>8</v>
      </c>
      <c r="AP327" s="29" t="s">
        <v>8</v>
      </c>
      <c r="AQ327" s="29" t="s">
        <v>8</v>
      </c>
      <c r="AR327" s="29" t="s">
        <v>8</v>
      </c>
      <c r="AS327" s="29" t="s">
        <v>8</v>
      </c>
      <c r="AT327" s="29" t="s">
        <v>8</v>
      </c>
      <c r="AU327" s="29" t="s">
        <v>8</v>
      </c>
      <c r="AV327" s="29" t="s">
        <v>8</v>
      </c>
      <c r="AW327" s="29" t="s">
        <v>8</v>
      </c>
      <c r="AX327" s="29" t="s">
        <v>8</v>
      </c>
      <c r="AY327" s="29" t="s">
        <v>8</v>
      </c>
      <c r="AZ327" s="29" t="s">
        <v>8</v>
      </c>
      <c r="BA327" s="29">
        <v>2</v>
      </c>
      <c r="BB327" s="29" t="s">
        <v>8</v>
      </c>
      <c r="BC327" s="29" t="s">
        <v>8</v>
      </c>
      <c r="BD327" s="29" t="s">
        <v>8</v>
      </c>
      <c r="BE327" s="29" t="s">
        <v>8</v>
      </c>
      <c r="BF327" s="29" t="s">
        <v>8</v>
      </c>
      <c r="BG327" s="29" t="s">
        <v>8</v>
      </c>
      <c r="BH327" s="29" t="s">
        <v>8</v>
      </c>
      <c r="BI327" s="29" t="s">
        <v>8</v>
      </c>
      <c r="BJ327" s="29" t="s">
        <v>8</v>
      </c>
      <c r="BK327" s="29" t="s">
        <v>8</v>
      </c>
      <c r="BL327" s="29" t="s">
        <v>8</v>
      </c>
      <c r="BM327" s="29" t="s">
        <v>8</v>
      </c>
      <c r="BN327" s="29" t="s">
        <v>8</v>
      </c>
      <c r="BO327" s="29" t="s">
        <v>8</v>
      </c>
      <c r="BP327" s="29" t="s">
        <v>8</v>
      </c>
      <c r="BQ327" s="29" t="s">
        <v>8</v>
      </c>
      <c r="BR327" s="29" t="s">
        <v>8</v>
      </c>
      <c r="BS327" s="29" t="s">
        <v>4827</v>
      </c>
      <c r="BT327" s="29" t="b">
        <v>0</v>
      </c>
      <c r="BU327" s="29" t="b">
        <v>0</v>
      </c>
      <c r="BV327" s="29" t="b">
        <v>0</v>
      </c>
      <c r="BW327" s="29" t="b">
        <v>1</v>
      </c>
      <c r="BX327" s="29" t="b">
        <v>1</v>
      </c>
      <c r="BY327" s="29" t="b">
        <v>0</v>
      </c>
      <c r="BZ327" s="29" t="b">
        <v>0</v>
      </c>
      <c r="CA327" s="29" t="b">
        <v>0</v>
      </c>
      <c r="CB327" s="29">
        <v>1</v>
      </c>
      <c r="CC327" s="29" t="s">
        <v>4835</v>
      </c>
      <c r="CD327" s="29" t="s">
        <v>4836</v>
      </c>
      <c r="CE327" s="29" t="s">
        <v>4837</v>
      </c>
      <c r="CF327" s="29" t="s">
        <v>4838</v>
      </c>
    </row>
    <row r="328" spans="1:84" x14ac:dyDescent="0.25">
      <c r="A328" s="29" t="s">
        <v>4839</v>
      </c>
      <c r="B328" s="29">
        <v>310410946642114</v>
      </c>
      <c r="C328" s="29">
        <v>8.9014103279466398E+19</v>
      </c>
      <c r="D328" s="29">
        <v>353118084379430</v>
      </c>
      <c r="E328" s="29">
        <v>99</v>
      </c>
      <c r="F328" s="29">
        <v>2</v>
      </c>
      <c r="G328" s="29">
        <v>1325</v>
      </c>
      <c r="H328" s="29">
        <v>1325</v>
      </c>
      <c r="I328" s="29" t="s">
        <v>4840</v>
      </c>
      <c r="J328" s="29" t="s">
        <v>4841</v>
      </c>
      <c r="K328" s="50">
        <v>2.37361328975483E+16</v>
      </c>
      <c r="L328" s="50">
        <v>9041974577873580</v>
      </c>
      <c r="M328" s="50">
        <v>-4055075894029510</v>
      </c>
      <c r="N328" s="29" t="s">
        <v>18972</v>
      </c>
      <c r="O328" s="29">
        <v>1</v>
      </c>
      <c r="P328" s="29">
        <v>0</v>
      </c>
      <c r="Q328" s="29" t="s">
        <v>8</v>
      </c>
      <c r="R328" s="29" t="s">
        <v>8</v>
      </c>
      <c r="S328" s="29" t="s">
        <v>8</v>
      </c>
      <c r="T328" s="29" t="s">
        <v>8</v>
      </c>
      <c r="U328" s="29" t="s">
        <v>8</v>
      </c>
      <c r="V328" s="29" t="s">
        <v>8</v>
      </c>
      <c r="W328" s="29" t="s">
        <v>8</v>
      </c>
      <c r="X328" s="29" t="s">
        <v>8</v>
      </c>
      <c r="Y328" s="29" t="s">
        <v>8</v>
      </c>
      <c r="Z328" s="29" t="s">
        <v>8</v>
      </c>
      <c r="AA328" s="29" t="s">
        <v>8</v>
      </c>
      <c r="AB328" s="29" t="s">
        <v>8</v>
      </c>
      <c r="AC328" s="29" t="s">
        <v>8</v>
      </c>
      <c r="AD328" s="29">
        <v>1</v>
      </c>
      <c r="AE328" s="29" t="s">
        <v>8</v>
      </c>
      <c r="AF328" s="29">
        <v>2</v>
      </c>
      <c r="AG328" s="29" t="s">
        <v>8</v>
      </c>
      <c r="AH328" s="29" t="s">
        <v>8</v>
      </c>
      <c r="AI328" s="29" t="s">
        <v>8</v>
      </c>
      <c r="AJ328" s="29" t="s">
        <v>8</v>
      </c>
      <c r="AK328" s="29" t="s">
        <v>8</v>
      </c>
      <c r="AL328" s="29" t="s">
        <v>8</v>
      </c>
      <c r="AM328" s="29" t="s">
        <v>8</v>
      </c>
      <c r="AN328" s="29" t="s">
        <v>8</v>
      </c>
      <c r="AO328" s="29" t="s">
        <v>8</v>
      </c>
      <c r="AP328" s="29" t="s">
        <v>8</v>
      </c>
      <c r="AQ328" s="29" t="s">
        <v>8</v>
      </c>
      <c r="AR328" s="29" t="s">
        <v>8</v>
      </c>
      <c r="AS328" s="29" t="s">
        <v>8</v>
      </c>
      <c r="AT328" s="29" t="s">
        <v>8</v>
      </c>
      <c r="AU328" s="29" t="s">
        <v>8</v>
      </c>
      <c r="AV328" s="29" t="s">
        <v>8</v>
      </c>
      <c r="AW328" s="29" t="s">
        <v>8</v>
      </c>
      <c r="AX328" s="29" t="s">
        <v>8</v>
      </c>
      <c r="AY328" s="29" t="s">
        <v>8</v>
      </c>
      <c r="AZ328" s="29" t="s">
        <v>8</v>
      </c>
      <c r="BA328" s="29" t="s">
        <v>8</v>
      </c>
      <c r="BB328" s="29" t="s">
        <v>8</v>
      </c>
      <c r="BC328" s="29" t="s">
        <v>8</v>
      </c>
      <c r="BD328" s="29" t="s">
        <v>8</v>
      </c>
      <c r="BE328" s="29" t="s">
        <v>8</v>
      </c>
      <c r="BF328" s="29" t="s">
        <v>8</v>
      </c>
      <c r="BG328" s="29" t="s">
        <v>8</v>
      </c>
      <c r="BH328" s="29" t="s">
        <v>8</v>
      </c>
      <c r="BI328" s="29" t="s">
        <v>8</v>
      </c>
      <c r="BJ328" s="29" t="s">
        <v>8</v>
      </c>
      <c r="BK328" s="29" t="s">
        <v>8</v>
      </c>
      <c r="BL328" s="29" t="s">
        <v>8</v>
      </c>
      <c r="BM328" s="29" t="s">
        <v>8</v>
      </c>
      <c r="BN328" s="29" t="s">
        <v>8</v>
      </c>
      <c r="BO328" s="29" t="s">
        <v>8</v>
      </c>
      <c r="BP328" s="29" t="s">
        <v>8</v>
      </c>
      <c r="BQ328" s="29" t="s">
        <v>8</v>
      </c>
      <c r="BR328" s="29" t="s">
        <v>8</v>
      </c>
      <c r="BS328" s="29" t="s">
        <v>4842</v>
      </c>
      <c r="BT328" s="29" t="b">
        <v>0</v>
      </c>
      <c r="BU328" s="29" t="b">
        <v>0</v>
      </c>
      <c r="BV328" s="29" t="b">
        <v>0</v>
      </c>
      <c r="BW328" s="29" t="b">
        <v>1</v>
      </c>
      <c r="BX328" s="29" t="b">
        <v>1</v>
      </c>
      <c r="BY328" s="29" t="b">
        <v>0</v>
      </c>
      <c r="BZ328" s="29" t="b">
        <v>0</v>
      </c>
      <c r="CA328" s="29" t="b">
        <v>0</v>
      </c>
      <c r="CB328" s="29">
        <v>1</v>
      </c>
      <c r="CC328" s="29" t="s">
        <v>4843</v>
      </c>
      <c r="CD328" s="29" t="s">
        <v>4844</v>
      </c>
      <c r="CE328" s="29" t="s">
        <v>4845</v>
      </c>
      <c r="CF328" s="29" t="s">
        <v>4846</v>
      </c>
    </row>
    <row r="329" spans="1:84" x14ac:dyDescent="0.25">
      <c r="A329" s="29" t="s">
        <v>4847</v>
      </c>
      <c r="B329" s="29">
        <v>310410946642114</v>
      </c>
      <c r="C329" s="29">
        <v>8.9014103279466398E+19</v>
      </c>
      <c r="D329" s="29">
        <v>353118084379430</v>
      </c>
      <c r="E329" s="29">
        <v>99</v>
      </c>
      <c r="F329" s="29">
        <v>2</v>
      </c>
      <c r="G329" s="29">
        <v>1326</v>
      </c>
      <c r="H329" s="29">
        <v>1326</v>
      </c>
      <c r="I329" s="29" t="s">
        <v>4848</v>
      </c>
      <c r="J329" s="29" t="s">
        <v>4849</v>
      </c>
      <c r="K329" s="50">
        <v>2.37340145346626E+16</v>
      </c>
      <c r="L329" s="50">
        <v>904215872576626</v>
      </c>
      <c r="M329" s="50">
        <v>-4284285525760170</v>
      </c>
      <c r="N329" s="29" t="s">
        <v>18972</v>
      </c>
      <c r="O329" s="29">
        <v>1</v>
      </c>
      <c r="P329" s="29">
        <v>0</v>
      </c>
      <c r="Q329" s="29" t="s">
        <v>8</v>
      </c>
      <c r="R329" s="29" t="s">
        <v>8</v>
      </c>
      <c r="S329" s="29" t="s">
        <v>8</v>
      </c>
      <c r="T329" s="29" t="s">
        <v>8</v>
      </c>
      <c r="U329" s="29" t="s">
        <v>8</v>
      </c>
      <c r="V329" s="29" t="s">
        <v>8</v>
      </c>
      <c r="W329" s="29" t="s">
        <v>8</v>
      </c>
      <c r="X329" s="29" t="s">
        <v>8</v>
      </c>
      <c r="Y329" s="29" t="s">
        <v>8</v>
      </c>
      <c r="Z329" s="29" t="s">
        <v>8</v>
      </c>
      <c r="AA329" s="29" t="s">
        <v>8</v>
      </c>
      <c r="AB329" s="29" t="s">
        <v>8</v>
      </c>
      <c r="AC329" s="29" t="s">
        <v>8</v>
      </c>
      <c r="AD329" s="29">
        <v>2</v>
      </c>
      <c r="AE329" s="29" t="s">
        <v>8</v>
      </c>
      <c r="AF329" s="29">
        <v>1</v>
      </c>
      <c r="AG329" s="29" t="s">
        <v>8</v>
      </c>
      <c r="AH329" s="29" t="s">
        <v>8</v>
      </c>
      <c r="AI329" s="29" t="s">
        <v>8</v>
      </c>
      <c r="AJ329" s="29" t="s">
        <v>8</v>
      </c>
      <c r="AK329" s="29" t="s">
        <v>8</v>
      </c>
      <c r="AL329" s="29" t="s">
        <v>8</v>
      </c>
      <c r="AM329" s="29" t="s">
        <v>8</v>
      </c>
      <c r="AN329" s="29" t="s">
        <v>8</v>
      </c>
      <c r="AO329" s="29" t="s">
        <v>8</v>
      </c>
      <c r="AP329" s="29" t="s">
        <v>8</v>
      </c>
      <c r="AQ329" s="29" t="s">
        <v>8</v>
      </c>
      <c r="AR329" s="29" t="s">
        <v>8</v>
      </c>
      <c r="AS329" s="29" t="s">
        <v>8</v>
      </c>
      <c r="AT329" s="29" t="s">
        <v>8</v>
      </c>
      <c r="AU329" s="29" t="s">
        <v>8</v>
      </c>
      <c r="AV329" s="29" t="s">
        <v>8</v>
      </c>
      <c r="AW329" s="29" t="s">
        <v>8</v>
      </c>
      <c r="AX329" s="29" t="s">
        <v>8</v>
      </c>
      <c r="AY329" s="29" t="s">
        <v>8</v>
      </c>
      <c r="AZ329" s="29" t="s">
        <v>8</v>
      </c>
      <c r="BA329" s="29" t="s">
        <v>8</v>
      </c>
      <c r="BB329" s="29" t="s">
        <v>8</v>
      </c>
      <c r="BC329" s="29" t="s">
        <v>8</v>
      </c>
      <c r="BD329" s="29" t="s">
        <v>8</v>
      </c>
      <c r="BE329" s="29" t="s">
        <v>8</v>
      </c>
      <c r="BF329" s="29" t="s">
        <v>8</v>
      </c>
      <c r="BG329" s="29" t="s">
        <v>8</v>
      </c>
      <c r="BH329" s="29" t="s">
        <v>8</v>
      </c>
      <c r="BI329" s="29" t="s">
        <v>8</v>
      </c>
      <c r="BJ329" s="29" t="s">
        <v>8</v>
      </c>
      <c r="BK329" s="29" t="s">
        <v>8</v>
      </c>
      <c r="BL329" s="29" t="s">
        <v>8</v>
      </c>
      <c r="BM329" s="29" t="s">
        <v>8</v>
      </c>
      <c r="BN329" s="29" t="s">
        <v>8</v>
      </c>
      <c r="BO329" s="29" t="s">
        <v>8</v>
      </c>
      <c r="BP329" s="29" t="s">
        <v>8</v>
      </c>
      <c r="BQ329" s="29" t="s">
        <v>8</v>
      </c>
      <c r="BR329" s="29" t="s">
        <v>8</v>
      </c>
      <c r="BS329" s="29" t="s">
        <v>1623</v>
      </c>
      <c r="BT329" s="29" t="b">
        <v>0</v>
      </c>
      <c r="BU329" s="29" t="b">
        <v>0</v>
      </c>
      <c r="BV329" s="29" t="b">
        <v>0</v>
      </c>
      <c r="BW329" s="29" t="b">
        <v>1</v>
      </c>
      <c r="BX329" s="29" t="b">
        <v>1</v>
      </c>
      <c r="BY329" s="29" t="b">
        <v>0</v>
      </c>
      <c r="BZ329" s="29" t="b">
        <v>0</v>
      </c>
      <c r="CA329" s="29" t="b">
        <v>0</v>
      </c>
      <c r="CB329" s="29">
        <v>1</v>
      </c>
      <c r="CC329" s="29" t="s">
        <v>4850</v>
      </c>
      <c r="CD329" s="29" t="s">
        <v>4851</v>
      </c>
      <c r="CE329" s="29" t="s">
        <v>4852</v>
      </c>
      <c r="CF329" s="29" t="s">
        <v>4853</v>
      </c>
    </row>
    <row r="330" spans="1:84" x14ac:dyDescent="0.25">
      <c r="A330" s="29" t="s">
        <v>4854</v>
      </c>
      <c r="B330" s="29">
        <v>310410942995952</v>
      </c>
      <c r="C330" s="29">
        <v>8.9014103279429894E+19</v>
      </c>
      <c r="D330" s="29">
        <v>353118083539513</v>
      </c>
      <c r="E330" s="29">
        <v>99</v>
      </c>
      <c r="F330" s="29">
        <v>9</v>
      </c>
      <c r="G330" s="29">
        <v>1338</v>
      </c>
      <c r="H330" s="29">
        <v>1338</v>
      </c>
      <c r="I330" s="29" t="s">
        <v>4855</v>
      </c>
      <c r="J330" s="29" t="s">
        <v>4856</v>
      </c>
      <c r="K330" s="50">
        <v>2.37373373256174E+16</v>
      </c>
      <c r="L330" s="50">
        <v>9041956529524560</v>
      </c>
      <c r="M330" s="50">
        <v>-2928261000915610</v>
      </c>
      <c r="N330" s="29" t="s">
        <v>18977</v>
      </c>
      <c r="O330" s="29">
        <v>1</v>
      </c>
      <c r="P330" s="29">
        <v>0</v>
      </c>
      <c r="Q330" s="29" t="s">
        <v>19118</v>
      </c>
      <c r="R330" s="29" t="s">
        <v>8</v>
      </c>
      <c r="S330" s="29" t="s">
        <v>8</v>
      </c>
      <c r="T330" s="29" t="s">
        <v>8</v>
      </c>
      <c r="U330" s="29" t="s">
        <v>8</v>
      </c>
      <c r="V330" s="29">
        <v>5</v>
      </c>
      <c r="W330" s="29" t="s">
        <v>3504</v>
      </c>
      <c r="X330" s="29">
        <v>0</v>
      </c>
      <c r="Y330" s="29" t="s">
        <v>8</v>
      </c>
      <c r="Z330" s="29">
        <v>1</v>
      </c>
      <c r="AA330" s="29" t="s">
        <v>18998</v>
      </c>
      <c r="AB330" s="29" t="s">
        <v>18983</v>
      </c>
      <c r="AC330" s="29" t="s">
        <v>8</v>
      </c>
      <c r="AD330" s="29" t="s">
        <v>8</v>
      </c>
      <c r="AE330" s="29" t="s">
        <v>8</v>
      </c>
      <c r="AF330" s="29" t="s">
        <v>8</v>
      </c>
      <c r="AG330" s="29" t="s">
        <v>8</v>
      </c>
      <c r="AH330" s="29" t="s">
        <v>8</v>
      </c>
      <c r="AI330" s="29" t="s">
        <v>8</v>
      </c>
      <c r="AJ330" s="29" t="s">
        <v>8</v>
      </c>
      <c r="AK330" s="29" t="s">
        <v>8</v>
      </c>
      <c r="AL330" s="29" t="s">
        <v>8</v>
      </c>
      <c r="AM330" s="29" t="s">
        <v>8</v>
      </c>
      <c r="AN330" s="29" t="s">
        <v>8</v>
      </c>
      <c r="AO330" s="29" t="s">
        <v>8</v>
      </c>
      <c r="AP330" s="29" t="s">
        <v>8</v>
      </c>
      <c r="AQ330" s="29" t="s">
        <v>8</v>
      </c>
      <c r="AR330" s="29" t="s">
        <v>8</v>
      </c>
      <c r="AS330" s="29" t="s">
        <v>8</v>
      </c>
      <c r="AT330" s="29" t="s">
        <v>8</v>
      </c>
      <c r="AU330" s="29" t="s">
        <v>8</v>
      </c>
      <c r="AV330" s="29" t="s">
        <v>8</v>
      </c>
      <c r="AW330" s="29" t="s">
        <v>8</v>
      </c>
      <c r="AX330" s="29" t="s">
        <v>8</v>
      </c>
      <c r="AY330" s="29" t="s">
        <v>8</v>
      </c>
      <c r="AZ330" s="29" t="s">
        <v>8</v>
      </c>
      <c r="BA330" s="29" t="s">
        <v>8</v>
      </c>
      <c r="BB330" s="29" t="s">
        <v>8</v>
      </c>
      <c r="BC330" s="29" t="s">
        <v>8</v>
      </c>
      <c r="BD330" s="29" t="s">
        <v>8</v>
      </c>
      <c r="BE330" s="29" t="s">
        <v>8</v>
      </c>
      <c r="BF330" s="29" t="s">
        <v>8</v>
      </c>
      <c r="BG330" s="29" t="s">
        <v>8</v>
      </c>
      <c r="BH330" s="29" t="s">
        <v>8</v>
      </c>
      <c r="BI330" s="29" t="s">
        <v>8</v>
      </c>
      <c r="BJ330" s="29" t="s">
        <v>8</v>
      </c>
      <c r="BK330" s="29" t="s">
        <v>8</v>
      </c>
      <c r="BL330" s="29" t="s">
        <v>8</v>
      </c>
      <c r="BM330" s="29" t="s">
        <v>8</v>
      </c>
      <c r="BN330" s="29" t="s">
        <v>8</v>
      </c>
      <c r="BO330" s="29" t="s">
        <v>8</v>
      </c>
      <c r="BP330" s="29" t="s">
        <v>8</v>
      </c>
      <c r="BQ330" s="29" t="s">
        <v>8</v>
      </c>
      <c r="BR330" s="29" t="s">
        <v>8</v>
      </c>
      <c r="BS330" s="29" t="s">
        <v>3505</v>
      </c>
      <c r="BT330" s="29" t="b">
        <v>0</v>
      </c>
      <c r="BU330" s="29" t="b">
        <v>0</v>
      </c>
      <c r="BV330" s="29" t="b">
        <v>0</v>
      </c>
      <c r="BW330" s="29" t="b">
        <v>0</v>
      </c>
      <c r="BX330" s="29" t="b">
        <v>0</v>
      </c>
      <c r="BY330" s="29" t="b">
        <v>1</v>
      </c>
      <c r="BZ330" s="29" t="b">
        <v>1</v>
      </c>
      <c r="CA330" s="29" t="b">
        <v>0</v>
      </c>
      <c r="CB330" s="29">
        <v>1</v>
      </c>
      <c r="CC330" s="29" t="s">
        <v>4857</v>
      </c>
      <c r="CD330" s="29" t="s">
        <v>4858</v>
      </c>
      <c r="CE330" s="29" t="s">
        <v>4859</v>
      </c>
      <c r="CF330" s="29" t="s">
        <v>4853</v>
      </c>
    </row>
    <row r="331" spans="1:84" x14ac:dyDescent="0.25">
      <c r="A331" s="29" t="s">
        <v>4860</v>
      </c>
      <c r="B331" s="29">
        <v>310410942995952</v>
      </c>
      <c r="C331" s="29">
        <v>8.9014103279429894E+19</v>
      </c>
      <c r="D331" s="29">
        <v>353118083539513</v>
      </c>
      <c r="E331" s="29">
        <v>99</v>
      </c>
      <c r="F331" s="29">
        <v>3</v>
      </c>
      <c r="G331" s="29">
        <v>1335</v>
      </c>
      <c r="H331" s="29">
        <v>1335</v>
      </c>
      <c r="I331" s="29" t="s">
        <v>4861</v>
      </c>
      <c r="J331" s="29" t="s">
        <v>4862</v>
      </c>
      <c r="K331" s="50">
        <v>2.37373367383603E+16</v>
      </c>
      <c r="L331" s="50">
        <v>9041960507648120</v>
      </c>
      <c r="M331" s="50">
        <v>-3.965176501775E+16</v>
      </c>
      <c r="N331" s="29" t="s">
        <v>18977</v>
      </c>
      <c r="O331" s="29">
        <v>1</v>
      </c>
      <c r="P331" s="29">
        <v>0</v>
      </c>
      <c r="Q331" s="29" t="s">
        <v>19119</v>
      </c>
      <c r="R331" s="29" t="s">
        <v>8</v>
      </c>
      <c r="S331" s="29" t="s">
        <v>8</v>
      </c>
      <c r="T331" s="29" t="s">
        <v>8</v>
      </c>
      <c r="U331" s="29" t="s">
        <v>8</v>
      </c>
      <c r="V331" s="29" t="s">
        <v>8</v>
      </c>
      <c r="W331" s="29" t="s">
        <v>8</v>
      </c>
      <c r="X331" s="29" t="s">
        <v>8</v>
      </c>
      <c r="Y331" s="29" t="s">
        <v>8</v>
      </c>
      <c r="Z331" s="29" t="s">
        <v>8</v>
      </c>
      <c r="AA331" s="29" t="s">
        <v>8</v>
      </c>
      <c r="AB331" s="29" t="s">
        <v>8</v>
      </c>
      <c r="AC331" s="29" t="s">
        <v>8</v>
      </c>
      <c r="AD331" s="29" t="s">
        <v>8</v>
      </c>
      <c r="AE331" s="29" t="s">
        <v>8</v>
      </c>
      <c r="AF331" s="29" t="s">
        <v>8</v>
      </c>
      <c r="AG331" s="29">
        <v>1</v>
      </c>
      <c r="AH331" s="29">
        <v>6</v>
      </c>
      <c r="AI331" s="29" t="s">
        <v>3504</v>
      </c>
      <c r="AJ331" s="29">
        <v>1</v>
      </c>
      <c r="AK331" s="29" t="s">
        <v>19003</v>
      </c>
      <c r="AL331" s="29" t="s">
        <v>19055</v>
      </c>
      <c r="AM331" s="29" t="s">
        <v>8</v>
      </c>
      <c r="AN331" s="29" t="s">
        <v>8</v>
      </c>
      <c r="AO331" s="29" t="s">
        <v>8</v>
      </c>
      <c r="AP331" s="29" t="s">
        <v>8</v>
      </c>
      <c r="AQ331" s="29" t="s">
        <v>8</v>
      </c>
      <c r="AR331" s="29" t="s">
        <v>8</v>
      </c>
      <c r="AS331" s="29" t="s">
        <v>8</v>
      </c>
      <c r="AT331" s="29" t="s">
        <v>8</v>
      </c>
      <c r="AU331" s="29" t="s">
        <v>8</v>
      </c>
      <c r="AV331" s="29" t="s">
        <v>8</v>
      </c>
      <c r="AW331" s="29" t="s">
        <v>8</v>
      </c>
      <c r="AX331" s="29" t="s">
        <v>8</v>
      </c>
      <c r="AY331" s="29" t="s">
        <v>8</v>
      </c>
      <c r="AZ331" s="29" t="s">
        <v>8</v>
      </c>
      <c r="BA331" s="29" t="s">
        <v>8</v>
      </c>
      <c r="BB331" s="29" t="s">
        <v>8</v>
      </c>
      <c r="BC331" s="29" t="s">
        <v>8</v>
      </c>
      <c r="BD331" s="29" t="s">
        <v>8</v>
      </c>
      <c r="BE331" s="29" t="s">
        <v>8</v>
      </c>
      <c r="BF331" s="29" t="s">
        <v>8</v>
      </c>
      <c r="BG331" s="29" t="s">
        <v>8</v>
      </c>
      <c r="BH331" s="29" t="s">
        <v>8</v>
      </c>
      <c r="BI331" s="29" t="s">
        <v>8</v>
      </c>
      <c r="BJ331" s="29" t="s">
        <v>8</v>
      </c>
      <c r="BK331" s="29" t="s">
        <v>8</v>
      </c>
      <c r="BL331" s="29" t="s">
        <v>8</v>
      </c>
      <c r="BM331" s="29" t="s">
        <v>8</v>
      </c>
      <c r="BN331" s="29" t="s">
        <v>8</v>
      </c>
      <c r="BO331" s="29" t="s">
        <v>8</v>
      </c>
      <c r="BP331" s="29" t="s">
        <v>8</v>
      </c>
      <c r="BQ331" s="29" t="s">
        <v>8</v>
      </c>
      <c r="BR331" s="29" t="s">
        <v>8</v>
      </c>
      <c r="BS331" s="29" t="s">
        <v>3505</v>
      </c>
      <c r="BT331" s="29" t="b">
        <v>0</v>
      </c>
      <c r="BU331" s="29" t="b">
        <v>0</v>
      </c>
      <c r="BV331" s="29" t="b">
        <v>0</v>
      </c>
      <c r="BW331" s="29" t="b">
        <v>0</v>
      </c>
      <c r="BX331" s="29" t="b">
        <v>0</v>
      </c>
      <c r="BY331" s="29" t="b">
        <v>1</v>
      </c>
      <c r="BZ331" s="29" t="b">
        <v>1</v>
      </c>
      <c r="CA331" s="29" t="b">
        <v>0</v>
      </c>
      <c r="CB331" s="29">
        <v>1</v>
      </c>
      <c r="CC331" s="29" t="s">
        <v>4863</v>
      </c>
      <c r="CD331" s="29" t="s">
        <v>4864</v>
      </c>
      <c r="CE331" s="29" t="s">
        <v>4865</v>
      </c>
      <c r="CF331" s="29" t="s">
        <v>4866</v>
      </c>
    </row>
    <row r="332" spans="1:84" x14ac:dyDescent="0.25">
      <c r="A332" s="29" t="s">
        <v>4867</v>
      </c>
      <c r="B332" s="29">
        <v>310410942995952</v>
      </c>
      <c r="C332" s="29">
        <v>8.9014103279429894E+19</v>
      </c>
      <c r="D332" s="29">
        <v>353118083539513</v>
      </c>
      <c r="E332" s="29">
        <v>99</v>
      </c>
      <c r="F332" s="29">
        <v>3</v>
      </c>
      <c r="G332" s="29">
        <v>1336</v>
      </c>
      <c r="H332" s="29">
        <v>1336</v>
      </c>
      <c r="I332" s="29" t="s">
        <v>4868</v>
      </c>
      <c r="J332" s="29" t="s">
        <v>4869</v>
      </c>
      <c r="K332" s="50">
        <v>2.37373420637775E+16</v>
      </c>
      <c r="L332" s="50">
        <v>9041947755095610</v>
      </c>
      <c r="M332" s="50">
        <v>-2865780948166750</v>
      </c>
      <c r="N332" s="29" t="s">
        <v>18977</v>
      </c>
      <c r="O332" s="29">
        <v>1</v>
      </c>
      <c r="P332" s="29">
        <v>0</v>
      </c>
      <c r="Q332" s="29" t="s">
        <v>19120</v>
      </c>
      <c r="R332" s="29" t="s">
        <v>8</v>
      </c>
      <c r="S332" s="29" t="s">
        <v>8</v>
      </c>
      <c r="T332" s="29" t="s">
        <v>8</v>
      </c>
      <c r="U332" s="29" t="s">
        <v>8</v>
      </c>
      <c r="V332" s="29" t="s">
        <v>8</v>
      </c>
      <c r="W332" s="29" t="s">
        <v>8</v>
      </c>
      <c r="X332" s="29" t="s">
        <v>8</v>
      </c>
      <c r="Y332" s="29" t="s">
        <v>8</v>
      </c>
      <c r="Z332" s="29" t="s">
        <v>8</v>
      </c>
      <c r="AA332" s="29" t="s">
        <v>8</v>
      </c>
      <c r="AB332" s="29" t="s">
        <v>8</v>
      </c>
      <c r="AC332" s="29" t="s">
        <v>8</v>
      </c>
      <c r="AD332" s="29" t="s">
        <v>8</v>
      </c>
      <c r="AE332" s="29" t="s">
        <v>8</v>
      </c>
      <c r="AF332" s="29" t="s">
        <v>8</v>
      </c>
      <c r="AG332" s="29">
        <v>1</v>
      </c>
      <c r="AH332" s="29">
        <v>6</v>
      </c>
      <c r="AI332" s="29" t="s">
        <v>3504</v>
      </c>
      <c r="AJ332" s="29">
        <v>1</v>
      </c>
      <c r="AK332" s="29" t="s">
        <v>18998</v>
      </c>
      <c r="AL332" s="29" t="s">
        <v>18983</v>
      </c>
      <c r="AM332" s="29" t="s">
        <v>8</v>
      </c>
      <c r="AN332" s="29" t="s">
        <v>8</v>
      </c>
      <c r="AO332" s="29" t="s">
        <v>8</v>
      </c>
      <c r="AP332" s="29" t="s">
        <v>8</v>
      </c>
      <c r="AQ332" s="29" t="s">
        <v>8</v>
      </c>
      <c r="AR332" s="29" t="s">
        <v>8</v>
      </c>
      <c r="AS332" s="29" t="s">
        <v>8</v>
      </c>
      <c r="AT332" s="29" t="s">
        <v>8</v>
      </c>
      <c r="AU332" s="29" t="s">
        <v>8</v>
      </c>
      <c r="AV332" s="29" t="s">
        <v>8</v>
      </c>
      <c r="AW332" s="29" t="s">
        <v>8</v>
      </c>
      <c r="AX332" s="29" t="s">
        <v>8</v>
      </c>
      <c r="AY332" s="29" t="s">
        <v>8</v>
      </c>
      <c r="AZ332" s="29" t="s">
        <v>8</v>
      </c>
      <c r="BA332" s="29" t="s">
        <v>8</v>
      </c>
      <c r="BB332" s="29" t="s">
        <v>8</v>
      </c>
      <c r="BC332" s="29" t="s">
        <v>8</v>
      </c>
      <c r="BD332" s="29" t="s">
        <v>8</v>
      </c>
      <c r="BE332" s="29" t="s">
        <v>8</v>
      </c>
      <c r="BF332" s="29" t="s">
        <v>8</v>
      </c>
      <c r="BG332" s="29" t="s">
        <v>8</v>
      </c>
      <c r="BH332" s="29" t="s">
        <v>8</v>
      </c>
      <c r="BI332" s="29" t="s">
        <v>8</v>
      </c>
      <c r="BJ332" s="29" t="s">
        <v>8</v>
      </c>
      <c r="BK332" s="29" t="s">
        <v>8</v>
      </c>
      <c r="BL332" s="29" t="s">
        <v>8</v>
      </c>
      <c r="BM332" s="29" t="s">
        <v>8</v>
      </c>
      <c r="BN332" s="29" t="s">
        <v>8</v>
      </c>
      <c r="BO332" s="29" t="s">
        <v>8</v>
      </c>
      <c r="BP332" s="29" t="s">
        <v>8</v>
      </c>
      <c r="BQ332" s="29" t="s">
        <v>8</v>
      </c>
      <c r="BR332" s="29" t="s">
        <v>8</v>
      </c>
      <c r="BS332" s="29" t="s">
        <v>3505</v>
      </c>
      <c r="BT332" s="29" t="b">
        <v>0</v>
      </c>
      <c r="BU332" s="29" t="b">
        <v>0</v>
      </c>
      <c r="BV332" s="29" t="b">
        <v>0</v>
      </c>
      <c r="BW332" s="29" t="b">
        <v>0</v>
      </c>
      <c r="BX332" s="29" t="b">
        <v>0</v>
      </c>
      <c r="BY332" s="29" t="b">
        <v>1</v>
      </c>
      <c r="BZ332" s="29" t="b">
        <v>1</v>
      </c>
      <c r="CA332" s="29" t="b">
        <v>0</v>
      </c>
      <c r="CB332" s="29">
        <v>1</v>
      </c>
      <c r="CC332" s="29" t="s">
        <v>4870</v>
      </c>
      <c r="CD332" s="29" t="s">
        <v>4871</v>
      </c>
      <c r="CE332" s="29" t="s">
        <v>4872</v>
      </c>
      <c r="CF332" s="29" t="s">
        <v>4873</v>
      </c>
    </row>
    <row r="333" spans="1:84" x14ac:dyDescent="0.25">
      <c r="A333" s="29" t="s">
        <v>4874</v>
      </c>
      <c r="B333" s="29">
        <v>310410942995952</v>
      </c>
      <c r="C333" s="29">
        <v>8.9014103279429894E+19</v>
      </c>
      <c r="D333" s="29">
        <v>353118083539513</v>
      </c>
      <c r="E333" s="29">
        <v>99</v>
      </c>
      <c r="F333" s="29">
        <v>9</v>
      </c>
      <c r="G333" s="29">
        <v>1339</v>
      </c>
      <c r="H333" s="29">
        <v>1339</v>
      </c>
      <c r="I333" s="29" t="s">
        <v>4875</v>
      </c>
      <c r="J333" s="29" t="s">
        <v>4876</v>
      </c>
      <c r="K333" s="50">
        <v>2.37372957583635E+16</v>
      </c>
      <c r="L333" s="50">
        <v>9041931663097870</v>
      </c>
      <c r="M333" s="50">
        <v>-2.88990246250211E+16</v>
      </c>
      <c r="N333" s="29" t="s">
        <v>18977</v>
      </c>
      <c r="O333" s="29">
        <v>1</v>
      </c>
      <c r="P333" s="29">
        <v>0</v>
      </c>
      <c r="Q333" s="29" t="s">
        <v>19121</v>
      </c>
      <c r="R333" s="29" t="s">
        <v>8</v>
      </c>
      <c r="S333" s="29" t="s">
        <v>8</v>
      </c>
      <c r="T333" s="29" t="s">
        <v>8</v>
      </c>
      <c r="U333" s="29" t="s">
        <v>8</v>
      </c>
      <c r="V333" s="29">
        <v>5</v>
      </c>
      <c r="W333" s="29" t="s">
        <v>3504</v>
      </c>
      <c r="X333" s="29">
        <v>0</v>
      </c>
      <c r="Y333" s="29" t="s">
        <v>8</v>
      </c>
      <c r="Z333" s="29">
        <v>1</v>
      </c>
      <c r="AA333" s="29" t="s">
        <v>18989</v>
      </c>
      <c r="AB333" s="29" t="s">
        <v>19055</v>
      </c>
      <c r="AC333" s="29" t="s">
        <v>8</v>
      </c>
      <c r="AD333" s="29" t="s">
        <v>8</v>
      </c>
      <c r="AE333" s="29" t="s">
        <v>8</v>
      </c>
      <c r="AF333" s="29" t="s">
        <v>8</v>
      </c>
      <c r="AG333" s="29" t="s">
        <v>8</v>
      </c>
      <c r="AH333" s="29" t="s">
        <v>8</v>
      </c>
      <c r="AI333" s="29" t="s">
        <v>8</v>
      </c>
      <c r="AJ333" s="29" t="s">
        <v>8</v>
      </c>
      <c r="AK333" s="29" t="s">
        <v>8</v>
      </c>
      <c r="AL333" s="29" t="s">
        <v>8</v>
      </c>
      <c r="AM333" s="29" t="s">
        <v>8</v>
      </c>
      <c r="AN333" s="29" t="s">
        <v>8</v>
      </c>
      <c r="AO333" s="29" t="s">
        <v>8</v>
      </c>
      <c r="AP333" s="29" t="s">
        <v>8</v>
      </c>
      <c r="AQ333" s="29" t="s">
        <v>8</v>
      </c>
      <c r="AR333" s="29" t="s">
        <v>8</v>
      </c>
      <c r="AS333" s="29" t="s">
        <v>8</v>
      </c>
      <c r="AT333" s="29" t="s">
        <v>8</v>
      </c>
      <c r="AU333" s="29" t="s">
        <v>8</v>
      </c>
      <c r="AV333" s="29" t="s">
        <v>8</v>
      </c>
      <c r="AW333" s="29" t="s">
        <v>8</v>
      </c>
      <c r="AX333" s="29" t="s">
        <v>8</v>
      </c>
      <c r="AY333" s="29" t="s">
        <v>8</v>
      </c>
      <c r="AZ333" s="29" t="s">
        <v>8</v>
      </c>
      <c r="BA333" s="29" t="s">
        <v>8</v>
      </c>
      <c r="BB333" s="29" t="s">
        <v>8</v>
      </c>
      <c r="BC333" s="29" t="s">
        <v>8</v>
      </c>
      <c r="BD333" s="29" t="s">
        <v>8</v>
      </c>
      <c r="BE333" s="29" t="s">
        <v>8</v>
      </c>
      <c r="BF333" s="29" t="s">
        <v>8</v>
      </c>
      <c r="BG333" s="29" t="s">
        <v>8</v>
      </c>
      <c r="BH333" s="29" t="s">
        <v>8</v>
      </c>
      <c r="BI333" s="29" t="s">
        <v>8</v>
      </c>
      <c r="BJ333" s="29" t="s">
        <v>8</v>
      </c>
      <c r="BK333" s="29" t="s">
        <v>8</v>
      </c>
      <c r="BL333" s="29" t="s">
        <v>8</v>
      </c>
      <c r="BM333" s="29" t="s">
        <v>8</v>
      </c>
      <c r="BN333" s="29" t="s">
        <v>8</v>
      </c>
      <c r="BO333" s="29" t="s">
        <v>8</v>
      </c>
      <c r="BP333" s="29" t="s">
        <v>8</v>
      </c>
      <c r="BQ333" s="29" t="s">
        <v>8</v>
      </c>
      <c r="BR333" s="29" t="s">
        <v>8</v>
      </c>
      <c r="BS333" s="29" t="s">
        <v>4877</v>
      </c>
      <c r="BT333" s="29" t="b">
        <v>0</v>
      </c>
      <c r="BU333" s="29" t="b">
        <v>0</v>
      </c>
      <c r="BV333" s="29" t="b">
        <v>0</v>
      </c>
      <c r="BW333" s="29" t="b">
        <v>0</v>
      </c>
      <c r="BX333" s="29" t="b">
        <v>0</v>
      </c>
      <c r="BY333" s="29" t="b">
        <v>1</v>
      </c>
      <c r="BZ333" s="29" t="b">
        <v>1</v>
      </c>
      <c r="CA333" s="29" t="b">
        <v>0</v>
      </c>
      <c r="CB333" s="29">
        <v>1</v>
      </c>
      <c r="CC333" s="29" t="s">
        <v>4878</v>
      </c>
      <c r="CD333" s="29" t="s">
        <v>4879</v>
      </c>
      <c r="CE333" s="29" t="s">
        <v>4880</v>
      </c>
      <c r="CF333" s="29" t="s">
        <v>4881</v>
      </c>
    </row>
    <row r="334" spans="1:84" x14ac:dyDescent="0.25">
      <c r="A334" s="29" t="s">
        <v>4882</v>
      </c>
      <c r="B334" s="29">
        <v>310410942995952</v>
      </c>
      <c r="C334" s="29">
        <v>8.9014103279429894E+19</v>
      </c>
      <c r="D334" s="29">
        <v>353118083539513</v>
      </c>
      <c r="E334" s="29">
        <v>99</v>
      </c>
      <c r="F334" s="29">
        <v>3</v>
      </c>
      <c r="G334" s="29">
        <v>1337</v>
      </c>
      <c r="H334" s="29">
        <v>1337</v>
      </c>
      <c r="I334" s="29" t="s">
        <v>4883</v>
      </c>
      <c r="J334" s="29" t="s">
        <v>4884</v>
      </c>
      <c r="K334" s="50">
        <v>2373733769830900</v>
      </c>
      <c r="L334" s="50">
        <v>9042211366287340</v>
      </c>
      <c r="M334" s="50">
        <v>-4.5256370999411904E+16</v>
      </c>
      <c r="N334" s="29" t="s">
        <v>18977</v>
      </c>
      <c r="O334" s="29">
        <v>1</v>
      </c>
      <c r="P334" s="29">
        <v>0</v>
      </c>
      <c r="Q334" s="29" t="s">
        <v>18994</v>
      </c>
      <c r="R334" s="29" t="s">
        <v>8</v>
      </c>
      <c r="S334" s="29" t="s">
        <v>8</v>
      </c>
      <c r="T334" s="29" t="s">
        <v>8</v>
      </c>
      <c r="U334" s="29" t="s">
        <v>8</v>
      </c>
      <c r="V334" s="29" t="s">
        <v>8</v>
      </c>
      <c r="W334" s="29" t="s">
        <v>8</v>
      </c>
      <c r="X334" s="29" t="s">
        <v>8</v>
      </c>
      <c r="Y334" s="29" t="s">
        <v>8</v>
      </c>
      <c r="Z334" s="29" t="s">
        <v>8</v>
      </c>
      <c r="AA334" s="29" t="s">
        <v>8</v>
      </c>
      <c r="AB334" s="29" t="s">
        <v>8</v>
      </c>
      <c r="AC334" s="29" t="s">
        <v>8</v>
      </c>
      <c r="AD334" s="29" t="s">
        <v>8</v>
      </c>
      <c r="AE334" s="29" t="s">
        <v>8</v>
      </c>
      <c r="AF334" s="29" t="s">
        <v>8</v>
      </c>
      <c r="AG334" s="29">
        <v>1</v>
      </c>
      <c r="AH334" s="29">
        <v>6</v>
      </c>
      <c r="AI334" s="29" t="s">
        <v>3504</v>
      </c>
      <c r="AJ334" s="29">
        <v>1</v>
      </c>
      <c r="AK334" s="29" t="s">
        <v>18974</v>
      </c>
      <c r="AL334" s="29" t="s">
        <v>19013</v>
      </c>
      <c r="AM334" s="29" t="s">
        <v>8</v>
      </c>
      <c r="AN334" s="29" t="s">
        <v>8</v>
      </c>
      <c r="AO334" s="29" t="s">
        <v>8</v>
      </c>
      <c r="AP334" s="29" t="s">
        <v>8</v>
      </c>
      <c r="AQ334" s="29" t="s">
        <v>8</v>
      </c>
      <c r="AR334" s="29" t="s">
        <v>8</v>
      </c>
      <c r="AS334" s="29" t="s">
        <v>8</v>
      </c>
      <c r="AT334" s="29" t="s">
        <v>8</v>
      </c>
      <c r="AU334" s="29" t="s">
        <v>8</v>
      </c>
      <c r="AV334" s="29" t="s">
        <v>8</v>
      </c>
      <c r="AW334" s="29" t="s">
        <v>8</v>
      </c>
      <c r="AX334" s="29" t="s">
        <v>8</v>
      </c>
      <c r="AY334" s="29" t="s">
        <v>8</v>
      </c>
      <c r="AZ334" s="29" t="s">
        <v>8</v>
      </c>
      <c r="BA334" s="29" t="s">
        <v>8</v>
      </c>
      <c r="BB334" s="29" t="s">
        <v>8</v>
      </c>
      <c r="BC334" s="29" t="s">
        <v>8</v>
      </c>
      <c r="BD334" s="29" t="s">
        <v>8</v>
      </c>
      <c r="BE334" s="29" t="s">
        <v>8</v>
      </c>
      <c r="BF334" s="29" t="s">
        <v>8</v>
      </c>
      <c r="BG334" s="29" t="s">
        <v>8</v>
      </c>
      <c r="BH334" s="29" t="s">
        <v>8</v>
      </c>
      <c r="BI334" s="29" t="s">
        <v>8</v>
      </c>
      <c r="BJ334" s="29" t="s">
        <v>8</v>
      </c>
      <c r="BK334" s="29" t="s">
        <v>8</v>
      </c>
      <c r="BL334" s="29" t="s">
        <v>8</v>
      </c>
      <c r="BM334" s="29" t="s">
        <v>8</v>
      </c>
      <c r="BN334" s="29" t="s">
        <v>8</v>
      </c>
      <c r="BO334" s="29" t="s">
        <v>8</v>
      </c>
      <c r="BP334" s="29" t="s">
        <v>8</v>
      </c>
      <c r="BQ334" s="29" t="s">
        <v>8</v>
      </c>
      <c r="BR334" s="29" t="s">
        <v>8</v>
      </c>
      <c r="BS334" s="29" t="s">
        <v>3505</v>
      </c>
      <c r="BT334" s="29" t="b">
        <v>0</v>
      </c>
      <c r="BU334" s="29" t="b">
        <v>0</v>
      </c>
      <c r="BV334" s="29" t="b">
        <v>0</v>
      </c>
      <c r="BW334" s="29" t="b">
        <v>0</v>
      </c>
      <c r="BX334" s="29" t="b">
        <v>0</v>
      </c>
      <c r="BY334" s="29" t="b">
        <v>1</v>
      </c>
      <c r="BZ334" s="29" t="b">
        <v>1</v>
      </c>
      <c r="CA334" s="29" t="b">
        <v>0</v>
      </c>
      <c r="CB334" s="29">
        <v>1</v>
      </c>
      <c r="CC334" s="29" t="s">
        <v>4885</v>
      </c>
      <c r="CD334" s="29" t="s">
        <v>4886</v>
      </c>
      <c r="CE334" s="29" t="s">
        <v>4887</v>
      </c>
      <c r="CF334" s="29" t="s">
        <v>4888</v>
      </c>
    </row>
    <row r="335" spans="1:84" x14ac:dyDescent="0.25">
      <c r="A335" s="29" t="s">
        <v>4889</v>
      </c>
      <c r="B335" s="29">
        <v>310410942995952</v>
      </c>
      <c r="C335" s="29">
        <v>8.9014103279429894E+19</v>
      </c>
      <c r="D335" s="29">
        <v>353118083539513</v>
      </c>
      <c r="E335" s="29">
        <v>99</v>
      </c>
      <c r="F335" s="29">
        <v>11</v>
      </c>
      <c r="G335" s="29">
        <v>1340</v>
      </c>
      <c r="H335" s="29">
        <v>1340</v>
      </c>
      <c r="I335" s="29" t="s">
        <v>4890</v>
      </c>
      <c r="J335" s="29" t="s">
        <v>4891</v>
      </c>
      <c r="K335" s="50">
        <v>2.37357577980186E+16</v>
      </c>
      <c r="L335" s="50">
        <v>904238932527231</v>
      </c>
      <c r="M335" s="50">
        <v>-354490344409863</v>
      </c>
      <c r="N335" s="29" t="s">
        <v>18977</v>
      </c>
      <c r="O335" s="29">
        <v>1</v>
      </c>
      <c r="P335" s="29">
        <v>0</v>
      </c>
      <c r="Q335" s="29" t="s">
        <v>8</v>
      </c>
      <c r="R335" s="29" t="s">
        <v>8</v>
      </c>
      <c r="S335" s="29" t="s">
        <v>8</v>
      </c>
      <c r="T335" s="29" t="s">
        <v>8</v>
      </c>
      <c r="U335" s="29" t="s">
        <v>8</v>
      </c>
      <c r="V335" s="29" t="s">
        <v>8</v>
      </c>
      <c r="W335" s="29" t="s">
        <v>8</v>
      </c>
      <c r="X335" s="29" t="s">
        <v>8</v>
      </c>
      <c r="Y335" s="29" t="s">
        <v>8</v>
      </c>
      <c r="Z335" s="29" t="s">
        <v>8</v>
      </c>
      <c r="AA335" s="29" t="s">
        <v>8</v>
      </c>
      <c r="AB335" s="29" t="s">
        <v>8</v>
      </c>
      <c r="AC335" s="29" t="s">
        <v>8</v>
      </c>
      <c r="AD335" s="29" t="s">
        <v>8</v>
      </c>
      <c r="AE335" s="29" t="s">
        <v>8</v>
      </c>
      <c r="AF335" s="29" t="s">
        <v>8</v>
      </c>
      <c r="AG335" s="29" t="s">
        <v>8</v>
      </c>
      <c r="AH335" s="29" t="s">
        <v>8</v>
      </c>
      <c r="AI335" s="29" t="s">
        <v>8</v>
      </c>
      <c r="AJ335" s="29" t="s">
        <v>8</v>
      </c>
      <c r="AK335" s="29" t="s">
        <v>8</v>
      </c>
      <c r="AL335" s="29" t="s">
        <v>8</v>
      </c>
      <c r="AM335" s="29" t="s">
        <v>8</v>
      </c>
      <c r="AN335" s="29" t="s">
        <v>8</v>
      </c>
      <c r="AO335" s="29" t="s">
        <v>8</v>
      </c>
      <c r="AP335" s="29" t="s">
        <v>8</v>
      </c>
      <c r="AQ335" s="29" t="s">
        <v>8</v>
      </c>
      <c r="AR335" s="29" t="s">
        <v>8</v>
      </c>
      <c r="AS335" s="29" t="s">
        <v>8</v>
      </c>
      <c r="AT335" s="29" t="s">
        <v>8</v>
      </c>
      <c r="AU335" s="29" t="s">
        <v>8</v>
      </c>
      <c r="AV335" s="29" t="s">
        <v>8</v>
      </c>
      <c r="AW335" s="29" t="s">
        <v>8</v>
      </c>
      <c r="AX335" s="29" t="s">
        <v>8</v>
      </c>
      <c r="AY335" s="29" t="s">
        <v>8</v>
      </c>
      <c r="AZ335" s="29" t="s">
        <v>8</v>
      </c>
      <c r="BA335" s="29" t="s">
        <v>8</v>
      </c>
      <c r="BB335" s="29" t="s">
        <v>8</v>
      </c>
      <c r="BC335" s="29" t="s">
        <v>8</v>
      </c>
      <c r="BD335" s="29" t="s">
        <v>8</v>
      </c>
      <c r="BE335" s="29" t="s">
        <v>8</v>
      </c>
      <c r="BF335" s="29" t="s">
        <v>8</v>
      </c>
      <c r="BG335" s="29" t="s">
        <v>8</v>
      </c>
      <c r="BH335" s="29" t="s">
        <v>8</v>
      </c>
      <c r="BI335" s="29" t="s">
        <v>8</v>
      </c>
      <c r="BJ335" s="29" t="s">
        <v>8</v>
      </c>
      <c r="BK335" s="29" t="s">
        <v>8</v>
      </c>
      <c r="BL335" s="29" t="s">
        <v>8</v>
      </c>
      <c r="BM335" s="29" t="s">
        <v>8</v>
      </c>
      <c r="BN335" s="29" t="s">
        <v>8</v>
      </c>
      <c r="BO335" s="29" t="s">
        <v>8</v>
      </c>
      <c r="BP335" s="29" t="s">
        <v>8</v>
      </c>
      <c r="BQ335" s="29">
        <v>2</v>
      </c>
      <c r="BR335" s="29" t="s">
        <v>8</v>
      </c>
      <c r="BS335" s="29" t="s">
        <v>4892</v>
      </c>
      <c r="BT335" s="29" t="b">
        <v>0</v>
      </c>
      <c r="BU335" s="29" t="b">
        <v>0</v>
      </c>
      <c r="BV335" s="29" t="b">
        <v>0</v>
      </c>
      <c r="BW335" s="29" t="b">
        <v>0</v>
      </c>
      <c r="BX335" s="29" t="b">
        <v>0</v>
      </c>
      <c r="BY335" s="29" t="b">
        <v>1</v>
      </c>
      <c r="BZ335" s="29" t="b">
        <v>1</v>
      </c>
      <c r="CA335" s="29" t="b">
        <v>0</v>
      </c>
      <c r="CB335" s="29">
        <v>1</v>
      </c>
      <c r="CC335" s="29" t="s">
        <v>4893</v>
      </c>
      <c r="CD335" s="29" t="s">
        <v>4894</v>
      </c>
      <c r="CE335" s="29" t="s">
        <v>4895</v>
      </c>
      <c r="CF335" s="29" t="s">
        <v>4896</v>
      </c>
    </row>
    <row r="336" spans="1:84" x14ac:dyDescent="0.25">
      <c r="A336" s="29" t="s">
        <v>4897</v>
      </c>
      <c r="B336" s="29">
        <v>310410942995952</v>
      </c>
      <c r="C336" s="29">
        <v>8.9014103279429894E+19</v>
      </c>
      <c r="D336" s="29">
        <v>353118083539513</v>
      </c>
      <c r="E336" s="29">
        <v>99</v>
      </c>
      <c r="F336" s="29">
        <v>11</v>
      </c>
      <c r="G336" s="29">
        <v>1341</v>
      </c>
      <c r="H336" s="29">
        <v>1341</v>
      </c>
      <c r="I336" s="29" t="s">
        <v>4898</v>
      </c>
      <c r="J336" s="29" t="s">
        <v>4899</v>
      </c>
      <c r="K336" s="50">
        <v>2373564891256010</v>
      </c>
      <c r="L336" s="50">
        <v>9042390829072760</v>
      </c>
      <c r="M336" s="50">
        <v>-5109379016877220</v>
      </c>
      <c r="N336" s="29" t="s">
        <v>18972</v>
      </c>
      <c r="O336" s="29">
        <v>1</v>
      </c>
      <c r="P336" s="29">
        <v>1</v>
      </c>
      <c r="Q336" s="29" t="s">
        <v>8</v>
      </c>
      <c r="R336" s="29" t="s">
        <v>8</v>
      </c>
      <c r="S336" s="29" t="s">
        <v>8</v>
      </c>
      <c r="T336" s="29" t="s">
        <v>8</v>
      </c>
      <c r="U336" s="29" t="s">
        <v>8</v>
      </c>
      <c r="V336" s="29" t="s">
        <v>8</v>
      </c>
      <c r="W336" s="29" t="s">
        <v>8</v>
      </c>
      <c r="X336" s="29" t="s">
        <v>8</v>
      </c>
      <c r="Y336" s="29" t="s">
        <v>8</v>
      </c>
      <c r="Z336" s="29" t="s">
        <v>8</v>
      </c>
      <c r="AA336" s="29" t="s">
        <v>8</v>
      </c>
      <c r="AB336" s="29" t="s">
        <v>8</v>
      </c>
      <c r="AC336" s="29" t="s">
        <v>8</v>
      </c>
      <c r="AD336" s="29" t="s">
        <v>8</v>
      </c>
      <c r="AE336" s="29" t="s">
        <v>8</v>
      </c>
      <c r="AF336" s="29" t="s">
        <v>8</v>
      </c>
      <c r="AG336" s="29" t="s">
        <v>8</v>
      </c>
      <c r="AH336" s="29" t="s">
        <v>8</v>
      </c>
      <c r="AI336" s="29" t="s">
        <v>8</v>
      </c>
      <c r="AJ336" s="29" t="s">
        <v>8</v>
      </c>
      <c r="AK336" s="29" t="s">
        <v>8</v>
      </c>
      <c r="AL336" s="29" t="s">
        <v>8</v>
      </c>
      <c r="AM336" s="29" t="s">
        <v>8</v>
      </c>
      <c r="AN336" s="29" t="s">
        <v>8</v>
      </c>
      <c r="AO336" s="29" t="s">
        <v>8</v>
      </c>
      <c r="AP336" s="29" t="s">
        <v>8</v>
      </c>
      <c r="AQ336" s="29" t="s">
        <v>8</v>
      </c>
      <c r="AR336" s="29" t="s">
        <v>8</v>
      </c>
      <c r="AS336" s="29" t="s">
        <v>8</v>
      </c>
      <c r="AT336" s="29" t="s">
        <v>8</v>
      </c>
      <c r="AU336" s="29" t="s">
        <v>8</v>
      </c>
      <c r="AV336" s="29" t="s">
        <v>8</v>
      </c>
      <c r="AW336" s="29" t="s">
        <v>8</v>
      </c>
      <c r="AX336" s="29" t="s">
        <v>8</v>
      </c>
      <c r="AY336" s="29" t="s">
        <v>8</v>
      </c>
      <c r="AZ336" s="29" t="s">
        <v>8</v>
      </c>
      <c r="BA336" s="29" t="s">
        <v>8</v>
      </c>
      <c r="BB336" s="29" t="s">
        <v>8</v>
      </c>
      <c r="BC336" s="29" t="s">
        <v>8</v>
      </c>
      <c r="BD336" s="29" t="s">
        <v>8</v>
      </c>
      <c r="BE336" s="29" t="s">
        <v>8</v>
      </c>
      <c r="BF336" s="29" t="s">
        <v>8</v>
      </c>
      <c r="BG336" s="29" t="s">
        <v>8</v>
      </c>
      <c r="BH336" s="29" t="s">
        <v>8</v>
      </c>
      <c r="BI336" s="29" t="s">
        <v>8</v>
      </c>
      <c r="BJ336" s="29" t="s">
        <v>8</v>
      </c>
      <c r="BK336" s="29" t="s">
        <v>8</v>
      </c>
      <c r="BL336" s="29" t="s">
        <v>8</v>
      </c>
      <c r="BM336" s="29" t="s">
        <v>8</v>
      </c>
      <c r="BN336" s="29" t="s">
        <v>8</v>
      </c>
      <c r="BO336" s="29" t="s">
        <v>8</v>
      </c>
      <c r="BP336" s="29" t="s">
        <v>8</v>
      </c>
      <c r="BQ336" s="29">
        <v>1</v>
      </c>
      <c r="BR336" s="29" t="s">
        <v>8</v>
      </c>
      <c r="BS336" s="29" t="s">
        <v>4900</v>
      </c>
      <c r="BT336" s="29" t="b">
        <v>0</v>
      </c>
      <c r="BU336" s="29" t="b">
        <v>0</v>
      </c>
      <c r="BV336" s="29" t="b">
        <v>0</v>
      </c>
      <c r="BW336" s="29" t="b">
        <v>0</v>
      </c>
      <c r="BX336" s="29" t="b">
        <v>0</v>
      </c>
      <c r="BY336" s="29" t="b">
        <v>1</v>
      </c>
      <c r="BZ336" s="29" t="b">
        <v>1</v>
      </c>
      <c r="CA336" s="29" t="b">
        <v>0</v>
      </c>
      <c r="CB336" s="29">
        <v>1</v>
      </c>
      <c r="CC336" s="29" t="s">
        <v>4901</v>
      </c>
      <c r="CD336" s="29" t="s">
        <v>4902</v>
      </c>
      <c r="CE336" s="29" t="s">
        <v>4903</v>
      </c>
      <c r="CF336" s="29" t="s">
        <v>4904</v>
      </c>
    </row>
    <row r="337" spans="1:84" x14ac:dyDescent="0.25">
      <c r="A337" s="29" t="s">
        <v>4905</v>
      </c>
      <c r="B337" s="29">
        <v>310410942995952</v>
      </c>
      <c r="C337" s="29">
        <v>8.9014103279429894E+19</v>
      </c>
      <c r="D337" s="29">
        <v>353118083539513</v>
      </c>
      <c r="E337" s="29">
        <v>99</v>
      </c>
      <c r="F337" s="29">
        <v>11</v>
      </c>
      <c r="G337" s="29">
        <v>1342</v>
      </c>
      <c r="H337" s="29">
        <v>1342</v>
      </c>
      <c r="I337" s="29" t="s">
        <v>4906</v>
      </c>
      <c r="J337" s="29" t="s">
        <v>4907</v>
      </c>
      <c r="K337" s="50">
        <v>2373213039794880</v>
      </c>
      <c r="L337" s="50">
        <v>9042379091439870</v>
      </c>
      <c r="M337" s="50">
        <v>-4169151917476220</v>
      </c>
      <c r="N337" s="29" t="s">
        <v>18972</v>
      </c>
      <c r="O337" s="29">
        <v>1</v>
      </c>
      <c r="P337" s="29">
        <v>0</v>
      </c>
      <c r="Q337" s="29" t="s">
        <v>8</v>
      </c>
      <c r="R337" s="29" t="s">
        <v>8</v>
      </c>
      <c r="S337" s="29" t="s">
        <v>8</v>
      </c>
      <c r="T337" s="29" t="s">
        <v>8</v>
      </c>
      <c r="U337" s="29" t="s">
        <v>8</v>
      </c>
      <c r="V337" s="29" t="s">
        <v>8</v>
      </c>
      <c r="W337" s="29" t="s">
        <v>8</v>
      </c>
      <c r="X337" s="29" t="s">
        <v>8</v>
      </c>
      <c r="Y337" s="29" t="s">
        <v>8</v>
      </c>
      <c r="Z337" s="29" t="s">
        <v>8</v>
      </c>
      <c r="AA337" s="29" t="s">
        <v>8</v>
      </c>
      <c r="AB337" s="29" t="s">
        <v>8</v>
      </c>
      <c r="AC337" s="29" t="s">
        <v>8</v>
      </c>
      <c r="AD337" s="29" t="s">
        <v>8</v>
      </c>
      <c r="AE337" s="29" t="s">
        <v>8</v>
      </c>
      <c r="AF337" s="29" t="s">
        <v>8</v>
      </c>
      <c r="AG337" s="29" t="s">
        <v>8</v>
      </c>
      <c r="AH337" s="29" t="s">
        <v>8</v>
      </c>
      <c r="AI337" s="29" t="s">
        <v>8</v>
      </c>
      <c r="AJ337" s="29" t="s">
        <v>8</v>
      </c>
      <c r="AK337" s="29" t="s">
        <v>8</v>
      </c>
      <c r="AL337" s="29" t="s">
        <v>8</v>
      </c>
      <c r="AM337" s="29" t="s">
        <v>8</v>
      </c>
      <c r="AN337" s="29" t="s">
        <v>8</v>
      </c>
      <c r="AO337" s="29" t="s">
        <v>8</v>
      </c>
      <c r="AP337" s="29" t="s">
        <v>8</v>
      </c>
      <c r="AQ337" s="29" t="s">
        <v>8</v>
      </c>
      <c r="AR337" s="29" t="s">
        <v>8</v>
      </c>
      <c r="AS337" s="29" t="s">
        <v>8</v>
      </c>
      <c r="AT337" s="29" t="s">
        <v>8</v>
      </c>
      <c r="AU337" s="29" t="s">
        <v>8</v>
      </c>
      <c r="AV337" s="29" t="s">
        <v>8</v>
      </c>
      <c r="AW337" s="29" t="s">
        <v>8</v>
      </c>
      <c r="AX337" s="29" t="s">
        <v>8</v>
      </c>
      <c r="AY337" s="29" t="s">
        <v>8</v>
      </c>
      <c r="AZ337" s="29" t="s">
        <v>8</v>
      </c>
      <c r="BA337" s="29" t="s">
        <v>8</v>
      </c>
      <c r="BB337" s="29" t="s">
        <v>8</v>
      </c>
      <c r="BC337" s="29" t="s">
        <v>8</v>
      </c>
      <c r="BD337" s="29" t="s">
        <v>8</v>
      </c>
      <c r="BE337" s="29" t="s">
        <v>8</v>
      </c>
      <c r="BF337" s="29" t="s">
        <v>8</v>
      </c>
      <c r="BG337" s="29" t="s">
        <v>8</v>
      </c>
      <c r="BH337" s="29" t="s">
        <v>8</v>
      </c>
      <c r="BI337" s="29" t="s">
        <v>8</v>
      </c>
      <c r="BJ337" s="29" t="s">
        <v>8</v>
      </c>
      <c r="BK337" s="29" t="s">
        <v>8</v>
      </c>
      <c r="BL337" s="29" t="s">
        <v>8</v>
      </c>
      <c r="BM337" s="29" t="s">
        <v>8</v>
      </c>
      <c r="BN337" s="29" t="s">
        <v>8</v>
      </c>
      <c r="BO337" s="29" t="s">
        <v>8</v>
      </c>
      <c r="BP337" s="29" t="s">
        <v>8</v>
      </c>
      <c r="BQ337" s="29">
        <v>2</v>
      </c>
      <c r="BR337" s="29" t="s">
        <v>8</v>
      </c>
      <c r="BS337" s="29" t="s">
        <v>4908</v>
      </c>
      <c r="BT337" s="29" t="b">
        <v>0</v>
      </c>
      <c r="BU337" s="29" t="b">
        <v>0</v>
      </c>
      <c r="BV337" s="29" t="b">
        <v>0</v>
      </c>
      <c r="BW337" s="29" t="b">
        <v>0</v>
      </c>
      <c r="BX337" s="29" t="b">
        <v>0</v>
      </c>
      <c r="BY337" s="29" t="b">
        <v>1</v>
      </c>
      <c r="BZ337" s="29" t="b">
        <v>1</v>
      </c>
      <c r="CA337" s="29" t="b">
        <v>0</v>
      </c>
      <c r="CB337" s="29">
        <v>1</v>
      </c>
      <c r="CC337" s="29" t="s">
        <v>4909</v>
      </c>
      <c r="CD337" s="29" t="s">
        <v>4910</v>
      </c>
      <c r="CE337" s="29" t="s">
        <v>4911</v>
      </c>
      <c r="CF337" s="29" t="s">
        <v>4912</v>
      </c>
    </row>
    <row r="338" spans="1:84" x14ac:dyDescent="0.25">
      <c r="A338" s="29" t="s">
        <v>4913</v>
      </c>
      <c r="B338" s="29">
        <v>310410928917370</v>
      </c>
      <c r="C338" s="29">
        <v>8.9014103279289106E+19</v>
      </c>
      <c r="D338" s="29">
        <v>353118081439583</v>
      </c>
      <c r="E338" s="29">
        <v>99</v>
      </c>
      <c r="F338" s="29">
        <v>7</v>
      </c>
      <c r="G338" s="29">
        <v>1327</v>
      </c>
      <c r="H338" s="29">
        <v>1327</v>
      </c>
      <c r="I338" s="29" t="s">
        <v>4914</v>
      </c>
      <c r="J338" s="29" t="s">
        <v>4915</v>
      </c>
      <c r="K338" s="50">
        <v>2.37373503868938E+16</v>
      </c>
      <c r="L338" s="50">
        <v>9041952910728550</v>
      </c>
      <c r="M338" s="50">
        <v>-3.39862166964111E+16</v>
      </c>
      <c r="N338" s="29" t="s">
        <v>18977</v>
      </c>
      <c r="O338" s="29">
        <v>1</v>
      </c>
      <c r="P338" s="29">
        <v>0</v>
      </c>
      <c r="Q338" s="29" t="s">
        <v>8</v>
      </c>
      <c r="R338" s="29" t="s">
        <v>8</v>
      </c>
      <c r="S338" s="29" t="s">
        <v>8</v>
      </c>
      <c r="T338" s="29" t="s">
        <v>8</v>
      </c>
      <c r="U338" s="29" t="s">
        <v>8</v>
      </c>
      <c r="V338" s="29" t="s">
        <v>8</v>
      </c>
      <c r="W338" s="29" t="s">
        <v>8</v>
      </c>
      <c r="X338" s="29" t="s">
        <v>8</v>
      </c>
      <c r="Y338" s="29" t="s">
        <v>8</v>
      </c>
      <c r="Z338" s="29" t="s">
        <v>8</v>
      </c>
      <c r="AA338" s="29" t="s">
        <v>8</v>
      </c>
      <c r="AB338" s="29" t="s">
        <v>8</v>
      </c>
      <c r="AC338" s="29" t="s">
        <v>8</v>
      </c>
      <c r="AD338" s="29" t="s">
        <v>8</v>
      </c>
      <c r="AE338" s="29" t="s">
        <v>8</v>
      </c>
      <c r="AF338" s="29" t="s">
        <v>8</v>
      </c>
      <c r="AG338" s="29" t="s">
        <v>8</v>
      </c>
      <c r="AH338" s="29" t="s">
        <v>8</v>
      </c>
      <c r="AI338" s="29" t="s">
        <v>8</v>
      </c>
      <c r="AJ338" s="29" t="s">
        <v>8</v>
      </c>
      <c r="AK338" s="29" t="s">
        <v>8</v>
      </c>
      <c r="AL338" s="29" t="s">
        <v>8</v>
      </c>
      <c r="AM338" s="29" t="s">
        <v>8</v>
      </c>
      <c r="AN338" s="29" t="s">
        <v>8</v>
      </c>
      <c r="AO338" s="29" t="s">
        <v>8</v>
      </c>
      <c r="AP338" s="29" t="s">
        <v>8</v>
      </c>
      <c r="AQ338" s="29" t="s">
        <v>8</v>
      </c>
      <c r="AR338" s="29" t="s">
        <v>8</v>
      </c>
      <c r="AS338" s="29" t="s">
        <v>8</v>
      </c>
      <c r="AT338" s="29">
        <v>3</v>
      </c>
      <c r="AU338" s="29" t="s">
        <v>8</v>
      </c>
      <c r="AV338" s="29">
        <v>2</v>
      </c>
      <c r="AW338" s="29">
        <v>1</v>
      </c>
      <c r="AX338" s="29">
        <v>0</v>
      </c>
      <c r="AY338" s="29">
        <v>8</v>
      </c>
      <c r="AZ338" s="29">
        <v>1</v>
      </c>
      <c r="BA338" s="29" t="s">
        <v>8</v>
      </c>
      <c r="BB338" s="29" t="s">
        <v>8</v>
      </c>
      <c r="BC338" s="29" t="s">
        <v>8</v>
      </c>
      <c r="BD338" s="29" t="s">
        <v>8</v>
      </c>
      <c r="BE338" s="29" t="s">
        <v>8</v>
      </c>
      <c r="BF338" s="29" t="s">
        <v>8</v>
      </c>
      <c r="BG338" s="29" t="s">
        <v>8</v>
      </c>
      <c r="BH338" s="29" t="s">
        <v>8</v>
      </c>
      <c r="BI338" s="29" t="s">
        <v>8</v>
      </c>
      <c r="BJ338" s="29" t="s">
        <v>8</v>
      </c>
      <c r="BK338" s="29" t="s">
        <v>8</v>
      </c>
      <c r="BL338" s="29" t="s">
        <v>8</v>
      </c>
      <c r="BM338" s="29" t="s">
        <v>8</v>
      </c>
      <c r="BN338" s="29" t="s">
        <v>8</v>
      </c>
      <c r="BO338" s="29" t="s">
        <v>8</v>
      </c>
      <c r="BP338" s="29" t="s">
        <v>8</v>
      </c>
      <c r="BQ338" s="29" t="s">
        <v>8</v>
      </c>
      <c r="BR338" s="29" t="s">
        <v>8</v>
      </c>
      <c r="BS338" s="29" t="s">
        <v>3400</v>
      </c>
      <c r="BT338" s="29" t="b">
        <v>1</v>
      </c>
      <c r="BU338" s="29" t="b">
        <v>0</v>
      </c>
      <c r="BV338" s="29" t="b">
        <v>1</v>
      </c>
      <c r="BW338" s="29" t="b">
        <v>0</v>
      </c>
      <c r="BX338" s="29" t="b">
        <v>0</v>
      </c>
      <c r="BY338" s="29" t="b">
        <v>0</v>
      </c>
      <c r="BZ338" s="29" t="b">
        <v>0</v>
      </c>
      <c r="CA338" s="29" t="b">
        <v>0</v>
      </c>
      <c r="CB338" s="29">
        <v>1</v>
      </c>
      <c r="CC338" s="29" t="s">
        <v>4916</v>
      </c>
      <c r="CD338" s="29" t="s">
        <v>4917</v>
      </c>
      <c r="CE338" s="29" t="s">
        <v>4918</v>
      </c>
      <c r="CF338" s="29" t="s">
        <v>4919</v>
      </c>
    </row>
    <row r="339" spans="1:84" x14ac:dyDescent="0.25">
      <c r="A339" s="29" t="s">
        <v>4920</v>
      </c>
      <c r="B339" s="29">
        <v>310410928917370</v>
      </c>
      <c r="C339" s="29">
        <v>8.9014103279289106E+19</v>
      </c>
      <c r="D339" s="29">
        <v>353118081439583</v>
      </c>
      <c r="E339" s="29">
        <v>99</v>
      </c>
      <c r="F339" s="29">
        <v>1</v>
      </c>
      <c r="G339" s="29">
        <v>1329</v>
      </c>
      <c r="H339" s="29">
        <v>1329</v>
      </c>
      <c r="I339" s="29" t="s">
        <v>4921</v>
      </c>
      <c r="J339" s="29" t="s">
        <v>4922</v>
      </c>
      <c r="K339" s="50">
        <v>2.37374794997298E+16</v>
      </c>
      <c r="L339" s="50">
        <v>904189549051875</v>
      </c>
      <c r="M339" s="50">
        <v>-4227894569618250</v>
      </c>
      <c r="N339" s="29" t="s">
        <v>18977</v>
      </c>
      <c r="O339" s="29">
        <v>1</v>
      </c>
      <c r="P339" s="29">
        <v>0</v>
      </c>
      <c r="Q339" s="29" t="s">
        <v>19122</v>
      </c>
      <c r="R339" s="29" t="s">
        <v>8</v>
      </c>
      <c r="S339" s="29" t="s">
        <v>8</v>
      </c>
      <c r="T339" s="29" t="s">
        <v>8</v>
      </c>
      <c r="U339" s="29" t="s">
        <v>8</v>
      </c>
      <c r="V339" s="29" t="s">
        <v>8</v>
      </c>
      <c r="W339" s="29" t="s">
        <v>8</v>
      </c>
      <c r="X339" s="29" t="s">
        <v>8</v>
      </c>
      <c r="Y339" s="29" t="s">
        <v>8</v>
      </c>
      <c r="Z339" s="29" t="s">
        <v>8</v>
      </c>
      <c r="AA339" s="29" t="s">
        <v>8</v>
      </c>
      <c r="AB339" s="29" t="s">
        <v>8</v>
      </c>
      <c r="AC339" s="29" t="s">
        <v>8</v>
      </c>
      <c r="AD339" s="29" t="s">
        <v>8</v>
      </c>
      <c r="AE339" s="29" t="s">
        <v>8</v>
      </c>
      <c r="AF339" s="29" t="s">
        <v>8</v>
      </c>
      <c r="AG339" s="29" t="s">
        <v>8</v>
      </c>
      <c r="AH339" s="29" t="s">
        <v>8</v>
      </c>
      <c r="AI339" s="29" t="s">
        <v>8</v>
      </c>
      <c r="AJ339" s="29" t="s">
        <v>8</v>
      </c>
      <c r="AK339" s="29" t="s">
        <v>8</v>
      </c>
      <c r="AL339" s="29" t="s">
        <v>8</v>
      </c>
      <c r="AM339" s="29" t="s">
        <v>8</v>
      </c>
      <c r="AN339" s="29" t="s">
        <v>8</v>
      </c>
      <c r="AO339" s="29" t="s">
        <v>8</v>
      </c>
      <c r="AP339" s="29" t="s">
        <v>8</v>
      </c>
      <c r="AQ339" s="29" t="s">
        <v>8</v>
      </c>
      <c r="AR339" s="29" t="s">
        <v>8</v>
      </c>
      <c r="AS339" s="29" t="s">
        <v>8</v>
      </c>
      <c r="AT339" s="29" t="s">
        <v>8</v>
      </c>
      <c r="AU339" s="29" t="s">
        <v>8</v>
      </c>
      <c r="AV339" s="29" t="s">
        <v>8</v>
      </c>
      <c r="AW339" s="29" t="s">
        <v>8</v>
      </c>
      <c r="AX339" s="29" t="s">
        <v>8</v>
      </c>
      <c r="AY339" s="29" t="s">
        <v>8</v>
      </c>
      <c r="AZ339" s="29" t="s">
        <v>8</v>
      </c>
      <c r="BA339" s="29" t="s">
        <v>8</v>
      </c>
      <c r="BB339" s="29" t="s">
        <v>8</v>
      </c>
      <c r="BC339" s="29">
        <v>3</v>
      </c>
      <c r="BD339" s="29">
        <v>1</v>
      </c>
      <c r="BE339" s="29">
        <v>3</v>
      </c>
      <c r="BF339" s="29">
        <v>1</v>
      </c>
      <c r="BG339" s="29" t="s">
        <v>8</v>
      </c>
      <c r="BH339" s="29">
        <v>1</v>
      </c>
      <c r="BI339" s="29">
        <v>1</v>
      </c>
      <c r="BJ339" s="29">
        <v>0</v>
      </c>
      <c r="BK339" s="29">
        <v>0</v>
      </c>
      <c r="BL339" s="29">
        <v>0</v>
      </c>
      <c r="BM339" s="29">
        <v>1</v>
      </c>
      <c r="BN339" s="29">
        <v>0</v>
      </c>
      <c r="BO339" s="29">
        <v>1</v>
      </c>
      <c r="BP339" s="29">
        <v>4</v>
      </c>
      <c r="BQ339" s="29" t="s">
        <v>8</v>
      </c>
      <c r="BR339" s="29" t="s">
        <v>8</v>
      </c>
      <c r="BS339" s="29" t="s">
        <v>3584</v>
      </c>
      <c r="BT339" s="29" t="b">
        <v>1</v>
      </c>
      <c r="BU339" s="29" t="b">
        <v>0</v>
      </c>
      <c r="BV339" s="29" t="b">
        <v>1</v>
      </c>
      <c r="BW339" s="29" t="b">
        <v>0</v>
      </c>
      <c r="BX339" s="29" t="b">
        <v>0</v>
      </c>
      <c r="BY339" s="29" t="b">
        <v>0</v>
      </c>
      <c r="BZ339" s="29" t="b">
        <v>0</v>
      </c>
      <c r="CA339" s="29" t="b">
        <v>0</v>
      </c>
      <c r="CB339" s="29">
        <v>1</v>
      </c>
      <c r="CC339" s="29" t="s">
        <v>4923</v>
      </c>
      <c r="CD339" s="29" t="s">
        <v>4924</v>
      </c>
      <c r="CE339" s="29" t="s">
        <v>4925</v>
      </c>
      <c r="CF339" s="29" t="s">
        <v>4926</v>
      </c>
    </row>
    <row r="340" spans="1:84" x14ac:dyDescent="0.25">
      <c r="A340" s="29" t="s">
        <v>4927</v>
      </c>
      <c r="B340" s="29">
        <v>310410928917370</v>
      </c>
      <c r="C340" s="29">
        <v>8.9014103279289106E+19</v>
      </c>
      <c r="D340" s="29">
        <v>353118081439583</v>
      </c>
      <c r="E340" s="29">
        <v>99</v>
      </c>
      <c r="F340" s="29">
        <v>1</v>
      </c>
      <c r="G340" s="29">
        <v>1330</v>
      </c>
      <c r="H340" s="29">
        <v>1330</v>
      </c>
      <c r="I340" s="29" t="s">
        <v>4928</v>
      </c>
      <c r="J340" s="29" t="s">
        <v>4929</v>
      </c>
      <c r="K340" s="50">
        <v>2373623450784840</v>
      </c>
      <c r="L340" s="50">
        <v>9041955452580090</v>
      </c>
      <c r="M340" s="50">
        <v>-11614697955278</v>
      </c>
      <c r="N340" s="29" t="s">
        <v>18977</v>
      </c>
      <c r="O340" s="29">
        <v>1</v>
      </c>
      <c r="P340" s="29">
        <v>0</v>
      </c>
      <c r="Q340" s="29" t="s">
        <v>19123</v>
      </c>
      <c r="R340" s="29" t="s">
        <v>8</v>
      </c>
      <c r="S340" s="29" t="s">
        <v>8</v>
      </c>
      <c r="T340" s="29" t="s">
        <v>8</v>
      </c>
      <c r="U340" s="29" t="s">
        <v>8</v>
      </c>
      <c r="V340" s="29" t="s">
        <v>8</v>
      </c>
      <c r="W340" s="29" t="s">
        <v>8</v>
      </c>
      <c r="X340" s="29" t="s">
        <v>8</v>
      </c>
      <c r="Y340" s="29" t="s">
        <v>8</v>
      </c>
      <c r="Z340" s="29" t="s">
        <v>8</v>
      </c>
      <c r="AA340" s="29" t="s">
        <v>8</v>
      </c>
      <c r="AB340" s="29" t="s">
        <v>8</v>
      </c>
      <c r="AC340" s="29" t="s">
        <v>8</v>
      </c>
      <c r="AD340" s="29" t="s">
        <v>8</v>
      </c>
      <c r="AE340" s="29" t="s">
        <v>8</v>
      </c>
      <c r="AF340" s="29" t="s">
        <v>8</v>
      </c>
      <c r="AG340" s="29" t="s">
        <v>8</v>
      </c>
      <c r="AH340" s="29" t="s">
        <v>8</v>
      </c>
      <c r="AI340" s="29" t="s">
        <v>8</v>
      </c>
      <c r="AJ340" s="29" t="s">
        <v>8</v>
      </c>
      <c r="AK340" s="29" t="s">
        <v>8</v>
      </c>
      <c r="AL340" s="29" t="s">
        <v>8</v>
      </c>
      <c r="AM340" s="29" t="s">
        <v>8</v>
      </c>
      <c r="AN340" s="29" t="s">
        <v>8</v>
      </c>
      <c r="AO340" s="29" t="s">
        <v>8</v>
      </c>
      <c r="AP340" s="29" t="s">
        <v>8</v>
      </c>
      <c r="AQ340" s="29" t="s">
        <v>8</v>
      </c>
      <c r="AR340" s="29" t="s">
        <v>8</v>
      </c>
      <c r="AS340" s="29" t="s">
        <v>8</v>
      </c>
      <c r="AT340" s="29" t="s">
        <v>8</v>
      </c>
      <c r="AU340" s="29" t="s">
        <v>8</v>
      </c>
      <c r="AV340" s="29" t="s">
        <v>8</v>
      </c>
      <c r="AW340" s="29" t="s">
        <v>8</v>
      </c>
      <c r="AX340" s="29" t="s">
        <v>8</v>
      </c>
      <c r="AY340" s="29" t="s">
        <v>8</v>
      </c>
      <c r="AZ340" s="29" t="s">
        <v>8</v>
      </c>
      <c r="BA340" s="29" t="s">
        <v>8</v>
      </c>
      <c r="BB340" s="29" t="s">
        <v>8</v>
      </c>
      <c r="BC340" s="29">
        <v>3</v>
      </c>
      <c r="BD340" s="29">
        <v>2</v>
      </c>
      <c r="BE340" s="29">
        <v>3</v>
      </c>
      <c r="BF340" s="29">
        <v>1</v>
      </c>
      <c r="BG340" s="29" t="s">
        <v>8</v>
      </c>
      <c r="BH340" s="29">
        <v>1</v>
      </c>
      <c r="BI340" s="29">
        <v>0</v>
      </c>
      <c r="BJ340" s="29">
        <v>0</v>
      </c>
      <c r="BK340" s="29">
        <v>0</v>
      </c>
      <c r="BL340" s="29">
        <v>0</v>
      </c>
      <c r="BM340" s="29">
        <v>1</v>
      </c>
      <c r="BN340" s="29">
        <v>0</v>
      </c>
      <c r="BO340" s="29">
        <v>1</v>
      </c>
      <c r="BP340" s="29">
        <v>4</v>
      </c>
      <c r="BQ340" s="29" t="s">
        <v>8</v>
      </c>
      <c r="BR340" s="29" t="s">
        <v>8</v>
      </c>
      <c r="BS340" s="29" t="s">
        <v>1544</v>
      </c>
      <c r="BT340" s="29" t="b">
        <v>1</v>
      </c>
      <c r="BU340" s="29" t="b">
        <v>0</v>
      </c>
      <c r="BV340" s="29" t="b">
        <v>1</v>
      </c>
      <c r="BW340" s="29" t="b">
        <v>0</v>
      </c>
      <c r="BX340" s="29" t="b">
        <v>0</v>
      </c>
      <c r="BY340" s="29" t="b">
        <v>0</v>
      </c>
      <c r="BZ340" s="29" t="b">
        <v>0</v>
      </c>
      <c r="CA340" s="29" t="b">
        <v>0</v>
      </c>
      <c r="CB340" s="29">
        <v>1</v>
      </c>
      <c r="CC340" s="29" t="s">
        <v>4930</v>
      </c>
      <c r="CD340" s="29" t="s">
        <v>4931</v>
      </c>
      <c r="CE340" s="29" t="s">
        <v>4932</v>
      </c>
      <c r="CF340" s="29" t="s">
        <v>4933</v>
      </c>
    </row>
    <row r="341" spans="1:84" x14ac:dyDescent="0.25">
      <c r="A341" s="29" t="s">
        <v>4934</v>
      </c>
      <c r="B341" s="29">
        <v>310410928917370</v>
      </c>
      <c r="C341" s="29">
        <v>8.9014103279289106E+19</v>
      </c>
      <c r="D341" s="29">
        <v>353118081439583</v>
      </c>
      <c r="E341" s="29">
        <v>99</v>
      </c>
      <c r="F341" s="29">
        <v>7</v>
      </c>
      <c r="G341" s="29">
        <v>1328</v>
      </c>
      <c r="H341" s="29">
        <v>1328</v>
      </c>
      <c r="I341" s="29" t="s">
        <v>4935</v>
      </c>
      <c r="J341" s="29" t="s">
        <v>4936</v>
      </c>
      <c r="K341" s="50">
        <v>2373729654135570</v>
      </c>
      <c r="L341" s="50">
        <v>9041944164543170</v>
      </c>
      <c r="M341" s="50">
        <v>-3121436426835380</v>
      </c>
      <c r="N341" s="29" t="s">
        <v>18977</v>
      </c>
      <c r="O341" s="29">
        <v>1</v>
      </c>
      <c r="P341" s="29">
        <v>0</v>
      </c>
      <c r="Q341" s="29" t="s">
        <v>8</v>
      </c>
      <c r="R341" s="29" t="s">
        <v>8</v>
      </c>
      <c r="S341" s="29" t="s">
        <v>8</v>
      </c>
      <c r="T341" s="29" t="s">
        <v>8</v>
      </c>
      <c r="U341" s="29" t="s">
        <v>8</v>
      </c>
      <c r="V341" s="29" t="s">
        <v>8</v>
      </c>
      <c r="W341" s="29" t="s">
        <v>8</v>
      </c>
      <c r="X341" s="29" t="s">
        <v>8</v>
      </c>
      <c r="Y341" s="29" t="s">
        <v>8</v>
      </c>
      <c r="Z341" s="29" t="s">
        <v>8</v>
      </c>
      <c r="AA341" s="29" t="s">
        <v>8</v>
      </c>
      <c r="AB341" s="29" t="s">
        <v>8</v>
      </c>
      <c r="AC341" s="29" t="s">
        <v>8</v>
      </c>
      <c r="AD341" s="29" t="s">
        <v>8</v>
      </c>
      <c r="AE341" s="29" t="s">
        <v>8</v>
      </c>
      <c r="AF341" s="29" t="s">
        <v>8</v>
      </c>
      <c r="AG341" s="29" t="s">
        <v>8</v>
      </c>
      <c r="AH341" s="29" t="s">
        <v>8</v>
      </c>
      <c r="AI341" s="29" t="s">
        <v>8</v>
      </c>
      <c r="AJ341" s="29" t="s">
        <v>8</v>
      </c>
      <c r="AK341" s="29" t="s">
        <v>8</v>
      </c>
      <c r="AL341" s="29" t="s">
        <v>8</v>
      </c>
      <c r="AM341" s="29" t="s">
        <v>8</v>
      </c>
      <c r="AN341" s="29" t="s">
        <v>8</v>
      </c>
      <c r="AO341" s="29" t="s">
        <v>8</v>
      </c>
      <c r="AP341" s="29" t="s">
        <v>8</v>
      </c>
      <c r="AQ341" s="29" t="s">
        <v>8</v>
      </c>
      <c r="AR341" s="29" t="s">
        <v>8</v>
      </c>
      <c r="AS341" s="29" t="s">
        <v>8</v>
      </c>
      <c r="AT341" s="29">
        <v>3</v>
      </c>
      <c r="AU341" s="29" t="s">
        <v>8</v>
      </c>
      <c r="AV341" s="29">
        <v>2</v>
      </c>
      <c r="AW341" s="29">
        <v>1</v>
      </c>
      <c r="AX341" s="29">
        <v>0</v>
      </c>
      <c r="AY341" s="29">
        <v>8</v>
      </c>
      <c r="AZ341" s="29">
        <v>1</v>
      </c>
      <c r="BA341" s="29" t="s">
        <v>8</v>
      </c>
      <c r="BB341" s="29" t="s">
        <v>8</v>
      </c>
      <c r="BC341" s="29" t="s">
        <v>8</v>
      </c>
      <c r="BD341" s="29" t="s">
        <v>8</v>
      </c>
      <c r="BE341" s="29" t="s">
        <v>8</v>
      </c>
      <c r="BF341" s="29" t="s">
        <v>8</v>
      </c>
      <c r="BG341" s="29" t="s">
        <v>8</v>
      </c>
      <c r="BH341" s="29" t="s">
        <v>8</v>
      </c>
      <c r="BI341" s="29" t="s">
        <v>8</v>
      </c>
      <c r="BJ341" s="29" t="s">
        <v>8</v>
      </c>
      <c r="BK341" s="29" t="s">
        <v>8</v>
      </c>
      <c r="BL341" s="29" t="s">
        <v>8</v>
      </c>
      <c r="BM341" s="29" t="s">
        <v>8</v>
      </c>
      <c r="BN341" s="29" t="s">
        <v>8</v>
      </c>
      <c r="BO341" s="29" t="s">
        <v>8</v>
      </c>
      <c r="BP341" s="29" t="s">
        <v>8</v>
      </c>
      <c r="BQ341" s="29" t="s">
        <v>8</v>
      </c>
      <c r="BR341" s="29" t="s">
        <v>8</v>
      </c>
      <c r="BS341" s="29" t="s">
        <v>3400</v>
      </c>
      <c r="BT341" s="29" t="b">
        <v>1</v>
      </c>
      <c r="BU341" s="29" t="b">
        <v>0</v>
      </c>
      <c r="BV341" s="29" t="b">
        <v>1</v>
      </c>
      <c r="BW341" s="29" t="b">
        <v>0</v>
      </c>
      <c r="BX341" s="29" t="b">
        <v>0</v>
      </c>
      <c r="BY341" s="29" t="b">
        <v>0</v>
      </c>
      <c r="BZ341" s="29" t="b">
        <v>0</v>
      </c>
      <c r="CA341" s="29" t="b">
        <v>0</v>
      </c>
      <c r="CB341" s="29">
        <v>1</v>
      </c>
      <c r="CC341" s="29" t="s">
        <v>4937</v>
      </c>
      <c r="CD341" s="29" t="s">
        <v>4938</v>
      </c>
      <c r="CE341" s="29" t="s">
        <v>4939</v>
      </c>
      <c r="CF341" s="29" t="s">
        <v>4940</v>
      </c>
    </row>
    <row r="342" spans="1:84" x14ac:dyDescent="0.25">
      <c r="A342" s="29" t="s">
        <v>4941</v>
      </c>
      <c r="B342" s="29">
        <v>310410928917370</v>
      </c>
      <c r="C342" s="29">
        <v>8.9014103279289106E+19</v>
      </c>
      <c r="D342" s="29">
        <v>353118081439583</v>
      </c>
      <c r="E342" s="29">
        <v>99</v>
      </c>
      <c r="F342" s="29">
        <v>1</v>
      </c>
      <c r="G342" s="29">
        <v>1331</v>
      </c>
      <c r="H342" s="29">
        <v>1331</v>
      </c>
      <c r="I342" s="29" t="s">
        <v>4942</v>
      </c>
      <c r="J342" s="29" t="s">
        <v>4943</v>
      </c>
      <c r="K342" s="50">
        <v>2.37373962374355E+16</v>
      </c>
      <c r="L342" s="50">
        <v>9041957464516660</v>
      </c>
      <c r="M342" s="50">
        <v>-1771259390602260</v>
      </c>
      <c r="N342" s="29" t="s">
        <v>18977</v>
      </c>
      <c r="O342" s="29">
        <v>1</v>
      </c>
      <c r="P342" s="29">
        <v>0</v>
      </c>
      <c r="Q342" s="29" t="s">
        <v>19124</v>
      </c>
      <c r="R342" s="29" t="s">
        <v>8</v>
      </c>
      <c r="S342" s="29" t="s">
        <v>8</v>
      </c>
      <c r="T342" s="29" t="s">
        <v>8</v>
      </c>
      <c r="U342" s="29" t="s">
        <v>8</v>
      </c>
      <c r="V342" s="29" t="s">
        <v>8</v>
      </c>
      <c r="W342" s="29" t="s">
        <v>8</v>
      </c>
      <c r="X342" s="29" t="s">
        <v>8</v>
      </c>
      <c r="Y342" s="29" t="s">
        <v>8</v>
      </c>
      <c r="Z342" s="29" t="s">
        <v>8</v>
      </c>
      <c r="AA342" s="29" t="s">
        <v>8</v>
      </c>
      <c r="AB342" s="29" t="s">
        <v>8</v>
      </c>
      <c r="AC342" s="29" t="s">
        <v>8</v>
      </c>
      <c r="AD342" s="29" t="s">
        <v>8</v>
      </c>
      <c r="AE342" s="29" t="s">
        <v>8</v>
      </c>
      <c r="AF342" s="29" t="s">
        <v>8</v>
      </c>
      <c r="AG342" s="29" t="s">
        <v>8</v>
      </c>
      <c r="AH342" s="29" t="s">
        <v>8</v>
      </c>
      <c r="AI342" s="29" t="s">
        <v>8</v>
      </c>
      <c r="AJ342" s="29" t="s">
        <v>8</v>
      </c>
      <c r="AK342" s="29" t="s">
        <v>8</v>
      </c>
      <c r="AL342" s="29" t="s">
        <v>8</v>
      </c>
      <c r="AM342" s="29" t="s">
        <v>8</v>
      </c>
      <c r="AN342" s="29" t="s">
        <v>8</v>
      </c>
      <c r="AO342" s="29" t="s">
        <v>8</v>
      </c>
      <c r="AP342" s="29" t="s">
        <v>8</v>
      </c>
      <c r="AQ342" s="29" t="s">
        <v>8</v>
      </c>
      <c r="AR342" s="29" t="s">
        <v>8</v>
      </c>
      <c r="AS342" s="29" t="s">
        <v>8</v>
      </c>
      <c r="AT342" s="29" t="s">
        <v>8</v>
      </c>
      <c r="AU342" s="29" t="s">
        <v>8</v>
      </c>
      <c r="AV342" s="29" t="s">
        <v>8</v>
      </c>
      <c r="AW342" s="29" t="s">
        <v>8</v>
      </c>
      <c r="AX342" s="29" t="s">
        <v>8</v>
      </c>
      <c r="AY342" s="29" t="s">
        <v>8</v>
      </c>
      <c r="AZ342" s="29" t="s">
        <v>8</v>
      </c>
      <c r="BA342" s="29" t="s">
        <v>8</v>
      </c>
      <c r="BB342" s="29" t="s">
        <v>8</v>
      </c>
      <c r="BC342" s="29">
        <v>2</v>
      </c>
      <c r="BD342" s="29">
        <v>1</v>
      </c>
      <c r="BE342" s="29">
        <v>2</v>
      </c>
      <c r="BF342" s="29">
        <v>1</v>
      </c>
      <c r="BG342" s="29" t="s">
        <v>8</v>
      </c>
      <c r="BH342" s="29">
        <v>1</v>
      </c>
      <c r="BI342" s="29">
        <v>0</v>
      </c>
      <c r="BJ342" s="29">
        <v>0</v>
      </c>
      <c r="BK342" s="29">
        <v>0</v>
      </c>
      <c r="BL342" s="29">
        <v>0</v>
      </c>
      <c r="BM342" s="29">
        <v>1</v>
      </c>
      <c r="BN342" s="29">
        <v>0</v>
      </c>
      <c r="BO342" s="29">
        <v>1</v>
      </c>
      <c r="BP342" s="29">
        <v>4</v>
      </c>
      <c r="BQ342" s="29" t="s">
        <v>8</v>
      </c>
      <c r="BR342" s="29" t="s">
        <v>8</v>
      </c>
      <c r="BS342" s="29" t="s">
        <v>1544</v>
      </c>
      <c r="BT342" s="29" t="b">
        <v>1</v>
      </c>
      <c r="BU342" s="29" t="b">
        <v>0</v>
      </c>
      <c r="BV342" s="29" t="b">
        <v>1</v>
      </c>
      <c r="BW342" s="29" t="b">
        <v>0</v>
      </c>
      <c r="BX342" s="29" t="b">
        <v>0</v>
      </c>
      <c r="BY342" s="29" t="b">
        <v>0</v>
      </c>
      <c r="BZ342" s="29" t="b">
        <v>0</v>
      </c>
      <c r="CA342" s="29" t="b">
        <v>0</v>
      </c>
      <c r="CB342" s="29">
        <v>1</v>
      </c>
      <c r="CC342" s="29" t="s">
        <v>4944</v>
      </c>
      <c r="CD342" s="29" t="s">
        <v>4945</v>
      </c>
      <c r="CE342" s="29" t="s">
        <v>4946</v>
      </c>
      <c r="CF342" s="29" t="s">
        <v>4947</v>
      </c>
    </row>
    <row r="343" spans="1:84" x14ac:dyDescent="0.25">
      <c r="A343" s="29" t="s">
        <v>4948</v>
      </c>
      <c r="B343" s="29">
        <v>310410928917370</v>
      </c>
      <c r="C343" s="29">
        <v>8.9014103279289106E+19</v>
      </c>
      <c r="D343" s="29">
        <v>353118081439583</v>
      </c>
      <c r="E343" s="29">
        <v>99</v>
      </c>
      <c r="F343" s="29">
        <v>10</v>
      </c>
      <c r="G343" s="29">
        <v>1334</v>
      </c>
      <c r="H343" s="29">
        <v>1334</v>
      </c>
      <c r="I343" s="29" t="s">
        <v>4949</v>
      </c>
      <c r="J343" s="29" t="s">
        <v>4950</v>
      </c>
      <c r="K343" s="50">
        <v>2373812155110510</v>
      </c>
      <c r="L343" s="50">
        <v>9041904003256010</v>
      </c>
      <c r="M343" s="50">
        <v>-4.1011237071856496E+16</v>
      </c>
      <c r="N343" s="29" t="s">
        <v>18977</v>
      </c>
      <c r="O343" s="29">
        <v>1</v>
      </c>
      <c r="P343" s="29">
        <v>0</v>
      </c>
      <c r="Q343" s="29" t="s">
        <v>19125</v>
      </c>
      <c r="R343" s="29" t="s">
        <v>8</v>
      </c>
      <c r="S343" s="29" t="s">
        <v>8</v>
      </c>
      <c r="T343" s="29" t="s">
        <v>8</v>
      </c>
      <c r="U343" s="29" t="s">
        <v>8</v>
      </c>
      <c r="V343" s="29" t="s">
        <v>8</v>
      </c>
      <c r="W343" s="29" t="s">
        <v>8</v>
      </c>
      <c r="X343" s="29" t="s">
        <v>8</v>
      </c>
      <c r="Y343" s="29" t="s">
        <v>8</v>
      </c>
      <c r="Z343" s="29" t="s">
        <v>8</v>
      </c>
      <c r="AA343" s="29" t="s">
        <v>8</v>
      </c>
      <c r="AB343" s="29" t="s">
        <v>8</v>
      </c>
      <c r="AC343" s="29" t="s">
        <v>8</v>
      </c>
      <c r="AD343" s="29" t="s">
        <v>8</v>
      </c>
      <c r="AE343" s="29" t="s">
        <v>8</v>
      </c>
      <c r="AF343" s="29" t="s">
        <v>8</v>
      </c>
      <c r="AG343" s="29" t="s">
        <v>8</v>
      </c>
      <c r="AH343" s="29" t="s">
        <v>8</v>
      </c>
      <c r="AI343" s="29" t="s">
        <v>8</v>
      </c>
      <c r="AJ343" s="29" t="s">
        <v>8</v>
      </c>
      <c r="AK343" s="29" t="s">
        <v>8</v>
      </c>
      <c r="AL343" s="29" t="s">
        <v>8</v>
      </c>
      <c r="AM343" s="29">
        <v>3</v>
      </c>
      <c r="AN343" s="29" t="s">
        <v>8</v>
      </c>
      <c r="AO343" s="29">
        <v>1</v>
      </c>
      <c r="AP343" s="29">
        <v>1</v>
      </c>
      <c r="AQ343" s="29">
        <v>1</v>
      </c>
      <c r="AR343" s="29" t="s">
        <v>18982</v>
      </c>
      <c r="AS343" s="29" t="s">
        <v>18994</v>
      </c>
      <c r="AT343" s="29" t="s">
        <v>8</v>
      </c>
      <c r="AU343" s="29" t="s">
        <v>8</v>
      </c>
      <c r="AV343" s="29" t="s">
        <v>8</v>
      </c>
      <c r="AW343" s="29" t="s">
        <v>8</v>
      </c>
      <c r="AX343" s="29" t="s">
        <v>8</v>
      </c>
      <c r="AY343" s="29" t="s">
        <v>8</v>
      </c>
      <c r="AZ343" s="29" t="s">
        <v>8</v>
      </c>
      <c r="BA343" s="29" t="s">
        <v>8</v>
      </c>
      <c r="BB343" s="29" t="s">
        <v>8</v>
      </c>
      <c r="BC343" s="29" t="s">
        <v>8</v>
      </c>
      <c r="BD343" s="29" t="s">
        <v>8</v>
      </c>
      <c r="BE343" s="29" t="s">
        <v>8</v>
      </c>
      <c r="BF343" s="29" t="s">
        <v>8</v>
      </c>
      <c r="BG343" s="29" t="s">
        <v>8</v>
      </c>
      <c r="BH343" s="29" t="s">
        <v>8</v>
      </c>
      <c r="BI343" s="29" t="s">
        <v>8</v>
      </c>
      <c r="BJ343" s="29" t="s">
        <v>8</v>
      </c>
      <c r="BK343" s="29" t="s">
        <v>8</v>
      </c>
      <c r="BL343" s="29" t="s">
        <v>8</v>
      </c>
      <c r="BM343" s="29" t="s">
        <v>8</v>
      </c>
      <c r="BN343" s="29" t="s">
        <v>8</v>
      </c>
      <c r="BO343" s="29" t="s">
        <v>8</v>
      </c>
      <c r="BP343" s="29" t="s">
        <v>8</v>
      </c>
      <c r="BQ343" s="29" t="s">
        <v>8</v>
      </c>
      <c r="BR343" s="29" t="s">
        <v>8</v>
      </c>
      <c r="BS343" s="29" t="s">
        <v>3627</v>
      </c>
      <c r="BT343" s="29" t="b">
        <v>1</v>
      </c>
      <c r="BU343" s="29" t="b">
        <v>0</v>
      </c>
      <c r="BV343" s="29" t="b">
        <v>1</v>
      </c>
      <c r="BW343" s="29" t="b">
        <v>0</v>
      </c>
      <c r="BX343" s="29" t="b">
        <v>0</v>
      </c>
      <c r="BY343" s="29" t="b">
        <v>0</v>
      </c>
      <c r="BZ343" s="29" t="b">
        <v>0</v>
      </c>
      <c r="CA343" s="29" t="b">
        <v>0</v>
      </c>
      <c r="CB343" s="29">
        <v>1</v>
      </c>
      <c r="CC343" s="29" t="s">
        <v>4951</v>
      </c>
      <c r="CD343" s="29" t="s">
        <v>4952</v>
      </c>
      <c r="CE343" s="29" t="s">
        <v>4953</v>
      </c>
      <c r="CF343" s="29" t="s">
        <v>4954</v>
      </c>
    </row>
    <row r="344" spans="1:84" x14ac:dyDescent="0.25">
      <c r="A344" s="29" t="s">
        <v>4955</v>
      </c>
      <c r="B344" s="29">
        <v>310410928917370</v>
      </c>
      <c r="C344" s="29">
        <v>8.9014103279289106E+19</v>
      </c>
      <c r="D344" s="29">
        <v>353118081439583</v>
      </c>
      <c r="E344" s="29">
        <v>99</v>
      </c>
      <c r="F344" s="29">
        <v>10</v>
      </c>
      <c r="G344" s="29">
        <v>1332</v>
      </c>
      <c r="H344" s="29">
        <v>1332</v>
      </c>
      <c r="I344" s="29" t="s">
        <v>4956</v>
      </c>
      <c r="J344" s="29" t="s">
        <v>4957</v>
      </c>
      <c r="K344" s="50">
        <v>2373924496065450</v>
      </c>
      <c r="L344" s="50">
        <v>9042062658764450</v>
      </c>
      <c r="M344" s="50">
        <v>-3636773027663840</v>
      </c>
      <c r="N344" s="29" t="s">
        <v>18977</v>
      </c>
      <c r="O344" s="29">
        <v>1</v>
      </c>
      <c r="P344" s="29">
        <v>0</v>
      </c>
      <c r="Q344" s="29" t="s">
        <v>18983</v>
      </c>
      <c r="R344" s="29" t="s">
        <v>8</v>
      </c>
      <c r="S344" s="29" t="s">
        <v>8</v>
      </c>
      <c r="T344" s="29" t="s">
        <v>8</v>
      </c>
      <c r="U344" s="29" t="s">
        <v>8</v>
      </c>
      <c r="V344" s="29" t="s">
        <v>8</v>
      </c>
      <c r="W344" s="29" t="s">
        <v>8</v>
      </c>
      <c r="X344" s="29" t="s">
        <v>8</v>
      </c>
      <c r="Y344" s="29" t="s">
        <v>8</v>
      </c>
      <c r="Z344" s="29" t="s">
        <v>8</v>
      </c>
      <c r="AA344" s="29" t="s">
        <v>8</v>
      </c>
      <c r="AB344" s="29" t="s">
        <v>8</v>
      </c>
      <c r="AC344" s="29" t="s">
        <v>8</v>
      </c>
      <c r="AD344" s="29" t="s">
        <v>8</v>
      </c>
      <c r="AE344" s="29" t="s">
        <v>8</v>
      </c>
      <c r="AF344" s="29" t="s">
        <v>8</v>
      </c>
      <c r="AG344" s="29" t="s">
        <v>8</v>
      </c>
      <c r="AH344" s="29" t="s">
        <v>8</v>
      </c>
      <c r="AI344" s="29" t="s">
        <v>8</v>
      </c>
      <c r="AJ344" s="29" t="s">
        <v>8</v>
      </c>
      <c r="AK344" s="29" t="s">
        <v>8</v>
      </c>
      <c r="AL344" s="29" t="s">
        <v>8</v>
      </c>
      <c r="AM344" s="29">
        <v>3</v>
      </c>
      <c r="AN344" s="29" t="s">
        <v>8</v>
      </c>
      <c r="AO344" s="29">
        <v>1</v>
      </c>
      <c r="AP344" s="29">
        <v>1</v>
      </c>
      <c r="AQ344" s="29">
        <v>1</v>
      </c>
      <c r="AR344" s="29" t="s">
        <v>18998</v>
      </c>
      <c r="AS344" s="29" t="s">
        <v>18993</v>
      </c>
      <c r="AT344" s="29" t="s">
        <v>8</v>
      </c>
      <c r="AU344" s="29" t="s">
        <v>8</v>
      </c>
      <c r="AV344" s="29" t="s">
        <v>8</v>
      </c>
      <c r="AW344" s="29" t="s">
        <v>8</v>
      </c>
      <c r="AX344" s="29" t="s">
        <v>8</v>
      </c>
      <c r="AY344" s="29" t="s">
        <v>8</v>
      </c>
      <c r="AZ344" s="29" t="s">
        <v>8</v>
      </c>
      <c r="BA344" s="29" t="s">
        <v>8</v>
      </c>
      <c r="BB344" s="29" t="s">
        <v>8</v>
      </c>
      <c r="BC344" s="29" t="s">
        <v>8</v>
      </c>
      <c r="BD344" s="29" t="s">
        <v>8</v>
      </c>
      <c r="BE344" s="29" t="s">
        <v>8</v>
      </c>
      <c r="BF344" s="29" t="s">
        <v>8</v>
      </c>
      <c r="BG344" s="29" t="s">
        <v>8</v>
      </c>
      <c r="BH344" s="29" t="s">
        <v>8</v>
      </c>
      <c r="BI344" s="29" t="s">
        <v>8</v>
      </c>
      <c r="BJ344" s="29" t="s">
        <v>8</v>
      </c>
      <c r="BK344" s="29" t="s">
        <v>8</v>
      </c>
      <c r="BL344" s="29" t="s">
        <v>8</v>
      </c>
      <c r="BM344" s="29" t="s">
        <v>8</v>
      </c>
      <c r="BN344" s="29" t="s">
        <v>8</v>
      </c>
      <c r="BO344" s="29" t="s">
        <v>8</v>
      </c>
      <c r="BP344" s="29" t="s">
        <v>8</v>
      </c>
      <c r="BQ344" s="29" t="s">
        <v>8</v>
      </c>
      <c r="BR344" s="29" t="s">
        <v>8</v>
      </c>
      <c r="BS344" s="29" t="s">
        <v>4958</v>
      </c>
      <c r="BT344" s="29" t="b">
        <v>1</v>
      </c>
      <c r="BU344" s="29" t="b">
        <v>0</v>
      </c>
      <c r="BV344" s="29" t="b">
        <v>1</v>
      </c>
      <c r="BW344" s="29" t="b">
        <v>0</v>
      </c>
      <c r="BX344" s="29" t="b">
        <v>0</v>
      </c>
      <c r="BY344" s="29" t="b">
        <v>0</v>
      </c>
      <c r="BZ344" s="29" t="b">
        <v>0</v>
      </c>
      <c r="CA344" s="29" t="b">
        <v>0</v>
      </c>
      <c r="CB344" s="29">
        <v>1</v>
      </c>
      <c r="CC344" s="29" t="s">
        <v>4959</v>
      </c>
      <c r="CD344" s="29" t="s">
        <v>4960</v>
      </c>
      <c r="CE344" s="29" t="s">
        <v>4961</v>
      </c>
      <c r="CF344" s="29" t="s">
        <v>4962</v>
      </c>
    </row>
    <row r="345" spans="1:84" x14ac:dyDescent="0.25">
      <c r="A345" s="29" t="s">
        <v>4963</v>
      </c>
      <c r="B345" s="29">
        <v>310410928917370</v>
      </c>
      <c r="C345" s="29">
        <v>8.9014103279289106E+19</v>
      </c>
      <c r="D345" s="29">
        <v>353118081439583</v>
      </c>
      <c r="E345" s="29">
        <v>99</v>
      </c>
      <c r="F345" s="29">
        <v>10</v>
      </c>
      <c r="G345" s="29">
        <v>1333</v>
      </c>
      <c r="H345" s="29">
        <v>1333</v>
      </c>
      <c r="I345" s="29" t="s">
        <v>4964</v>
      </c>
      <c r="J345" s="29" t="s">
        <v>4965</v>
      </c>
      <c r="K345" s="50">
        <v>2373771944402060</v>
      </c>
      <c r="L345" s="50">
        <v>9042231865079060</v>
      </c>
      <c r="M345" s="50">
        <v>9217366046847860</v>
      </c>
      <c r="N345" s="29" t="s">
        <v>18977</v>
      </c>
      <c r="O345" s="29">
        <v>1</v>
      </c>
      <c r="P345" s="29">
        <v>0</v>
      </c>
      <c r="Q345" s="29" t="s">
        <v>18997</v>
      </c>
      <c r="R345" s="29" t="s">
        <v>8</v>
      </c>
      <c r="S345" s="29" t="s">
        <v>8</v>
      </c>
      <c r="T345" s="29" t="s">
        <v>8</v>
      </c>
      <c r="U345" s="29" t="s">
        <v>8</v>
      </c>
      <c r="V345" s="29" t="s">
        <v>8</v>
      </c>
      <c r="W345" s="29" t="s">
        <v>8</v>
      </c>
      <c r="X345" s="29" t="s">
        <v>8</v>
      </c>
      <c r="Y345" s="29" t="s">
        <v>8</v>
      </c>
      <c r="Z345" s="29" t="s">
        <v>8</v>
      </c>
      <c r="AA345" s="29" t="s">
        <v>8</v>
      </c>
      <c r="AB345" s="29" t="s">
        <v>8</v>
      </c>
      <c r="AC345" s="29" t="s">
        <v>8</v>
      </c>
      <c r="AD345" s="29" t="s">
        <v>8</v>
      </c>
      <c r="AE345" s="29" t="s">
        <v>8</v>
      </c>
      <c r="AF345" s="29" t="s">
        <v>8</v>
      </c>
      <c r="AG345" s="29" t="s">
        <v>8</v>
      </c>
      <c r="AH345" s="29" t="s">
        <v>8</v>
      </c>
      <c r="AI345" s="29" t="s">
        <v>8</v>
      </c>
      <c r="AJ345" s="29" t="s">
        <v>8</v>
      </c>
      <c r="AK345" s="29" t="s">
        <v>8</v>
      </c>
      <c r="AL345" s="29" t="s">
        <v>8</v>
      </c>
      <c r="AM345" s="29">
        <v>3</v>
      </c>
      <c r="AN345" s="29" t="s">
        <v>8</v>
      </c>
      <c r="AO345" s="29">
        <v>1</v>
      </c>
      <c r="AP345" s="29">
        <v>1</v>
      </c>
      <c r="AQ345" s="29">
        <v>1</v>
      </c>
      <c r="AR345" s="29" t="s">
        <v>18982</v>
      </c>
      <c r="AS345" s="29" t="s">
        <v>18983</v>
      </c>
      <c r="AT345" s="29" t="s">
        <v>8</v>
      </c>
      <c r="AU345" s="29" t="s">
        <v>8</v>
      </c>
      <c r="AV345" s="29" t="s">
        <v>8</v>
      </c>
      <c r="AW345" s="29" t="s">
        <v>8</v>
      </c>
      <c r="AX345" s="29" t="s">
        <v>8</v>
      </c>
      <c r="AY345" s="29" t="s">
        <v>8</v>
      </c>
      <c r="AZ345" s="29" t="s">
        <v>8</v>
      </c>
      <c r="BA345" s="29" t="s">
        <v>8</v>
      </c>
      <c r="BB345" s="29" t="s">
        <v>8</v>
      </c>
      <c r="BC345" s="29" t="s">
        <v>8</v>
      </c>
      <c r="BD345" s="29" t="s">
        <v>8</v>
      </c>
      <c r="BE345" s="29" t="s">
        <v>8</v>
      </c>
      <c r="BF345" s="29" t="s">
        <v>8</v>
      </c>
      <c r="BG345" s="29" t="s">
        <v>8</v>
      </c>
      <c r="BH345" s="29" t="s">
        <v>8</v>
      </c>
      <c r="BI345" s="29" t="s">
        <v>8</v>
      </c>
      <c r="BJ345" s="29" t="s">
        <v>8</v>
      </c>
      <c r="BK345" s="29" t="s">
        <v>8</v>
      </c>
      <c r="BL345" s="29" t="s">
        <v>8</v>
      </c>
      <c r="BM345" s="29" t="s">
        <v>8</v>
      </c>
      <c r="BN345" s="29" t="s">
        <v>8</v>
      </c>
      <c r="BO345" s="29" t="s">
        <v>8</v>
      </c>
      <c r="BP345" s="29" t="s">
        <v>8</v>
      </c>
      <c r="BQ345" s="29" t="s">
        <v>8</v>
      </c>
      <c r="BR345" s="29" t="s">
        <v>8</v>
      </c>
      <c r="BS345" s="29" t="s">
        <v>4966</v>
      </c>
      <c r="BT345" s="29" t="b">
        <v>1</v>
      </c>
      <c r="BU345" s="29" t="b">
        <v>0</v>
      </c>
      <c r="BV345" s="29" t="b">
        <v>1</v>
      </c>
      <c r="BW345" s="29" t="b">
        <v>0</v>
      </c>
      <c r="BX345" s="29" t="b">
        <v>0</v>
      </c>
      <c r="BY345" s="29" t="b">
        <v>0</v>
      </c>
      <c r="BZ345" s="29" t="b">
        <v>0</v>
      </c>
      <c r="CA345" s="29" t="b">
        <v>0</v>
      </c>
      <c r="CB345" s="29">
        <v>1</v>
      </c>
      <c r="CC345" s="29" t="s">
        <v>4967</v>
      </c>
      <c r="CD345" s="29" t="s">
        <v>4968</v>
      </c>
      <c r="CE345" s="29" t="s">
        <v>4969</v>
      </c>
      <c r="CF345" s="29" t="s">
        <v>4970</v>
      </c>
    </row>
    <row r="346" spans="1:84" x14ac:dyDescent="0.25">
      <c r="A346" s="29" t="s">
        <v>5036</v>
      </c>
      <c r="B346" s="29">
        <v>310410942995952</v>
      </c>
      <c r="C346" s="29">
        <v>8.9014103279429894E+19</v>
      </c>
      <c r="D346" s="29">
        <v>353118083539513</v>
      </c>
      <c r="E346" s="29">
        <v>99</v>
      </c>
      <c r="F346" s="29">
        <v>9</v>
      </c>
      <c r="G346" s="29">
        <v>1355</v>
      </c>
      <c r="H346" s="29">
        <v>1355</v>
      </c>
      <c r="I346" s="29" t="s">
        <v>5037</v>
      </c>
      <c r="J346" s="29" t="s">
        <v>5038</v>
      </c>
      <c r="K346" s="50">
        <v>2.37374956990371E+16</v>
      </c>
      <c r="L346" s="50">
        <v>904223719337566</v>
      </c>
      <c r="M346" s="50">
        <v>-8579644571707570</v>
      </c>
      <c r="N346" s="29" t="s">
        <v>18977</v>
      </c>
      <c r="O346" s="29">
        <v>1</v>
      </c>
      <c r="P346" s="29">
        <v>0</v>
      </c>
      <c r="Q346" s="29" t="s">
        <v>19102</v>
      </c>
      <c r="R346" s="29" t="s">
        <v>8</v>
      </c>
      <c r="S346" s="29" t="s">
        <v>8</v>
      </c>
      <c r="T346" s="29" t="s">
        <v>8</v>
      </c>
      <c r="U346" s="29" t="s">
        <v>8</v>
      </c>
      <c r="V346" s="29">
        <v>5</v>
      </c>
      <c r="W346" s="29" t="s">
        <v>5039</v>
      </c>
      <c r="X346" s="29">
        <v>0</v>
      </c>
      <c r="Y346" s="29" t="s">
        <v>8</v>
      </c>
      <c r="Z346" s="29">
        <v>1</v>
      </c>
      <c r="AA346" s="29" t="s">
        <v>18992</v>
      </c>
      <c r="AB346" s="29" t="s">
        <v>19052</v>
      </c>
      <c r="AC346" s="29" t="s">
        <v>8</v>
      </c>
      <c r="AD346" s="29" t="s">
        <v>8</v>
      </c>
      <c r="AE346" s="29" t="s">
        <v>8</v>
      </c>
      <c r="AF346" s="29" t="s">
        <v>8</v>
      </c>
      <c r="AG346" s="29" t="s">
        <v>8</v>
      </c>
      <c r="AH346" s="29" t="s">
        <v>8</v>
      </c>
      <c r="AI346" s="29" t="s">
        <v>8</v>
      </c>
      <c r="AJ346" s="29" t="s">
        <v>8</v>
      </c>
      <c r="AK346" s="29" t="s">
        <v>8</v>
      </c>
      <c r="AL346" s="29" t="s">
        <v>8</v>
      </c>
      <c r="AM346" s="29" t="s">
        <v>8</v>
      </c>
      <c r="AN346" s="29" t="s">
        <v>8</v>
      </c>
      <c r="AO346" s="29" t="s">
        <v>8</v>
      </c>
      <c r="AP346" s="29" t="s">
        <v>8</v>
      </c>
      <c r="AQ346" s="29" t="s">
        <v>8</v>
      </c>
      <c r="AR346" s="29" t="s">
        <v>8</v>
      </c>
      <c r="AS346" s="29" t="s">
        <v>8</v>
      </c>
      <c r="AT346" s="29" t="s">
        <v>8</v>
      </c>
      <c r="AU346" s="29" t="s">
        <v>8</v>
      </c>
      <c r="AV346" s="29" t="s">
        <v>8</v>
      </c>
      <c r="AW346" s="29" t="s">
        <v>8</v>
      </c>
      <c r="AX346" s="29" t="s">
        <v>8</v>
      </c>
      <c r="AY346" s="29" t="s">
        <v>8</v>
      </c>
      <c r="AZ346" s="29" t="s">
        <v>8</v>
      </c>
      <c r="BA346" s="29" t="s">
        <v>8</v>
      </c>
      <c r="BB346" s="29" t="s">
        <v>8</v>
      </c>
      <c r="BC346" s="29" t="s">
        <v>8</v>
      </c>
      <c r="BD346" s="29" t="s">
        <v>8</v>
      </c>
      <c r="BE346" s="29" t="s">
        <v>8</v>
      </c>
      <c r="BF346" s="29" t="s">
        <v>8</v>
      </c>
      <c r="BG346" s="29" t="s">
        <v>8</v>
      </c>
      <c r="BH346" s="29" t="s">
        <v>8</v>
      </c>
      <c r="BI346" s="29" t="s">
        <v>8</v>
      </c>
      <c r="BJ346" s="29" t="s">
        <v>8</v>
      </c>
      <c r="BK346" s="29" t="s">
        <v>8</v>
      </c>
      <c r="BL346" s="29" t="s">
        <v>8</v>
      </c>
      <c r="BM346" s="29" t="s">
        <v>8</v>
      </c>
      <c r="BN346" s="29" t="s">
        <v>8</v>
      </c>
      <c r="BO346" s="29" t="s">
        <v>8</v>
      </c>
      <c r="BP346" s="29" t="s">
        <v>8</v>
      </c>
      <c r="BQ346" s="29" t="s">
        <v>8</v>
      </c>
      <c r="BR346" s="29" t="s">
        <v>8</v>
      </c>
      <c r="BS346" s="29" t="s">
        <v>5040</v>
      </c>
      <c r="BT346" s="29" t="b">
        <v>1</v>
      </c>
      <c r="BU346" s="29" t="b">
        <v>0</v>
      </c>
      <c r="BV346" s="29" t="b">
        <v>0</v>
      </c>
      <c r="BW346" s="29" t="b">
        <v>0</v>
      </c>
      <c r="BX346" s="29" t="b">
        <v>0</v>
      </c>
      <c r="BY346" s="29" t="b">
        <v>1</v>
      </c>
      <c r="BZ346" s="29" t="b">
        <v>0</v>
      </c>
      <c r="CA346" s="29" t="b">
        <v>0</v>
      </c>
      <c r="CB346" s="29">
        <v>1</v>
      </c>
      <c r="CC346" s="29" t="s">
        <v>5041</v>
      </c>
      <c r="CD346" s="29" t="s">
        <v>5042</v>
      </c>
      <c r="CE346" s="29" t="s">
        <v>5043</v>
      </c>
      <c r="CF346" s="29" t="s">
        <v>5044</v>
      </c>
    </row>
    <row r="347" spans="1:84" x14ac:dyDescent="0.25">
      <c r="A347" s="29" t="s">
        <v>5045</v>
      </c>
      <c r="B347" s="29">
        <v>310410942995952</v>
      </c>
      <c r="C347" s="29">
        <v>8.9014103279429894E+19</v>
      </c>
      <c r="D347" s="29">
        <v>353118083539513</v>
      </c>
      <c r="E347" s="29">
        <v>99</v>
      </c>
      <c r="F347" s="29">
        <v>1</v>
      </c>
      <c r="G347" s="29">
        <v>1359</v>
      </c>
      <c r="H347" s="29">
        <v>1359</v>
      </c>
      <c r="I347" s="29" t="s">
        <v>5046</v>
      </c>
      <c r="J347" s="29" t="s">
        <v>5047</v>
      </c>
      <c r="K347" s="50">
        <v>2.37368239004244E+16</v>
      </c>
      <c r="L347" s="50">
        <v>9042161681979780</v>
      </c>
      <c r="M347" s="50">
        <v>-1222579052940920</v>
      </c>
      <c r="N347" s="29" t="s">
        <v>18972</v>
      </c>
      <c r="O347" s="29">
        <v>1</v>
      </c>
      <c r="P347" s="29">
        <v>0</v>
      </c>
      <c r="Q347" s="29" t="s">
        <v>19126</v>
      </c>
      <c r="R347" s="29" t="s">
        <v>8</v>
      </c>
      <c r="S347" s="29" t="s">
        <v>8</v>
      </c>
      <c r="T347" s="29" t="s">
        <v>8</v>
      </c>
      <c r="U347" s="29" t="s">
        <v>8</v>
      </c>
      <c r="V347" s="29" t="s">
        <v>8</v>
      </c>
      <c r="W347" s="29" t="s">
        <v>8</v>
      </c>
      <c r="X347" s="29" t="s">
        <v>8</v>
      </c>
      <c r="Y347" s="29" t="s">
        <v>8</v>
      </c>
      <c r="Z347" s="29" t="s">
        <v>8</v>
      </c>
      <c r="AA347" s="29" t="s">
        <v>8</v>
      </c>
      <c r="AB347" s="29" t="s">
        <v>8</v>
      </c>
      <c r="AC347" s="29" t="s">
        <v>8</v>
      </c>
      <c r="AD347" s="29" t="s">
        <v>8</v>
      </c>
      <c r="AE347" s="29" t="s">
        <v>8</v>
      </c>
      <c r="AF347" s="29" t="s">
        <v>8</v>
      </c>
      <c r="AG347" s="29" t="s">
        <v>8</v>
      </c>
      <c r="AH347" s="29" t="s">
        <v>8</v>
      </c>
      <c r="AI347" s="29" t="s">
        <v>8</v>
      </c>
      <c r="AJ347" s="29" t="s">
        <v>8</v>
      </c>
      <c r="AK347" s="29" t="s">
        <v>8</v>
      </c>
      <c r="AL347" s="29" t="s">
        <v>8</v>
      </c>
      <c r="AM347" s="29" t="s">
        <v>8</v>
      </c>
      <c r="AN347" s="29" t="s">
        <v>8</v>
      </c>
      <c r="AO347" s="29" t="s">
        <v>8</v>
      </c>
      <c r="AP347" s="29" t="s">
        <v>8</v>
      </c>
      <c r="AQ347" s="29" t="s">
        <v>8</v>
      </c>
      <c r="AR347" s="29" t="s">
        <v>8</v>
      </c>
      <c r="AS347" s="29" t="s">
        <v>8</v>
      </c>
      <c r="AT347" s="29" t="s">
        <v>8</v>
      </c>
      <c r="AU347" s="29" t="s">
        <v>8</v>
      </c>
      <c r="AV347" s="29" t="s">
        <v>8</v>
      </c>
      <c r="AW347" s="29" t="s">
        <v>8</v>
      </c>
      <c r="AX347" s="29" t="s">
        <v>8</v>
      </c>
      <c r="AY347" s="29" t="s">
        <v>8</v>
      </c>
      <c r="AZ347" s="29" t="s">
        <v>8</v>
      </c>
      <c r="BA347" s="29" t="s">
        <v>8</v>
      </c>
      <c r="BB347" s="29" t="s">
        <v>8</v>
      </c>
      <c r="BC347" s="29">
        <v>2</v>
      </c>
      <c r="BD347" s="29">
        <v>1</v>
      </c>
      <c r="BE347" s="29">
        <v>2</v>
      </c>
      <c r="BF347" s="29">
        <v>1</v>
      </c>
      <c r="BG347" s="29" t="s">
        <v>8</v>
      </c>
      <c r="BH347" s="29">
        <v>0</v>
      </c>
      <c r="BI347" s="29">
        <v>0</v>
      </c>
      <c r="BJ347" s="29">
        <v>0</v>
      </c>
      <c r="BK347" s="29">
        <v>0</v>
      </c>
      <c r="BL347" s="29">
        <v>0</v>
      </c>
      <c r="BM347" s="29">
        <v>1</v>
      </c>
      <c r="BN347" s="29">
        <v>0</v>
      </c>
      <c r="BO347" s="29">
        <v>1</v>
      </c>
      <c r="BP347" s="29">
        <v>2</v>
      </c>
      <c r="BQ347" s="29" t="s">
        <v>8</v>
      </c>
      <c r="BR347" s="29" t="s">
        <v>8</v>
      </c>
      <c r="BS347" s="29" t="s">
        <v>1544</v>
      </c>
      <c r="BT347" s="29" t="b">
        <v>1</v>
      </c>
      <c r="BU347" s="29" t="b">
        <v>0</v>
      </c>
      <c r="BV347" s="29" t="b">
        <v>0</v>
      </c>
      <c r="BW347" s="29" t="b">
        <v>0</v>
      </c>
      <c r="BX347" s="29" t="b">
        <v>0</v>
      </c>
      <c r="BY347" s="29" t="b">
        <v>1</v>
      </c>
      <c r="BZ347" s="29" t="b">
        <v>0</v>
      </c>
      <c r="CA347" s="29" t="b">
        <v>0</v>
      </c>
      <c r="CB347" s="29">
        <v>1</v>
      </c>
      <c r="CC347" s="29" t="s">
        <v>5048</v>
      </c>
      <c r="CD347" s="29" t="s">
        <v>5049</v>
      </c>
      <c r="CE347" s="29" t="s">
        <v>5050</v>
      </c>
      <c r="CF347" s="29" t="s">
        <v>5051</v>
      </c>
    </row>
    <row r="348" spans="1:84" x14ac:dyDescent="0.25">
      <c r="A348" s="29" t="s">
        <v>5052</v>
      </c>
      <c r="B348" s="29">
        <v>310410942995952</v>
      </c>
      <c r="C348" s="29">
        <v>8.9014103279429894E+19</v>
      </c>
      <c r="D348" s="29">
        <v>353118083539513</v>
      </c>
      <c r="E348" s="29">
        <v>99</v>
      </c>
      <c r="F348" s="29">
        <v>9</v>
      </c>
      <c r="G348" s="29">
        <v>1356</v>
      </c>
      <c r="H348" s="29">
        <v>1356</v>
      </c>
      <c r="I348" s="29" t="s">
        <v>5053</v>
      </c>
      <c r="J348" s="29" t="s">
        <v>5054</v>
      </c>
      <c r="K348" s="50">
        <v>2.37364573035804E+16</v>
      </c>
      <c r="L348" s="50">
        <v>9042010501984620</v>
      </c>
      <c r="M348" s="50">
        <v>-5506402734860790</v>
      </c>
      <c r="N348" s="29" t="s">
        <v>18977</v>
      </c>
      <c r="O348" s="29">
        <v>1</v>
      </c>
      <c r="P348" s="29">
        <v>0</v>
      </c>
      <c r="Q348" s="29" t="s">
        <v>18983</v>
      </c>
      <c r="R348" s="29" t="s">
        <v>8</v>
      </c>
      <c r="S348" s="29" t="s">
        <v>8</v>
      </c>
      <c r="T348" s="29" t="s">
        <v>8</v>
      </c>
      <c r="U348" s="29" t="s">
        <v>8</v>
      </c>
      <c r="V348" s="29">
        <v>5</v>
      </c>
      <c r="W348" s="29" t="s">
        <v>5055</v>
      </c>
      <c r="X348" s="29">
        <v>0</v>
      </c>
      <c r="Y348" s="29" t="s">
        <v>8</v>
      </c>
      <c r="Z348" s="29">
        <v>1</v>
      </c>
      <c r="AA348" s="29" t="s">
        <v>18988</v>
      </c>
      <c r="AB348" s="29" t="s">
        <v>18993</v>
      </c>
      <c r="AC348" s="29" t="s">
        <v>8</v>
      </c>
      <c r="AD348" s="29" t="s">
        <v>8</v>
      </c>
      <c r="AE348" s="29" t="s">
        <v>8</v>
      </c>
      <c r="AF348" s="29" t="s">
        <v>8</v>
      </c>
      <c r="AG348" s="29" t="s">
        <v>8</v>
      </c>
      <c r="AH348" s="29" t="s">
        <v>8</v>
      </c>
      <c r="AI348" s="29" t="s">
        <v>8</v>
      </c>
      <c r="AJ348" s="29" t="s">
        <v>8</v>
      </c>
      <c r="AK348" s="29" t="s">
        <v>8</v>
      </c>
      <c r="AL348" s="29" t="s">
        <v>8</v>
      </c>
      <c r="AM348" s="29" t="s">
        <v>8</v>
      </c>
      <c r="AN348" s="29" t="s">
        <v>8</v>
      </c>
      <c r="AO348" s="29" t="s">
        <v>8</v>
      </c>
      <c r="AP348" s="29" t="s">
        <v>8</v>
      </c>
      <c r="AQ348" s="29" t="s">
        <v>8</v>
      </c>
      <c r="AR348" s="29" t="s">
        <v>8</v>
      </c>
      <c r="AS348" s="29" t="s">
        <v>8</v>
      </c>
      <c r="AT348" s="29" t="s">
        <v>8</v>
      </c>
      <c r="AU348" s="29" t="s">
        <v>8</v>
      </c>
      <c r="AV348" s="29" t="s">
        <v>8</v>
      </c>
      <c r="AW348" s="29" t="s">
        <v>8</v>
      </c>
      <c r="AX348" s="29" t="s">
        <v>8</v>
      </c>
      <c r="AY348" s="29" t="s">
        <v>8</v>
      </c>
      <c r="AZ348" s="29" t="s">
        <v>8</v>
      </c>
      <c r="BA348" s="29" t="s">
        <v>8</v>
      </c>
      <c r="BB348" s="29" t="s">
        <v>8</v>
      </c>
      <c r="BC348" s="29" t="s">
        <v>8</v>
      </c>
      <c r="BD348" s="29" t="s">
        <v>8</v>
      </c>
      <c r="BE348" s="29" t="s">
        <v>8</v>
      </c>
      <c r="BF348" s="29" t="s">
        <v>8</v>
      </c>
      <c r="BG348" s="29" t="s">
        <v>8</v>
      </c>
      <c r="BH348" s="29" t="s">
        <v>8</v>
      </c>
      <c r="BI348" s="29" t="s">
        <v>8</v>
      </c>
      <c r="BJ348" s="29" t="s">
        <v>8</v>
      </c>
      <c r="BK348" s="29" t="s">
        <v>8</v>
      </c>
      <c r="BL348" s="29" t="s">
        <v>8</v>
      </c>
      <c r="BM348" s="29" t="s">
        <v>8</v>
      </c>
      <c r="BN348" s="29" t="s">
        <v>8</v>
      </c>
      <c r="BO348" s="29" t="s">
        <v>8</v>
      </c>
      <c r="BP348" s="29" t="s">
        <v>8</v>
      </c>
      <c r="BQ348" s="29" t="s">
        <v>8</v>
      </c>
      <c r="BR348" s="29" t="s">
        <v>8</v>
      </c>
      <c r="BS348" s="29" t="s">
        <v>3400</v>
      </c>
      <c r="BT348" s="29" t="b">
        <v>1</v>
      </c>
      <c r="BU348" s="29" t="b">
        <v>0</v>
      </c>
      <c r="BV348" s="29" t="b">
        <v>0</v>
      </c>
      <c r="BW348" s="29" t="b">
        <v>0</v>
      </c>
      <c r="BX348" s="29" t="b">
        <v>0</v>
      </c>
      <c r="BY348" s="29" t="b">
        <v>1</v>
      </c>
      <c r="BZ348" s="29" t="b">
        <v>0</v>
      </c>
      <c r="CA348" s="29" t="b">
        <v>0</v>
      </c>
      <c r="CB348" s="29">
        <v>1</v>
      </c>
      <c r="CC348" s="29" t="s">
        <v>5056</v>
      </c>
      <c r="CD348" s="29" t="s">
        <v>5057</v>
      </c>
      <c r="CE348" s="29" t="s">
        <v>5058</v>
      </c>
      <c r="CF348" s="29" t="s">
        <v>5059</v>
      </c>
    </row>
    <row r="349" spans="1:84" x14ac:dyDescent="0.25">
      <c r="A349" s="29" t="s">
        <v>5060</v>
      </c>
      <c r="B349" s="29">
        <v>310410942995952</v>
      </c>
      <c r="C349" s="29">
        <v>8.9014103279429894E+19</v>
      </c>
      <c r="D349" s="29">
        <v>353118083539513</v>
      </c>
      <c r="E349" s="29">
        <v>99</v>
      </c>
      <c r="F349" s="29">
        <v>1</v>
      </c>
      <c r="G349" s="29">
        <v>1360</v>
      </c>
      <c r="H349" s="29">
        <v>1360</v>
      </c>
      <c r="I349" s="29" t="s">
        <v>5061</v>
      </c>
      <c r="J349" s="29" t="s">
        <v>5062</v>
      </c>
      <c r="K349" s="50">
        <v>2.37364657504467E+16</v>
      </c>
      <c r="L349" s="50">
        <v>9042003324491620</v>
      </c>
      <c r="M349" s="50">
        <v>-4537238781477110</v>
      </c>
      <c r="N349" s="29" t="s">
        <v>18977</v>
      </c>
      <c r="O349" s="29">
        <v>1</v>
      </c>
      <c r="P349" s="29">
        <v>0</v>
      </c>
      <c r="Q349" s="29" t="s">
        <v>19088</v>
      </c>
      <c r="R349" s="29" t="s">
        <v>8</v>
      </c>
      <c r="S349" s="29" t="s">
        <v>8</v>
      </c>
      <c r="T349" s="29" t="s">
        <v>8</v>
      </c>
      <c r="U349" s="29" t="s">
        <v>8</v>
      </c>
      <c r="V349" s="29" t="s">
        <v>8</v>
      </c>
      <c r="W349" s="29" t="s">
        <v>8</v>
      </c>
      <c r="X349" s="29" t="s">
        <v>8</v>
      </c>
      <c r="Y349" s="29" t="s">
        <v>8</v>
      </c>
      <c r="Z349" s="29" t="s">
        <v>8</v>
      </c>
      <c r="AA349" s="29" t="s">
        <v>8</v>
      </c>
      <c r="AB349" s="29" t="s">
        <v>8</v>
      </c>
      <c r="AC349" s="29" t="s">
        <v>8</v>
      </c>
      <c r="AD349" s="29" t="s">
        <v>8</v>
      </c>
      <c r="AE349" s="29" t="s">
        <v>8</v>
      </c>
      <c r="AF349" s="29" t="s">
        <v>8</v>
      </c>
      <c r="AG349" s="29" t="s">
        <v>8</v>
      </c>
      <c r="AH349" s="29" t="s">
        <v>8</v>
      </c>
      <c r="AI349" s="29" t="s">
        <v>8</v>
      </c>
      <c r="AJ349" s="29" t="s">
        <v>8</v>
      </c>
      <c r="AK349" s="29" t="s">
        <v>8</v>
      </c>
      <c r="AL349" s="29" t="s">
        <v>8</v>
      </c>
      <c r="AM349" s="29" t="s">
        <v>8</v>
      </c>
      <c r="AN349" s="29" t="s">
        <v>8</v>
      </c>
      <c r="AO349" s="29" t="s">
        <v>8</v>
      </c>
      <c r="AP349" s="29" t="s">
        <v>8</v>
      </c>
      <c r="AQ349" s="29" t="s">
        <v>8</v>
      </c>
      <c r="AR349" s="29" t="s">
        <v>8</v>
      </c>
      <c r="AS349" s="29" t="s">
        <v>8</v>
      </c>
      <c r="AT349" s="29" t="s">
        <v>8</v>
      </c>
      <c r="AU349" s="29" t="s">
        <v>8</v>
      </c>
      <c r="AV349" s="29" t="s">
        <v>8</v>
      </c>
      <c r="AW349" s="29" t="s">
        <v>8</v>
      </c>
      <c r="AX349" s="29" t="s">
        <v>8</v>
      </c>
      <c r="AY349" s="29" t="s">
        <v>8</v>
      </c>
      <c r="AZ349" s="29" t="s">
        <v>8</v>
      </c>
      <c r="BA349" s="29" t="s">
        <v>8</v>
      </c>
      <c r="BB349" s="29" t="s">
        <v>8</v>
      </c>
      <c r="BC349" s="29">
        <v>3</v>
      </c>
      <c r="BD349" s="29">
        <v>1</v>
      </c>
      <c r="BE349" s="29">
        <v>2</v>
      </c>
      <c r="BF349" s="29">
        <v>1</v>
      </c>
      <c r="BG349" s="29" t="s">
        <v>8</v>
      </c>
      <c r="BH349" s="29">
        <v>1</v>
      </c>
      <c r="BI349" s="29">
        <v>0</v>
      </c>
      <c r="BJ349" s="29">
        <v>0</v>
      </c>
      <c r="BK349" s="29">
        <v>0</v>
      </c>
      <c r="BL349" s="29">
        <v>0</v>
      </c>
      <c r="BM349" s="29">
        <v>1</v>
      </c>
      <c r="BN349" s="29">
        <v>0</v>
      </c>
      <c r="BO349" s="29">
        <v>1</v>
      </c>
      <c r="BP349" s="29">
        <v>4</v>
      </c>
      <c r="BQ349" s="29" t="s">
        <v>8</v>
      </c>
      <c r="BR349" s="29" t="s">
        <v>8</v>
      </c>
      <c r="BS349" s="29" t="s">
        <v>3584</v>
      </c>
      <c r="BT349" s="29" t="b">
        <v>1</v>
      </c>
      <c r="BU349" s="29" t="b">
        <v>0</v>
      </c>
      <c r="BV349" s="29" t="b">
        <v>0</v>
      </c>
      <c r="BW349" s="29" t="b">
        <v>0</v>
      </c>
      <c r="BX349" s="29" t="b">
        <v>0</v>
      </c>
      <c r="BY349" s="29" t="b">
        <v>1</v>
      </c>
      <c r="BZ349" s="29" t="b">
        <v>0</v>
      </c>
      <c r="CA349" s="29" t="b">
        <v>0</v>
      </c>
      <c r="CB349" s="29">
        <v>1</v>
      </c>
      <c r="CC349" s="29" t="s">
        <v>5063</v>
      </c>
      <c r="CD349" s="29" t="s">
        <v>5064</v>
      </c>
      <c r="CE349" s="29" t="s">
        <v>5065</v>
      </c>
      <c r="CF349" s="29" t="s">
        <v>5066</v>
      </c>
    </row>
    <row r="350" spans="1:84" x14ac:dyDescent="0.25">
      <c r="A350" s="29" t="s">
        <v>5067</v>
      </c>
      <c r="B350" s="29">
        <v>310410942995952</v>
      </c>
      <c r="C350" s="29">
        <v>8.9014103279429894E+19</v>
      </c>
      <c r="D350" s="29">
        <v>353118083539513</v>
      </c>
      <c r="E350" s="29">
        <v>99</v>
      </c>
      <c r="F350" s="29">
        <v>10</v>
      </c>
      <c r="G350" s="29">
        <v>1357</v>
      </c>
      <c r="H350" s="29">
        <v>1357</v>
      </c>
      <c r="I350" s="29" t="s">
        <v>5068</v>
      </c>
      <c r="J350" s="29" t="s">
        <v>5069</v>
      </c>
      <c r="K350" s="50">
        <v>2373661295122210</v>
      </c>
      <c r="L350" s="50">
        <v>9042051251476390</v>
      </c>
      <c r="M350" s="50">
        <v>-4163908201836890</v>
      </c>
      <c r="N350" s="29" t="s">
        <v>18977</v>
      </c>
      <c r="O350" s="29">
        <v>1</v>
      </c>
      <c r="P350" s="29">
        <v>0</v>
      </c>
      <c r="Q350" s="29" t="s">
        <v>18983</v>
      </c>
      <c r="R350" s="29" t="s">
        <v>8</v>
      </c>
      <c r="S350" s="29" t="s">
        <v>8</v>
      </c>
      <c r="T350" s="29" t="s">
        <v>8</v>
      </c>
      <c r="U350" s="29" t="s">
        <v>8</v>
      </c>
      <c r="V350" s="29" t="s">
        <v>8</v>
      </c>
      <c r="W350" s="29" t="s">
        <v>8</v>
      </c>
      <c r="X350" s="29" t="s">
        <v>8</v>
      </c>
      <c r="Y350" s="29" t="s">
        <v>8</v>
      </c>
      <c r="Z350" s="29" t="s">
        <v>8</v>
      </c>
      <c r="AA350" s="29" t="s">
        <v>8</v>
      </c>
      <c r="AB350" s="29" t="s">
        <v>8</v>
      </c>
      <c r="AC350" s="29" t="s">
        <v>8</v>
      </c>
      <c r="AD350" s="29" t="s">
        <v>8</v>
      </c>
      <c r="AE350" s="29" t="s">
        <v>8</v>
      </c>
      <c r="AF350" s="29" t="s">
        <v>8</v>
      </c>
      <c r="AG350" s="29" t="s">
        <v>8</v>
      </c>
      <c r="AH350" s="29" t="s">
        <v>8</v>
      </c>
      <c r="AI350" s="29" t="s">
        <v>8</v>
      </c>
      <c r="AJ350" s="29" t="s">
        <v>8</v>
      </c>
      <c r="AK350" s="29" t="s">
        <v>8</v>
      </c>
      <c r="AL350" s="29" t="s">
        <v>8</v>
      </c>
      <c r="AM350" s="29">
        <v>3</v>
      </c>
      <c r="AN350" s="29" t="s">
        <v>8</v>
      </c>
      <c r="AO350" s="29">
        <v>1</v>
      </c>
      <c r="AP350" s="29">
        <v>1</v>
      </c>
      <c r="AQ350" s="29">
        <v>1</v>
      </c>
      <c r="AR350" s="29" t="s">
        <v>18974</v>
      </c>
      <c r="AS350" s="29" t="s">
        <v>18974</v>
      </c>
      <c r="AT350" s="29" t="s">
        <v>8</v>
      </c>
      <c r="AU350" s="29" t="s">
        <v>8</v>
      </c>
      <c r="AV350" s="29" t="s">
        <v>8</v>
      </c>
      <c r="AW350" s="29" t="s">
        <v>8</v>
      </c>
      <c r="AX350" s="29" t="s">
        <v>8</v>
      </c>
      <c r="AY350" s="29" t="s">
        <v>8</v>
      </c>
      <c r="AZ350" s="29" t="s">
        <v>8</v>
      </c>
      <c r="BA350" s="29" t="s">
        <v>8</v>
      </c>
      <c r="BB350" s="29" t="s">
        <v>8</v>
      </c>
      <c r="BC350" s="29" t="s">
        <v>8</v>
      </c>
      <c r="BD350" s="29" t="s">
        <v>8</v>
      </c>
      <c r="BE350" s="29" t="s">
        <v>8</v>
      </c>
      <c r="BF350" s="29" t="s">
        <v>8</v>
      </c>
      <c r="BG350" s="29" t="s">
        <v>8</v>
      </c>
      <c r="BH350" s="29" t="s">
        <v>8</v>
      </c>
      <c r="BI350" s="29" t="s">
        <v>8</v>
      </c>
      <c r="BJ350" s="29" t="s">
        <v>8</v>
      </c>
      <c r="BK350" s="29" t="s">
        <v>8</v>
      </c>
      <c r="BL350" s="29" t="s">
        <v>8</v>
      </c>
      <c r="BM350" s="29" t="s">
        <v>8</v>
      </c>
      <c r="BN350" s="29" t="s">
        <v>8</v>
      </c>
      <c r="BO350" s="29" t="s">
        <v>8</v>
      </c>
      <c r="BP350" s="29" t="s">
        <v>8</v>
      </c>
      <c r="BQ350" s="29" t="s">
        <v>8</v>
      </c>
      <c r="BR350" s="29" t="s">
        <v>8</v>
      </c>
      <c r="BS350" s="29" t="s">
        <v>5070</v>
      </c>
      <c r="BT350" s="29" t="b">
        <v>1</v>
      </c>
      <c r="BU350" s="29" t="b">
        <v>0</v>
      </c>
      <c r="BV350" s="29" t="b">
        <v>0</v>
      </c>
      <c r="BW350" s="29" t="b">
        <v>0</v>
      </c>
      <c r="BX350" s="29" t="b">
        <v>0</v>
      </c>
      <c r="BY350" s="29" t="b">
        <v>1</v>
      </c>
      <c r="BZ350" s="29" t="b">
        <v>0</v>
      </c>
      <c r="CA350" s="29" t="b">
        <v>0</v>
      </c>
      <c r="CB350" s="29">
        <v>1</v>
      </c>
      <c r="CC350" s="29" t="s">
        <v>5071</v>
      </c>
      <c r="CD350" s="29" t="s">
        <v>5072</v>
      </c>
      <c r="CE350" s="29" t="s">
        <v>5073</v>
      </c>
      <c r="CF350" s="29" t="s">
        <v>5074</v>
      </c>
    </row>
    <row r="351" spans="1:84" x14ac:dyDescent="0.25">
      <c r="A351" s="29" t="s">
        <v>5075</v>
      </c>
      <c r="B351" s="29">
        <v>310410942995952</v>
      </c>
      <c r="C351" s="29">
        <v>8.9014103279429894E+19</v>
      </c>
      <c r="D351" s="29">
        <v>353118083539513</v>
      </c>
      <c r="E351" s="29">
        <v>99</v>
      </c>
      <c r="F351" s="29">
        <v>10</v>
      </c>
      <c r="G351" s="29">
        <v>1358</v>
      </c>
      <c r="H351" s="29">
        <v>1358</v>
      </c>
      <c r="I351" s="29" t="s">
        <v>5076</v>
      </c>
      <c r="J351" s="29" t="s">
        <v>5077</v>
      </c>
      <c r="K351" s="50">
        <v>2.37379278111346E+16</v>
      </c>
      <c r="L351" s="50">
        <v>9042093497970640</v>
      </c>
      <c r="M351" s="50">
        <v>-3186239701017210</v>
      </c>
      <c r="N351" s="29" t="s">
        <v>18977</v>
      </c>
      <c r="O351" s="29">
        <v>1</v>
      </c>
      <c r="P351" s="29">
        <v>0</v>
      </c>
      <c r="Q351" s="29" t="s">
        <v>18997</v>
      </c>
      <c r="R351" s="29" t="s">
        <v>8</v>
      </c>
      <c r="S351" s="29" t="s">
        <v>8</v>
      </c>
      <c r="T351" s="29" t="s">
        <v>8</v>
      </c>
      <c r="U351" s="29" t="s">
        <v>8</v>
      </c>
      <c r="V351" s="29" t="s">
        <v>8</v>
      </c>
      <c r="W351" s="29" t="s">
        <v>8</v>
      </c>
      <c r="X351" s="29" t="s">
        <v>8</v>
      </c>
      <c r="Y351" s="29" t="s">
        <v>8</v>
      </c>
      <c r="Z351" s="29" t="s">
        <v>8</v>
      </c>
      <c r="AA351" s="29" t="s">
        <v>8</v>
      </c>
      <c r="AB351" s="29" t="s">
        <v>8</v>
      </c>
      <c r="AC351" s="29" t="s">
        <v>8</v>
      </c>
      <c r="AD351" s="29" t="s">
        <v>8</v>
      </c>
      <c r="AE351" s="29" t="s">
        <v>8</v>
      </c>
      <c r="AF351" s="29" t="s">
        <v>8</v>
      </c>
      <c r="AG351" s="29" t="s">
        <v>8</v>
      </c>
      <c r="AH351" s="29" t="s">
        <v>8</v>
      </c>
      <c r="AI351" s="29" t="s">
        <v>8</v>
      </c>
      <c r="AJ351" s="29" t="s">
        <v>8</v>
      </c>
      <c r="AK351" s="29" t="s">
        <v>8</v>
      </c>
      <c r="AL351" s="29" t="s">
        <v>8</v>
      </c>
      <c r="AM351" s="29">
        <v>3</v>
      </c>
      <c r="AN351" s="29" t="s">
        <v>8</v>
      </c>
      <c r="AO351" s="29">
        <v>1</v>
      </c>
      <c r="AP351" s="29">
        <v>1</v>
      </c>
      <c r="AQ351" s="29">
        <v>1</v>
      </c>
      <c r="AR351" s="29" t="s">
        <v>18988</v>
      </c>
      <c r="AS351" s="29" t="s">
        <v>18991</v>
      </c>
      <c r="AT351" s="29" t="s">
        <v>8</v>
      </c>
      <c r="AU351" s="29" t="s">
        <v>8</v>
      </c>
      <c r="AV351" s="29" t="s">
        <v>8</v>
      </c>
      <c r="AW351" s="29" t="s">
        <v>8</v>
      </c>
      <c r="AX351" s="29" t="s">
        <v>8</v>
      </c>
      <c r="AY351" s="29" t="s">
        <v>8</v>
      </c>
      <c r="AZ351" s="29" t="s">
        <v>8</v>
      </c>
      <c r="BA351" s="29" t="s">
        <v>8</v>
      </c>
      <c r="BB351" s="29" t="s">
        <v>8</v>
      </c>
      <c r="BC351" s="29" t="s">
        <v>8</v>
      </c>
      <c r="BD351" s="29" t="s">
        <v>8</v>
      </c>
      <c r="BE351" s="29" t="s">
        <v>8</v>
      </c>
      <c r="BF351" s="29" t="s">
        <v>8</v>
      </c>
      <c r="BG351" s="29" t="s">
        <v>8</v>
      </c>
      <c r="BH351" s="29" t="s">
        <v>8</v>
      </c>
      <c r="BI351" s="29" t="s">
        <v>8</v>
      </c>
      <c r="BJ351" s="29" t="s">
        <v>8</v>
      </c>
      <c r="BK351" s="29" t="s">
        <v>8</v>
      </c>
      <c r="BL351" s="29" t="s">
        <v>8</v>
      </c>
      <c r="BM351" s="29" t="s">
        <v>8</v>
      </c>
      <c r="BN351" s="29" t="s">
        <v>8</v>
      </c>
      <c r="BO351" s="29" t="s">
        <v>8</v>
      </c>
      <c r="BP351" s="29" t="s">
        <v>8</v>
      </c>
      <c r="BQ351" s="29" t="s">
        <v>8</v>
      </c>
      <c r="BR351" s="29" t="s">
        <v>8</v>
      </c>
      <c r="BS351" s="29" t="s">
        <v>3400</v>
      </c>
      <c r="BT351" s="29" t="b">
        <v>1</v>
      </c>
      <c r="BU351" s="29" t="b">
        <v>0</v>
      </c>
      <c r="BV351" s="29" t="b">
        <v>0</v>
      </c>
      <c r="BW351" s="29" t="b">
        <v>0</v>
      </c>
      <c r="BX351" s="29" t="b">
        <v>0</v>
      </c>
      <c r="BY351" s="29" t="b">
        <v>1</v>
      </c>
      <c r="BZ351" s="29" t="b">
        <v>0</v>
      </c>
      <c r="CA351" s="29" t="b">
        <v>0</v>
      </c>
      <c r="CB351" s="29">
        <v>1</v>
      </c>
      <c r="CC351" s="29" t="s">
        <v>5078</v>
      </c>
      <c r="CD351" s="29" t="s">
        <v>5079</v>
      </c>
      <c r="CE351" s="29" t="s">
        <v>5080</v>
      </c>
      <c r="CF351" s="29" t="s">
        <v>5081</v>
      </c>
    </row>
    <row r="352" spans="1:84" x14ac:dyDescent="0.25">
      <c r="A352" s="29" t="s">
        <v>5082</v>
      </c>
      <c r="B352" s="29">
        <v>310410942995952</v>
      </c>
      <c r="C352" s="29">
        <v>8.9014103279429894E+19</v>
      </c>
      <c r="D352" s="29">
        <v>353118083539513</v>
      </c>
      <c r="E352" s="29">
        <v>99</v>
      </c>
      <c r="F352" s="29">
        <v>3</v>
      </c>
      <c r="G352" s="29">
        <v>1353</v>
      </c>
      <c r="H352" s="29">
        <v>1353</v>
      </c>
      <c r="I352" s="29" t="s">
        <v>5083</v>
      </c>
      <c r="J352" s="29" t="s">
        <v>5084</v>
      </c>
      <c r="K352" s="50">
        <v>2373497300283140</v>
      </c>
      <c r="L352" s="50">
        <v>9042275452679160</v>
      </c>
      <c r="M352" s="50">
        <v>-2.03181647889019E+16</v>
      </c>
      <c r="N352" s="29" t="s">
        <v>18977</v>
      </c>
      <c r="O352" s="29">
        <v>1</v>
      </c>
      <c r="P352" s="29">
        <v>0</v>
      </c>
      <c r="Q352" s="29" t="s">
        <v>19127</v>
      </c>
      <c r="R352" s="29" t="s">
        <v>8</v>
      </c>
      <c r="S352" s="29" t="s">
        <v>8</v>
      </c>
      <c r="T352" s="29" t="s">
        <v>8</v>
      </c>
      <c r="U352" s="29" t="s">
        <v>8</v>
      </c>
      <c r="V352" s="29" t="s">
        <v>8</v>
      </c>
      <c r="W352" s="29" t="s">
        <v>8</v>
      </c>
      <c r="X352" s="29" t="s">
        <v>8</v>
      </c>
      <c r="Y352" s="29" t="s">
        <v>8</v>
      </c>
      <c r="Z352" s="29" t="s">
        <v>8</v>
      </c>
      <c r="AA352" s="29" t="s">
        <v>8</v>
      </c>
      <c r="AB352" s="29" t="s">
        <v>8</v>
      </c>
      <c r="AC352" s="29" t="s">
        <v>8</v>
      </c>
      <c r="AD352" s="29" t="s">
        <v>8</v>
      </c>
      <c r="AE352" s="29" t="s">
        <v>8</v>
      </c>
      <c r="AF352" s="29" t="s">
        <v>8</v>
      </c>
      <c r="AG352" s="29">
        <v>1</v>
      </c>
      <c r="AH352" s="29">
        <v>6</v>
      </c>
      <c r="AI352" s="29" t="s">
        <v>3471</v>
      </c>
      <c r="AJ352" s="29">
        <v>1</v>
      </c>
      <c r="AK352" s="29" t="s">
        <v>18982</v>
      </c>
      <c r="AL352" s="29" t="s">
        <v>18991</v>
      </c>
      <c r="AM352" s="29" t="s">
        <v>8</v>
      </c>
      <c r="AN352" s="29" t="s">
        <v>8</v>
      </c>
      <c r="AO352" s="29" t="s">
        <v>8</v>
      </c>
      <c r="AP352" s="29" t="s">
        <v>8</v>
      </c>
      <c r="AQ352" s="29" t="s">
        <v>8</v>
      </c>
      <c r="AR352" s="29" t="s">
        <v>8</v>
      </c>
      <c r="AS352" s="29" t="s">
        <v>8</v>
      </c>
      <c r="AT352" s="29" t="s">
        <v>8</v>
      </c>
      <c r="AU352" s="29" t="s">
        <v>8</v>
      </c>
      <c r="AV352" s="29" t="s">
        <v>8</v>
      </c>
      <c r="AW352" s="29" t="s">
        <v>8</v>
      </c>
      <c r="AX352" s="29" t="s">
        <v>8</v>
      </c>
      <c r="AY352" s="29" t="s">
        <v>8</v>
      </c>
      <c r="AZ352" s="29" t="s">
        <v>8</v>
      </c>
      <c r="BA352" s="29" t="s">
        <v>8</v>
      </c>
      <c r="BB352" s="29" t="s">
        <v>8</v>
      </c>
      <c r="BC352" s="29" t="s">
        <v>8</v>
      </c>
      <c r="BD352" s="29" t="s">
        <v>8</v>
      </c>
      <c r="BE352" s="29" t="s">
        <v>8</v>
      </c>
      <c r="BF352" s="29" t="s">
        <v>8</v>
      </c>
      <c r="BG352" s="29" t="s">
        <v>8</v>
      </c>
      <c r="BH352" s="29" t="s">
        <v>8</v>
      </c>
      <c r="BI352" s="29" t="s">
        <v>8</v>
      </c>
      <c r="BJ352" s="29" t="s">
        <v>8</v>
      </c>
      <c r="BK352" s="29" t="s">
        <v>8</v>
      </c>
      <c r="BL352" s="29" t="s">
        <v>8</v>
      </c>
      <c r="BM352" s="29" t="s">
        <v>8</v>
      </c>
      <c r="BN352" s="29" t="s">
        <v>8</v>
      </c>
      <c r="BO352" s="29" t="s">
        <v>8</v>
      </c>
      <c r="BP352" s="29" t="s">
        <v>8</v>
      </c>
      <c r="BQ352" s="29" t="s">
        <v>8</v>
      </c>
      <c r="BR352" s="29" t="s">
        <v>8</v>
      </c>
      <c r="BS352" s="29" t="s">
        <v>3400</v>
      </c>
      <c r="BT352" s="29" t="b">
        <v>1</v>
      </c>
      <c r="BU352" s="29" t="b">
        <v>0</v>
      </c>
      <c r="BV352" s="29" t="b">
        <v>0</v>
      </c>
      <c r="BW352" s="29" t="b">
        <v>0</v>
      </c>
      <c r="BX352" s="29" t="b">
        <v>0</v>
      </c>
      <c r="BY352" s="29" t="b">
        <v>1</v>
      </c>
      <c r="BZ352" s="29" t="b">
        <v>0</v>
      </c>
      <c r="CA352" s="29" t="b">
        <v>0</v>
      </c>
      <c r="CB352" s="29">
        <v>1</v>
      </c>
      <c r="CC352" s="29" t="s">
        <v>5085</v>
      </c>
      <c r="CD352" s="29" t="s">
        <v>5086</v>
      </c>
      <c r="CE352" s="29" t="s">
        <v>5087</v>
      </c>
      <c r="CF352" s="29" t="s">
        <v>5088</v>
      </c>
    </row>
    <row r="353" spans="1:84" x14ac:dyDescent="0.25">
      <c r="A353" s="29" t="s">
        <v>5089</v>
      </c>
      <c r="B353" s="29">
        <v>310410942995952</v>
      </c>
      <c r="C353" s="29">
        <v>8.9014103279429894E+19</v>
      </c>
      <c r="D353" s="29">
        <v>353118083539513</v>
      </c>
      <c r="E353" s="29">
        <v>99</v>
      </c>
      <c r="F353" s="29">
        <v>3</v>
      </c>
      <c r="G353" s="29">
        <v>1354</v>
      </c>
      <c r="H353" s="29">
        <v>1354</v>
      </c>
      <c r="I353" s="29" t="s">
        <v>5090</v>
      </c>
      <c r="J353" s="29" t="s">
        <v>5091</v>
      </c>
      <c r="K353" s="50">
        <v>2.37360459472248E+16</v>
      </c>
      <c r="L353" s="50">
        <v>9042342244625100</v>
      </c>
      <c r="M353" s="50">
        <v>2631350225936260</v>
      </c>
      <c r="N353" s="29" t="s">
        <v>18977</v>
      </c>
      <c r="O353" s="29">
        <v>1</v>
      </c>
      <c r="P353" s="29">
        <v>0</v>
      </c>
      <c r="Q353" s="29" t="s">
        <v>19128</v>
      </c>
      <c r="R353" s="29" t="s">
        <v>8</v>
      </c>
      <c r="S353" s="29" t="s">
        <v>8</v>
      </c>
      <c r="T353" s="29" t="s">
        <v>8</v>
      </c>
      <c r="U353" s="29" t="s">
        <v>8</v>
      </c>
      <c r="V353" s="29" t="s">
        <v>8</v>
      </c>
      <c r="W353" s="29" t="s">
        <v>8</v>
      </c>
      <c r="X353" s="29" t="s">
        <v>8</v>
      </c>
      <c r="Y353" s="29" t="s">
        <v>8</v>
      </c>
      <c r="Z353" s="29" t="s">
        <v>8</v>
      </c>
      <c r="AA353" s="29" t="s">
        <v>8</v>
      </c>
      <c r="AB353" s="29" t="s">
        <v>8</v>
      </c>
      <c r="AC353" s="29" t="s">
        <v>8</v>
      </c>
      <c r="AD353" s="29" t="s">
        <v>8</v>
      </c>
      <c r="AE353" s="29" t="s">
        <v>8</v>
      </c>
      <c r="AF353" s="29" t="s">
        <v>8</v>
      </c>
      <c r="AG353" s="29">
        <v>1</v>
      </c>
      <c r="AH353" s="29">
        <v>6</v>
      </c>
      <c r="AI353" s="29" t="s">
        <v>5092</v>
      </c>
      <c r="AJ353" s="29">
        <v>1</v>
      </c>
      <c r="AK353" s="29" t="s">
        <v>19001</v>
      </c>
      <c r="AL353" s="29" t="s">
        <v>19052</v>
      </c>
      <c r="AM353" s="29" t="s">
        <v>8</v>
      </c>
      <c r="AN353" s="29" t="s">
        <v>8</v>
      </c>
      <c r="AO353" s="29" t="s">
        <v>8</v>
      </c>
      <c r="AP353" s="29" t="s">
        <v>8</v>
      </c>
      <c r="AQ353" s="29" t="s">
        <v>8</v>
      </c>
      <c r="AR353" s="29" t="s">
        <v>8</v>
      </c>
      <c r="AS353" s="29" t="s">
        <v>8</v>
      </c>
      <c r="AT353" s="29" t="s">
        <v>8</v>
      </c>
      <c r="AU353" s="29" t="s">
        <v>8</v>
      </c>
      <c r="AV353" s="29" t="s">
        <v>8</v>
      </c>
      <c r="AW353" s="29" t="s">
        <v>8</v>
      </c>
      <c r="AX353" s="29" t="s">
        <v>8</v>
      </c>
      <c r="AY353" s="29" t="s">
        <v>8</v>
      </c>
      <c r="AZ353" s="29" t="s">
        <v>8</v>
      </c>
      <c r="BA353" s="29" t="s">
        <v>8</v>
      </c>
      <c r="BB353" s="29" t="s">
        <v>8</v>
      </c>
      <c r="BC353" s="29" t="s">
        <v>8</v>
      </c>
      <c r="BD353" s="29" t="s">
        <v>8</v>
      </c>
      <c r="BE353" s="29" t="s">
        <v>8</v>
      </c>
      <c r="BF353" s="29" t="s">
        <v>8</v>
      </c>
      <c r="BG353" s="29" t="s">
        <v>8</v>
      </c>
      <c r="BH353" s="29" t="s">
        <v>8</v>
      </c>
      <c r="BI353" s="29" t="s">
        <v>8</v>
      </c>
      <c r="BJ353" s="29" t="s">
        <v>8</v>
      </c>
      <c r="BK353" s="29" t="s">
        <v>8</v>
      </c>
      <c r="BL353" s="29" t="s">
        <v>8</v>
      </c>
      <c r="BM353" s="29" t="s">
        <v>8</v>
      </c>
      <c r="BN353" s="29" t="s">
        <v>8</v>
      </c>
      <c r="BO353" s="29" t="s">
        <v>8</v>
      </c>
      <c r="BP353" s="29" t="s">
        <v>8</v>
      </c>
      <c r="BQ353" s="29" t="s">
        <v>8</v>
      </c>
      <c r="BR353" s="29" t="s">
        <v>8</v>
      </c>
      <c r="BS353" s="29" t="s">
        <v>5093</v>
      </c>
      <c r="BT353" s="29" t="b">
        <v>1</v>
      </c>
      <c r="BU353" s="29" t="b">
        <v>0</v>
      </c>
      <c r="BV353" s="29" t="b">
        <v>0</v>
      </c>
      <c r="BW353" s="29" t="b">
        <v>0</v>
      </c>
      <c r="BX353" s="29" t="b">
        <v>0</v>
      </c>
      <c r="BY353" s="29" t="b">
        <v>1</v>
      </c>
      <c r="BZ353" s="29" t="b">
        <v>0</v>
      </c>
      <c r="CA353" s="29" t="b">
        <v>0</v>
      </c>
      <c r="CB353" s="29">
        <v>1</v>
      </c>
      <c r="CC353" s="29" t="s">
        <v>5094</v>
      </c>
      <c r="CD353" s="29" t="s">
        <v>5095</v>
      </c>
      <c r="CE353" s="29" t="s">
        <v>5096</v>
      </c>
      <c r="CF353" s="29" t="s">
        <v>5097</v>
      </c>
    </row>
    <row r="354" spans="1:84" x14ac:dyDescent="0.25">
      <c r="A354" s="29" t="s">
        <v>5098</v>
      </c>
      <c r="B354" s="29">
        <v>310410942995952</v>
      </c>
      <c r="C354" s="29">
        <v>8.9014103279429894E+19</v>
      </c>
      <c r="D354" s="29">
        <v>353118083539513</v>
      </c>
      <c r="E354" s="29">
        <v>99</v>
      </c>
      <c r="F354" s="29">
        <v>11</v>
      </c>
      <c r="G354" s="29">
        <v>1351</v>
      </c>
      <c r="H354" s="29">
        <v>1351</v>
      </c>
      <c r="I354" s="29" t="s">
        <v>5099</v>
      </c>
      <c r="J354" s="29" t="s">
        <v>5100</v>
      </c>
      <c r="K354" s="50">
        <v>2.37347077636127E+16</v>
      </c>
      <c r="L354" s="50">
        <v>9042179420788510</v>
      </c>
      <c r="M354" s="50">
        <v>-5991592993985610</v>
      </c>
      <c r="N354" s="29" t="s">
        <v>18977</v>
      </c>
      <c r="O354" s="29">
        <v>1</v>
      </c>
      <c r="P354" s="29">
        <v>0</v>
      </c>
      <c r="Q354" s="29" t="s">
        <v>8</v>
      </c>
      <c r="R354" s="29" t="s">
        <v>8</v>
      </c>
      <c r="S354" s="29" t="s">
        <v>8</v>
      </c>
      <c r="T354" s="29" t="s">
        <v>8</v>
      </c>
      <c r="U354" s="29" t="s">
        <v>8</v>
      </c>
      <c r="V354" s="29" t="s">
        <v>8</v>
      </c>
      <c r="W354" s="29" t="s">
        <v>8</v>
      </c>
      <c r="X354" s="29" t="s">
        <v>8</v>
      </c>
      <c r="Y354" s="29" t="s">
        <v>8</v>
      </c>
      <c r="Z354" s="29" t="s">
        <v>8</v>
      </c>
      <c r="AA354" s="29" t="s">
        <v>8</v>
      </c>
      <c r="AB354" s="29" t="s">
        <v>8</v>
      </c>
      <c r="AC354" s="29" t="s">
        <v>8</v>
      </c>
      <c r="AD354" s="29" t="s">
        <v>8</v>
      </c>
      <c r="AE354" s="29" t="s">
        <v>8</v>
      </c>
      <c r="AF354" s="29" t="s">
        <v>8</v>
      </c>
      <c r="AG354" s="29" t="s">
        <v>8</v>
      </c>
      <c r="AH354" s="29" t="s">
        <v>8</v>
      </c>
      <c r="AI354" s="29" t="s">
        <v>8</v>
      </c>
      <c r="AJ354" s="29" t="s">
        <v>8</v>
      </c>
      <c r="AK354" s="29" t="s">
        <v>8</v>
      </c>
      <c r="AL354" s="29" t="s">
        <v>8</v>
      </c>
      <c r="AM354" s="29" t="s">
        <v>8</v>
      </c>
      <c r="AN354" s="29" t="s">
        <v>8</v>
      </c>
      <c r="AO354" s="29" t="s">
        <v>8</v>
      </c>
      <c r="AP354" s="29" t="s">
        <v>8</v>
      </c>
      <c r="AQ354" s="29" t="s">
        <v>8</v>
      </c>
      <c r="AR354" s="29" t="s">
        <v>8</v>
      </c>
      <c r="AS354" s="29" t="s">
        <v>8</v>
      </c>
      <c r="AT354" s="29" t="s">
        <v>8</v>
      </c>
      <c r="AU354" s="29" t="s">
        <v>8</v>
      </c>
      <c r="AV354" s="29" t="s">
        <v>8</v>
      </c>
      <c r="AW354" s="29" t="s">
        <v>8</v>
      </c>
      <c r="AX354" s="29" t="s">
        <v>8</v>
      </c>
      <c r="AY354" s="29" t="s">
        <v>8</v>
      </c>
      <c r="AZ354" s="29" t="s">
        <v>8</v>
      </c>
      <c r="BA354" s="29" t="s">
        <v>8</v>
      </c>
      <c r="BB354" s="29" t="s">
        <v>8</v>
      </c>
      <c r="BC354" s="29" t="s">
        <v>8</v>
      </c>
      <c r="BD354" s="29" t="s">
        <v>8</v>
      </c>
      <c r="BE354" s="29" t="s">
        <v>8</v>
      </c>
      <c r="BF354" s="29" t="s">
        <v>8</v>
      </c>
      <c r="BG354" s="29" t="s">
        <v>8</v>
      </c>
      <c r="BH354" s="29" t="s">
        <v>8</v>
      </c>
      <c r="BI354" s="29" t="s">
        <v>8</v>
      </c>
      <c r="BJ354" s="29" t="s">
        <v>8</v>
      </c>
      <c r="BK354" s="29" t="s">
        <v>8</v>
      </c>
      <c r="BL354" s="29" t="s">
        <v>8</v>
      </c>
      <c r="BM354" s="29" t="s">
        <v>8</v>
      </c>
      <c r="BN354" s="29" t="s">
        <v>8</v>
      </c>
      <c r="BO354" s="29" t="s">
        <v>8</v>
      </c>
      <c r="BP354" s="29" t="s">
        <v>8</v>
      </c>
      <c r="BQ354" s="29">
        <v>1</v>
      </c>
      <c r="BR354" s="29" t="s">
        <v>8</v>
      </c>
      <c r="BS354" s="29" t="s">
        <v>5101</v>
      </c>
      <c r="BT354" s="29" t="b">
        <v>1</v>
      </c>
      <c r="BU354" s="29" t="b">
        <v>0</v>
      </c>
      <c r="BV354" s="29" t="b">
        <v>0</v>
      </c>
      <c r="BW354" s="29" t="b">
        <v>0</v>
      </c>
      <c r="BX354" s="29" t="b">
        <v>0</v>
      </c>
      <c r="BY354" s="29" t="b">
        <v>1</v>
      </c>
      <c r="BZ354" s="29" t="b">
        <v>0</v>
      </c>
      <c r="CA354" s="29" t="b">
        <v>0</v>
      </c>
      <c r="CB354" s="29">
        <v>1</v>
      </c>
      <c r="CC354" s="29" t="s">
        <v>5102</v>
      </c>
      <c r="CD354" s="29" t="s">
        <v>5103</v>
      </c>
      <c r="CE354" s="29" t="s">
        <v>5104</v>
      </c>
      <c r="CF354" s="29" t="s">
        <v>5105</v>
      </c>
    </row>
    <row r="355" spans="1:84" x14ac:dyDescent="0.25">
      <c r="A355" s="29" t="s">
        <v>5106</v>
      </c>
      <c r="B355" s="29">
        <v>310410942995952</v>
      </c>
      <c r="C355" s="29">
        <v>8.9014103279429894E+19</v>
      </c>
      <c r="D355" s="29">
        <v>353118083539513</v>
      </c>
      <c r="E355" s="29">
        <v>99</v>
      </c>
      <c r="F355" s="29">
        <v>11</v>
      </c>
      <c r="G355" s="29">
        <v>1352</v>
      </c>
      <c r="H355" s="29">
        <v>1352</v>
      </c>
      <c r="I355" s="29" t="s">
        <v>5107</v>
      </c>
      <c r="J355" s="29" t="s">
        <v>5108</v>
      </c>
      <c r="K355" s="50">
        <v>2.37317420675876E+16</v>
      </c>
      <c r="L355" s="50">
        <v>9042223712473600</v>
      </c>
      <c r="M355" s="50">
        <v>-1399440246526560</v>
      </c>
      <c r="N355" s="29" t="s">
        <v>18977</v>
      </c>
      <c r="O355" s="29">
        <v>1</v>
      </c>
      <c r="P355" s="29">
        <v>0</v>
      </c>
      <c r="Q355" s="29" t="s">
        <v>8</v>
      </c>
      <c r="R355" s="29" t="s">
        <v>8</v>
      </c>
      <c r="S355" s="29" t="s">
        <v>8</v>
      </c>
      <c r="T355" s="29" t="s">
        <v>8</v>
      </c>
      <c r="U355" s="29" t="s">
        <v>8</v>
      </c>
      <c r="V355" s="29" t="s">
        <v>8</v>
      </c>
      <c r="W355" s="29" t="s">
        <v>8</v>
      </c>
      <c r="X355" s="29" t="s">
        <v>8</v>
      </c>
      <c r="Y355" s="29" t="s">
        <v>8</v>
      </c>
      <c r="Z355" s="29" t="s">
        <v>8</v>
      </c>
      <c r="AA355" s="29" t="s">
        <v>8</v>
      </c>
      <c r="AB355" s="29" t="s">
        <v>8</v>
      </c>
      <c r="AC355" s="29" t="s">
        <v>8</v>
      </c>
      <c r="AD355" s="29" t="s">
        <v>8</v>
      </c>
      <c r="AE355" s="29" t="s">
        <v>8</v>
      </c>
      <c r="AF355" s="29" t="s">
        <v>8</v>
      </c>
      <c r="AG355" s="29" t="s">
        <v>8</v>
      </c>
      <c r="AH355" s="29" t="s">
        <v>8</v>
      </c>
      <c r="AI355" s="29" t="s">
        <v>8</v>
      </c>
      <c r="AJ355" s="29" t="s">
        <v>8</v>
      </c>
      <c r="AK355" s="29" t="s">
        <v>8</v>
      </c>
      <c r="AL355" s="29" t="s">
        <v>8</v>
      </c>
      <c r="AM355" s="29" t="s">
        <v>8</v>
      </c>
      <c r="AN355" s="29" t="s">
        <v>8</v>
      </c>
      <c r="AO355" s="29" t="s">
        <v>8</v>
      </c>
      <c r="AP355" s="29" t="s">
        <v>8</v>
      </c>
      <c r="AQ355" s="29" t="s">
        <v>8</v>
      </c>
      <c r="AR355" s="29" t="s">
        <v>8</v>
      </c>
      <c r="AS355" s="29" t="s">
        <v>8</v>
      </c>
      <c r="AT355" s="29" t="s">
        <v>8</v>
      </c>
      <c r="AU355" s="29" t="s">
        <v>8</v>
      </c>
      <c r="AV355" s="29" t="s">
        <v>8</v>
      </c>
      <c r="AW355" s="29" t="s">
        <v>8</v>
      </c>
      <c r="AX355" s="29" t="s">
        <v>8</v>
      </c>
      <c r="AY355" s="29" t="s">
        <v>8</v>
      </c>
      <c r="AZ355" s="29" t="s">
        <v>8</v>
      </c>
      <c r="BA355" s="29" t="s">
        <v>8</v>
      </c>
      <c r="BB355" s="29" t="s">
        <v>8</v>
      </c>
      <c r="BC355" s="29" t="s">
        <v>8</v>
      </c>
      <c r="BD355" s="29" t="s">
        <v>8</v>
      </c>
      <c r="BE355" s="29" t="s">
        <v>8</v>
      </c>
      <c r="BF355" s="29" t="s">
        <v>8</v>
      </c>
      <c r="BG355" s="29" t="s">
        <v>8</v>
      </c>
      <c r="BH355" s="29" t="s">
        <v>8</v>
      </c>
      <c r="BI355" s="29" t="s">
        <v>8</v>
      </c>
      <c r="BJ355" s="29" t="s">
        <v>8</v>
      </c>
      <c r="BK355" s="29" t="s">
        <v>8</v>
      </c>
      <c r="BL355" s="29" t="s">
        <v>8</v>
      </c>
      <c r="BM355" s="29" t="s">
        <v>8</v>
      </c>
      <c r="BN355" s="29" t="s">
        <v>8</v>
      </c>
      <c r="BO355" s="29" t="s">
        <v>8</v>
      </c>
      <c r="BP355" s="29" t="s">
        <v>8</v>
      </c>
      <c r="BQ355" s="29">
        <v>1</v>
      </c>
      <c r="BR355" s="29" t="s">
        <v>8</v>
      </c>
      <c r="BS355" s="29" t="s">
        <v>5109</v>
      </c>
      <c r="BT355" s="29" t="b">
        <v>1</v>
      </c>
      <c r="BU355" s="29" t="b">
        <v>0</v>
      </c>
      <c r="BV355" s="29" t="b">
        <v>0</v>
      </c>
      <c r="BW355" s="29" t="b">
        <v>0</v>
      </c>
      <c r="BX355" s="29" t="b">
        <v>0</v>
      </c>
      <c r="BY355" s="29" t="b">
        <v>1</v>
      </c>
      <c r="BZ355" s="29" t="b">
        <v>0</v>
      </c>
      <c r="CA355" s="29" t="b">
        <v>0</v>
      </c>
      <c r="CB355" s="29">
        <v>1</v>
      </c>
      <c r="CC355" s="29" t="s">
        <v>5110</v>
      </c>
      <c r="CD355" s="29" t="s">
        <v>5111</v>
      </c>
      <c r="CE355" s="29" t="s">
        <v>5112</v>
      </c>
      <c r="CF355" s="29" t="s">
        <v>5113</v>
      </c>
    </row>
    <row r="356" spans="1:84" x14ac:dyDescent="0.25">
      <c r="A356" s="29" t="s">
        <v>5114</v>
      </c>
      <c r="B356" s="29">
        <v>310410946642114</v>
      </c>
      <c r="C356" s="29">
        <v>8.9014103279466398E+19</v>
      </c>
      <c r="D356" s="29">
        <v>353118084379430</v>
      </c>
      <c r="E356" s="29">
        <v>99</v>
      </c>
      <c r="F356" s="29">
        <v>8</v>
      </c>
      <c r="G356" s="29">
        <v>1346</v>
      </c>
      <c r="H356" s="29">
        <v>1346</v>
      </c>
      <c r="I356" s="29" t="s">
        <v>5115</v>
      </c>
      <c r="J356" s="29" t="s">
        <v>5116</v>
      </c>
      <c r="K356" s="50">
        <v>2.37350246599612E+16</v>
      </c>
      <c r="L356" s="50">
        <v>9042309838221290</v>
      </c>
      <c r="M356" s="50">
        <v>-2871618383554310</v>
      </c>
      <c r="N356" s="29" t="s">
        <v>18972</v>
      </c>
      <c r="O356" s="29">
        <v>1</v>
      </c>
      <c r="P356" s="29">
        <v>0</v>
      </c>
      <c r="Q356" s="29" t="s">
        <v>8</v>
      </c>
      <c r="R356" s="29">
        <v>2</v>
      </c>
      <c r="S356" s="29">
        <v>3</v>
      </c>
      <c r="T356" s="29" t="s">
        <v>8</v>
      </c>
      <c r="U356" s="29">
        <v>20</v>
      </c>
      <c r="V356" s="29" t="s">
        <v>8</v>
      </c>
      <c r="W356" s="29" t="s">
        <v>8</v>
      </c>
      <c r="X356" s="29" t="s">
        <v>8</v>
      </c>
      <c r="Y356" s="29" t="s">
        <v>8</v>
      </c>
      <c r="Z356" s="29" t="s">
        <v>8</v>
      </c>
      <c r="AA356" s="29" t="s">
        <v>8</v>
      </c>
      <c r="AB356" s="29" t="s">
        <v>8</v>
      </c>
      <c r="AC356" s="29" t="s">
        <v>8</v>
      </c>
      <c r="AD356" s="29" t="s">
        <v>8</v>
      </c>
      <c r="AE356" s="29" t="s">
        <v>8</v>
      </c>
      <c r="AF356" s="29" t="s">
        <v>8</v>
      </c>
      <c r="AG356" s="29" t="s">
        <v>8</v>
      </c>
      <c r="AH356" s="29" t="s">
        <v>8</v>
      </c>
      <c r="AI356" s="29" t="s">
        <v>8</v>
      </c>
      <c r="AJ356" s="29" t="s">
        <v>8</v>
      </c>
      <c r="AK356" s="29" t="s">
        <v>8</v>
      </c>
      <c r="AL356" s="29" t="s">
        <v>8</v>
      </c>
      <c r="AM356" s="29" t="s">
        <v>8</v>
      </c>
      <c r="AN356" s="29" t="s">
        <v>8</v>
      </c>
      <c r="AO356" s="29" t="s">
        <v>8</v>
      </c>
      <c r="AP356" s="29" t="s">
        <v>8</v>
      </c>
      <c r="AQ356" s="29" t="s">
        <v>8</v>
      </c>
      <c r="AR356" s="29" t="s">
        <v>8</v>
      </c>
      <c r="AS356" s="29" t="s">
        <v>8</v>
      </c>
      <c r="AT356" s="29" t="s">
        <v>8</v>
      </c>
      <c r="AU356" s="29" t="s">
        <v>8</v>
      </c>
      <c r="AV356" s="29" t="s">
        <v>8</v>
      </c>
      <c r="AW356" s="29" t="s">
        <v>8</v>
      </c>
      <c r="AX356" s="29" t="s">
        <v>8</v>
      </c>
      <c r="AY356" s="29" t="s">
        <v>8</v>
      </c>
      <c r="AZ356" s="29" t="s">
        <v>8</v>
      </c>
      <c r="BA356" s="29" t="s">
        <v>8</v>
      </c>
      <c r="BB356" s="29" t="s">
        <v>8</v>
      </c>
      <c r="BC356" s="29" t="s">
        <v>8</v>
      </c>
      <c r="BD356" s="29" t="s">
        <v>8</v>
      </c>
      <c r="BE356" s="29" t="s">
        <v>8</v>
      </c>
      <c r="BF356" s="29" t="s">
        <v>8</v>
      </c>
      <c r="BG356" s="29" t="s">
        <v>8</v>
      </c>
      <c r="BH356" s="29" t="s">
        <v>8</v>
      </c>
      <c r="BI356" s="29" t="s">
        <v>8</v>
      </c>
      <c r="BJ356" s="29" t="s">
        <v>8</v>
      </c>
      <c r="BK356" s="29" t="s">
        <v>8</v>
      </c>
      <c r="BL356" s="29" t="s">
        <v>8</v>
      </c>
      <c r="BM356" s="29" t="s">
        <v>8</v>
      </c>
      <c r="BN356" s="29" t="s">
        <v>8</v>
      </c>
      <c r="BO356" s="29" t="s">
        <v>8</v>
      </c>
      <c r="BP356" s="29" t="s">
        <v>8</v>
      </c>
      <c r="BQ356" s="29" t="s">
        <v>8</v>
      </c>
      <c r="BR356" s="29" t="s">
        <v>8</v>
      </c>
      <c r="BS356" s="29" t="s">
        <v>5117</v>
      </c>
      <c r="BT356" s="29" t="b">
        <v>0</v>
      </c>
      <c r="BU356" s="29" t="b">
        <v>0</v>
      </c>
      <c r="BV356" s="29" t="b">
        <v>0</v>
      </c>
      <c r="BW356" s="29" t="b">
        <v>0</v>
      </c>
      <c r="BX356" s="29" t="b">
        <v>1</v>
      </c>
      <c r="BY356" s="29" t="b">
        <v>0</v>
      </c>
      <c r="BZ356" s="29" t="b">
        <v>0</v>
      </c>
      <c r="CA356" s="29" t="b">
        <v>1</v>
      </c>
      <c r="CB356" s="29">
        <v>1</v>
      </c>
      <c r="CC356" s="29" t="s">
        <v>5118</v>
      </c>
      <c r="CD356" s="29" t="s">
        <v>5119</v>
      </c>
      <c r="CE356" s="29" t="s">
        <v>5120</v>
      </c>
      <c r="CF356" s="29" t="s">
        <v>5121</v>
      </c>
    </row>
    <row r="357" spans="1:84" x14ac:dyDescent="0.25">
      <c r="A357" s="29" t="s">
        <v>5122</v>
      </c>
      <c r="B357" s="29">
        <v>310410946642114</v>
      </c>
      <c r="C357" s="29">
        <v>8.9014103279466398E+19</v>
      </c>
      <c r="D357" s="29">
        <v>353118084379430</v>
      </c>
      <c r="E357" s="29">
        <v>99</v>
      </c>
      <c r="F357" s="29">
        <v>7</v>
      </c>
      <c r="G357" s="29">
        <v>1349</v>
      </c>
      <c r="H357" s="29">
        <v>1349</v>
      </c>
      <c r="I357" s="29" t="s">
        <v>5123</v>
      </c>
      <c r="J357" s="29" t="s">
        <v>5124</v>
      </c>
      <c r="K357" s="50">
        <v>2.37364890254668E+16</v>
      </c>
      <c r="L357" s="50">
        <v>9042017875707980</v>
      </c>
      <c r="M357" s="50">
        <v>-4705347842321760</v>
      </c>
      <c r="N357" s="29" t="s">
        <v>18972</v>
      </c>
      <c r="O357" s="29">
        <v>1</v>
      </c>
      <c r="P357" s="29">
        <v>0</v>
      </c>
      <c r="Q357" s="29" t="s">
        <v>8</v>
      </c>
      <c r="R357" s="29" t="s">
        <v>8</v>
      </c>
      <c r="S357" s="29" t="s">
        <v>8</v>
      </c>
      <c r="T357" s="29" t="s">
        <v>8</v>
      </c>
      <c r="U357" s="29" t="s">
        <v>8</v>
      </c>
      <c r="V357" s="29" t="s">
        <v>8</v>
      </c>
      <c r="W357" s="29" t="s">
        <v>8</v>
      </c>
      <c r="X357" s="29" t="s">
        <v>8</v>
      </c>
      <c r="Y357" s="29" t="s">
        <v>8</v>
      </c>
      <c r="Z357" s="29" t="s">
        <v>8</v>
      </c>
      <c r="AA357" s="29" t="s">
        <v>8</v>
      </c>
      <c r="AB357" s="29" t="s">
        <v>8</v>
      </c>
      <c r="AC357" s="29" t="s">
        <v>8</v>
      </c>
      <c r="AD357" s="29" t="s">
        <v>8</v>
      </c>
      <c r="AE357" s="29" t="s">
        <v>8</v>
      </c>
      <c r="AF357" s="29" t="s">
        <v>8</v>
      </c>
      <c r="AG357" s="29" t="s">
        <v>8</v>
      </c>
      <c r="AH357" s="29" t="s">
        <v>8</v>
      </c>
      <c r="AI357" s="29" t="s">
        <v>8</v>
      </c>
      <c r="AJ357" s="29" t="s">
        <v>8</v>
      </c>
      <c r="AK357" s="29" t="s">
        <v>8</v>
      </c>
      <c r="AL357" s="29" t="s">
        <v>8</v>
      </c>
      <c r="AM357" s="29" t="s">
        <v>8</v>
      </c>
      <c r="AN357" s="29" t="s">
        <v>8</v>
      </c>
      <c r="AO357" s="29" t="s">
        <v>8</v>
      </c>
      <c r="AP357" s="29" t="s">
        <v>8</v>
      </c>
      <c r="AQ357" s="29" t="s">
        <v>8</v>
      </c>
      <c r="AR357" s="29" t="s">
        <v>8</v>
      </c>
      <c r="AS357" s="29" t="s">
        <v>8</v>
      </c>
      <c r="AT357" s="29">
        <v>3</v>
      </c>
      <c r="AU357" s="29" t="s">
        <v>8</v>
      </c>
      <c r="AV357" s="29">
        <v>2</v>
      </c>
      <c r="AW357" s="29">
        <v>1</v>
      </c>
      <c r="AX357" s="29">
        <v>0</v>
      </c>
      <c r="AY357" s="29">
        <v>25</v>
      </c>
      <c r="AZ357" s="29">
        <v>1</v>
      </c>
      <c r="BA357" s="29" t="s">
        <v>8</v>
      </c>
      <c r="BB357" s="29" t="s">
        <v>8</v>
      </c>
      <c r="BC357" s="29" t="s">
        <v>8</v>
      </c>
      <c r="BD357" s="29" t="s">
        <v>8</v>
      </c>
      <c r="BE357" s="29" t="s">
        <v>8</v>
      </c>
      <c r="BF357" s="29" t="s">
        <v>8</v>
      </c>
      <c r="BG357" s="29" t="s">
        <v>8</v>
      </c>
      <c r="BH357" s="29" t="s">
        <v>8</v>
      </c>
      <c r="BI357" s="29" t="s">
        <v>8</v>
      </c>
      <c r="BJ357" s="29" t="s">
        <v>8</v>
      </c>
      <c r="BK357" s="29" t="s">
        <v>8</v>
      </c>
      <c r="BL357" s="29" t="s">
        <v>8</v>
      </c>
      <c r="BM357" s="29" t="s">
        <v>8</v>
      </c>
      <c r="BN357" s="29" t="s">
        <v>8</v>
      </c>
      <c r="BO357" s="29" t="s">
        <v>8</v>
      </c>
      <c r="BP357" s="29" t="s">
        <v>8</v>
      </c>
      <c r="BQ357" s="29" t="s">
        <v>8</v>
      </c>
      <c r="BR357" s="29" t="s">
        <v>8</v>
      </c>
      <c r="BS357" s="29" t="s">
        <v>120</v>
      </c>
      <c r="BT357" s="29" t="b">
        <v>0</v>
      </c>
      <c r="BU357" s="29" t="b">
        <v>0</v>
      </c>
      <c r="BV357" s="29" t="b">
        <v>0</v>
      </c>
      <c r="BW357" s="29" t="b">
        <v>0</v>
      </c>
      <c r="BX357" s="29" t="b">
        <v>1</v>
      </c>
      <c r="BY357" s="29" t="b">
        <v>0</v>
      </c>
      <c r="BZ357" s="29" t="b">
        <v>0</v>
      </c>
      <c r="CA357" s="29" t="b">
        <v>1</v>
      </c>
      <c r="CB357" s="29">
        <v>1</v>
      </c>
      <c r="CC357" s="29" t="s">
        <v>5125</v>
      </c>
      <c r="CD357" s="29" t="s">
        <v>5126</v>
      </c>
      <c r="CE357" s="29" t="s">
        <v>5127</v>
      </c>
      <c r="CF357" s="29" t="s">
        <v>5128</v>
      </c>
    </row>
    <row r="358" spans="1:84" x14ac:dyDescent="0.25">
      <c r="A358" s="29" t="s">
        <v>5129</v>
      </c>
      <c r="B358" s="29">
        <v>310410946642114</v>
      </c>
      <c r="C358" s="29">
        <v>8.9014103279466398E+19</v>
      </c>
      <c r="D358" s="29">
        <v>353118084379430</v>
      </c>
      <c r="E358" s="29">
        <v>99</v>
      </c>
      <c r="F358" s="29">
        <v>7</v>
      </c>
      <c r="G358" s="29">
        <v>1350</v>
      </c>
      <c r="H358" s="29">
        <v>1350</v>
      </c>
      <c r="I358" s="29" t="s">
        <v>5130</v>
      </c>
      <c r="J358" s="29" t="s">
        <v>5131</v>
      </c>
      <c r="K358" s="50">
        <v>2.37370299655199E+16</v>
      </c>
      <c r="L358" s="50">
        <v>9042143034480030</v>
      </c>
      <c r="M358" s="50">
        <v>-3265603789637350</v>
      </c>
      <c r="N358" s="29" t="s">
        <v>18972</v>
      </c>
      <c r="O358" s="29">
        <v>1</v>
      </c>
      <c r="P358" s="29">
        <v>0</v>
      </c>
      <c r="Q358" s="29" t="s">
        <v>8</v>
      </c>
      <c r="R358" s="29" t="s">
        <v>8</v>
      </c>
      <c r="S358" s="29" t="s">
        <v>8</v>
      </c>
      <c r="T358" s="29" t="s">
        <v>8</v>
      </c>
      <c r="U358" s="29" t="s">
        <v>8</v>
      </c>
      <c r="V358" s="29" t="s">
        <v>8</v>
      </c>
      <c r="W358" s="29" t="s">
        <v>8</v>
      </c>
      <c r="X358" s="29" t="s">
        <v>8</v>
      </c>
      <c r="Y358" s="29" t="s">
        <v>8</v>
      </c>
      <c r="Z358" s="29" t="s">
        <v>8</v>
      </c>
      <c r="AA358" s="29" t="s">
        <v>8</v>
      </c>
      <c r="AB358" s="29" t="s">
        <v>8</v>
      </c>
      <c r="AC358" s="29" t="s">
        <v>8</v>
      </c>
      <c r="AD358" s="29" t="s">
        <v>8</v>
      </c>
      <c r="AE358" s="29" t="s">
        <v>8</v>
      </c>
      <c r="AF358" s="29" t="s">
        <v>8</v>
      </c>
      <c r="AG358" s="29" t="s">
        <v>8</v>
      </c>
      <c r="AH358" s="29" t="s">
        <v>8</v>
      </c>
      <c r="AI358" s="29" t="s">
        <v>8</v>
      </c>
      <c r="AJ358" s="29" t="s">
        <v>8</v>
      </c>
      <c r="AK358" s="29" t="s">
        <v>8</v>
      </c>
      <c r="AL358" s="29" t="s">
        <v>8</v>
      </c>
      <c r="AM358" s="29" t="s">
        <v>8</v>
      </c>
      <c r="AN358" s="29" t="s">
        <v>8</v>
      </c>
      <c r="AO358" s="29" t="s">
        <v>8</v>
      </c>
      <c r="AP358" s="29" t="s">
        <v>8</v>
      </c>
      <c r="AQ358" s="29" t="s">
        <v>8</v>
      </c>
      <c r="AR358" s="29" t="s">
        <v>8</v>
      </c>
      <c r="AS358" s="29" t="s">
        <v>8</v>
      </c>
      <c r="AT358" s="29">
        <v>3</v>
      </c>
      <c r="AU358" s="29" t="s">
        <v>8</v>
      </c>
      <c r="AV358" s="29">
        <v>2</v>
      </c>
      <c r="AW358" s="29">
        <v>1</v>
      </c>
      <c r="AX358" s="29">
        <v>0</v>
      </c>
      <c r="AY358" s="29">
        <v>50</v>
      </c>
      <c r="AZ358" s="29">
        <v>1</v>
      </c>
      <c r="BA358" s="29" t="s">
        <v>8</v>
      </c>
      <c r="BB358" s="29" t="s">
        <v>8</v>
      </c>
      <c r="BC358" s="29" t="s">
        <v>8</v>
      </c>
      <c r="BD358" s="29" t="s">
        <v>8</v>
      </c>
      <c r="BE358" s="29" t="s">
        <v>8</v>
      </c>
      <c r="BF358" s="29" t="s">
        <v>8</v>
      </c>
      <c r="BG358" s="29" t="s">
        <v>8</v>
      </c>
      <c r="BH358" s="29" t="s">
        <v>8</v>
      </c>
      <c r="BI358" s="29" t="s">
        <v>8</v>
      </c>
      <c r="BJ358" s="29" t="s">
        <v>8</v>
      </c>
      <c r="BK358" s="29" t="s">
        <v>8</v>
      </c>
      <c r="BL358" s="29" t="s">
        <v>8</v>
      </c>
      <c r="BM358" s="29" t="s">
        <v>8</v>
      </c>
      <c r="BN358" s="29" t="s">
        <v>8</v>
      </c>
      <c r="BO358" s="29" t="s">
        <v>8</v>
      </c>
      <c r="BP358" s="29" t="s">
        <v>8</v>
      </c>
      <c r="BQ358" s="29" t="s">
        <v>8</v>
      </c>
      <c r="BR358" s="29" t="s">
        <v>8</v>
      </c>
      <c r="BS358" s="29" t="s">
        <v>120</v>
      </c>
      <c r="BT358" s="29" t="b">
        <v>0</v>
      </c>
      <c r="BU358" s="29" t="b">
        <v>0</v>
      </c>
      <c r="BV358" s="29" t="b">
        <v>0</v>
      </c>
      <c r="BW358" s="29" t="b">
        <v>0</v>
      </c>
      <c r="BX358" s="29" t="b">
        <v>1</v>
      </c>
      <c r="BY358" s="29" t="b">
        <v>0</v>
      </c>
      <c r="BZ358" s="29" t="b">
        <v>0</v>
      </c>
      <c r="CA358" s="29" t="b">
        <v>1</v>
      </c>
      <c r="CB358" s="29">
        <v>1</v>
      </c>
      <c r="CC358" s="29" t="s">
        <v>5132</v>
      </c>
      <c r="CD358" s="29" t="s">
        <v>5133</v>
      </c>
      <c r="CE358" s="29" t="s">
        <v>5134</v>
      </c>
      <c r="CF358" s="29" t="s">
        <v>5135</v>
      </c>
    </row>
    <row r="359" spans="1:84" x14ac:dyDescent="0.25">
      <c r="A359" s="29" t="s">
        <v>5136</v>
      </c>
      <c r="B359" s="29">
        <v>310410946642114</v>
      </c>
      <c r="C359" s="29">
        <v>8.9014103279466398E+19</v>
      </c>
      <c r="D359" s="29">
        <v>353118084379430</v>
      </c>
      <c r="E359" s="29">
        <v>99</v>
      </c>
      <c r="F359" s="29">
        <v>8</v>
      </c>
      <c r="G359" s="29">
        <v>1347</v>
      </c>
      <c r="H359" s="29">
        <v>1347</v>
      </c>
      <c r="I359" s="29" t="s">
        <v>5137</v>
      </c>
      <c r="J359" s="29" t="s">
        <v>5138</v>
      </c>
      <c r="K359" s="50">
        <v>2373778844559920</v>
      </c>
      <c r="L359" s="50">
        <v>9042193065678910</v>
      </c>
      <c r="M359" s="50">
        <v>-3.74898034773104E+16</v>
      </c>
      <c r="N359" s="29" t="s">
        <v>18972</v>
      </c>
      <c r="O359" s="29">
        <v>1</v>
      </c>
      <c r="P359" s="29">
        <v>0</v>
      </c>
      <c r="Q359" s="29" t="s">
        <v>8</v>
      </c>
      <c r="R359" s="29">
        <v>2</v>
      </c>
      <c r="S359" s="29">
        <v>3</v>
      </c>
      <c r="T359" s="29" t="s">
        <v>8</v>
      </c>
      <c r="U359" s="29">
        <v>15</v>
      </c>
      <c r="V359" s="29" t="s">
        <v>8</v>
      </c>
      <c r="W359" s="29" t="s">
        <v>8</v>
      </c>
      <c r="X359" s="29" t="s">
        <v>8</v>
      </c>
      <c r="Y359" s="29" t="s">
        <v>8</v>
      </c>
      <c r="Z359" s="29" t="s">
        <v>8</v>
      </c>
      <c r="AA359" s="29" t="s">
        <v>8</v>
      </c>
      <c r="AB359" s="29" t="s">
        <v>8</v>
      </c>
      <c r="AC359" s="29" t="s">
        <v>8</v>
      </c>
      <c r="AD359" s="29" t="s">
        <v>8</v>
      </c>
      <c r="AE359" s="29" t="s">
        <v>8</v>
      </c>
      <c r="AF359" s="29" t="s">
        <v>8</v>
      </c>
      <c r="AG359" s="29" t="s">
        <v>8</v>
      </c>
      <c r="AH359" s="29" t="s">
        <v>8</v>
      </c>
      <c r="AI359" s="29" t="s">
        <v>8</v>
      </c>
      <c r="AJ359" s="29" t="s">
        <v>8</v>
      </c>
      <c r="AK359" s="29" t="s">
        <v>8</v>
      </c>
      <c r="AL359" s="29" t="s">
        <v>8</v>
      </c>
      <c r="AM359" s="29" t="s">
        <v>8</v>
      </c>
      <c r="AN359" s="29" t="s">
        <v>8</v>
      </c>
      <c r="AO359" s="29" t="s">
        <v>8</v>
      </c>
      <c r="AP359" s="29" t="s">
        <v>8</v>
      </c>
      <c r="AQ359" s="29" t="s">
        <v>8</v>
      </c>
      <c r="AR359" s="29" t="s">
        <v>8</v>
      </c>
      <c r="AS359" s="29" t="s">
        <v>8</v>
      </c>
      <c r="AT359" s="29" t="s">
        <v>8</v>
      </c>
      <c r="AU359" s="29" t="s">
        <v>8</v>
      </c>
      <c r="AV359" s="29" t="s">
        <v>8</v>
      </c>
      <c r="AW359" s="29" t="s">
        <v>8</v>
      </c>
      <c r="AX359" s="29" t="s">
        <v>8</v>
      </c>
      <c r="AY359" s="29" t="s">
        <v>8</v>
      </c>
      <c r="AZ359" s="29" t="s">
        <v>8</v>
      </c>
      <c r="BA359" s="29" t="s">
        <v>8</v>
      </c>
      <c r="BB359" s="29" t="s">
        <v>8</v>
      </c>
      <c r="BC359" s="29" t="s">
        <v>8</v>
      </c>
      <c r="BD359" s="29" t="s">
        <v>8</v>
      </c>
      <c r="BE359" s="29" t="s">
        <v>8</v>
      </c>
      <c r="BF359" s="29" t="s">
        <v>8</v>
      </c>
      <c r="BG359" s="29" t="s">
        <v>8</v>
      </c>
      <c r="BH359" s="29" t="s">
        <v>8</v>
      </c>
      <c r="BI359" s="29" t="s">
        <v>8</v>
      </c>
      <c r="BJ359" s="29" t="s">
        <v>8</v>
      </c>
      <c r="BK359" s="29" t="s">
        <v>8</v>
      </c>
      <c r="BL359" s="29" t="s">
        <v>8</v>
      </c>
      <c r="BM359" s="29" t="s">
        <v>8</v>
      </c>
      <c r="BN359" s="29" t="s">
        <v>8</v>
      </c>
      <c r="BO359" s="29" t="s">
        <v>8</v>
      </c>
      <c r="BP359" s="29" t="s">
        <v>8</v>
      </c>
      <c r="BQ359" s="29" t="s">
        <v>8</v>
      </c>
      <c r="BR359" s="29" t="s">
        <v>8</v>
      </c>
      <c r="BS359" s="29" t="s">
        <v>5139</v>
      </c>
      <c r="BT359" s="29" t="b">
        <v>0</v>
      </c>
      <c r="BU359" s="29" t="b">
        <v>0</v>
      </c>
      <c r="BV359" s="29" t="b">
        <v>0</v>
      </c>
      <c r="BW359" s="29" t="b">
        <v>0</v>
      </c>
      <c r="BX359" s="29" t="b">
        <v>1</v>
      </c>
      <c r="BY359" s="29" t="b">
        <v>0</v>
      </c>
      <c r="BZ359" s="29" t="b">
        <v>0</v>
      </c>
      <c r="CA359" s="29" t="b">
        <v>1</v>
      </c>
      <c r="CB359" s="29">
        <v>1</v>
      </c>
      <c r="CC359" s="29" t="s">
        <v>5140</v>
      </c>
      <c r="CD359" s="29" t="s">
        <v>5141</v>
      </c>
      <c r="CE359" s="29" t="s">
        <v>5142</v>
      </c>
      <c r="CF359" s="29" t="s">
        <v>5143</v>
      </c>
    </row>
    <row r="360" spans="1:84" x14ac:dyDescent="0.25">
      <c r="A360" s="29" t="s">
        <v>5144</v>
      </c>
      <c r="B360" s="29">
        <v>310410946642114</v>
      </c>
      <c r="C360" s="29">
        <v>8.9014103279466398E+19</v>
      </c>
      <c r="D360" s="29">
        <v>353118084379430</v>
      </c>
      <c r="E360" s="29">
        <v>99</v>
      </c>
      <c r="F360" s="29">
        <v>8</v>
      </c>
      <c r="G360" s="29">
        <v>1348</v>
      </c>
      <c r="H360" s="29">
        <v>1348</v>
      </c>
      <c r="I360" s="29" t="s">
        <v>5145</v>
      </c>
      <c r="J360" s="29" t="s">
        <v>5146</v>
      </c>
      <c r="K360" s="50">
        <v>2.37381830726545E+16</v>
      </c>
      <c r="L360" s="50">
        <v>904211778541953</v>
      </c>
      <c r="M360" s="50">
        <v>-4473421583029770</v>
      </c>
      <c r="N360" s="29" t="s">
        <v>18972</v>
      </c>
      <c r="O360" s="29">
        <v>1</v>
      </c>
      <c r="P360" s="29">
        <v>0</v>
      </c>
      <c r="Q360" s="29" t="s">
        <v>8</v>
      </c>
      <c r="R360" s="29">
        <v>2</v>
      </c>
      <c r="S360" s="29">
        <v>3</v>
      </c>
      <c r="T360" s="29" t="s">
        <v>8</v>
      </c>
      <c r="U360" s="29">
        <v>18</v>
      </c>
      <c r="V360" s="29" t="s">
        <v>8</v>
      </c>
      <c r="W360" s="29" t="s">
        <v>8</v>
      </c>
      <c r="X360" s="29" t="s">
        <v>8</v>
      </c>
      <c r="Y360" s="29" t="s">
        <v>8</v>
      </c>
      <c r="Z360" s="29" t="s">
        <v>8</v>
      </c>
      <c r="AA360" s="29" t="s">
        <v>8</v>
      </c>
      <c r="AB360" s="29" t="s">
        <v>8</v>
      </c>
      <c r="AC360" s="29" t="s">
        <v>8</v>
      </c>
      <c r="AD360" s="29" t="s">
        <v>8</v>
      </c>
      <c r="AE360" s="29" t="s">
        <v>8</v>
      </c>
      <c r="AF360" s="29" t="s">
        <v>8</v>
      </c>
      <c r="AG360" s="29" t="s">
        <v>8</v>
      </c>
      <c r="AH360" s="29" t="s">
        <v>8</v>
      </c>
      <c r="AI360" s="29" t="s">
        <v>8</v>
      </c>
      <c r="AJ360" s="29" t="s">
        <v>8</v>
      </c>
      <c r="AK360" s="29" t="s">
        <v>8</v>
      </c>
      <c r="AL360" s="29" t="s">
        <v>8</v>
      </c>
      <c r="AM360" s="29" t="s">
        <v>8</v>
      </c>
      <c r="AN360" s="29" t="s">
        <v>8</v>
      </c>
      <c r="AO360" s="29" t="s">
        <v>8</v>
      </c>
      <c r="AP360" s="29" t="s">
        <v>8</v>
      </c>
      <c r="AQ360" s="29" t="s">
        <v>8</v>
      </c>
      <c r="AR360" s="29" t="s">
        <v>8</v>
      </c>
      <c r="AS360" s="29" t="s">
        <v>8</v>
      </c>
      <c r="AT360" s="29" t="s">
        <v>8</v>
      </c>
      <c r="AU360" s="29" t="s">
        <v>8</v>
      </c>
      <c r="AV360" s="29" t="s">
        <v>8</v>
      </c>
      <c r="AW360" s="29" t="s">
        <v>8</v>
      </c>
      <c r="AX360" s="29" t="s">
        <v>8</v>
      </c>
      <c r="AY360" s="29" t="s">
        <v>8</v>
      </c>
      <c r="AZ360" s="29" t="s">
        <v>8</v>
      </c>
      <c r="BA360" s="29" t="s">
        <v>8</v>
      </c>
      <c r="BB360" s="29" t="s">
        <v>8</v>
      </c>
      <c r="BC360" s="29" t="s">
        <v>8</v>
      </c>
      <c r="BD360" s="29" t="s">
        <v>8</v>
      </c>
      <c r="BE360" s="29" t="s">
        <v>8</v>
      </c>
      <c r="BF360" s="29" t="s">
        <v>8</v>
      </c>
      <c r="BG360" s="29" t="s">
        <v>8</v>
      </c>
      <c r="BH360" s="29" t="s">
        <v>8</v>
      </c>
      <c r="BI360" s="29" t="s">
        <v>8</v>
      </c>
      <c r="BJ360" s="29" t="s">
        <v>8</v>
      </c>
      <c r="BK360" s="29" t="s">
        <v>8</v>
      </c>
      <c r="BL360" s="29" t="s">
        <v>8</v>
      </c>
      <c r="BM360" s="29" t="s">
        <v>8</v>
      </c>
      <c r="BN360" s="29" t="s">
        <v>8</v>
      </c>
      <c r="BO360" s="29" t="s">
        <v>8</v>
      </c>
      <c r="BP360" s="29" t="s">
        <v>8</v>
      </c>
      <c r="BQ360" s="29" t="s">
        <v>8</v>
      </c>
      <c r="BR360" s="29" t="s">
        <v>8</v>
      </c>
      <c r="BS360" s="29" t="s">
        <v>5147</v>
      </c>
      <c r="BT360" s="29" t="b">
        <v>0</v>
      </c>
      <c r="BU360" s="29" t="b">
        <v>0</v>
      </c>
      <c r="BV360" s="29" t="b">
        <v>0</v>
      </c>
      <c r="BW360" s="29" t="b">
        <v>0</v>
      </c>
      <c r="BX360" s="29" t="b">
        <v>1</v>
      </c>
      <c r="BY360" s="29" t="b">
        <v>0</v>
      </c>
      <c r="BZ360" s="29" t="b">
        <v>0</v>
      </c>
      <c r="CA360" s="29" t="b">
        <v>1</v>
      </c>
      <c r="CB360" s="29">
        <v>1</v>
      </c>
      <c r="CC360" s="29" t="s">
        <v>5148</v>
      </c>
      <c r="CD360" s="29" t="s">
        <v>5149</v>
      </c>
      <c r="CE360" s="29" t="s">
        <v>5150</v>
      </c>
      <c r="CF360" s="29" t="s">
        <v>5151</v>
      </c>
    </row>
    <row r="361" spans="1:84" x14ac:dyDescent="0.25">
      <c r="A361" s="29" t="s">
        <v>5152</v>
      </c>
      <c r="B361" s="29">
        <v>310410946642114</v>
      </c>
      <c r="C361" s="29">
        <v>8.9014103279466398E+19</v>
      </c>
      <c r="D361" s="29">
        <v>353118084379430</v>
      </c>
      <c r="E361" s="29">
        <v>99</v>
      </c>
      <c r="F361" s="29">
        <v>2</v>
      </c>
      <c r="G361" s="29">
        <v>1343</v>
      </c>
      <c r="H361" s="29">
        <v>1343</v>
      </c>
      <c r="I361" s="29" t="s">
        <v>5153</v>
      </c>
      <c r="J361" s="29" t="s">
        <v>5154</v>
      </c>
      <c r="K361" s="50">
        <v>2.37353726415231E+16</v>
      </c>
      <c r="L361" s="50">
        <v>9042204633304350</v>
      </c>
      <c r="M361" s="50">
        <v>-4447084100259060</v>
      </c>
      <c r="N361" s="29" t="s">
        <v>18972</v>
      </c>
      <c r="O361" s="29">
        <v>1</v>
      </c>
      <c r="P361" s="29">
        <v>0</v>
      </c>
      <c r="Q361" s="29" t="s">
        <v>8</v>
      </c>
      <c r="R361" s="29" t="s">
        <v>8</v>
      </c>
      <c r="S361" s="29" t="s">
        <v>8</v>
      </c>
      <c r="T361" s="29" t="s">
        <v>8</v>
      </c>
      <c r="U361" s="29" t="s">
        <v>8</v>
      </c>
      <c r="V361" s="29" t="s">
        <v>8</v>
      </c>
      <c r="W361" s="29" t="s">
        <v>8</v>
      </c>
      <c r="X361" s="29" t="s">
        <v>8</v>
      </c>
      <c r="Y361" s="29" t="s">
        <v>8</v>
      </c>
      <c r="Z361" s="29" t="s">
        <v>8</v>
      </c>
      <c r="AA361" s="29" t="s">
        <v>8</v>
      </c>
      <c r="AB361" s="29" t="s">
        <v>8</v>
      </c>
      <c r="AC361" s="29" t="s">
        <v>8</v>
      </c>
      <c r="AD361" s="29">
        <v>3</v>
      </c>
      <c r="AE361" s="29" t="s">
        <v>8</v>
      </c>
      <c r="AF361" s="29">
        <v>3</v>
      </c>
      <c r="AG361" s="29" t="s">
        <v>8</v>
      </c>
      <c r="AH361" s="29" t="s">
        <v>8</v>
      </c>
      <c r="AI361" s="29" t="s">
        <v>8</v>
      </c>
      <c r="AJ361" s="29" t="s">
        <v>8</v>
      </c>
      <c r="AK361" s="29" t="s">
        <v>8</v>
      </c>
      <c r="AL361" s="29" t="s">
        <v>8</v>
      </c>
      <c r="AM361" s="29" t="s">
        <v>8</v>
      </c>
      <c r="AN361" s="29" t="s">
        <v>8</v>
      </c>
      <c r="AO361" s="29" t="s">
        <v>8</v>
      </c>
      <c r="AP361" s="29" t="s">
        <v>8</v>
      </c>
      <c r="AQ361" s="29" t="s">
        <v>8</v>
      </c>
      <c r="AR361" s="29" t="s">
        <v>8</v>
      </c>
      <c r="AS361" s="29" t="s">
        <v>8</v>
      </c>
      <c r="AT361" s="29" t="s">
        <v>8</v>
      </c>
      <c r="AU361" s="29" t="s">
        <v>8</v>
      </c>
      <c r="AV361" s="29" t="s">
        <v>8</v>
      </c>
      <c r="AW361" s="29" t="s">
        <v>8</v>
      </c>
      <c r="AX361" s="29" t="s">
        <v>8</v>
      </c>
      <c r="AY361" s="29" t="s">
        <v>8</v>
      </c>
      <c r="AZ361" s="29" t="s">
        <v>8</v>
      </c>
      <c r="BA361" s="29" t="s">
        <v>8</v>
      </c>
      <c r="BB361" s="29" t="s">
        <v>8</v>
      </c>
      <c r="BC361" s="29" t="s">
        <v>8</v>
      </c>
      <c r="BD361" s="29" t="s">
        <v>8</v>
      </c>
      <c r="BE361" s="29" t="s">
        <v>8</v>
      </c>
      <c r="BF361" s="29" t="s">
        <v>8</v>
      </c>
      <c r="BG361" s="29" t="s">
        <v>8</v>
      </c>
      <c r="BH361" s="29" t="s">
        <v>8</v>
      </c>
      <c r="BI361" s="29" t="s">
        <v>8</v>
      </c>
      <c r="BJ361" s="29" t="s">
        <v>8</v>
      </c>
      <c r="BK361" s="29" t="s">
        <v>8</v>
      </c>
      <c r="BL361" s="29" t="s">
        <v>8</v>
      </c>
      <c r="BM361" s="29" t="s">
        <v>8</v>
      </c>
      <c r="BN361" s="29" t="s">
        <v>8</v>
      </c>
      <c r="BO361" s="29" t="s">
        <v>8</v>
      </c>
      <c r="BP361" s="29" t="s">
        <v>8</v>
      </c>
      <c r="BQ361" s="29" t="s">
        <v>8</v>
      </c>
      <c r="BR361" s="29" t="s">
        <v>8</v>
      </c>
      <c r="BS361" s="29" t="s">
        <v>120</v>
      </c>
      <c r="BT361" s="29" t="b">
        <v>0</v>
      </c>
      <c r="BU361" s="29" t="b">
        <v>0</v>
      </c>
      <c r="BV361" s="29" t="b">
        <v>0</v>
      </c>
      <c r="BW361" s="29" t="b">
        <v>0</v>
      </c>
      <c r="BX361" s="29" t="b">
        <v>1</v>
      </c>
      <c r="BY361" s="29" t="b">
        <v>0</v>
      </c>
      <c r="BZ361" s="29" t="b">
        <v>0</v>
      </c>
      <c r="CA361" s="29" t="b">
        <v>1</v>
      </c>
      <c r="CB361" s="29">
        <v>1</v>
      </c>
      <c r="CC361" s="29" t="s">
        <v>5155</v>
      </c>
      <c r="CD361" s="29" t="s">
        <v>5156</v>
      </c>
      <c r="CE361" s="29" t="s">
        <v>5157</v>
      </c>
      <c r="CF361" s="29" t="s">
        <v>5158</v>
      </c>
    </row>
    <row r="362" spans="1:84" x14ac:dyDescent="0.25">
      <c r="A362" s="29" t="s">
        <v>5159</v>
      </c>
      <c r="B362" s="29">
        <v>310410946642114</v>
      </c>
      <c r="C362" s="29">
        <v>8.9014103279466398E+19</v>
      </c>
      <c r="D362" s="29">
        <v>353118084379430</v>
      </c>
      <c r="E362" s="29">
        <v>99</v>
      </c>
      <c r="F362" s="29">
        <v>2</v>
      </c>
      <c r="G362" s="29">
        <v>1344</v>
      </c>
      <c r="H362" s="29">
        <v>1344</v>
      </c>
      <c r="I362" s="29" t="s">
        <v>5160</v>
      </c>
      <c r="J362" s="29" t="s">
        <v>5161</v>
      </c>
      <c r="K362" s="50">
        <v>2373425970960630</v>
      </c>
      <c r="L362" s="50">
        <v>904213570830454</v>
      </c>
      <c r="M362" s="50">
        <v>-4.0115980953349904E+16</v>
      </c>
      <c r="N362" s="29" t="s">
        <v>18972</v>
      </c>
      <c r="O362" s="29">
        <v>1</v>
      </c>
      <c r="P362" s="29">
        <v>0</v>
      </c>
      <c r="Q362" s="29" t="s">
        <v>8</v>
      </c>
      <c r="R362" s="29" t="s">
        <v>8</v>
      </c>
      <c r="S362" s="29" t="s">
        <v>8</v>
      </c>
      <c r="T362" s="29" t="s">
        <v>8</v>
      </c>
      <c r="U362" s="29" t="s">
        <v>8</v>
      </c>
      <c r="V362" s="29" t="s">
        <v>8</v>
      </c>
      <c r="W362" s="29" t="s">
        <v>8</v>
      </c>
      <c r="X362" s="29" t="s">
        <v>8</v>
      </c>
      <c r="Y362" s="29" t="s">
        <v>8</v>
      </c>
      <c r="Z362" s="29" t="s">
        <v>8</v>
      </c>
      <c r="AA362" s="29" t="s">
        <v>8</v>
      </c>
      <c r="AB362" s="29" t="s">
        <v>8</v>
      </c>
      <c r="AC362" s="29" t="s">
        <v>8</v>
      </c>
      <c r="AD362" s="29">
        <v>2</v>
      </c>
      <c r="AE362" s="29" t="s">
        <v>8</v>
      </c>
      <c r="AF362" s="29">
        <v>1</v>
      </c>
      <c r="AG362" s="29" t="s">
        <v>8</v>
      </c>
      <c r="AH362" s="29" t="s">
        <v>8</v>
      </c>
      <c r="AI362" s="29" t="s">
        <v>8</v>
      </c>
      <c r="AJ362" s="29" t="s">
        <v>8</v>
      </c>
      <c r="AK362" s="29" t="s">
        <v>8</v>
      </c>
      <c r="AL362" s="29" t="s">
        <v>8</v>
      </c>
      <c r="AM362" s="29" t="s">
        <v>8</v>
      </c>
      <c r="AN362" s="29" t="s">
        <v>8</v>
      </c>
      <c r="AO362" s="29" t="s">
        <v>8</v>
      </c>
      <c r="AP362" s="29" t="s">
        <v>8</v>
      </c>
      <c r="AQ362" s="29" t="s">
        <v>8</v>
      </c>
      <c r="AR362" s="29" t="s">
        <v>8</v>
      </c>
      <c r="AS362" s="29" t="s">
        <v>8</v>
      </c>
      <c r="AT362" s="29" t="s">
        <v>8</v>
      </c>
      <c r="AU362" s="29" t="s">
        <v>8</v>
      </c>
      <c r="AV362" s="29" t="s">
        <v>8</v>
      </c>
      <c r="AW362" s="29" t="s">
        <v>8</v>
      </c>
      <c r="AX362" s="29" t="s">
        <v>8</v>
      </c>
      <c r="AY362" s="29" t="s">
        <v>8</v>
      </c>
      <c r="AZ362" s="29" t="s">
        <v>8</v>
      </c>
      <c r="BA362" s="29" t="s">
        <v>8</v>
      </c>
      <c r="BB362" s="29" t="s">
        <v>8</v>
      </c>
      <c r="BC362" s="29" t="s">
        <v>8</v>
      </c>
      <c r="BD362" s="29" t="s">
        <v>8</v>
      </c>
      <c r="BE362" s="29" t="s">
        <v>8</v>
      </c>
      <c r="BF362" s="29" t="s">
        <v>8</v>
      </c>
      <c r="BG362" s="29" t="s">
        <v>8</v>
      </c>
      <c r="BH362" s="29" t="s">
        <v>8</v>
      </c>
      <c r="BI362" s="29" t="s">
        <v>8</v>
      </c>
      <c r="BJ362" s="29" t="s">
        <v>8</v>
      </c>
      <c r="BK362" s="29" t="s">
        <v>8</v>
      </c>
      <c r="BL362" s="29" t="s">
        <v>8</v>
      </c>
      <c r="BM362" s="29" t="s">
        <v>8</v>
      </c>
      <c r="BN362" s="29" t="s">
        <v>8</v>
      </c>
      <c r="BO362" s="29" t="s">
        <v>8</v>
      </c>
      <c r="BP362" s="29" t="s">
        <v>8</v>
      </c>
      <c r="BQ362" s="29" t="s">
        <v>8</v>
      </c>
      <c r="BR362" s="29" t="s">
        <v>8</v>
      </c>
      <c r="BS362" s="29" t="s">
        <v>120</v>
      </c>
      <c r="BT362" s="29" t="b">
        <v>0</v>
      </c>
      <c r="BU362" s="29" t="b">
        <v>0</v>
      </c>
      <c r="BV362" s="29" t="b">
        <v>0</v>
      </c>
      <c r="BW362" s="29" t="b">
        <v>0</v>
      </c>
      <c r="BX362" s="29" t="b">
        <v>1</v>
      </c>
      <c r="BY362" s="29" t="b">
        <v>0</v>
      </c>
      <c r="BZ362" s="29" t="b">
        <v>0</v>
      </c>
      <c r="CA362" s="29" t="b">
        <v>1</v>
      </c>
      <c r="CB362" s="29">
        <v>1</v>
      </c>
      <c r="CC362" s="29" t="s">
        <v>5162</v>
      </c>
      <c r="CD362" s="29" t="s">
        <v>5163</v>
      </c>
      <c r="CE362" s="29" t="s">
        <v>5164</v>
      </c>
      <c r="CF362" s="29" t="s">
        <v>5165</v>
      </c>
    </row>
    <row r="363" spans="1:84" x14ac:dyDescent="0.25">
      <c r="A363" s="29" t="s">
        <v>5166</v>
      </c>
      <c r="B363" s="29">
        <v>310410946642114</v>
      </c>
      <c r="C363" s="29">
        <v>8.9014103279466398E+19</v>
      </c>
      <c r="D363" s="29">
        <v>353118084379430</v>
      </c>
      <c r="E363" s="29">
        <v>99</v>
      </c>
      <c r="F363" s="29">
        <v>2</v>
      </c>
      <c r="G363" s="29">
        <v>1345</v>
      </c>
      <c r="H363" s="29">
        <v>1345</v>
      </c>
      <c r="I363" s="29" t="s">
        <v>5167</v>
      </c>
      <c r="J363" s="29" t="s">
        <v>5168</v>
      </c>
      <c r="K363" s="50">
        <v>23733772351637</v>
      </c>
      <c r="L363" s="50">
        <v>9042187655368100</v>
      </c>
      <c r="M363" s="50">
        <v>-4656165015960910</v>
      </c>
      <c r="N363" s="29" t="s">
        <v>18972</v>
      </c>
      <c r="O363" s="29">
        <v>1</v>
      </c>
      <c r="P363" s="29">
        <v>0</v>
      </c>
      <c r="Q363" s="29" t="s">
        <v>8</v>
      </c>
      <c r="R363" s="29" t="s">
        <v>8</v>
      </c>
      <c r="S363" s="29" t="s">
        <v>8</v>
      </c>
      <c r="T363" s="29" t="s">
        <v>8</v>
      </c>
      <c r="U363" s="29" t="s">
        <v>8</v>
      </c>
      <c r="V363" s="29" t="s">
        <v>8</v>
      </c>
      <c r="W363" s="29" t="s">
        <v>8</v>
      </c>
      <c r="X363" s="29" t="s">
        <v>8</v>
      </c>
      <c r="Y363" s="29" t="s">
        <v>8</v>
      </c>
      <c r="Z363" s="29" t="s">
        <v>8</v>
      </c>
      <c r="AA363" s="29" t="s">
        <v>8</v>
      </c>
      <c r="AB363" s="29" t="s">
        <v>8</v>
      </c>
      <c r="AC363" s="29" t="s">
        <v>8</v>
      </c>
      <c r="AD363" s="29">
        <v>1</v>
      </c>
      <c r="AE363" s="29" t="s">
        <v>8</v>
      </c>
      <c r="AF363" s="29">
        <v>2</v>
      </c>
      <c r="AG363" s="29" t="s">
        <v>8</v>
      </c>
      <c r="AH363" s="29" t="s">
        <v>8</v>
      </c>
      <c r="AI363" s="29" t="s">
        <v>8</v>
      </c>
      <c r="AJ363" s="29" t="s">
        <v>8</v>
      </c>
      <c r="AK363" s="29" t="s">
        <v>8</v>
      </c>
      <c r="AL363" s="29" t="s">
        <v>8</v>
      </c>
      <c r="AM363" s="29" t="s">
        <v>8</v>
      </c>
      <c r="AN363" s="29" t="s">
        <v>8</v>
      </c>
      <c r="AO363" s="29" t="s">
        <v>8</v>
      </c>
      <c r="AP363" s="29" t="s">
        <v>8</v>
      </c>
      <c r="AQ363" s="29" t="s">
        <v>8</v>
      </c>
      <c r="AR363" s="29" t="s">
        <v>8</v>
      </c>
      <c r="AS363" s="29" t="s">
        <v>8</v>
      </c>
      <c r="AT363" s="29" t="s">
        <v>8</v>
      </c>
      <c r="AU363" s="29" t="s">
        <v>8</v>
      </c>
      <c r="AV363" s="29" t="s">
        <v>8</v>
      </c>
      <c r="AW363" s="29" t="s">
        <v>8</v>
      </c>
      <c r="AX363" s="29" t="s">
        <v>8</v>
      </c>
      <c r="AY363" s="29" t="s">
        <v>8</v>
      </c>
      <c r="AZ363" s="29" t="s">
        <v>8</v>
      </c>
      <c r="BA363" s="29" t="s">
        <v>8</v>
      </c>
      <c r="BB363" s="29" t="s">
        <v>8</v>
      </c>
      <c r="BC363" s="29" t="s">
        <v>8</v>
      </c>
      <c r="BD363" s="29" t="s">
        <v>8</v>
      </c>
      <c r="BE363" s="29" t="s">
        <v>8</v>
      </c>
      <c r="BF363" s="29" t="s">
        <v>8</v>
      </c>
      <c r="BG363" s="29" t="s">
        <v>8</v>
      </c>
      <c r="BH363" s="29" t="s">
        <v>8</v>
      </c>
      <c r="BI363" s="29" t="s">
        <v>8</v>
      </c>
      <c r="BJ363" s="29" t="s">
        <v>8</v>
      </c>
      <c r="BK363" s="29" t="s">
        <v>8</v>
      </c>
      <c r="BL363" s="29" t="s">
        <v>8</v>
      </c>
      <c r="BM363" s="29" t="s">
        <v>8</v>
      </c>
      <c r="BN363" s="29" t="s">
        <v>8</v>
      </c>
      <c r="BO363" s="29" t="s">
        <v>8</v>
      </c>
      <c r="BP363" s="29" t="s">
        <v>8</v>
      </c>
      <c r="BQ363" s="29" t="s">
        <v>8</v>
      </c>
      <c r="BR363" s="29" t="s">
        <v>8</v>
      </c>
      <c r="BS363" s="29" t="s">
        <v>120</v>
      </c>
      <c r="BT363" s="29" t="b">
        <v>0</v>
      </c>
      <c r="BU363" s="29" t="b">
        <v>0</v>
      </c>
      <c r="BV363" s="29" t="b">
        <v>0</v>
      </c>
      <c r="BW363" s="29" t="b">
        <v>0</v>
      </c>
      <c r="BX363" s="29" t="b">
        <v>1</v>
      </c>
      <c r="BY363" s="29" t="b">
        <v>0</v>
      </c>
      <c r="BZ363" s="29" t="b">
        <v>0</v>
      </c>
      <c r="CA363" s="29" t="b">
        <v>1</v>
      </c>
      <c r="CB363" s="29">
        <v>1</v>
      </c>
      <c r="CC363" s="29" t="s">
        <v>5169</v>
      </c>
      <c r="CD363" s="29" t="s">
        <v>5170</v>
      </c>
      <c r="CE363" s="29" t="s">
        <v>5171</v>
      </c>
      <c r="CF363" s="29" t="s">
        <v>5172</v>
      </c>
    </row>
    <row r="364" spans="1:84" x14ac:dyDescent="0.25">
      <c r="A364" s="29" t="s">
        <v>5173</v>
      </c>
      <c r="B364" s="29">
        <v>310410928917370</v>
      </c>
      <c r="C364" s="29">
        <v>8.9014103279289106E+19</v>
      </c>
      <c r="D364" s="29">
        <v>353118081439583</v>
      </c>
      <c r="E364" s="29">
        <v>44</v>
      </c>
      <c r="F364" s="29">
        <v>8</v>
      </c>
      <c r="G364" s="29">
        <v>1377</v>
      </c>
      <c r="H364" s="29">
        <v>1377</v>
      </c>
      <c r="I364" s="29" t="s">
        <v>5174</v>
      </c>
      <c r="J364" s="29" t="s">
        <v>5175</v>
      </c>
      <c r="K364" s="50">
        <v>2386985836255490</v>
      </c>
      <c r="L364" s="50">
        <v>9043159400351130</v>
      </c>
      <c r="M364" s="50">
        <v>-4740091232393070</v>
      </c>
      <c r="N364" s="29" t="s">
        <v>18977</v>
      </c>
      <c r="O364" s="29">
        <v>1</v>
      </c>
      <c r="P364" s="29">
        <v>0</v>
      </c>
      <c r="Q364" s="29" t="s">
        <v>8</v>
      </c>
      <c r="R364" s="29">
        <v>2</v>
      </c>
      <c r="S364" s="29">
        <v>2</v>
      </c>
      <c r="T364" s="29" t="s">
        <v>8</v>
      </c>
      <c r="U364" s="29">
        <v>12</v>
      </c>
      <c r="V364" s="29" t="s">
        <v>8</v>
      </c>
      <c r="W364" s="29" t="s">
        <v>8</v>
      </c>
      <c r="X364" s="29" t="s">
        <v>8</v>
      </c>
      <c r="Y364" s="29" t="s">
        <v>8</v>
      </c>
      <c r="Z364" s="29" t="s">
        <v>8</v>
      </c>
      <c r="AA364" s="29" t="s">
        <v>8</v>
      </c>
      <c r="AB364" s="29" t="s">
        <v>8</v>
      </c>
      <c r="AC364" s="29" t="s">
        <v>8</v>
      </c>
      <c r="AD364" s="29" t="s">
        <v>8</v>
      </c>
      <c r="AE364" s="29" t="s">
        <v>8</v>
      </c>
      <c r="AF364" s="29" t="s">
        <v>8</v>
      </c>
      <c r="AG364" s="29" t="s">
        <v>8</v>
      </c>
      <c r="AH364" s="29" t="s">
        <v>8</v>
      </c>
      <c r="AI364" s="29" t="s">
        <v>8</v>
      </c>
      <c r="AJ364" s="29" t="s">
        <v>8</v>
      </c>
      <c r="AK364" s="29" t="s">
        <v>8</v>
      </c>
      <c r="AL364" s="29" t="s">
        <v>8</v>
      </c>
      <c r="AM364" s="29" t="s">
        <v>8</v>
      </c>
      <c r="AN364" s="29" t="s">
        <v>8</v>
      </c>
      <c r="AO364" s="29" t="s">
        <v>8</v>
      </c>
      <c r="AP364" s="29" t="s">
        <v>8</v>
      </c>
      <c r="AQ364" s="29" t="s">
        <v>8</v>
      </c>
      <c r="AR364" s="29" t="s">
        <v>8</v>
      </c>
      <c r="AS364" s="29" t="s">
        <v>8</v>
      </c>
      <c r="AT364" s="29" t="s">
        <v>8</v>
      </c>
      <c r="AU364" s="29" t="s">
        <v>8</v>
      </c>
      <c r="AV364" s="29" t="s">
        <v>8</v>
      </c>
      <c r="AW364" s="29" t="s">
        <v>8</v>
      </c>
      <c r="AX364" s="29" t="s">
        <v>8</v>
      </c>
      <c r="AY364" s="29" t="s">
        <v>8</v>
      </c>
      <c r="AZ364" s="29" t="s">
        <v>8</v>
      </c>
      <c r="BA364" s="29" t="s">
        <v>8</v>
      </c>
      <c r="BB364" s="29" t="s">
        <v>8</v>
      </c>
      <c r="BC364" s="29" t="s">
        <v>8</v>
      </c>
      <c r="BD364" s="29" t="s">
        <v>8</v>
      </c>
      <c r="BE364" s="29" t="s">
        <v>8</v>
      </c>
      <c r="BF364" s="29" t="s">
        <v>8</v>
      </c>
      <c r="BG364" s="29" t="s">
        <v>8</v>
      </c>
      <c r="BH364" s="29" t="s">
        <v>8</v>
      </c>
      <c r="BI364" s="29" t="s">
        <v>8</v>
      </c>
      <c r="BJ364" s="29" t="s">
        <v>8</v>
      </c>
      <c r="BK364" s="29" t="s">
        <v>8</v>
      </c>
      <c r="BL364" s="29" t="s">
        <v>8</v>
      </c>
      <c r="BM364" s="29" t="s">
        <v>8</v>
      </c>
      <c r="BN364" s="29" t="s">
        <v>8</v>
      </c>
      <c r="BO364" s="29" t="s">
        <v>8</v>
      </c>
      <c r="BP364" s="29" t="s">
        <v>8</v>
      </c>
      <c r="BQ364" s="29" t="s">
        <v>8</v>
      </c>
      <c r="BR364" s="29" t="s">
        <v>8</v>
      </c>
      <c r="BS364" s="29" t="s">
        <v>5176</v>
      </c>
      <c r="BT364" s="29" t="b">
        <v>1</v>
      </c>
      <c r="BU364" s="29" t="b">
        <v>0</v>
      </c>
      <c r="BV364" s="29" t="b">
        <v>1</v>
      </c>
      <c r="BW364" s="29" t="b">
        <v>0</v>
      </c>
      <c r="BX364" s="29" t="b">
        <v>0</v>
      </c>
      <c r="BY364" s="29" t="b">
        <v>0</v>
      </c>
      <c r="BZ364" s="29" t="b">
        <v>0</v>
      </c>
      <c r="CA364" s="29" t="b">
        <v>0</v>
      </c>
      <c r="CB364" s="29">
        <v>1</v>
      </c>
      <c r="CC364" s="29" t="s">
        <v>5177</v>
      </c>
      <c r="CD364" s="29" t="s">
        <v>5178</v>
      </c>
      <c r="CE364" s="29" t="s">
        <v>5179</v>
      </c>
      <c r="CF364" s="29" t="s">
        <v>5180</v>
      </c>
    </row>
    <row r="365" spans="1:84" x14ac:dyDescent="0.25">
      <c r="A365" s="29" t="s">
        <v>5181</v>
      </c>
      <c r="B365" s="29">
        <v>310410928917370</v>
      </c>
      <c r="C365" s="29">
        <v>8.9014103279289106E+19</v>
      </c>
      <c r="D365" s="29">
        <v>353118081439583</v>
      </c>
      <c r="E365" s="29">
        <v>44</v>
      </c>
      <c r="F365" s="29">
        <v>8</v>
      </c>
      <c r="G365" s="29">
        <v>1378</v>
      </c>
      <c r="H365" s="29">
        <v>1378</v>
      </c>
      <c r="I365" s="29" t="s">
        <v>5182</v>
      </c>
      <c r="J365" s="29" t="s">
        <v>5183</v>
      </c>
      <c r="K365" s="50">
        <v>2.38698308255143E+16</v>
      </c>
      <c r="L365" s="50">
        <v>9043033679155170</v>
      </c>
      <c r="M365" s="50">
        <v>-6526450954525000</v>
      </c>
      <c r="N365" s="29" t="s">
        <v>18977</v>
      </c>
      <c r="O365" s="29">
        <v>1</v>
      </c>
      <c r="P365" s="29">
        <v>0</v>
      </c>
      <c r="Q365" s="29" t="s">
        <v>8</v>
      </c>
      <c r="R365" s="29">
        <v>2</v>
      </c>
      <c r="S365" s="29">
        <v>2</v>
      </c>
      <c r="T365" s="29" t="s">
        <v>8</v>
      </c>
      <c r="U365" s="29">
        <v>15</v>
      </c>
      <c r="V365" s="29" t="s">
        <v>8</v>
      </c>
      <c r="W365" s="29" t="s">
        <v>8</v>
      </c>
      <c r="X365" s="29" t="s">
        <v>8</v>
      </c>
      <c r="Y365" s="29" t="s">
        <v>8</v>
      </c>
      <c r="Z365" s="29" t="s">
        <v>8</v>
      </c>
      <c r="AA365" s="29" t="s">
        <v>8</v>
      </c>
      <c r="AB365" s="29" t="s">
        <v>8</v>
      </c>
      <c r="AC365" s="29" t="s">
        <v>8</v>
      </c>
      <c r="AD365" s="29" t="s">
        <v>8</v>
      </c>
      <c r="AE365" s="29" t="s">
        <v>8</v>
      </c>
      <c r="AF365" s="29" t="s">
        <v>8</v>
      </c>
      <c r="AG365" s="29" t="s">
        <v>8</v>
      </c>
      <c r="AH365" s="29" t="s">
        <v>8</v>
      </c>
      <c r="AI365" s="29" t="s">
        <v>8</v>
      </c>
      <c r="AJ365" s="29" t="s">
        <v>8</v>
      </c>
      <c r="AK365" s="29" t="s">
        <v>8</v>
      </c>
      <c r="AL365" s="29" t="s">
        <v>8</v>
      </c>
      <c r="AM365" s="29" t="s">
        <v>8</v>
      </c>
      <c r="AN365" s="29" t="s">
        <v>8</v>
      </c>
      <c r="AO365" s="29" t="s">
        <v>8</v>
      </c>
      <c r="AP365" s="29" t="s">
        <v>8</v>
      </c>
      <c r="AQ365" s="29" t="s">
        <v>8</v>
      </c>
      <c r="AR365" s="29" t="s">
        <v>8</v>
      </c>
      <c r="AS365" s="29" t="s">
        <v>8</v>
      </c>
      <c r="AT365" s="29" t="s">
        <v>8</v>
      </c>
      <c r="AU365" s="29" t="s">
        <v>8</v>
      </c>
      <c r="AV365" s="29" t="s">
        <v>8</v>
      </c>
      <c r="AW365" s="29" t="s">
        <v>8</v>
      </c>
      <c r="AX365" s="29" t="s">
        <v>8</v>
      </c>
      <c r="AY365" s="29" t="s">
        <v>8</v>
      </c>
      <c r="AZ365" s="29" t="s">
        <v>8</v>
      </c>
      <c r="BA365" s="29" t="s">
        <v>8</v>
      </c>
      <c r="BB365" s="29" t="s">
        <v>8</v>
      </c>
      <c r="BC365" s="29" t="s">
        <v>8</v>
      </c>
      <c r="BD365" s="29" t="s">
        <v>8</v>
      </c>
      <c r="BE365" s="29" t="s">
        <v>8</v>
      </c>
      <c r="BF365" s="29" t="s">
        <v>8</v>
      </c>
      <c r="BG365" s="29" t="s">
        <v>8</v>
      </c>
      <c r="BH365" s="29" t="s">
        <v>8</v>
      </c>
      <c r="BI365" s="29" t="s">
        <v>8</v>
      </c>
      <c r="BJ365" s="29" t="s">
        <v>8</v>
      </c>
      <c r="BK365" s="29" t="s">
        <v>8</v>
      </c>
      <c r="BL365" s="29" t="s">
        <v>8</v>
      </c>
      <c r="BM365" s="29" t="s">
        <v>8</v>
      </c>
      <c r="BN365" s="29" t="s">
        <v>8</v>
      </c>
      <c r="BO365" s="29" t="s">
        <v>8</v>
      </c>
      <c r="BP365" s="29" t="s">
        <v>8</v>
      </c>
      <c r="BQ365" s="29" t="s">
        <v>8</v>
      </c>
      <c r="BR365" s="29" t="s">
        <v>8</v>
      </c>
      <c r="BS365" s="29" t="s">
        <v>5184</v>
      </c>
      <c r="BT365" s="29" t="b">
        <v>1</v>
      </c>
      <c r="BU365" s="29" t="b">
        <v>0</v>
      </c>
      <c r="BV365" s="29" t="b">
        <v>1</v>
      </c>
      <c r="BW365" s="29" t="b">
        <v>0</v>
      </c>
      <c r="BX365" s="29" t="b">
        <v>0</v>
      </c>
      <c r="BY365" s="29" t="b">
        <v>0</v>
      </c>
      <c r="BZ365" s="29" t="b">
        <v>0</v>
      </c>
      <c r="CA365" s="29" t="b">
        <v>0</v>
      </c>
      <c r="CB365" s="29">
        <v>1</v>
      </c>
      <c r="CC365" s="29" t="s">
        <v>5185</v>
      </c>
      <c r="CD365" s="29" t="s">
        <v>5186</v>
      </c>
      <c r="CE365" s="29" t="s">
        <v>5187</v>
      </c>
      <c r="CF365" s="29" t="s">
        <v>5188</v>
      </c>
    </row>
    <row r="366" spans="1:84" x14ac:dyDescent="0.25">
      <c r="A366" s="29" t="s">
        <v>5189</v>
      </c>
      <c r="B366" s="29">
        <v>310410928917370</v>
      </c>
      <c r="C366" s="29">
        <v>8.9014103279289106E+19</v>
      </c>
      <c r="D366" s="29">
        <v>353118081439583</v>
      </c>
      <c r="E366" s="29">
        <v>44</v>
      </c>
      <c r="F366" s="29">
        <v>5</v>
      </c>
      <c r="G366" s="29">
        <v>1379</v>
      </c>
      <c r="H366" s="29">
        <v>1379</v>
      </c>
      <c r="I366" s="29" t="s">
        <v>5190</v>
      </c>
      <c r="J366" s="29" t="s">
        <v>5191</v>
      </c>
      <c r="K366" s="50">
        <v>2387010959243600</v>
      </c>
      <c r="L366" s="50">
        <v>9043038736383260</v>
      </c>
      <c r="M366" s="50">
        <v>-3.49441227674863E+16</v>
      </c>
      <c r="N366" s="29" t="s">
        <v>18977</v>
      </c>
      <c r="O366" s="29">
        <v>1</v>
      </c>
      <c r="P366" s="29">
        <v>0</v>
      </c>
      <c r="Q366" s="29" t="s">
        <v>19129</v>
      </c>
      <c r="R366" s="29" t="s">
        <v>8</v>
      </c>
      <c r="S366" s="29" t="s">
        <v>8</v>
      </c>
      <c r="T366" s="29" t="s">
        <v>8</v>
      </c>
      <c r="U366" s="29" t="s">
        <v>8</v>
      </c>
      <c r="V366" s="29" t="s">
        <v>8</v>
      </c>
      <c r="W366" s="29" t="s">
        <v>8</v>
      </c>
      <c r="X366" s="29" t="s">
        <v>8</v>
      </c>
      <c r="Y366" s="29" t="s">
        <v>8</v>
      </c>
      <c r="Z366" s="29" t="s">
        <v>8</v>
      </c>
      <c r="AA366" s="29" t="s">
        <v>8</v>
      </c>
      <c r="AB366" s="29" t="s">
        <v>8</v>
      </c>
      <c r="AC366" s="29" t="s">
        <v>8</v>
      </c>
      <c r="AD366" s="29" t="s">
        <v>8</v>
      </c>
      <c r="AE366" s="29" t="s">
        <v>8</v>
      </c>
      <c r="AF366" s="29" t="s">
        <v>8</v>
      </c>
      <c r="AG366" s="29" t="s">
        <v>8</v>
      </c>
      <c r="AH366" s="29" t="s">
        <v>8</v>
      </c>
      <c r="AI366" s="29" t="s">
        <v>8</v>
      </c>
      <c r="AJ366" s="29" t="s">
        <v>8</v>
      </c>
      <c r="AK366" s="29" t="s">
        <v>8</v>
      </c>
      <c r="AL366" s="29" t="s">
        <v>8</v>
      </c>
      <c r="AM366" s="29" t="s">
        <v>8</v>
      </c>
      <c r="AN366" s="29" t="s">
        <v>8</v>
      </c>
      <c r="AO366" s="29" t="s">
        <v>8</v>
      </c>
      <c r="AP366" s="29" t="s">
        <v>8</v>
      </c>
      <c r="AQ366" s="29" t="s">
        <v>8</v>
      </c>
      <c r="AR366" s="29" t="s">
        <v>8</v>
      </c>
      <c r="AS366" s="29" t="s">
        <v>8</v>
      </c>
      <c r="AT366" s="29" t="s">
        <v>8</v>
      </c>
      <c r="AU366" s="29" t="s">
        <v>8</v>
      </c>
      <c r="AV366" s="29" t="s">
        <v>8</v>
      </c>
      <c r="AW366" s="29" t="s">
        <v>8</v>
      </c>
      <c r="AX366" s="29" t="s">
        <v>8</v>
      </c>
      <c r="AY366" s="29" t="s">
        <v>8</v>
      </c>
      <c r="AZ366" s="29" t="s">
        <v>8</v>
      </c>
      <c r="BA366" s="29">
        <v>2</v>
      </c>
      <c r="BB366" s="29" t="s">
        <v>8</v>
      </c>
      <c r="BC366" s="29" t="s">
        <v>8</v>
      </c>
      <c r="BD366" s="29" t="s">
        <v>8</v>
      </c>
      <c r="BE366" s="29" t="s">
        <v>8</v>
      </c>
      <c r="BF366" s="29" t="s">
        <v>8</v>
      </c>
      <c r="BG366" s="29" t="s">
        <v>8</v>
      </c>
      <c r="BH366" s="29" t="s">
        <v>8</v>
      </c>
      <c r="BI366" s="29" t="s">
        <v>8</v>
      </c>
      <c r="BJ366" s="29" t="s">
        <v>8</v>
      </c>
      <c r="BK366" s="29" t="s">
        <v>8</v>
      </c>
      <c r="BL366" s="29" t="s">
        <v>8</v>
      </c>
      <c r="BM366" s="29" t="s">
        <v>8</v>
      </c>
      <c r="BN366" s="29" t="s">
        <v>8</v>
      </c>
      <c r="BO366" s="29" t="s">
        <v>8</v>
      </c>
      <c r="BP366" s="29" t="s">
        <v>8</v>
      </c>
      <c r="BQ366" s="29" t="s">
        <v>8</v>
      </c>
      <c r="BR366" s="29" t="s">
        <v>8</v>
      </c>
      <c r="BS366" s="29" t="s">
        <v>5192</v>
      </c>
      <c r="BT366" s="29" t="b">
        <v>1</v>
      </c>
      <c r="BU366" s="29" t="b">
        <v>0</v>
      </c>
      <c r="BV366" s="29" t="b">
        <v>1</v>
      </c>
      <c r="BW366" s="29" t="b">
        <v>0</v>
      </c>
      <c r="BX366" s="29" t="b">
        <v>0</v>
      </c>
      <c r="BY366" s="29" t="b">
        <v>0</v>
      </c>
      <c r="BZ366" s="29" t="b">
        <v>0</v>
      </c>
      <c r="CA366" s="29" t="b">
        <v>0</v>
      </c>
      <c r="CB366" s="29">
        <v>1</v>
      </c>
      <c r="CC366" s="29" t="s">
        <v>5193</v>
      </c>
      <c r="CD366" s="29" t="s">
        <v>5194</v>
      </c>
      <c r="CE366" s="29" t="s">
        <v>5195</v>
      </c>
      <c r="CF366" s="29" t="s">
        <v>5196</v>
      </c>
    </row>
    <row r="367" spans="1:84" x14ac:dyDescent="0.25">
      <c r="A367" s="29" t="s">
        <v>5197</v>
      </c>
      <c r="B367" s="29">
        <v>310410928917370</v>
      </c>
      <c r="C367" s="29">
        <v>8.9014103279289106E+19</v>
      </c>
      <c r="D367" s="29">
        <v>353118081439583</v>
      </c>
      <c r="E367" s="29">
        <v>44</v>
      </c>
      <c r="F367" s="29">
        <v>2</v>
      </c>
      <c r="G367" s="29">
        <v>1383</v>
      </c>
      <c r="H367" s="29">
        <v>1383</v>
      </c>
      <c r="I367" s="29" t="s">
        <v>5198</v>
      </c>
      <c r="J367" s="29" t="s">
        <v>5199</v>
      </c>
      <c r="K367" s="50">
        <v>2387058002732530</v>
      </c>
      <c r="L367" s="50">
        <v>9042903538718770</v>
      </c>
      <c r="M367" s="50">
        <v>-1846803253928090</v>
      </c>
      <c r="N367" s="29" t="s">
        <v>18977</v>
      </c>
      <c r="O367" s="29">
        <v>1</v>
      </c>
      <c r="P367" s="29">
        <v>0</v>
      </c>
      <c r="Q367" s="29" t="s">
        <v>8</v>
      </c>
      <c r="R367" s="29" t="s">
        <v>8</v>
      </c>
      <c r="S367" s="29" t="s">
        <v>8</v>
      </c>
      <c r="T367" s="29" t="s">
        <v>8</v>
      </c>
      <c r="U367" s="29" t="s">
        <v>8</v>
      </c>
      <c r="V367" s="29" t="s">
        <v>8</v>
      </c>
      <c r="W367" s="29" t="s">
        <v>8</v>
      </c>
      <c r="X367" s="29" t="s">
        <v>8</v>
      </c>
      <c r="Y367" s="29" t="s">
        <v>8</v>
      </c>
      <c r="Z367" s="29" t="s">
        <v>8</v>
      </c>
      <c r="AA367" s="29" t="s">
        <v>8</v>
      </c>
      <c r="AB367" s="29" t="s">
        <v>8</v>
      </c>
      <c r="AC367" s="29" t="s">
        <v>8</v>
      </c>
      <c r="AD367" s="29">
        <v>1</v>
      </c>
      <c r="AE367" s="29" t="s">
        <v>8</v>
      </c>
      <c r="AF367" s="29">
        <v>2</v>
      </c>
      <c r="AG367" s="29" t="s">
        <v>8</v>
      </c>
      <c r="AH367" s="29" t="s">
        <v>8</v>
      </c>
      <c r="AI367" s="29" t="s">
        <v>8</v>
      </c>
      <c r="AJ367" s="29" t="s">
        <v>8</v>
      </c>
      <c r="AK367" s="29" t="s">
        <v>8</v>
      </c>
      <c r="AL367" s="29" t="s">
        <v>8</v>
      </c>
      <c r="AM367" s="29" t="s">
        <v>8</v>
      </c>
      <c r="AN367" s="29" t="s">
        <v>8</v>
      </c>
      <c r="AO367" s="29" t="s">
        <v>8</v>
      </c>
      <c r="AP367" s="29" t="s">
        <v>8</v>
      </c>
      <c r="AQ367" s="29" t="s">
        <v>8</v>
      </c>
      <c r="AR367" s="29" t="s">
        <v>8</v>
      </c>
      <c r="AS367" s="29" t="s">
        <v>8</v>
      </c>
      <c r="AT367" s="29" t="s">
        <v>8</v>
      </c>
      <c r="AU367" s="29" t="s">
        <v>8</v>
      </c>
      <c r="AV367" s="29" t="s">
        <v>8</v>
      </c>
      <c r="AW367" s="29" t="s">
        <v>8</v>
      </c>
      <c r="AX367" s="29" t="s">
        <v>8</v>
      </c>
      <c r="AY367" s="29" t="s">
        <v>8</v>
      </c>
      <c r="AZ367" s="29" t="s">
        <v>8</v>
      </c>
      <c r="BA367" s="29" t="s">
        <v>8</v>
      </c>
      <c r="BB367" s="29" t="s">
        <v>8</v>
      </c>
      <c r="BC367" s="29" t="s">
        <v>8</v>
      </c>
      <c r="BD367" s="29" t="s">
        <v>8</v>
      </c>
      <c r="BE367" s="29" t="s">
        <v>8</v>
      </c>
      <c r="BF367" s="29" t="s">
        <v>8</v>
      </c>
      <c r="BG367" s="29" t="s">
        <v>8</v>
      </c>
      <c r="BH367" s="29" t="s">
        <v>8</v>
      </c>
      <c r="BI367" s="29" t="s">
        <v>8</v>
      </c>
      <c r="BJ367" s="29" t="s">
        <v>8</v>
      </c>
      <c r="BK367" s="29" t="s">
        <v>8</v>
      </c>
      <c r="BL367" s="29" t="s">
        <v>8</v>
      </c>
      <c r="BM367" s="29" t="s">
        <v>8</v>
      </c>
      <c r="BN367" s="29" t="s">
        <v>8</v>
      </c>
      <c r="BO367" s="29" t="s">
        <v>8</v>
      </c>
      <c r="BP367" s="29" t="s">
        <v>8</v>
      </c>
      <c r="BQ367" s="29" t="s">
        <v>8</v>
      </c>
      <c r="BR367" s="29" t="s">
        <v>8</v>
      </c>
      <c r="BS367" s="29" t="s">
        <v>5200</v>
      </c>
      <c r="BT367" s="29" t="b">
        <v>1</v>
      </c>
      <c r="BU367" s="29" t="b">
        <v>0</v>
      </c>
      <c r="BV367" s="29" t="b">
        <v>1</v>
      </c>
      <c r="BW367" s="29" t="b">
        <v>0</v>
      </c>
      <c r="BX367" s="29" t="b">
        <v>0</v>
      </c>
      <c r="BY367" s="29" t="b">
        <v>0</v>
      </c>
      <c r="BZ367" s="29" t="b">
        <v>0</v>
      </c>
      <c r="CA367" s="29" t="b">
        <v>0</v>
      </c>
      <c r="CB367" s="29">
        <v>1</v>
      </c>
      <c r="CC367" s="29" t="s">
        <v>5201</v>
      </c>
      <c r="CD367" s="29" t="s">
        <v>5202</v>
      </c>
      <c r="CE367" s="29" t="s">
        <v>5203</v>
      </c>
      <c r="CF367" s="29" t="s">
        <v>5204</v>
      </c>
    </row>
    <row r="368" spans="1:84" x14ac:dyDescent="0.25">
      <c r="A368" s="29" t="s">
        <v>5205</v>
      </c>
      <c r="B368" s="29">
        <v>310410928917370</v>
      </c>
      <c r="C368" s="29">
        <v>8.9014103279289106E+19</v>
      </c>
      <c r="D368" s="29">
        <v>353118081439583</v>
      </c>
      <c r="E368" s="29">
        <v>44</v>
      </c>
      <c r="F368" s="29">
        <v>2</v>
      </c>
      <c r="G368" s="29">
        <v>1384</v>
      </c>
      <c r="H368" s="29">
        <v>1384</v>
      </c>
      <c r="I368" s="29" t="s">
        <v>5206</v>
      </c>
      <c r="J368" s="29" t="s">
        <v>5207</v>
      </c>
      <c r="K368" s="50">
        <v>2.38704989991466E+16</v>
      </c>
      <c r="L368" s="50">
        <v>9042861474363570</v>
      </c>
      <c r="M368" s="50">
        <v>-3690227805256820</v>
      </c>
      <c r="N368" s="29" t="s">
        <v>18977</v>
      </c>
      <c r="O368" s="29">
        <v>1</v>
      </c>
      <c r="P368" s="29">
        <v>0</v>
      </c>
      <c r="Q368" s="29" t="s">
        <v>8</v>
      </c>
      <c r="R368" s="29" t="s">
        <v>8</v>
      </c>
      <c r="S368" s="29" t="s">
        <v>8</v>
      </c>
      <c r="T368" s="29" t="s">
        <v>8</v>
      </c>
      <c r="U368" s="29" t="s">
        <v>8</v>
      </c>
      <c r="V368" s="29" t="s">
        <v>8</v>
      </c>
      <c r="W368" s="29" t="s">
        <v>8</v>
      </c>
      <c r="X368" s="29" t="s">
        <v>8</v>
      </c>
      <c r="Y368" s="29" t="s">
        <v>8</v>
      </c>
      <c r="Z368" s="29" t="s">
        <v>8</v>
      </c>
      <c r="AA368" s="29" t="s">
        <v>8</v>
      </c>
      <c r="AB368" s="29" t="s">
        <v>8</v>
      </c>
      <c r="AC368" s="29" t="s">
        <v>8</v>
      </c>
      <c r="AD368" s="29">
        <v>3</v>
      </c>
      <c r="AE368" s="29" t="s">
        <v>8</v>
      </c>
      <c r="AF368" s="29">
        <v>3</v>
      </c>
      <c r="AG368" s="29" t="s">
        <v>8</v>
      </c>
      <c r="AH368" s="29" t="s">
        <v>8</v>
      </c>
      <c r="AI368" s="29" t="s">
        <v>8</v>
      </c>
      <c r="AJ368" s="29" t="s">
        <v>8</v>
      </c>
      <c r="AK368" s="29" t="s">
        <v>8</v>
      </c>
      <c r="AL368" s="29" t="s">
        <v>8</v>
      </c>
      <c r="AM368" s="29" t="s">
        <v>8</v>
      </c>
      <c r="AN368" s="29" t="s">
        <v>8</v>
      </c>
      <c r="AO368" s="29" t="s">
        <v>8</v>
      </c>
      <c r="AP368" s="29" t="s">
        <v>8</v>
      </c>
      <c r="AQ368" s="29" t="s">
        <v>8</v>
      </c>
      <c r="AR368" s="29" t="s">
        <v>8</v>
      </c>
      <c r="AS368" s="29" t="s">
        <v>8</v>
      </c>
      <c r="AT368" s="29" t="s">
        <v>8</v>
      </c>
      <c r="AU368" s="29" t="s">
        <v>8</v>
      </c>
      <c r="AV368" s="29" t="s">
        <v>8</v>
      </c>
      <c r="AW368" s="29" t="s">
        <v>8</v>
      </c>
      <c r="AX368" s="29" t="s">
        <v>8</v>
      </c>
      <c r="AY368" s="29" t="s">
        <v>8</v>
      </c>
      <c r="AZ368" s="29" t="s">
        <v>8</v>
      </c>
      <c r="BA368" s="29" t="s">
        <v>8</v>
      </c>
      <c r="BB368" s="29" t="s">
        <v>8</v>
      </c>
      <c r="BC368" s="29" t="s">
        <v>8</v>
      </c>
      <c r="BD368" s="29" t="s">
        <v>8</v>
      </c>
      <c r="BE368" s="29" t="s">
        <v>8</v>
      </c>
      <c r="BF368" s="29" t="s">
        <v>8</v>
      </c>
      <c r="BG368" s="29" t="s">
        <v>8</v>
      </c>
      <c r="BH368" s="29" t="s">
        <v>8</v>
      </c>
      <c r="BI368" s="29" t="s">
        <v>8</v>
      </c>
      <c r="BJ368" s="29" t="s">
        <v>8</v>
      </c>
      <c r="BK368" s="29" t="s">
        <v>8</v>
      </c>
      <c r="BL368" s="29" t="s">
        <v>8</v>
      </c>
      <c r="BM368" s="29" t="s">
        <v>8</v>
      </c>
      <c r="BN368" s="29" t="s">
        <v>8</v>
      </c>
      <c r="BO368" s="29" t="s">
        <v>8</v>
      </c>
      <c r="BP368" s="29" t="s">
        <v>8</v>
      </c>
      <c r="BQ368" s="29" t="s">
        <v>8</v>
      </c>
      <c r="BR368" s="29" t="s">
        <v>8</v>
      </c>
      <c r="BS368" s="29" t="s">
        <v>5200</v>
      </c>
      <c r="BT368" s="29" t="b">
        <v>1</v>
      </c>
      <c r="BU368" s="29" t="b">
        <v>0</v>
      </c>
      <c r="BV368" s="29" t="b">
        <v>1</v>
      </c>
      <c r="BW368" s="29" t="b">
        <v>0</v>
      </c>
      <c r="BX368" s="29" t="b">
        <v>0</v>
      </c>
      <c r="BY368" s="29" t="b">
        <v>0</v>
      </c>
      <c r="BZ368" s="29" t="b">
        <v>0</v>
      </c>
      <c r="CA368" s="29" t="b">
        <v>0</v>
      </c>
      <c r="CB368" s="29">
        <v>1</v>
      </c>
      <c r="CC368" s="29" t="s">
        <v>5208</v>
      </c>
      <c r="CD368" s="29" t="s">
        <v>5209</v>
      </c>
      <c r="CE368" s="29" t="s">
        <v>5210</v>
      </c>
      <c r="CF368" s="29" t="s">
        <v>5211</v>
      </c>
    </row>
    <row r="369" spans="1:84" x14ac:dyDescent="0.25">
      <c r="A369" s="29" t="s">
        <v>5212</v>
      </c>
      <c r="B369" s="29">
        <v>310410928917370</v>
      </c>
      <c r="C369" s="29">
        <v>8.9014103279289106E+19</v>
      </c>
      <c r="D369" s="29">
        <v>353118081439583</v>
      </c>
      <c r="E369" s="29">
        <v>44</v>
      </c>
      <c r="F369" s="29">
        <v>5</v>
      </c>
      <c r="G369" s="29">
        <v>1380</v>
      </c>
      <c r="H369" s="29">
        <v>1380</v>
      </c>
      <c r="I369" s="29" t="s">
        <v>5213</v>
      </c>
      <c r="J369" s="29" t="s">
        <v>5214</v>
      </c>
      <c r="K369" s="50">
        <v>2.38704155186672E+16</v>
      </c>
      <c r="L369" s="50">
        <v>9042822806524480</v>
      </c>
      <c r="M369" s="50">
        <v>-4.4863445097814304E+16</v>
      </c>
      <c r="N369" s="29" t="s">
        <v>18977</v>
      </c>
      <c r="O369" s="29">
        <v>1</v>
      </c>
      <c r="P369" s="29">
        <v>0</v>
      </c>
      <c r="Q369" s="29" t="s">
        <v>19130</v>
      </c>
      <c r="R369" s="29" t="s">
        <v>8</v>
      </c>
      <c r="S369" s="29" t="s">
        <v>8</v>
      </c>
      <c r="T369" s="29" t="s">
        <v>8</v>
      </c>
      <c r="U369" s="29" t="s">
        <v>8</v>
      </c>
      <c r="V369" s="29" t="s">
        <v>8</v>
      </c>
      <c r="W369" s="29" t="s">
        <v>8</v>
      </c>
      <c r="X369" s="29" t="s">
        <v>8</v>
      </c>
      <c r="Y369" s="29" t="s">
        <v>8</v>
      </c>
      <c r="Z369" s="29" t="s">
        <v>8</v>
      </c>
      <c r="AA369" s="29" t="s">
        <v>8</v>
      </c>
      <c r="AB369" s="29" t="s">
        <v>8</v>
      </c>
      <c r="AC369" s="29" t="s">
        <v>8</v>
      </c>
      <c r="AD369" s="29" t="s">
        <v>8</v>
      </c>
      <c r="AE369" s="29" t="s">
        <v>8</v>
      </c>
      <c r="AF369" s="29" t="s">
        <v>8</v>
      </c>
      <c r="AG369" s="29" t="s">
        <v>8</v>
      </c>
      <c r="AH369" s="29" t="s">
        <v>8</v>
      </c>
      <c r="AI369" s="29" t="s">
        <v>8</v>
      </c>
      <c r="AJ369" s="29" t="s">
        <v>8</v>
      </c>
      <c r="AK369" s="29" t="s">
        <v>8</v>
      </c>
      <c r="AL369" s="29" t="s">
        <v>8</v>
      </c>
      <c r="AM369" s="29" t="s">
        <v>8</v>
      </c>
      <c r="AN369" s="29" t="s">
        <v>8</v>
      </c>
      <c r="AO369" s="29" t="s">
        <v>8</v>
      </c>
      <c r="AP369" s="29" t="s">
        <v>8</v>
      </c>
      <c r="AQ369" s="29" t="s">
        <v>8</v>
      </c>
      <c r="AR369" s="29" t="s">
        <v>8</v>
      </c>
      <c r="AS369" s="29" t="s">
        <v>8</v>
      </c>
      <c r="AT369" s="29" t="s">
        <v>8</v>
      </c>
      <c r="AU369" s="29" t="s">
        <v>8</v>
      </c>
      <c r="AV369" s="29" t="s">
        <v>8</v>
      </c>
      <c r="AW369" s="29" t="s">
        <v>8</v>
      </c>
      <c r="AX369" s="29" t="s">
        <v>8</v>
      </c>
      <c r="AY369" s="29" t="s">
        <v>8</v>
      </c>
      <c r="AZ369" s="29" t="s">
        <v>8</v>
      </c>
      <c r="BA369" s="29">
        <v>2</v>
      </c>
      <c r="BB369" s="29" t="s">
        <v>8</v>
      </c>
      <c r="BC369" s="29" t="s">
        <v>8</v>
      </c>
      <c r="BD369" s="29" t="s">
        <v>8</v>
      </c>
      <c r="BE369" s="29" t="s">
        <v>8</v>
      </c>
      <c r="BF369" s="29" t="s">
        <v>8</v>
      </c>
      <c r="BG369" s="29" t="s">
        <v>8</v>
      </c>
      <c r="BH369" s="29" t="s">
        <v>8</v>
      </c>
      <c r="BI369" s="29" t="s">
        <v>8</v>
      </c>
      <c r="BJ369" s="29" t="s">
        <v>8</v>
      </c>
      <c r="BK369" s="29" t="s">
        <v>8</v>
      </c>
      <c r="BL369" s="29" t="s">
        <v>8</v>
      </c>
      <c r="BM369" s="29" t="s">
        <v>8</v>
      </c>
      <c r="BN369" s="29" t="s">
        <v>8</v>
      </c>
      <c r="BO369" s="29" t="s">
        <v>8</v>
      </c>
      <c r="BP369" s="29" t="s">
        <v>8</v>
      </c>
      <c r="BQ369" s="29" t="s">
        <v>8</v>
      </c>
      <c r="BR369" s="29" t="s">
        <v>8</v>
      </c>
      <c r="BS369" s="29" t="s">
        <v>1568</v>
      </c>
      <c r="BT369" s="29" t="b">
        <v>1</v>
      </c>
      <c r="BU369" s="29" t="b">
        <v>0</v>
      </c>
      <c r="BV369" s="29" t="b">
        <v>1</v>
      </c>
      <c r="BW369" s="29" t="b">
        <v>0</v>
      </c>
      <c r="BX369" s="29" t="b">
        <v>0</v>
      </c>
      <c r="BY369" s="29" t="b">
        <v>0</v>
      </c>
      <c r="BZ369" s="29" t="b">
        <v>0</v>
      </c>
      <c r="CA369" s="29" t="b">
        <v>0</v>
      </c>
      <c r="CB369" s="29">
        <v>1</v>
      </c>
      <c r="CC369" s="29" t="s">
        <v>5215</v>
      </c>
      <c r="CD369" s="29" t="s">
        <v>5216</v>
      </c>
      <c r="CE369" s="29" t="s">
        <v>5217</v>
      </c>
      <c r="CF369" s="29" t="s">
        <v>5218</v>
      </c>
    </row>
    <row r="370" spans="1:84" x14ac:dyDescent="0.25">
      <c r="A370" s="29" t="s">
        <v>5219</v>
      </c>
      <c r="B370" s="29">
        <v>310410928917370</v>
      </c>
      <c r="C370" s="29">
        <v>8.9014103279289106E+19</v>
      </c>
      <c r="D370" s="29">
        <v>353118081439583</v>
      </c>
      <c r="E370" s="29">
        <v>44</v>
      </c>
      <c r="F370" s="29">
        <v>5</v>
      </c>
      <c r="G370" s="29">
        <v>1381</v>
      </c>
      <c r="H370" s="29">
        <v>1381</v>
      </c>
      <c r="I370" s="29" t="s">
        <v>5220</v>
      </c>
      <c r="J370" s="29" t="s">
        <v>5221</v>
      </c>
      <c r="K370" s="50">
        <v>2.3869687747776E+16</v>
      </c>
      <c r="L370" s="50">
        <v>9042727105545740</v>
      </c>
      <c r="M370" s="50">
        <v>-3.7800015327336704E+16</v>
      </c>
      <c r="N370" s="29" t="s">
        <v>18972</v>
      </c>
      <c r="O370" s="29">
        <v>1</v>
      </c>
      <c r="P370" s="29">
        <v>0</v>
      </c>
      <c r="Q370" s="29" t="s">
        <v>19131</v>
      </c>
      <c r="R370" s="29" t="s">
        <v>8</v>
      </c>
      <c r="S370" s="29" t="s">
        <v>8</v>
      </c>
      <c r="T370" s="29" t="s">
        <v>8</v>
      </c>
      <c r="U370" s="29" t="s">
        <v>8</v>
      </c>
      <c r="V370" s="29" t="s">
        <v>8</v>
      </c>
      <c r="W370" s="29" t="s">
        <v>8</v>
      </c>
      <c r="X370" s="29" t="s">
        <v>8</v>
      </c>
      <c r="Y370" s="29" t="s">
        <v>8</v>
      </c>
      <c r="Z370" s="29" t="s">
        <v>8</v>
      </c>
      <c r="AA370" s="29" t="s">
        <v>8</v>
      </c>
      <c r="AB370" s="29" t="s">
        <v>8</v>
      </c>
      <c r="AC370" s="29" t="s">
        <v>8</v>
      </c>
      <c r="AD370" s="29" t="s">
        <v>8</v>
      </c>
      <c r="AE370" s="29" t="s">
        <v>8</v>
      </c>
      <c r="AF370" s="29" t="s">
        <v>8</v>
      </c>
      <c r="AG370" s="29" t="s">
        <v>8</v>
      </c>
      <c r="AH370" s="29" t="s">
        <v>8</v>
      </c>
      <c r="AI370" s="29" t="s">
        <v>8</v>
      </c>
      <c r="AJ370" s="29" t="s">
        <v>8</v>
      </c>
      <c r="AK370" s="29" t="s">
        <v>8</v>
      </c>
      <c r="AL370" s="29" t="s">
        <v>8</v>
      </c>
      <c r="AM370" s="29" t="s">
        <v>8</v>
      </c>
      <c r="AN370" s="29" t="s">
        <v>8</v>
      </c>
      <c r="AO370" s="29" t="s">
        <v>8</v>
      </c>
      <c r="AP370" s="29" t="s">
        <v>8</v>
      </c>
      <c r="AQ370" s="29" t="s">
        <v>8</v>
      </c>
      <c r="AR370" s="29" t="s">
        <v>8</v>
      </c>
      <c r="AS370" s="29" t="s">
        <v>8</v>
      </c>
      <c r="AT370" s="29" t="s">
        <v>8</v>
      </c>
      <c r="AU370" s="29" t="s">
        <v>8</v>
      </c>
      <c r="AV370" s="29" t="s">
        <v>8</v>
      </c>
      <c r="AW370" s="29" t="s">
        <v>8</v>
      </c>
      <c r="AX370" s="29" t="s">
        <v>8</v>
      </c>
      <c r="AY370" s="29" t="s">
        <v>8</v>
      </c>
      <c r="AZ370" s="29" t="s">
        <v>8</v>
      </c>
      <c r="BA370" s="29">
        <v>2</v>
      </c>
      <c r="BB370" s="29" t="s">
        <v>8</v>
      </c>
      <c r="BC370" s="29" t="s">
        <v>8</v>
      </c>
      <c r="BD370" s="29" t="s">
        <v>8</v>
      </c>
      <c r="BE370" s="29" t="s">
        <v>8</v>
      </c>
      <c r="BF370" s="29" t="s">
        <v>8</v>
      </c>
      <c r="BG370" s="29" t="s">
        <v>8</v>
      </c>
      <c r="BH370" s="29" t="s">
        <v>8</v>
      </c>
      <c r="BI370" s="29" t="s">
        <v>8</v>
      </c>
      <c r="BJ370" s="29" t="s">
        <v>8</v>
      </c>
      <c r="BK370" s="29" t="s">
        <v>8</v>
      </c>
      <c r="BL370" s="29" t="s">
        <v>8</v>
      </c>
      <c r="BM370" s="29" t="s">
        <v>8</v>
      </c>
      <c r="BN370" s="29" t="s">
        <v>8</v>
      </c>
      <c r="BO370" s="29" t="s">
        <v>8</v>
      </c>
      <c r="BP370" s="29" t="s">
        <v>8</v>
      </c>
      <c r="BQ370" s="29" t="s">
        <v>8</v>
      </c>
      <c r="BR370" s="29" t="s">
        <v>8</v>
      </c>
      <c r="BS370" s="29" t="s">
        <v>5222</v>
      </c>
      <c r="BT370" s="29" t="b">
        <v>1</v>
      </c>
      <c r="BU370" s="29" t="b">
        <v>0</v>
      </c>
      <c r="BV370" s="29" t="b">
        <v>1</v>
      </c>
      <c r="BW370" s="29" t="b">
        <v>0</v>
      </c>
      <c r="BX370" s="29" t="b">
        <v>0</v>
      </c>
      <c r="BY370" s="29" t="b">
        <v>0</v>
      </c>
      <c r="BZ370" s="29" t="b">
        <v>0</v>
      </c>
      <c r="CA370" s="29" t="b">
        <v>0</v>
      </c>
      <c r="CB370" s="29">
        <v>1</v>
      </c>
      <c r="CC370" s="29" t="s">
        <v>5223</v>
      </c>
      <c r="CD370" s="29" t="s">
        <v>5224</v>
      </c>
      <c r="CE370" s="29" t="s">
        <v>5225</v>
      </c>
      <c r="CF370" s="29" t="s">
        <v>5226</v>
      </c>
    </row>
    <row r="371" spans="1:84" x14ac:dyDescent="0.25">
      <c r="A371" s="29" t="s">
        <v>5227</v>
      </c>
      <c r="B371" s="29">
        <v>310410928917370</v>
      </c>
      <c r="C371" s="29">
        <v>8.9014103279289106E+19</v>
      </c>
      <c r="D371" s="29">
        <v>353118081439583</v>
      </c>
      <c r="E371" s="29">
        <v>44</v>
      </c>
      <c r="F371" s="29">
        <v>2</v>
      </c>
      <c r="G371" s="29">
        <v>1385</v>
      </c>
      <c r="H371" s="29">
        <v>1385</v>
      </c>
      <c r="I371" s="29" t="s">
        <v>5228</v>
      </c>
      <c r="J371" s="29" t="s">
        <v>5229</v>
      </c>
      <c r="K371" s="50">
        <v>2387054963832240</v>
      </c>
      <c r="L371" s="50">
        <v>9043013558223600</v>
      </c>
      <c r="M371" s="50">
        <v>-3507218384026160</v>
      </c>
      <c r="N371" s="29" t="s">
        <v>18972</v>
      </c>
      <c r="O371" s="29">
        <v>1</v>
      </c>
      <c r="P371" s="29">
        <v>0</v>
      </c>
      <c r="Q371" s="29" t="s">
        <v>8</v>
      </c>
      <c r="R371" s="29" t="s">
        <v>8</v>
      </c>
      <c r="S371" s="29" t="s">
        <v>8</v>
      </c>
      <c r="T371" s="29" t="s">
        <v>8</v>
      </c>
      <c r="U371" s="29" t="s">
        <v>8</v>
      </c>
      <c r="V371" s="29" t="s">
        <v>8</v>
      </c>
      <c r="W371" s="29" t="s">
        <v>8</v>
      </c>
      <c r="X371" s="29" t="s">
        <v>8</v>
      </c>
      <c r="Y371" s="29" t="s">
        <v>8</v>
      </c>
      <c r="Z371" s="29" t="s">
        <v>8</v>
      </c>
      <c r="AA371" s="29" t="s">
        <v>8</v>
      </c>
      <c r="AB371" s="29" t="s">
        <v>8</v>
      </c>
      <c r="AC371" s="29" t="s">
        <v>8</v>
      </c>
      <c r="AD371" s="29">
        <v>2</v>
      </c>
      <c r="AE371" s="29" t="s">
        <v>8</v>
      </c>
      <c r="AF371" s="29">
        <v>1</v>
      </c>
      <c r="AG371" s="29" t="s">
        <v>8</v>
      </c>
      <c r="AH371" s="29" t="s">
        <v>8</v>
      </c>
      <c r="AI371" s="29" t="s">
        <v>8</v>
      </c>
      <c r="AJ371" s="29" t="s">
        <v>8</v>
      </c>
      <c r="AK371" s="29" t="s">
        <v>8</v>
      </c>
      <c r="AL371" s="29" t="s">
        <v>8</v>
      </c>
      <c r="AM371" s="29" t="s">
        <v>8</v>
      </c>
      <c r="AN371" s="29" t="s">
        <v>8</v>
      </c>
      <c r="AO371" s="29" t="s">
        <v>8</v>
      </c>
      <c r="AP371" s="29" t="s">
        <v>8</v>
      </c>
      <c r="AQ371" s="29" t="s">
        <v>8</v>
      </c>
      <c r="AR371" s="29" t="s">
        <v>8</v>
      </c>
      <c r="AS371" s="29" t="s">
        <v>8</v>
      </c>
      <c r="AT371" s="29" t="s">
        <v>8</v>
      </c>
      <c r="AU371" s="29" t="s">
        <v>8</v>
      </c>
      <c r="AV371" s="29" t="s">
        <v>8</v>
      </c>
      <c r="AW371" s="29" t="s">
        <v>8</v>
      </c>
      <c r="AX371" s="29" t="s">
        <v>8</v>
      </c>
      <c r="AY371" s="29" t="s">
        <v>8</v>
      </c>
      <c r="AZ371" s="29" t="s">
        <v>8</v>
      </c>
      <c r="BA371" s="29" t="s">
        <v>8</v>
      </c>
      <c r="BB371" s="29" t="s">
        <v>8</v>
      </c>
      <c r="BC371" s="29" t="s">
        <v>8</v>
      </c>
      <c r="BD371" s="29" t="s">
        <v>8</v>
      </c>
      <c r="BE371" s="29" t="s">
        <v>8</v>
      </c>
      <c r="BF371" s="29" t="s">
        <v>8</v>
      </c>
      <c r="BG371" s="29" t="s">
        <v>8</v>
      </c>
      <c r="BH371" s="29" t="s">
        <v>8</v>
      </c>
      <c r="BI371" s="29" t="s">
        <v>8</v>
      </c>
      <c r="BJ371" s="29" t="s">
        <v>8</v>
      </c>
      <c r="BK371" s="29" t="s">
        <v>8</v>
      </c>
      <c r="BL371" s="29" t="s">
        <v>8</v>
      </c>
      <c r="BM371" s="29" t="s">
        <v>8</v>
      </c>
      <c r="BN371" s="29" t="s">
        <v>8</v>
      </c>
      <c r="BO371" s="29" t="s">
        <v>8</v>
      </c>
      <c r="BP371" s="29" t="s">
        <v>8</v>
      </c>
      <c r="BQ371" s="29" t="s">
        <v>8</v>
      </c>
      <c r="BR371" s="29" t="s">
        <v>8</v>
      </c>
      <c r="BS371" s="29" t="s">
        <v>5200</v>
      </c>
      <c r="BT371" s="29" t="b">
        <v>1</v>
      </c>
      <c r="BU371" s="29" t="b">
        <v>0</v>
      </c>
      <c r="BV371" s="29" t="b">
        <v>1</v>
      </c>
      <c r="BW371" s="29" t="b">
        <v>0</v>
      </c>
      <c r="BX371" s="29" t="b">
        <v>0</v>
      </c>
      <c r="BY371" s="29" t="b">
        <v>0</v>
      </c>
      <c r="BZ371" s="29" t="b">
        <v>0</v>
      </c>
      <c r="CA371" s="29" t="b">
        <v>0</v>
      </c>
      <c r="CB371" s="29">
        <v>1</v>
      </c>
      <c r="CC371" s="29" t="s">
        <v>5230</v>
      </c>
      <c r="CD371" s="29" t="s">
        <v>5231</v>
      </c>
      <c r="CE371" s="29" t="s">
        <v>5232</v>
      </c>
      <c r="CF371" s="29" t="s">
        <v>5233</v>
      </c>
    </row>
    <row r="372" spans="1:84" x14ac:dyDescent="0.25">
      <c r="A372" s="29" t="s">
        <v>5234</v>
      </c>
      <c r="B372" s="29">
        <v>310410942995952</v>
      </c>
      <c r="C372" s="29">
        <v>8.9014103279429894E+19</v>
      </c>
      <c r="D372" s="29">
        <v>353118083539513</v>
      </c>
      <c r="E372" s="29">
        <v>44</v>
      </c>
      <c r="F372" s="29">
        <v>7</v>
      </c>
      <c r="G372" s="29">
        <v>1369</v>
      </c>
      <c r="H372" s="29">
        <v>1369</v>
      </c>
      <c r="I372" s="29" t="s">
        <v>5235</v>
      </c>
      <c r="J372" s="29" t="s">
        <v>5236</v>
      </c>
      <c r="K372" s="50">
        <v>2386993893606750</v>
      </c>
      <c r="L372" s="50">
        <v>9043173749428840</v>
      </c>
      <c r="M372" s="50">
        <v>-4445171947726980</v>
      </c>
      <c r="N372" s="29" t="s">
        <v>18972</v>
      </c>
      <c r="O372" s="29">
        <v>1</v>
      </c>
      <c r="P372" s="29">
        <v>0</v>
      </c>
      <c r="Q372" s="29" t="s">
        <v>8</v>
      </c>
      <c r="R372" s="29" t="s">
        <v>8</v>
      </c>
      <c r="S372" s="29" t="s">
        <v>8</v>
      </c>
      <c r="T372" s="29" t="s">
        <v>8</v>
      </c>
      <c r="U372" s="29" t="s">
        <v>8</v>
      </c>
      <c r="V372" s="29" t="s">
        <v>8</v>
      </c>
      <c r="W372" s="29" t="s">
        <v>8</v>
      </c>
      <c r="X372" s="29" t="s">
        <v>8</v>
      </c>
      <c r="Y372" s="29" t="s">
        <v>8</v>
      </c>
      <c r="Z372" s="29" t="s">
        <v>8</v>
      </c>
      <c r="AA372" s="29" t="s">
        <v>8</v>
      </c>
      <c r="AB372" s="29" t="s">
        <v>8</v>
      </c>
      <c r="AC372" s="29" t="s">
        <v>8</v>
      </c>
      <c r="AD372" s="29" t="s">
        <v>8</v>
      </c>
      <c r="AE372" s="29" t="s">
        <v>8</v>
      </c>
      <c r="AF372" s="29" t="s">
        <v>8</v>
      </c>
      <c r="AG372" s="29" t="s">
        <v>8</v>
      </c>
      <c r="AH372" s="29" t="s">
        <v>8</v>
      </c>
      <c r="AI372" s="29" t="s">
        <v>8</v>
      </c>
      <c r="AJ372" s="29" t="s">
        <v>8</v>
      </c>
      <c r="AK372" s="29" t="s">
        <v>8</v>
      </c>
      <c r="AL372" s="29" t="s">
        <v>8</v>
      </c>
      <c r="AM372" s="29" t="s">
        <v>8</v>
      </c>
      <c r="AN372" s="29" t="s">
        <v>8</v>
      </c>
      <c r="AO372" s="29" t="s">
        <v>8</v>
      </c>
      <c r="AP372" s="29" t="s">
        <v>8</v>
      </c>
      <c r="AQ372" s="29" t="s">
        <v>8</v>
      </c>
      <c r="AR372" s="29" t="s">
        <v>8</v>
      </c>
      <c r="AS372" s="29" t="s">
        <v>8</v>
      </c>
      <c r="AT372" s="29">
        <v>3</v>
      </c>
      <c r="AU372" s="29" t="s">
        <v>8</v>
      </c>
      <c r="AV372" s="29">
        <v>2</v>
      </c>
      <c r="AW372" s="29">
        <v>1</v>
      </c>
      <c r="AX372" s="29">
        <v>0</v>
      </c>
      <c r="AY372" s="29">
        <v>6</v>
      </c>
      <c r="AZ372" s="29">
        <v>1</v>
      </c>
      <c r="BA372" s="29" t="s">
        <v>8</v>
      </c>
      <c r="BB372" s="29" t="s">
        <v>8</v>
      </c>
      <c r="BC372" s="29" t="s">
        <v>8</v>
      </c>
      <c r="BD372" s="29" t="s">
        <v>8</v>
      </c>
      <c r="BE372" s="29" t="s">
        <v>8</v>
      </c>
      <c r="BF372" s="29" t="s">
        <v>8</v>
      </c>
      <c r="BG372" s="29" t="s">
        <v>8</v>
      </c>
      <c r="BH372" s="29" t="s">
        <v>8</v>
      </c>
      <c r="BI372" s="29" t="s">
        <v>8</v>
      </c>
      <c r="BJ372" s="29" t="s">
        <v>8</v>
      </c>
      <c r="BK372" s="29" t="s">
        <v>8</v>
      </c>
      <c r="BL372" s="29" t="s">
        <v>8</v>
      </c>
      <c r="BM372" s="29" t="s">
        <v>8</v>
      </c>
      <c r="BN372" s="29" t="s">
        <v>8</v>
      </c>
      <c r="BO372" s="29" t="s">
        <v>8</v>
      </c>
      <c r="BP372" s="29" t="s">
        <v>8</v>
      </c>
      <c r="BQ372" s="29" t="s">
        <v>8</v>
      </c>
      <c r="BR372" s="29" t="s">
        <v>8</v>
      </c>
      <c r="BS372" s="29" t="s">
        <v>3505</v>
      </c>
      <c r="BT372" s="29" t="b">
        <v>0</v>
      </c>
      <c r="BU372" s="29" t="b">
        <v>0</v>
      </c>
      <c r="BV372" s="29" t="b">
        <v>0</v>
      </c>
      <c r="BW372" s="29" t="b">
        <v>0</v>
      </c>
      <c r="BX372" s="29" t="b">
        <v>0</v>
      </c>
      <c r="BY372" s="29" t="b">
        <v>1</v>
      </c>
      <c r="BZ372" s="29" t="b">
        <v>1</v>
      </c>
      <c r="CA372" s="29" t="b">
        <v>0</v>
      </c>
      <c r="CB372" s="29">
        <v>1</v>
      </c>
      <c r="CC372" s="29" t="s">
        <v>5237</v>
      </c>
      <c r="CD372" s="29" t="s">
        <v>5238</v>
      </c>
      <c r="CE372" s="29" t="s">
        <v>5239</v>
      </c>
      <c r="CF372" s="29" t="s">
        <v>5240</v>
      </c>
    </row>
    <row r="373" spans="1:84" x14ac:dyDescent="0.25">
      <c r="A373" s="29" t="s">
        <v>5241</v>
      </c>
      <c r="B373" s="29">
        <v>310410942995952</v>
      </c>
      <c r="C373" s="29">
        <v>8.9014103279429894E+19</v>
      </c>
      <c r="D373" s="29">
        <v>353118083539513</v>
      </c>
      <c r="E373" s="29">
        <v>44</v>
      </c>
      <c r="F373" s="29">
        <v>7</v>
      </c>
      <c r="G373" s="29">
        <v>1370</v>
      </c>
      <c r="H373" s="29">
        <v>1370</v>
      </c>
      <c r="I373" s="29" t="s">
        <v>5242</v>
      </c>
      <c r="J373" s="29" t="s">
        <v>5243</v>
      </c>
      <c r="K373" s="50">
        <v>2386963820383860</v>
      </c>
      <c r="L373" s="50">
        <v>9042983045204140</v>
      </c>
      <c r="M373" s="50">
        <v>-4411651623660770</v>
      </c>
      <c r="N373" s="29" t="s">
        <v>18972</v>
      </c>
      <c r="O373" s="29">
        <v>1</v>
      </c>
      <c r="P373" s="29">
        <v>0</v>
      </c>
      <c r="Q373" s="29" t="s">
        <v>8</v>
      </c>
      <c r="R373" s="29" t="s">
        <v>8</v>
      </c>
      <c r="S373" s="29" t="s">
        <v>8</v>
      </c>
      <c r="T373" s="29" t="s">
        <v>8</v>
      </c>
      <c r="U373" s="29" t="s">
        <v>8</v>
      </c>
      <c r="V373" s="29" t="s">
        <v>8</v>
      </c>
      <c r="W373" s="29" t="s">
        <v>8</v>
      </c>
      <c r="X373" s="29" t="s">
        <v>8</v>
      </c>
      <c r="Y373" s="29" t="s">
        <v>8</v>
      </c>
      <c r="Z373" s="29" t="s">
        <v>8</v>
      </c>
      <c r="AA373" s="29" t="s">
        <v>8</v>
      </c>
      <c r="AB373" s="29" t="s">
        <v>8</v>
      </c>
      <c r="AC373" s="29" t="s">
        <v>8</v>
      </c>
      <c r="AD373" s="29" t="s">
        <v>8</v>
      </c>
      <c r="AE373" s="29" t="s">
        <v>8</v>
      </c>
      <c r="AF373" s="29" t="s">
        <v>8</v>
      </c>
      <c r="AG373" s="29" t="s">
        <v>8</v>
      </c>
      <c r="AH373" s="29" t="s">
        <v>8</v>
      </c>
      <c r="AI373" s="29" t="s">
        <v>8</v>
      </c>
      <c r="AJ373" s="29" t="s">
        <v>8</v>
      </c>
      <c r="AK373" s="29" t="s">
        <v>8</v>
      </c>
      <c r="AL373" s="29" t="s">
        <v>8</v>
      </c>
      <c r="AM373" s="29" t="s">
        <v>8</v>
      </c>
      <c r="AN373" s="29" t="s">
        <v>8</v>
      </c>
      <c r="AO373" s="29" t="s">
        <v>8</v>
      </c>
      <c r="AP373" s="29" t="s">
        <v>8</v>
      </c>
      <c r="AQ373" s="29" t="s">
        <v>8</v>
      </c>
      <c r="AR373" s="29" t="s">
        <v>8</v>
      </c>
      <c r="AS373" s="29" t="s">
        <v>8</v>
      </c>
      <c r="AT373" s="29">
        <v>4</v>
      </c>
      <c r="AU373" s="29" t="s">
        <v>8</v>
      </c>
      <c r="AV373" s="29">
        <v>2</v>
      </c>
      <c r="AW373" s="29">
        <v>2</v>
      </c>
      <c r="AX373" s="29">
        <v>0</v>
      </c>
      <c r="AY373" s="29">
        <v>11</v>
      </c>
      <c r="AZ373" s="29">
        <v>1</v>
      </c>
      <c r="BA373" s="29" t="s">
        <v>8</v>
      </c>
      <c r="BB373" s="29" t="s">
        <v>8</v>
      </c>
      <c r="BC373" s="29" t="s">
        <v>8</v>
      </c>
      <c r="BD373" s="29" t="s">
        <v>8</v>
      </c>
      <c r="BE373" s="29" t="s">
        <v>8</v>
      </c>
      <c r="BF373" s="29" t="s">
        <v>8</v>
      </c>
      <c r="BG373" s="29" t="s">
        <v>8</v>
      </c>
      <c r="BH373" s="29" t="s">
        <v>8</v>
      </c>
      <c r="BI373" s="29" t="s">
        <v>8</v>
      </c>
      <c r="BJ373" s="29" t="s">
        <v>8</v>
      </c>
      <c r="BK373" s="29" t="s">
        <v>8</v>
      </c>
      <c r="BL373" s="29" t="s">
        <v>8</v>
      </c>
      <c r="BM373" s="29" t="s">
        <v>8</v>
      </c>
      <c r="BN373" s="29" t="s">
        <v>8</v>
      </c>
      <c r="BO373" s="29" t="s">
        <v>8</v>
      </c>
      <c r="BP373" s="29" t="s">
        <v>8</v>
      </c>
      <c r="BQ373" s="29" t="s">
        <v>8</v>
      </c>
      <c r="BR373" s="29" t="s">
        <v>8</v>
      </c>
      <c r="BS373" s="29" t="s">
        <v>3505</v>
      </c>
      <c r="BT373" s="29" t="b">
        <v>0</v>
      </c>
      <c r="BU373" s="29" t="b">
        <v>0</v>
      </c>
      <c r="BV373" s="29" t="b">
        <v>0</v>
      </c>
      <c r="BW373" s="29" t="b">
        <v>0</v>
      </c>
      <c r="BX373" s="29" t="b">
        <v>0</v>
      </c>
      <c r="BY373" s="29" t="b">
        <v>1</v>
      </c>
      <c r="BZ373" s="29" t="b">
        <v>1</v>
      </c>
      <c r="CA373" s="29" t="b">
        <v>0</v>
      </c>
      <c r="CB373" s="29">
        <v>1</v>
      </c>
      <c r="CC373" s="29" t="s">
        <v>5244</v>
      </c>
      <c r="CD373" s="29" t="s">
        <v>5245</v>
      </c>
      <c r="CE373" s="29" t="s">
        <v>5246</v>
      </c>
      <c r="CF373" s="29" t="s">
        <v>5247</v>
      </c>
    </row>
    <row r="374" spans="1:84" x14ac:dyDescent="0.25">
      <c r="A374" s="29" t="s">
        <v>5248</v>
      </c>
      <c r="B374" s="29">
        <v>310410942995952</v>
      </c>
      <c r="C374" s="29">
        <v>8.9014103279429894E+19</v>
      </c>
      <c r="D374" s="29">
        <v>353118083539513</v>
      </c>
      <c r="E374" s="29">
        <v>44</v>
      </c>
      <c r="F374" s="29">
        <v>1</v>
      </c>
      <c r="G374" s="29">
        <v>1375</v>
      </c>
      <c r="H374" s="29">
        <v>1375</v>
      </c>
      <c r="I374" s="29" t="s">
        <v>5249</v>
      </c>
      <c r="J374" s="29" t="s">
        <v>5250</v>
      </c>
      <c r="K374" s="50">
        <v>2.38697319987865E+16</v>
      </c>
      <c r="L374" s="50">
        <v>9042963758952190</v>
      </c>
      <c r="M374" s="50">
        <v>-3721102698918740</v>
      </c>
      <c r="N374" s="29" t="s">
        <v>18972</v>
      </c>
      <c r="O374" s="29">
        <v>1</v>
      </c>
      <c r="P374" s="29">
        <v>0</v>
      </c>
      <c r="Q374" s="29" t="s">
        <v>19132</v>
      </c>
      <c r="R374" s="29" t="s">
        <v>8</v>
      </c>
      <c r="S374" s="29" t="s">
        <v>8</v>
      </c>
      <c r="T374" s="29" t="s">
        <v>8</v>
      </c>
      <c r="U374" s="29" t="s">
        <v>8</v>
      </c>
      <c r="V374" s="29" t="s">
        <v>8</v>
      </c>
      <c r="W374" s="29" t="s">
        <v>8</v>
      </c>
      <c r="X374" s="29" t="s">
        <v>8</v>
      </c>
      <c r="Y374" s="29" t="s">
        <v>8</v>
      </c>
      <c r="Z374" s="29" t="s">
        <v>8</v>
      </c>
      <c r="AA374" s="29" t="s">
        <v>8</v>
      </c>
      <c r="AB374" s="29" t="s">
        <v>8</v>
      </c>
      <c r="AC374" s="29" t="s">
        <v>8</v>
      </c>
      <c r="AD374" s="29" t="s">
        <v>8</v>
      </c>
      <c r="AE374" s="29" t="s">
        <v>8</v>
      </c>
      <c r="AF374" s="29" t="s">
        <v>8</v>
      </c>
      <c r="AG374" s="29" t="s">
        <v>8</v>
      </c>
      <c r="AH374" s="29" t="s">
        <v>8</v>
      </c>
      <c r="AI374" s="29" t="s">
        <v>8</v>
      </c>
      <c r="AJ374" s="29" t="s">
        <v>8</v>
      </c>
      <c r="AK374" s="29" t="s">
        <v>8</v>
      </c>
      <c r="AL374" s="29" t="s">
        <v>8</v>
      </c>
      <c r="AM374" s="29" t="s">
        <v>8</v>
      </c>
      <c r="AN374" s="29" t="s">
        <v>8</v>
      </c>
      <c r="AO374" s="29" t="s">
        <v>8</v>
      </c>
      <c r="AP374" s="29" t="s">
        <v>8</v>
      </c>
      <c r="AQ374" s="29" t="s">
        <v>8</v>
      </c>
      <c r="AR374" s="29" t="s">
        <v>8</v>
      </c>
      <c r="AS374" s="29" t="s">
        <v>8</v>
      </c>
      <c r="AT374" s="29" t="s">
        <v>8</v>
      </c>
      <c r="AU374" s="29" t="s">
        <v>8</v>
      </c>
      <c r="AV374" s="29" t="s">
        <v>8</v>
      </c>
      <c r="AW374" s="29" t="s">
        <v>8</v>
      </c>
      <c r="AX374" s="29" t="s">
        <v>8</v>
      </c>
      <c r="AY374" s="29" t="s">
        <v>8</v>
      </c>
      <c r="AZ374" s="29" t="s">
        <v>8</v>
      </c>
      <c r="BA374" s="29" t="s">
        <v>8</v>
      </c>
      <c r="BB374" s="29" t="s">
        <v>8</v>
      </c>
      <c r="BC374" s="29">
        <v>3</v>
      </c>
      <c r="BD374" s="29">
        <v>2</v>
      </c>
      <c r="BE374" s="29">
        <v>1</v>
      </c>
      <c r="BF374" s="29">
        <v>4</v>
      </c>
      <c r="BG374" s="29" t="s">
        <v>8</v>
      </c>
      <c r="BH374" s="29">
        <v>0</v>
      </c>
      <c r="BI374" s="29">
        <v>0</v>
      </c>
      <c r="BJ374" s="29">
        <v>0</v>
      </c>
      <c r="BK374" s="29">
        <v>0</v>
      </c>
      <c r="BL374" s="29">
        <v>0</v>
      </c>
      <c r="BM374" s="29">
        <v>1</v>
      </c>
      <c r="BN374" s="29">
        <v>0</v>
      </c>
      <c r="BO374" s="29">
        <v>1</v>
      </c>
      <c r="BP374" s="29">
        <v>3</v>
      </c>
      <c r="BQ374" s="29" t="s">
        <v>8</v>
      </c>
      <c r="BR374" s="29" t="s">
        <v>8</v>
      </c>
      <c r="BS374" s="29" t="s">
        <v>5251</v>
      </c>
      <c r="BT374" s="29" t="b">
        <v>0</v>
      </c>
      <c r="BU374" s="29" t="b">
        <v>0</v>
      </c>
      <c r="BV374" s="29" t="b">
        <v>0</v>
      </c>
      <c r="BW374" s="29" t="b">
        <v>0</v>
      </c>
      <c r="BX374" s="29" t="b">
        <v>0</v>
      </c>
      <c r="BY374" s="29" t="b">
        <v>1</v>
      </c>
      <c r="BZ374" s="29" t="b">
        <v>1</v>
      </c>
      <c r="CA374" s="29" t="b">
        <v>0</v>
      </c>
      <c r="CB374" s="29">
        <v>1</v>
      </c>
      <c r="CC374" s="29" t="s">
        <v>5252</v>
      </c>
      <c r="CD374" s="29" t="s">
        <v>5253</v>
      </c>
      <c r="CE374" s="29" t="s">
        <v>5254</v>
      </c>
      <c r="CF374" s="29" t="s">
        <v>5255</v>
      </c>
    </row>
    <row r="375" spans="1:84" x14ac:dyDescent="0.25">
      <c r="A375" s="29" t="s">
        <v>5256</v>
      </c>
      <c r="B375" s="29">
        <v>310410942995952</v>
      </c>
      <c r="C375" s="29">
        <v>8.9014103279429894E+19</v>
      </c>
      <c r="D375" s="29">
        <v>353118083539513</v>
      </c>
      <c r="E375" s="29">
        <v>44</v>
      </c>
      <c r="F375" s="29">
        <v>7</v>
      </c>
      <c r="G375" s="29">
        <v>1371</v>
      </c>
      <c r="H375" s="29">
        <v>1371</v>
      </c>
      <c r="I375" s="29" t="s">
        <v>5257</v>
      </c>
      <c r="J375" s="29" t="s">
        <v>5258</v>
      </c>
      <c r="K375" s="50">
        <v>2.38700154080854E+16</v>
      </c>
      <c r="L375" s="50">
        <v>9042802029071930</v>
      </c>
      <c r="M375" s="50">
        <v>-3774664771046980</v>
      </c>
      <c r="N375" s="29" t="s">
        <v>18972</v>
      </c>
      <c r="O375" s="29">
        <v>1</v>
      </c>
      <c r="P375" s="29">
        <v>0</v>
      </c>
      <c r="Q375" s="29" t="s">
        <v>8</v>
      </c>
      <c r="R375" s="29" t="s">
        <v>8</v>
      </c>
      <c r="S375" s="29" t="s">
        <v>8</v>
      </c>
      <c r="T375" s="29" t="s">
        <v>8</v>
      </c>
      <c r="U375" s="29" t="s">
        <v>8</v>
      </c>
      <c r="V375" s="29" t="s">
        <v>8</v>
      </c>
      <c r="W375" s="29" t="s">
        <v>8</v>
      </c>
      <c r="X375" s="29" t="s">
        <v>8</v>
      </c>
      <c r="Y375" s="29" t="s">
        <v>8</v>
      </c>
      <c r="Z375" s="29" t="s">
        <v>8</v>
      </c>
      <c r="AA375" s="29" t="s">
        <v>8</v>
      </c>
      <c r="AB375" s="29" t="s">
        <v>8</v>
      </c>
      <c r="AC375" s="29" t="s">
        <v>8</v>
      </c>
      <c r="AD375" s="29" t="s">
        <v>8</v>
      </c>
      <c r="AE375" s="29" t="s">
        <v>8</v>
      </c>
      <c r="AF375" s="29" t="s">
        <v>8</v>
      </c>
      <c r="AG375" s="29" t="s">
        <v>8</v>
      </c>
      <c r="AH375" s="29" t="s">
        <v>8</v>
      </c>
      <c r="AI375" s="29" t="s">
        <v>8</v>
      </c>
      <c r="AJ375" s="29" t="s">
        <v>8</v>
      </c>
      <c r="AK375" s="29" t="s">
        <v>8</v>
      </c>
      <c r="AL375" s="29" t="s">
        <v>8</v>
      </c>
      <c r="AM375" s="29" t="s">
        <v>8</v>
      </c>
      <c r="AN375" s="29" t="s">
        <v>8</v>
      </c>
      <c r="AO375" s="29" t="s">
        <v>8</v>
      </c>
      <c r="AP375" s="29" t="s">
        <v>8</v>
      </c>
      <c r="AQ375" s="29" t="s">
        <v>8</v>
      </c>
      <c r="AR375" s="29" t="s">
        <v>8</v>
      </c>
      <c r="AS375" s="29" t="s">
        <v>8</v>
      </c>
      <c r="AT375" s="29">
        <v>3</v>
      </c>
      <c r="AU375" s="29" t="s">
        <v>8</v>
      </c>
      <c r="AV375" s="29">
        <v>2</v>
      </c>
      <c r="AW375" s="29">
        <v>1</v>
      </c>
      <c r="AX375" s="29">
        <v>0</v>
      </c>
      <c r="AY375" s="29">
        <v>21</v>
      </c>
      <c r="AZ375" s="29">
        <v>1</v>
      </c>
      <c r="BA375" s="29" t="s">
        <v>8</v>
      </c>
      <c r="BB375" s="29" t="s">
        <v>8</v>
      </c>
      <c r="BC375" s="29" t="s">
        <v>8</v>
      </c>
      <c r="BD375" s="29" t="s">
        <v>8</v>
      </c>
      <c r="BE375" s="29" t="s">
        <v>8</v>
      </c>
      <c r="BF375" s="29" t="s">
        <v>8</v>
      </c>
      <c r="BG375" s="29" t="s">
        <v>8</v>
      </c>
      <c r="BH375" s="29" t="s">
        <v>8</v>
      </c>
      <c r="BI375" s="29" t="s">
        <v>8</v>
      </c>
      <c r="BJ375" s="29" t="s">
        <v>8</v>
      </c>
      <c r="BK375" s="29" t="s">
        <v>8</v>
      </c>
      <c r="BL375" s="29" t="s">
        <v>8</v>
      </c>
      <c r="BM375" s="29" t="s">
        <v>8</v>
      </c>
      <c r="BN375" s="29" t="s">
        <v>8</v>
      </c>
      <c r="BO375" s="29" t="s">
        <v>8</v>
      </c>
      <c r="BP375" s="29" t="s">
        <v>8</v>
      </c>
      <c r="BQ375" s="29" t="s">
        <v>8</v>
      </c>
      <c r="BR375" s="29" t="s">
        <v>8</v>
      </c>
      <c r="BS375" s="29" t="s">
        <v>1001</v>
      </c>
      <c r="BT375" s="29" t="b">
        <v>0</v>
      </c>
      <c r="BU375" s="29" t="b">
        <v>0</v>
      </c>
      <c r="BV375" s="29" t="b">
        <v>0</v>
      </c>
      <c r="BW375" s="29" t="b">
        <v>0</v>
      </c>
      <c r="BX375" s="29" t="b">
        <v>0</v>
      </c>
      <c r="BY375" s="29" t="b">
        <v>1</v>
      </c>
      <c r="BZ375" s="29" t="b">
        <v>1</v>
      </c>
      <c r="CA375" s="29" t="b">
        <v>0</v>
      </c>
      <c r="CB375" s="29">
        <v>1</v>
      </c>
      <c r="CC375" s="29" t="s">
        <v>5259</v>
      </c>
      <c r="CD375" s="29" t="s">
        <v>5260</v>
      </c>
      <c r="CE375" s="29" t="s">
        <v>5261</v>
      </c>
      <c r="CF375" s="29" t="s">
        <v>5262</v>
      </c>
    </row>
    <row r="376" spans="1:84" x14ac:dyDescent="0.25">
      <c r="A376" s="29" t="s">
        <v>5263</v>
      </c>
      <c r="B376" s="29">
        <v>310410942995952</v>
      </c>
      <c r="C376" s="29">
        <v>8.9014103279429894E+19</v>
      </c>
      <c r="D376" s="29">
        <v>353118083539513</v>
      </c>
      <c r="E376" s="29">
        <v>44</v>
      </c>
      <c r="F376" s="29">
        <v>1</v>
      </c>
      <c r="G376" s="29">
        <v>1376</v>
      </c>
      <c r="H376" s="29">
        <v>1376</v>
      </c>
      <c r="I376" s="29" t="s">
        <v>5264</v>
      </c>
      <c r="J376" s="29" t="s">
        <v>5265</v>
      </c>
      <c r="K376" s="50">
        <v>2.387026822367E+16</v>
      </c>
      <c r="L376" s="50">
        <v>9042963844881280</v>
      </c>
      <c r="M376" s="50">
        <v>-4666981820671980</v>
      </c>
      <c r="N376" s="29" t="s">
        <v>18972</v>
      </c>
      <c r="O376" s="29">
        <v>1</v>
      </c>
      <c r="P376" s="29">
        <v>0</v>
      </c>
      <c r="Q376" s="29" t="s">
        <v>18986</v>
      </c>
      <c r="R376" s="29" t="s">
        <v>8</v>
      </c>
      <c r="S376" s="29" t="s">
        <v>8</v>
      </c>
      <c r="T376" s="29" t="s">
        <v>8</v>
      </c>
      <c r="U376" s="29" t="s">
        <v>8</v>
      </c>
      <c r="V376" s="29" t="s">
        <v>8</v>
      </c>
      <c r="W376" s="29" t="s">
        <v>8</v>
      </c>
      <c r="X376" s="29" t="s">
        <v>8</v>
      </c>
      <c r="Y376" s="29" t="s">
        <v>8</v>
      </c>
      <c r="Z376" s="29" t="s">
        <v>8</v>
      </c>
      <c r="AA376" s="29" t="s">
        <v>8</v>
      </c>
      <c r="AB376" s="29" t="s">
        <v>8</v>
      </c>
      <c r="AC376" s="29" t="s">
        <v>8</v>
      </c>
      <c r="AD376" s="29" t="s">
        <v>8</v>
      </c>
      <c r="AE376" s="29" t="s">
        <v>8</v>
      </c>
      <c r="AF376" s="29" t="s">
        <v>8</v>
      </c>
      <c r="AG376" s="29" t="s">
        <v>8</v>
      </c>
      <c r="AH376" s="29" t="s">
        <v>8</v>
      </c>
      <c r="AI376" s="29" t="s">
        <v>8</v>
      </c>
      <c r="AJ376" s="29" t="s">
        <v>8</v>
      </c>
      <c r="AK376" s="29" t="s">
        <v>8</v>
      </c>
      <c r="AL376" s="29" t="s">
        <v>8</v>
      </c>
      <c r="AM376" s="29" t="s">
        <v>8</v>
      </c>
      <c r="AN376" s="29" t="s">
        <v>8</v>
      </c>
      <c r="AO376" s="29" t="s">
        <v>8</v>
      </c>
      <c r="AP376" s="29" t="s">
        <v>8</v>
      </c>
      <c r="AQ376" s="29" t="s">
        <v>8</v>
      </c>
      <c r="AR376" s="29" t="s">
        <v>8</v>
      </c>
      <c r="AS376" s="29" t="s">
        <v>8</v>
      </c>
      <c r="AT376" s="29" t="s">
        <v>8</v>
      </c>
      <c r="AU376" s="29" t="s">
        <v>8</v>
      </c>
      <c r="AV376" s="29" t="s">
        <v>8</v>
      </c>
      <c r="AW376" s="29" t="s">
        <v>8</v>
      </c>
      <c r="AX376" s="29" t="s">
        <v>8</v>
      </c>
      <c r="AY376" s="29" t="s">
        <v>8</v>
      </c>
      <c r="AZ376" s="29" t="s">
        <v>8</v>
      </c>
      <c r="BA376" s="29" t="s">
        <v>8</v>
      </c>
      <c r="BB376" s="29" t="s">
        <v>8</v>
      </c>
      <c r="BC376" s="29">
        <v>3</v>
      </c>
      <c r="BD376" s="29">
        <v>1</v>
      </c>
      <c r="BE376" s="29">
        <v>1</v>
      </c>
      <c r="BF376" s="29">
        <v>4</v>
      </c>
      <c r="BG376" s="29" t="s">
        <v>8</v>
      </c>
      <c r="BH376" s="29">
        <v>0</v>
      </c>
      <c r="BI376" s="29">
        <v>0</v>
      </c>
      <c r="BJ376" s="29">
        <v>0</v>
      </c>
      <c r="BK376" s="29">
        <v>0</v>
      </c>
      <c r="BL376" s="29">
        <v>0</v>
      </c>
      <c r="BM376" s="29">
        <v>0</v>
      </c>
      <c r="BN376" s="29">
        <v>0</v>
      </c>
      <c r="BO376" s="29">
        <v>0</v>
      </c>
      <c r="BP376" s="29" t="s">
        <v>8</v>
      </c>
      <c r="BQ376" s="29" t="s">
        <v>8</v>
      </c>
      <c r="BR376" s="29" t="s">
        <v>8</v>
      </c>
      <c r="BS376" s="29" t="s">
        <v>5266</v>
      </c>
      <c r="BT376" s="29" t="b">
        <v>0</v>
      </c>
      <c r="BU376" s="29" t="b">
        <v>0</v>
      </c>
      <c r="BV376" s="29" t="b">
        <v>0</v>
      </c>
      <c r="BW376" s="29" t="b">
        <v>0</v>
      </c>
      <c r="BX376" s="29" t="b">
        <v>0</v>
      </c>
      <c r="BY376" s="29" t="b">
        <v>1</v>
      </c>
      <c r="BZ376" s="29" t="b">
        <v>1</v>
      </c>
      <c r="CA376" s="29" t="b">
        <v>0</v>
      </c>
      <c r="CB376" s="29">
        <v>1</v>
      </c>
      <c r="CC376" s="29" t="s">
        <v>5267</v>
      </c>
      <c r="CD376" s="29" t="s">
        <v>5268</v>
      </c>
      <c r="CE376" s="29" t="s">
        <v>5269</v>
      </c>
      <c r="CF376" s="29" t="s">
        <v>5270</v>
      </c>
    </row>
    <row r="377" spans="1:84" x14ac:dyDescent="0.25">
      <c r="A377" s="29" t="s">
        <v>5271</v>
      </c>
      <c r="B377" s="29">
        <v>310410946642114</v>
      </c>
      <c r="C377" s="29">
        <v>8.9014103279466398E+19</v>
      </c>
      <c r="D377" s="29">
        <v>353118084379430</v>
      </c>
      <c r="E377" s="29">
        <v>44</v>
      </c>
      <c r="F377" s="29">
        <v>9</v>
      </c>
      <c r="G377" s="29">
        <v>1361</v>
      </c>
      <c r="H377" s="29">
        <v>1361</v>
      </c>
      <c r="I377" s="29" t="s">
        <v>5272</v>
      </c>
      <c r="J377" s="29" t="s">
        <v>5273</v>
      </c>
      <c r="K377" s="50">
        <v>2.38699348483319E+16</v>
      </c>
      <c r="L377" s="50">
        <v>904317450653134</v>
      </c>
      <c r="M377" s="50">
        <v>-4971174124911030</v>
      </c>
      <c r="N377" s="29" t="s">
        <v>18972</v>
      </c>
      <c r="O377" s="29">
        <v>1</v>
      </c>
      <c r="P377" s="29">
        <v>1</v>
      </c>
      <c r="Q377" s="29" t="s">
        <v>19133</v>
      </c>
      <c r="R377" s="29" t="s">
        <v>8</v>
      </c>
      <c r="S377" s="29" t="s">
        <v>8</v>
      </c>
      <c r="T377" s="29" t="s">
        <v>8</v>
      </c>
      <c r="U377" s="29" t="s">
        <v>8</v>
      </c>
      <c r="V377" s="29">
        <v>5</v>
      </c>
      <c r="W377" s="29" t="s">
        <v>5274</v>
      </c>
      <c r="X377" s="29">
        <v>0</v>
      </c>
      <c r="Y377" s="29" t="s">
        <v>8</v>
      </c>
      <c r="Z377" s="29">
        <v>1</v>
      </c>
      <c r="AA377" s="29" t="s">
        <v>18985</v>
      </c>
      <c r="AB377" s="29" t="s">
        <v>19134</v>
      </c>
      <c r="AC377" s="29" t="s">
        <v>8</v>
      </c>
      <c r="AD377" s="29" t="s">
        <v>8</v>
      </c>
      <c r="AE377" s="29" t="s">
        <v>8</v>
      </c>
      <c r="AF377" s="29" t="s">
        <v>8</v>
      </c>
      <c r="AG377" s="29" t="s">
        <v>8</v>
      </c>
      <c r="AH377" s="29" t="s">
        <v>8</v>
      </c>
      <c r="AI377" s="29" t="s">
        <v>8</v>
      </c>
      <c r="AJ377" s="29" t="s">
        <v>8</v>
      </c>
      <c r="AK377" s="29" t="s">
        <v>8</v>
      </c>
      <c r="AL377" s="29" t="s">
        <v>8</v>
      </c>
      <c r="AM377" s="29" t="s">
        <v>8</v>
      </c>
      <c r="AN377" s="29" t="s">
        <v>8</v>
      </c>
      <c r="AO377" s="29" t="s">
        <v>8</v>
      </c>
      <c r="AP377" s="29" t="s">
        <v>8</v>
      </c>
      <c r="AQ377" s="29" t="s">
        <v>8</v>
      </c>
      <c r="AR377" s="29" t="s">
        <v>8</v>
      </c>
      <c r="AS377" s="29" t="s">
        <v>8</v>
      </c>
      <c r="AT377" s="29" t="s">
        <v>8</v>
      </c>
      <c r="AU377" s="29" t="s">
        <v>8</v>
      </c>
      <c r="AV377" s="29" t="s">
        <v>8</v>
      </c>
      <c r="AW377" s="29" t="s">
        <v>8</v>
      </c>
      <c r="AX377" s="29" t="s">
        <v>8</v>
      </c>
      <c r="AY377" s="29" t="s">
        <v>8</v>
      </c>
      <c r="AZ377" s="29" t="s">
        <v>8</v>
      </c>
      <c r="BA377" s="29" t="s">
        <v>8</v>
      </c>
      <c r="BB377" s="29" t="s">
        <v>8</v>
      </c>
      <c r="BC377" s="29" t="s">
        <v>8</v>
      </c>
      <c r="BD377" s="29" t="s">
        <v>8</v>
      </c>
      <c r="BE377" s="29" t="s">
        <v>8</v>
      </c>
      <c r="BF377" s="29" t="s">
        <v>8</v>
      </c>
      <c r="BG377" s="29" t="s">
        <v>8</v>
      </c>
      <c r="BH377" s="29" t="s">
        <v>8</v>
      </c>
      <c r="BI377" s="29" t="s">
        <v>8</v>
      </c>
      <c r="BJ377" s="29" t="s">
        <v>8</v>
      </c>
      <c r="BK377" s="29" t="s">
        <v>8</v>
      </c>
      <c r="BL377" s="29" t="s">
        <v>8</v>
      </c>
      <c r="BM377" s="29" t="s">
        <v>8</v>
      </c>
      <c r="BN377" s="29" t="s">
        <v>8</v>
      </c>
      <c r="BO377" s="29" t="s">
        <v>8</v>
      </c>
      <c r="BP377" s="29" t="s">
        <v>8</v>
      </c>
      <c r="BQ377" s="29" t="s">
        <v>8</v>
      </c>
      <c r="BR377" s="29" t="s">
        <v>8</v>
      </c>
      <c r="BS377" s="29" t="s">
        <v>5275</v>
      </c>
      <c r="BT377" s="29" t="b">
        <v>0</v>
      </c>
      <c r="BU377" s="29" t="b">
        <v>0</v>
      </c>
      <c r="BV377" s="29" t="b">
        <v>0</v>
      </c>
      <c r="BW377" s="29" t="b">
        <v>1</v>
      </c>
      <c r="BX377" s="29" t="b">
        <v>1</v>
      </c>
      <c r="BY377" s="29" t="b">
        <v>0</v>
      </c>
      <c r="BZ377" s="29" t="b">
        <v>0</v>
      </c>
      <c r="CA377" s="29" t="b">
        <v>0</v>
      </c>
      <c r="CB377" s="29">
        <v>1</v>
      </c>
      <c r="CC377" s="29" t="s">
        <v>5276</v>
      </c>
      <c r="CD377" s="29" t="s">
        <v>5277</v>
      </c>
      <c r="CE377" s="29" t="s">
        <v>5278</v>
      </c>
      <c r="CF377" s="29" t="s">
        <v>5279</v>
      </c>
    </row>
    <row r="378" spans="1:84" x14ac:dyDescent="0.25">
      <c r="A378" s="29" t="s">
        <v>5280</v>
      </c>
      <c r="B378" s="29">
        <v>310410946642114</v>
      </c>
      <c r="C378" s="29">
        <v>8.9014103279466398E+19</v>
      </c>
      <c r="D378" s="29">
        <v>353118084379430</v>
      </c>
      <c r="E378" s="29">
        <v>44</v>
      </c>
      <c r="F378" s="29">
        <v>11</v>
      </c>
      <c r="G378" s="29">
        <v>1367</v>
      </c>
      <c r="H378" s="29">
        <v>1367</v>
      </c>
      <c r="I378" s="29" t="s">
        <v>5281</v>
      </c>
      <c r="J378" s="29" t="s">
        <v>5282</v>
      </c>
      <c r="K378" s="50">
        <v>2.38704230889514E+16</v>
      </c>
      <c r="L378" s="50">
        <v>9043115721095060</v>
      </c>
      <c r="M378" s="50">
        <v>-3.27514663497506E+16</v>
      </c>
      <c r="N378" s="29" t="s">
        <v>18972</v>
      </c>
      <c r="O378" s="29">
        <v>1</v>
      </c>
      <c r="P378" s="29">
        <v>0</v>
      </c>
      <c r="Q378" s="29" t="s">
        <v>8</v>
      </c>
      <c r="R378" s="29" t="s">
        <v>8</v>
      </c>
      <c r="S378" s="29" t="s">
        <v>8</v>
      </c>
      <c r="T378" s="29" t="s">
        <v>8</v>
      </c>
      <c r="U378" s="29" t="s">
        <v>8</v>
      </c>
      <c r="V378" s="29" t="s">
        <v>8</v>
      </c>
      <c r="W378" s="29" t="s">
        <v>8</v>
      </c>
      <c r="X378" s="29" t="s">
        <v>8</v>
      </c>
      <c r="Y378" s="29" t="s">
        <v>8</v>
      </c>
      <c r="Z378" s="29" t="s">
        <v>8</v>
      </c>
      <c r="AA378" s="29" t="s">
        <v>8</v>
      </c>
      <c r="AB378" s="29" t="s">
        <v>8</v>
      </c>
      <c r="AC378" s="29" t="s">
        <v>8</v>
      </c>
      <c r="AD378" s="29" t="s">
        <v>8</v>
      </c>
      <c r="AE378" s="29" t="s">
        <v>8</v>
      </c>
      <c r="AF378" s="29" t="s">
        <v>8</v>
      </c>
      <c r="AG378" s="29" t="s">
        <v>8</v>
      </c>
      <c r="AH378" s="29" t="s">
        <v>8</v>
      </c>
      <c r="AI378" s="29" t="s">
        <v>8</v>
      </c>
      <c r="AJ378" s="29" t="s">
        <v>8</v>
      </c>
      <c r="AK378" s="29" t="s">
        <v>8</v>
      </c>
      <c r="AL378" s="29" t="s">
        <v>8</v>
      </c>
      <c r="AM378" s="29" t="s">
        <v>8</v>
      </c>
      <c r="AN378" s="29" t="s">
        <v>8</v>
      </c>
      <c r="AO378" s="29" t="s">
        <v>8</v>
      </c>
      <c r="AP378" s="29" t="s">
        <v>8</v>
      </c>
      <c r="AQ378" s="29" t="s">
        <v>8</v>
      </c>
      <c r="AR378" s="29" t="s">
        <v>8</v>
      </c>
      <c r="AS378" s="29" t="s">
        <v>8</v>
      </c>
      <c r="AT378" s="29" t="s">
        <v>8</v>
      </c>
      <c r="AU378" s="29" t="s">
        <v>8</v>
      </c>
      <c r="AV378" s="29" t="s">
        <v>8</v>
      </c>
      <c r="AW378" s="29" t="s">
        <v>8</v>
      </c>
      <c r="AX378" s="29" t="s">
        <v>8</v>
      </c>
      <c r="AY378" s="29" t="s">
        <v>8</v>
      </c>
      <c r="AZ378" s="29" t="s">
        <v>8</v>
      </c>
      <c r="BA378" s="29" t="s">
        <v>8</v>
      </c>
      <c r="BB378" s="29" t="s">
        <v>8</v>
      </c>
      <c r="BC378" s="29" t="s">
        <v>8</v>
      </c>
      <c r="BD378" s="29" t="s">
        <v>8</v>
      </c>
      <c r="BE378" s="29" t="s">
        <v>8</v>
      </c>
      <c r="BF378" s="29" t="s">
        <v>8</v>
      </c>
      <c r="BG378" s="29" t="s">
        <v>8</v>
      </c>
      <c r="BH378" s="29" t="s">
        <v>8</v>
      </c>
      <c r="BI378" s="29" t="s">
        <v>8</v>
      </c>
      <c r="BJ378" s="29" t="s">
        <v>8</v>
      </c>
      <c r="BK378" s="29" t="s">
        <v>8</v>
      </c>
      <c r="BL378" s="29" t="s">
        <v>8</v>
      </c>
      <c r="BM378" s="29" t="s">
        <v>8</v>
      </c>
      <c r="BN378" s="29" t="s">
        <v>8</v>
      </c>
      <c r="BO378" s="29" t="s">
        <v>8</v>
      </c>
      <c r="BP378" s="29" t="s">
        <v>8</v>
      </c>
      <c r="BQ378" s="29">
        <v>2</v>
      </c>
      <c r="BR378" s="29" t="s">
        <v>8</v>
      </c>
      <c r="BS378" s="29" t="s">
        <v>2395</v>
      </c>
      <c r="BT378" s="29" t="b">
        <v>0</v>
      </c>
      <c r="BU378" s="29" t="b">
        <v>0</v>
      </c>
      <c r="BV378" s="29" t="b">
        <v>0</v>
      </c>
      <c r="BW378" s="29" t="b">
        <v>1</v>
      </c>
      <c r="BX378" s="29" t="b">
        <v>1</v>
      </c>
      <c r="BY378" s="29" t="b">
        <v>0</v>
      </c>
      <c r="BZ378" s="29" t="b">
        <v>0</v>
      </c>
      <c r="CA378" s="29" t="b">
        <v>0</v>
      </c>
      <c r="CB378" s="29">
        <v>1</v>
      </c>
      <c r="CC378" s="29" t="s">
        <v>5283</v>
      </c>
      <c r="CD378" s="29" t="s">
        <v>5284</v>
      </c>
      <c r="CE378" s="29" t="s">
        <v>5285</v>
      </c>
      <c r="CF378" s="29" t="s">
        <v>5286</v>
      </c>
    </row>
    <row r="379" spans="1:84" x14ac:dyDescent="0.25">
      <c r="A379" s="29" t="s">
        <v>5287</v>
      </c>
      <c r="B379" s="29">
        <v>310410946642114</v>
      </c>
      <c r="C379" s="29">
        <v>8.9014103279466398E+19</v>
      </c>
      <c r="D379" s="29">
        <v>353118084379430</v>
      </c>
      <c r="E379" s="29">
        <v>44</v>
      </c>
      <c r="F379" s="29">
        <v>9</v>
      </c>
      <c r="G379" s="29">
        <v>1362</v>
      </c>
      <c r="H379" s="29">
        <v>1362</v>
      </c>
      <c r="I379" s="29" t="s">
        <v>5288</v>
      </c>
      <c r="J379" s="29" t="s">
        <v>5289</v>
      </c>
      <c r="K379" s="50">
        <v>2.38696391609591E+16</v>
      </c>
      <c r="L379" s="50">
        <v>904298930946121</v>
      </c>
      <c r="M379" s="50">
        <v>-4681183750366270</v>
      </c>
      <c r="N379" s="29" t="s">
        <v>18972</v>
      </c>
      <c r="O379" s="29">
        <v>1</v>
      </c>
      <c r="P379" s="29">
        <v>0</v>
      </c>
      <c r="Q379" s="29" t="s">
        <v>19135</v>
      </c>
      <c r="R379" s="29" t="s">
        <v>8</v>
      </c>
      <c r="S379" s="29" t="s">
        <v>8</v>
      </c>
      <c r="T379" s="29" t="s">
        <v>8</v>
      </c>
      <c r="U379" s="29" t="s">
        <v>8</v>
      </c>
      <c r="V379" s="29">
        <v>4</v>
      </c>
      <c r="W379" s="29" t="s">
        <v>8</v>
      </c>
      <c r="X379" s="29">
        <v>0</v>
      </c>
      <c r="Y379" s="29" t="s">
        <v>8</v>
      </c>
      <c r="Z379" s="29">
        <v>1</v>
      </c>
      <c r="AA379" s="29" t="s">
        <v>19001</v>
      </c>
      <c r="AB379" s="29" t="s">
        <v>18974</v>
      </c>
      <c r="AC379" s="29" t="s">
        <v>8</v>
      </c>
      <c r="AD379" s="29" t="s">
        <v>8</v>
      </c>
      <c r="AE379" s="29" t="s">
        <v>8</v>
      </c>
      <c r="AF379" s="29" t="s">
        <v>8</v>
      </c>
      <c r="AG379" s="29" t="s">
        <v>8</v>
      </c>
      <c r="AH379" s="29" t="s">
        <v>8</v>
      </c>
      <c r="AI379" s="29" t="s">
        <v>8</v>
      </c>
      <c r="AJ379" s="29" t="s">
        <v>8</v>
      </c>
      <c r="AK379" s="29" t="s">
        <v>8</v>
      </c>
      <c r="AL379" s="29" t="s">
        <v>8</v>
      </c>
      <c r="AM379" s="29" t="s">
        <v>8</v>
      </c>
      <c r="AN379" s="29" t="s">
        <v>8</v>
      </c>
      <c r="AO379" s="29" t="s">
        <v>8</v>
      </c>
      <c r="AP379" s="29" t="s">
        <v>8</v>
      </c>
      <c r="AQ379" s="29" t="s">
        <v>8</v>
      </c>
      <c r="AR379" s="29" t="s">
        <v>8</v>
      </c>
      <c r="AS379" s="29" t="s">
        <v>8</v>
      </c>
      <c r="AT379" s="29" t="s">
        <v>8</v>
      </c>
      <c r="AU379" s="29" t="s">
        <v>8</v>
      </c>
      <c r="AV379" s="29" t="s">
        <v>8</v>
      </c>
      <c r="AW379" s="29" t="s">
        <v>8</v>
      </c>
      <c r="AX379" s="29" t="s">
        <v>8</v>
      </c>
      <c r="AY379" s="29" t="s">
        <v>8</v>
      </c>
      <c r="AZ379" s="29" t="s">
        <v>8</v>
      </c>
      <c r="BA379" s="29" t="s">
        <v>8</v>
      </c>
      <c r="BB379" s="29" t="s">
        <v>8</v>
      </c>
      <c r="BC379" s="29" t="s">
        <v>8</v>
      </c>
      <c r="BD379" s="29" t="s">
        <v>8</v>
      </c>
      <c r="BE379" s="29" t="s">
        <v>8</v>
      </c>
      <c r="BF379" s="29" t="s">
        <v>8</v>
      </c>
      <c r="BG379" s="29" t="s">
        <v>8</v>
      </c>
      <c r="BH379" s="29" t="s">
        <v>8</v>
      </c>
      <c r="BI379" s="29" t="s">
        <v>8</v>
      </c>
      <c r="BJ379" s="29" t="s">
        <v>8</v>
      </c>
      <c r="BK379" s="29" t="s">
        <v>8</v>
      </c>
      <c r="BL379" s="29" t="s">
        <v>8</v>
      </c>
      <c r="BM379" s="29" t="s">
        <v>8</v>
      </c>
      <c r="BN379" s="29" t="s">
        <v>8</v>
      </c>
      <c r="BO379" s="29" t="s">
        <v>8</v>
      </c>
      <c r="BP379" s="29" t="s">
        <v>8</v>
      </c>
      <c r="BQ379" s="29" t="s">
        <v>8</v>
      </c>
      <c r="BR379" s="29" t="s">
        <v>8</v>
      </c>
      <c r="BS379" s="29" t="s">
        <v>5290</v>
      </c>
      <c r="BT379" s="29" t="b">
        <v>0</v>
      </c>
      <c r="BU379" s="29" t="b">
        <v>0</v>
      </c>
      <c r="BV379" s="29" t="b">
        <v>0</v>
      </c>
      <c r="BW379" s="29" t="b">
        <v>1</v>
      </c>
      <c r="BX379" s="29" t="b">
        <v>1</v>
      </c>
      <c r="BY379" s="29" t="b">
        <v>0</v>
      </c>
      <c r="BZ379" s="29" t="b">
        <v>0</v>
      </c>
      <c r="CA379" s="29" t="b">
        <v>0</v>
      </c>
      <c r="CB379" s="29">
        <v>1</v>
      </c>
      <c r="CC379" s="29" t="s">
        <v>5291</v>
      </c>
      <c r="CD379" s="29" t="s">
        <v>5292</v>
      </c>
      <c r="CE379" s="29" t="s">
        <v>5293</v>
      </c>
      <c r="CF379" s="29" t="s">
        <v>5294</v>
      </c>
    </row>
    <row r="380" spans="1:84" x14ac:dyDescent="0.25">
      <c r="A380" s="29" t="s">
        <v>5295</v>
      </c>
      <c r="B380" s="29">
        <v>310410946642114</v>
      </c>
      <c r="C380" s="29">
        <v>8.9014103279466398E+19</v>
      </c>
      <c r="D380" s="29">
        <v>353118084379430</v>
      </c>
      <c r="E380" s="29">
        <v>44</v>
      </c>
      <c r="F380" s="29">
        <v>10</v>
      </c>
      <c r="G380" s="29">
        <v>1364</v>
      </c>
      <c r="H380" s="29">
        <v>1364</v>
      </c>
      <c r="I380" s="29" t="s">
        <v>5296</v>
      </c>
      <c r="J380" s="29" t="s">
        <v>5297</v>
      </c>
      <c r="K380" s="50">
        <v>2.38696360308985E+16</v>
      </c>
      <c r="L380" s="50">
        <v>9043009926352110</v>
      </c>
      <c r="M380" s="50">
        <v>-3914688515063610</v>
      </c>
      <c r="N380" s="29" t="s">
        <v>18972</v>
      </c>
      <c r="O380" s="29">
        <v>1</v>
      </c>
      <c r="P380" s="29">
        <v>0</v>
      </c>
      <c r="Q380" s="29" t="s">
        <v>19136</v>
      </c>
      <c r="R380" s="29" t="s">
        <v>8</v>
      </c>
      <c r="S380" s="29" t="s">
        <v>8</v>
      </c>
      <c r="T380" s="29" t="s">
        <v>8</v>
      </c>
      <c r="U380" s="29" t="s">
        <v>8</v>
      </c>
      <c r="V380" s="29" t="s">
        <v>8</v>
      </c>
      <c r="W380" s="29" t="s">
        <v>8</v>
      </c>
      <c r="X380" s="29" t="s">
        <v>8</v>
      </c>
      <c r="Y380" s="29" t="s">
        <v>8</v>
      </c>
      <c r="Z380" s="29" t="s">
        <v>8</v>
      </c>
      <c r="AA380" s="29" t="s">
        <v>8</v>
      </c>
      <c r="AB380" s="29" t="s">
        <v>8</v>
      </c>
      <c r="AC380" s="29" t="s">
        <v>8</v>
      </c>
      <c r="AD380" s="29" t="s">
        <v>8</v>
      </c>
      <c r="AE380" s="29" t="s">
        <v>8</v>
      </c>
      <c r="AF380" s="29" t="s">
        <v>8</v>
      </c>
      <c r="AG380" s="29" t="s">
        <v>8</v>
      </c>
      <c r="AH380" s="29" t="s">
        <v>8</v>
      </c>
      <c r="AI380" s="29" t="s">
        <v>8</v>
      </c>
      <c r="AJ380" s="29" t="s">
        <v>8</v>
      </c>
      <c r="AK380" s="29" t="s">
        <v>8</v>
      </c>
      <c r="AL380" s="29" t="s">
        <v>8</v>
      </c>
      <c r="AM380" s="29">
        <v>4</v>
      </c>
      <c r="AN380" s="29" t="s">
        <v>5298</v>
      </c>
      <c r="AO380" s="29">
        <v>0</v>
      </c>
      <c r="AP380" s="29" t="s">
        <v>8</v>
      </c>
      <c r="AQ380" s="29">
        <v>1</v>
      </c>
      <c r="AR380" s="29" t="s">
        <v>18989</v>
      </c>
      <c r="AS380" s="29" t="s">
        <v>19008</v>
      </c>
      <c r="AT380" s="29" t="s">
        <v>8</v>
      </c>
      <c r="AU380" s="29" t="s">
        <v>8</v>
      </c>
      <c r="AV380" s="29" t="s">
        <v>8</v>
      </c>
      <c r="AW380" s="29" t="s">
        <v>8</v>
      </c>
      <c r="AX380" s="29" t="s">
        <v>8</v>
      </c>
      <c r="AY380" s="29" t="s">
        <v>8</v>
      </c>
      <c r="AZ380" s="29" t="s">
        <v>8</v>
      </c>
      <c r="BA380" s="29" t="s">
        <v>8</v>
      </c>
      <c r="BB380" s="29" t="s">
        <v>8</v>
      </c>
      <c r="BC380" s="29" t="s">
        <v>8</v>
      </c>
      <c r="BD380" s="29" t="s">
        <v>8</v>
      </c>
      <c r="BE380" s="29" t="s">
        <v>8</v>
      </c>
      <c r="BF380" s="29" t="s">
        <v>8</v>
      </c>
      <c r="BG380" s="29" t="s">
        <v>8</v>
      </c>
      <c r="BH380" s="29" t="s">
        <v>8</v>
      </c>
      <c r="BI380" s="29" t="s">
        <v>8</v>
      </c>
      <c r="BJ380" s="29" t="s">
        <v>8</v>
      </c>
      <c r="BK380" s="29" t="s">
        <v>8</v>
      </c>
      <c r="BL380" s="29" t="s">
        <v>8</v>
      </c>
      <c r="BM380" s="29" t="s">
        <v>8</v>
      </c>
      <c r="BN380" s="29" t="s">
        <v>8</v>
      </c>
      <c r="BO380" s="29" t="s">
        <v>8</v>
      </c>
      <c r="BP380" s="29" t="s">
        <v>8</v>
      </c>
      <c r="BQ380" s="29" t="s">
        <v>8</v>
      </c>
      <c r="BR380" s="29" t="s">
        <v>8</v>
      </c>
      <c r="BS380" s="29" t="s">
        <v>5299</v>
      </c>
      <c r="BT380" s="29" t="b">
        <v>0</v>
      </c>
      <c r="BU380" s="29" t="b">
        <v>0</v>
      </c>
      <c r="BV380" s="29" t="b">
        <v>0</v>
      </c>
      <c r="BW380" s="29" t="b">
        <v>1</v>
      </c>
      <c r="BX380" s="29" t="b">
        <v>1</v>
      </c>
      <c r="BY380" s="29" t="b">
        <v>0</v>
      </c>
      <c r="BZ380" s="29" t="b">
        <v>0</v>
      </c>
      <c r="CA380" s="29" t="b">
        <v>0</v>
      </c>
      <c r="CB380" s="29">
        <v>1</v>
      </c>
      <c r="CC380" s="29" t="s">
        <v>5300</v>
      </c>
      <c r="CD380" s="29" t="s">
        <v>5301</v>
      </c>
      <c r="CE380" s="29" t="s">
        <v>5302</v>
      </c>
      <c r="CF380" s="29" t="s">
        <v>5303</v>
      </c>
    </row>
    <row r="381" spans="1:84" x14ac:dyDescent="0.25">
      <c r="A381" s="29" t="s">
        <v>5304</v>
      </c>
      <c r="B381" s="29">
        <v>310410946642114</v>
      </c>
      <c r="C381" s="29">
        <v>8.9014103279466398E+19</v>
      </c>
      <c r="D381" s="29">
        <v>353118084379430</v>
      </c>
      <c r="E381" s="29">
        <v>44</v>
      </c>
      <c r="F381" s="29">
        <v>9</v>
      </c>
      <c r="G381" s="29">
        <v>1363</v>
      </c>
      <c r="H381" s="29">
        <v>1363</v>
      </c>
      <c r="I381" s="29" t="s">
        <v>5305</v>
      </c>
      <c r="J381" s="29" t="s">
        <v>5306</v>
      </c>
      <c r="K381" s="50">
        <v>2.38700000092608E+16</v>
      </c>
      <c r="L381" s="50">
        <v>9042805871352420</v>
      </c>
      <c r="M381" s="50">
        <v>-2326262431348770</v>
      </c>
      <c r="N381" s="29" t="s">
        <v>18972</v>
      </c>
      <c r="O381" s="29">
        <v>1</v>
      </c>
      <c r="P381" s="29">
        <v>1</v>
      </c>
      <c r="Q381" s="29" t="s">
        <v>19137</v>
      </c>
      <c r="R381" s="29" t="s">
        <v>8</v>
      </c>
      <c r="S381" s="29" t="s">
        <v>8</v>
      </c>
      <c r="T381" s="29" t="s">
        <v>8</v>
      </c>
      <c r="U381" s="29" t="s">
        <v>8</v>
      </c>
      <c r="V381" s="29">
        <v>2</v>
      </c>
      <c r="W381" s="29" t="s">
        <v>8</v>
      </c>
      <c r="X381" s="29">
        <v>0</v>
      </c>
      <c r="Y381" s="29" t="s">
        <v>8</v>
      </c>
      <c r="Z381" s="29">
        <v>1</v>
      </c>
      <c r="AA381" s="29" t="s">
        <v>18990</v>
      </c>
      <c r="AB381" s="29" t="s">
        <v>19001</v>
      </c>
      <c r="AC381" s="29" t="s">
        <v>8</v>
      </c>
      <c r="AD381" s="29" t="s">
        <v>8</v>
      </c>
      <c r="AE381" s="29" t="s">
        <v>8</v>
      </c>
      <c r="AF381" s="29" t="s">
        <v>8</v>
      </c>
      <c r="AG381" s="29" t="s">
        <v>8</v>
      </c>
      <c r="AH381" s="29" t="s">
        <v>8</v>
      </c>
      <c r="AI381" s="29" t="s">
        <v>8</v>
      </c>
      <c r="AJ381" s="29" t="s">
        <v>8</v>
      </c>
      <c r="AK381" s="29" t="s">
        <v>8</v>
      </c>
      <c r="AL381" s="29" t="s">
        <v>8</v>
      </c>
      <c r="AM381" s="29" t="s">
        <v>8</v>
      </c>
      <c r="AN381" s="29" t="s">
        <v>8</v>
      </c>
      <c r="AO381" s="29" t="s">
        <v>8</v>
      </c>
      <c r="AP381" s="29" t="s">
        <v>8</v>
      </c>
      <c r="AQ381" s="29" t="s">
        <v>8</v>
      </c>
      <c r="AR381" s="29" t="s">
        <v>8</v>
      </c>
      <c r="AS381" s="29" t="s">
        <v>8</v>
      </c>
      <c r="AT381" s="29" t="s">
        <v>8</v>
      </c>
      <c r="AU381" s="29" t="s">
        <v>8</v>
      </c>
      <c r="AV381" s="29" t="s">
        <v>8</v>
      </c>
      <c r="AW381" s="29" t="s">
        <v>8</v>
      </c>
      <c r="AX381" s="29" t="s">
        <v>8</v>
      </c>
      <c r="AY381" s="29" t="s">
        <v>8</v>
      </c>
      <c r="AZ381" s="29" t="s">
        <v>8</v>
      </c>
      <c r="BA381" s="29" t="s">
        <v>8</v>
      </c>
      <c r="BB381" s="29" t="s">
        <v>8</v>
      </c>
      <c r="BC381" s="29" t="s">
        <v>8</v>
      </c>
      <c r="BD381" s="29" t="s">
        <v>8</v>
      </c>
      <c r="BE381" s="29" t="s">
        <v>8</v>
      </c>
      <c r="BF381" s="29" t="s">
        <v>8</v>
      </c>
      <c r="BG381" s="29" t="s">
        <v>8</v>
      </c>
      <c r="BH381" s="29" t="s">
        <v>8</v>
      </c>
      <c r="BI381" s="29" t="s">
        <v>8</v>
      </c>
      <c r="BJ381" s="29" t="s">
        <v>8</v>
      </c>
      <c r="BK381" s="29" t="s">
        <v>8</v>
      </c>
      <c r="BL381" s="29" t="s">
        <v>8</v>
      </c>
      <c r="BM381" s="29" t="s">
        <v>8</v>
      </c>
      <c r="BN381" s="29" t="s">
        <v>8</v>
      </c>
      <c r="BO381" s="29" t="s">
        <v>8</v>
      </c>
      <c r="BP381" s="29" t="s">
        <v>8</v>
      </c>
      <c r="BQ381" s="29" t="s">
        <v>8</v>
      </c>
      <c r="BR381" s="29" t="s">
        <v>8</v>
      </c>
      <c r="BS381" s="29" t="s">
        <v>5307</v>
      </c>
      <c r="BT381" s="29" t="b">
        <v>0</v>
      </c>
      <c r="BU381" s="29" t="b">
        <v>0</v>
      </c>
      <c r="BV381" s="29" t="b">
        <v>0</v>
      </c>
      <c r="BW381" s="29" t="b">
        <v>1</v>
      </c>
      <c r="BX381" s="29" t="b">
        <v>1</v>
      </c>
      <c r="BY381" s="29" t="b">
        <v>0</v>
      </c>
      <c r="BZ381" s="29" t="b">
        <v>0</v>
      </c>
      <c r="CA381" s="29" t="b">
        <v>0</v>
      </c>
      <c r="CB381" s="29">
        <v>1</v>
      </c>
      <c r="CC381" s="29" t="s">
        <v>5308</v>
      </c>
      <c r="CD381" s="29" t="s">
        <v>5309</v>
      </c>
      <c r="CE381" s="29" t="s">
        <v>5310</v>
      </c>
      <c r="CF381" s="29" t="s">
        <v>5311</v>
      </c>
    </row>
    <row r="382" spans="1:84" x14ac:dyDescent="0.25">
      <c r="A382" s="29" t="s">
        <v>5312</v>
      </c>
      <c r="B382" s="29">
        <v>310410946642114</v>
      </c>
      <c r="C382" s="29">
        <v>8.9014103279466398E+19</v>
      </c>
      <c r="D382" s="29">
        <v>353118084379430</v>
      </c>
      <c r="E382" s="29">
        <v>44</v>
      </c>
      <c r="F382" s="29">
        <v>10</v>
      </c>
      <c r="G382" s="29">
        <v>1365</v>
      </c>
      <c r="H382" s="29">
        <v>1365</v>
      </c>
      <c r="I382" s="29" t="s">
        <v>5313</v>
      </c>
      <c r="J382" s="29" t="s">
        <v>5314</v>
      </c>
      <c r="K382" s="50">
        <v>2386973477655330</v>
      </c>
      <c r="L382" s="50">
        <v>9042875646166960</v>
      </c>
      <c r="M382" s="50">
        <v>-257846604346078</v>
      </c>
      <c r="N382" s="29" t="s">
        <v>18972</v>
      </c>
      <c r="O382" s="29">
        <v>1</v>
      </c>
      <c r="P382" s="29">
        <v>0</v>
      </c>
      <c r="Q382" s="29" t="s">
        <v>19018</v>
      </c>
      <c r="R382" s="29" t="s">
        <v>8</v>
      </c>
      <c r="S382" s="29" t="s">
        <v>8</v>
      </c>
      <c r="T382" s="29" t="s">
        <v>8</v>
      </c>
      <c r="U382" s="29" t="s">
        <v>8</v>
      </c>
      <c r="V382" s="29" t="s">
        <v>8</v>
      </c>
      <c r="W382" s="29" t="s">
        <v>8</v>
      </c>
      <c r="X382" s="29" t="s">
        <v>8</v>
      </c>
      <c r="Y382" s="29" t="s">
        <v>8</v>
      </c>
      <c r="Z382" s="29" t="s">
        <v>8</v>
      </c>
      <c r="AA382" s="29" t="s">
        <v>8</v>
      </c>
      <c r="AB382" s="29" t="s">
        <v>8</v>
      </c>
      <c r="AC382" s="29" t="s">
        <v>8</v>
      </c>
      <c r="AD382" s="29" t="s">
        <v>8</v>
      </c>
      <c r="AE382" s="29" t="s">
        <v>8</v>
      </c>
      <c r="AF382" s="29" t="s">
        <v>8</v>
      </c>
      <c r="AG382" s="29" t="s">
        <v>8</v>
      </c>
      <c r="AH382" s="29" t="s">
        <v>8</v>
      </c>
      <c r="AI382" s="29" t="s">
        <v>8</v>
      </c>
      <c r="AJ382" s="29" t="s">
        <v>8</v>
      </c>
      <c r="AK382" s="29" t="s">
        <v>8</v>
      </c>
      <c r="AL382" s="29" t="s">
        <v>8</v>
      </c>
      <c r="AM382" s="29">
        <v>4</v>
      </c>
      <c r="AN382" s="29" t="s">
        <v>5298</v>
      </c>
      <c r="AO382" s="29">
        <v>0</v>
      </c>
      <c r="AP382" s="29" t="s">
        <v>8</v>
      </c>
      <c r="AQ382" s="29">
        <v>1</v>
      </c>
      <c r="AR382" s="29" t="s">
        <v>18982</v>
      </c>
      <c r="AS382" s="29" t="s">
        <v>18989</v>
      </c>
      <c r="AT382" s="29" t="s">
        <v>8</v>
      </c>
      <c r="AU382" s="29" t="s">
        <v>8</v>
      </c>
      <c r="AV382" s="29" t="s">
        <v>8</v>
      </c>
      <c r="AW382" s="29" t="s">
        <v>8</v>
      </c>
      <c r="AX382" s="29" t="s">
        <v>8</v>
      </c>
      <c r="AY382" s="29" t="s">
        <v>8</v>
      </c>
      <c r="AZ382" s="29" t="s">
        <v>8</v>
      </c>
      <c r="BA382" s="29" t="s">
        <v>8</v>
      </c>
      <c r="BB382" s="29" t="s">
        <v>8</v>
      </c>
      <c r="BC382" s="29" t="s">
        <v>8</v>
      </c>
      <c r="BD382" s="29" t="s">
        <v>8</v>
      </c>
      <c r="BE382" s="29" t="s">
        <v>8</v>
      </c>
      <c r="BF382" s="29" t="s">
        <v>8</v>
      </c>
      <c r="BG382" s="29" t="s">
        <v>8</v>
      </c>
      <c r="BH382" s="29" t="s">
        <v>8</v>
      </c>
      <c r="BI382" s="29" t="s">
        <v>8</v>
      </c>
      <c r="BJ382" s="29" t="s">
        <v>8</v>
      </c>
      <c r="BK382" s="29" t="s">
        <v>8</v>
      </c>
      <c r="BL382" s="29" t="s">
        <v>8</v>
      </c>
      <c r="BM382" s="29" t="s">
        <v>8</v>
      </c>
      <c r="BN382" s="29" t="s">
        <v>8</v>
      </c>
      <c r="BO382" s="29" t="s">
        <v>8</v>
      </c>
      <c r="BP382" s="29" t="s">
        <v>8</v>
      </c>
      <c r="BQ382" s="29" t="s">
        <v>8</v>
      </c>
      <c r="BR382" s="29" t="s">
        <v>8</v>
      </c>
      <c r="BS382" s="29" t="s">
        <v>5299</v>
      </c>
      <c r="BT382" s="29" t="b">
        <v>0</v>
      </c>
      <c r="BU382" s="29" t="b">
        <v>0</v>
      </c>
      <c r="BV382" s="29" t="b">
        <v>0</v>
      </c>
      <c r="BW382" s="29" t="b">
        <v>1</v>
      </c>
      <c r="BX382" s="29" t="b">
        <v>1</v>
      </c>
      <c r="BY382" s="29" t="b">
        <v>0</v>
      </c>
      <c r="BZ382" s="29" t="b">
        <v>0</v>
      </c>
      <c r="CA382" s="29" t="b">
        <v>0</v>
      </c>
      <c r="CB382" s="29">
        <v>1</v>
      </c>
      <c r="CC382" s="29" t="s">
        <v>5315</v>
      </c>
      <c r="CD382" s="29" t="s">
        <v>5316</v>
      </c>
      <c r="CE382" s="29" t="s">
        <v>5317</v>
      </c>
      <c r="CF382" s="29" t="s">
        <v>5318</v>
      </c>
    </row>
    <row r="383" spans="1:84" x14ac:dyDescent="0.25">
      <c r="A383" s="29" t="s">
        <v>5319</v>
      </c>
      <c r="B383" s="29">
        <v>310410946642114</v>
      </c>
      <c r="C383" s="29">
        <v>8.9014103279466398E+19</v>
      </c>
      <c r="D383" s="29">
        <v>353118084379430</v>
      </c>
      <c r="E383" s="29">
        <v>44</v>
      </c>
      <c r="F383" s="29">
        <v>10</v>
      </c>
      <c r="G383" s="29">
        <v>1365</v>
      </c>
      <c r="H383" s="29">
        <v>1365</v>
      </c>
      <c r="I383" s="29" t="s">
        <v>5320</v>
      </c>
      <c r="J383" s="29" t="s">
        <v>5321</v>
      </c>
      <c r="K383" s="50">
        <v>2387013516343750</v>
      </c>
      <c r="L383" s="50">
        <v>9043198343571860</v>
      </c>
      <c r="M383" s="50">
        <v>-4235003800851730</v>
      </c>
      <c r="N383" s="29" t="s">
        <v>18972</v>
      </c>
      <c r="O383" s="29">
        <v>1</v>
      </c>
      <c r="P383" s="29">
        <v>0</v>
      </c>
      <c r="Q383" s="29" t="s">
        <v>18997</v>
      </c>
      <c r="R383" s="29" t="s">
        <v>8</v>
      </c>
      <c r="S383" s="29" t="s">
        <v>8</v>
      </c>
      <c r="T383" s="29" t="s">
        <v>8</v>
      </c>
      <c r="U383" s="29" t="s">
        <v>8</v>
      </c>
      <c r="V383" s="29" t="s">
        <v>8</v>
      </c>
      <c r="W383" s="29" t="s">
        <v>8</v>
      </c>
      <c r="X383" s="29" t="s">
        <v>8</v>
      </c>
      <c r="Y383" s="29" t="s">
        <v>8</v>
      </c>
      <c r="Z383" s="29" t="s">
        <v>8</v>
      </c>
      <c r="AA383" s="29" t="s">
        <v>8</v>
      </c>
      <c r="AB383" s="29" t="s">
        <v>8</v>
      </c>
      <c r="AC383" s="29" t="s">
        <v>8</v>
      </c>
      <c r="AD383" s="29" t="s">
        <v>8</v>
      </c>
      <c r="AE383" s="29" t="s">
        <v>8</v>
      </c>
      <c r="AF383" s="29" t="s">
        <v>8</v>
      </c>
      <c r="AG383" s="29" t="s">
        <v>8</v>
      </c>
      <c r="AH383" s="29" t="s">
        <v>8</v>
      </c>
      <c r="AI383" s="29" t="s">
        <v>8</v>
      </c>
      <c r="AJ383" s="29" t="s">
        <v>8</v>
      </c>
      <c r="AK383" s="29" t="s">
        <v>8</v>
      </c>
      <c r="AL383" s="29" t="s">
        <v>8</v>
      </c>
      <c r="AM383" s="29">
        <v>4</v>
      </c>
      <c r="AN383" s="29" t="s">
        <v>5298</v>
      </c>
      <c r="AO383" s="29">
        <v>0</v>
      </c>
      <c r="AP383" s="29" t="s">
        <v>8</v>
      </c>
      <c r="AQ383" s="29">
        <v>1</v>
      </c>
      <c r="AR383" s="29" t="s">
        <v>18998</v>
      </c>
      <c r="AS383" s="29" t="s">
        <v>19003</v>
      </c>
      <c r="AT383" s="29" t="s">
        <v>8</v>
      </c>
      <c r="AU383" s="29" t="s">
        <v>8</v>
      </c>
      <c r="AV383" s="29" t="s">
        <v>8</v>
      </c>
      <c r="AW383" s="29" t="s">
        <v>8</v>
      </c>
      <c r="AX383" s="29" t="s">
        <v>8</v>
      </c>
      <c r="AY383" s="29" t="s">
        <v>8</v>
      </c>
      <c r="AZ383" s="29" t="s">
        <v>8</v>
      </c>
      <c r="BA383" s="29" t="s">
        <v>8</v>
      </c>
      <c r="BB383" s="29" t="s">
        <v>8</v>
      </c>
      <c r="BC383" s="29" t="s">
        <v>8</v>
      </c>
      <c r="BD383" s="29" t="s">
        <v>8</v>
      </c>
      <c r="BE383" s="29" t="s">
        <v>8</v>
      </c>
      <c r="BF383" s="29" t="s">
        <v>8</v>
      </c>
      <c r="BG383" s="29" t="s">
        <v>8</v>
      </c>
      <c r="BH383" s="29" t="s">
        <v>8</v>
      </c>
      <c r="BI383" s="29" t="s">
        <v>8</v>
      </c>
      <c r="BJ383" s="29" t="s">
        <v>8</v>
      </c>
      <c r="BK383" s="29" t="s">
        <v>8</v>
      </c>
      <c r="BL383" s="29" t="s">
        <v>8</v>
      </c>
      <c r="BM383" s="29" t="s">
        <v>8</v>
      </c>
      <c r="BN383" s="29" t="s">
        <v>8</v>
      </c>
      <c r="BO383" s="29" t="s">
        <v>8</v>
      </c>
      <c r="BP383" s="29" t="s">
        <v>8</v>
      </c>
      <c r="BQ383" s="29" t="s">
        <v>8</v>
      </c>
      <c r="BR383" s="29" t="s">
        <v>8</v>
      </c>
      <c r="BS383" s="29" t="s">
        <v>5322</v>
      </c>
      <c r="BT383" s="29" t="b">
        <v>0</v>
      </c>
      <c r="BU383" s="29" t="b">
        <v>0</v>
      </c>
      <c r="BV383" s="29" t="b">
        <v>0</v>
      </c>
      <c r="BW383" s="29" t="b">
        <v>1</v>
      </c>
      <c r="BX383" s="29" t="b">
        <v>1</v>
      </c>
      <c r="BY383" s="29" t="b">
        <v>0</v>
      </c>
      <c r="BZ383" s="29" t="b">
        <v>0</v>
      </c>
      <c r="CA383" s="29" t="b">
        <v>0</v>
      </c>
      <c r="CB383" s="29">
        <v>1</v>
      </c>
      <c r="CC383" s="29" t="s">
        <v>5323</v>
      </c>
      <c r="CD383" s="29" t="s">
        <v>5324</v>
      </c>
      <c r="CE383" s="29" t="s">
        <v>5325</v>
      </c>
      <c r="CF383" s="29" t="s">
        <v>5326</v>
      </c>
    </row>
    <row r="384" spans="1:84" x14ac:dyDescent="0.25">
      <c r="A384" s="29" t="s">
        <v>5327</v>
      </c>
      <c r="B384" s="29">
        <v>310410946642114</v>
      </c>
      <c r="C384" s="29">
        <v>8.9014103279466398E+19</v>
      </c>
      <c r="D384" s="29">
        <v>353118084379430</v>
      </c>
      <c r="E384" s="29">
        <v>44</v>
      </c>
      <c r="F384" s="29">
        <v>11</v>
      </c>
      <c r="G384" s="29">
        <v>1368</v>
      </c>
      <c r="H384" s="29">
        <v>1368</v>
      </c>
      <c r="I384" s="29" t="s">
        <v>5328</v>
      </c>
      <c r="J384" s="29" t="s">
        <v>5329</v>
      </c>
      <c r="K384" s="50">
        <v>2.38702475546758E+16</v>
      </c>
      <c r="L384" s="50">
        <v>9043186793569800</v>
      </c>
      <c r="M384" s="50">
        <v>-4379739160603360</v>
      </c>
      <c r="N384" s="29" t="s">
        <v>18972</v>
      </c>
      <c r="O384" s="29">
        <v>1</v>
      </c>
      <c r="P384" s="29">
        <v>0</v>
      </c>
      <c r="Q384" s="29" t="s">
        <v>8</v>
      </c>
      <c r="R384" s="29" t="s">
        <v>8</v>
      </c>
      <c r="S384" s="29" t="s">
        <v>8</v>
      </c>
      <c r="T384" s="29" t="s">
        <v>8</v>
      </c>
      <c r="U384" s="29" t="s">
        <v>8</v>
      </c>
      <c r="V384" s="29" t="s">
        <v>8</v>
      </c>
      <c r="W384" s="29" t="s">
        <v>8</v>
      </c>
      <c r="X384" s="29" t="s">
        <v>8</v>
      </c>
      <c r="Y384" s="29" t="s">
        <v>8</v>
      </c>
      <c r="Z384" s="29" t="s">
        <v>8</v>
      </c>
      <c r="AA384" s="29" t="s">
        <v>8</v>
      </c>
      <c r="AB384" s="29" t="s">
        <v>8</v>
      </c>
      <c r="AC384" s="29" t="s">
        <v>8</v>
      </c>
      <c r="AD384" s="29" t="s">
        <v>8</v>
      </c>
      <c r="AE384" s="29" t="s">
        <v>8</v>
      </c>
      <c r="AF384" s="29" t="s">
        <v>8</v>
      </c>
      <c r="AG384" s="29" t="s">
        <v>8</v>
      </c>
      <c r="AH384" s="29" t="s">
        <v>8</v>
      </c>
      <c r="AI384" s="29" t="s">
        <v>8</v>
      </c>
      <c r="AJ384" s="29" t="s">
        <v>8</v>
      </c>
      <c r="AK384" s="29" t="s">
        <v>8</v>
      </c>
      <c r="AL384" s="29" t="s">
        <v>8</v>
      </c>
      <c r="AM384" s="29" t="s">
        <v>8</v>
      </c>
      <c r="AN384" s="29" t="s">
        <v>8</v>
      </c>
      <c r="AO384" s="29" t="s">
        <v>8</v>
      </c>
      <c r="AP384" s="29" t="s">
        <v>8</v>
      </c>
      <c r="AQ384" s="29" t="s">
        <v>8</v>
      </c>
      <c r="AR384" s="29" t="s">
        <v>8</v>
      </c>
      <c r="AS384" s="29" t="s">
        <v>8</v>
      </c>
      <c r="AT384" s="29" t="s">
        <v>8</v>
      </c>
      <c r="AU384" s="29" t="s">
        <v>8</v>
      </c>
      <c r="AV384" s="29" t="s">
        <v>8</v>
      </c>
      <c r="AW384" s="29" t="s">
        <v>8</v>
      </c>
      <c r="AX384" s="29" t="s">
        <v>8</v>
      </c>
      <c r="AY384" s="29" t="s">
        <v>8</v>
      </c>
      <c r="AZ384" s="29" t="s">
        <v>8</v>
      </c>
      <c r="BA384" s="29" t="s">
        <v>8</v>
      </c>
      <c r="BB384" s="29" t="s">
        <v>8</v>
      </c>
      <c r="BC384" s="29" t="s">
        <v>8</v>
      </c>
      <c r="BD384" s="29" t="s">
        <v>8</v>
      </c>
      <c r="BE384" s="29" t="s">
        <v>8</v>
      </c>
      <c r="BF384" s="29" t="s">
        <v>8</v>
      </c>
      <c r="BG384" s="29" t="s">
        <v>8</v>
      </c>
      <c r="BH384" s="29" t="s">
        <v>8</v>
      </c>
      <c r="BI384" s="29" t="s">
        <v>8</v>
      </c>
      <c r="BJ384" s="29" t="s">
        <v>8</v>
      </c>
      <c r="BK384" s="29" t="s">
        <v>8</v>
      </c>
      <c r="BL384" s="29" t="s">
        <v>8</v>
      </c>
      <c r="BM384" s="29" t="s">
        <v>8</v>
      </c>
      <c r="BN384" s="29" t="s">
        <v>8</v>
      </c>
      <c r="BO384" s="29" t="s">
        <v>8</v>
      </c>
      <c r="BP384" s="29" t="s">
        <v>8</v>
      </c>
      <c r="BQ384" s="29">
        <v>2</v>
      </c>
      <c r="BR384" s="29" t="s">
        <v>8</v>
      </c>
      <c r="BS384" s="29" t="s">
        <v>5330</v>
      </c>
      <c r="BT384" s="29" t="b">
        <v>0</v>
      </c>
      <c r="BU384" s="29" t="b">
        <v>0</v>
      </c>
      <c r="BV384" s="29" t="b">
        <v>0</v>
      </c>
      <c r="BW384" s="29" t="b">
        <v>1</v>
      </c>
      <c r="BX384" s="29" t="b">
        <v>1</v>
      </c>
      <c r="BY384" s="29" t="b">
        <v>0</v>
      </c>
      <c r="BZ384" s="29" t="b">
        <v>0</v>
      </c>
      <c r="CA384" s="29" t="b">
        <v>0</v>
      </c>
      <c r="CB384" s="29">
        <v>1</v>
      </c>
      <c r="CC384" s="29" t="s">
        <v>5331</v>
      </c>
      <c r="CD384" s="29" t="s">
        <v>5332</v>
      </c>
      <c r="CE384" s="29" t="s">
        <v>5333</v>
      </c>
      <c r="CF384" s="29" t="s">
        <v>5334</v>
      </c>
    </row>
    <row r="385" spans="1:84" x14ac:dyDescent="0.25">
      <c r="A385" s="29" t="s">
        <v>5335</v>
      </c>
      <c r="B385" s="29">
        <v>310410946642114</v>
      </c>
      <c r="C385" s="29">
        <v>8.9014103279466398E+19</v>
      </c>
      <c r="D385" s="29">
        <v>353118084379430</v>
      </c>
      <c r="E385" s="29">
        <v>44</v>
      </c>
      <c r="F385" s="29">
        <v>11</v>
      </c>
      <c r="G385" s="29">
        <v>1398</v>
      </c>
      <c r="H385" s="29">
        <v>1398</v>
      </c>
      <c r="I385" s="29" t="s">
        <v>5336</v>
      </c>
      <c r="J385" s="29" t="s">
        <v>5337</v>
      </c>
      <c r="K385" s="50">
        <v>2.38703288022108E+16</v>
      </c>
      <c r="L385" s="50">
        <v>9042737901641250</v>
      </c>
      <c r="M385" s="50">
        <v>-3.9727428508801E+16</v>
      </c>
      <c r="N385" s="29" t="s">
        <v>18972</v>
      </c>
      <c r="O385" s="29">
        <v>2</v>
      </c>
      <c r="P385" s="29">
        <v>0</v>
      </c>
      <c r="Q385" s="29" t="s">
        <v>8</v>
      </c>
      <c r="R385" s="29" t="s">
        <v>8</v>
      </c>
      <c r="S385" s="29" t="s">
        <v>8</v>
      </c>
      <c r="T385" s="29" t="s">
        <v>8</v>
      </c>
      <c r="U385" s="29" t="s">
        <v>8</v>
      </c>
      <c r="V385" s="29" t="s">
        <v>8</v>
      </c>
      <c r="W385" s="29" t="s">
        <v>8</v>
      </c>
      <c r="X385" s="29" t="s">
        <v>8</v>
      </c>
      <c r="Y385" s="29" t="s">
        <v>8</v>
      </c>
      <c r="Z385" s="29" t="s">
        <v>8</v>
      </c>
      <c r="AA385" s="29" t="s">
        <v>8</v>
      </c>
      <c r="AB385" s="29" t="s">
        <v>8</v>
      </c>
      <c r="AC385" s="29" t="s">
        <v>8</v>
      </c>
      <c r="AD385" s="29" t="s">
        <v>8</v>
      </c>
      <c r="AE385" s="29" t="s">
        <v>8</v>
      </c>
      <c r="AF385" s="29" t="s">
        <v>8</v>
      </c>
      <c r="AG385" s="29" t="s">
        <v>8</v>
      </c>
      <c r="AH385" s="29" t="s">
        <v>8</v>
      </c>
      <c r="AI385" s="29" t="s">
        <v>8</v>
      </c>
      <c r="AJ385" s="29" t="s">
        <v>8</v>
      </c>
      <c r="AK385" s="29" t="s">
        <v>8</v>
      </c>
      <c r="AL385" s="29" t="s">
        <v>8</v>
      </c>
      <c r="AM385" s="29" t="s">
        <v>8</v>
      </c>
      <c r="AN385" s="29" t="s">
        <v>8</v>
      </c>
      <c r="AO385" s="29" t="s">
        <v>8</v>
      </c>
      <c r="AP385" s="29" t="s">
        <v>8</v>
      </c>
      <c r="AQ385" s="29" t="s">
        <v>8</v>
      </c>
      <c r="AR385" s="29" t="s">
        <v>8</v>
      </c>
      <c r="AS385" s="29" t="s">
        <v>8</v>
      </c>
      <c r="AT385" s="29" t="s">
        <v>8</v>
      </c>
      <c r="AU385" s="29" t="s">
        <v>8</v>
      </c>
      <c r="AV385" s="29" t="s">
        <v>8</v>
      </c>
      <c r="AW385" s="29" t="s">
        <v>8</v>
      </c>
      <c r="AX385" s="29" t="s">
        <v>8</v>
      </c>
      <c r="AY385" s="29" t="s">
        <v>8</v>
      </c>
      <c r="AZ385" s="29" t="s">
        <v>8</v>
      </c>
      <c r="BA385" s="29" t="s">
        <v>8</v>
      </c>
      <c r="BB385" s="29" t="s">
        <v>8</v>
      </c>
      <c r="BC385" s="29" t="s">
        <v>8</v>
      </c>
      <c r="BD385" s="29" t="s">
        <v>8</v>
      </c>
      <c r="BE385" s="29" t="s">
        <v>8</v>
      </c>
      <c r="BF385" s="29" t="s">
        <v>8</v>
      </c>
      <c r="BG385" s="29" t="s">
        <v>8</v>
      </c>
      <c r="BH385" s="29" t="s">
        <v>8</v>
      </c>
      <c r="BI385" s="29" t="s">
        <v>8</v>
      </c>
      <c r="BJ385" s="29" t="s">
        <v>8</v>
      </c>
      <c r="BK385" s="29" t="s">
        <v>8</v>
      </c>
      <c r="BL385" s="29" t="s">
        <v>8</v>
      </c>
      <c r="BM385" s="29" t="s">
        <v>8</v>
      </c>
      <c r="BN385" s="29" t="s">
        <v>8</v>
      </c>
      <c r="BO385" s="29" t="s">
        <v>8</v>
      </c>
      <c r="BP385" s="29" t="s">
        <v>8</v>
      </c>
      <c r="BQ385" s="29">
        <v>1</v>
      </c>
      <c r="BR385" s="29" t="s">
        <v>8</v>
      </c>
      <c r="BS385" s="29" t="s">
        <v>5338</v>
      </c>
      <c r="BT385" s="29" t="b">
        <v>0</v>
      </c>
      <c r="BU385" s="29" t="b">
        <v>0</v>
      </c>
      <c r="BV385" s="29" t="b">
        <v>0</v>
      </c>
      <c r="BW385" s="29" t="b">
        <v>1</v>
      </c>
      <c r="BX385" s="29" t="b">
        <v>1</v>
      </c>
      <c r="BY385" s="29" t="b">
        <v>0</v>
      </c>
      <c r="BZ385" s="29" t="b">
        <v>0</v>
      </c>
      <c r="CA385" s="29" t="b">
        <v>0</v>
      </c>
      <c r="CB385" s="29">
        <v>1</v>
      </c>
      <c r="CC385" s="29" t="s">
        <v>5339</v>
      </c>
      <c r="CD385" s="29" t="s">
        <v>5340</v>
      </c>
      <c r="CE385" s="29" t="s">
        <v>5341</v>
      </c>
      <c r="CF385" s="29" t="s">
        <v>5342</v>
      </c>
    </row>
    <row r="386" spans="1:84" x14ac:dyDescent="0.25">
      <c r="A386" s="29" t="s">
        <v>5343</v>
      </c>
      <c r="B386" s="29">
        <v>310410946642114</v>
      </c>
      <c r="C386" s="29">
        <v>8.9014103279466398E+19</v>
      </c>
      <c r="D386" s="29">
        <v>353118084379430</v>
      </c>
      <c r="E386" s="29">
        <v>44</v>
      </c>
      <c r="F386" s="29">
        <v>9</v>
      </c>
      <c r="G386" s="29">
        <v>1393</v>
      </c>
      <c r="H386" s="29">
        <v>1393</v>
      </c>
      <c r="I386" s="29" t="s">
        <v>5344</v>
      </c>
      <c r="J386" s="29" t="s">
        <v>5345</v>
      </c>
      <c r="K386" s="50">
        <v>2386861606361020</v>
      </c>
      <c r="L386" s="50">
        <v>9042708612221350</v>
      </c>
      <c r="M386" s="50">
        <v>-2.79066045076156E+16</v>
      </c>
      <c r="N386" s="29" t="s">
        <v>18972</v>
      </c>
      <c r="O386" s="29">
        <v>1</v>
      </c>
      <c r="P386" s="29">
        <v>0</v>
      </c>
      <c r="Q386" s="29" t="s">
        <v>19138</v>
      </c>
      <c r="R386" s="29" t="s">
        <v>8</v>
      </c>
      <c r="S386" s="29" t="s">
        <v>8</v>
      </c>
      <c r="T386" s="29" t="s">
        <v>8</v>
      </c>
      <c r="U386" s="29" t="s">
        <v>8</v>
      </c>
      <c r="V386" s="29">
        <v>1</v>
      </c>
      <c r="W386" s="29" t="s">
        <v>8</v>
      </c>
      <c r="X386" s="29">
        <v>0</v>
      </c>
      <c r="Y386" s="29" t="s">
        <v>8</v>
      </c>
      <c r="Z386" s="29">
        <v>1</v>
      </c>
      <c r="AA386" s="29" t="s">
        <v>18988</v>
      </c>
      <c r="AB386" s="29" t="s">
        <v>18989</v>
      </c>
      <c r="AC386" s="29" t="s">
        <v>8</v>
      </c>
      <c r="AD386" s="29" t="s">
        <v>8</v>
      </c>
      <c r="AE386" s="29" t="s">
        <v>8</v>
      </c>
      <c r="AF386" s="29" t="s">
        <v>8</v>
      </c>
      <c r="AG386" s="29" t="s">
        <v>8</v>
      </c>
      <c r="AH386" s="29" t="s">
        <v>8</v>
      </c>
      <c r="AI386" s="29" t="s">
        <v>8</v>
      </c>
      <c r="AJ386" s="29" t="s">
        <v>8</v>
      </c>
      <c r="AK386" s="29" t="s">
        <v>8</v>
      </c>
      <c r="AL386" s="29" t="s">
        <v>8</v>
      </c>
      <c r="AM386" s="29" t="s">
        <v>8</v>
      </c>
      <c r="AN386" s="29" t="s">
        <v>8</v>
      </c>
      <c r="AO386" s="29" t="s">
        <v>8</v>
      </c>
      <c r="AP386" s="29" t="s">
        <v>8</v>
      </c>
      <c r="AQ386" s="29" t="s">
        <v>8</v>
      </c>
      <c r="AR386" s="29" t="s">
        <v>8</v>
      </c>
      <c r="AS386" s="29" t="s">
        <v>8</v>
      </c>
      <c r="AT386" s="29" t="s">
        <v>8</v>
      </c>
      <c r="AU386" s="29" t="s">
        <v>8</v>
      </c>
      <c r="AV386" s="29" t="s">
        <v>8</v>
      </c>
      <c r="AW386" s="29" t="s">
        <v>8</v>
      </c>
      <c r="AX386" s="29" t="s">
        <v>8</v>
      </c>
      <c r="AY386" s="29" t="s">
        <v>8</v>
      </c>
      <c r="AZ386" s="29" t="s">
        <v>8</v>
      </c>
      <c r="BA386" s="29" t="s">
        <v>8</v>
      </c>
      <c r="BB386" s="29" t="s">
        <v>8</v>
      </c>
      <c r="BC386" s="29" t="s">
        <v>8</v>
      </c>
      <c r="BD386" s="29" t="s">
        <v>8</v>
      </c>
      <c r="BE386" s="29" t="s">
        <v>8</v>
      </c>
      <c r="BF386" s="29" t="s">
        <v>8</v>
      </c>
      <c r="BG386" s="29" t="s">
        <v>8</v>
      </c>
      <c r="BH386" s="29" t="s">
        <v>8</v>
      </c>
      <c r="BI386" s="29" t="s">
        <v>8</v>
      </c>
      <c r="BJ386" s="29" t="s">
        <v>8</v>
      </c>
      <c r="BK386" s="29" t="s">
        <v>8</v>
      </c>
      <c r="BL386" s="29" t="s">
        <v>8</v>
      </c>
      <c r="BM386" s="29" t="s">
        <v>8</v>
      </c>
      <c r="BN386" s="29" t="s">
        <v>8</v>
      </c>
      <c r="BO386" s="29" t="s">
        <v>8</v>
      </c>
      <c r="BP386" s="29" t="s">
        <v>8</v>
      </c>
      <c r="BQ386" s="29" t="s">
        <v>8</v>
      </c>
      <c r="BR386" s="29" t="s">
        <v>8</v>
      </c>
      <c r="BS386" s="29" t="s">
        <v>5346</v>
      </c>
      <c r="BT386" s="29" t="b">
        <v>0</v>
      </c>
      <c r="BU386" s="29" t="b">
        <v>0</v>
      </c>
      <c r="BV386" s="29" t="b">
        <v>0</v>
      </c>
      <c r="BW386" s="29" t="b">
        <v>1</v>
      </c>
      <c r="BX386" s="29" t="b">
        <v>1</v>
      </c>
      <c r="BY386" s="29" t="b">
        <v>0</v>
      </c>
      <c r="BZ386" s="29" t="b">
        <v>0</v>
      </c>
      <c r="CA386" s="29" t="b">
        <v>0</v>
      </c>
      <c r="CB386" s="29">
        <v>1</v>
      </c>
      <c r="CC386" s="29" t="s">
        <v>5347</v>
      </c>
      <c r="CD386" s="29" t="s">
        <v>5348</v>
      </c>
      <c r="CE386" s="29" t="s">
        <v>5349</v>
      </c>
      <c r="CF386" s="29" t="s">
        <v>5350</v>
      </c>
    </row>
    <row r="387" spans="1:84" x14ac:dyDescent="0.25">
      <c r="A387" s="29" t="s">
        <v>5351</v>
      </c>
      <c r="B387" s="29">
        <v>310410946642114</v>
      </c>
      <c r="C387" s="29">
        <v>8.9014103279466398E+19</v>
      </c>
      <c r="D387" s="29">
        <v>353118084379430</v>
      </c>
      <c r="E387" s="29">
        <v>44</v>
      </c>
      <c r="F387" s="29">
        <v>10</v>
      </c>
      <c r="G387" s="29">
        <v>1396</v>
      </c>
      <c r="H387" s="29">
        <v>1396</v>
      </c>
      <c r="I387" s="29" t="s">
        <v>5352</v>
      </c>
      <c r="J387" s="29" t="s">
        <v>5353</v>
      </c>
      <c r="K387" s="50">
        <v>2.38665864375886E+16</v>
      </c>
      <c r="L387" s="50">
        <v>9042690997771380</v>
      </c>
      <c r="M387" s="50">
        <v>-1.41066563498573E+16</v>
      </c>
      <c r="N387" s="29" t="s">
        <v>18972</v>
      </c>
      <c r="O387" s="29">
        <v>2</v>
      </c>
      <c r="P387" s="29">
        <v>0</v>
      </c>
      <c r="Q387" s="29" t="s">
        <v>18997</v>
      </c>
      <c r="R387" s="29" t="s">
        <v>8</v>
      </c>
      <c r="S387" s="29" t="s">
        <v>8</v>
      </c>
      <c r="T387" s="29" t="s">
        <v>8</v>
      </c>
      <c r="U387" s="29" t="s">
        <v>8</v>
      </c>
      <c r="V387" s="29" t="s">
        <v>8</v>
      </c>
      <c r="W387" s="29" t="s">
        <v>8</v>
      </c>
      <c r="X387" s="29" t="s">
        <v>8</v>
      </c>
      <c r="Y387" s="29" t="s">
        <v>8</v>
      </c>
      <c r="Z387" s="29" t="s">
        <v>8</v>
      </c>
      <c r="AA387" s="29" t="s">
        <v>8</v>
      </c>
      <c r="AB387" s="29" t="s">
        <v>8</v>
      </c>
      <c r="AC387" s="29" t="s">
        <v>8</v>
      </c>
      <c r="AD387" s="29" t="s">
        <v>8</v>
      </c>
      <c r="AE387" s="29" t="s">
        <v>8</v>
      </c>
      <c r="AF387" s="29" t="s">
        <v>8</v>
      </c>
      <c r="AG387" s="29" t="s">
        <v>8</v>
      </c>
      <c r="AH387" s="29" t="s">
        <v>8</v>
      </c>
      <c r="AI387" s="29" t="s">
        <v>8</v>
      </c>
      <c r="AJ387" s="29" t="s">
        <v>8</v>
      </c>
      <c r="AK387" s="29" t="s">
        <v>8</v>
      </c>
      <c r="AL387" s="29" t="s">
        <v>8</v>
      </c>
      <c r="AM387" s="29">
        <v>4</v>
      </c>
      <c r="AN387" s="29" t="s">
        <v>5354</v>
      </c>
      <c r="AO387" s="29">
        <v>0</v>
      </c>
      <c r="AP387" s="29" t="s">
        <v>8</v>
      </c>
      <c r="AQ387" s="29">
        <v>1</v>
      </c>
      <c r="AR387" s="29" t="s">
        <v>18988</v>
      </c>
      <c r="AS387" s="29" t="s">
        <v>18983</v>
      </c>
      <c r="AT387" s="29" t="s">
        <v>8</v>
      </c>
      <c r="AU387" s="29" t="s">
        <v>8</v>
      </c>
      <c r="AV387" s="29" t="s">
        <v>8</v>
      </c>
      <c r="AW387" s="29" t="s">
        <v>8</v>
      </c>
      <c r="AX387" s="29" t="s">
        <v>8</v>
      </c>
      <c r="AY387" s="29" t="s">
        <v>8</v>
      </c>
      <c r="AZ387" s="29" t="s">
        <v>8</v>
      </c>
      <c r="BA387" s="29" t="s">
        <v>8</v>
      </c>
      <c r="BB387" s="29" t="s">
        <v>8</v>
      </c>
      <c r="BC387" s="29" t="s">
        <v>8</v>
      </c>
      <c r="BD387" s="29" t="s">
        <v>8</v>
      </c>
      <c r="BE387" s="29" t="s">
        <v>8</v>
      </c>
      <c r="BF387" s="29" t="s">
        <v>8</v>
      </c>
      <c r="BG387" s="29" t="s">
        <v>8</v>
      </c>
      <c r="BH387" s="29" t="s">
        <v>8</v>
      </c>
      <c r="BI387" s="29" t="s">
        <v>8</v>
      </c>
      <c r="BJ387" s="29" t="s">
        <v>8</v>
      </c>
      <c r="BK387" s="29" t="s">
        <v>8</v>
      </c>
      <c r="BL387" s="29" t="s">
        <v>8</v>
      </c>
      <c r="BM387" s="29" t="s">
        <v>8</v>
      </c>
      <c r="BN387" s="29" t="s">
        <v>8</v>
      </c>
      <c r="BO387" s="29" t="s">
        <v>8</v>
      </c>
      <c r="BP387" s="29" t="s">
        <v>8</v>
      </c>
      <c r="BQ387" s="29" t="s">
        <v>8</v>
      </c>
      <c r="BR387" s="29" t="s">
        <v>8</v>
      </c>
      <c r="BS387" s="29" t="s">
        <v>5355</v>
      </c>
      <c r="BT387" s="29" t="b">
        <v>0</v>
      </c>
      <c r="BU387" s="29" t="b">
        <v>0</v>
      </c>
      <c r="BV387" s="29" t="b">
        <v>0</v>
      </c>
      <c r="BW387" s="29" t="b">
        <v>1</v>
      </c>
      <c r="BX387" s="29" t="b">
        <v>1</v>
      </c>
      <c r="BY387" s="29" t="b">
        <v>0</v>
      </c>
      <c r="BZ387" s="29" t="b">
        <v>0</v>
      </c>
      <c r="CA387" s="29" t="b">
        <v>0</v>
      </c>
      <c r="CB387" s="29">
        <v>1</v>
      </c>
      <c r="CC387" s="29" t="s">
        <v>5356</v>
      </c>
      <c r="CD387" s="29" t="s">
        <v>5357</v>
      </c>
      <c r="CE387" s="29" t="s">
        <v>5358</v>
      </c>
      <c r="CF387" s="29" t="s">
        <v>5359</v>
      </c>
    </row>
    <row r="388" spans="1:84" x14ac:dyDescent="0.25">
      <c r="A388" s="29" t="s">
        <v>5360</v>
      </c>
      <c r="B388" s="29">
        <v>310410946642114</v>
      </c>
      <c r="C388" s="29">
        <v>8.9014103279466398E+19</v>
      </c>
      <c r="D388" s="29">
        <v>353118084379430</v>
      </c>
      <c r="E388" s="29">
        <v>44</v>
      </c>
      <c r="F388" s="29">
        <v>9</v>
      </c>
      <c r="G388" s="29">
        <v>1395</v>
      </c>
      <c r="H388" s="29">
        <v>1395</v>
      </c>
      <c r="I388" s="29" t="s">
        <v>5361</v>
      </c>
      <c r="J388" s="29" t="s">
        <v>5362</v>
      </c>
      <c r="K388" s="50">
        <v>2386729509328780</v>
      </c>
      <c r="L388" s="50">
        <v>9042719307774890</v>
      </c>
      <c r="M388" s="50">
        <v>-4.4573382541461696E+16</v>
      </c>
      <c r="N388" s="29" t="s">
        <v>18972</v>
      </c>
      <c r="O388" s="29">
        <v>3</v>
      </c>
      <c r="P388" s="29">
        <v>0</v>
      </c>
      <c r="Q388" s="29" t="s">
        <v>18997</v>
      </c>
      <c r="R388" s="29" t="s">
        <v>8</v>
      </c>
      <c r="S388" s="29" t="s">
        <v>8</v>
      </c>
      <c r="T388" s="29" t="s">
        <v>8</v>
      </c>
      <c r="U388" s="29" t="s">
        <v>8</v>
      </c>
      <c r="V388" s="29">
        <v>5</v>
      </c>
      <c r="W388" s="29" t="s">
        <v>5298</v>
      </c>
      <c r="X388" s="29">
        <v>0</v>
      </c>
      <c r="Y388" s="29" t="s">
        <v>8</v>
      </c>
      <c r="Z388" s="29">
        <v>1</v>
      </c>
      <c r="AA388" s="29" t="s">
        <v>18988</v>
      </c>
      <c r="AB388" s="29" t="s">
        <v>18989</v>
      </c>
      <c r="AC388" s="29" t="s">
        <v>8</v>
      </c>
      <c r="AD388" s="29" t="s">
        <v>8</v>
      </c>
      <c r="AE388" s="29" t="s">
        <v>8</v>
      </c>
      <c r="AF388" s="29" t="s">
        <v>8</v>
      </c>
      <c r="AG388" s="29" t="s">
        <v>8</v>
      </c>
      <c r="AH388" s="29" t="s">
        <v>8</v>
      </c>
      <c r="AI388" s="29" t="s">
        <v>8</v>
      </c>
      <c r="AJ388" s="29" t="s">
        <v>8</v>
      </c>
      <c r="AK388" s="29" t="s">
        <v>8</v>
      </c>
      <c r="AL388" s="29" t="s">
        <v>8</v>
      </c>
      <c r="AM388" s="29" t="s">
        <v>8</v>
      </c>
      <c r="AN388" s="29" t="s">
        <v>8</v>
      </c>
      <c r="AO388" s="29" t="s">
        <v>8</v>
      </c>
      <c r="AP388" s="29" t="s">
        <v>8</v>
      </c>
      <c r="AQ388" s="29" t="s">
        <v>8</v>
      </c>
      <c r="AR388" s="29" t="s">
        <v>8</v>
      </c>
      <c r="AS388" s="29" t="s">
        <v>8</v>
      </c>
      <c r="AT388" s="29" t="s">
        <v>8</v>
      </c>
      <c r="AU388" s="29" t="s">
        <v>8</v>
      </c>
      <c r="AV388" s="29" t="s">
        <v>8</v>
      </c>
      <c r="AW388" s="29" t="s">
        <v>8</v>
      </c>
      <c r="AX388" s="29" t="s">
        <v>8</v>
      </c>
      <c r="AY388" s="29" t="s">
        <v>8</v>
      </c>
      <c r="AZ388" s="29" t="s">
        <v>8</v>
      </c>
      <c r="BA388" s="29" t="s">
        <v>8</v>
      </c>
      <c r="BB388" s="29" t="s">
        <v>8</v>
      </c>
      <c r="BC388" s="29" t="s">
        <v>8</v>
      </c>
      <c r="BD388" s="29" t="s">
        <v>8</v>
      </c>
      <c r="BE388" s="29" t="s">
        <v>8</v>
      </c>
      <c r="BF388" s="29" t="s">
        <v>8</v>
      </c>
      <c r="BG388" s="29" t="s">
        <v>8</v>
      </c>
      <c r="BH388" s="29" t="s">
        <v>8</v>
      </c>
      <c r="BI388" s="29" t="s">
        <v>8</v>
      </c>
      <c r="BJ388" s="29" t="s">
        <v>8</v>
      </c>
      <c r="BK388" s="29" t="s">
        <v>8</v>
      </c>
      <c r="BL388" s="29" t="s">
        <v>8</v>
      </c>
      <c r="BM388" s="29" t="s">
        <v>8</v>
      </c>
      <c r="BN388" s="29" t="s">
        <v>8</v>
      </c>
      <c r="BO388" s="29" t="s">
        <v>8</v>
      </c>
      <c r="BP388" s="29" t="s">
        <v>8</v>
      </c>
      <c r="BQ388" s="29" t="s">
        <v>8</v>
      </c>
      <c r="BR388" s="29" t="s">
        <v>8</v>
      </c>
      <c r="BS388" s="29" t="s">
        <v>5346</v>
      </c>
      <c r="BT388" s="29" t="b">
        <v>0</v>
      </c>
      <c r="BU388" s="29" t="b">
        <v>0</v>
      </c>
      <c r="BV388" s="29" t="b">
        <v>0</v>
      </c>
      <c r="BW388" s="29" t="b">
        <v>1</v>
      </c>
      <c r="BX388" s="29" t="b">
        <v>1</v>
      </c>
      <c r="BY388" s="29" t="b">
        <v>0</v>
      </c>
      <c r="BZ388" s="29" t="b">
        <v>0</v>
      </c>
      <c r="CA388" s="29" t="b">
        <v>0</v>
      </c>
      <c r="CB388" s="29">
        <v>1</v>
      </c>
      <c r="CC388" s="29" t="s">
        <v>5363</v>
      </c>
      <c r="CD388" s="29" t="s">
        <v>5364</v>
      </c>
      <c r="CE388" s="29" t="s">
        <v>5365</v>
      </c>
      <c r="CF388" s="29" t="s">
        <v>5366</v>
      </c>
    </row>
    <row r="389" spans="1:84" x14ac:dyDescent="0.25">
      <c r="A389" s="29" t="s">
        <v>5367</v>
      </c>
      <c r="B389" s="29">
        <v>310410946642114</v>
      </c>
      <c r="C389" s="29">
        <v>8.9014103279466398E+19</v>
      </c>
      <c r="D389" s="29">
        <v>353118084379430</v>
      </c>
      <c r="E389" s="29">
        <v>44</v>
      </c>
      <c r="F389" s="29">
        <v>10</v>
      </c>
      <c r="G389" s="29">
        <v>1397</v>
      </c>
      <c r="H389" s="29">
        <v>1397</v>
      </c>
      <c r="I389" s="29" t="s">
        <v>5368</v>
      </c>
      <c r="J389" s="29" t="s">
        <v>5369</v>
      </c>
      <c r="K389" s="50">
        <v>2.38681831183234E+16</v>
      </c>
      <c r="L389" s="50">
        <v>9042883376408990</v>
      </c>
      <c r="M389" s="50">
        <v>-5320138308074940</v>
      </c>
      <c r="N389" s="29" t="s">
        <v>18972</v>
      </c>
      <c r="O389" s="29">
        <v>2</v>
      </c>
      <c r="P389" s="29">
        <v>0</v>
      </c>
      <c r="Q389" s="29" t="s">
        <v>18998</v>
      </c>
      <c r="R389" s="29" t="s">
        <v>8</v>
      </c>
      <c r="S389" s="29" t="s">
        <v>8</v>
      </c>
      <c r="T389" s="29" t="s">
        <v>8</v>
      </c>
      <c r="U389" s="29" t="s">
        <v>8</v>
      </c>
      <c r="V389" s="29" t="s">
        <v>8</v>
      </c>
      <c r="W389" s="29" t="s">
        <v>8</v>
      </c>
      <c r="X389" s="29" t="s">
        <v>8</v>
      </c>
      <c r="Y389" s="29" t="s">
        <v>8</v>
      </c>
      <c r="Z389" s="29" t="s">
        <v>8</v>
      </c>
      <c r="AA389" s="29" t="s">
        <v>8</v>
      </c>
      <c r="AB389" s="29" t="s">
        <v>8</v>
      </c>
      <c r="AC389" s="29" t="s">
        <v>8</v>
      </c>
      <c r="AD389" s="29" t="s">
        <v>8</v>
      </c>
      <c r="AE389" s="29" t="s">
        <v>8</v>
      </c>
      <c r="AF389" s="29" t="s">
        <v>8</v>
      </c>
      <c r="AG389" s="29" t="s">
        <v>8</v>
      </c>
      <c r="AH389" s="29" t="s">
        <v>8</v>
      </c>
      <c r="AI389" s="29" t="s">
        <v>8</v>
      </c>
      <c r="AJ389" s="29" t="s">
        <v>8</v>
      </c>
      <c r="AK389" s="29" t="s">
        <v>8</v>
      </c>
      <c r="AL389" s="29" t="s">
        <v>8</v>
      </c>
      <c r="AM389" s="29">
        <v>4</v>
      </c>
      <c r="AN389" s="29" t="s">
        <v>5370</v>
      </c>
      <c r="AO389" s="29">
        <v>0</v>
      </c>
      <c r="AP389" s="29" t="s">
        <v>8</v>
      </c>
      <c r="AQ389" s="29">
        <v>1</v>
      </c>
      <c r="AR389" s="29" t="s">
        <v>18982</v>
      </c>
      <c r="AS389" s="29" t="s">
        <v>18983</v>
      </c>
      <c r="AT389" s="29" t="s">
        <v>8</v>
      </c>
      <c r="AU389" s="29" t="s">
        <v>8</v>
      </c>
      <c r="AV389" s="29" t="s">
        <v>8</v>
      </c>
      <c r="AW389" s="29" t="s">
        <v>8</v>
      </c>
      <c r="AX389" s="29" t="s">
        <v>8</v>
      </c>
      <c r="AY389" s="29" t="s">
        <v>8</v>
      </c>
      <c r="AZ389" s="29" t="s">
        <v>8</v>
      </c>
      <c r="BA389" s="29" t="s">
        <v>8</v>
      </c>
      <c r="BB389" s="29" t="s">
        <v>8</v>
      </c>
      <c r="BC389" s="29" t="s">
        <v>8</v>
      </c>
      <c r="BD389" s="29" t="s">
        <v>8</v>
      </c>
      <c r="BE389" s="29" t="s">
        <v>8</v>
      </c>
      <c r="BF389" s="29" t="s">
        <v>8</v>
      </c>
      <c r="BG389" s="29" t="s">
        <v>8</v>
      </c>
      <c r="BH389" s="29" t="s">
        <v>8</v>
      </c>
      <c r="BI389" s="29" t="s">
        <v>8</v>
      </c>
      <c r="BJ389" s="29" t="s">
        <v>8</v>
      </c>
      <c r="BK389" s="29" t="s">
        <v>8</v>
      </c>
      <c r="BL389" s="29" t="s">
        <v>8</v>
      </c>
      <c r="BM389" s="29" t="s">
        <v>8</v>
      </c>
      <c r="BN389" s="29" t="s">
        <v>8</v>
      </c>
      <c r="BO389" s="29" t="s">
        <v>8</v>
      </c>
      <c r="BP389" s="29" t="s">
        <v>8</v>
      </c>
      <c r="BQ389" s="29" t="s">
        <v>8</v>
      </c>
      <c r="BR389" s="29" t="s">
        <v>8</v>
      </c>
      <c r="BS389" s="29" t="s">
        <v>5346</v>
      </c>
      <c r="BT389" s="29" t="b">
        <v>0</v>
      </c>
      <c r="BU389" s="29" t="b">
        <v>0</v>
      </c>
      <c r="BV389" s="29" t="b">
        <v>0</v>
      </c>
      <c r="BW389" s="29" t="b">
        <v>1</v>
      </c>
      <c r="BX389" s="29" t="b">
        <v>1</v>
      </c>
      <c r="BY389" s="29" t="b">
        <v>0</v>
      </c>
      <c r="BZ389" s="29" t="b">
        <v>0</v>
      </c>
      <c r="CA389" s="29" t="b">
        <v>0</v>
      </c>
      <c r="CB389" s="29">
        <v>1</v>
      </c>
      <c r="CC389" s="29" t="s">
        <v>5371</v>
      </c>
      <c r="CD389" s="29" t="s">
        <v>5372</v>
      </c>
      <c r="CE389" s="29" t="s">
        <v>5373</v>
      </c>
      <c r="CF389" s="29" t="s">
        <v>5374</v>
      </c>
    </row>
    <row r="390" spans="1:84" x14ac:dyDescent="0.25">
      <c r="A390" s="29" t="s">
        <v>5375</v>
      </c>
      <c r="B390" s="29">
        <v>310410946642114</v>
      </c>
      <c r="C390" s="29">
        <v>8.9014103279466398E+19</v>
      </c>
      <c r="D390" s="29">
        <v>353118084379430</v>
      </c>
      <c r="E390" s="29">
        <v>44</v>
      </c>
      <c r="F390" s="29">
        <v>11</v>
      </c>
      <c r="G390" s="29">
        <v>1399</v>
      </c>
      <c r="H390" s="29">
        <v>1399</v>
      </c>
      <c r="I390" s="29" t="s">
        <v>5376</v>
      </c>
      <c r="J390" s="29" t="s">
        <v>5377</v>
      </c>
      <c r="K390" s="50">
        <v>2387013465771680</v>
      </c>
      <c r="L390" s="50">
        <v>9042873413123040</v>
      </c>
      <c r="M390" s="50">
        <v>-3473352871585050</v>
      </c>
      <c r="N390" s="29" t="s">
        <v>18972</v>
      </c>
      <c r="O390" s="29">
        <v>2</v>
      </c>
      <c r="P390" s="29">
        <v>0</v>
      </c>
      <c r="Q390" s="29" t="s">
        <v>8</v>
      </c>
      <c r="R390" s="29" t="s">
        <v>8</v>
      </c>
      <c r="S390" s="29" t="s">
        <v>8</v>
      </c>
      <c r="T390" s="29" t="s">
        <v>8</v>
      </c>
      <c r="U390" s="29" t="s">
        <v>8</v>
      </c>
      <c r="V390" s="29" t="s">
        <v>8</v>
      </c>
      <c r="W390" s="29" t="s">
        <v>8</v>
      </c>
      <c r="X390" s="29" t="s">
        <v>8</v>
      </c>
      <c r="Y390" s="29" t="s">
        <v>8</v>
      </c>
      <c r="Z390" s="29" t="s">
        <v>8</v>
      </c>
      <c r="AA390" s="29" t="s">
        <v>8</v>
      </c>
      <c r="AB390" s="29" t="s">
        <v>8</v>
      </c>
      <c r="AC390" s="29" t="s">
        <v>8</v>
      </c>
      <c r="AD390" s="29" t="s">
        <v>8</v>
      </c>
      <c r="AE390" s="29" t="s">
        <v>8</v>
      </c>
      <c r="AF390" s="29" t="s">
        <v>8</v>
      </c>
      <c r="AG390" s="29" t="s">
        <v>8</v>
      </c>
      <c r="AH390" s="29" t="s">
        <v>8</v>
      </c>
      <c r="AI390" s="29" t="s">
        <v>8</v>
      </c>
      <c r="AJ390" s="29" t="s">
        <v>8</v>
      </c>
      <c r="AK390" s="29" t="s">
        <v>8</v>
      </c>
      <c r="AL390" s="29" t="s">
        <v>8</v>
      </c>
      <c r="AM390" s="29" t="s">
        <v>8</v>
      </c>
      <c r="AN390" s="29" t="s">
        <v>8</v>
      </c>
      <c r="AO390" s="29" t="s">
        <v>8</v>
      </c>
      <c r="AP390" s="29" t="s">
        <v>8</v>
      </c>
      <c r="AQ390" s="29" t="s">
        <v>8</v>
      </c>
      <c r="AR390" s="29" t="s">
        <v>8</v>
      </c>
      <c r="AS390" s="29" t="s">
        <v>8</v>
      </c>
      <c r="AT390" s="29" t="s">
        <v>8</v>
      </c>
      <c r="AU390" s="29" t="s">
        <v>8</v>
      </c>
      <c r="AV390" s="29" t="s">
        <v>8</v>
      </c>
      <c r="AW390" s="29" t="s">
        <v>8</v>
      </c>
      <c r="AX390" s="29" t="s">
        <v>8</v>
      </c>
      <c r="AY390" s="29" t="s">
        <v>8</v>
      </c>
      <c r="AZ390" s="29" t="s">
        <v>8</v>
      </c>
      <c r="BA390" s="29" t="s">
        <v>8</v>
      </c>
      <c r="BB390" s="29" t="s">
        <v>8</v>
      </c>
      <c r="BC390" s="29" t="s">
        <v>8</v>
      </c>
      <c r="BD390" s="29" t="s">
        <v>8</v>
      </c>
      <c r="BE390" s="29" t="s">
        <v>8</v>
      </c>
      <c r="BF390" s="29" t="s">
        <v>8</v>
      </c>
      <c r="BG390" s="29" t="s">
        <v>8</v>
      </c>
      <c r="BH390" s="29" t="s">
        <v>8</v>
      </c>
      <c r="BI390" s="29" t="s">
        <v>8</v>
      </c>
      <c r="BJ390" s="29" t="s">
        <v>8</v>
      </c>
      <c r="BK390" s="29" t="s">
        <v>8</v>
      </c>
      <c r="BL390" s="29" t="s">
        <v>8</v>
      </c>
      <c r="BM390" s="29" t="s">
        <v>8</v>
      </c>
      <c r="BN390" s="29" t="s">
        <v>8</v>
      </c>
      <c r="BO390" s="29" t="s">
        <v>8</v>
      </c>
      <c r="BP390" s="29" t="s">
        <v>8</v>
      </c>
      <c r="BQ390" s="29">
        <v>1</v>
      </c>
      <c r="BR390" s="29" t="s">
        <v>8</v>
      </c>
      <c r="BS390" s="29" t="s">
        <v>5378</v>
      </c>
      <c r="BT390" s="29" t="b">
        <v>0</v>
      </c>
      <c r="BU390" s="29" t="b">
        <v>0</v>
      </c>
      <c r="BV390" s="29" t="b">
        <v>0</v>
      </c>
      <c r="BW390" s="29" t="b">
        <v>1</v>
      </c>
      <c r="BX390" s="29" t="b">
        <v>1</v>
      </c>
      <c r="BY390" s="29" t="b">
        <v>0</v>
      </c>
      <c r="BZ390" s="29" t="b">
        <v>0</v>
      </c>
      <c r="CA390" s="29" t="b">
        <v>0</v>
      </c>
      <c r="CB390" s="29">
        <v>1</v>
      </c>
      <c r="CC390" s="29" t="s">
        <v>5379</v>
      </c>
      <c r="CD390" s="29" t="s">
        <v>5380</v>
      </c>
      <c r="CE390" s="29" t="s">
        <v>5381</v>
      </c>
      <c r="CF390" s="29" t="s">
        <v>5382</v>
      </c>
    </row>
    <row r="391" spans="1:84" x14ac:dyDescent="0.25">
      <c r="A391" s="29" t="s">
        <v>5383</v>
      </c>
      <c r="B391" s="29">
        <v>310410928917370</v>
      </c>
      <c r="C391" s="29">
        <v>8.9014103279289106E+19</v>
      </c>
      <c r="D391" s="29">
        <v>353118081439583</v>
      </c>
      <c r="E391" s="29">
        <v>44</v>
      </c>
      <c r="F391" s="29">
        <v>8</v>
      </c>
      <c r="G391" s="29">
        <v>1382</v>
      </c>
      <c r="H391" s="29">
        <v>1382</v>
      </c>
      <c r="I391" s="29" t="s">
        <v>5384</v>
      </c>
      <c r="J391" s="29" t="s">
        <v>5385</v>
      </c>
      <c r="K391" s="50">
        <v>2.38701981925246E+16</v>
      </c>
      <c r="L391" s="50">
        <v>9042748019542820</v>
      </c>
      <c r="M391" s="50">
        <v>-4.3098239696014704E+16</v>
      </c>
      <c r="N391" s="29" t="s">
        <v>18972</v>
      </c>
      <c r="O391" s="29">
        <v>2</v>
      </c>
      <c r="P391" s="29">
        <v>0</v>
      </c>
      <c r="Q391" s="29" t="s">
        <v>8</v>
      </c>
      <c r="R391" s="29">
        <v>2</v>
      </c>
      <c r="S391" s="29">
        <v>2</v>
      </c>
      <c r="T391" s="29" t="s">
        <v>8</v>
      </c>
      <c r="U391" s="29">
        <v>20</v>
      </c>
      <c r="V391" s="29" t="s">
        <v>8</v>
      </c>
      <c r="W391" s="29" t="s">
        <v>8</v>
      </c>
      <c r="X391" s="29" t="s">
        <v>8</v>
      </c>
      <c r="Y391" s="29" t="s">
        <v>8</v>
      </c>
      <c r="Z391" s="29" t="s">
        <v>8</v>
      </c>
      <c r="AA391" s="29" t="s">
        <v>8</v>
      </c>
      <c r="AB391" s="29" t="s">
        <v>8</v>
      </c>
      <c r="AC391" s="29" t="s">
        <v>8</v>
      </c>
      <c r="AD391" s="29" t="s">
        <v>8</v>
      </c>
      <c r="AE391" s="29" t="s">
        <v>8</v>
      </c>
      <c r="AF391" s="29" t="s">
        <v>8</v>
      </c>
      <c r="AG391" s="29" t="s">
        <v>8</v>
      </c>
      <c r="AH391" s="29" t="s">
        <v>8</v>
      </c>
      <c r="AI391" s="29" t="s">
        <v>8</v>
      </c>
      <c r="AJ391" s="29" t="s">
        <v>8</v>
      </c>
      <c r="AK391" s="29" t="s">
        <v>8</v>
      </c>
      <c r="AL391" s="29" t="s">
        <v>8</v>
      </c>
      <c r="AM391" s="29" t="s">
        <v>8</v>
      </c>
      <c r="AN391" s="29" t="s">
        <v>8</v>
      </c>
      <c r="AO391" s="29" t="s">
        <v>8</v>
      </c>
      <c r="AP391" s="29" t="s">
        <v>8</v>
      </c>
      <c r="AQ391" s="29" t="s">
        <v>8</v>
      </c>
      <c r="AR391" s="29" t="s">
        <v>8</v>
      </c>
      <c r="AS391" s="29" t="s">
        <v>8</v>
      </c>
      <c r="AT391" s="29" t="s">
        <v>8</v>
      </c>
      <c r="AU391" s="29" t="s">
        <v>8</v>
      </c>
      <c r="AV391" s="29" t="s">
        <v>8</v>
      </c>
      <c r="AW391" s="29" t="s">
        <v>8</v>
      </c>
      <c r="AX391" s="29" t="s">
        <v>8</v>
      </c>
      <c r="AY391" s="29" t="s">
        <v>8</v>
      </c>
      <c r="AZ391" s="29" t="s">
        <v>8</v>
      </c>
      <c r="BA391" s="29" t="s">
        <v>8</v>
      </c>
      <c r="BB391" s="29" t="s">
        <v>8</v>
      </c>
      <c r="BC391" s="29" t="s">
        <v>8</v>
      </c>
      <c r="BD391" s="29" t="s">
        <v>8</v>
      </c>
      <c r="BE391" s="29" t="s">
        <v>8</v>
      </c>
      <c r="BF391" s="29" t="s">
        <v>8</v>
      </c>
      <c r="BG391" s="29" t="s">
        <v>8</v>
      </c>
      <c r="BH391" s="29" t="s">
        <v>8</v>
      </c>
      <c r="BI391" s="29" t="s">
        <v>8</v>
      </c>
      <c r="BJ391" s="29" t="s">
        <v>8</v>
      </c>
      <c r="BK391" s="29" t="s">
        <v>8</v>
      </c>
      <c r="BL391" s="29" t="s">
        <v>8</v>
      </c>
      <c r="BM391" s="29" t="s">
        <v>8</v>
      </c>
      <c r="BN391" s="29" t="s">
        <v>8</v>
      </c>
      <c r="BO391" s="29" t="s">
        <v>8</v>
      </c>
      <c r="BP391" s="29" t="s">
        <v>8</v>
      </c>
      <c r="BQ391" s="29" t="s">
        <v>8</v>
      </c>
      <c r="BR391" s="29" t="s">
        <v>8</v>
      </c>
      <c r="BS391" s="29" t="s">
        <v>5386</v>
      </c>
      <c r="BT391" s="29" t="b">
        <v>1</v>
      </c>
      <c r="BU391" s="29" t="b">
        <v>0</v>
      </c>
      <c r="BV391" s="29" t="b">
        <v>1</v>
      </c>
      <c r="BW391" s="29" t="b">
        <v>0</v>
      </c>
      <c r="BX391" s="29" t="b">
        <v>0</v>
      </c>
      <c r="BY391" s="29" t="b">
        <v>0</v>
      </c>
      <c r="BZ391" s="29" t="b">
        <v>0</v>
      </c>
      <c r="CA391" s="29" t="b">
        <v>0</v>
      </c>
      <c r="CB391" s="29">
        <v>1</v>
      </c>
      <c r="CC391" s="29" t="s">
        <v>5387</v>
      </c>
      <c r="CD391" s="29" t="s">
        <v>5388</v>
      </c>
      <c r="CE391" s="29" t="s">
        <v>5389</v>
      </c>
      <c r="CF391" s="29" t="s">
        <v>5390</v>
      </c>
    </row>
    <row r="392" spans="1:84" x14ac:dyDescent="0.25">
      <c r="A392" s="29" t="s">
        <v>5391</v>
      </c>
      <c r="B392" s="29">
        <v>310410928917370</v>
      </c>
      <c r="C392" s="29">
        <v>8.9014103279289106E+19</v>
      </c>
      <c r="D392" s="29">
        <v>353118081439583</v>
      </c>
      <c r="E392" s="29">
        <v>44</v>
      </c>
      <c r="F392" s="29">
        <v>5</v>
      </c>
      <c r="G392" s="29">
        <v>1387</v>
      </c>
      <c r="H392" s="29">
        <v>1387</v>
      </c>
      <c r="I392" s="29" t="s">
        <v>5392</v>
      </c>
      <c r="J392" s="29" t="s">
        <v>5393</v>
      </c>
      <c r="K392" s="50">
        <v>2386910408453230</v>
      </c>
      <c r="L392" s="50">
        <v>904282808973169</v>
      </c>
      <c r="M392" s="50">
        <v>-455658072275921</v>
      </c>
      <c r="N392" s="29" t="s">
        <v>18977</v>
      </c>
      <c r="O392" s="29">
        <v>2</v>
      </c>
      <c r="P392" s="29">
        <v>0</v>
      </c>
      <c r="Q392" s="29" t="s">
        <v>19139</v>
      </c>
      <c r="R392" s="29" t="s">
        <v>8</v>
      </c>
      <c r="S392" s="29" t="s">
        <v>8</v>
      </c>
      <c r="T392" s="29" t="s">
        <v>8</v>
      </c>
      <c r="U392" s="29" t="s">
        <v>8</v>
      </c>
      <c r="V392" s="29" t="s">
        <v>8</v>
      </c>
      <c r="W392" s="29" t="s">
        <v>8</v>
      </c>
      <c r="X392" s="29" t="s">
        <v>8</v>
      </c>
      <c r="Y392" s="29" t="s">
        <v>8</v>
      </c>
      <c r="Z392" s="29" t="s">
        <v>8</v>
      </c>
      <c r="AA392" s="29" t="s">
        <v>8</v>
      </c>
      <c r="AB392" s="29" t="s">
        <v>8</v>
      </c>
      <c r="AC392" s="29" t="s">
        <v>8</v>
      </c>
      <c r="AD392" s="29" t="s">
        <v>8</v>
      </c>
      <c r="AE392" s="29" t="s">
        <v>8</v>
      </c>
      <c r="AF392" s="29" t="s">
        <v>8</v>
      </c>
      <c r="AG392" s="29" t="s">
        <v>8</v>
      </c>
      <c r="AH392" s="29" t="s">
        <v>8</v>
      </c>
      <c r="AI392" s="29" t="s">
        <v>8</v>
      </c>
      <c r="AJ392" s="29" t="s">
        <v>8</v>
      </c>
      <c r="AK392" s="29" t="s">
        <v>8</v>
      </c>
      <c r="AL392" s="29" t="s">
        <v>8</v>
      </c>
      <c r="AM392" s="29" t="s">
        <v>8</v>
      </c>
      <c r="AN392" s="29" t="s">
        <v>8</v>
      </c>
      <c r="AO392" s="29" t="s">
        <v>8</v>
      </c>
      <c r="AP392" s="29" t="s">
        <v>8</v>
      </c>
      <c r="AQ392" s="29" t="s">
        <v>8</v>
      </c>
      <c r="AR392" s="29" t="s">
        <v>8</v>
      </c>
      <c r="AS392" s="29" t="s">
        <v>8</v>
      </c>
      <c r="AT392" s="29" t="s">
        <v>8</v>
      </c>
      <c r="AU392" s="29" t="s">
        <v>8</v>
      </c>
      <c r="AV392" s="29" t="s">
        <v>8</v>
      </c>
      <c r="AW392" s="29" t="s">
        <v>8</v>
      </c>
      <c r="AX392" s="29" t="s">
        <v>8</v>
      </c>
      <c r="AY392" s="29" t="s">
        <v>8</v>
      </c>
      <c r="AZ392" s="29" t="s">
        <v>8</v>
      </c>
      <c r="BA392" s="29">
        <v>2</v>
      </c>
      <c r="BB392" s="29" t="s">
        <v>8</v>
      </c>
      <c r="BC392" s="29" t="s">
        <v>8</v>
      </c>
      <c r="BD392" s="29" t="s">
        <v>8</v>
      </c>
      <c r="BE392" s="29" t="s">
        <v>8</v>
      </c>
      <c r="BF392" s="29" t="s">
        <v>8</v>
      </c>
      <c r="BG392" s="29" t="s">
        <v>8</v>
      </c>
      <c r="BH392" s="29" t="s">
        <v>8</v>
      </c>
      <c r="BI392" s="29" t="s">
        <v>8</v>
      </c>
      <c r="BJ392" s="29" t="s">
        <v>8</v>
      </c>
      <c r="BK392" s="29" t="s">
        <v>8</v>
      </c>
      <c r="BL392" s="29" t="s">
        <v>8</v>
      </c>
      <c r="BM392" s="29" t="s">
        <v>8</v>
      </c>
      <c r="BN392" s="29" t="s">
        <v>8</v>
      </c>
      <c r="BO392" s="29" t="s">
        <v>8</v>
      </c>
      <c r="BP392" s="29" t="s">
        <v>8</v>
      </c>
      <c r="BQ392" s="29" t="s">
        <v>8</v>
      </c>
      <c r="BR392" s="29" t="s">
        <v>8</v>
      </c>
      <c r="BS392" s="29" t="s">
        <v>5394</v>
      </c>
      <c r="BT392" s="29" t="b">
        <v>1</v>
      </c>
      <c r="BU392" s="29" t="b">
        <v>0</v>
      </c>
      <c r="BV392" s="29" t="b">
        <v>1</v>
      </c>
      <c r="BW392" s="29" t="b">
        <v>0</v>
      </c>
      <c r="BX392" s="29" t="b">
        <v>0</v>
      </c>
      <c r="BY392" s="29" t="b">
        <v>0</v>
      </c>
      <c r="BZ392" s="29" t="b">
        <v>0</v>
      </c>
      <c r="CA392" s="29" t="b">
        <v>0</v>
      </c>
      <c r="CB392" s="29">
        <v>1</v>
      </c>
      <c r="CC392" s="29" t="s">
        <v>5395</v>
      </c>
      <c r="CD392" s="29" t="s">
        <v>5396</v>
      </c>
      <c r="CE392" s="29" t="s">
        <v>5397</v>
      </c>
      <c r="CF392" s="29" t="s">
        <v>5398</v>
      </c>
    </row>
    <row r="393" spans="1:84" x14ac:dyDescent="0.25">
      <c r="A393" s="29" t="s">
        <v>5399</v>
      </c>
      <c r="B393" s="29">
        <v>310410928917370</v>
      </c>
      <c r="C393" s="29">
        <v>8.9014103279289106E+19</v>
      </c>
      <c r="D393" s="29">
        <v>353118081439583</v>
      </c>
      <c r="E393" s="29">
        <v>44</v>
      </c>
      <c r="F393" s="29">
        <v>8</v>
      </c>
      <c r="G393" s="29">
        <v>1386</v>
      </c>
      <c r="H393" s="29">
        <v>1386</v>
      </c>
      <c r="I393" s="29" t="s">
        <v>5400</v>
      </c>
      <c r="J393" s="29" t="s">
        <v>5401</v>
      </c>
      <c r="K393" s="50">
        <v>2386891906916410</v>
      </c>
      <c r="L393" s="50">
        <v>9042687120343490</v>
      </c>
      <c r="M393" s="50">
        <v>-3599983859076080</v>
      </c>
      <c r="N393" s="29" t="s">
        <v>18972</v>
      </c>
      <c r="O393" s="29">
        <v>2</v>
      </c>
      <c r="P393" s="29">
        <v>0</v>
      </c>
      <c r="Q393" s="29" t="s">
        <v>8</v>
      </c>
      <c r="R393" s="29">
        <v>2</v>
      </c>
      <c r="S393" s="29">
        <v>2</v>
      </c>
      <c r="T393" s="29" t="s">
        <v>8</v>
      </c>
      <c r="U393" s="29">
        <v>20</v>
      </c>
      <c r="V393" s="29" t="s">
        <v>8</v>
      </c>
      <c r="W393" s="29" t="s">
        <v>8</v>
      </c>
      <c r="X393" s="29" t="s">
        <v>8</v>
      </c>
      <c r="Y393" s="29" t="s">
        <v>8</v>
      </c>
      <c r="Z393" s="29" t="s">
        <v>8</v>
      </c>
      <c r="AA393" s="29" t="s">
        <v>8</v>
      </c>
      <c r="AB393" s="29" t="s">
        <v>8</v>
      </c>
      <c r="AC393" s="29" t="s">
        <v>8</v>
      </c>
      <c r="AD393" s="29" t="s">
        <v>8</v>
      </c>
      <c r="AE393" s="29" t="s">
        <v>8</v>
      </c>
      <c r="AF393" s="29" t="s">
        <v>8</v>
      </c>
      <c r="AG393" s="29" t="s">
        <v>8</v>
      </c>
      <c r="AH393" s="29" t="s">
        <v>8</v>
      </c>
      <c r="AI393" s="29" t="s">
        <v>8</v>
      </c>
      <c r="AJ393" s="29" t="s">
        <v>8</v>
      </c>
      <c r="AK393" s="29" t="s">
        <v>8</v>
      </c>
      <c r="AL393" s="29" t="s">
        <v>8</v>
      </c>
      <c r="AM393" s="29" t="s">
        <v>8</v>
      </c>
      <c r="AN393" s="29" t="s">
        <v>8</v>
      </c>
      <c r="AO393" s="29" t="s">
        <v>8</v>
      </c>
      <c r="AP393" s="29" t="s">
        <v>8</v>
      </c>
      <c r="AQ393" s="29" t="s">
        <v>8</v>
      </c>
      <c r="AR393" s="29" t="s">
        <v>8</v>
      </c>
      <c r="AS393" s="29" t="s">
        <v>8</v>
      </c>
      <c r="AT393" s="29" t="s">
        <v>8</v>
      </c>
      <c r="AU393" s="29" t="s">
        <v>8</v>
      </c>
      <c r="AV393" s="29" t="s">
        <v>8</v>
      </c>
      <c r="AW393" s="29" t="s">
        <v>8</v>
      </c>
      <c r="AX393" s="29" t="s">
        <v>8</v>
      </c>
      <c r="AY393" s="29" t="s">
        <v>8</v>
      </c>
      <c r="AZ393" s="29" t="s">
        <v>8</v>
      </c>
      <c r="BA393" s="29" t="s">
        <v>8</v>
      </c>
      <c r="BB393" s="29" t="s">
        <v>8</v>
      </c>
      <c r="BC393" s="29" t="s">
        <v>8</v>
      </c>
      <c r="BD393" s="29" t="s">
        <v>8</v>
      </c>
      <c r="BE393" s="29" t="s">
        <v>8</v>
      </c>
      <c r="BF393" s="29" t="s">
        <v>8</v>
      </c>
      <c r="BG393" s="29" t="s">
        <v>8</v>
      </c>
      <c r="BH393" s="29" t="s">
        <v>8</v>
      </c>
      <c r="BI393" s="29" t="s">
        <v>8</v>
      </c>
      <c r="BJ393" s="29" t="s">
        <v>8</v>
      </c>
      <c r="BK393" s="29" t="s">
        <v>8</v>
      </c>
      <c r="BL393" s="29" t="s">
        <v>8</v>
      </c>
      <c r="BM393" s="29" t="s">
        <v>8</v>
      </c>
      <c r="BN393" s="29" t="s">
        <v>8</v>
      </c>
      <c r="BO393" s="29" t="s">
        <v>8</v>
      </c>
      <c r="BP393" s="29" t="s">
        <v>8</v>
      </c>
      <c r="BQ393" s="29" t="s">
        <v>8</v>
      </c>
      <c r="BR393" s="29" t="s">
        <v>8</v>
      </c>
      <c r="BS393" s="29" t="s">
        <v>5402</v>
      </c>
      <c r="BT393" s="29" t="b">
        <v>1</v>
      </c>
      <c r="BU393" s="29" t="b">
        <v>0</v>
      </c>
      <c r="BV393" s="29" t="b">
        <v>1</v>
      </c>
      <c r="BW393" s="29" t="b">
        <v>0</v>
      </c>
      <c r="BX393" s="29" t="b">
        <v>0</v>
      </c>
      <c r="BY393" s="29" t="b">
        <v>0</v>
      </c>
      <c r="BZ393" s="29" t="b">
        <v>0</v>
      </c>
      <c r="CA393" s="29" t="b">
        <v>0</v>
      </c>
      <c r="CB393" s="29">
        <v>1</v>
      </c>
      <c r="CC393" s="29" t="s">
        <v>5403</v>
      </c>
      <c r="CD393" s="29" t="s">
        <v>5404</v>
      </c>
      <c r="CE393" s="29" t="s">
        <v>5405</v>
      </c>
      <c r="CF393" s="29" t="s">
        <v>5406</v>
      </c>
    </row>
    <row r="394" spans="1:84" x14ac:dyDescent="0.25">
      <c r="A394" s="29" t="s">
        <v>5407</v>
      </c>
      <c r="B394" s="29">
        <v>310410946642114</v>
      </c>
      <c r="C394" s="29">
        <v>8.9014103279466398E+19</v>
      </c>
      <c r="D394" s="29">
        <v>353118084379430</v>
      </c>
      <c r="E394" s="29">
        <v>44</v>
      </c>
      <c r="F394" s="29">
        <v>9</v>
      </c>
      <c r="G394" s="29">
        <v>1394</v>
      </c>
      <c r="H394" s="29">
        <v>1394</v>
      </c>
      <c r="I394" s="29" t="s">
        <v>5408</v>
      </c>
      <c r="J394" s="29" t="s">
        <v>5409</v>
      </c>
      <c r="K394" s="50">
        <v>2386781516071520</v>
      </c>
      <c r="L394" s="50">
        <v>9042666497116040</v>
      </c>
      <c r="M394" s="50">
        <v>-4199586654511740</v>
      </c>
      <c r="N394" s="29" t="s">
        <v>18972</v>
      </c>
      <c r="O394" s="29">
        <v>1</v>
      </c>
      <c r="P394" s="29">
        <v>0</v>
      </c>
      <c r="Q394" s="29" t="s">
        <v>19140</v>
      </c>
      <c r="R394" s="29" t="s">
        <v>8</v>
      </c>
      <c r="S394" s="29" t="s">
        <v>8</v>
      </c>
      <c r="T394" s="29" t="s">
        <v>8</v>
      </c>
      <c r="U394" s="29" t="s">
        <v>8</v>
      </c>
      <c r="V394" s="29">
        <v>4</v>
      </c>
      <c r="W394" s="29" t="s">
        <v>8</v>
      </c>
      <c r="X394" s="29">
        <v>0</v>
      </c>
      <c r="Y394" s="29" t="s">
        <v>8</v>
      </c>
      <c r="Z394" s="29">
        <v>1</v>
      </c>
      <c r="AA394" s="29" t="s">
        <v>18982</v>
      </c>
      <c r="AB394" s="29" t="s">
        <v>18991</v>
      </c>
      <c r="AC394" s="29" t="s">
        <v>8</v>
      </c>
      <c r="AD394" s="29" t="s">
        <v>8</v>
      </c>
      <c r="AE394" s="29" t="s">
        <v>8</v>
      </c>
      <c r="AF394" s="29" t="s">
        <v>8</v>
      </c>
      <c r="AG394" s="29" t="s">
        <v>8</v>
      </c>
      <c r="AH394" s="29" t="s">
        <v>8</v>
      </c>
      <c r="AI394" s="29" t="s">
        <v>8</v>
      </c>
      <c r="AJ394" s="29" t="s">
        <v>8</v>
      </c>
      <c r="AK394" s="29" t="s">
        <v>8</v>
      </c>
      <c r="AL394" s="29" t="s">
        <v>8</v>
      </c>
      <c r="AM394" s="29" t="s">
        <v>8</v>
      </c>
      <c r="AN394" s="29" t="s">
        <v>8</v>
      </c>
      <c r="AO394" s="29" t="s">
        <v>8</v>
      </c>
      <c r="AP394" s="29" t="s">
        <v>8</v>
      </c>
      <c r="AQ394" s="29" t="s">
        <v>8</v>
      </c>
      <c r="AR394" s="29" t="s">
        <v>8</v>
      </c>
      <c r="AS394" s="29" t="s">
        <v>8</v>
      </c>
      <c r="AT394" s="29" t="s">
        <v>8</v>
      </c>
      <c r="AU394" s="29" t="s">
        <v>8</v>
      </c>
      <c r="AV394" s="29" t="s">
        <v>8</v>
      </c>
      <c r="AW394" s="29" t="s">
        <v>8</v>
      </c>
      <c r="AX394" s="29" t="s">
        <v>8</v>
      </c>
      <c r="AY394" s="29" t="s">
        <v>8</v>
      </c>
      <c r="AZ394" s="29" t="s">
        <v>8</v>
      </c>
      <c r="BA394" s="29" t="s">
        <v>8</v>
      </c>
      <c r="BB394" s="29" t="s">
        <v>8</v>
      </c>
      <c r="BC394" s="29" t="s">
        <v>8</v>
      </c>
      <c r="BD394" s="29" t="s">
        <v>8</v>
      </c>
      <c r="BE394" s="29" t="s">
        <v>8</v>
      </c>
      <c r="BF394" s="29" t="s">
        <v>8</v>
      </c>
      <c r="BG394" s="29" t="s">
        <v>8</v>
      </c>
      <c r="BH394" s="29" t="s">
        <v>8</v>
      </c>
      <c r="BI394" s="29" t="s">
        <v>8</v>
      </c>
      <c r="BJ394" s="29" t="s">
        <v>8</v>
      </c>
      <c r="BK394" s="29" t="s">
        <v>8</v>
      </c>
      <c r="BL394" s="29" t="s">
        <v>8</v>
      </c>
      <c r="BM394" s="29" t="s">
        <v>8</v>
      </c>
      <c r="BN394" s="29" t="s">
        <v>8</v>
      </c>
      <c r="BO394" s="29" t="s">
        <v>8</v>
      </c>
      <c r="BP394" s="29" t="s">
        <v>8</v>
      </c>
      <c r="BQ394" s="29" t="s">
        <v>8</v>
      </c>
      <c r="BR394" s="29" t="s">
        <v>8</v>
      </c>
      <c r="BS394" s="29" t="s">
        <v>5410</v>
      </c>
      <c r="BT394" s="29" t="b">
        <v>0</v>
      </c>
      <c r="BU394" s="29" t="b">
        <v>0</v>
      </c>
      <c r="BV394" s="29" t="b">
        <v>0</v>
      </c>
      <c r="BW394" s="29" t="b">
        <v>1</v>
      </c>
      <c r="BX394" s="29" t="b">
        <v>1</v>
      </c>
      <c r="BY394" s="29" t="b">
        <v>0</v>
      </c>
      <c r="BZ394" s="29" t="b">
        <v>0</v>
      </c>
      <c r="CA394" s="29" t="b">
        <v>0</v>
      </c>
      <c r="CB394" s="29">
        <v>1</v>
      </c>
      <c r="CC394" s="29" t="s">
        <v>5411</v>
      </c>
      <c r="CD394" s="29" t="s">
        <v>5412</v>
      </c>
      <c r="CE394" s="29" t="s">
        <v>5413</v>
      </c>
      <c r="CF394" s="29" t="s">
        <v>5414</v>
      </c>
    </row>
    <row r="395" spans="1:84" x14ac:dyDescent="0.25">
      <c r="A395" s="29" t="s">
        <v>5415</v>
      </c>
      <c r="B395" s="29">
        <v>310410942995952</v>
      </c>
      <c r="C395" s="29">
        <v>8.9014103279429894E+19</v>
      </c>
      <c r="D395" s="29">
        <v>353118083539513</v>
      </c>
      <c r="E395" s="29">
        <v>44</v>
      </c>
      <c r="F395" s="29">
        <v>3</v>
      </c>
      <c r="G395" s="29">
        <v>1372</v>
      </c>
      <c r="H395" s="29">
        <v>1372</v>
      </c>
      <c r="I395" s="29" t="s">
        <v>5416</v>
      </c>
      <c r="J395" s="29" t="s">
        <v>5417</v>
      </c>
      <c r="K395" s="50">
        <v>2386864670268890</v>
      </c>
      <c r="L395" s="50">
        <v>9042714189825140</v>
      </c>
      <c r="M395" s="50">
        <v>-3849630978301950</v>
      </c>
      <c r="N395" s="29" t="s">
        <v>18972</v>
      </c>
      <c r="O395" s="29">
        <v>1</v>
      </c>
      <c r="P395" s="29">
        <v>0</v>
      </c>
      <c r="Q395" s="29" t="s">
        <v>19141</v>
      </c>
      <c r="R395" s="29" t="s">
        <v>8</v>
      </c>
      <c r="S395" s="29" t="s">
        <v>8</v>
      </c>
      <c r="T395" s="29" t="s">
        <v>8</v>
      </c>
      <c r="U395" s="29" t="s">
        <v>8</v>
      </c>
      <c r="V395" s="29" t="s">
        <v>8</v>
      </c>
      <c r="W395" s="29" t="s">
        <v>8</v>
      </c>
      <c r="X395" s="29" t="s">
        <v>8</v>
      </c>
      <c r="Y395" s="29" t="s">
        <v>8</v>
      </c>
      <c r="Z395" s="29" t="s">
        <v>8</v>
      </c>
      <c r="AA395" s="29" t="s">
        <v>8</v>
      </c>
      <c r="AB395" s="29" t="s">
        <v>8</v>
      </c>
      <c r="AC395" s="29" t="s">
        <v>8</v>
      </c>
      <c r="AD395" s="29" t="s">
        <v>8</v>
      </c>
      <c r="AE395" s="29" t="s">
        <v>8</v>
      </c>
      <c r="AF395" s="29" t="s">
        <v>8</v>
      </c>
      <c r="AG395" s="29">
        <v>1</v>
      </c>
      <c r="AH395" s="29">
        <v>6</v>
      </c>
      <c r="AI395" s="29" t="s">
        <v>3504</v>
      </c>
      <c r="AJ395" s="29">
        <v>1</v>
      </c>
      <c r="AK395" s="29" t="s">
        <v>18994</v>
      </c>
      <c r="AL395" s="29" t="s">
        <v>19070</v>
      </c>
      <c r="AM395" s="29" t="s">
        <v>8</v>
      </c>
      <c r="AN395" s="29" t="s">
        <v>8</v>
      </c>
      <c r="AO395" s="29" t="s">
        <v>8</v>
      </c>
      <c r="AP395" s="29" t="s">
        <v>8</v>
      </c>
      <c r="AQ395" s="29" t="s">
        <v>8</v>
      </c>
      <c r="AR395" s="29" t="s">
        <v>8</v>
      </c>
      <c r="AS395" s="29" t="s">
        <v>8</v>
      </c>
      <c r="AT395" s="29" t="s">
        <v>8</v>
      </c>
      <c r="AU395" s="29" t="s">
        <v>8</v>
      </c>
      <c r="AV395" s="29" t="s">
        <v>8</v>
      </c>
      <c r="AW395" s="29" t="s">
        <v>8</v>
      </c>
      <c r="AX395" s="29" t="s">
        <v>8</v>
      </c>
      <c r="AY395" s="29" t="s">
        <v>8</v>
      </c>
      <c r="AZ395" s="29" t="s">
        <v>8</v>
      </c>
      <c r="BA395" s="29" t="s">
        <v>8</v>
      </c>
      <c r="BB395" s="29" t="s">
        <v>8</v>
      </c>
      <c r="BC395" s="29" t="s">
        <v>8</v>
      </c>
      <c r="BD395" s="29" t="s">
        <v>8</v>
      </c>
      <c r="BE395" s="29" t="s">
        <v>8</v>
      </c>
      <c r="BF395" s="29" t="s">
        <v>8</v>
      </c>
      <c r="BG395" s="29" t="s">
        <v>8</v>
      </c>
      <c r="BH395" s="29" t="s">
        <v>8</v>
      </c>
      <c r="BI395" s="29" t="s">
        <v>8</v>
      </c>
      <c r="BJ395" s="29" t="s">
        <v>8</v>
      </c>
      <c r="BK395" s="29" t="s">
        <v>8</v>
      </c>
      <c r="BL395" s="29" t="s">
        <v>8</v>
      </c>
      <c r="BM395" s="29" t="s">
        <v>8</v>
      </c>
      <c r="BN395" s="29" t="s">
        <v>8</v>
      </c>
      <c r="BO395" s="29" t="s">
        <v>8</v>
      </c>
      <c r="BP395" s="29" t="s">
        <v>8</v>
      </c>
      <c r="BQ395" s="29" t="s">
        <v>8</v>
      </c>
      <c r="BR395" s="29" t="s">
        <v>8</v>
      </c>
      <c r="BS395" s="29" t="s">
        <v>192</v>
      </c>
      <c r="BT395" s="29" t="b">
        <v>0</v>
      </c>
      <c r="BU395" s="29" t="b">
        <v>0</v>
      </c>
      <c r="BV395" s="29" t="b">
        <v>0</v>
      </c>
      <c r="BW395" s="29" t="b">
        <v>0</v>
      </c>
      <c r="BX395" s="29" t="b">
        <v>0</v>
      </c>
      <c r="BY395" s="29" t="b">
        <v>1</v>
      </c>
      <c r="BZ395" s="29" t="b">
        <v>1</v>
      </c>
      <c r="CA395" s="29" t="b">
        <v>0</v>
      </c>
      <c r="CB395" s="29">
        <v>1</v>
      </c>
      <c r="CC395" s="29" t="s">
        <v>5418</v>
      </c>
      <c r="CD395" s="29" t="s">
        <v>5419</v>
      </c>
      <c r="CE395" s="29" t="s">
        <v>5420</v>
      </c>
      <c r="CF395" s="29" t="s">
        <v>5421</v>
      </c>
    </row>
    <row r="396" spans="1:84" x14ac:dyDescent="0.25">
      <c r="A396" s="29" t="s">
        <v>5351</v>
      </c>
      <c r="B396" s="29">
        <v>310410946642114</v>
      </c>
      <c r="C396" s="29">
        <v>8.9014103279466398E+19</v>
      </c>
      <c r="D396" s="29">
        <v>353118084379430</v>
      </c>
      <c r="E396" s="29">
        <v>44</v>
      </c>
      <c r="F396" s="29">
        <v>10</v>
      </c>
      <c r="G396" s="29">
        <v>1396</v>
      </c>
      <c r="H396" s="29">
        <v>1396</v>
      </c>
      <c r="I396" s="29" t="s">
        <v>5352</v>
      </c>
      <c r="J396" s="29" t="s">
        <v>5353</v>
      </c>
      <c r="K396" s="50">
        <v>2.38665864375886E+16</v>
      </c>
      <c r="L396" s="50">
        <v>9042690997771380</v>
      </c>
      <c r="M396" s="50">
        <v>-1.41066563498573E+16</v>
      </c>
      <c r="N396" s="29" t="s">
        <v>18972</v>
      </c>
      <c r="O396" s="29">
        <v>2</v>
      </c>
      <c r="P396" s="29">
        <v>0</v>
      </c>
      <c r="Q396" s="29" t="s">
        <v>18997</v>
      </c>
      <c r="R396" s="29" t="s">
        <v>8</v>
      </c>
      <c r="S396" s="29" t="s">
        <v>8</v>
      </c>
      <c r="T396" s="29" t="s">
        <v>8</v>
      </c>
      <c r="U396" s="29" t="s">
        <v>8</v>
      </c>
      <c r="V396" s="29" t="s">
        <v>8</v>
      </c>
      <c r="W396" s="29" t="s">
        <v>8</v>
      </c>
      <c r="X396" s="29" t="s">
        <v>8</v>
      </c>
      <c r="Y396" s="29" t="s">
        <v>8</v>
      </c>
      <c r="Z396" s="29" t="s">
        <v>8</v>
      </c>
      <c r="AA396" s="29" t="s">
        <v>8</v>
      </c>
      <c r="AB396" s="29" t="s">
        <v>8</v>
      </c>
      <c r="AC396" s="29" t="s">
        <v>8</v>
      </c>
      <c r="AD396" s="29" t="s">
        <v>8</v>
      </c>
      <c r="AE396" s="29" t="s">
        <v>8</v>
      </c>
      <c r="AF396" s="29" t="s">
        <v>8</v>
      </c>
      <c r="AG396" s="29" t="s">
        <v>8</v>
      </c>
      <c r="AH396" s="29" t="s">
        <v>8</v>
      </c>
      <c r="AI396" s="29" t="s">
        <v>8</v>
      </c>
      <c r="AJ396" s="29" t="s">
        <v>8</v>
      </c>
      <c r="AK396" s="29" t="s">
        <v>8</v>
      </c>
      <c r="AL396" s="29" t="s">
        <v>8</v>
      </c>
      <c r="AM396" s="29">
        <v>4</v>
      </c>
      <c r="AN396" s="29" t="s">
        <v>5354</v>
      </c>
      <c r="AO396" s="29">
        <v>0</v>
      </c>
      <c r="AP396" s="29" t="s">
        <v>8</v>
      </c>
      <c r="AQ396" s="29">
        <v>1</v>
      </c>
      <c r="AR396" s="29" t="s">
        <v>18988</v>
      </c>
      <c r="AS396" s="29" t="s">
        <v>18983</v>
      </c>
      <c r="AT396" s="29" t="s">
        <v>8</v>
      </c>
      <c r="AU396" s="29" t="s">
        <v>8</v>
      </c>
      <c r="AV396" s="29" t="s">
        <v>8</v>
      </c>
      <c r="AW396" s="29" t="s">
        <v>8</v>
      </c>
      <c r="AX396" s="29" t="s">
        <v>8</v>
      </c>
      <c r="AY396" s="29" t="s">
        <v>8</v>
      </c>
      <c r="AZ396" s="29" t="s">
        <v>8</v>
      </c>
      <c r="BA396" s="29" t="s">
        <v>8</v>
      </c>
      <c r="BB396" s="29" t="s">
        <v>8</v>
      </c>
      <c r="BC396" s="29" t="s">
        <v>8</v>
      </c>
      <c r="BD396" s="29" t="s">
        <v>8</v>
      </c>
      <c r="BE396" s="29" t="s">
        <v>8</v>
      </c>
      <c r="BF396" s="29" t="s">
        <v>8</v>
      </c>
      <c r="BG396" s="29" t="s">
        <v>8</v>
      </c>
      <c r="BH396" s="29" t="s">
        <v>8</v>
      </c>
      <c r="BI396" s="29" t="s">
        <v>8</v>
      </c>
      <c r="BJ396" s="29" t="s">
        <v>8</v>
      </c>
      <c r="BK396" s="29" t="s">
        <v>8</v>
      </c>
      <c r="BL396" s="29" t="s">
        <v>8</v>
      </c>
      <c r="BM396" s="29" t="s">
        <v>8</v>
      </c>
      <c r="BN396" s="29" t="s">
        <v>8</v>
      </c>
      <c r="BO396" s="29" t="s">
        <v>8</v>
      </c>
      <c r="BP396" s="29" t="s">
        <v>8</v>
      </c>
      <c r="BQ396" s="29" t="s">
        <v>8</v>
      </c>
      <c r="BR396" s="29" t="s">
        <v>8</v>
      </c>
      <c r="BS396" s="29" t="s">
        <v>5355</v>
      </c>
      <c r="BT396" s="29" t="b">
        <v>0</v>
      </c>
      <c r="BU396" s="29" t="b">
        <v>0</v>
      </c>
      <c r="BV396" s="29" t="b">
        <v>0</v>
      </c>
      <c r="BW396" s="29" t="b">
        <v>1</v>
      </c>
      <c r="BX396" s="29" t="b">
        <v>1</v>
      </c>
      <c r="BY396" s="29" t="b">
        <v>0</v>
      </c>
      <c r="BZ396" s="29" t="b">
        <v>0</v>
      </c>
      <c r="CA396" s="29" t="b">
        <v>0</v>
      </c>
      <c r="CB396" s="29">
        <v>1</v>
      </c>
      <c r="CC396" s="29" t="s">
        <v>5356</v>
      </c>
      <c r="CD396" s="29" t="s">
        <v>5357</v>
      </c>
      <c r="CE396" s="29" t="s">
        <v>5358</v>
      </c>
      <c r="CF396" s="29" t="s">
        <v>5422</v>
      </c>
    </row>
    <row r="397" spans="1:84" x14ac:dyDescent="0.25">
      <c r="A397" s="29" t="s">
        <v>5423</v>
      </c>
      <c r="B397" s="29">
        <v>310410946642114</v>
      </c>
      <c r="C397" s="29">
        <v>8.9014103279466398E+19</v>
      </c>
      <c r="D397" s="29">
        <v>353118084379430</v>
      </c>
      <c r="E397" s="29">
        <v>44</v>
      </c>
      <c r="F397" s="29">
        <v>11</v>
      </c>
      <c r="G397" s="29">
        <v>1400</v>
      </c>
      <c r="H397" s="29">
        <v>1400</v>
      </c>
      <c r="I397" s="29" t="s">
        <v>5424</v>
      </c>
      <c r="J397" s="29" t="s">
        <v>5425</v>
      </c>
      <c r="K397" s="50">
        <v>2387119933730870</v>
      </c>
      <c r="L397" s="50">
        <v>9043420648190490</v>
      </c>
      <c r="M397" s="50">
        <v>-3993614122924930</v>
      </c>
      <c r="N397" s="29" t="s">
        <v>18972</v>
      </c>
      <c r="O397" s="29">
        <v>2</v>
      </c>
      <c r="P397" s="29">
        <v>0</v>
      </c>
      <c r="Q397" s="29" t="s">
        <v>8</v>
      </c>
      <c r="R397" s="29" t="s">
        <v>8</v>
      </c>
      <c r="S397" s="29" t="s">
        <v>8</v>
      </c>
      <c r="T397" s="29" t="s">
        <v>8</v>
      </c>
      <c r="U397" s="29" t="s">
        <v>8</v>
      </c>
      <c r="V397" s="29" t="s">
        <v>8</v>
      </c>
      <c r="W397" s="29" t="s">
        <v>8</v>
      </c>
      <c r="X397" s="29" t="s">
        <v>8</v>
      </c>
      <c r="Y397" s="29" t="s">
        <v>8</v>
      </c>
      <c r="Z397" s="29" t="s">
        <v>8</v>
      </c>
      <c r="AA397" s="29" t="s">
        <v>8</v>
      </c>
      <c r="AB397" s="29" t="s">
        <v>8</v>
      </c>
      <c r="AC397" s="29" t="s">
        <v>8</v>
      </c>
      <c r="AD397" s="29" t="s">
        <v>8</v>
      </c>
      <c r="AE397" s="29" t="s">
        <v>8</v>
      </c>
      <c r="AF397" s="29" t="s">
        <v>8</v>
      </c>
      <c r="AG397" s="29" t="s">
        <v>8</v>
      </c>
      <c r="AH397" s="29" t="s">
        <v>8</v>
      </c>
      <c r="AI397" s="29" t="s">
        <v>8</v>
      </c>
      <c r="AJ397" s="29" t="s">
        <v>8</v>
      </c>
      <c r="AK397" s="29" t="s">
        <v>8</v>
      </c>
      <c r="AL397" s="29" t="s">
        <v>8</v>
      </c>
      <c r="AM397" s="29" t="s">
        <v>8</v>
      </c>
      <c r="AN397" s="29" t="s">
        <v>8</v>
      </c>
      <c r="AO397" s="29" t="s">
        <v>8</v>
      </c>
      <c r="AP397" s="29" t="s">
        <v>8</v>
      </c>
      <c r="AQ397" s="29" t="s">
        <v>8</v>
      </c>
      <c r="AR397" s="29" t="s">
        <v>8</v>
      </c>
      <c r="AS397" s="29" t="s">
        <v>8</v>
      </c>
      <c r="AT397" s="29" t="s">
        <v>8</v>
      </c>
      <c r="AU397" s="29" t="s">
        <v>8</v>
      </c>
      <c r="AV397" s="29" t="s">
        <v>8</v>
      </c>
      <c r="AW397" s="29" t="s">
        <v>8</v>
      </c>
      <c r="AX397" s="29" t="s">
        <v>8</v>
      </c>
      <c r="AY397" s="29" t="s">
        <v>8</v>
      </c>
      <c r="AZ397" s="29" t="s">
        <v>8</v>
      </c>
      <c r="BA397" s="29" t="s">
        <v>8</v>
      </c>
      <c r="BB397" s="29" t="s">
        <v>8</v>
      </c>
      <c r="BC397" s="29" t="s">
        <v>8</v>
      </c>
      <c r="BD397" s="29" t="s">
        <v>8</v>
      </c>
      <c r="BE397" s="29" t="s">
        <v>8</v>
      </c>
      <c r="BF397" s="29" t="s">
        <v>8</v>
      </c>
      <c r="BG397" s="29" t="s">
        <v>8</v>
      </c>
      <c r="BH397" s="29" t="s">
        <v>8</v>
      </c>
      <c r="BI397" s="29" t="s">
        <v>8</v>
      </c>
      <c r="BJ397" s="29" t="s">
        <v>8</v>
      </c>
      <c r="BK397" s="29" t="s">
        <v>8</v>
      </c>
      <c r="BL397" s="29" t="s">
        <v>8</v>
      </c>
      <c r="BM397" s="29" t="s">
        <v>8</v>
      </c>
      <c r="BN397" s="29" t="s">
        <v>8</v>
      </c>
      <c r="BO397" s="29" t="s">
        <v>8</v>
      </c>
      <c r="BP397" s="29" t="s">
        <v>8</v>
      </c>
      <c r="BQ397" s="29">
        <v>2</v>
      </c>
      <c r="BR397" s="29" t="s">
        <v>8</v>
      </c>
      <c r="BS397" s="29" t="s">
        <v>5378</v>
      </c>
      <c r="BT397" s="29" t="b">
        <v>0</v>
      </c>
      <c r="BU397" s="29" t="b">
        <v>0</v>
      </c>
      <c r="BV397" s="29" t="b">
        <v>0</v>
      </c>
      <c r="BW397" s="29" t="b">
        <v>1</v>
      </c>
      <c r="BX397" s="29" t="b">
        <v>1</v>
      </c>
      <c r="BY397" s="29" t="b">
        <v>0</v>
      </c>
      <c r="BZ397" s="29" t="b">
        <v>0</v>
      </c>
      <c r="CA397" s="29" t="b">
        <v>0</v>
      </c>
      <c r="CB397" s="29">
        <v>1</v>
      </c>
      <c r="CC397" s="29" t="s">
        <v>5426</v>
      </c>
      <c r="CD397" s="29" t="s">
        <v>5427</v>
      </c>
      <c r="CE397" s="29" t="s">
        <v>5428</v>
      </c>
      <c r="CF397" s="29" t="s">
        <v>5429</v>
      </c>
    </row>
    <row r="398" spans="1:84" x14ac:dyDescent="0.25">
      <c r="A398" s="29" t="s">
        <v>5430</v>
      </c>
      <c r="B398" s="29">
        <v>310410942995952</v>
      </c>
      <c r="C398" s="29">
        <v>8.9014103279429894E+19</v>
      </c>
      <c r="D398" s="29">
        <v>353118083539513</v>
      </c>
      <c r="E398" s="29">
        <v>44</v>
      </c>
      <c r="F398" s="29">
        <v>7</v>
      </c>
      <c r="G398" s="29">
        <v>1403</v>
      </c>
      <c r="H398" s="29">
        <v>1403</v>
      </c>
      <c r="I398" s="29" t="s">
        <v>5431</v>
      </c>
      <c r="J398" s="29" t="s">
        <v>5432</v>
      </c>
      <c r="K398" s="50">
        <v>2.38687217810228E+16</v>
      </c>
      <c r="L398" s="50">
        <v>9042717213737000</v>
      </c>
      <c r="M398" s="50">
        <v>-4634667712416790</v>
      </c>
      <c r="N398" s="29" t="s">
        <v>18972</v>
      </c>
      <c r="O398" s="29">
        <v>1</v>
      </c>
      <c r="P398" s="29">
        <v>0</v>
      </c>
      <c r="Q398" s="29" t="s">
        <v>8</v>
      </c>
      <c r="R398" s="29" t="s">
        <v>8</v>
      </c>
      <c r="S398" s="29" t="s">
        <v>8</v>
      </c>
      <c r="T398" s="29" t="s">
        <v>8</v>
      </c>
      <c r="U398" s="29" t="s">
        <v>8</v>
      </c>
      <c r="V398" s="29" t="s">
        <v>8</v>
      </c>
      <c r="W398" s="29" t="s">
        <v>8</v>
      </c>
      <c r="X398" s="29" t="s">
        <v>8</v>
      </c>
      <c r="Y398" s="29" t="s">
        <v>8</v>
      </c>
      <c r="Z398" s="29" t="s">
        <v>8</v>
      </c>
      <c r="AA398" s="29" t="s">
        <v>8</v>
      </c>
      <c r="AB398" s="29" t="s">
        <v>8</v>
      </c>
      <c r="AC398" s="29" t="s">
        <v>8</v>
      </c>
      <c r="AD398" s="29" t="s">
        <v>8</v>
      </c>
      <c r="AE398" s="29" t="s">
        <v>8</v>
      </c>
      <c r="AF398" s="29" t="s">
        <v>8</v>
      </c>
      <c r="AG398" s="29" t="s">
        <v>8</v>
      </c>
      <c r="AH398" s="29" t="s">
        <v>8</v>
      </c>
      <c r="AI398" s="29" t="s">
        <v>8</v>
      </c>
      <c r="AJ398" s="29" t="s">
        <v>8</v>
      </c>
      <c r="AK398" s="29" t="s">
        <v>8</v>
      </c>
      <c r="AL398" s="29" t="s">
        <v>8</v>
      </c>
      <c r="AM398" s="29" t="s">
        <v>8</v>
      </c>
      <c r="AN398" s="29" t="s">
        <v>8</v>
      </c>
      <c r="AO398" s="29" t="s">
        <v>8</v>
      </c>
      <c r="AP398" s="29" t="s">
        <v>8</v>
      </c>
      <c r="AQ398" s="29" t="s">
        <v>8</v>
      </c>
      <c r="AR398" s="29" t="s">
        <v>8</v>
      </c>
      <c r="AS398" s="29" t="s">
        <v>8</v>
      </c>
      <c r="AT398" s="29">
        <v>4</v>
      </c>
      <c r="AU398" s="29" t="s">
        <v>8</v>
      </c>
      <c r="AV398" s="29">
        <v>2</v>
      </c>
      <c r="AW398" s="29">
        <v>2</v>
      </c>
      <c r="AX398" s="29">
        <v>0</v>
      </c>
      <c r="AY398" s="29">
        <v>7</v>
      </c>
      <c r="AZ398" s="29">
        <v>1</v>
      </c>
      <c r="BA398" s="29" t="s">
        <v>8</v>
      </c>
      <c r="BB398" s="29" t="s">
        <v>8</v>
      </c>
      <c r="BC398" s="29" t="s">
        <v>8</v>
      </c>
      <c r="BD398" s="29" t="s">
        <v>8</v>
      </c>
      <c r="BE398" s="29" t="s">
        <v>8</v>
      </c>
      <c r="BF398" s="29" t="s">
        <v>8</v>
      </c>
      <c r="BG398" s="29" t="s">
        <v>8</v>
      </c>
      <c r="BH398" s="29" t="s">
        <v>8</v>
      </c>
      <c r="BI398" s="29" t="s">
        <v>8</v>
      </c>
      <c r="BJ398" s="29" t="s">
        <v>8</v>
      </c>
      <c r="BK398" s="29" t="s">
        <v>8</v>
      </c>
      <c r="BL398" s="29" t="s">
        <v>8</v>
      </c>
      <c r="BM398" s="29" t="s">
        <v>8</v>
      </c>
      <c r="BN398" s="29" t="s">
        <v>8</v>
      </c>
      <c r="BO398" s="29" t="s">
        <v>8</v>
      </c>
      <c r="BP398" s="29" t="s">
        <v>8</v>
      </c>
      <c r="BQ398" s="29" t="s">
        <v>8</v>
      </c>
      <c r="BR398" s="29" t="s">
        <v>8</v>
      </c>
      <c r="BS398" s="29" t="s">
        <v>3505</v>
      </c>
      <c r="BT398" s="29" t="b">
        <v>0</v>
      </c>
      <c r="BU398" s="29" t="b">
        <v>0</v>
      </c>
      <c r="BV398" s="29" t="b">
        <v>0</v>
      </c>
      <c r="BW398" s="29" t="b">
        <v>0</v>
      </c>
      <c r="BX398" s="29" t="b">
        <v>0</v>
      </c>
      <c r="BY398" s="29" t="b">
        <v>1</v>
      </c>
      <c r="BZ398" s="29" t="b">
        <v>1</v>
      </c>
      <c r="CA398" s="29" t="b">
        <v>0</v>
      </c>
      <c r="CB398" s="29">
        <v>1</v>
      </c>
      <c r="CC398" s="29" t="s">
        <v>5433</v>
      </c>
      <c r="CD398" s="29" t="s">
        <v>5434</v>
      </c>
      <c r="CE398" s="29" t="s">
        <v>5435</v>
      </c>
      <c r="CF398" s="29" t="s">
        <v>5436</v>
      </c>
    </row>
    <row r="399" spans="1:84" x14ac:dyDescent="0.25">
      <c r="A399" s="29" t="s">
        <v>5437</v>
      </c>
      <c r="B399" s="29">
        <v>310410942995952</v>
      </c>
      <c r="C399" s="29">
        <v>8.9014103279429894E+19</v>
      </c>
      <c r="D399" s="29">
        <v>353118083539513</v>
      </c>
      <c r="E399" s="29">
        <v>44</v>
      </c>
      <c r="F399" s="29">
        <v>3</v>
      </c>
      <c r="G399" s="29">
        <v>1373</v>
      </c>
      <c r="H399" s="29">
        <v>1373</v>
      </c>
      <c r="I399" s="29" t="s">
        <v>5438</v>
      </c>
      <c r="J399" s="29" t="s">
        <v>5439</v>
      </c>
      <c r="K399" s="50">
        <v>2.3867827230625E+16</v>
      </c>
      <c r="L399" s="50">
        <v>9042655197101810</v>
      </c>
      <c r="M399" s="50">
        <v>-4173570581400970</v>
      </c>
      <c r="N399" s="29" t="s">
        <v>18972</v>
      </c>
      <c r="O399" s="29">
        <v>1</v>
      </c>
      <c r="P399" s="29">
        <v>0</v>
      </c>
      <c r="Q399" s="29" t="s">
        <v>19142</v>
      </c>
      <c r="R399" s="29" t="s">
        <v>8</v>
      </c>
      <c r="S399" s="29" t="s">
        <v>8</v>
      </c>
      <c r="T399" s="29" t="s">
        <v>8</v>
      </c>
      <c r="U399" s="29" t="s">
        <v>8</v>
      </c>
      <c r="V399" s="29" t="s">
        <v>8</v>
      </c>
      <c r="W399" s="29" t="s">
        <v>8</v>
      </c>
      <c r="X399" s="29" t="s">
        <v>8</v>
      </c>
      <c r="Y399" s="29" t="s">
        <v>8</v>
      </c>
      <c r="Z399" s="29" t="s">
        <v>8</v>
      </c>
      <c r="AA399" s="29" t="s">
        <v>8</v>
      </c>
      <c r="AB399" s="29" t="s">
        <v>8</v>
      </c>
      <c r="AC399" s="29" t="s">
        <v>8</v>
      </c>
      <c r="AD399" s="29" t="s">
        <v>8</v>
      </c>
      <c r="AE399" s="29" t="s">
        <v>8</v>
      </c>
      <c r="AF399" s="29" t="s">
        <v>8</v>
      </c>
      <c r="AG399" s="29">
        <v>1</v>
      </c>
      <c r="AH399" s="29">
        <v>6</v>
      </c>
      <c r="AI399" s="29" t="s">
        <v>3504</v>
      </c>
      <c r="AJ399" s="29">
        <v>1</v>
      </c>
      <c r="AK399" s="29" t="s">
        <v>18998</v>
      </c>
      <c r="AL399" s="29" t="s">
        <v>19055</v>
      </c>
      <c r="AM399" s="29" t="s">
        <v>8</v>
      </c>
      <c r="AN399" s="29" t="s">
        <v>8</v>
      </c>
      <c r="AO399" s="29" t="s">
        <v>8</v>
      </c>
      <c r="AP399" s="29" t="s">
        <v>8</v>
      </c>
      <c r="AQ399" s="29" t="s">
        <v>8</v>
      </c>
      <c r="AR399" s="29" t="s">
        <v>8</v>
      </c>
      <c r="AS399" s="29" t="s">
        <v>8</v>
      </c>
      <c r="AT399" s="29" t="s">
        <v>8</v>
      </c>
      <c r="AU399" s="29" t="s">
        <v>8</v>
      </c>
      <c r="AV399" s="29" t="s">
        <v>8</v>
      </c>
      <c r="AW399" s="29" t="s">
        <v>8</v>
      </c>
      <c r="AX399" s="29" t="s">
        <v>8</v>
      </c>
      <c r="AY399" s="29" t="s">
        <v>8</v>
      </c>
      <c r="AZ399" s="29" t="s">
        <v>8</v>
      </c>
      <c r="BA399" s="29" t="s">
        <v>8</v>
      </c>
      <c r="BB399" s="29" t="s">
        <v>8</v>
      </c>
      <c r="BC399" s="29" t="s">
        <v>8</v>
      </c>
      <c r="BD399" s="29" t="s">
        <v>8</v>
      </c>
      <c r="BE399" s="29" t="s">
        <v>8</v>
      </c>
      <c r="BF399" s="29" t="s">
        <v>8</v>
      </c>
      <c r="BG399" s="29" t="s">
        <v>8</v>
      </c>
      <c r="BH399" s="29" t="s">
        <v>8</v>
      </c>
      <c r="BI399" s="29" t="s">
        <v>8</v>
      </c>
      <c r="BJ399" s="29" t="s">
        <v>8</v>
      </c>
      <c r="BK399" s="29" t="s">
        <v>8</v>
      </c>
      <c r="BL399" s="29" t="s">
        <v>8</v>
      </c>
      <c r="BM399" s="29" t="s">
        <v>8</v>
      </c>
      <c r="BN399" s="29" t="s">
        <v>8</v>
      </c>
      <c r="BO399" s="29" t="s">
        <v>8</v>
      </c>
      <c r="BP399" s="29" t="s">
        <v>8</v>
      </c>
      <c r="BQ399" s="29" t="s">
        <v>8</v>
      </c>
      <c r="BR399" s="29" t="s">
        <v>8</v>
      </c>
      <c r="BS399" s="29" t="s">
        <v>1001</v>
      </c>
      <c r="BT399" s="29" t="b">
        <v>0</v>
      </c>
      <c r="BU399" s="29" t="b">
        <v>0</v>
      </c>
      <c r="BV399" s="29" t="b">
        <v>0</v>
      </c>
      <c r="BW399" s="29" t="b">
        <v>0</v>
      </c>
      <c r="BX399" s="29" t="b">
        <v>0</v>
      </c>
      <c r="BY399" s="29" t="b">
        <v>1</v>
      </c>
      <c r="BZ399" s="29" t="b">
        <v>1</v>
      </c>
      <c r="CA399" s="29" t="b">
        <v>0</v>
      </c>
      <c r="CB399" s="29">
        <v>1</v>
      </c>
      <c r="CC399" s="29" t="s">
        <v>5440</v>
      </c>
      <c r="CD399" s="29" t="s">
        <v>5441</v>
      </c>
      <c r="CE399" s="29" t="s">
        <v>5442</v>
      </c>
      <c r="CF399" s="29" t="s">
        <v>5443</v>
      </c>
    </row>
    <row r="400" spans="1:84" x14ac:dyDescent="0.25">
      <c r="A400" s="29" t="s">
        <v>5444</v>
      </c>
      <c r="B400" s="29">
        <v>310410942995952</v>
      </c>
      <c r="C400" s="29">
        <v>8.9014103279429894E+19</v>
      </c>
      <c r="D400" s="29">
        <v>353118083539513</v>
      </c>
      <c r="E400" s="29">
        <v>44</v>
      </c>
      <c r="F400" s="29">
        <v>7</v>
      </c>
      <c r="G400" s="29">
        <v>1404</v>
      </c>
      <c r="H400" s="29">
        <v>1404</v>
      </c>
      <c r="I400" s="29" t="s">
        <v>5445</v>
      </c>
      <c r="J400" s="29" t="s">
        <v>5446</v>
      </c>
      <c r="K400" s="50">
        <v>2.38675203316879E+16</v>
      </c>
      <c r="L400" s="50">
        <v>9042693005690420</v>
      </c>
      <c r="M400" s="50">
        <v>-4378437453007940</v>
      </c>
      <c r="N400" s="29" t="s">
        <v>18972</v>
      </c>
      <c r="O400" s="29">
        <v>2</v>
      </c>
      <c r="P400" s="29">
        <v>0</v>
      </c>
      <c r="Q400" s="29" t="s">
        <v>8</v>
      </c>
      <c r="R400" s="29" t="s">
        <v>8</v>
      </c>
      <c r="S400" s="29" t="s">
        <v>8</v>
      </c>
      <c r="T400" s="29" t="s">
        <v>8</v>
      </c>
      <c r="U400" s="29" t="s">
        <v>8</v>
      </c>
      <c r="V400" s="29" t="s">
        <v>8</v>
      </c>
      <c r="W400" s="29" t="s">
        <v>8</v>
      </c>
      <c r="X400" s="29" t="s">
        <v>8</v>
      </c>
      <c r="Y400" s="29" t="s">
        <v>8</v>
      </c>
      <c r="Z400" s="29" t="s">
        <v>8</v>
      </c>
      <c r="AA400" s="29" t="s">
        <v>8</v>
      </c>
      <c r="AB400" s="29" t="s">
        <v>8</v>
      </c>
      <c r="AC400" s="29" t="s">
        <v>8</v>
      </c>
      <c r="AD400" s="29" t="s">
        <v>8</v>
      </c>
      <c r="AE400" s="29" t="s">
        <v>8</v>
      </c>
      <c r="AF400" s="29" t="s">
        <v>8</v>
      </c>
      <c r="AG400" s="29" t="s">
        <v>8</v>
      </c>
      <c r="AH400" s="29" t="s">
        <v>8</v>
      </c>
      <c r="AI400" s="29" t="s">
        <v>8</v>
      </c>
      <c r="AJ400" s="29" t="s">
        <v>8</v>
      </c>
      <c r="AK400" s="29" t="s">
        <v>8</v>
      </c>
      <c r="AL400" s="29" t="s">
        <v>8</v>
      </c>
      <c r="AM400" s="29" t="s">
        <v>8</v>
      </c>
      <c r="AN400" s="29" t="s">
        <v>8</v>
      </c>
      <c r="AO400" s="29" t="s">
        <v>8</v>
      </c>
      <c r="AP400" s="29" t="s">
        <v>8</v>
      </c>
      <c r="AQ400" s="29" t="s">
        <v>8</v>
      </c>
      <c r="AR400" s="29" t="s">
        <v>8</v>
      </c>
      <c r="AS400" s="29" t="s">
        <v>8</v>
      </c>
      <c r="AT400" s="29">
        <v>3</v>
      </c>
      <c r="AU400" s="29" t="s">
        <v>8</v>
      </c>
      <c r="AV400" s="29">
        <v>2</v>
      </c>
      <c r="AW400" s="29">
        <v>2</v>
      </c>
      <c r="AX400" s="29">
        <v>0</v>
      </c>
      <c r="AY400" s="29">
        <v>13</v>
      </c>
      <c r="AZ400" s="29">
        <v>1</v>
      </c>
      <c r="BA400" s="29" t="s">
        <v>8</v>
      </c>
      <c r="BB400" s="29" t="s">
        <v>8</v>
      </c>
      <c r="BC400" s="29" t="s">
        <v>8</v>
      </c>
      <c r="BD400" s="29" t="s">
        <v>8</v>
      </c>
      <c r="BE400" s="29" t="s">
        <v>8</v>
      </c>
      <c r="BF400" s="29" t="s">
        <v>8</v>
      </c>
      <c r="BG400" s="29" t="s">
        <v>8</v>
      </c>
      <c r="BH400" s="29" t="s">
        <v>8</v>
      </c>
      <c r="BI400" s="29" t="s">
        <v>8</v>
      </c>
      <c r="BJ400" s="29" t="s">
        <v>8</v>
      </c>
      <c r="BK400" s="29" t="s">
        <v>8</v>
      </c>
      <c r="BL400" s="29" t="s">
        <v>8</v>
      </c>
      <c r="BM400" s="29" t="s">
        <v>8</v>
      </c>
      <c r="BN400" s="29" t="s">
        <v>8</v>
      </c>
      <c r="BO400" s="29" t="s">
        <v>8</v>
      </c>
      <c r="BP400" s="29" t="s">
        <v>8</v>
      </c>
      <c r="BQ400" s="29" t="s">
        <v>8</v>
      </c>
      <c r="BR400" s="29" t="s">
        <v>8</v>
      </c>
      <c r="BS400" s="29" t="s">
        <v>3505</v>
      </c>
      <c r="BT400" s="29" t="b">
        <v>0</v>
      </c>
      <c r="BU400" s="29" t="b">
        <v>0</v>
      </c>
      <c r="BV400" s="29" t="b">
        <v>0</v>
      </c>
      <c r="BW400" s="29" t="b">
        <v>0</v>
      </c>
      <c r="BX400" s="29" t="b">
        <v>0</v>
      </c>
      <c r="BY400" s="29" t="b">
        <v>1</v>
      </c>
      <c r="BZ400" s="29" t="b">
        <v>1</v>
      </c>
      <c r="CA400" s="29" t="b">
        <v>0</v>
      </c>
      <c r="CB400" s="29">
        <v>1</v>
      </c>
      <c r="CC400" s="29" t="s">
        <v>5447</v>
      </c>
      <c r="CD400" s="29" t="s">
        <v>5448</v>
      </c>
      <c r="CE400" s="29" t="s">
        <v>5449</v>
      </c>
      <c r="CF400" s="29" t="s">
        <v>5450</v>
      </c>
    </row>
    <row r="401" spans="1:84" x14ac:dyDescent="0.25">
      <c r="A401" s="29" t="s">
        <v>5451</v>
      </c>
      <c r="B401" s="29">
        <v>310410942995952</v>
      </c>
      <c r="C401" s="29">
        <v>8.9014103279429894E+19</v>
      </c>
      <c r="D401" s="29">
        <v>353118083539513</v>
      </c>
      <c r="E401" s="29">
        <v>44</v>
      </c>
      <c r="F401" s="29">
        <v>3</v>
      </c>
      <c r="G401" s="29">
        <v>1374</v>
      </c>
      <c r="H401" s="29">
        <v>1374</v>
      </c>
      <c r="I401" s="29" t="s">
        <v>5452</v>
      </c>
      <c r="J401" s="29" t="s">
        <v>5453</v>
      </c>
      <c r="K401" s="50">
        <v>2.38675484829394E+16</v>
      </c>
      <c r="L401" s="50">
        <v>9042764803001730</v>
      </c>
      <c r="M401" s="50">
        <v>-3500092399699880</v>
      </c>
      <c r="N401" s="29" t="s">
        <v>18972</v>
      </c>
      <c r="O401" s="29">
        <v>2</v>
      </c>
      <c r="P401" s="29">
        <v>0</v>
      </c>
      <c r="Q401" s="29" t="s">
        <v>19143</v>
      </c>
      <c r="R401" s="29" t="s">
        <v>8</v>
      </c>
      <c r="S401" s="29" t="s">
        <v>8</v>
      </c>
      <c r="T401" s="29" t="s">
        <v>8</v>
      </c>
      <c r="U401" s="29" t="s">
        <v>8</v>
      </c>
      <c r="V401" s="29" t="s">
        <v>8</v>
      </c>
      <c r="W401" s="29" t="s">
        <v>8</v>
      </c>
      <c r="X401" s="29" t="s">
        <v>8</v>
      </c>
      <c r="Y401" s="29" t="s">
        <v>8</v>
      </c>
      <c r="Z401" s="29" t="s">
        <v>8</v>
      </c>
      <c r="AA401" s="29" t="s">
        <v>8</v>
      </c>
      <c r="AB401" s="29" t="s">
        <v>8</v>
      </c>
      <c r="AC401" s="29" t="s">
        <v>8</v>
      </c>
      <c r="AD401" s="29" t="s">
        <v>8</v>
      </c>
      <c r="AE401" s="29" t="s">
        <v>8</v>
      </c>
      <c r="AF401" s="29" t="s">
        <v>8</v>
      </c>
      <c r="AG401" s="29">
        <v>1</v>
      </c>
      <c r="AH401" s="29">
        <v>6</v>
      </c>
      <c r="AI401" s="29" t="s">
        <v>3504</v>
      </c>
      <c r="AJ401" s="29">
        <v>1</v>
      </c>
      <c r="AK401" s="29" t="s">
        <v>18998</v>
      </c>
      <c r="AL401" s="29" t="s">
        <v>18994</v>
      </c>
      <c r="AM401" s="29" t="s">
        <v>8</v>
      </c>
      <c r="AN401" s="29" t="s">
        <v>8</v>
      </c>
      <c r="AO401" s="29" t="s">
        <v>8</v>
      </c>
      <c r="AP401" s="29" t="s">
        <v>8</v>
      </c>
      <c r="AQ401" s="29" t="s">
        <v>8</v>
      </c>
      <c r="AR401" s="29" t="s">
        <v>8</v>
      </c>
      <c r="AS401" s="29" t="s">
        <v>8</v>
      </c>
      <c r="AT401" s="29" t="s">
        <v>8</v>
      </c>
      <c r="AU401" s="29" t="s">
        <v>8</v>
      </c>
      <c r="AV401" s="29" t="s">
        <v>8</v>
      </c>
      <c r="AW401" s="29" t="s">
        <v>8</v>
      </c>
      <c r="AX401" s="29" t="s">
        <v>8</v>
      </c>
      <c r="AY401" s="29" t="s">
        <v>8</v>
      </c>
      <c r="AZ401" s="29" t="s">
        <v>8</v>
      </c>
      <c r="BA401" s="29" t="s">
        <v>8</v>
      </c>
      <c r="BB401" s="29" t="s">
        <v>8</v>
      </c>
      <c r="BC401" s="29" t="s">
        <v>8</v>
      </c>
      <c r="BD401" s="29" t="s">
        <v>8</v>
      </c>
      <c r="BE401" s="29" t="s">
        <v>8</v>
      </c>
      <c r="BF401" s="29" t="s">
        <v>8</v>
      </c>
      <c r="BG401" s="29" t="s">
        <v>8</v>
      </c>
      <c r="BH401" s="29" t="s">
        <v>8</v>
      </c>
      <c r="BI401" s="29" t="s">
        <v>8</v>
      </c>
      <c r="BJ401" s="29" t="s">
        <v>8</v>
      </c>
      <c r="BK401" s="29" t="s">
        <v>8</v>
      </c>
      <c r="BL401" s="29" t="s">
        <v>8</v>
      </c>
      <c r="BM401" s="29" t="s">
        <v>8</v>
      </c>
      <c r="BN401" s="29" t="s">
        <v>8</v>
      </c>
      <c r="BO401" s="29" t="s">
        <v>8</v>
      </c>
      <c r="BP401" s="29" t="s">
        <v>8</v>
      </c>
      <c r="BQ401" s="29" t="s">
        <v>8</v>
      </c>
      <c r="BR401" s="29" t="s">
        <v>8</v>
      </c>
      <c r="BS401" s="29" t="s">
        <v>3505</v>
      </c>
      <c r="BT401" s="29" t="b">
        <v>0</v>
      </c>
      <c r="BU401" s="29" t="b">
        <v>0</v>
      </c>
      <c r="BV401" s="29" t="b">
        <v>0</v>
      </c>
      <c r="BW401" s="29" t="b">
        <v>0</v>
      </c>
      <c r="BX401" s="29" t="b">
        <v>0</v>
      </c>
      <c r="BY401" s="29" t="b">
        <v>1</v>
      </c>
      <c r="BZ401" s="29" t="b">
        <v>1</v>
      </c>
      <c r="CA401" s="29" t="b">
        <v>0</v>
      </c>
      <c r="CB401" s="29">
        <v>1</v>
      </c>
      <c r="CC401" s="29" t="s">
        <v>5454</v>
      </c>
      <c r="CD401" s="29" t="s">
        <v>5455</v>
      </c>
      <c r="CE401" s="29" t="s">
        <v>5456</v>
      </c>
      <c r="CF401" s="29" t="s">
        <v>5457</v>
      </c>
    </row>
    <row r="402" spans="1:84" x14ac:dyDescent="0.25">
      <c r="A402" s="29" t="s">
        <v>5458</v>
      </c>
      <c r="B402" s="29">
        <v>310410942995952</v>
      </c>
      <c r="C402" s="29">
        <v>8.9014103279429894E+19</v>
      </c>
      <c r="D402" s="29">
        <v>353118083539513</v>
      </c>
      <c r="E402" s="29">
        <v>44</v>
      </c>
      <c r="F402" s="29">
        <v>1</v>
      </c>
      <c r="G402" s="29">
        <v>1406</v>
      </c>
      <c r="H402" s="29">
        <v>1406</v>
      </c>
      <c r="I402" s="29" t="s">
        <v>5459</v>
      </c>
      <c r="J402" s="29" t="s">
        <v>5460</v>
      </c>
      <c r="K402" s="50">
        <v>2.38674314734555E+16</v>
      </c>
      <c r="L402" s="50">
        <v>904287445483938</v>
      </c>
      <c r="M402" s="50">
        <v>-4912492190311590</v>
      </c>
      <c r="N402" s="29" t="s">
        <v>18972</v>
      </c>
      <c r="O402" s="29">
        <v>2</v>
      </c>
      <c r="P402" s="29">
        <v>0</v>
      </c>
      <c r="Q402" s="29" t="s">
        <v>19144</v>
      </c>
      <c r="R402" s="29" t="s">
        <v>8</v>
      </c>
      <c r="S402" s="29" t="s">
        <v>8</v>
      </c>
      <c r="T402" s="29" t="s">
        <v>8</v>
      </c>
      <c r="U402" s="29" t="s">
        <v>8</v>
      </c>
      <c r="V402" s="29" t="s">
        <v>8</v>
      </c>
      <c r="W402" s="29" t="s">
        <v>8</v>
      </c>
      <c r="X402" s="29" t="s">
        <v>8</v>
      </c>
      <c r="Y402" s="29" t="s">
        <v>8</v>
      </c>
      <c r="Z402" s="29" t="s">
        <v>8</v>
      </c>
      <c r="AA402" s="29" t="s">
        <v>8</v>
      </c>
      <c r="AB402" s="29" t="s">
        <v>8</v>
      </c>
      <c r="AC402" s="29" t="s">
        <v>8</v>
      </c>
      <c r="AD402" s="29" t="s">
        <v>8</v>
      </c>
      <c r="AE402" s="29" t="s">
        <v>8</v>
      </c>
      <c r="AF402" s="29" t="s">
        <v>8</v>
      </c>
      <c r="AG402" s="29" t="s">
        <v>8</v>
      </c>
      <c r="AH402" s="29" t="s">
        <v>8</v>
      </c>
      <c r="AI402" s="29" t="s">
        <v>8</v>
      </c>
      <c r="AJ402" s="29" t="s">
        <v>8</v>
      </c>
      <c r="AK402" s="29" t="s">
        <v>8</v>
      </c>
      <c r="AL402" s="29" t="s">
        <v>8</v>
      </c>
      <c r="AM402" s="29" t="s">
        <v>8</v>
      </c>
      <c r="AN402" s="29" t="s">
        <v>8</v>
      </c>
      <c r="AO402" s="29" t="s">
        <v>8</v>
      </c>
      <c r="AP402" s="29" t="s">
        <v>8</v>
      </c>
      <c r="AQ402" s="29" t="s">
        <v>8</v>
      </c>
      <c r="AR402" s="29" t="s">
        <v>8</v>
      </c>
      <c r="AS402" s="29" t="s">
        <v>8</v>
      </c>
      <c r="AT402" s="29" t="s">
        <v>8</v>
      </c>
      <c r="AU402" s="29" t="s">
        <v>8</v>
      </c>
      <c r="AV402" s="29" t="s">
        <v>8</v>
      </c>
      <c r="AW402" s="29" t="s">
        <v>8</v>
      </c>
      <c r="AX402" s="29" t="s">
        <v>8</v>
      </c>
      <c r="AY402" s="29" t="s">
        <v>8</v>
      </c>
      <c r="AZ402" s="29" t="s">
        <v>8</v>
      </c>
      <c r="BA402" s="29" t="s">
        <v>8</v>
      </c>
      <c r="BB402" s="29" t="s">
        <v>8</v>
      </c>
      <c r="BC402" s="29">
        <v>3</v>
      </c>
      <c r="BD402" s="29">
        <v>1</v>
      </c>
      <c r="BE402" s="29">
        <v>1</v>
      </c>
      <c r="BF402" s="29">
        <v>2</v>
      </c>
      <c r="BG402" s="29" t="s">
        <v>8</v>
      </c>
      <c r="BH402" s="29">
        <v>0</v>
      </c>
      <c r="BI402" s="29">
        <v>0</v>
      </c>
      <c r="BJ402" s="29">
        <v>0</v>
      </c>
      <c r="BK402" s="29">
        <v>0</v>
      </c>
      <c r="BL402" s="29">
        <v>0</v>
      </c>
      <c r="BM402" s="29">
        <v>0</v>
      </c>
      <c r="BN402" s="29">
        <v>0</v>
      </c>
      <c r="BO402" s="29">
        <v>0</v>
      </c>
      <c r="BP402" s="29" t="s">
        <v>8</v>
      </c>
      <c r="BQ402" s="29" t="s">
        <v>8</v>
      </c>
      <c r="BR402" s="29" t="s">
        <v>8</v>
      </c>
      <c r="BS402" s="29" t="s">
        <v>1001</v>
      </c>
      <c r="BT402" s="29" t="b">
        <v>0</v>
      </c>
      <c r="BU402" s="29" t="b">
        <v>0</v>
      </c>
      <c r="BV402" s="29" t="b">
        <v>0</v>
      </c>
      <c r="BW402" s="29" t="b">
        <v>0</v>
      </c>
      <c r="BX402" s="29" t="b">
        <v>0</v>
      </c>
      <c r="BY402" s="29" t="b">
        <v>1</v>
      </c>
      <c r="BZ402" s="29" t="b">
        <v>1</v>
      </c>
      <c r="CA402" s="29" t="b">
        <v>0</v>
      </c>
      <c r="CB402" s="29">
        <v>1</v>
      </c>
      <c r="CC402" s="29" t="s">
        <v>5461</v>
      </c>
      <c r="CD402" s="29" t="s">
        <v>5462</v>
      </c>
      <c r="CE402" s="29" t="s">
        <v>5463</v>
      </c>
      <c r="CF402" s="29" t="s">
        <v>5464</v>
      </c>
    </row>
    <row r="403" spans="1:84" x14ac:dyDescent="0.25">
      <c r="A403" s="29" t="s">
        <v>5465</v>
      </c>
      <c r="B403" s="29">
        <v>310410942995952</v>
      </c>
      <c r="C403" s="29">
        <v>8.9014103279429894E+19</v>
      </c>
      <c r="D403" s="29">
        <v>353118083539513</v>
      </c>
      <c r="E403" s="29">
        <v>44</v>
      </c>
      <c r="F403" s="29">
        <v>3</v>
      </c>
      <c r="G403" s="29">
        <v>1402</v>
      </c>
      <c r="H403" s="29">
        <v>1402</v>
      </c>
      <c r="I403" s="29" t="s">
        <v>5466</v>
      </c>
      <c r="J403" s="29" t="s">
        <v>5467</v>
      </c>
      <c r="K403" s="50">
        <v>2386760390743610</v>
      </c>
      <c r="L403" s="50">
        <v>9042873003510790</v>
      </c>
      <c r="M403" s="50">
        <v>-4502990707458190</v>
      </c>
      <c r="N403" s="29" t="s">
        <v>18972</v>
      </c>
      <c r="O403" s="29">
        <v>2</v>
      </c>
      <c r="P403" s="29">
        <v>0</v>
      </c>
      <c r="Q403" s="29" t="s">
        <v>19145</v>
      </c>
      <c r="R403" s="29" t="s">
        <v>8</v>
      </c>
      <c r="S403" s="29" t="s">
        <v>8</v>
      </c>
      <c r="T403" s="29" t="s">
        <v>8</v>
      </c>
      <c r="U403" s="29" t="s">
        <v>8</v>
      </c>
      <c r="V403" s="29" t="s">
        <v>8</v>
      </c>
      <c r="W403" s="29" t="s">
        <v>8</v>
      </c>
      <c r="X403" s="29" t="s">
        <v>8</v>
      </c>
      <c r="Y403" s="29" t="s">
        <v>8</v>
      </c>
      <c r="Z403" s="29" t="s">
        <v>8</v>
      </c>
      <c r="AA403" s="29" t="s">
        <v>8</v>
      </c>
      <c r="AB403" s="29" t="s">
        <v>8</v>
      </c>
      <c r="AC403" s="29" t="s">
        <v>8</v>
      </c>
      <c r="AD403" s="29" t="s">
        <v>8</v>
      </c>
      <c r="AE403" s="29" t="s">
        <v>8</v>
      </c>
      <c r="AF403" s="29" t="s">
        <v>8</v>
      </c>
      <c r="AG403" s="29">
        <v>1</v>
      </c>
      <c r="AH403" s="29">
        <v>6</v>
      </c>
      <c r="AI403" s="29" t="s">
        <v>3504</v>
      </c>
      <c r="AJ403" s="29">
        <v>1</v>
      </c>
      <c r="AK403" s="29" t="s">
        <v>18988</v>
      </c>
      <c r="AL403" s="29" t="s">
        <v>18989</v>
      </c>
      <c r="AM403" s="29" t="s">
        <v>8</v>
      </c>
      <c r="AN403" s="29" t="s">
        <v>8</v>
      </c>
      <c r="AO403" s="29" t="s">
        <v>8</v>
      </c>
      <c r="AP403" s="29" t="s">
        <v>8</v>
      </c>
      <c r="AQ403" s="29" t="s">
        <v>8</v>
      </c>
      <c r="AR403" s="29" t="s">
        <v>8</v>
      </c>
      <c r="AS403" s="29" t="s">
        <v>8</v>
      </c>
      <c r="AT403" s="29" t="s">
        <v>8</v>
      </c>
      <c r="AU403" s="29" t="s">
        <v>8</v>
      </c>
      <c r="AV403" s="29" t="s">
        <v>8</v>
      </c>
      <c r="AW403" s="29" t="s">
        <v>8</v>
      </c>
      <c r="AX403" s="29" t="s">
        <v>8</v>
      </c>
      <c r="AY403" s="29" t="s">
        <v>8</v>
      </c>
      <c r="AZ403" s="29" t="s">
        <v>8</v>
      </c>
      <c r="BA403" s="29" t="s">
        <v>8</v>
      </c>
      <c r="BB403" s="29" t="s">
        <v>8</v>
      </c>
      <c r="BC403" s="29" t="s">
        <v>8</v>
      </c>
      <c r="BD403" s="29" t="s">
        <v>8</v>
      </c>
      <c r="BE403" s="29" t="s">
        <v>8</v>
      </c>
      <c r="BF403" s="29" t="s">
        <v>8</v>
      </c>
      <c r="BG403" s="29" t="s">
        <v>8</v>
      </c>
      <c r="BH403" s="29" t="s">
        <v>8</v>
      </c>
      <c r="BI403" s="29" t="s">
        <v>8</v>
      </c>
      <c r="BJ403" s="29" t="s">
        <v>8</v>
      </c>
      <c r="BK403" s="29" t="s">
        <v>8</v>
      </c>
      <c r="BL403" s="29" t="s">
        <v>8</v>
      </c>
      <c r="BM403" s="29" t="s">
        <v>8</v>
      </c>
      <c r="BN403" s="29" t="s">
        <v>8</v>
      </c>
      <c r="BO403" s="29" t="s">
        <v>8</v>
      </c>
      <c r="BP403" s="29" t="s">
        <v>8</v>
      </c>
      <c r="BQ403" s="29" t="s">
        <v>8</v>
      </c>
      <c r="BR403" s="29" t="s">
        <v>8</v>
      </c>
      <c r="BS403" s="29" t="s">
        <v>5468</v>
      </c>
      <c r="BT403" s="29" t="b">
        <v>0</v>
      </c>
      <c r="BU403" s="29" t="b">
        <v>0</v>
      </c>
      <c r="BV403" s="29" t="b">
        <v>0</v>
      </c>
      <c r="BW403" s="29" t="b">
        <v>0</v>
      </c>
      <c r="BX403" s="29" t="b">
        <v>0</v>
      </c>
      <c r="BY403" s="29" t="b">
        <v>1</v>
      </c>
      <c r="BZ403" s="29" t="b">
        <v>1</v>
      </c>
      <c r="CA403" s="29" t="b">
        <v>0</v>
      </c>
      <c r="CB403" s="29">
        <v>1</v>
      </c>
      <c r="CC403" s="29" t="s">
        <v>5469</v>
      </c>
      <c r="CD403" s="29" t="s">
        <v>5470</v>
      </c>
      <c r="CE403" s="29" t="s">
        <v>5471</v>
      </c>
      <c r="CF403" s="29" t="s">
        <v>5472</v>
      </c>
    </row>
    <row r="404" spans="1:84" x14ac:dyDescent="0.25">
      <c r="A404" s="29" t="s">
        <v>5399</v>
      </c>
      <c r="B404" s="29">
        <v>310410928917370</v>
      </c>
      <c r="C404" s="29">
        <v>8.9014103279289106E+19</v>
      </c>
      <c r="D404" s="29">
        <v>353118081439583</v>
      </c>
      <c r="E404" s="29">
        <v>44</v>
      </c>
      <c r="F404" s="29">
        <v>8</v>
      </c>
      <c r="G404" s="29">
        <v>1386</v>
      </c>
      <c r="H404" s="29">
        <v>1386</v>
      </c>
      <c r="I404" s="29" t="s">
        <v>5400</v>
      </c>
      <c r="J404" s="29" t="s">
        <v>5401</v>
      </c>
      <c r="K404" s="50">
        <v>2386891906916410</v>
      </c>
      <c r="L404" s="50">
        <v>9042687120343490</v>
      </c>
      <c r="M404" s="50">
        <v>-3599983859076080</v>
      </c>
      <c r="N404" s="29" t="s">
        <v>18972</v>
      </c>
      <c r="O404" s="29">
        <v>2</v>
      </c>
      <c r="P404" s="29">
        <v>0</v>
      </c>
      <c r="Q404" s="29" t="s">
        <v>8</v>
      </c>
      <c r="R404" s="29">
        <v>2</v>
      </c>
      <c r="S404" s="29">
        <v>2</v>
      </c>
      <c r="T404" s="29" t="s">
        <v>8</v>
      </c>
      <c r="U404" s="29">
        <v>20</v>
      </c>
      <c r="V404" s="29" t="s">
        <v>8</v>
      </c>
      <c r="W404" s="29" t="s">
        <v>8</v>
      </c>
      <c r="X404" s="29" t="s">
        <v>8</v>
      </c>
      <c r="Y404" s="29" t="s">
        <v>8</v>
      </c>
      <c r="Z404" s="29" t="s">
        <v>8</v>
      </c>
      <c r="AA404" s="29" t="s">
        <v>8</v>
      </c>
      <c r="AB404" s="29" t="s">
        <v>8</v>
      </c>
      <c r="AC404" s="29" t="s">
        <v>8</v>
      </c>
      <c r="AD404" s="29" t="s">
        <v>8</v>
      </c>
      <c r="AE404" s="29" t="s">
        <v>8</v>
      </c>
      <c r="AF404" s="29" t="s">
        <v>8</v>
      </c>
      <c r="AG404" s="29" t="s">
        <v>8</v>
      </c>
      <c r="AH404" s="29" t="s">
        <v>8</v>
      </c>
      <c r="AI404" s="29" t="s">
        <v>8</v>
      </c>
      <c r="AJ404" s="29" t="s">
        <v>8</v>
      </c>
      <c r="AK404" s="29" t="s">
        <v>8</v>
      </c>
      <c r="AL404" s="29" t="s">
        <v>8</v>
      </c>
      <c r="AM404" s="29" t="s">
        <v>8</v>
      </c>
      <c r="AN404" s="29" t="s">
        <v>8</v>
      </c>
      <c r="AO404" s="29" t="s">
        <v>8</v>
      </c>
      <c r="AP404" s="29" t="s">
        <v>8</v>
      </c>
      <c r="AQ404" s="29" t="s">
        <v>8</v>
      </c>
      <c r="AR404" s="29" t="s">
        <v>8</v>
      </c>
      <c r="AS404" s="29" t="s">
        <v>8</v>
      </c>
      <c r="AT404" s="29" t="s">
        <v>8</v>
      </c>
      <c r="AU404" s="29" t="s">
        <v>8</v>
      </c>
      <c r="AV404" s="29" t="s">
        <v>8</v>
      </c>
      <c r="AW404" s="29" t="s">
        <v>8</v>
      </c>
      <c r="AX404" s="29" t="s">
        <v>8</v>
      </c>
      <c r="AY404" s="29" t="s">
        <v>8</v>
      </c>
      <c r="AZ404" s="29" t="s">
        <v>8</v>
      </c>
      <c r="BA404" s="29" t="s">
        <v>8</v>
      </c>
      <c r="BB404" s="29" t="s">
        <v>8</v>
      </c>
      <c r="BC404" s="29" t="s">
        <v>8</v>
      </c>
      <c r="BD404" s="29" t="s">
        <v>8</v>
      </c>
      <c r="BE404" s="29" t="s">
        <v>8</v>
      </c>
      <c r="BF404" s="29" t="s">
        <v>8</v>
      </c>
      <c r="BG404" s="29" t="s">
        <v>8</v>
      </c>
      <c r="BH404" s="29" t="s">
        <v>8</v>
      </c>
      <c r="BI404" s="29" t="s">
        <v>8</v>
      </c>
      <c r="BJ404" s="29" t="s">
        <v>8</v>
      </c>
      <c r="BK404" s="29" t="s">
        <v>8</v>
      </c>
      <c r="BL404" s="29" t="s">
        <v>8</v>
      </c>
      <c r="BM404" s="29" t="s">
        <v>8</v>
      </c>
      <c r="BN404" s="29" t="s">
        <v>8</v>
      </c>
      <c r="BO404" s="29" t="s">
        <v>8</v>
      </c>
      <c r="BP404" s="29" t="s">
        <v>8</v>
      </c>
      <c r="BQ404" s="29" t="s">
        <v>8</v>
      </c>
      <c r="BR404" s="29" t="s">
        <v>8</v>
      </c>
      <c r="BS404" s="29" t="s">
        <v>5402</v>
      </c>
      <c r="BT404" s="29" t="b">
        <v>1</v>
      </c>
      <c r="BU404" s="29" t="b">
        <v>0</v>
      </c>
      <c r="BV404" s="29" t="b">
        <v>1</v>
      </c>
      <c r="BW404" s="29" t="b">
        <v>0</v>
      </c>
      <c r="BX404" s="29" t="b">
        <v>0</v>
      </c>
      <c r="BY404" s="29" t="b">
        <v>0</v>
      </c>
      <c r="BZ404" s="29" t="b">
        <v>0</v>
      </c>
      <c r="CA404" s="29" t="b">
        <v>0</v>
      </c>
      <c r="CB404" s="29">
        <v>1</v>
      </c>
      <c r="CC404" s="29" t="s">
        <v>5473</v>
      </c>
      <c r="CD404" s="29" t="s">
        <v>5474</v>
      </c>
      <c r="CE404" s="29" t="s">
        <v>5475</v>
      </c>
      <c r="CF404" s="29" t="s">
        <v>5476</v>
      </c>
    </row>
    <row r="405" spans="1:84" x14ac:dyDescent="0.25">
      <c r="A405" s="29" t="s">
        <v>5351</v>
      </c>
      <c r="B405" s="29">
        <v>310410946642114</v>
      </c>
      <c r="C405" s="29">
        <v>8.9014103279466398E+19</v>
      </c>
      <c r="D405" s="29">
        <v>353118084379430</v>
      </c>
      <c r="E405" s="29">
        <v>44</v>
      </c>
      <c r="F405" s="29">
        <v>10</v>
      </c>
      <c r="G405" s="29">
        <v>1396</v>
      </c>
      <c r="H405" s="29">
        <v>1396</v>
      </c>
      <c r="I405" s="29" t="s">
        <v>5352</v>
      </c>
      <c r="J405" s="29" t="s">
        <v>5353</v>
      </c>
      <c r="K405" s="50">
        <v>2.38665864375886E+16</v>
      </c>
      <c r="L405" s="50">
        <v>9042690997771380</v>
      </c>
      <c r="M405" s="50">
        <v>-1.41066563498573E+16</v>
      </c>
      <c r="N405" s="29" t="s">
        <v>18972</v>
      </c>
      <c r="O405" s="29">
        <v>2</v>
      </c>
      <c r="P405" s="29">
        <v>0</v>
      </c>
      <c r="Q405" s="29" t="s">
        <v>18997</v>
      </c>
      <c r="R405" s="29" t="s">
        <v>8</v>
      </c>
      <c r="S405" s="29" t="s">
        <v>8</v>
      </c>
      <c r="T405" s="29" t="s">
        <v>8</v>
      </c>
      <c r="U405" s="29" t="s">
        <v>8</v>
      </c>
      <c r="V405" s="29" t="s">
        <v>8</v>
      </c>
      <c r="W405" s="29" t="s">
        <v>8</v>
      </c>
      <c r="X405" s="29" t="s">
        <v>8</v>
      </c>
      <c r="Y405" s="29" t="s">
        <v>8</v>
      </c>
      <c r="Z405" s="29" t="s">
        <v>8</v>
      </c>
      <c r="AA405" s="29" t="s">
        <v>8</v>
      </c>
      <c r="AB405" s="29" t="s">
        <v>8</v>
      </c>
      <c r="AC405" s="29" t="s">
        <v>8</v>
      </c>
      <c r="AD405" s="29" t="s">
        <v>8</v>
      </c>
      <c r="AE405" s="29" t="s">
        <v>8</v>
      </c>
      <c r="AF405" s="29" t="s">
        <v>8</v>
      </c>
      <c r="AG405" s="29" t="s">
        <v>8</v>
      </c>
      <c r="AH405" s="29" t="s">
        <v>8</v>
      </c>
      <c r="AI405" s="29" t="s">
        <v>8</v>
      </c>
      <c r="AJ405" s="29" t="s">
        <v>8</v>
      </c>
      <c r="AK405" s="29" t="s">
        <v>8</v>
      </c>
      <c r="AL405" s="29" t="s">
        <v>8</v>
      </c>
      <c r="AM405" s="29">
        <v>4</v>
      </c>
      <c r="AN405" s="29" t="s">
        <v>5354</v>
      </c>
      <c r="AO405" s="29">
        <v>0</v>
      </c>
      <c r="AP405" s="29" t="s">
        <v>8</v>
      </c>
      <c r="AQ405" s="29">
        <v>1</v>
      </c>
      <c r="AR405" s="29" t="s">
        <v>18988</v>
      </c>
      <c r="AS405" s="29" t="s">
        <v>18983</v>
      </c>
      <c r="AT405" s="29" t="s">
        <v>8</v>
      </c>
      <c r="AU405" s="29" t="s">
        <v>8</v>
      </c>
      <c r="AV405" s="29" t="s">
        <v>8</v>
      </c>
      <c r="AW405" s="29" t="s">
        <v>8</v>
      </c>
      <c r="AX405" s="29" t="s">
        <v>8</v>
      </c>
      <c r="AY405" s="29" t="s">
        <v>8</v>
      </c>
      <c r="AZ405" s="29" t="s">
        <v>8</v>
      </c>
      <c r="BA405" s="29" t="s">
        <v>8</v>
      </c>
      <c r="BB405" s="29" t="s">
        <v>8</v>
      </c>
      <c r="BC405" s="29" t="s">
        <v>8</v>
      </c>
      <c r="BD405" s="29" t="s">
        <v>8</v>
      </c>
      <c r="BE405" s="29" t="s">
        <v>8</v>
      </c>
      <c r="BF405" s="29" t="s">
        <v>8</v>
      </c>
      <c r="BG405" s="29" t="s">
        <v>8</v>
      </c>
      <c r="BH405" s="29" t="s">
        <v>8</v>
      </c>
      <c r="BI405" s="29" t="s">
        <v>8</v>
      </c>
      <c r="BJ405" s="29" t="s">
        <v>8</v>
      </c>
      <c r="BK405" s="29" t="s">
        <v>8</v>
      </c>
      <c r="BL405" s="29" t="s">
        <v>8</v>
      </c>
      <c r="BM405" s="29" t="s">
        <v>8</v>
      </c>
      <c r="BN405" s="29" t="s">
        <v>8</v>
      </c>
      <c r="BO405" s="29" t="s">
        <v>8</v>
      </c>
      <c r="BP405" s="29" t="s">
        <v>8</v>
      </c>
      <c r="BQ405" s="29" t="s">
        <v>8</v>
      </c>
      <c r="BR405" s="29" t="s">
        <v>8</v>
      </c>
      <c r="BS405" s="29" t="s">
        <v>5355</v>
      </c>
      <c r="BT405" s="29" t="b">
        <v>0</v>
      </c>
      <c r="BU405" s="29" t="b">
        <v>0</v>
      </c>
      <c r="BV405" s="29" t="b">
        <v>0</v>
      </c>
      <c r="BW405" s="29" t="b">
        <v>1</v>
      </c>
      <c r="BX405" s="29" t="b">
        <v>1</v>
      </c>
      <c r="BY405" s="29" t="b">
        <v>0</v>
      </c>
      <c r="BZ405" s="29" t="b">
        <v>0</v>
      </c>
      <c r="CA405" s="29" t="b">
        <v>0</v>
      </c>
      <c r="CB405" s="29">
        <v>1</v>
      </c>
      <c r="CC405" s="29" t="s">
        <v>5356</v>
      </c>
      <c r="CD405" s="29" t="s">
        <v>5357</v>
      </c>
      <c r="CE405" s="29" t="s">
        <v>5358</v>
      </c>
      <c r="CF405" s="29" t="s">
        <v>5477</v>
      </c>
    </row>
    <row r="406" spans="1:84" x14ac:dyDescent="0.25">
      <c r="A406" s="29" t="s">
        <v>5478</v>
      </c>
      <c r="B406" s="29">
        <v>310410928917370</v>
      </c>
      <c r="C406" s="29">
        <v>8.9014103279289106E+19</v>
      </c>
      <c r="D406" s="29">
        <v>353118081439583</v>
      </c>
      <c r="E406" s="29">
        <v>44</v>
      </c>
      <c r="F406" s="29">
        <v>5</v>
      </c>
      <c r="G406" s="29">
        <v>1388</v>
      </c>
      <c r="H406" s="29">
        <v>1388</v>
      </c>
      <c r="I406" s="29" t="s">
        <v>5479</v>
      </c>
      <c r="J406" s="29" t="s">
        <v>5480</v>
      </c>
      <c r="K406" s="50">
        <v>2.38673588260796E+16</v>
      </c>
      <c r="L406" s="50">
        <v>9042652212019530</v>
      </c>
      <c r="M406" s="50">
        <v>-4.27528246995106E+16</v>
      </c>
      <c r="N406" s="29" t="s">
        <v>18977</v>
      </c>
      <c r="O406" s="29">
        <v>2</v>
      </c>
      <c r="P406" s="29">
        <v>0</v>
      </c>
      <c r="Q406" s="29" t="s">
        <v>19146</v>
      </c>
      <c r="R406" s="29" t="s">
        <v>8</v>
      </c>
      <c r="S406" s="29" t="s">
        <v>8</v>
      </c>
      <c r="T406" s="29" t="s">
        <v>8</v>
      </c>
      <c r="U406" s="29" t="s">
        <v>8</v>
      </c>
      <c r="V406" s="29" t="s">
        <v>8</v>
      </c>
      <c r="W406" s="29" t="s">
        <v>8</v>
      </c>
      <c r="X406" s="29" t="s">
        <v>8</v>
      </c>
      <c r="Y406" s="29" t="s">
        <v>8</v>
      </c>
      <c r="Z406" s="29" t="s">
        <v>8</v>
      </c>
      <c r="AA406" s="29" t="s">
        <v>8</v>
      </c>
      <c r="AB406" s="29" t="s">
        <v>8</v>
      </c>
      <c r="AC406" s="29" t="s">
        <v>8</v>
      </c>
      <c r="AD406" s="29" t="s">
        <v>8</v>
      </c>
      <c r="AE406" s="29" t="s">
        <v>8</v>
      </c>
      <c r="AF406" s="29" t="s">
        <v>8</v>
      </c>
      <c r="AG406" s="29" t="s">
        <v>8</v>
      </c>
      <c r="AH406" s="29" t="s">
        <v>8</v>
      </c>
      <c r="AI406" s="29" t="s">
        <v>8</v>
      </c>
      <c r="AJ406" s="29" t="s">
        <v>8</v>
      </c>
      <c r="AK406" s="29" t="s">
        <v>8</v>
      </c>
      <c r="AL406" s="29" t="s">
        <v>8</v>
      </c>
      <c r="AM406" s="29" t="s">
        <v>8</v>
      </c>
      <c r="AN406" s="29" t="s">
        <v>8</v>
      </c>
      <c r="AO406" s="29" t="s">
        <v>8</v>
      </c>
      <c r="AP406" s="29" t="s">
        <v>8</v>
      </c>
      <c r="AQ406" s="29" t="s">
        <v>8</v>
      </c>
      <c r="AR406" s="29" t="s">
        <v>8</v>
      </c>
      <c r="AS406" s="29" t="s">
        <v>8</v>
      </c>
      <c r="AT406" s="29" t="s">
        <v>8</v>
      </c>
      <c r="AU406" s="29" t="s">
        <v>8</v>
      </c>
      <c r="AV406" s="29" t="s">
        <v>8</v>
      </c>
      <c r="AW406" s="29" t="s">
        <v>8</v>
      </c>
      <c r="AX406" s="29" t="s">
        <v>8</v>
      </c>
      <c r="AY406" s="29" t="s">
        <v>8</v>
      </c>
      <c r="AZ406" s="29" t="s">
        <v>8</v>
      </c>
      <c r="BA406" s="29">
        <v>2</v>
      </c>
      <c r="BB406" s="29" t="s">
        <v>8</v>
      </c>
      <c r="BC406" s="29" t="s">
        <v>8</v>
      </c>
      <c r="BD406" s="29" t="s">
        <v>8</v>
      </c>
      <c r="BE406" s="29" t="s">
        <v>8</v>
      </c>
      <c r="BF406" s="29" t="s">
        <v>8</v>
      </c>
      <c r="BG406" s="29" t="s">
        <v>8</v>
      </c>
      <c r="BH406" s="29" t="s">
        <v>8</v>
      </c>
      <c r="BI406" s="29" t="s">
        <v>8</v>
      </c>
      <c r="BJ406" s="29" t="s">
        <v>8</v>
      </c>
      <c r="BK406" s="29" t="s">
        <v>8</v>
      </c>
      <c r="BL406" s="29" t="s">
        <v>8</v>
      </c>
      <c r="BM406" s="29" t="s">
        <v>8</v>
      </c>
      <c r="BN406" s="29" t="s">
        <v>8</v>
      </c>
      <c r="BO406" s="29" t="s">
        <v>8</v>
      </c>
      <c r="BP406" s="29" t="s">
        <v>8</v>
      </c>
      <c r="BQ406" s="29" t="s">
        <v>8</v>
      </c>
      <c r="BR406" s="29" t="s">
        <v>8</v>
      </c>
      <c r="BS406" s="29" t="s">
        <v>1544</v>
      </c>
      <c r="BT406" s="29" t="b">
        <v>1</v>
      </c>
      <c r="BU406" s="29" t="b">
        <v>0</v>
      </c>
      <c r="BV406" s="29" t="b">
        <v>1</v>
      </c>
      <c r="BW406" s="29" t="b">
        <v>0</v>
      </c>
      <c r="BX406" s="29" t="b">
        <v>0</v>
      </c>
      <c r="BY406" s="29" t="b">
        <v>0</v>
      </c>
      <c r="BZ406" s="29" t="b">
        <v>0</v>
      </c>
      <c r="CA406" s="29" t="b">
        <v>0</v>
      </c>
      <c r="CB406" s="29">
        <v>1</v>
      </c>
      <c r="CC406" s="29" t="s">
        <v>5481</v>
      </c>
      <c r="CD406" s="29" t="s">
        <v>5482</v>
      </c>
      <c r="CE406" s="29" t="s">
        <v>5483</v>
      </c>
      <c r="CF406" s="29" t="s">
        <v>5484</v>
      </c>
    </row>
    <row r="407" spans="1:84" x14ac:dyDescent="0.25">
      <c r="A407" s="29" t="s">
        <v>5485</v>
      </c>
      <c r="B407" s="29">
        <v>310410928917370</v>
      </c>
      <c r="C407" s="29">
        <v>8.9014103279289106E+19</v>
      </c>
      <c r="D407" s="29">
        <v>353118081439583</v>
      </c>
      <c r="E407" s="29">
        <v>44</v>
      </c>
      <c r="F407" s="29">
        <v>5</v>
      </c>
      <c r="G407" s="29">
        <v>1389</v>
      </c>
      <c r="H407" s="29">
        <v>1389</v>
      </c>
      <c r="I407" s="29" t="s">
        <v>5486</v>
      </c>
      <c r="J407" s="29" t="s">
        <v>5487</v>
      </c>
      <c r="K407" s="50">
        <v>2386769492356810</v>
      </c>
      <c r="L407" s="50">
        <v>9042907128685490</v>
      </c>
      <c r="M407" s="50">
        <v>-2.67651073657064E+16</v>
      </c>
      <c r="N407" s="29" t="s">
        <v>18977</v>
      </c>
      <c r="O407" s="29">
        <v>1</v>
      </c>
      <c r="P407" s="29">
        <v>0</v>
      </c>
      <c r="Q407" s="29" t="s">
        <v>19147</v>
      </c>
      <c r="R407" s="29" t="s">
        <v>8</v>
      </c>
      <c r="S407" s="29" t="s">
        <v>8</v>
      </c>
      <c r="T407" s="29" t="s">
        <v>8</v>
      </c>
      <c r="U407" s="29" t="s">
        <v>8</v>
      </c>
      <c r="V407" s="29" t="s">
        <v>8</v>
      </c>
      <c r="W407" s="29" t="s">
        <v>8</v>
      </c>
      <c r="X407" s="29" t="s">
        <v>8</v>
      </c>
      <c r="Y407" s="29" t="s">
        <v>8</v>
      </c>
      <c r="Z407" s="29" t="s">
        <v>8</v>
      </c>
      <c r="AA407" s="29" t="s">
        <v>8</v>
      </c>
      <c r="AB407" s="29" t="s">
        <v>8</v>
      </c>
      <c r="AC407" s="29" t="s">
        <v>8</v>
      </c>
      <c r="AD407" s="29" t="s">
        <v>8</v>
      </c>
      <c r="AE407" s="29" t="s">
        <v>8</v>
      </c>
      <c r="AF407" s="29" t="s">
        <v>8</v>
      </c>
      <c r="AG407" s="29" t="s">
        <v>8</v>
      </c>
      <c r="AH407" s="29" t="s">
        <v>8</v>
      </c>
      <c r="AI407" s="29" t="s">
        <v>8</v>
      </c>
      <c r="AJ407" s="29" t="s">
        <v>8</v>
      </c>
      <c r="AK407" s="29" t="s">
        <v>8</v>
      </c>
      <c r="AL407" s="29" t="s">
        <v>8</v>
      </c>
      <c r="AM407" s="29" t="s">
        <v>8</v>
      </c>
      <c r="AN407" s="29" t="s">
        <v>8</v>
      </c>
      <c r="AO407" s="29" t="s">
        <v>8</v>
      </c>
      <c r="AP407" s="29" t="s">
        <v>8</v>
      </c>
      <c r="AQ407" s="29" t="s">
        <v>8</v>
      </c>
      <c r="AR407" s="29" t="s">
        <v>8</v>
      </c>
      <c r="AS407" s="29" t="s">
        <v>8</v>
      </c>
      <c r="AT407" s="29" t="s">
        <v>8</v>
      </c>
      <c r="AU407" s="29" t="s">
        <v>8</v>
      </c>
      <c r="AV407" s="29" t="s">
        <v>8</v>
      </c>
      <c r="AW407" s="29" t="s">
        <v>8</v>
      </c>
      <c r="AX407" s="29" t="s">
        <v>8</v>
      </c>
      <c r="AY407" s="29" t="s">
        <v>8</v>
      </c>
      <c r="AZ407" s="29" t="s">
        <v>8</v>
      </c>
      <c r="BA407" s="29">
        <v>2</v>
      </c>
      <c r="BB407" s="29" t="s">
        <v>8</v>
      </c>
      <c r="BC407" s="29" t="s">
        <v>8</v>
      </c>
      <c r="BD407" s="29" t="s">
        <v>8</v>
      </c>
      <c r="BE407" s="29" t="s">
        <v>8</v>
      </c>
      <c r="BF407" s="29" t="s">
        <v>8</v>
      </c>
      <c r="BG407" s="29" t="s">
        <v>8</v>
      </c>
      <c r="BH407" s="29" t="s">
        <v>8</v>
      </c>
      <c r="BI407" s="29" t="s">
        <v>8</v>
      </c>
      <c r="BJ407" s="29" t="s">
        <v>8</v>
      </c>
      <c r="BK407" s="29" t="s">
        <v>8</v>
      </c>
      <c r="BL407" s="29" t="s">
        <v>8</v>
      </c>
      <c r="BM407" s="29" t="s">
        <v>8</v>
      </c>
      <c r="BN407" s="29" t="s">
        <v>8</v>
      </c>
      <c r="BO407" s="29" t="s">
        <v>8</v>
      </c>
      <c r="BP407" s="29" t="s">
        <v>8</v>
      </c>
      <c r="BQ407" s="29" t="s">
        <v>8</v>
      </c>
      <c r="BR407" s="29" t="s">
        <v>8</v>
      </c>
      <c r="BS407" s="29" t="s">
        <v>5488</v>
      </c>
      <c r="BT407" s="29" t="b">
        <v>1</v>
      </c>
      <c r="BU407" s="29" t="b">
        <v>0</v>
      </c>
      <c r="BV407" s="29" t="b">
        <v>1</v>
      </c>
      <c r="BW407" s="29" t="b">
        <v>0</v>
      </c>
      <c r="BX407" s="29" t="b">
        <v>0</v>
      </c>
      <c r="BY407" s="29" t="b">
        <v>0</v>
      </c>
      <c r="BZ407" s="29" t="b">
        <v>0</v>
      </c>
      <c r="CA407" s="29" t="b">
        <v>0</v>
      </c>
      <c r="CB407" s="29">
        <v>1</v>
      </c>
      <c r="CC407" s="29" t="s">
        <v>5489</v>
      </c>
      <c r="CD407" s="29" t="s">
        <v>5490</v>
      </c>
      <c r="CE407" s="29" t="s">
        <v>5491</v>
      </c>
      <c r="CF407" s="29" t="s">
        <v>5492</v>
      </c>
    </row>
    <row r="408" spans="1:84" x14ac:dyDescent="0.25">
      <c r="A408" s="29" t="s">
        <v>5493</v>
      </c>
      <c r="B408" s="29">
        <v>310410928917370</v>
      </c>
      <c r="C408" s="29">
        <v>8.9014103279289106E+19</v>
      </c>
      <c r="D408" s="29">
        <v>353118081439583</v>
      </c>
      <c r="E408" s="29">
        <v>44</v>
      </c>
      <c r="F408" s="29">
        <v>5</v>
      </c>
      <c r="G408" s="29">
        <v>1390</v>
      </c>
      <c r="H408" s="29">
        <v>1390</v>
      </c>
      <c r="I408" s="29" t="s">
        <v>5494</v>
      </c>
      <c r="J408" s="29" t="s">
        <v>5495</v>
      </c>
      <c r="K408" s="50">
        <v>2.38690298325587E+16</v>
      </c>
      <c r="L408" s="50">
        <v>9042892579492</v>
      </c>
      <c r="M408" s="50">
        <v>-5470509316894820</v>
      </c>
      <c r="N408" s="29" t="s">
        <v>18977</v>
      </c>
      <c r="O408" s="29">
        <v>2</v>
      </c>
      <c r="P408" s="29">
        <v>0</v>
      </c>
      <c r="Q408" s="29" t="s">
        <v>19148</v>
      </c>
      <c r="R408" s="29" t="s">
        <v>8</v>
      </c>
      <c r="S408" s="29" t="s">
        <v>8</v>
      </c>
      <c r="T408" s="29" t="s">
        <v>8</v>
      </c>
      <c r="U408" s="29" t="s">
        <v>8</v>
      </c>
      <c r="V408" s="29" t="s">
        <v>8</v>
      </c>
      <c r="W408" s="29" t="s">
        <v>8</v>
      </c>
      <c r="X408" s="29" t="s">
        <v>8</v>
      </c>
      <c r="Y408" s="29" t="s">
        <v>8</v>
      </c>
      <c r="Z408" s="29" t="s">
        <v>8</v>
      </c>
      <c r="AA408" s="29" t="s">
        <v>8</v>
      </c>
      <c r="AB408" s="29" t="s">
        <v>8</v>
      </c>
      <c r="AC408" s="29" t="s">
        <v>8</v>
      </c>
      <c r="AD408" s="29" t="s">
        <v>8</v>
      </c>
      <c r="AE408" s="29" t="s">
        <v>8</v>
      </c>
      <c r="AF408" s="29" t="s">
        <v>8</v>
      </c>
      <c r="AG408" s="29" t="s">
        <v>8</v>
      </c>
      <c r="AH408" s="29" t="s">
        <v>8</v>
      </c>
      <c r="AI408" s="29" t="s">
        <v>8</v>
      </c>
      <c r="AJ408" s="29" t="s">
        <v>8</v>
      </c>
      <c r="AK408" s="29" t="s">
        <v>8</v>
      </c>
      <c r="AL408" s="29" t="s">
        <v>8</v>
      </c>
      <c r="AM408" s="29" t="s">
        <v>8</v>
      </c>
      <c r="AN408" s="29" t="s">
        <v>8</v>
      </c>
      <c r="AO408" s="29" t="s">
        <v>8</v>
      </c>
      <c r="AP408" s="29" t="s">
        <v>8</v>
      </c>
      <c r="AQ408" s="29" t="s">
        <v>8</v>
      </c>
      <c r="AR408" s="29" t="s">
        <v>8</v>
      </c>
      <c r="AS408" s="29" t="s">
        <v>8</v>
      </c>
      <c r="AT408" s="29" t="s">
        <v>8</v>
      </c>
      <c r="AU408" s="29" t="s">
        <v>8</v>
      </c>
      <c r="AV408" s="29" t="s">
        <v>8</v>
      </c>
      <c r="AW408" s="29" t="s">
        <v>8</v>
      </c>
      <c r="AX408" s="29" t="s">
        <v>8</v>
      </c>
      <c r="AY408" s="29" t="s">
        <v>8</v>
      </c>
      <c r="AZ408" s="29" t="s">
        <v>8</v>
      </c>
      <c r="BA408" s="29">
        <v>2</v>
      </c>
      <c r="BB408" s="29" t="s">
        <v>8</v>
      </c>
      <c r="BC408" s="29" t="s">
        <v>8</v>
      </c>
      <c r="BD408" s="29" t="s">
        <v>8</v>
      </c>
      <c r="BE408" s="29" t="s">
        <v>8</v>
      </c>
      <c r="BF408" s="29" t="s">
        <v>8</v>
      </c>
      <c r="BG408" s="29" t="s">
        <v>8</v>
      </c>
      <c r="BH408" s="29" t="s">
        <v>8</v>
      </c>
      <c r="BI408" s="29" t="s">
        <v>8</v>
      </c>
      <c r="BJ408" s="29" t="s">
        <v>8</v>
      </c>
      <c r="BK408" s="29" t="s">
        <v>8</v>
      </c>
      <c r="BL408" s="29" t="s">
        <v>8</v>
      </c>
      <c r="BM408" s="29" t="s">
        <v>8</v>
      </c>
      <c r="BN408" s="29" t="s">
        <v>8</v>
      </c>
      <c r="BO408" s="29" t="s">
        <v>8</v>
      </c>
      <c r="BP408" s="29" t="s">
        <v>8</v>
      </c>
      <c r="BQ408" s="29" t="s">
        <v>8</v>
      </c>
      <c r="BR408" s="29" t="s">
        <v>8</v>
      </c>
      <c r="BS408" s="29" t="s">
        <v>5496</v>
      </c>
      <c r="BT408" s="29" t="b">
        <v>1</v>
      </c>
      <c r="BU408" s="29" t="b">
        <v>0</v>
      </c>
      <c r="BV408" s="29" t="b">
        <v>1</v>
      </c>
      <c r="BW408" s="29" t="b">
        <v>0</v>
      </c>
      <c r="BX408" s="29" t="b">
        <v>0</v>
      </c>
      <c r="BY408" s="29" t="b">
        <v>0</v>
      </c>
      <c r="BZ408" s="29" t="b">
        <v>0</v>
      </c>
      <c r="CA408" s="29" t="b">
        <v>0</v>
      </c>
      <c r="CB408" s="29">
        <v>1</v>
      </c>
      <c r="CC408" s="29" t="s">
        <v>5497</v>
      </c>
      <c r="CD408" s="29" t="s">
        <v>5498</v>
      </c>
      <c r="CE408" s="29" t="s">
        <v>5499</v>
      </c>
      <c r="CF408" s="29" t="s">
        <v>5500</v>
      </c>
    </row>
    <row r="409" spans="1:84" x14ac:dyDescent="0.25">
      <c r="A409" s="29" t="s">
        <v>5458</v>
      </c>
      <c r="B409" s="29">
        <v>310410942995952</v>
      </c>
      <c r="C409" s="29">
        <v>8.9014103279429894E+19</v>
      </c>
      <c r="D409" s="29">
        <v>353118083539513</v>
      </c>
      <c r="E409" s="29">
        <v>44</v>
      </c>
      <c r="F409" s="29">
        <v>1</v>
      </c>
      <c r="G409" s="29">
        <v>1406</v>
      </c>
      <c r="H409" s="29">
        <v>1406</v>
      </c>
      <c r="I409" s="29" t="s">
        <v>5459</v>
      </c>
      <c r="J409" s="29" t="s">
        <v>5460</v>
      </c>
      <c r="K409" s="50">
        <v>2.38674314734555E+16</v>
      </c>
      <c r="L409" s="50">
        <v>904287445483938</v>
      </c>
      <c r="M409" s="50">
        <v>-4912492190311590</v>
      </c>
      <c r="N409" s="29" t="s">
        <v>18972</v>
      </c>
      <c r="O409" s="29">
        <v>2</v>
      </c>
      <c r="P409" s="29">
        <v>0</v>
      </c>
      <c r="Q409" s="29" t="s">
        <v>19144</v>
      </c>
      <c r="R409" s="29" t="s">
        <v>8</v>
      </c>
      <c r="S409" s="29" t="s">
        <v>8</v>
      </c>
      <c r="T409" s="29" t="s">
        <v>8</v>
      </c>
      <c r="U409" s="29" t="s">
        <v>8</v>
      </c>
      <c r="V409" s="29" t="s">
        <v>8</v>
      </c>
      <c r="W409" s="29" t="s">
        <v>8</v>
      </c>
      <c r="X409" s="29" t="s">
        <v>8</v>
      </c>
      <c r="Y409" s="29" t="s">
        <v>8</v>
      </c>
      <c r="Z409" s="29" t="s">
        <v>8</v>
      </c>
      <c r="AA409" s="29" t="s">
        <v>8</v>
      </c>
      <c r="AB409" s="29" t="s">
        <v>8</v>
      </c>
      <c r="AC409" s="29" t="s">
        <v>8</v>
      </c>
      <c r="AD409" s="29" t="s">
        <v>8</v>
      </c>
      <c r="AE409" s="29" t="s">
        <v>8</v>
      </c>
      <c r="AF409" s="29" t="s">
        <v>8</v>
      </c>
      <c r="AG409" s="29" t="s">
        <v>8</v>
      </c>
      <c r="AH409" s="29" t="s">
        <v>8</v>
      </c>
      <c r="AI409" s="29" t="s">
        <v>8</v>
      </c>
      <c r="AJ409" s="29" t="s">
        <v>8</v>
      </c>
      <c r="AK409" s="29" t="s">
        <v>8</v>
      </c>
      <c r="AL409" s="29" t="s">
        <v>8</v>
      </c>
      <c r="AM409" s="29" t="s">
        <v>8</v>
      </c>
      <c r="AN409" s="29" t="s">
        <v>8</v>
      </c>
      <c r="AO409" s="29" t="s">
        <v>8</v>
      </c>
      <c r="AP409" s="29" t="s">
        <v>8</v>
      </c>
      <c r="AQ409" s="29" t="s">
        <v>8</v>
      </c>
      <c r="AR409" s="29" t="s">
        <v>8</v>
      </c>
      <c r="AS409" s="29" t="s">
        <v>8</v>
      </c>
      <c r="AT409" s="29" t="s">
        <v>8</v>
      </c>
      <c r="AU409" s="29" t="s">
        <v>8</v>
      </c>
      <c r="AV409" s="29" t="s">
        <v>8</v>
      </c>
      <c r="AW409" s="29" t="s">
        <v>8</v>
      </c>
      <c r="AX409" s="29" t="s">
        <v>8</v>
      </c>
      <c r="AY409" s="29" t="s">
        <v>8</v>
      </c>
      <c r="AZ409" s="29" t="s">
        <v>8</v>
      </c>
      <c r="BA409" s="29" t="s">
        <v>8</v>
      </c>
      <c r="BB409" s="29" t="s">
        <v>8</v>
      </c>
      <c r="BC409" s="29">
        <v>3</v>
      </c>
      <c r="BD409" s="29">
        <v>1</v>
      </c>
      <c r="BE409" s="29">
        <v>1</v>
      </c>
      <c r="BF409" s="29">
        <v>2</v>
      </c>
      <c r="BG409" s="29" t="s">
        <v>8</v>
      </c>
      <c r="BH409" s="29">
        <v>0</v>
      </c>
      <c r="BI409" s="29">
        <v>0</v>
      </c>
      <c r="BJ409" s="29">
        <v>0</v>
      </c>
      <c r="BK409" s="29">
        <v>0</v>
      </c>
      <c r="BL409" s="29">
        <v>0</v>
      </c>
      <c r="BM409" s="29">
        <v>0</v>
      </c>
      <c r="BN409" s="29">
        <v>0</v>
      </c>
      <c r="BO409" s="29">
        <v>0</v>
      </c>
      <c r="BP409" s="29" t="s">
        <v>8</v>
      </c>
      <c r="BQ409" s="29" t="s">
        <v>8</v>
      </c>
      <c r="BR409" s="29" t="s">
        <v>8</v>
      </c>
      <c r="BS409" s="29" t="s">
        <v>1001</v>
      </c>
      <c r="BT409" s="29" t="b">
        <v>0</v>
      </c>
      <c r="BU409" s="29" t="b">
        <v>0</v>
      </c>
      <c r="BV409" s="29" t="b">
        <v>0</v>
      </c>
      <c r="BW409" s="29" t="b">
        <v>0</v>
      </c>
      <c r="BX409" s="29" t="b">
        <v>0</v>
      </c>
      <c r="BY409" s="29" t="b">
        <v>1</v>
      </c>
      <c r="BZ409" s="29" t="b">
        <v>1</v>
      </c>
      <c r="CA409" s="29" t="b">
        <v>0</v>
      </c>
      <c r="CB409" s="29">
        <v>1</v>
      </c>
      <c r="CC409" s="29" t="s">
        <v>5501</v>
      </c>
      <c r="CD409" s="29" t="s">
        <v>5502</v>
      </c>
      <c r="CE409" s="29" t="s">
        <v>5503</v>
      </c>
      <c r="CF409" s="29" t="s">
        <v>5504</v>
      </c>
    </row>
    <row r="410" spans="1:84" x14ac:dyDescent="0.25">
      <c r="A410" s="29" t="s">
        <v>5458</v>
      </c>
      <c r="B410" s="29">
        <v>310410942995952</v>
      </c>
      <c r="C410" s="29">
        <v>8.9014103279429894E+19</v>
      </c>
      <c r="D410" s="29">
        <v>353118083539513</v>
      </c>
      <c r="E410" s="29">
        <v>44</v>
      </c>
      <c r="F410" s="29">
        <v>1</v>
      </c>
      <c r="G410" s="29">
        <v>1406</v>
      </c>
      <c r="H410" s="29">
        <v>1406</v>
      </c>
      <c r="I410" s="29" t="s">
        <v>5459</v>
      </c>
      <c r="J410" s="29" t="s">
        <v>5460</v>
      </c>
      <c r="K410" s="50">
        <v>2.38674314734555E+16</v>
      </c>
      <c r="L410" s="50">
        <v>904287445483938</v>
      </c>
      <c r="M410" s="50">
        <v>-4912492190311590</v>
      </c>
      <c r="N410" s="29" t="s">
        <v>18972</v>
      </c>
      <c r="O410" s="29">
        <v>2</v>
      </c>
      <c r="P410" s="29">
        <v>0</v>
      </c>
      <c r="Q410" s="29" t="s">
        <v>19144</v>
      </c>
      <c r="R410" s="29" t="s">
        <v>8</v>
      </c>
      <c r="S410" s="29" t="s">
        <v>8</v>
      </c>
      <c r="T410" s="29" t="s">
        <v>8</v>
      </c>
      <c r="U410" s="29" t="s">
        <v>8</v>
      </c>
      <c r="V410" s="29" t="s">
        <v>8</v>
      </c>
      <c r="W410" s="29" t="s">
        <v>8</v>
      </c>
      <c r="X410" s="29" t="s">
        <v>8</v>
      </c>
      <c r="Y410" s="29" t="s">
        <v>8</v>
      </c>
      <c r="Z410" s="29" t="s">
        <v>8</v>
      </c>
      <c r="AA410" s="29" t="s">
        <v>8</v>
      </c>
      <c r="AB410" s="29" t="s">
        <v>8</v>
      </c>
      <c r="AC410" s="29" t="s">
        <v>8</v>
      </c>
      <c r="AD410" s="29" t="s">
        <v>8</v>
      </c>
      <c r="AE410" s="29" t="s">
        <v>8</v>
      </c>
      <c r="AF410" s="29" t="s">
        <v>8</v>
      </c>
      <c r="AG410" s="29" t="s">
        <v>8</v>
      </c>
      <c r="AH410" s="29" t="s">
        <v>8</v>
      </c>
      <c r="AI410" s="29" t="s">
        <v>8</v>
      </c>
      <c r="AJ410" s="29" t="s">
        <v>8</v>
      </c>
      <c r="AK410" s="29" t="s">
        <v>8</v>
      </c>
      <c r="AL410" s="29" t="s">
        <v>8</v>
      </c>
      <c r="AM410" s="29" t="s">
        <v>8</v>
      </c>
      <c r="AN410" s="29" t="s">
        <v>8</v>
      </c>
      <c r="AO410" s="29" t="s">
        <v>8</v>
      </c>
      <c r="AP410" s="29" t="s">
        <v>8</v>
      </c>
      <c r="AQ410" s="29" t="s">
        <v>8</v>
      </c>
      <c r="AR410" s="29" t="s">
        <v>8</v>
      </c>
      <c r="AS410" s="29" t="s">
        <v>8</v>
      </c>
      <c r="AT410" s="29" t="s">
        <v>8</v>
      </c>
      <c r="AU410" s="29" t="s">
        <v>8</v>
      </c>
      <c r="AV410" s="29" t="s">
        <v>8</v>
      </c>
      <c r="AW410" s="29" t="s">
        <v>8</v>
      </c>
      <c r="AX410" s="29" t="s">
        <v>8</v>
      </c>
      <c r="AY410" s="29" t="s">
        <v>8</v>
      </c>
      <c r="AZ410" s="29" t="s">
        <v>8</v>
      </c>
      <c r="BA410" s="29" t="s">
        <v>8</v>
      </c>
      <c r="BB410" s="29" t="s">
        <v>8</v>
      </c>
      <c r="BC410" s="29">
        <v>3</v>
      </c>
      <c r="BD410" s="29">
        <v>1</v>
      </c>
      <c r="BE410" s="29">
        <v>1</v>
      </c>
      <c r="BF410" s="29">
        <v>2</v>
      </c>
      <c r="BG410" s="29" t="s">
        <v>8</v>
      </c>
      <c r="BH410" s="29">
        <v>0</v>
      </c>
      <c r="BI410" s="29">
        <v>0</v>
      </c>
      <c r="BJ410" s="29">
        <v>0</v>
      </c>
      <c r="BK410" s="29">
        <v>0</v>
      </c>
      <c r="BL410" s="29">
        <v>0</v>
      </c>
      <c r="BM410" s="29">
        <v>0</v>
      </c>
      <c r="BN410" s="29">
        <v>0</v>
      </c>
      <c r="BO410" s="29">
        <v>0</v>
      </c>
      <c r="BP410" s="29" t="s">
        <v>8</v>
      </c>
      <c r="BQ410" s="29" t="s">
        <v>8</v>
      </c>
      <c r="BR410" s="29" t="s">
        <v>8</v>
      </c>
      <c r="BS410" s="29" t="s">
        <v>1001</v>
      </c>
      <c r="BT410" s="29" t="b">
        <v>0</v>
      </c>
      <c r="BU410" s="29" t="b">
        <v>0</v>
      </c>
      <c r="BV410" s="29" t="b">
        <v>0</v>
      </c>
      <c r="BW410" s="29" t="b">
        <v>0</v>
      </c>
      <c r="BX410" s="29" t="b">
        <v>0</v>
      </c>
      <c r="BY410" s="29" t="b">
        <v>1</v>
      </c>
      <c r="BZ410" s="29" t="b">
        <v>1</v>
      </c>
      <c r="CA410" s="29" t="b">
        <v>0</v>
      </c>
      <c r="CB410" s="29">
        <v>1</v>
      </c>
      <c r="CC410" s="29" t="s">
        <v>5505</v>
      </c>
      <c r="CD410" s="29" t="s">
        <v>5506</v>
      </c>
      <c r="CE410" s="29" t="s">
        <v>5507</v>
      </c>
      <c r="CF410" s="29" t="s">
        <v>5508</v>
      </c>
    </row>
    <row r="411" spans="1:84" x14ac:dyDescent="0.25">
      <c r="A411" s="29" t="s">
        <v>5458</v>
      </c>
      <c r="B411" s="29">
        <v>310410942995952</v>
      </c>
      <c r="C411" s="29">
        <v>8.9014103279429894E+19</v>
      </c>
      <c r="D411" s="29">
        <v>353118083539513</v>
      </c>
      <c r="E411" s="29">
        <v>44</v>
      </c>
      <c r="F411" s="29">
        <v>1</v>
      </c>
      <c r="G411" s="29">
        <v>1406</v>
      </c>
      <c r="H411" s="29">
        <v>1406</v>
      </c>
      <c r="I411" s="29" t="s">
        <v>5459</v>
      </c>
      <c r="J411" s="29" t="s">
        <v>5460</v>
      </c>
      <c r="K411" s="50">
        <v>2.38674314734555E+16</v>
      </c>
      <c r="L411" s="50">
        <v>904287445483938</v>
      </c>
      <c r="M411" s="50">
        <v>-4912492190311590</v>
      </c>
      <c r="N411" s="29" t="s">
        <v>18972</v>
      </c>
      <c r="O411" s="29">
        <v>2</v>
      </c>
      <c r="P411" s="29">
        <v>0</v>
      </c>
      <c r="Q411" s="29" t="s">
        <v>19144</v>
      </c>
      <c r="R411" s="29" t="s">
        <v>8</v>
      </c>
      <c r="S411" s="29" t="s">
        <v>8</v>
      </c>
      <c r="T411" s="29" t="s">
        <v>8</v>
      </c>
      <c r="U411" s="29" t="s">
        <v>8</v>
      </c>
      <c r="V411" s="29" t="s">
        <v>8</v>
      </c>
      <c r="W411" s="29" t="s">
        <v>8</v>
      </c>
      <c r="X411" s="29" t="s">
        <v>8</v>
      </c>
      <c r="Y411" s="29" t="s">
        <v>8</v>
      </c>
      <c r="Z411" s="29" t="s">
        <v>8</v>
      </c>
      <c r="AA411" s="29" t="s">
        <v>8</v>
      </c>
      <c r="AB411" s="29" t="s">
        <v>8</v>
      </c>
      <c r="AC411" s="29" t="s">
        <v>8</v>
      </c>
      <c r="AD411" s="29" t="s">
        <v>8</v>
      </c>
      <c r="AE411" s="29" t="s">
        <v>8</v>
      </c>
      <c r="AF411" s="29" t="s">
        <v>8</v>
      </c>
      <c r="AG411" s="29" t="s">
        <v>8</v>
      </c>
      <c r="AH411" s="29" t="s">
        <v>8</v>
      </c>
      <c r="AI411" s="29" t="s">
        <v>8</v>
      </c>
      <c r="AJ411" s="29" t="s">
        <v>8</v>
      </c>
      <c r="AK411" s="29" t="s">
        <v>8</v>
      </c>
      <c r="AL411" s="29" t="s">
        <v>8</v>
      </c>
      <c r="AM411" s="29" t="s">
        <v>8</v>
      </c>
      <c r="AN411" s="29" t="s">
        <v>8</v>
      </c>
      <c r="AO411" s="29" t="s">
        <v>8</v>
      </c>
      <c r="AP411" s="29" t="s">
        <v>8</v>
      </c>
      <c r="AQ411" s="29" t="s">
        <v>8</v>
      </c>
      <c r="AR411" s="29" t="s">
        <v>8</v>
      </c>
      <c r="AS411" s="29" t="s">
        <v>8</v>
      </c>
      <c r="AT411" s="29" t="s">
        <v>8</v>
      </c>
      <c r="AU411" s="29" t="s">
        <v>8</v>
      </c>
      <c r="AV411" s="29" t="s">
        <v>8</v>
      </c>
      <c r="AW411" s="29" t="s">
        <v>8</v>
      </c>
      <c r="AX411" s="29" t="s">
        <v>8</v>
      </c>
      <c r="AY411" s="29" t="s">
        <v>8</v>
      </c>
      <c r="AZ411" s="29" t="s">
        <v>8</v>
      </c>
      <c r="BA411" s="29" t="s">
        <v>8</v>
      </c>
      <c r="BB411" s="29" t="s">
        <v>8</v>
      </c>
      <c r="BC411" s="29">
        <v>3</v>
      </c>
      <c r="BD411" s="29">
        <v>1</v>
      </c>
      <c r="BE411" s="29">
        <v>1</v>
      </c>
      <c r="BF411" s="29">
        <v>2</v>
      </c>
      <c r="BG411" s="29" t="s">
        <v>8</v>
      </c>
      <c r="BH411" s="29">
        <v>0</v>
      </c>
      <c r="BI411" s="29">
        <v>0</v>
      </c>
      <c r="BJ411" s="29">
        <v>0</v>
      </c>
      <c r="BK411" s="29">
        <v>0</v>
      </c>
      <c r="BL411" s="29">
        <v>0</v>
      </c>
      <c r="BM411" s="29">
        <v>0</v>
      </c>
      <c r="BN411" s="29">
        <v>0</v>
      </c>
      <c r="BO411" s="29">
        <v>0</v>
      </c>
      <c r="BP411" s="29" t="s">
        <v>8</v>
      </c>
      <c r="BQ411" s="29" t="s">
        <v>8</v>
      </c>
      <c r="BR411" s="29" t="s">
        <v>8</v>
      </c>
      <c r="BS411" s="29" t="s">
        <v>1001</v>
      </c>
      <c r="BT411" s="29" t="b">
        <v>0</v>
      </c>
      <c r="BU411" s="29" t="b">
        <v>0</v>
      </c>
      <c r="BV411" s="29" t="b">
        <v>0</v>
      </c>
      <c r="BW411" s="29" t="b">
        <v>0</v>
      </c>
      <c r="BX411" s="29" t="b">
        <v>0</v>
      </c>
      <c r="BY411" s="29" t="b">
        <v>1</v>
      </c>
      <c r="BZ411" s="29" t="b">
        <v>1</v>
      </c>
      <c r="CA411" s="29" t="b">
        <v>0</v>
      </c>
      <c r="CB411" s="29">
        <v>1</v>
      </c>
      <c r="CC411" s="29" t="s">
        <v>5509</v>
      </c>
      <c r="CD411" s="29" t="s">
        <v>5510</v>
      </c>
      <c r="CE411" s="29" t="s">
        <v>5511</v>
      </c>
      <c r="CF411" s="29" t="s">
        <v>5512</v>
      </c>
    </row>
    <row r="412" spans="1:84" x14ac:dyDescent="0.25">
      <c r="A412" s="29" t="s">
        <v>5458</v>
      </c>
      <c r="B412" s="29">
        <v>310410942995952</v>
      </c>
      <c r="C412" s="29">
        <v>8.9014103279429894E+19</v>
      </c>
      <c r="D412" s="29">
        <v>353118083539513</v>
      </c>
      <c r="E412" s="29">
        <v>44</v>
      </c>
      <c r="F412" s="29">
        <v>1</v>
      </c>
      <c r="G412" s="29">
        <v>1406</v>
      </c>
      <c r="H412" s="29">
        <v>1406</v>
      </c>
      <c r="I412" s="29" t="s">
        <v>5459</v>
      </c>
      <c r="J412" s="29" t="s">
        <v>5460</v>
      </c>
      <c r="K412" s="50">
        <v>2.38674314734555E+16</v>
      </c>
      <c r="L412" s="50">
        <v>904287445483938</v>
      </c>
      <c r="M412" s="50">
        <v>-4912492190311590</v>
      </c>
      <c r="N412" s="29" t="s">
        <v>18972</v>
      </c>
      <c r="O412" s="29">
        <v>2</v>
      </c>
      <c r="P412" s="29">
        <v>0</v>
      </c>
      <c r="Q412" s="29" t="s">
        <v>19144</v>
      </c>
      <c r="R412" s="29" t="s">
        <v>8</v>
      </c>
      <c r="S412" s="29" t="s">
        <v>8</v>
      </c>
      <c r="T412" s="29" t="s">
        <v>8</v>
      </c>
      <c r="U412" s="29" t="s">
        <v>8</v>
      </c>
      <c r="V412" s="29" t="s">
        <v>8</v>
      </c>
      <c r="W412" s="29" t="s">
        <v>8</v>
      </c>
      <c r="X412" s="29" t="s">
        <v>8</v>
      </c>
      <c r="Y412" s="29" t="s">
        <v>8</v>
      </c>
      <c r="Z412" s="29" t="s">
        <v>8</v>
      </c>
      <c r="AA412" s="29" t="s">
        <v>8</v>
      </c>
      <c r="AB412" s="29" t="s">
        <v>8</v>
      </c>
      <c r="AC412" s="29" t="s">
        <v>8</v>
      </c>
      <c r="AD412" s="29" t="s">
        <v>8</v>
      </c>
      <c r="AE412" s="29" t="s">
        <v>8</v>
      </c>
      <c r="AF412" s="29" t="s">
        <v>8</v>
      </c>
      <c r="AG412" s="29" t="s">
        <v>8</v>
      </c>
      <c r="AH412" s="29" t="s">
        <v>8</v>
      </c>
      <c r="AI412" s="29" t="s">
        <v>8</v>
      </c>
      <c r="AJ412" s="29" t="s">
        <v>8</v>
      </c>
      <c r="AK412" s="29" t="s">
        <v>8</v>
      </c>
      <c r="AL412" s="29" t="s">
        <v>8</v>
      </c>
      <c r="AM412" s="29" t="s">
        <v>8</v>
      </c>
      <c r="AN412" s="29" t="s">
        <v>8</v>
      </c>
      <c r="AO412" s="29" t="s">
        <v>8</v>
      </c>
      <c r="AP412" s="29" t="s">
        <v>8</v>
      </c>
      <c r="AQ412" s="29" t="s">
        <v>8</v>
      </c>
      <c r="AR412" s="29" t="s">
        <v>8</v>
      </c>
      <c r="AS412" s="29" t="s">
        <v>8</v>
      </c>
      <c r="AT412" s="29" t="s">
        <v>8</v>
      </c>
      <c r="AU412" s="29" t="s">
        <v>8</v>
      </c>
      <c r="AV412" s="29" t="s">
        <v>8</v>
      </c>
      <c r="AW412" s="29" t="s">
        <v>8</v>
      </c>
      <c r="AX412" s="29" t="s">
        <v>8</v>
      </c>
      <c r="AY412" s="29" t="s">
        <v>8</v>
      </c>
      <c r="AZ412" s="29" t="s">
        <v>8</v>
      </c>
      <c r="BA412" s="29" t="s">
        <v>8</v>
      </c>
      <c r="BB412" s="29" t="s">
        <v>8</v>
      </c>
      <c r="BC412" s="29">
        <v>3</v>
      </c>
      <c r="BD412" s="29">
        <v>1</v>
      </c>
      <c r="BE412" s="29">
        <v>1</v>
      </c>
      <c r="BF412" s="29">
        <v>2</v>
      </c>
      <c r="BG412" s="29" t="s">
        <v>8</v>
      </c>
      <c r="BH412" s="29">
        <v>0</v>
      </c>
      <c r="BI412" s="29">
        <v>0</v>
      </c>
      <c r="BJ412" s="29">
        <v>0</v>
      </c>
      <c r="BK412" s="29">
        <v>0</v>
      </c>
      <c r="BL412" s="29">
        <v>0</v>
      </c>
      <c r="BM412" s="29">
        <v>0</v>
      </c>
      <c r="BN412" s="29">
        <v>0</v>
      </c>
      <c r="BO412" s="29">
        <v>0</v>
      </c>
      <c r="BP412" s="29" t="s">
        <v>8</v>
      </c>
      <c r="BQ412" s="29" t="s">
        <v>8</v>
      </c>
      <c r="BR412" s="29" t="s">
        <v>8</v>
      </c>
      <c r="BS412" s="29" t="s">
        <v>1001</v>
      </c>
      <c r="BT412" s="29" t="b">
        <v>0</v>
      </c>
      <c r="BU412" s="29" t="b">
        <v>0</v>
      </c>
      <c r="BV412" s="29" t="b">
        <v>0</v>
      </c>
      <c r="BW412" s="29" t="b">
        <v>0</v>
      </c>
      <c r="BX412" s="29" t="b">
        <v>0</v>
      </c>
      <c r="BY412" s="29" t="b">
        <v>1</v>
      </c>
      <c r="BZ412" s="29" t="b">
        <v>1</v>
      </c>
      <c r="CA412" s="29" t="b">
        <v>0</v>
      </c>
      <c r="CB412" s="29">
        <v>1</v>
      </c>
      <c r="CC412" s="29" t="s">
        <v>5513</v>
      </c>
      <c r="CD412" s="29" t="s">
        <v>5514</v>
      </c>
      <c r="CE412" s="29" t="s">
        <v>5515</v>
      </c>
      <c r="CF412" s="29" t="s">
        <v>5516</v>
      </c>
    </row>
    <row r="413" spans="1:84" x14ac:dyDescent="0.25">
      <c r="A413" s="29" t="s">
        <v>5517</v>
      </c>
      <c r="B413" s="29">
        <v>310410928917370</v>
      </c>
      <c r="C413" s="29">
        <v>8.9014103279289106E+19</v>
      </c>
      <c r="D413" s="29">
        <v>353118081439583</v>
      </c>
      <c r="E413" s="29">
        <v>44</v>
      </c>
      <c r="F413" s="29">
        <v>2</v>
      </c>
      <c r="G413" s="29">
        <v>1391</v>
      </c>
      <c r="H413" s="29">
        <v>1391</v>
      </c>
      <c r="I413" s="29" t="s">
        <v>5518</v>
      </c>
      <c r="J413" s="29" t="s">
        <v>5519</v>
      </c>
      <c r="K413" s="50">
        <v>2387079917747790</v>
      </c>
      <c r="L413" s="50">
        <v>9043229221757970</v>
      </c>
      <c r="M413" s="50">
        <v>-4.4508369154248096E+16</v>
      </c>
      <c r="N413" s="29" t="s">
        <v>18977</v>
      </c>
      <c r="O413" s="29">
        <v>2</v>
      </c>
      <c r="P413" s="29">
        <v>0</v>
      </c>
      <c r="Q413" s="29" t="s">
        <v>8</v>
      </c>
      <c r="R413" s="29" t="s">
        <v>8</v>
      </c>
      <c r="S413" s="29" t="s">
        <v>8</v>
      </c>
      <c r="T413" s="29" t="s">
        <v>8</v>
      </c>
      <c r="U413" s="29" t="s">
        <v>8</v>
      </c>
      <c r="V413" s="29" t="s">
        <v>8</v>
      </c>
      <c r="W413" s="29" t="s">
        <v>8</v>
      </c>
      <c r="X413" s="29" t="s">
        <v>8</v>
      </c>
      <c r="Y413" s="29" t="s">
        <v>8</v>
      </c>
      <c r="Z413" s="29" t="s">
        <v>8</v>
      </c>
      <c r="AA413" s="29" t="s">
        <v>8</v>
      </c>
      <c r="AB413" s="29" t="s">
        <v>8</v>
      </c>
      <c r="AC413" s="29" t="s">
        <v>8</v>
      </c>
      <c r="AD413" s="29">
        <v>1</v>
      </c>
      <c r="AE413" s="29" t="s">
        <v>8</v>
      </c>
      <c r="AF413" s="29">
        <v>2</v>
      </c>
      <c r="AG413" s="29" t="s">
        <v>8</v>
      </c>
      <c r="AH413" s="29" t="s">
        <v>8</v>
      </c>
      <c r="AI413" s="29" t="s">
        <v>8</v>
      </c>
      <c r="AJ413" s="29" t="s">
        <v>8</v>
      </c>
      <c r="AK413" s="29" t="s">
        <v>8</v>
      </c>
      <c r="AL413" s="29" t="s">
        <v>8</v>
      </c>
      <c r="AM413" s="29" t="s">
        <v>8</v>
      </c>
      <c r="AN413" s="29" t="s">
        <v>8</v>
      </c>
      <c r="AO413" s="29" t="s">
        <v>8</v>
      </c>
      <c r="AP413" s="29" t="s">
        <v>8</v>
      </c>
      <c r="AQ413" s="29" t="s">
        <v>8</v>
      </c>
      <c r="AR413" s="29" t="s">
        <v>8</v>
      </c>
      <c r="AS413" s="29" t="s">
        <v>8</v>
      </c>
      <c r="AT413" s="29" t="s">
        <v>8</v>
      </c>
      <c r="AU413" s="29" t="s">
        <v>8</v>
      </c>
      <c r="AV413" s="29" t="s">
        <v>8</v>
      </c>
      <c r="AW413" s="29" t="s">
        <v>8</v>
      </c>
      <c r="AX413" s="29" t="s">
        <v>8</v>
      </c>
      <c r="AY413" s="29" t="s">
        <v>8</v>
      </c>
      <c r="AZ413" s="29" t="s">
        <v>8</v>
      </c>
      <c r="BA413" s="29" t="s">
        <v>8</v>
      </c>
      <c r="BB413" s="29" t="s">
        <v>8</v>
      </c>
      <c r="BC413" s="29" t="s">
        <v>8</v>
      </c>
      <c r="BD413" s="29" t="s">
        <v>8</v>
      </c>
      <c r="BE413" s="29" t="s">
        <v>8</v>
      </c>
      <c r="BF413" s="29" t="s">
        <v>8</v>
      </c>
      <c r="BG413" s="29" t="s">
        <v>8</v>
      </c>
      <c r="BH413" s="29" t="s">
        <v>8</v>
      </c>
      <c r="BI413" s="29" t="s">
        <v>8</v>
      </c>
      <c r="BJ413" s="29" t="s">
        <v>8</v>
      </c>
      <c r="BK413" s="29" t="s">
        <v>8</v>
      </c>
      <c r="BL413" s="29" t="s">
        <v>8</v>
      </c>
      <c r="BM413" s="29" t="s">
        <v>8</v>
      </c>
      <c r="BN413" s="29" t="s">
        <v>8</v>
      </c>
      <c r="BO413" s="29" t="s">
        <v>8</v>
      </c>
      <c r="BP413" s="29" t="s">
        <v>8</v>
      </c>
      <c r="BQ413" s="29" t="s">
        <v>8</v>
      </c>
      <c r="BR413" s="29" t="s">
        <v>8</v>
      </c>
      <c r="BS413" s="29" t="s">
        <v>5520</v>
      </c>
      <c r="BT413" s="29" t="b">
        <v>1</v>
      </c>
      <c r="BU413" s="29" t="b">
        <v>0</v>
      </c>
      <c r="BV413" s="29" t="b">
        <v>1</v>
      </c>
      <c r="BW413" s="29" t="b">
        <v>0</v>
      </c>
      <c r="BX413" s="29" t="b">
        <v>0</v>
      </c>
      <c r="BY413" s="29" t="b">
        <v>0</v>
      </c>
      <c r="BZ413" s="29" t="b">
        <v>0</v>
      </c>
      <c r="CA413" s="29" t="b">
        <v>0</v>
      </c>
      <c r="CB413" s="29">
        <v>1</v>
      </c>
      <c r="CC413" s="29" t="s">
        <v>5521</v>
      </c>
      <c r="CD413" s="29" t="s">
        <v>5522</v>
      </c>
      <c r="CE413" s="29" t="s">
        <v>5523</v>
      </c>
      <c r="CF413" s="29" t="s">
        <v>5524</v>
      </c>
    </row>
    <row r="414" spans="1:84" x14ac:dyDescent="0.25">
      <c r="A414" s="29" t="s">
        <v>5525</v>
      </c>
      <c r="B414" s="29">
        <v>310410942995952</v>
      </c>
      <c r="C414" s="29">
        <v>8.9014103279429894E+19</v>
      </c>
      <c r="D414" s="29">
        <v>353118083539513</v>
      </c>
      <c r="E414" s="29">
        <v>44</v>
      </c>
      <c r="F414" s="29">
        <v>1</v>
      </c>
      <c r="G414" s="29">
        <v>1407</v>
      </c>
      <c r="H414" s="29">
        <v>1407</v>
      </c>
      <c r="I414" s="29" t="s">
        <v>5526</v>
      </c>
      <c r="J414" s="29" t="s">
        <v>5527</v>
      </c>
      <c r="K414" s="50">
        <v>2.38693901607143E+16</v>
      </c>
      <c r="L414" s="50">
        <v>9043078429732470</v>
      </c>
      <c r="M414" s="50">
        <v>-5.83061263593086E+16</v>
      </c>
      <c r="N414" s="29" t="s">
        <v>18972</v>
      </c>
      <c r="O414" s="29">
        <v>2</v>
      </c>
      <c r="P414" s="29">
        <v>0</v>
      </c>
      <c r="Q414" s="29" t="s">
        <v>19088</v>
      </c>
      <c r="R414" s="29" t="s">
        <v>8</v>
      </c>
      <c r="S414" s="29" t="s">
        <v>8</v>
      </c>
      <c r="T414" s="29" t="s">
        <v>8</v>
      </c>
      <c r="U414" s="29" t="s">
        <v>8</v>
      </c>
      <c r="V414" s="29" t="s">
        <v>8</v>
      </c>
      <c r="W414" s="29" t="s">
        <v>8</v>
      </c>
      <c r="X414" s="29" t="s">
        <v>8</v>
      </c>
      <c r="Y414" s="29" t="s">
        <v>8</v>
      </c>
      <c r="Z414" s="29" t="s">
        <v>8</v>
      </c>
      <c r="AA414" s="29" t="s">
        <v>8</v>
      </c>
      <c r="AB414" s="29" t="s">
        <v>8</v>
      </c>
      <c r="AC414" s="29" t="s">
        <v>8</v>
      </c>
      <c r="AD414" s="29" t="s">
        <v>8</v>
      </c>
      <c r="AE414" s="29" t="s">
        <v>8</v>
      </c>
      <c r="AF414" s="29" t="s">
        <v>8</v>
      </c>
      <c r="AG414" s="29" t="s">
        <v>8</v>
      </c>
      <c r="AH414" s="29" t="s">
        <v>8</v>
      </c>
      <c r="AI414" s="29" t="s">
        <v>8</v>
      </c>
      <c r="AJ414" s="29" t="s">
        <v>8</v>
      </c>
      <c r="AK414" s="29" t="s">
        <v>8</v>
      </c>
      <c r="AL414" s="29" t="s">
        <v>8</v>
      </c>
      <c r="AM414" s="29" t="s">
        <v>8</v>
      </c>
      <c r="AN414" s="29" t="s">
        <v>8</v>
      </c>
      <c r="AO414" s="29" t="s">
        <v>8</v>
      </c>
      <c r="AP414" s="29" t="s">
        <v>8</v>
      </c>
      <c r="AQ414" s="29" t="s">
        <v>8</v>
      </c>
      <c r="AR414" s="29" t="s">
        <v>8</v>
      </c>
      <c r="AS414" s="29" t="s">
        <v>8</v>
      </c>
      <c r="AT414" s="29" t="s">
        <v>8</v>
      </c>
      <c r="AU414" s="29" t="s">
        <v>8</v>
      </c>
      <c r="AV414" s="29" t="s">
        <v>8</v>
      </c>
      <c r="AW414" s="29" t="s">
        <v>8</v>
      </c>
      <c r="AX414" s="29" t="s">
        <v>8</v>
      </c>
      <c r="AY414" s="29" t="s">
        <v>8</v>
      </c>
      <c r="AZ414" s="29" t="s">
        <v>8</v>
      </c>
      <c r="BA414" s="29" t="s">
        <v>8</v>
      </c>
      <c r="BB414" s="29" t="s">
        <v>8</v>
      </c>
      <c r="BC414" s="29">
        <v>2</v>
      </c>
      <c r="BD414" s="29">
        <v>1</v>
      </c>
      <c r="BE414" s="29">
        <v>1</v>
      </c>
      <c r="BF414" s="29">
        <v>2</v>
      </c>
      <c r="BG414" s="29" t="s">
        <v>8</v>
      </c>
      <c r="BH414" s="29">
        <v>0</v>
      </c>
      <c r="BI414" s="29">
        <v>1</v>
      </c>
      <c r="BJ414" s="29">
        <v>0</v>
      </c>
      <c r="BK414" s="29">
        <v>0</v>
      </c>
      <c r="BL414" s="29">
        <v>0</v>
      </c>
      <c r="BM414" s="29">
        <v>1</v>
      </c>
      <c r="BN414" s="29">
        <v>0</v>
      </c>
      <c r="BO414" s="29">
        <v>1</v>
      </c>
      <c r="BP414" s="29">
        <v>2</v>
      </c>
      <c r="BQ414" s="29" t="s">
        <v>8</v>
      </c>
      <c r="BR414" s="29" t="s">
        <v>8</v>
      </c>
      <c r="BS414" s="29" t="s">
        <v>1001</v>
      </c>
      <c r="BT414" s="29" t="b">
        <v>0</v>
      </c>
      <c r="BU414" s="29" t="b">
        <v>0</v>
      </c>
      <c r="BV414" s="29" t="b">
        <v>0</v>
      </c>
      <c r="BW414" s="29" t="b">
        <v>0</v>
      </c>
      <c r="BX414" s="29" t="b">
        <v>0</v>
      </c>
      <c r="BY414" s="29" t="b">
        <v>1</v>
      </c>
      <c r="BZ414" s="29" t="b">
        <v>1</v>
      </c>
      <c r="CA414" s="29" t="b">
        <v>0</v>
      </c>
      <c r="CB414" s="29">
        <v>1</v>
      </c>
      <c r="CC414" s="29" t="s">
        <v>5528</v>
      </c>
      <c r="CD414" s="29" t="s">
        <v>5529</v>
      </c>
      <c r="CE414" s="29" t="s">
        <v>5530</v>
      </c>
      <c r="CF414" s="29" t="s">
        <v>5531</v>
      </c>
    </row>
    <row r="415" spans="1:84" x14ac:dyDescent="0.25">
      <c r="A415" s="29" t="s">
        <v>5465</v>
      </c>
      <c r="B415" s="29">
        <v>310410942995952</v>
      </c>
      <c r="C415" s="29">
        <v>8.9014103279429894E+19</v>
      </c>
      <c r="D415" s="29">
        <v>353118083539513</v>
      </c>
      <c r="E415" s="29">
        <v>44</v>
      </c>
      <c r="F415" s="29">
        <v>3</v>
      </c>
      <c r="G415" s="29">
        <v>1402</v>
      </c>
      <c r="H415" s="29">
        <v>1402</v>
      </c>
      <c r="I415" s="29" t="s">
        <v>5466</v>
      </c>
      <c r="J415" s="29" t="s">
        <v>5467</v>
      </c>
      <c r="K415" s="50">
        <v>2386760390743610</v>
      </c>
      <c r="L415" s="50">
        <v>9042873003510790</v>
      </c>
      <c r="M415" s="50">
        <v>-4502990707458190</v>
      </c>
      <c r="N415" s="29" t="s">
        <v>18972</v>
      </c>
      <c r="O415" s="29">
        <v>2</v>
      </c>
      <c r="P415" s="29">
        <v>0</v>
      </c>
      <c r="Q415" s="29" t="s">
        <v>19145</v>
      </c>
      <c r="R415" s="29" t="s">
        <v>8</v>
      </c>
      <c r="S415" s="29" t="s">
        <v>8</v>
      </c>
      <c r="T415" s="29" t="s">
        <v>8</v>
      </c>
      <c r="U415" s="29" t="s">
        <v>8</v>
      </c>
      <c r="V415" s="29" t="s">
        <v>8</v>
      </c>
      <c r="W415" s="29" t="s">
        <v>8</v>
      </c>
      <c r="X415" s="29" t="s">
        <v>8</v>
      </c>
      <c r="Y415" s="29" t="s">
        <v>8</v>
      </c>
      <c r="Z415" s="29" t="s">
        <v>8</v>
      </c>
      <c r="AA415" s="29" t="s">
        <v>8</v>
      </c>
      <c r="AB415" s="29" t="s">
        <v>8</v>
      </c>
      <c r="AC415" s="29" t="s">
        <v>8</v>
      </c>
      <c r="AD415" s="29" t="s">
        <v>8</v>
      </c>
      <c r="AE415" s="29" t="s">
        <v>8</v>
      </c>
      <c r="AF415" s="29" t="s">
        <v>8</v>
      </c>
      <c r="AG415" s="29">
        <v>1</v>
      </c>
      <c r="AH415" s="29">
        <v>6</v>
      </c>
      <c r="AI415" s="29" t="s">
        <v>3504</v>
      </c>
      <c r="AJ415" s="29">
        <v>1</v>
      </c>
      <c r="AK415" s="29" t="s">
        <v>18988</v>
      </c>
      <c r="AL415" s="29" t="s">
        <v>18989</v>
      </c>
      <c r="AM415" s="29" t="s">
        <v>8</v>
      </c>
      <c r="AN415" s="29" t="s">
        <v>8</v>
      </c>
      <c r="AO415" s="29" t="s">
        <v>8</v>
      </c>
      <c r="AP415" s="29" t="s">
        <v>8</v>
      </c>
      <c r="AQ415" s="29" t="s">
        <v>8</v>
      </c>
      <c r="AR415" s="29" t="s">
        <v>8</v>
      </c>
      <c r="AS415" s="29" t="s">
        <v>8</v>
      </c>
      <c r="AT415" s="29" t="s">
        <v>8</v>
      </c>
      <c r="AU415" s="29" t="s">
        <v>8</v>
      </c>
      <c r="AV415" s="29" t="s">
        <v>8</v>
      </c>
      <c r="AW415" s="29" t="s">
        <v>8</v>
      </c>
      <c r="AX415" s="29" t="s">
        <v>8</v>
      </c>
      <c r="AY415" s="29" t="s">
        <v>8</v>
      </c>
      <c r="AZ415" s="29" t="s">
        <v>8</v>
      </c>
      <c r="BA415" s="29" t="s">
        <v>8</v>
      </c>
      <c r="BB415" s="29" t="s">
        <v>8</v>
      </c>
      <c r="BC415" s="29" t="s">
        <v>8</v>
      </c>
      <c r="BD415" s="29" t="s">
        <v>8</v>
      </c>
      <c r="BE415" s="29" t="s">
        <v>8</v>
      </c>
      <c r="BF415" s="29" t="s">
        <v>8</v>
      </c>
      <c r="BG415" s="29" t="s">
        <v>8</v>
      </c>
      <c r="BH415" s="29" t="s">
        <v>8</v>
      </c>
      <c r="BI415" s="29" t="s">
        <v>8</v>
      </c>
      <c r="BJ415" s="29" t="s">
        <v>8</v>
      </c>
      <c r="BK415" s="29" t="s">
        <v>8</v>
      </c>
      <c r="BL415" s="29" t="s">
        <v>8</v>
      </c>
      <c r="BM415" s="29" t="s">
        <v>8</v>
      </c>
      <c r="BN415" s="29" t="s">
        <v>8</v>
      </c>
      <c r="BO415" s="29" t="s">
        <v>8</v>
      </c>
      <c r="BP415" s="29" t="s">
        <v>8</v>
      </c>
      <c r="BQ415" s="29" t="s">
        <v>8</v>
      </c>
      <c r="BR415" s="29" t="s">
        <v>8</v>
      </c>
      <c r="BS415" s="29" t="s">
        <v>5468</v>
      </c>
      <c r="BT415" s="29" t="b">
        <v>0</v>
      </c>
      <c r="BU415" s="29" t="b">
        <v>0</v>
      </c>
      <c r="BV415" s="29" t="b">
        <v>0</v>
      </c>
      <c r="BW415" s="29" t="b">
        <v>0</v>
      </c>
      <c r="BX415" s="29" t="b">
        <v>0</v>
      </c>
      <c r="BY415" s="29" t="b">
        <v>1</v>
      </c>
      <c r="BZ415" s="29" t="b">
        <v>1</v>
      </c>
      <c r="CA415" s="29" t="b">
        <v>0</v>
      </c>
      <c r="CB415" s="29">
        <v>1</v>
      </c>
      <c r="CC415" s="29" t="s">
        <v>5532</v>
      </c>
      <c r="CD415" s="29" t="s">
        <v>5533</v>
      </c>
      <c r="CE415" s="29" t="s">
        <v>5534</v>
      </c>
      <c r="CF415" s="29" t="s">
        <v>5535</v>
      </c>
    </row>
    <row r="416" spans="1:84" x14ac:dyDescent="0.25">
      <c r="A416" s="29" t="s">
        <v>5536</v>
      </c>
      <c r="B416" s="29">
        <v>310410942995952</v>
      </c>
      <c r="C416" s="29">
        <v>8.9014103279429894E+19</v>
      </c>
      <c r="D416" s="29">
        <v>353118083539513</v>
      </c>
      <c r="E416" s="29">
        <v>44</v>
      </c>
      <c r="F416" s="29">
        <v>7</v>
      </c>
      <c r="G416" s="29">
        <v>1405</v>
      </c>
      <c r="H416" s="29">
        <v>1405</v>
      </c>
      <c r="I416" s="29" t="s">
        <v>5537</v>
      </c>
      <c r="J416" s="29" t="s">
        <v>5538</v>
      </c>
      <c r="K416" s="50">
        <v>2386824969911600</v>
      </c>
      <c r="L416" s="50">
        <v>9042872810855530</v>
      </c>
      <c r="M416" s="50">
        <v>-4.6750618974324304E+16</v>
      </c>
      <c r="N416" s="29" t="s">
        <v>18972</v>
      </c>
      <c r="O416" s="29">
        <v>3</v>
      </c>
      <c r="P416" s="29">
        <v>0</v>
      </c>
      <c r="Q416" s="29" t="s">
        <v>8</v>
      </c>
      <c r="R416" s="29" t="s">
        <v>8</v>
      </c>
      <c r="S416" s="29" t="s">
        <v>8</v>
      </c>
      <c r="T416" s="29" t="s">
        <v>8</v>
      </c>
      <c r="U416" s="29" t="s">
        <v>8</v>
      </c>
      <c r="V416" s="29" t="s">
        <v>8</v>
      </c>
      <c r="W416" s="29" t="s">
        <v>8</v>
      </c>
      <c r="X416" s="29" t="s">
        <v>8</v>
      </c>
      <c r="Y416" s="29" t="s">
        <v>8</v>
      </c>
      <c r="Z416" s="29" t="s">
        <v>8</v>
      </c>
      <c r="AA416" s="29" t="s">
        <v>8</v>
      </c>
      <c r="AB416" s="29" t="s">
        <v>8</v>
      </c>
      <c r="AC416" s="29" t="s">
        <v>8</v>
      </c>
      <c r="AD416" s="29" t="s">
        <v>8</v>
      </c>
      <c r="AE416" s="29" t="s">
        <v>8</v>
      </c>
      <c r="AF416" s="29" t="s">
        <v>8</v>
      </c>
      <c r="AG416" s="29" t="s">
        <v>8</v>
      </c>
      <c r="AH416" s="29" t="s">
        <v>8</v>
      </c>
      <c r="AI416" s="29" t="s">
        <v>8</v>
      </c>
      <c r="AJ416" s="29" t="s">
        <v>8</v>
      </c>
      <c r="AK416" s="29" t="s">
        <v>8</v>
      </c>
      <c r="AL416" s="29" t="s">
        <v>8</v>
      </c>
      <c r="AM416" s="29" t="s">
        <v>8</v>
      </c>
      <c r="AN416" s="29" t="s">
        <v>8</v>
      </c>
      <c r="AO416" s="29" t="s">
        <v>8</v>
      </c>
      <c r="AP416" s="29" t="s">
        <v>8</v>
      </c>
      <c r="AQ416" s="29" t="s">
        <v>8</v>
      </c>
      <c r="AR416" s="29" t="s">
        <v>8</v>
      </c>
      <c r="AS416" s="29" t="s">
        <v>8</v>
      </c>
      <c r="AT416" s="29">
        <v>7</v>
      </c>
      <c r="AU416" s="29" t="s">
        <v>8</v>
      </c>
      <c r="AV416" s="29">
        <v>2</v>
      </c>
      <c r="AW416" s="29">
        <v>1</v>
      </c>
      <c r="AX416" s="29">
        <v>0</v>
      </c>
      <c r="AY416" s="29">
        <v>12</v>
      </c>
      <c r="AZ416" s="29">
        <v>1</v>
      </c>
      <c r="BA416" s="29" t="s">
        <v>8</v>
      </c>
      <c r="BB416" s="29" t="s">
        <v>8</v>
      </c>
      <c r="BC416" s="29" t="s">
        <v>8</v>
      </c>
      <c r="BD416" s="29" t="s">
        <v>8</v>
      </c>
      <c r="BE416" s="29" t="s">
        <v>8</v>
      </c>
      <c r="BF416" s="29" t="s">
        <v>8</v>
      </c>
      <c r="BG416" s="29" t="s">
        <v>8</v>
      </c>
      <c r="BH416" s="29" t="s">
        <v>8</v>
      </c>
      <c r="BI416" s="29" t="s">
        <v>8</v>
      </c>
      <c r="BJ416" s="29" t="s">
        <v>8</v>
      </c>
      <c r="BK416" s="29" t="s">
        <v>8</v>
      </c>
      <c r="BL416" s="29" t="s">
        <v>8</v>
      </c>
      <c r="BM416" s="29" t="s">
        <v>8</v>
      </c>
      <c r="BN416" s="29" t="s">
        <v>8</v>
      </c>
      <c r="BO416" s="29" t="s">
        <v>8</v>
      </c>
      <c r="BP416" s="29" t="s">
        <v>8</v>
      </c>
      <c r="BQ416" s="29" t="s">
        <v>8</v>
      </c>
      <c r="BR416" s="29" t="s">
        <v>8</v>
      </c>
      <c r="BS416" s="29" t="s">
        <v>192</v>
      </c>
      <c r="BT416" s="29" t="b">
        <v>0</v>
      </c>
      <c r="BU416" s="29" t="b">
        <v>0</v>
      </c>
      <c r="BV416" s="29" t="b">
        <v>0</v>
      </c>
      <c r="BW416" s="29" t="b">
        <v>0</v>
      </c>
      <c r="BX416" s="29" t="b">
        <v>0</v>
      </c>
      <c r="BY416" s="29" t="b">
        <v>1</v>
      </c>
      <c r="BZ416" s="29" t="b">
        <v>1</v>
      </c>
      <c r="CA416" s="29" t="b">
        <v>0</v>
      </c>
      <c r="CB416" s="29">
        <v>1</v>
      </c>
      <c r="CC416" s="29" t="s">
        <v>5539</v>
      </c>
      <c r="CD416" s="29" t="s">
        <v>5540</v>
      </c>
      <c r="CE416" s="41" t="s">
        <v>5541</v>
      </c>
      <c r="CF416" s="29" t="s">
        <v>5542</v>
      </c>
    </row>
    <row r="417" spans="1:84" x14ac:dyDescent="0.25">
      <c r="A417" s="29" t="s">
        <v>5543</v>
      </c>
      <c r="B417" s="29">
        <v>310410942995952</v>
      </c>
      <c r="C417" s="29">
        <v>8.9014103279429894E+19</v>
      </c>
      <c r="D417" s="29">
        <v>353118083539513</v>
      </c>
      <c r="E417" s="29">
        <v>44</v>
      </c>
      <c r="F417" s="29">
        <v>3</v>
      </c>
      <c r="G417" s="29">
        <v>1401</v>
      </c>
      <c r="H417" s="29">
        <v>1401</v>
      </c>
      <c r="I417" s="29" t="s">
        <v>5544</v>
      </c>
      <c r="J417" s="29" t="s">
        <v>5545</v>
      </c>
      <c r="K417" s="50">
        <v>2386872478710820</v>
      </c>
      <c r="L417" s="50">
        <v>9042875169586920</v>
      </c>
      <c r="M417" s="50">
        <v>-391746506871562</v>
      </c>
      <c r="N417" s="29" t="s">
        <v>18977</v>
      </c>
      <c r="O417" s="29">
        <v>2</v>
      </c>
      <c r="P417" s="29">
        <v>0</v>
      </c>
      <c r="Q417" s="29" t="s">
        <v>18995</v>
      </c>
      <c r="R417" s="29" t="s">
        <v>8</v>
      </c>
      <c r="S417" s="29" t="s">
        <v>8</v>
      </c>
      <c r="T417" s="29" t="s">
        <v>8</v>
      </c>
      <c r="U417" s="29" t="s">
        <v>8</v>
      </c>
      <c r="V417" s="29" t="s">
        <v>8</v>
      </c>
      <c r="W417" s="29" t="s">
        <v>8</v>
      </c>
      <c r="X417" s="29" t="s">
        <v>8</v>
      </c>
      <c r="Y417" s="29" t="s">
        <v>8</v>
      </c>
      <c r="Z417" s="29" t="s">
        <v>8</v>
      </c>
      <c r="AA417" s="29" t="s">
        <v>8</v>
      </c>
      <c r="AB417" s="29" t="s">
        <v>8</v>
      </c>
      <c r="AC417" s="29" t="s">
        <v>8</v>
      </c>
      <c r="AD417" s="29" t="s">
        <v>8</v>
      </c>
      <c r="AE417" s="29" t="s">
        <v>8</v>
      </c>
      <c r="AF417" s="29" t="s">
        <v>8</v>
      </c>
      <c r="AG417" s="29">
        <v>1</v>
      </c>
      <c r="AH417" s="29">
        <v>6</v>
      </c>
      <c r="AI417" s="29" t="s">
        <v>3504</v>
      </c>
      <c r="AJ417" s="29">
        <v>1</v>
      </c>
      <c r="AK417" s="29" t="s">
        <v>18998</v>
      </c>
      <c r="AL417" s="29" t="s">
        <v>18994</v>
      </c>
      <c r="AM417" s="29" t="s">
        <v>8</v>
      </c>
      <c r="AN417" s="29" t="s">
        <v>8</v>
      </c>
      <c r="AO417" s="29" t="s">
        <v>8</v>
      </c>
      <c r="AP417" s="29" t="s">
        <v>8</v>
      </c>
      <c r="AQ417" s="29" t="s">
        <v>8</v>
      </c>
      <c r="AR417" s="29" t="s">
        <v>8</v>
      </c>
      <c r="AS417" s="29" t="s">
        <v>8</v>
      </c>
      <c r="AT417" s="29" t="s">
        <v>8</v>
      </c>
      <c r="AU417" s="29" t="s">
        <v>8</v>
      </c>
      <c r="AV417" s="29" t="s">
        <v>8</v>
      </c>
      <c r="AW417" s="29" t="s">
        <v>8</v>
      </c>
      <c r="AX417" s="29" t="s">
        <v>8</v>
      </c>
      <c r="AY417" s="29" t="s">
        <v>8</v>
      </c>
      <c r="AZ417" s="29" t="s">
        <v>8</v>
      </c>
      <c r="BA417" s="29" t="s">
        <v>8</v>
      </c>
      <c r="BB417" s="29" t="s">
        <v>8</v>
      </c>
      <c r="BC417" s="29" t="s">
        <v>8</v>
      </c>
      <c r="BD417" s="29" t="s">
        <v>8</v>
      </c>
      <c r="BE417" s="29" t="s">
        <v>8</v>
      </c>
      <c r="BF417" s="29" t="s">
        <v>8</v>
      </c>
      <c r="BG417" s="29" t="s">
        <v>8</v>
      </c>
      <c r="BH417" s="29" t="s">
        <v>8</v>
      </c>
      <c r="BI417" s="29" t="s">
        <v>8</v>
      </c>
      <c r="BJ417" s="29" t="s">
        <v>8</v>
      </c>
      <c r="BK417" s="29" t="s">
        <v>8</v>
      </c>
      <c r="BL417" s="29" t="s">
        <v>8</v>
      </c>
      <c r="BM417" s="29" t="s">
        <v>8</v>
      </c>
      <c r="BN417" s="29" t="s">
        <v>8</v>
      </c>
      <c r="BO417" s="29" t="s">
        <v>8</v>
      </c>
      <c r="BP417" s="29" t="s">
        <v>8</v>
      </c>
      <c r="BQ417" s="29" t="s">
        <v>8</v>
      </c>
      <c r="BR417" s="29" t="s">
        <v>8</v>
      </c>
      <c r="BS417" s="29" t="s">
        <v>3505</v>
      </c>
      <c r="BT417" s="29" t="b">
        <v>0</v>
      </c>
      <c r="BU417" s="29" t="b">
        <v>0</v>
      </c>
      <c r="BV417" s="29" t="b">
        <v>0</v>
      </c>
      <c r="BW417" s="29" t="b">
        <v>0</v>
      </c>
      <c r="BX417" s="29" t="b">
        <v>0</v>
      </c>
      <c r="BY417" s="29" t="b">
        <v>1</v>
      </c>
      <c r="BZ417" s="29" t="b">
        <v>1</v>
      </c>
      <c r="CA417" s="29" t="b">
        <v>0</v>
      </c>
      <c r="CB417" s="29">
        <v>1</v>
      </c>
      <c r="CC417" s="29" t="s">
        <v>5546</v>
      </c>
      <c r="CD417" s="29" t="s">
        <v>5547</v>
      </c>
      <c r="CE417" s="29" t="s">
        <v>5548</v>
      </c>
      <c r="CF417" s="29" t="s">
        <v>5549</v>
      </c>
    </row>
    <row r="418" spans="1:84" x14ac:dyDescent="0.25">
      <c r="A418" s="29" t="s">
        <v>5465</v>
      </c>
      <c r="B418" s="29">
        <v>310410942995952</v>
      </c>
      <c r="C418" s="29">
        <v>8.9014103279429894E+19</v>
      </c>
      <c r="D418" s="29">
        <v>353118083539513</v>
      </c>
      <c r="E418" s="29">
        <v>44</v>
      </c>
      <c r="F418" s="29">
        <v>3</v>
      </c>
      <c r="G418" s="29">
        <v>1402</v>
      </c>
      <c r="H418" s="29">
        <v>1402</v>
      </c>
      <c r="I418" s="29" t="s">
        <v>5466</v>
      </c>
      <c r="J418" s="29" t="s">
        <v>5467</v>
      </c>
      <c r="K418" s="50">
        <v>2386760390743610</v>
      </c>
      <c r="L418" s="50">
        <v>9042873003510790</v>
      </c>
      <c r="M418" s="50">
        <v>-4502990707458190</v>
      </c>
      <c r="N418" s="29" t="s">
        <v>18972</v>
      </c>
      <c r="O418" s="29">
        <v>2</v>
      </c>
      <c r="P418" s="29">
        <v>0</v>
      </c>
      <c r="Q418" s="29" t="s">
        <v>19145</v>
      </c>
      <c r="R418" s="29" t="s">
        <v>8</v>
      </c>
      <c r="S418" s="29" t="s">
        <v>8</v>
      </c>
      <c r="T418" s="29" t="s">
        <v>8</v>
      </c>
      <c r="U418" s="29" t="s">
        <v>8</v>
      </c>
      <c r="V418" s="29" t="s">
        <v>8</v>
      </c>
      <c r="W418" s="29" t="s">
        <v>8</v>
      </c>
      <c r="X418" s="29" t="s">
        <v>8</v>
      </c>
      <c r="Y418" s="29" t="s">
        <v>8</v>
      </c>
      <c r="Z418" s="29" t="s">
        <v>8</v>
      </c>
      <c r="AA418" s="29" t="s">
        <v>8</v>
      </c>
      <c r="AB418" s="29" t="s">
        <v>8</v>
      </c>
      <c r="AC418" s="29" t="s">
        <v>8</v>
      </c>
      <c r="AD418" s="29" t="s">
        <v>8</v>
      </c>
      <c r="AE418" s="29" t="s">
        <v>8</v>
      </c>
      <c r="AF418" s="29" t="s">
        <v>8</v>
      </c>
      <c r="AG418" s="29">
        <v>1</v>
      </c>
      <c r="AH418" s="29">
        <v>6</v>
      </c>
      <c r="AI418" s="29" t="s">
        <v>3504</v>
      </c>
      <c r="AJ418" s="29">
        <v>1</v>
      </c>
      <c r="AK418" s="29" t="s">
        <v>18988</v>
      </c>
      <c r="AL418" s="29" t="s">
        <v>18989</v>
      </c>
      <c r="AM418" s="29" t="s">
        <v>8</v>
      </c>
      <c r="AN418" s="29" t="s">
        <v>8</v>
      </c>
      <c r="AO418" s="29" t="s">
        <v>8</v>
      </c>
      <c r="AP418" s="29" t="s">
        <v>8</v>
      </c>
      <c r="AQ418" s="29" t="s">
        <v>8</v>
      </c>
      <c r="AR418" s="29" t="s">
        <v>8</v>
      </c>
      <c r="AS418" s="29" t="s">
        <v>8</v>
      </c>
      <c r="AT418" s="29" t="s">
        <v>8</v>
      </c>
      <c r="AU418" s="29" t="s">
        <v>8</v>
      </c>
      <c r="AV418" s="29" t="s">
        <v>8</v>
      </c>
      <c r="AW418" s="29" t="s">
        <v>8</v>
      </c>
      <c r="AX418" s="29" t="s">
        <v>8</v>
      </c>
      <c r="AY418" s="29" t="s">
        <v>8</v>
      </c>
      <c r="AZ418" s="29" t="s">
        <v>8</v>
      </c>
      <c r="BA418" s="29" t="s">
        <v>8</v>
      </c>
      <c r="BB418" s="29" t="s">
        <v>8</v>
      </c>
      <c r="BC418" s="29" t="s">
        <v>8</v>
      </c>
      <c r="BD418" s="29" t="s">
        <v>8</v>
      </c>
      <c r="BE418" s="29" t="s">
        <v>8</v>
      </c>
      <c r="BF418" s="29" t="s">
        <v>8</v>
      </c>
      <c r="BG418" s="29" t="s">
        <v>8</v>
      </c>
      <c r="BH418" s="29" t="s">
        <v>8</v>
      </c>
      <c r="BI418" s="29" t="s">
        <v>8</v>
      </c>
      <c r="BJ418" s="29" t="s">
        <v>8</v>
      </c>
      <c r="BK418" s="29" t="s">
        <v>8</v>
      </c>
      <c r="BL418" s="29" t="s">
        <v>8</v>
      </c>
      <c r="BM418" s="29" t="s">
        <v>8</v>
      </c>
      <c r="BN418" s="29" t="s">
        <v>8</v>
      </c>
      <c r="BO418" s="29" t="s">
        <v>8</v>
      </c>
      <c r="BP418" s="29" t="s">
        <v>8</v>
      </c>
      <c r="BQ418" s="29" t="s">
        <v>8</v>
      </c>
      <c r="BR418" s="29" t="s">
        <v>8</v>
      </c>
      <c r="BS418" s="29" t="s">
        <v>5468</v>
      </c>
      <c r="BT418" s="29" t="b">
        <v>0</v>
      </c>
      <c r="BU418" s="29" t="b">
        <v>0</v>
      </c>
      <c r="BV418" s="29" t="b">
        <v>0</v>
      </c>
      <c r="BW418" s="29" t="b">
        <v>0</v>
      </c>
      <c r="BX418" s="29" t="b">
        <v>0</v>
      </c>
      <c r="BY418" s="29" t="b">
        <v>1</v>
      </c>
      <c r="BZ418" s="29" t="b">
        <v>1</v>
      </c>
      <c r="CA418" s="29" t="b">
        <v>0</v>
      </c>
      <c r="CB418" s="29">
        <v>1</v>
      </c>
      <c r="CC418" s="29" t="s">
        <v>5550</v>
      </c>
      <c r="CD418" s="29" t="s">
        <v>5551</v>
      </c>
      <c r="CE418" s="29" t="s">
        <v>5552</v>
      </c>
      <c r="CF418" s="29" t="s">
        <v>5553</v>
      </c>
    </row>
    <row r="419" spans="1:84" x14ac:dyDescent="0.25">
      <c r="A419" s="29" t="s">
        <v>5517</v>
      </c>
      <c r="B419" s="29">
        <v>310410928917370</v>
      </c>
      <c r="C419" s="29">
        <v>8.9014103279289106E+19</v>
      </c>
      <c r="D419" s="29">
        <v>353118081439583</v>
      </c>
      <c r="E419" s="29">
        <v>44</v>
      </c>
      <c r="F419" s="29">
        <v>2</v>
      </c>
      <c r="G419" s="29">
        <v>1391</v>
      </c>
      <c r="H419" s="29">
        <v>1391</v>
      </c>
      <c r="I419" s="29" t="s">
        <v>5518</v>
      </c>
      <c r="J419" s="29" t="s">
        <v>5519</v>
      </c>
      <c r="K419" s="50">
        <v>2387079917747790</v>
      </c>
      <c r="L419" s="50">
        <v>9043229221757970</v>
      </c>
      <c r="M419" s="50">
        <v>-4.4508369154248096E+16</v>
      </c>
      <c r="N419" s="29" t="s">
        <v>18977</v>
      </c>
      <c r="O419" s="29">
        <v>2</v>
      </c>
      <c r="P419" s="29">
        <v>0</v>
      </c>
      <c r="Q419" s="29" t="s">
        <v>8</v>
      </c>
      <c r="R419" s="29" t="s">
        <v>8</v>
      </c>
      <c r="S419" s="29" t="s">
        <v>8</v>
      </c>
      <c r="T419" s="29" t="s">
        <v>8</v>
      </c>
      <c r="U419" s="29" t="s">
        <v>8</v>
      </c>
      <c r="V419" s="29" t="s">
        <v>8</v>
      </c>
      <c r="W419" s="29" t="s">
        <v>8</v>
      </c>
      <c r="X419" s="29" t="s">
        <v>8</v>
      </c>
      <c r="Y419" s="29" t="s">
        <v>8</v>
      </c>
      <c r="Z419" s="29" t="s">
        <v>8</v>
      </c>
      <c r="AA419" s="29" t="s">
        <v>8</v>
      </c>
      <c r="AB419" s="29" t="s">
        <v>8</v>
      </c>
      <c r="AC419" s="29" t="s">
        <v>8</v>
      </c>
      <c r="AD419" s="29">
        <v>1</v>
      </c>
      <c r="AE419" s="29" t="s">
        <v>8</v>
      </c>
      <c r="AF419" s="29">
        <v>2</v>
      </c>
      <c r="AG419" s="29" t="s">
        <v>8</v>
      </c>
      <c r="AH419" s="29" t="s">
        <v>8</v>
      </c>
      <c r="AI419" s="29" t="s">
        <v>8</v>
      </c>
      <c r="AJ419" s="29" t="s">
        <v>8</v>
      </c>
      <c r="AK419" s="29" t="s">
        <v>8</v>
      </c>
      <c r="AL419" s="29" t="s">
        <v>8</v>
      </c>
      <c r="AM419" s="29" t="s">
        <v>8</v>
      </c>
      <c r="AN419" s="29" t="s">
        <v>8</v>
      </c>
      <c r="AO419" s="29" t="s">
        <v>8</v>
      </c>
      <c r="AP419" s="29" t="s">
        <v>8</v>
      </c>
      <c r="AQ419" s="29" t="s">
        <v>8</v>
      </c>
      <c r="AR419" s="29" t="s">
        <v>8</v>
      </c>
      <c r="AS419" s="29" t="s">
        <v>8</v>
      </c>
      <c r="AT419" s="29" t="s">
        <v>8</v>
      </c>
      <c r="AU419" s="29" t="s">
        <v>8</v>
      </c>
      <c r="AV419" s="29" t="s">
        <v>8</v>
      </c>
      <c r="AW419" s="29" t="s">
        <v>8</v>
      </c>
      <c r="AX419" s="29" t="s">
        <v>8</v>
      </c>
      <c r="AY419" s="29" t="s">
        <v>8</v>
      </c>
      <c r="AZ419" s="29" t="s">
        <v>8</v>
      </c>
      <c r="BA419" s="29" t="s">
        <v>8</v>
      </c>
      <c r="BB419" s="29" t="s">
        <v>8</v>
      </c>
      <c r="BC419" s="29" t="s">
        <v>8</v>
      </c>
      <c r="BD419" s="29" t="s">
        <v>8</v>
      </c>
      <c r="BE419" s="29" t="s">
        <v>8</v>
      </c>
      <c r="BF419" s="29" t="s">
        <v>8</v>
      </c>
      <c r="BG419" s="29" t="s">
        <v>8</v>
      </c>
      <c r="BH419" s="29" t="s">
        <v>8</v>
      </c>
      <c r="BI419" s="29" t="s">
        <v>8</v>
      </c>
      <c r="BJ419" s="29" t="s">
        <v>8</v>
      </c>
      <c r="BK419" s="29" t="s">
        <v>8</v>
      </c>
      <c r="BL419" s="29" t="s">
        <v>8</v>
      </c>
      <c r="BM419" s="29" t="s">
        <v>8</v>
      </c>
      <c r="BN419" s="29" t="s">
        <v>8</v>
      </c>
      <c r="BO419" s="29" t="s">
        <v>8</v>
      </c>
      <c r="BP419" s="29" t="s">
        <v>8</v>
      </c>
      <c r="BQ419" s="29" t="s">
        <v>8</v>
      </c>
      <c r="BR419" s="29" t="s">
        <v>8</v>
      </c>
      <c r="BS419" s="29" t="s">
        <v>5520</v>
      </c>
      <c r="BT419" s="29" t="b">
        <v>1</v>
      </c>
      <c r="BU419" s="29" t="b">
        <v>0</v>
      </c>
      <c r="BV419" s="29" t="b">
        <v>1</v>
      </c>
      <c r="BW419" s="29" t="b">
        <v>0</v>
      </c>
      <c r="BX419" s="29" t="b">
        <v>0</v>
      </c>
      <c r="BY419" s="29" t="b">
        <v>0</v>
      </c>
      <c r="BZ419" s="29" t="b">
        <v>0</v>
      </c>
      <c r="CA419" s="29" t="b">
        <v>0</v>
      </c>
      <c r="CB419" s="29">
        <v>1</v>
      </c>
      <c r="CC419" s="29" t="s">
        <v>5554</v>
      </c>
      <c r="CD419" s="29" t="s">
        <v>5555</v>
      </c>
      <c r="CE419" s="29" t="s">
        <v>5556</v>
      </c>
      <c r="CF419" s="29" t="s">
        <v>5557</v>
      </c>
    </row>
    <row r="420" spans="1:84" x14ac:dyDescent="0.25">
      <c r="A420" s="29" t="s">
        <v>5465</v>
      </c>
      <c r="B420" s="29">
        <v>310410942995952</v>
      </c>
      <c r="C420" s="29">
        <v>8.9014103279429894E+19</v>
      </c>
      <c r="D420" s="29">
        <v>353118083539513</v>
      </c>
      <c r="E420" s="29">
        <v>44</v>
      </c>
      <c r="F420" s="29">
        <v>3</v>
      </c>
      <c r="G420" s="29">
        <v>1402</v>
      </c>
      <c r="H420" s="29">
        <v>1402</v>
      </c>
      <c r="I420" s="29" t="s">
        <v>5466</v>
      </c>
      <c r="J420" s="29" t="s">
        <v>5467</v>
      </c>
      <c r="K420" s="50">
        <v>2386760390743610</v>
      </c>
      <c r="L420" s="50">
        <v>9042873003510790</v>
      </c>
      <c r="M420" s="50">
        <v>-4502990707458190</v>
      </c>
      <c r="N420" s="29" t="s">
        <v>18972</v>
      </c>
      <c r="O420" s="29">
        <v>2</v>
      </c>
      <c r="P420" s="29">
        <v>0</v>
      </c>
      <c r="Q420" s="29" t="s">
        <v>19145</v>
      </c>
      <c r="R420" s="29" t="s">
        <v>8</v>
      </c>
      <c r="S420" s="29" t="s">
        <v>8</v>
      </c>
      <c r="T420" s="29" t="s">
        <v>8</v>
      </c>
      <c r="U420" s="29" t="s">
        <v>8</v>
      </c>
      <c r="V420" s="29" t="s">
        <v>8</v>
      </c>
      <c r="W420" s="29" t="s">
        <v>8</v>
      </c>
      <c r="X420" s="29" t="s">
        <v>8</v>
      </c>
      <c r="Y420" s="29" t="s">
        <v>8</v>
      </c>
      <c r="Z420" s="29" t="s">
        <v>8</v>
      </c>
      <c r="AA420" s="29" t="s">
        <v>8</v>
      </c>
      <c r="AB420" s="29" t="s">
        <v>8</v>
      </c>
      <c r="AC420" s="29" t="s">
        <v>8</v>
      </c>
      <c r="AD420" s="29" t="s">
        <v>8</v>
      </c>
      <c r="AE420" s="29" t="s">
        <v>8</v>
      </c>
      <c r="AF420" s="29" t="s">
        <v>8</v>
      </c>
      <c r="AG420" s="29">
        <v>1</v>
      </c>
      <c r="AH420" s="29">
        <v>6</v>
      </c>
      <c r="AI420" s="29" t="s">
        <v>3504</v>
      </c>
      <c r="AJ420" s="29">
        <v>1</v>
      </c>
      <c r="AK420" s="29" t="s">
        <v>18988</v>
      </c>
      <c r="AL420" s="29" t="s">
        <v>18989</v>
      </c>
      <c r="AM420" s="29" t="s">
        <v>8</v>
      </c>
      <c r="AN420" s="29" t="s">
        <v>8</v>
      </c>
      <c r="AO420" s="29" t="s">
        <v>8</v>
      </c>
      <c r="AP420" s="29" t="s">
        <v>8</v>
      </c>
      <c r="AQ420" s="29" t="s">
        <v>8</v>
      </c>
      <c r="AR420" s="29" t="s">
        <v>8</v>
      </c>
      <c r="AS420" s="29" t="s">
        <v>8</v>
      </c>
      <c r="AT420" s="29" t="s">
        <v>8</v>
      </c>
      <c r="AU420" s="29" t="s">
        <v>8</v>
      </c>
      <c r="AV420" s="29" t="s">
        <v>8</v>
      </c>
      <c r="AW420" s="29" t="s">
        <v>8</v>
      </c>
      <c r="AX420" s="29" t="s">
        <v>8</v>
      </c>
      <c r="AY420" s="29" t="s">
        <v>8</v>
      </c>
      <c r="AZ420" s="29" t="s">
        <v>8</v>
      </c>
      <c r="BA420" s="29" t="s">
        <v>8</v>
      </c>
      <c r="BB420" s="29" t="s">
        <v>8</v>
      </c>
      <c r="BC420" s="29" t="s">
        <v>8</v>
      </c>
      <c r="BD420" s="29" t="s">
        <v>8</v>
      </c>
      <c r="BE420" s="29" t="s">
        <v>8</v>
      </c>
      <c r="BF420" s="29" t="s">
        <v>8</v>
      </c>
      <c r="BG420" s="29" t="s">
        <v>8</v>
      </c>
      <c r="BH420" s="29" t="s">
        <v>8</v>
      </c>
      <c r="BI420" s="29" t="s">
        <v>8</v>
      </c>
      <c r="BJ420" s="29" t="s">
        <v>8</v>
      </c>
      <c r="BK420" s="29" t="s">
        <v>8</v>
      </c>
      <c r="BL420" s="29" t="s">
        <v>8</v>
      </c>
      <c r="BM420" s="29" t="s">
        <v>8</v>
      </c>
      <c r="BN420" s="29" t="s">
        <v>8</v>
      </c>
      <c r="BO420" s="29" t="s">
        <v>8</v>
      </c>
      <c r="BP420" s="29" t="s">
        <v>8</v>
      </c>
      <c r="BQ420" s="29" t="s">
        <v>8</v>
      </c>
      <c r="BR420" s="29" t="s">
        <v>8</v>
      </c>
      <c r="BS420" s="29" t="s">
        <v>5468</v>
      </c>
      <c r="BT420" s="29" t="b">
        <v>0</v>
      </c>
      <c r="BU420" s="29" t="b">
        <v>0</v>
      </c>
      <c r="BV420" s="29" t="b">
        <v>0</v>
      </c>
      <c r="BW420" s="29" t="b">
        <v>0</v>
      </c>
      <c r="BX420" s="29" t="b">
        <v>0</v>
      </c>
      <c r="BY420" s="29" t="b">
        <v>1</v>
      </c>
      <c r="BZ420" s="29" t="b">
        <v>1</v>
      </c>
      <c r="CA420" s="29" t="b">
        <v>0</v>
      </c>
      <c r="CB420" s="29">
        <v>1</v>
      </c>
      <c r="CC420" s="29" t="s">
        <v>5558</v>
      </c>
      <c r="CD420" s="29" t="s">
        <v>5559</v>
      </c>
      <c r="CE420" s="29" t="s">
        <v>5560</v>
      </c>
      <c r="CF420" s="29" t="s">
        <v>5561</v>
      </c>
    </row>
    <row r="421" spans="1:84" x14ac:dyDescent="0.25">
      <c r="A421" s="29" t="s">
        <v>5562</v>
      </c>
      <c r="B421" s="29">
        <v>310410928917370</v>
      </c>
      <c r="C421" s="29">
        <v>8.9014103279289106E+19</v>
      </c>
      <c r="D421" s="29">
        <v>353118081439583</v>
      </c>
      <c r="E421" s="29">
        <v>44</v>
      </c>
      <c r="F421" s="29">
        <v>2</v>
      </c>
      <c r="G421" s="29">
        <v>1392</v>
      </c>
      <c r="H421" s="29">
        <v>1392</v>
      </c>
      <c r="I421" s="29" t="s">
        <v>5563</v>
      </c>
      <c r="J421" s="29" t="s">
        <v>5564</v>
      </c>
      <c r="K421" s="50">
        <v>2.38709634171033E+16</v>
      </c>
      <c r="L421" s="50">
        <v>9043284391916600</v>
      </c>
      <c r="M421" s="50">
        <v>-2.85489486184559E+16</v>
      </c>
      <c r="N421" s="29" t="s">
        <v>18977</v>
      </c>
      <c r="O421" s="29">
        <v>2</v>
      </c>
      <c r="P421" s="29">
        <v>0</v>
      </c>
      <c r="Q421" s="29" t="s">
        <v>8</v>
      </c>
      <c r="R421" s="29" t="s">
        <v>8</v>
      </c>
      <c r="S421" s="29" t="s">
        <v>8</v>
      </c>
      <c r="T421" s="29" t="s">
        <v>8</v>
      </c>
      <c r="U421" s="29" t="s">
        <v>8</v>
      </c>
      <c r="V421" s="29" t="s">
        <v>8</v>
      </c>
      <c r="W421" s="29" t="s">
        <v>8</v>
      </c>
      <c r="X421" s="29" t="s">
        <v>8</v>
      </c>
      <c r="Y421" s="29" t="s">
        <v>8</v>
      </c>
      <c r="Z421" s="29" t="s">
        <v>8</v>
      </c>
      <c r="AA421" s="29" t="s">
        <v>8</v>
      </c>
      <c r="AB421" s="29" t="s">
        <v>8</v>
      </c>
      <c r="AC421" s="29" t="s">
        <v>8</v>
      </c>
      <c r="AD421" s="29">
        <v>2</v>
      </c>
      <c r="AE421" s="29" t="s">
        <v>8</v>
      </c>
      <c r="AF421" s="29">
        <v>1</v>
      </c>
      <c r="AG421" s="29" t="s">
        <v>8</v>
      </c>
      <c r="AH421" s="29" t="s">
        <v>8</v>
      </c>
      <c r="AI421" s="29" t="s">
        <v>8</v>
      </c>
      <c r="AJ421" s="29" t="s">
        <v>8</v>
      </c>
      <c r="AK421" s="29" t="s">
        <v>8</v>
      </c>
      <c r="AL421" s="29" t="s">
        <v>8</v>
      </c>
      <c r="AM421" s="29" t="s">
        <v>8</v>
      </c>
      <c r="AN421" s="29" t="s">
        <v>8</v>
      </c>
      <c r="AO421" s="29" t="s">
        <v>8</v>
      </c>
      <c r="AP421" s="29" t="s">
        <v>8</v>
      </c>
      <c r="AQ421" s="29" t="s">
        <v>8</v>
      </c>
      <c r="AR421" s="29" t="s">
        <v>8</v>
      </c>
      <c r="AS421" s="29" t="s">
        <v>8</v>
      </c>
      <c r="AT421" s="29" t="s">
        <v>8</v>
      </c>
      <c r="AU421" s="29" t="s">
        <v>8</v>
      </c>
      <c r="AV421" s="29" t="s">
        <v>8</v>
      </c>
      <c r="AW421" s="29" t="s">
        <v>8</v>
      </c>
      <c r="AX421" s="29" t="s">
        <v>8</v>
      </c>
      <c r="AY421" s="29" t="s">
        <v>8</v>
      </c>
      <c r="AZ421" s="29" t="s">
        <v>8</v>
      </c>
      <c r="BA421" s="29" t="s">
        <v>8</v>
      </c>
      <c r="BB421" s="29" t="s">
        <v>8</v>
      </c>
      <c r="BC421" s="29" t="s">
        <v>8</v>
      </c>
      <c r="BD421" s="29" t="s">
        <v>8</v>
      </c>
      <c r="BE421" s="29" t="s">
        <v>8</v>
      </c>
      <c r="BF421" s="29" t="s">
        <v>8</v>
      </c>
      <c r="BG421" s="29" t="s">
        <v>8</v>
      </c>
      <c r="BH421" s="29" t="s">
        <v>8</v>
      </c>
      <c r="BI421" s="29" t="s">
        <v>8</v>
      </c>
      <c r="BJ421" s="29" t="s">
        <v>8</v>
      </c>
      <c r="BK421" s="29" t="s">
        <v>8</v>
      </c>
      <c r="BL421" s="29" t="s">
        <v>8</v>
      </c>
      <c r="BM421" s="29" t="s">
        <v>8</v>
      </c>
      <c r="BN421" s="29" t="s">
        <v>8</v>
      </c>
      <c r="BO421" s="29" t="s">
        <v>8</v>
      </c>
      <c r="BP421" s="29" t="s">
        <v>8</v>
      </c>
      <c r="BQ421" s="29" t="s">
        <v>8</v>
      </c>
      <c r="BR421" s="29" t="s">
        <v>8</v>
      </c>
      <c r="BS421" s="29" t="s">
        <v>5200</v>
      </c>
      <c r="BT421" s="29" t="b">
        <v>1</v>
      </c>
      <c r="BU421" s="29" t="b">
        <v>0</v>
      </c>
      <c r="BV421" s="29" t="b">
        <v>1</v>
      </c>
      <c r="BW421" s="29" t="b">
        <v>0</v>
      </c>
      <c r="BX421" s="29" t="b">
        <v>0</v>
      </c>
      <c r="BY421" s="29" t="b">
        <v>0</v>
      </c>
      <c r="BZ421" s="29" t="b">
        <v>0</v>
      </c>
      <c r="CA421" s="29" t="b">
        <v>0</v>
      </c>
      <c r="CB421" s="29">
        <v>1</v>
      </c>
      <c r="CC421" s="29" t="s">
        <v>5565</v>
      </c>
      <c r="CD421" s="29" t="s">
        <v>5566</v>
      </c>
      <c r="CE421" s="29" t="s">
        <v>5567</v>
      </c>
      <c r="CF421" s="29" t="s">
        <v>5568</v>
      </c>
    </row>
    <row r="422" spans="1:84" x14ac:dyDescent="0.25">
      <c r="A422" s="29" t="s">
        <v>5465</v>
      </c>
      <c r="B422" s="29">
        <v>310410942995952</v>
      </c>
      <c r="C422" s="29">
        <v>8.9014103279429894E+19</v>
      </c>
      <c r="D422" s="29">
        <v>353118083539513</v>
      </c>
      <c r="E422" s="29">
        <v>44</v>
      </c>
      <c r="F422" s="29">
        <v>3</v>
      </c>
      <c r="G422" s="29">
        <v>1402</v>
      </c>
      <c r="H422" s="29">
        <v>1402</v>
      </c>
      <c r="I422" s="29" t="s">
        <v>5466</v>
      </c>
      <c r="J422" s="29" t="s">
        <v>5467</v>
      </c>
      <c r="K422" s="50">
        <v>2386760390743610</v>
      </c>
      <c r="L422" s="50">
        <v>9042873003510790</v>
      </c>
      <c r="M422" s="50">
        <v>-4502990707458190</v>
      </c>
      <c r="N422" s="29" t="s">
        <v>18972</v>
      </c>
      <c r="O422" s="29">
        <v>2</v>
      </c>
      <c r="P422" s="29">
        <v>0</v>
      </c>
      <c r="Q422" s="29" t="s">
        <v>19145</v>
      </c>
      <c r="R422" s="29" t="s">
        <v>8</v>
      </c>
      <c r="S422" s="29" t="s">
        <v>8</v>
      </c>
      <c r="T422" s="29" t="s">
        <v>8</v>
      </c>
      <c r="U422" s="29" t="s">
        <v>8</v>
      </c>
      <c r="V422" s="29" t="s">
        <v>8</v>
      </c>
      <c r="W422" s="29" t="s">
        <v>8</v>
      </c>
      <c r="X422" s="29" t="s">
        <v>8</v>
      </c>
      <c r="Y422" s="29" t="s">
        <v>8</v>
      </c>
      <c r="Z422" s="29" t="s">
        <v>8</v>
      </c>
      <c r="AA422" s="29" t="s">
        <v>8</v>
      </c>
      <c r="AB422" s="29" t="s">
        <v>8</v>
      </c>
      <c r="AC422" s="29" t="s">
        <v>8</v>
      </c>
      <c r="AD422" s="29" t="s">
        <v>8</v>
      </c>
      <c r="AE422" s="29" t="s">
        <v>8</v>
      </c>
      <c r="AF422" s="29" t="s">
        <v>8</v>
      </c>
      <c r="AG422" s="29">
        <v>1</v>
      </c>
      <c r="AH422" s="29">
        <v>6</v>
      </c>
      <c r="AI422" s="29" t="s">
        <v>3504</v>
      </c>
      <c r="AJ422" s="29">
        <v>1</v>
      </c>
      <c r="AK422" s="29" t="s">
        <v>18988</v>
      </c>
      <c r="AL422" s="29" t="s">
        <v>18989</v>
      </c>
      <c r="AM422" s="29" t="s">
        <v>8</v>
      </c>
      <c r="AN422" s="29" t="s">
        <v>8</v>
      </c>
      <c r="AO422" s="29" t="s">
        <v>8</v>
      </c>
      <c r="AP422" s="29" t="s">
        <v>8</v>
      </c>
      <c r="AQ422" s="29" t="s">
        <v>8</v>
      </c>
      <c r="AR422" s="29" t="s">
        <v>8</v>
      </c>
      <c r="AS422" s="29" t="s">
        <v>8</v>
      </c>
      <c r="AT422" s="29" t="s">
        <v>8</v>
      </c>
      <c r="AU422" s="29" t="s">
        <v>8</v>
      </c>
      <c r="AV422" s="29" t="s">
        <v>8</v>
      </c>
      <c r="AW422" s="29" t="s">
        <v>8</v>
      </c>
      <c r="AX422" s="29" t="s">
        <v>8</v>
      </c>
      <c r="AY422" s="29" t="s">
        <v>8</v>
      </c>
      <c r="AZ422" s="29" t="s">
        <v>8</v>
      </c>
      <c r="BA422" s="29" t="s">
        <v>8</v>
      </c>
      <c r="BB422" s="29" t="s">
        <v>8</v>
      </c>
      <c r="BC422" s="29" t="s">
        <v>8</v>
      </c>
      <c r="BD422" s="29" t="s">
        <v>8</v>
      </c>
      <c r="BE422" s="29" t="s">
        <v>8</v>
      </c>
      <c r="BF422" s="29" t="s">
        <v>8</v>
      </c>
      <c r="BG422" s="29" t="s">
        <v>8</v>
      </c>
      <c r="BH422" s="29" t="s">
        <v>8</v>
      </c>
      <c r="BI422" s="29" t="s">
        <v>8</v>
      </c>
      <c r="BJ422" s="29" t="s">
        <v>8</v>
      </c>
      <c r="BK422" s="29" t="s">
        <v>8</v>
      </c>
      <c r="BL422" s="29" t="s">
        <v>8</v>
      </c>
      <c r="BM422" s="29" t="s">
        <v>8</v>
      </c>
      <c r="BN422" s="29" t="s">
        <v>8</v>
      </c>
      <c r="BO422" s="29" t="s">
        <v>8</v>
      </c>
      <c r="BP422" s="29" t="s">
        <v>8</v>
      </c>
      <c r="BQ422" s="29" t="s">
        <v>8</v>
      </c>
      <c r="BR422" s="29" t="s">
        <v>8</v>
      </c>
      <c r="BS422" s="29" t="s">
        <v>5468</v>
      </c>
      <c r="BT422" s="29" t="b">
        <v>0</v>
      </c>
      <c r="BU422" s="29" t="b">
        <v>0</v>
      </c>
      <c r="BV422" s="29" t="b">
        <v>0</v>
      </c>
      <c r="BW422" s="29" t="b">
        <v>0</v>
      </c>
      <c r="BX422" s="29" t="b">
        <v>0</v>
      </c>
      <c r="BY422" s="29" t="b">
        <v>1</v>
      </c>
      <c r="BZ422" s="29" t="b">
        <v>1</v>
      </c>
      <c r="CA422" s="29" t="b">
        <v>0</v>
      </c>
      <c r="CB422" s="29">
        <v>1</v>
      </c>
      <c r="CC422" s="29" t="s">
        <v>5569</v>
      </c>
      <c r="CD422" s="29" t="s">
        <v>5570</v>
      </c>
      <c r="CE422" s="29" t="s">
        <v>5571</v>
      </c>
      <c r="CF422" s="29" t="s">
        <v>5572</v>
      </c>
    </row>
    <row r="423" spans="1:84" x14ac:dyDescent="0.25">
      <c r="A423" s="29" t="s">
        <v>5543</v>
      </c>
      <c r="B423" s="29">
        <v>310410942995952</v>
      </c>
      <c r="C423" s="29">
        <v>8.9014103279429894E+19</v>
      </c>
      <c r="D423" s="29">
        <v>353118083539513</v>
      </c>
      <c r="E423" s="29">
        <v>44</v>
      </c>
      <c r="F423" s="29">
        <v>3</v>
      </c>
      <c r="G423" s="29">
        <v>1401</v>
      </c>
      <c r="H423" s="29">
        <v>1401</v>
      </c>
      <c r="I423" s="29" t="s">
        <v>5544</v>
      </c>
      <c r="J423" s="29" t="s">
        <v>5545</v>
      </c>
      <c r="K423" s="50">
        <v>2386872478710820</v>
      </c>
      <c r="L423" s="50">
        <v>9042875169586920</v>
      </c>
      <c r="M423" s="50">
        <v>-391746506871562</v>
      </c>
      <c r="N423" s="29" t="s">
        <v>18977</v>
      </c>
      <c r="O423" s="29">
        <v>2</v>
      </c>
      <c r="P423" s="29">
        <v>0</v>
      </c>
      <c r="Q423" s="29" t="s">
        <v>18995</v>
      </c>
      <c r="R423" s="29" t="s">
        <v>8</v>
      </c>
      <c r="S423" s="29" t="s">
        <v>8</v>
      </c>
      <c r="T423" s="29" t="s">
        <v>8</v>
      </c>
      <c r="U423" s="29" t="s">
        <v>8</v>
      </c>
      <c r="V423" s="29" t="s">
        <v>8</v>
      </c>
      <c r="W423" s="29" t="s">
        <v>8</v>
      </c>
      <c r="X423" s="29" t="s">
        <v>8</v>
      </c>
      <c r="Y423" s="29" t="s">
        <v>8</v>
      </c>
      <c r="Z423" s="29" t="s">
        <v>8</v>
      </c>
      <c r="AA423" s="29" t="s">
        <v>8</v>
      </c>
      <c r="AB423" s="29" t="s">
        <v>8</v>
      </c>
      <c r="AC423" s="29" t="s">
        <v>8</v>
      </c>
      <c r="AD423" s="29" t="s">
        <v>8</v>
      </c>
      <c r="AE423" s="29" t="s">
        <v>8</v>
      </c>
      <c r="AF423" s="29" t="s">
        <v>8</v>
      </c>
      <c r="AG423" s="29">
        <v>1</v>
      </c>
      <c r="AH423" s="29">
        <v>6</v>
      </c>
      <c r="AI423" s="29" t="s">
        <v>3504</v>
      </c>
      <c r="AJ423" s="29">
        <v>1</v>
      </c>
      <c r="AK423" s="29" t="s">
        <v>18998</v>
      </c>
      <c r="AL423" s="29" t="s">
        <v>18994</v>
      </c>
      <c r="AM423" s="29" t="s">
        <v>8</v>
      </c>
      <c r="AN423" s="29" t="s">
        <v>8</v>
      </c>
      <c r="AO423" s="29" t="s">
        <v>8</v>
      </c>
      <c r="AP423" s="29" t="s">
        <v>8</v>
      </c>
      <c r="AQ423" s="29" t="s">
        <v>8</v>
      </c>
      <c r="AR423" s="29" t="s">
        <v>8</v>
      </c>
      <c r="AS423" s="29" t="s">
        <v>8</v>
      </c>
      <c r="AT423" s="29" t="s">
        <v>8</v>
      </c>
      <c r="AU423" s="29" t="s">
        <v>8</v>
      </c>
      <c r="AV423" s="29" t="s">
        <v>8</v>
      </c>
      <c r="AW423" s="29" t="s">
        <v>8</v>
      </c>
      <c r="AX423" s="29" t="s">
        <v>8</v>
      </c>
      <c r="AY423" s="29" t="s">
        <v>8</v>
      </c>
      <c r="AZ423" s="29" t="s">
        <v>8</v>
      </c>
      <c r="BA423" s="29" t="s">
        <v>8</v>
      </c>
      <c r="BB423" s="29" t="s">
        <v>8</v>
      </c>
      <c r="BC423" s="29" t="s">
        <v>8</v>
      </c>
      <c r="BD423" s="29" t="s">
        <v>8</v>
      </c>
      <c r="BE423" s="29" t="s">
        <v>8</v>
      </c>
      <c r="BF423" s="29" t="s">
        <v>8</v>
      </c>
      <c r="BG423" s="29" t="s">
        <v>8</v>
      </c>
      <c r="BH423" s="29" t="s">
        <v>8</v>
      </c>
      <c r="BI423" s="29" t="s">
        <v>8</v>
      </c>
      <c r="BJ423" s="29" t="s">
        <v>8</v>
      </c>
      <c r="BK423" s="29" t="s">
        <v>8</v>
      </c>
      <c r="BL423" s="29" t="s">
        <v>8</v>
      </c>
      <c r="BM423" s="29" t="s">
        <v>8</v>
      </c>
      <c r="BN423" s="29" t="s">
        <v>8</v>
      </c>
      <c r="BO423" s="29" t="s">
        <v>8</v>
      </c>
      <c r="BP423" s="29" t="s">
        <v>8</v>
      </c>
      <c r="BQ423" s="29" t="s">
        <v>8</v>
      </c>
      <c r="BR423" s="29" t="s">
        <v>8</v>
      </c>
      <c r="BS423" s="29" t="s">
        <v>3505</v>
      </c>
      <c r="BT423" s="29" t="b">
        <v>0</v>
      </c>
      <c r="BU423" s="29" t="b">
        <v>0</v>
      </c>
      <c r="BV423" s="29" t="b">
        <v>0</v>
      </c>
      <c r="BW423" s="29" t="b">
        <v>0</v>
      </c>
      <c r="BX423" s="29" t="b">
        <v>0</v>
      </c>
      <c r="BY423" s="29" t="b">
        <v>1</v>
      </c>
      <c r="BZ423" s="29" t="b">
        <v>1</v>
      </c>
      <c r="CA423" s="29" t="b">
        <v>0</v>
      </c>
      <c r="CB423" s="29">
        <v>1</v>
      </c>
      <c r="CC423" s="29" t="s">
        <v>5573</v>
      </c>
      <c r="CD423" s="29" t="s">
        <v>5574</v>
      </c>
      <c r="CE423" s="29" t="s">
        <v>5575</v>
      </c>
      <c r="CF423" s="29" t="s">
        <v>5576</v>
      </c>
    </row>
    <row r="424" spans="1:84" x14ac:dyDescent="0.25">
      <c r="A424" s="29" t="s">
        <v>5577</v>
      </c>
      <c r="B424" s="29">
        <v>310410942995952</v>
      </c>
      <c r="C424" s="29">
        <v>8.9014103279429894E+19</v>
      </c>
      <c r="D424" s="29">
        <v>353118083539513</v>
      </c>
      <c r="E424" s="29">
        <v>44</v>
      </c>
      <c r="F424" s="29">
        <v>1</v>
      </c>
      <c r="G424" s="29">
        <v>1408</v>
      </c>
      <c r="H424" s="29">
        <v>1408</v>
      </c>
      <c r="I424" s="29" t="s">
        <v>5578</v>
      </c>
      <c r="J424" s="29" t="s">
        <v>5579</v>
      </c>
      <c r="K424" s="50">
        <v>2.38703186381491E+16</v>
      </c>
      <c r="L424" s="50">
        <v>9042736795945280</v>
      </c>
      <c r="M424" s="50">
        <v>-5075349133680650</v>
      </c>
      <c r="N424" s="29" t="s">
        <v>18972</v>
      </c>
      <c r="O424" s="29">
        <v>2</v>
      </c>
      <c r="P424" s="29">
        <v>0</v>
      </c>
      <c r="Q424" s="29" t="s">
        <v>19149</v>
      </c>
      <c r="R424" s="29" t="s">
        <v>8</v>
      </c>
      <c r="S424" s="29" t="s">
        <v>8</v>
      </c>
      <c r="T424" s="29" t="s">
        <v>8</v>
      </c>
      <c r="U424" s="29" t="s">
        <v>8</v>
      </c>
      <c r="V424" s="29" t="s">
        <v>8</v>
      </c>
      <c r="W424" s="29" t="s">
        <v>8</v>
      </c>
      <c r="X424" s="29" t="s">
        <v>8</v>
      </c>
      <c r="Y424" s="29" t="s">
        <v>8</v>
      </c>
      <c r="Z424" s="29" t="s">
        <v>8</v>
      </c>
      <c r="AA424" s="29" t="s">
        <v>8</v>
      </c>
      <c r="AB424" s="29" t="s">
        <v>8</v>
      </c>
      <c r="AC424" s="29" t="s">
        <v>8</v>
      </c>
      <c r="AD424" s="29" t="s">
        <v>8</v>
      </c>
      <c r="AE424" s="29" t="s">
        <v>8</v>
      </c>
      <c r="AF424" s="29" t="s">
        <v>8</v>
      </c>
      <c r="AG424" s="29" t="s">
        <v>8</v>
      </c>
      <c r="AH424" s="29" t="s">
        <v>8</v>
      </c>
      <c r="AI424" s="29" t="s">
        <v>8</v>
      </c>
      <c r="AJ424" s="29" t="s">
        <v>8</v>
      </c>
      <c r="AK424" s="29" t="s">
        <v>8</v>
      </c>
      <c r="AL424" s="29" t="s">
        <v>8</v>
      </c>
      <c r="AM424" s="29" t="s">
        <v>8</v>
      </c>
      <c r="AN424" s="29" t="s">
        <v>8</v>
      </c>
      <c r="AO424" s="29" t="s">
        <v>8</v>
      </c>
      <c r="AP424" s="29" t="s">
        <v>8</v>
      </c>
      <c r="AQ424" s="29" t="s">
        <v>8</v>
      </c>
      <c r="AR424" s="29" t="s">
        <v>8</v>
      </c>
      <c r="AS424" s="29" t="s">
        <v>8</v>
      </c>
      <c r="AT424" s="29" t="s">
        <v>8</v>
      </c>
      <c r="AU424" s="29" t="s">
        <v>8</v>
      </c>
      <c r="AV424" s="29" t="s">
        <v>8</v>
      </c>
      <c r="AW424" s="29" t="s">
        <v>8</v>
      </c>
      <c r="AX424" s="29" t="s">
        <v>8</v>
      </c>
      <c r="AY424" s="29" t="s">
        <v>8</v>
      </c>
      <c r="AZ424" s="29" t="s">
        <v>8</v>
      </c>
      <c r="BA424" s="29" t="s">
        <v>8</v>
      </c>
      <c r="BB424" s="29" t="s">
        <v>8</v>
      </c>
      <c r="BC424" s="29">
        <v>2</v>
      </c>
      <c r="BD424" s="29">
        <v>1</v>
      </c>
      <c r="BE424" s="29">
        <v>1</v>
      </c>
      <c r="BF424" s="29">
        <v>1</v>
      </c>
      <c r="BG424" s="29" t="s">
        <v>8</v>
      </c>
      <c r="BH424" s="29">
        <v>0</v>
      </c>
      <c r="BI424" s="29">
        <v>0</v>
      </c>
      <c r="BJ424" s="29">
        <v>1</v>
      </c>
      <c r="BK424" s="29">
        <v>0</v>
      </c>
      <c r="BL424" s="29">
        <v>0</v>
      </c>
      <c r="BM424" s="29">
        <v>1</v>
      </c>
      <c r="BN424" s="29">
        <v>0</v>
      </c>
      <c r="BO424" s="29">
        <v>0</v>
      </c>
      <c r="BP424" s="29" t="s">
        <v>8</v>
      </c>
      <c r="BQ424" s="29" t="s">
        <v>8</v>
      </c>
      <c r="BR424" s="29" t="s">
        <v>8</v>
      </c>
      <c r="BS424" s="29" t="s">
        <v>5580</v>
      </c>
      <c r="BT424" s="29" t="b">
        <v>0</v>
      </c>
      <c r="BU424" s="29" t="b">
        <v>0</v>
      </c>
      <c r="BV424" s="29" t="b">
        <v>0</v>
      </c>
      <c r="BW424" s="29" t="b">
        <v>0</v>
      </c>
      <c r="BX424" s="29" t="b">
        <v>0</v>
      </c>
      <c r="BY424" s="29" t="b">
        <v>1</v>
      </c>
      <c r="BZ424" s="29" t="b">
        <v>1</v>
      </c>
      <c r="CA424" s="29" t="b">
        <v>0</v>
      </c>
      <c r="CB424" s="29">
        <v>1</v>
      </c>
      <c r="CC424" s="29" t="s">
        <v>5581</v>
      </c>
      <c r="CD424" s="29" t="s">
        <v>5582</v>
      </c>
      <c r="CE424" s="29" t="s">
        <v>5583</v>
      </c>
      <c r="CF424" s="29" t="s">
        <v>5584</v>
      </c>
    </row>
    <row r="425" spans="1:84" x14ac:dyDescent="0.25">
      <c r="A425" s="29" t="s">
        <v>5617</v>
      </c>
      <c r="B425" s="29">
        <v>310410928917370</v>
      </c>
      <c r="C425" s="29">
        <v>8.9014103279289106E+19</v>
      </c>
      <c r="D425" s="29">
        <v>353118081439583</v>
      </c>
      <c r="E425" s="29">
        <v>44</v>
      </c>
      <c r="F425" s="29">
        <v>8</v>
      </c>
      <c r="G425" s="29">
        <v>1417</v>
      </c>
      <c r="H425" s="29">
        <v>1417</v>
      </c>
      <c r="I425" s="29" t="s">
        <v>5618</v>
      </c>
      <c r="J425" s="29" t="s">
        <v>5619</v>
      </c>
      <c r="K425" s="50">
        <v>2386728844562010</v>
      </c>
      <c r="L425" s="50">
        <v>9042810803564650</v>
      </c>
      <c r="M425" s="50">
        <v>-442165307941913</v>
      </c>
      <c r="N425" s="29" t="s">
        <v>18977</v>
      </c>
      <c r="O425" s="29">
        <v>1</v>
      </c>
      <c r="P425" s="29">
        <v>1</v>
      </c>
      <c r="Q425" s="29" t="s">
        <v>8</v>
      </c>
      <c r="R425" s="29">
        <v>2</v>
      </c>
      <c r="S425" s="29">
        <v>2</v>
      </c>
      <c r="T425" s="29" t="s">
        <v>8</v>
      </c>
      <c r="U425" s="29">
        <v>12</v>
      </c>
      <c r="V425" s="29" t="s">
        <v>8</v>
      </c>
      <c r="W425" s="29" t="s">
        <v>8</v>
      </c>
      <c r="X425" s="29" t="s">
        <v>8</v>
      </c>
      <c r="Y425" s="29" t="s">
        <v>8</v>
      </c>
      <c r="Z425" s="29" t="s">
        <v>8</v>
      </c>
      <c r="AA425" s="29" t="s">
        <v>8</v>
      </c>
      <c r="AB425" s="29" t="s">
        <v>8</v>
      </c>
      <c r="AC425" s="29" t="s">
        <v>8</v>
      </c>
      <c r="AD425" s="29" t="s">
        <v>8</v>
      </c>
      <c r="AE425" s="29" t="s">
        <v>8</v>
      </c>
      <c r="AF425" s="29" t="s">
        <v>8</v>
      </c>
      <c r="AG425" s="29" t="s">
        <v>8</v>
      </c>
      <c r="AH425" s="29" t="s">
        <v>8</v>
      </c>
      <c r="AI425" s="29" t="s">
        <v>8</v>
      </c>
      <c r="AJ425" s="29" t="s">
        <v>8</v>
      </c>
      <c r="AK425" s="29" t="s">
        <v>8</v>
      </c>
      <c r="AL425" s="29" t="s">
        <v>8</v>
      </c>
      <c r="AM425" s="29" t="s">
        <v>8</v>
      </c>
      <c r="AN425" s="29" t="s">
        <v>8</v>
      </c>
      <c r="AO425" s="29" t="s">
        <v>8</v>
      </c>
      <c r="AP425" s="29" t="s">
        <v>8</v>
      </c>
      <c r="AQ425" s="29" t="s">
        <v>8</v>
      </c>
      <c r="AR425" s="29" t="s">
        <v>8</v>
      </c>
      <c r="AS425" s="29" t="s">
        <v>8</v>
      </c>
      <c r="AT425" s="29" t="s">
        <v>8</v>
      </c>
      <c r="AU425" s="29" t="s">
        <v>8</v>
      </c>
      <c r="AV425" s="29" t="s">
        <v>8</v>
      </c>
      <c r="AW425" s="29" t="s">
        <v>8</v>
      </c>
      <c r="AX425" s="29" t="s">
        <v>8</v>
      </c>
      <c r="AY425" s="29" t="s">
        <v>8</v>
      </c>
      <c r="AZ425" s="29" t="s">
        <v>8</v>
      </c>
      <c r="BA425" s="29" t="s">
        <v>8</v>
      </c>
      <c r="BB425" s="29" t="s">
        <v>8</v>
      </c>
      <c r="BC425" s="29" t="s">
        <v>8</v>
      </c>
      <c r="BD425" s="29" t="s">
        <v>8</v>
      </c>
      <c r="BE425" s="29" t="s">
        <v>8</v>
      </c>
      <c r="BF425" s="29" t="s">
        <v>8</v>
      </c>
      <c r="BG425" s="29" t="s">
        <v>8</v>
      </c>
      <c r="BH425" s="29" t="s">
        <v>8</v>
      </c>
      <c r="BI425" s="29" t="s">
        <v>8</v>
      </c>
      <c r="BJ425" s="29" t="s">
        <v>8</v>
      </c>
      <c r="BK425" s="29" t="s">
        <v>8</v>
      </c>
      <c r="BL425" s="29" t="s">
        <v>8</v>
      </c>
      <c r="BM425" s="29" t="s">
        <v>8</v>
      </c>
      <c r="BN425" s="29" t="s">
        <v>8</v>
      </c>
      <c r="BO425" s="29" t="s">
        <v>8</v>
      </c>
      <c r="BP425" s="29" t="s">
        <v>8</v>
      </c>
      <c r="BQ425" s="29" t="s">
        <v>8</v>
      </c>
      <c r="BR425" s="29" t="s">
        <v>8</v>
      </c>
      <c r="BS425" s="29" t="s">
        <v>5620</v>
      </c>
      <c r="BT425" s="29" t="b">
        <v>1</v>
      </c>
      <c r="BU425" s="29" t="b">
        <v>0</v>
      </c>
      <c r="BV425" s="29" t="b">
        <v>1</v>
      </c>
      <c r="BW425" s="29" t="b">
        <v>0</v>
      </c>
      <c r="BX425" s="29" t="b">
        <v>0</v>
      </c>
      <c r="BY425" s="29" t="b">
        <v>0</v>
      </c>
      <c r="BZ425" s="29" t="b">
        <v>0</v>
      </c>
      <c r="CA425" s="29" t="b">
        <v>0</v>
      </c>
      <c r="CB425" s="29">
        <v>1</v>
      </c>
      <c r="CC425" s="29" t="s">
        <v>5621</v>
      </c>
      <c r="CD425" s="29" t="s">
        <v>5622</v>
      </c>
      <c r="CE425" s="41" t="s">
        <v>5623</v>
      </c>
      <c r="CF425" s="29" t="s">
        <v>5624</v>
      </c>
    </row>
    <row r="426" spans="1:84" x14ac:dyDescent="0.25">
      <c r="A426" s="29" t="s">
        <v>5625</v>
      </c>
      <c r="B426" s="29">
        <v>310410928917370</v>
      </c>
      <c r="C426" s="29">
        <v>8.9014103279289106E+19</v>
      </c>
      <c r="D426" s="29">
        <v>353118081439583</v>
      </c>
      <c r="E426" s="29">
        <v>44</v>
      </c>
      <c r="F426" s="29">
        <v>8</v>
      </c>
      <c r="G426" s="29">
        <v>1418</v>
      </c>
      <c r="H426" s="29">
        <v>1418</v>
      </c>
      <c r="I426" s="29" t="s">
        <v>5626</v>
      </c>
      <c r="J426" s="29" t="s">
        <v>5627</v>
      </c>
      <c r="K426" s="50">
        <v>2.38684098660573E+16</v>
      </c>
      <c r="L426" s="50">
        <v>904287776460686</v>
      </c>
      <c r="M426" s="50">
        <v>-5564558771805960</v>
      </c>
      <c r="N426" s="29" t="s">
        <v>18977</v>
      </c>
      <c r="O426" s="29">
        <v>1</v>
      </c>
      <c r="P426" s="29">
        <v>1</v>
      </c>
      <c r="Q426" s="29" t="s">
        <v>8</v>
      </c>
      <c r="R426" s="29">
        <v>2</v>
      </c>
      <c r="S426" s="29">
        <v>2</v>
      </c>
      <c r="T426" s="29" t="s">
        <v>8</v>
      </c>
      <c r="U426" s="29">
        <v>10</v>
      </c>
      <c r="V426" s="29" t="s">
        <v>8</v>
      </c>
      <c r="W426" s="29" t="s">
        <v>8</v>
      </c>
      <c r="X426" s="29" t="s">
        <v>8</v>
      </c>
      <c r="Y426" s="29" t="s">
        <v>8</v>
      </c>
      <c r="Z426" s="29" t="s">
        <v>8</v>
      </c>
      <c r="AA426" s="29" t="s">
        <v>8</v>
      </c>
      <c r="AB426" s="29" t="s">
        <v>8</v>
      </c>
      <c r="AC426" s="29" t="s">
        <v>8</v>
      </c>
      <c r="AD426" s="29" t="s">
        <v>8</v>
      </c>
      <c r="AE426" s="29" t="s">
        <v>8</v>
      </c>
      <c r="AF426" s="29" t="s">
        <v>8</v>
      </c>
      <c r="AG426" s="29" t="s">
        <v>8</v>
      </c>
      <c r="AH426" s="29" t="s">
        <v>8</v>
      </c>
      <c r="AI426" s="29" t="s">
        <v>8</v>
      </c>
      <c r="AJ426" s="29" t="s">
        <v>8</v>
      </c>
      <c r="AK426" s="29" t="s">
        <v>8</v>
      </c>
      <c r="AL426" s="29" t="s">
        <v>8</v>
      </c>
      <c r="AM426" s="29" t="s">
        <v>8</v>
      </c>
      <c r="AN426" s="29" t="s">
        <v>8</v>
      </c>
      <c r="AO426" s="29" t="s">
        <v>8</v>
      </c>
      <c r="AP426" s="29" t="s">
        <v>8</v>
      </c>
      <c r="AQ426" s="29" t="s">
        <v>8</v>
      </c>
      <c r="AR426" s="29" t="s">
        <v>8</v>
      </c>
      <c r="AS426" s="29" t="s">
        <v>8</v>
      </c>
      <c r="AT426" s="29" t="s">
        <v>8</v>
      </c>
      <c r="AU426" s="29" t="s">
        <v>8</v>
      </c>
      <c r="AV426" s="29" t="s">
        <v>8</v>
      </c>
      <c r="AW426" s="29" t="s">
        <v>8</v>
      </c>
      <c r="AX426" s="29" t="s">
        <v>8</v>
      </c>
      <c r="AY426" s="29" t="s">
        <v>8</v>
      </c>
      <c r="AZ426" s="29" t="s">
        <v>8</v>
      </c>
      <c r="BA426" s="29" t="s">
        <v>8</v>
      </c>
      <c r="BB426" s="29" t="s">
        <v>8</v>
      </c>
      <c r="BC426" s="29" t="s">
        <v>8</v>
      </c>
      <c r="BD426" s="29" t="s">
        <v>8</v>
      </c>
      <c r="BE426" s="29" t="s">
        <v>8</v>
      </c>
      <c r="BF426" s="29" t="s">
        <v>8</v>
      </c>
      <c r="BG426" s="29" t="s">
        <v>8</v>
      </c>
      <c r="BH426" s="29" t="s">
        <v>8</v>
      </c>
      <c r="BI426" s="29" t="s">
        <v>8</v>
      </c>
      <c r="BJ426" s="29" t="s">
        <v>8</v>
      </c>
      <c r="BK426" s="29" t="s">
        <v>8</v>
      </c>
      <c r="BL426" s="29" t="s">
        <v>8</v>
      </c>
      <c r="BM426" s="29" t="s">
        <v>8</v>
      </c>
      <c r="BN426" s="29" t="s">
        <v>8</v>
      </c>
      <c r="BO426" s="29" t="s">
        <v>8</v>
      </c>
      <c r="BP426" s="29" t="s">
        <v>8</v>
      </c>
      <c r="BQ426" s="29" t="s">
        <v>8</v>
      </c>
      <c r="BR426" s="29" t="s">
        <v>8</v>
      </c>
      <c r="BS426" s="29" t="s">
        <v>5628</v>
      </c>
      <c r="BT426" s="29" t="b">
        <v>1</v>
      </c>
      <c r="BU426" s="29" t="b">
        <v>0</v>
      </c>
      <c r="BV426" s="29" t="b">
        <v>1</v>
      </c>
      <c r="BW426" s="29" t="b">
        <v>0</v>
      </c>
      <c r="BX426" s="29" t="b">
        <v>0</v>
      </c>
      <c r="BY426" s="29" t="b">
        <v>0</v>
      </c>
      <c r="BZ426" s="29" t="b">
        <v>0</v>
      </c>
      <c r="CA426" s="29" t="b">
        <v>0</v>
      </c>
      <c r="CB426" s="29">
        <v>1</v>
      </c>
      <c r="CC426" s="29" t="s">
        <v>5629</v>
      </c>
      <c r="CD426" s="29" t="s">
        <v>5630</v>
      </c>
      <c r="CE426" s="29" t="s">
        <v>5631</v>
      </c>
      <c r="CF426" s="29" t="s">
        <v>5632</v>
      </c>
    </row>
    <row r="427" spans="1:84" x14ac:dyDescent="0.25">
      <c r="A427" s="29" t="s">
        <v>5633</v>
      </c>
      <c r="B427" s="29">
        <v>310410928917370</v>
      </c>
      <c r="C427" s="29">
        <v>8.9014103279289106E+19</v>
      </c>
      <c r="D427" s="29">
        <v>353118081439583</v>
      </c>
      <c r="E427" s="29">
        <v>44</v>
      </c>
      <c r="F427" s="29">
        <v>5</v>
      </c>
      <c r="G427" s="29">
        <v>1420</v>
      </c>
      <c r="H427" s="29">
        <v>1420</v>
      </c>
      <c r="I427" s="29" t="s">
        <v>5634</v>
      </c>
      <c r="J427" s="29" t="s">
        <v>5635</v>
      </c>
      <c r="K427" s="50">
        <v>2386953497870910</v>
      </c>
      <c r="L427" s="50">
        <v>904286747780109</v>
      </c>
      <c r="M427" s="50">
        <v>-2.73703236663518E+16</v>
      </c>
      <c r="N427" s="29" t="s">
        <v>18977</v>
      </c>
      <c r="O427" s="29">
        <v>1</v>
      </c>
      <c r="P427" s="29">
        <v>1</v>
      </c>
      <c r="Q427" s="29" t="s">
        <v>19150</v>
      </c>
      <c r="R427" s="29" t="s">
        <v>8</v>
      </c>
      <c r="S427" s="29" t="s">
        <v>8</v>
      </c>
      <c r="T427" s="29" t="s">
        <v>8</v>
      </c>
      <c r="U427" s="29" t="s">
        <v>8</v>
      </c>
      <c r="V427" s="29" t="s">
        <v>8</v>
      </c>
      <c r="W427" s="29" t="s">
        <v>8</v>
      </c>
      <c r="X427" s="29" t="s">
        <v>8</v>
      </c>
      <c r="Y427" s="29" t="s">
        <v>8</v>
      </c>
      <c r="Z427" s="29" t="s">
        <v>8</v>
      </c>
      <c r="AA427" s="29" t="s">
        <v>8</v>
      </c>
      <c r="AB427" s="29" t="s">
        <v>8</v>
      </c>
      <c r="AC427" s="29" t="s">
        <v>8</v>
      </c>
      <c r="AD427" s="29" t="s">
        <v>8</v>
      </c>
      <c r="AE427" s="29" t="s">
        <v>8</v>
      </c>
      <c r="AF427" s="29" t="s">
        <v>8</v>
      </c>
      <c r="AG427" s="29" t="s">
        <v>8</v>
      </c>
      <c r="AH427" s="29" t="s">
        <v>8</v>
      </c>
      <c r="AI427" s="29" t="s">
        <v>8</v>
      </c>
      <c r="AJ427" s="29" t="s">
        <v>8</v>
      </c>
      <c r="AK427" s="29" t="s">
        <v>8</v>
      </c>
      <c r="AL427" s="29" t="s">
        <v>8</v>
      </c>
      <c r="AM427" s="29" t="s">
        <v>8</v>
      </c>
      <c r="AN427" s="29" t="s">
        <v>8</v>
      </c>
      <c r="AO427" s="29" t="s">
        <v>8</v>
      </c>
      <c r="AP427" s="29" t="s">
        <v>8</v>
      </c>
      <c r="AQ427" s="29" t="s">
        <v>8</v>
      </c>
      <c r="AR427" s="29" t="s">
        <v>8</v>
      </c>
      <c r="AS427" s="29" t="s">
        <v>8</v>
      </c>
      <c r="AT427" s="29" t="s">
        <v>8</v>
      </c>
      <c r="AU427" s="29" t="s">
        <v>8</v>
      </c>
      <c r="AV427" s="29" t="s">
        <v>8</v>
      </c>
      <c r="AW427" s="29" t="s">
        <v>8</v>
      </c>
      <c r="AX427" s="29" t="s">
        <v>8</v>
      </c>
      <c r="AY427" s="29" t="s">
        <v>8</v>
      </c>
      <c r="AZ427" s="29" t="s">
        <v>8</v>
      </c>
      <c r="BA427" s="29">
        <v>2</v>
      </c>
      <c r="BB427" s="29" t="s">
        <v>8</v>
      </c>
      <c r="BC427" s="29" t="s">
        <v>8</v>
      </c>
      <c r="BD427" s="29" t="s">
        <v>8</v>
      </c>
      <c r="BE427" s="29" t="s">
        <v>8</v>
      </c>
      <c r="BF427" s="29" t="s">
        <v>8</v>
      </c>
      <c r="BG427" s="29" t="s">
        <v>8</v>
      </c>
      <c r="BH427" s="29" t="s">
        <v>8</v>
      </c>
      <c r="BI427" s="29" t="s">
        <v>8</v>
      </c>
      <c r="BJ427" s="29" t="s">
        <v>8</v>
      </c>
      <c r="BK427" s="29" t="s">
        <v>8</v>
      </c>
      <c r="BL427" s="29" t="s">
        <v>8</v>
      </c>
      <c r="BM427" s="29" t="s">
        <v>8</v>
      </c>
      <c r="BN427" s="29" t="s">
        <v>8</v>
      </c>
      <c r="BO427" s="29" t="s">
        <v>8</v>
      </c>
      <c r="BP427" s="29" t="s">
        <v>8</v>
      </c>
      <c r="BQ427" s="29" t="s">
        <v>8</v>
      </c>
      <c r="BR427" s="29" t="s">
        <v>8</v>
      </c>
      <c r="BS427" s="29" t="s">
        <v>1568</v>
      </c>
      <c r="BT427" s="29" t="b">
        <v>1</v>
      </c>
      <c r="BU427" s="29" t="b">
        <v>0</v>
      </c>
      <c r="BV427" s="29" t="b">
        <v>1</v>
      </c>
      <c r="BW427" s="29" t="b">
        <v>0</v>
      </c>
      <c r="BX427" s="29" t="b">
        <v>0</v>
      </c>
      <c r="BY427" s="29" t="b">
        <v>0</v>
      </c>
      <c r="BZ427" s="29" t="b">
        <v>0</v>
      </c>
      <c r="CA427" s="29" t="b">
        <v>0</v>
      </c>
      <c r="CB427" s="29">
        <v>1</v>
      </c>
      <c r="CC427" s="29" t="s">
        <v>5636</v>
      </c>
      <c r="CD427" s="29" t="s">
        <v>5637</v>
      </c>
      <c r="CE427" s="29" t="s">
        <v>5638</v>
      </c>
      <c r="CF427" s="29" t="s">
        <v>5639</v>
      </c>
    </row>
    <row r="428" spans="1:84" x14ac:dyDescent="0.25">
      <c r="A428" s="29" t="s">
        <v>5640</v>
      </c>
      <c r="B428" s="29">
        <v>310410928917370</v>
      </c>
      <c r="C428" s="29">
        <v>8.9014103279289106E+19</v>
      </c>
      <c r="D428" s="29">
        <v>353118081439583</v>
      </c>
      <c r="E428" s="29">
        <v>44</v>
      </c>
      <c r="F428" s="29">
        <v>8</v>
      </c>
      <c r="G428" s="29">
        <v>1419</v>
      </c>
      <c r="H428" s="29">
        <v>1419</v>
      </c>
      <c r="I428" s="29" t="s">
        <v>5641</v>
      </c>
      <c r="J428" s="29" t="s">
        <v>5642</v>
      </c>
      <c r="K428" s="50">
        <v>2.38691592875197E+16</v>
      </c>
      <c r="L428" s="50">
        <v>9043070349269760</v>
      </c>
      <c r="M428" s="50">
        <v>-4.98363724946862E+16</v>
      </c>
      <c r="N428" s="29" t="s">
        <v>18977</v>
      </c>
      <c r="O428" s="29">
        <v>1</v>
      </c>
      <c r="P428" s="29">
        <v>1</v>
      </c>
      <c r="Q428" s="29" t="s">
        <v>8</v>
      </c>
      <c r="R428" s="29">
        <v>2</v>
      </c>
      <c r="S428" s="29">
        <v>2</v>
      </c>
      <c r="T428" s="29" t="s">
        <v>8</v>
      </c>
      <c r="U428" s="29">
        <v>15</v>
      </c>
      <c r="V428" s="29" t="s">
        <v>8</v>
      </c>
      <c r="W428" s="29" t="s">
        <v>8</v>
      </c>
      <c r="X428" s="29" t="s">
        <v>8</v>
      </c>
      <c r="Y428" s="29" t="s">
        <v>8</v>
      </c>
      <c r="Z428" s="29" t="s">
        <v>8</v>
      </c>
      <c r="AA428" s="29" t="s">
        <v>8</v>
      </c>
      <c r="AB428" s="29" t="s">
        <v>8</v>
      </c>
      <c r="AC428" s="29" t="s">
        <v>8</v>
      </c>
      <c r="AD428" s="29" t="s">
        <v>8</v>
      </c>
      <c r="AE428" s="29" t="s">
        <v>8</v>
      </c>
      <c r="AF428" s="29" t="s">
        <v>8</v>
      </c>
      <c r="AG428" s="29" t="s">
        <v>8</v>
      </c>
      <c r="AH428" s="29" t="s">
        <v>8</v>
      </c>
      <c r="AI428" s="29" t="s">
        <v>8</v>
      </c>
      <c r="AJ428" s="29" t="s">
        <v>8</v>
      </c>
      <c r="AK428" s="29" t="s">
        <v>8</v>
      </c>
      <c r="AL428" s="29" t="s">
        <v>8</v>
      </c>
      <c r="AM428" s="29" t="s">
        <v>8</v>
      </c>
      <c r="AN428" s="29" t="s">
        <v>8</v>
      </c>
      <c r="AO428" s="29" t="s">
        <v>8</v>
      </c>
      <c r="AP428" s="29" t="s">
        <v>8</v>
      </c>
      <c r="AQ428" s="29" t="s">
        <v>8</v>
      </c>
      <c r="AR428" s="29" t="s">
        <v>8</v>
      </c>
      <c r="AS428" s="29" t="s">
        <v>8</v>
      </c>
      <c r="AT428" s="29" t="s">
        <v>8</v>
      </c>
      <c r="AU428" s="29" t="s">
        <v>8</v>
      </c>
      <c r="AV428" s="29" t="s">
        <v>8</v>
      </c>
      <c r="AW428" s="29" t="s">
        <v>8</v>
      </c>
      <c r="AX428" s="29" t="s">
        <v>8</v>
      </c>
      <c r="AY428" s="29" t="s">
        <v>8</v>
      </c>
      <c r="AZ428" s="29" t="s">
        <v>8</v>
      </c>
      <c r="BA428" s="29" t="s">
        <v>8</v>
      </c>
      <c r="BB428" s="29" t="s">
        <v>8</v>
      </c>
      <c r="BC428" s="29" t="s">
        <v>8</v>
      </c>
      <c r="BD428" s="29" t="s">
        <v>8</v>
      </c>
      <c r="BE428" s="29" t="s">
        <v>8</v>
      </c>
      <c r="BF428" s="29" t="s">
        <v>8</v>
      </c>
      <c r="BG428" s="29" t="s">
        <v>8</v>
      </c>
      <c r="BH428" s="29" t="s">
        <v>8</v>
      </c>
      <c r="BI428" s="29" t="s">
        <v>8</v>
      </c>
      <c r="BJ428" s="29" t="s">
        <v>8</v>
      </c>
      <c r="BK428" s="29" t="s">
        <v>8</v>
      </c>
      <c r="BL428" s="29" t="s">
        <v>8</v>
      </c>
      <c r="BM428" s="29" t="s">
        <v>8</v>
      </c>
      <c r="BN428" s="29" t="s">
        <v>8</v>
      </c>
      <c r="BO428" s="29" t="s">
        <v>8</v>
      </c>
      <c r="BP428" s="29" t="s">
        <v>8</v>
      </c>
      <c r="BQ428" s="29" t="s">
        <v>8</v>
      </c>
      <c r="BR428" s="29" t="s">
        <v>8</v>
      </c>
      <c r="BS428" s="29" t="s">
        <v>5643</v>
      </c>
      <c r="BT428" s="29" t="b">
        <v>1</v>
      </c>
      <c r="BU428" s="29" t="b">
        <v>0</v>
      </c>
      <c r="BV428" s="29" t="b">
        <v>1</v>
      </c>
      <c r="BW428" s="29" t="b">
        <v>0</v>
      </c>
      <c r="BX428" s="29" t="b">
        <v>0</v>
      </c>
      <c r="BY428" s="29" t="b">
        <v>0</v>
      </c>
      <c r="BZ428" s="29" t="b">
        <v>0</v>
      </c>
      <c r="CA428" s="29" t="b">
        <v>0</v>
      </c>
      <c r="CB428" s="29">
        <v>1</v>
      </c>
      <c r="CC428" s="29" t="s">
        <v>5644</v>
      </c>
      <c r="CD428" s="29" t="s">
        <v>5645</v>
      </c>
      <c r="CE428" s="41" t="s">
        <v>5646</v>
      </c>
      <c r="CF428" s="29" t="s">
        <v>5647</v>
      </c>
    </row>
    <row r="429" spans="1:84" x14ac:dyDescent="0.25">
      <c r="A429" s="29" t="s">
        <v>5648</v>
      </c>
      <c r="B429" s="29">
        <v>310410928917370</v>
      </c>
      <c r="C429" s="29">
        <v>8.9014103279289106E+19</v>
      </c>
      <c r="D429" s="29">
        <v>353118081439583</v>
      </c>
      <c r="E429" s="29">
        <v>44</v>
      </c>
      <c r="F429" s="29">
        <v>5</v>
      </c>
      <c r="G429" s="29">
        <v>1421</v>
      </c>
      <c r="H429" s="29">
        <v>1421</v>
      </c>
      <c r="I429" s="29" t="s">
        <v>5649</v>
      </c>
      <c r="J429" s="29" t="s">
        <v>5650</v>
      </c>
      <c r="K429" s="50">
        <v>2.38692979606727E+16</v>
      </c>
      <c r="L429" s="50">
        <v>9043152262354060</v>
      </c>
      <c r="M429" s="50">
        <v>-3.9930001819962496E+16</v>
      </c>
      <c r="N429" s="29" t="s">
        <v>18972</v>
      </c>
      <c r="O429" s="29">
        <v>1</v>
      </c>
      <c r="P429" s="29">
        <v>1</v>
      </c>
      <c r="Q429" s="29" t="s">
        <v>19151</v>
      </c>
      <c r="R429" s="29" t="s">
        <v>8</v>
      </c>
      <c r="S429" s="29" t="s">
        <v>8</v>
      </c>
      <c r="T429" s="29" t="s">
        <v>8</v>
      </c>
      <c r="U429" s="29" t="s">
        <v>8</v>
      </c>
      <c r="V429" s="29" t="s">
        <v>8</v>
      </c>
      <c r="W429" s="29" t="s">
        <v>8</v>
      </c>
      <c r="X429" s="29" t="s">
        <v>8</v>
      </c>
      <c r="Y429" s="29" t="s">
        <v>8</v>
      </c>
      <c r="Z429" s="29" t="s">
        <v>8</v>
      </c>
      <c r="AA429" s="29" t="s">
        <v>8</v>
      </c>
      <c r="AB429" s="29" t="s">
        <v>8</v>
      </c>
      <c r="AC429" s="29" t="s">
        <v>8</v>
      </c>
      <c r="AD429" s="29" t="s">
        <v>8</v>
      </c>
      <c r="AE429" s="29" t="s">
        <v>8</v>
      </c>
      <c r="AF429" s="29" t="s">
        <v>8</v>
      </c>
      <c r="AG429" s="29" t="s">
        <v>8</v>
      </c>
      <c r="AH429" s="29" t="s">
        <v>8</v>
      </c>
      <c r="AI429" s="29" t="s">
        <v>8</v>
      </c>
      <c r="AJ429" s="29" t="s">
        <v>8</v>
      </c>
      <c r="AK429" s="29" t="s">
        <v>8</v>
      </c>
      <c r="AL429" s="29" t="s">
        <v>8</v>
      </c>
      <c r="AM429" s="29" t="s">
        <v>8</v>
      </c>
      <c r="AN429" s="29" t="s">
        <v>8</v>
      </c>
      <c r="AO429" s="29" t="s">
        <v>8</v>
      </c>
      <c r="AP429" s="29" t="s">
        <v>8</v>
      </c>
      <c r="AQ429" s="29" t="s">
        <v>8</v>
      </c>
      <c r="AR429" s="29" t="s">
        <v>8</v>
      </c>
      <c r="AS429" s="29" t="s">
        <v>8</v>
      </c>
      <c r="AT429" s="29" t="s">
        <v>8</v>
      </c>
      <c r="AU429" s="29" t="s">
        <v>8</v>
      </c>
      <c r="AV429" s="29" t="s">
        <v>8</v>
      </c>
      <c r="AW429" s="29" t="s">
        <v>8</v>
      </c>
      <c r="AX429" s="29" t="s">
        <v>8</v>
      </c>
      <c r="AY429" s="29" t="s">
        <v>8</v>
      </c>
      <c r="AZ429" s="29" t="s">
        <v>8</v>
      </c>
      <c r="BA429" s="29">
        <v>2</v>
      </c>
      <c r="BB429" s="29" t="s">
        <v>8</v>
      </c>
      <c r="BC429" s="29" t="s">
        <v>8</v>
      </c>
      <c r="BD429" s="29" t="s">
        <v>8</v>
      </c>
      <c r="BE429" s="29" t="s">
        <v>8</v>
      </c>
      <c r="BF429" s="29" t="s">
        <v>8</v>
      </c>
      <c r="BG429" s="29" t="s">
        <v>8</v>
      </c>
      <c r="BH429" s="29" t="s">
        <v>8</v>
      </c>
      <c r="BI429" s="29" t="s">
        <v>8</v>
      </c>
      <c r="BJ429" s="29" t="s">
        <v>8</v>
      </c>
      <c r="BK429" s="29" t="s">
        <v>8</v>
      </c>
      <c r="BL429" s="29" t="s">
        <v>8</v>
      </c>
      <c r="BM429" s="29" t="s">
        <v>8</v>
      </c>
      <c r="BN429" s="29" t="s">
        <v>8</v>
      </c>
      <c r="BO429" s="29" t="s">
        <v>8</v>
      </c>
      <c r="BP429" s="29" t="s">
        <v>8</v>
      </c>
      <c r="BQ429" s="29" t="s">
        <v>8</v>
      </c>
      <c r="BR429" s="29" t="s">
        <v>8</v>
      </c>
      <c r="BS429" s="29" t="s">
        <v>5651</v>
      </c>
      <c r="BT429" s="29" t="b">
        <v>1</v>
      </c>
      <c r="BU429" s="29" t="b">
        <v>0</v>
      </c>
      <c r="BV429" s="29" t="b">
        <v>1</v>
      </c>
      <c r="BW429" s="29" t="b">
        <v>0</v>
      </c>
      <c r="BX429" s="29" t="b">
        <v>0</v>
      </c>
      <c r="BY429" s="29" t="b">
        <v>0</v>
      </c>
      <c r="BZ429" s="29" t="b">
        <v>0</v>
      </c>
      <c r="CA429" s="29" t="b">
        <v>0</v>
      </c>
      <c r="CB429" s="29">
        <v>1</v>
      </c>
      <c r="CC429" s="29" t="s">
        <v>5652</v>
      </c>
      <c r="CD429" s="29" t="s">
        <v>5653</v>
      </c>
      <c r="CE429" s="29" t="s">
        <v>5654</v>
      </c>
      <c r="CF429" s="29" t="s">
        <v>5655</v>
      </c>
    </row>
    <row r="430" spans="1:84" x14ac:dyDescent="0.25">
      <c r="A430" s="29" t="s">
        <v>5656</v>
      </c>
      <c r="B430" s="29">
        <v>310410928917370</v>
      </c>
      <c r="C430" s="29">
        <v>8.9014103279289106E+19</v>
      </c>
      <c r="D430" s="29">
        <v>353118081439583</v>
      </c>
      <c r="E430" s="29">
        <v>44</v>
      </c>
      <c r="F430" s="29">
        <v>5</v>
      </c>
      <c r="G430" s="29">
        <v>1422</v>
      </c>
      <c r="H430" s="29">
        <v>1422</v>
      </c>
      <c r="I430" s="29" t="s">
        <v>5657</v>
      </c>
      <c r="J430" s="29" t="s">
        <v>5658</v>
      </c>
      <c r="K430" s="50">
        <v>2.38685339431125E+16</v>
      </c>
      <c r="L430" s="50">
        <v>9043176334410570</v>
      </c>
      <c r="M430" s="50">
        <v>-4383112365211490</v>
      </c>
      <c r="N430" s="29" t="s">
        <v>18977</v>
      </c>
      <c r="O430" s="29">
        <v>1</v>
      </c>
      <c r="P430" s="29">
        <v>1</v>
      </c>
      <c r="Q430" s="29" t="s">
        <v>19152</v>
      </c>
      <c r="R430" s="29" t="s">
        <v>8</v>
      </c>
      <c r="S430" s="29" t="s">
        <v>8</v>
      </c>
      <c r="T430" s="29" t="s">
        <v>8</v>
      </c>
      <c r="U430" s="29" t="s">
        <v>8</v>
      </c>
      <c r="V430" s="29" t="s">
        <v>8</v>
      </c>
      <c r="W430" s="29" t="s">
        <v>8</v>
      </c>
      <c r="X430" s="29" t="s">
        <v>8</v>
      </c>
      <c r="Y430" s="29" t="s">
        <v>8</v>
      </c>
      <c r="Z430" s="29" t="s">
        <v>8</v>
      </c>
      <c r="AA430" s="29" t="s">
        <v>8</v>
      </c>
      <c r="AB430" s="29" t="s">
        <v>8</v>
      </c>
      <c r="AC430" s="29" t="s">
        <v>8</v>
      </c>
      <c r="AD430" s="29" t="s">
        <v>8</v>
      </c>
      <c r="AE430" s="29" t="s">
        <v>8</v>
      </c>
      <c r="AF430" s="29" t="s">
        <v>8</v>
      </c>
      <c r="AG430" s="29" t="s">
        <v>8</v>
      </c>
      <c r="AH430" s="29" t="s">
        <v>8</v>
      </c>
      <c r="AI430" s="29" t="s">
        <v>8</v>
      </c>
      <c r="AJ430" s="29" t="s">
        <v>8</v>
      </c>
      <c r="AK430" s="29" t="s">
        <v>8</v>
      </c>
      <c r="AL430" s="29" t="s">
        <v>8</v>
      </c>
      <c r="AM430" s="29" t="s">
        <v>8</v>
      </c>
      <c r="AN430" s="29" t="s">
        <v>8</v>
      </c>
      <c r="AO430" s="29" t="s">
        <v>8</v>
      </c>
      <c r="AP430" s="29" t="s">
        <v>8</v>
      </c>
      <c r="AQ430" s="29" t="s">
        <v>8</v>
      </c>
      <c r="AR430" s="29" t="s">
        <v>8</v>
      </c>
      <c r="AS430" s="29" t="s">
        <v>8</v>
      </c>
      <c r="AT430" s="29" t="s">
        <v>8</v>
      </c>
      <c r="AU430" s="29" t="s">
        <v>8</v>
      </c>
      <c r="AV430" s="29" t="s">
        <v>8</v>
      </c>
      <c r="AW430" s="29" t="s">
        <v>8</v>
      </c>
      <c r="AX430" s="29" t="s">
        <v>8</v>
      </c>
      <c r="AY430" s="29" t="s">
        <v>8</v>
      </c>
      <c r="AZ430" s="29" t="s">
        <v>8</v>
      </c>
      <c r="BA430" s="29">
        <v>2</v>
      </c>
      <c r="BB430" s="29" t="s">
        <v>8</v>
      </c>
      <c r="BC430" s="29" t="s">
        <v>8</v>
      </c>
      <c r="BD430" s="29" t="s">
        <v>8</v>
      </c>
      <c r="BE430" s="29" t="s">
        <v>8</v>
      </c>
      <c r="BF430" s="29" t="s">
        <v>8</v>
      </c>
      <c r="BG430" s="29" t="s">
        <v>8</v>
      </c>
      <c r="BH430" s="29" t="s">
        <v>8</v>
      </c>
      <c r="BI430" s="29" t="s">
        <v>8</v>
      </c>
      <c r="BJ430" s="29" t="s">
        <v>8</v>
      </c>
      <c r="BK430" s="29" t="s">
        <v>8</v>
      </c>
      <c r="BL430" s="29" t="s">
        <v>8</v>
      </c>
      <c r="BM430" s="29" t="s">
        <v>8</v>
      </c>
      <c r="BN430" s="29" t="s">
        <v>8</v>
      </c>
      <c r="BO430" s="29" t="s">
        <v>8</v>
      </c>
      <c r="BP430" s="29" t="s">
        <v>8</v>
      </c>
      <c r="BQ430" s="29" t="s">
        <v>8</v>
      </c>
      <c r="BR430" s="29" t="s">
        <v>8</v>
      </c>
      <c r="BS430" s="29" t="s">
        <v>5659</v>
      </c>
      <c r="BT430" s="29" t="b">
        <v>1</v>
      </c>
      <c r="BU430" s="29" t="b">
        <v>0</v>
      </c>
      <c r="BV430" s="29" t="b">
        <v>1</v>
      </c>
      <c r="BW430" s="29" t="b">
        <v>0</v>
      </c>
      <c r="BX430" s="29" t="b">
        <v>0</v>
      </c>
      <c r="BY430" s="29" t="b">
        <v>0</v>
      </c>
      <c r="BZ430" s="29" t="b">
        <v>0</v>
      </c>
      <c r="CA430" s="29" t="b">
        <v>0</v>
      </c>
      <c r="CB430" s="29">
        <v>1</v>
      </c>
      <c r="CC430" s="29" t="s">
        <v>5660</v>
      </c>
      <c r="CD430" s="29" t="s">
        <v>5661</v>
      </c>
      <c r="CE430" s="29" t="s">
        <v>5662</v>
      </c>
      <c r="CF430" s="29" t="s">
        <v>5663</v>
      </c>
    </row>
    <row r="431" spans="1:84" x14ac:dyDescent="0.25">
      <c r="A431" s="29" t="s">
        <v>5664</v>
      </c>
      <c r="B431" s="29">
        <v>310410928917370</v>
      </c>
      <c r="C431" s="29">
        <v>8.9014103279289106E+19</v>
      </c>
      <c r="D431" s="29">
        <v>353118081439583</v>
      </c>
      <c r="E431" s="29">
        <v>44</v>
      </c>
      <c r="F431" s="29">
        <v>2</v>
      </c>
      <c r="G431" s="29">
        <v>1423</v>
      </c>
      <c r="H431" s="29">
        <v>1423</v>
      </c>
      <c r="I431" s="29" t="s">
        <v>5665</v>
      </c>
      <c r="J431" s="29" t="s">
        <v>5666</v>
      </c>
      <c r="K431" s="50">
        <v>2387100543319510</v>
      </c>
      <c r="L431" s="50">
        <v>9043375562875840</v>
      </c>
      <c r="M431" s="50">
        <v>-4268636348567750</v>
      </c>
      <c r="N431" s="29" t="s">
        <v>18972</v>
      </c>
      <c r="O431" s="29">
        <v>1</v>
      </c>
      <c r="P431" s="29">
        <v>1</v>
      </c>
      <c r="Q431" s="29" t="s">
        <v>8</v>
      </c>
      <c r="R431" s="29" t="s">
        <v>8</v>
      </c>
      <c r="S431" s="29" t="s">
        <v>8</v>
      </c>
      <c r="T431" s="29" t="s">
        <v>8</v>
      </c>
      <c r="U431" s="29" t="s">
        <v>8</v>
      </c>
      <c r="V431" s="29" t="s">
        <v>8</v>
      </c>
      <c r="W431" s="29" t="s">
        <v>8</v>
      </c>
      <c r="X431" s="29" t="s">
        <v>8</v>
      </c>
      <c r="Y431" s="29" t="s">
        <v>8</v>
      </c>
      <c r="Z431" s="29" t="s">
        <v>8</v>
      </c>
      <c r="AA431" s="29" t="s">
        <v>8</v>
      </c>
      <c r="AB431" s="29" t="s">
        <v>8</v>
      </c>
      <c r="AC431" s="29" t="s">
        <v>8</v>
      </c>
      <c r="AD431" s="29">
        <v>2</v>
      </c>
      <c r="AE431" s="29" t="s">
        <v>8</v>
      </c>
      <c r="AF431" s="29">
        <v>1</v>
      </c>
      <c r="AG431" s="29" t="s">
        <v>8</v>
      </c>
      <c r="AH431" s="29" t="s">
        <v>8</v>
      </c>
      <c r="AI431" s="29" t="s">
        <v>8</v>
      </c>
      <c r="AJ431" s="29" t="s">
        <v>8</v>
      </c>
      <c r="AK431" s="29" t="s">
        <v>8</v>
      </c>
      <c r="AL431" s="29" t="s">
        <v>8</v>
      </c>
      <c r="AM431" s="29" t="s">
        <v>8</v>
      </c>
      <c r="AN431" s="29" t="s">
        <v>8</v>
      </c>
      <c r="AO431" s="29" t="s">
        <v>8</v>
      </c>
      <c r="AP431" s="29" t="s">
        <v>8</v>
      </c>
      <c r="AQ431" s="29" t="s">
        <v>8</v>
      </c>
      <c r="AR431" s="29" t="s">
        <v>8</v>
      </c>
      <c r="AS431" s="29" t="s">
        <v>8</v>
      </c>
      <c r="AT431" s="29" t="s">
        <v>8</v>
      </c>
      <c r="AU431" s="29" t="s">
        <v>8</v>
      </c>
      <c r="AV431" s="29" t="s">
        <v>8</v>
      </c>
      <c r="AW431" s="29" t="s">
        <v>8</v>
      </c>
      <c r="AX431" s="29" t="s">
        <v>8</v>
      </c>
      <c r="AY431" s="29" t="s">
        <v>8</v>
      </c>
      <c r="AZ431" s="29" t="s">
        <v>8</v>
      </c>
      <c r="BA431" s="29" t="s">
        <v>8</v>
      </c>
      <c r="BB431" s="29" t="s">
        <v>8</v>
      </c>
      <c r="BC431" s="29" t="s">
        <v>8</v>
      </c>
      <c r="BD431" s="29" t="s">
        <v>8</v>
      </c>
      <c r="BE431" s="29" t="s">
        <v>8</v>
      </c>
      <c r="BF431" s="29" t="s">
        <v>8</v>
      </c>
      <c r="BG431" s="29" t="s">
        <v>8</v>
      </c>
      <c r="BH431" s="29" t="s">
        <v>8</v>
      </c>
      <c r="BI431" s="29" t="s">
        <v>8</v>
      </c>
      <c r="BJ431" s="29" t="s">
        <v>8</v>
      </c>
      <c r="BK431" s="29" t="s">
        <v>8</v>
      </c>
      <c r="BL431" s="29" t="s">
        <v>8</v>
      </c>
      <c r="BM431" s="29" t="s">
        <v>8</v>
      </c>
      <c r="BN431" s="29" t="s">
        <v>8</v>
      </c>
      <c r="BO431" s="29" t="s">
        <v>8</v>
      </c>
      <c r="BP431" s="29" t="s">
        <v>8</v>
      </c>
      <c r="BQ431" s="29" t="s">
        <v>8</v>
      </c>
      <c r="BR431" s="29" t="s">
        <v>8</v>
      </c>
      <c r="BS431" s="29" t="s">
        <v>5667</v>
      </c>
      <c r="BT431" s="29" t="b">
        <v>1</v>
      </c>
      <c r="BU431" s="29" t="b">
        <v>0</v>
      </c>
      <c r="BV431" s="29" t="b">
        <v>1</v>
      </c>
      <c r="BW431" s="29" t="b">
        <v>0</v>
      </c>
      <c r="BX431" s="29" t="b">
        <v>0</v>
      </c>
      <c r="BY431" s="29" t="b">
        <v>0</v>
      </c>
      <c r="BZ431" s="29" t="b">
        <v>0</v>
      </c>
      <c r="CA431" s="29" t="b">
        <v>0</v>
      </c>
      <c r="CB431" s="29">
        <v>1</v>
      </c>
      <c r="CC431" s="29" t="s">
        <v>5668</v>
      </c>
      <c r="CD431" s="29" t="s">
        <v>5669</v>
      </c>
      <c r="CE431" s="29" t="s">
        <v>5670</v>
      </c>
      <c r="CF431" s="29" t="s">
        <v>5671</v>
      </c>
    </row>
    <row r="432" spans="1:84" x14ac:dyDescent="0.25">
      <c r="A432" s="29" t="s">
        <v>5672</v>
      </c>
      <c r="B432" s="29">
        <v>310410928917370</v>
      </c>
      <c r="C432" s="29">
        <v>8.9014103279289106E+19</v>
      </c>
      <c r="D432" s="29">
        <v>353118081439583</v>
      </c>
      <c r="E432" s="29">
        <v>44</v>
      </c>
      <c r="F432" s="29">
        <v>2</v>
      </c>
      <c r="G432" s="29">
        <v>1424</v>
      </c>
      <c r="H432" s="29">
        <v>1424</v>
      </c>
      <c r="I432" s="29" t="s">
        <v>5673</v>
      </c>
      <c r="J432" s="29" t="s">
        <v>5674</v>
      </c>
      <c r="K432" s="50">
        <v>2.38710688827315E+16</v>
      </c>
      <c r="L432" s="50">
        <v>9043328182334300</v>
      </c>
      <c r="M432" s="50">
        <v>-4.6312223934018304E+16</v>
      </c>
      <c r="N432" s="29" t="s">
        <v>18972</v>
      </c>
      <c r="O432" s="29">
        <v>1</v>
      </c>
      <c r="P432" s="29">
        <v>1</v>
      </c>
      <c r="Q432" s="29" t="s">
        <v>8</v>
      </c>
      <c r="R432" s="29" t="s">
        <v>8</v>
      </c>
      <c r="S432" s="29" t="s">
        <v>8</v>
      </c>
      <c r="T432" s="29" t="s">
        <v>8</v>
      </c>
      <c r="U432" s="29" t="s">
        <v>8</v>
      </c>
      <c r="V432" s="29" t="s">
        <v>8</v>
      </c>
      <c r="W432" s="29" t="s">
        <v>8</v>
      </c>
      <c r="X432" s="29" t="s">
        <v>8</v>
      </c>
      <c r="Y432" s="29" t="s">
        <v>8</v>
      </c>
      <c r="Z432" s="29" t="s">
        <v>8</v>
      </c>
      <c r="AA432" s="29" t="s">
        <v>8</v>
      </c>
      <c r="AB432" s="29" t="s">
        <v>8</v>
      </c>
      <c r="AC432" s="29" t="s">
        <v>8</v>
      </c>
      <c r="AD432" s="29">
        <v>3</v>
      </c>
      <c r="AE432" s="29" t="s">
        <v>8</v>
      </c>
      <c r="AF432" s="29">
        <v>3</v>
      </c>
      <c r="AG432" s="29" t="s">
        <v>8</v>
      </c>
      <c r="AH432" s="29" t="s">
        <v>8</v>
      </c>
      <c r="AI432" s="29" t="s">
        <v>8</v>
      </c>
      <c r="AJ432" s="29" t="s">
        <v>8</v>
      </c>
      <c r="AK432" s="29" t="s">
        <v>8</v>
      </c>
      <c r="AL432" s="29" t="s">
        <v>8</v>
      </c>
      <c r="AM432" s="29" t="s">
        <v>8</v>
      </c>
      <c r="AN432" s="29" t="s">
        <v>8</v>
      </c>
      <c r="AO432" s="29" t="s">
        <v>8</v>
      </c>
      <c r="AP432" s="29" t="s">
        <v>8</v>
      </c>
      <c r="AQ432" s="29" t="s">
        <v>8</v>
      </c>
      <c r="AR432" s="29" t="s">
        <v>8</v>
      </c>
      <c r="AS432" s="29" t="s">
        <v>8</v>
      </c>
      <c r="AT432" s="29" t="s">
        <v>8</v>
      </c>
      <c r="AU432" s="29" t="s">
        <v>8</v>
      </c>
      <c r="AV432" s="29" t="s">
        <v>8</v>
      </c>
      <c r="AW432" s="29" t="s">
        <v>8</v>
      </c>
      <c r="AX432" s="29" t="s">
        <v>8</v>
      </c>
      <c r="AY432" s="29" t="s">
        <v>8</v>
      </c>
      <c r="AZ432" s="29" t="s">
        <v>8</v>
      </c>
      <c r="BA432" s="29" t="s">
        <v>8</v>
      </c>
      <c r="BB432" s="29" t="s">
        <v>8</v>
      </c>
      <c r="BC432" s="29" t="s">
        <v>8</v>
      </c>
      <c r="BD432" s="29" t="s">
        <v>8</v>
      </c>
      <c r="BE432" s="29" t="s">
        <v>8</v>
      </c>
      <c r="BF432" s="29" t="s">
        <v>8</v>
      </c>
      <c r="BG432" s="29" t="s">
        <v>8</v>
      </c>
      <c r="BH432" s="29" t="s">
        <v>8</v>
      </c>
      <c r="BI432" s="29" t="s">
        <v>8</v>
      </c>
      <c r="BJ432" s="29" t="s">
        <v>8</v>
      </c>
      <c r="BK432" s="29" t="s">
        <v>8</v>
      </c>
      <c r="BL432" s="29" t="s">
        <v>8</v>
      </c>
      <c r="BM432" s="29" t="s">
        <v>8</v>
      </c>
      <c r="BN432" s="29" t="s">
        <v>8</v>
      </c>
      <c r="BO432" s="29" t="s">
        <v>8</v>
      </c>
      <c r="BP432" s="29" t="s">
        <v>8</v>
      </c>
      <c r="BQ432" s="29" t="s">
        <v>8</v>
      </c>
      <c r="BR432" s="29" t="s">
        <v>8</v>
      </c>
      <c r="BS432" s="29" t="s">
        <v>5675</v>
      </c>
      <c r="BT432" s="29" t="b">
        <v>1</v>
      </c>
      <c r="BU432" s="29" t="b">
        <v>0</v>
      </c>
      <c r="BV432" s="29" t="b">
        <v>1</v>
      </c>
      <c r="BW432" s="29" t="b">
        <v>0</v>
      </c>
      <c r="BX432" s="29" t="b">
        <v>0</v>
      </c>
      <c r="BY432" s="29" t="b">
        <v>0</v>
      </c>
      <c r="BZ432" s="29" t="b">
        <v>0</v>
      </c>
      <c r="CA432" s="29" t="b">
        <v>0</v>
      </c>
      <c r="CB432" s="29">
        <v>1</v>
      </c>
      <c r="CC432" s="29" t="s">
        <v>5676</v>
      </c>
      <c r="CD432" s="29" t="s">
        <v>5677</v>
      </c>
      <c r="CE432" s="29" t="s">
        <v>5678</v>
      </c>
      <c r="CF432" s="29" t="s">
        <v>5679</v>
      </c>
    </row>
    <row r="433" spans="1:84" x14ac:dyDescent="0.25">
      <c r="A433" s="29" t="s">
        <v>5680</v>
      </c>
      <c r="B433" s="29">
        <v>310410946642114</v>
      </c>
      <c r="C433" s="29">
        <v>8.9014103279466398E+19</v>
      </c>
      <c r="D433" s="29">
        <v>353118084379430</v>
      </c>
      <c r="E433" s="29">
        <v>44</v>
      </c>
      <c r="F433" s="29">
        <v>10</v>
      </c>
      <c r="G433" s="29">
        <v>1409</v>
      </c>
      <c r="H433" s="29">
        <v>1409</v>
      </c>
      <c r="I433" s="29" t="s">
        <v>5681</v>
      </c>
      <c r="J433" s="29" t="s">
        <v>5682</v>
      </c>
      <c r="K433" s="50">
        <v>2.38692602410794E+16</v>
      </c>
      <c r="L433" s="50">
        <v>9042977399018430</v>
      </c>
      <c r="M433" s="50">
        <v>-4071222955861780</v>
      </c>
      <c r="N433" s="29" t="s">
        <v>18972</v>
      </c>
      <c r="O433" s="29">
        <v>1</v>
      </c>
      <c r="P433" s="29">
        <v>1</v>
      </c>
      <c r="Q433" s="29" t="s">
        <v>18997</v>
      </c>
      <c r="R433" s="29" t="s">
        <v>8</v>
      </c>
      <c r="S433" s="29" t="s">
        <v>8</v>
      </c>
      <c r="T433" s="29" t="s">
        <v>8</v>
      </c>
      <c r="U433" s="29" t="s">
        <v>8</v>
      </c>
      <c r="V433" s="29" t="s">
        <v>8</v>
      </c>
      <c r="W433" s="29" t="s">
        <v>8</v>
      </c>
      <c r="X433" s="29" t="s">
        <v>8</v>
      </c>
      <c r="Y433" s="29" t="s">
        <v>8</v>
      </c>
      <c r="Z433" s="29" t="s">
        <v>8</v>
      </c>
      <c r="AA433" s="29" t="s">
        <v>8</v>
      </c>
      <c r="AB433" s="29" t="s">
        <v>8</v>
      </c>
      <c r="AC433" s="29" t="s">
        <v>8</v>
      </c>
      <c r="AD433" s="29" t="s">
        <v>8</v>
      </c>
      <c r="AE433" s="29" t="s">
        <v>8</v>
      </c>
      <c r="AF433" s="29" t="s">
        <v>8</v>
      </c>
      <c r="AG433" s="29" t="s">
        <v>8</v>
      </c>
      <c r="AH433" s="29" t="s">
        <v>8</v>
      </c>
      <c r="AI433" s="29" t="s">
        <v>8</v>
      </c>
      <c r="AJ433" s="29" t="s">
        <v>8</v>
      </c>
      <c r="AK433" s="29" t="s">
        <v>8</v>
      </c>
      <c r="AL433" s="29" t="s">
        <v>8</v>
      </c>
      <c r="AM433" s="29">
        <v>4</v>
      </c>
      <c r="AN433" s="29" t="s">
        <v>5683</v>
      </c>
      <c r="AO433" s="29">
        <v>0</v>
      </c>
      <c r="AP433" s="29" t="s">
        <v>8</v>
      </c>
      <c r="AQ433" s="29">
        <v>1</v>
      </c>
      <c r="AR433" s="29" t="s">
        <v>18998</v>
      </c>
      <c r="AS433" s="29" t="s">
        <v>18983</v>
      </c>
      <c r="AT433" s="29" t="s">
        <v>8</v>
      </c>
      <c r="AU433" s="29" t="s">
        <v>8</v>
      </c>
      <c r="AV433" s="29" t="s">
        <v>8</v>
      </c>
      <c r="AW433" s="29" t="s">
        <v>8</v>
      </c>
      <c r="AX433" s="29" t="s">
        <v>8</v>
      </c>
      <c r="AY433" s="29" t="s">
        <v>8</v>
      </c>
      <c r="AZ433" s="29" t="s">
        <v>8</v>
      </c>
      <c r="BA433" s="29" t="s">
        <v>8</v>
      </c>
      <c r="BB433" s="29" t="s">
        <v>8</v>
      </c>
      <c r="BC433" s="29" t="s">
        <v>8</v>
      </c>
      <c r="BD433" s="29" t="s">
        <v>8</v>
      </c>
      <c r="BE433" s="29" t="s">
        <v>8</v>
      </c>
      <c r="BF433" s="29" t="s">
        <v>8</v>
      </c>
      <c r="BG433" s="29" t="s">
        <v>8</v>
      </c>
      <c r="BH433" s="29" t="s">
        <v>8</v>
      </c>
      <c r="BI433" s="29" t="s">
        <v>8</v>
      </c>
      <c r="BJ433" s="29" t="s">
        <v>8</v>
      </c>
      <c r="BK433" s="29" t="s">
        <v>8</v>
      </c>
      <c r="BL433" s="29" t="s">
        <v>8</v>
      </c>
      <c r="BM433" s="29" t="s">
        <v>8</v>
      </c>
      <c r="BN433" s="29" t="s">
        <v>8</v>
      </c>
      <c r="BO433" s="29" t="s">
        <v>8</v>
      </c>
      <c r="BP433" s="29" t="s">
        <v>8</v>
      </c>
      <c r="BQ433" s="29" t="s">
        <v>8</v>
      </c>
      <c r="BR433" s="29" t="s">
        <v>8</v>
      </c>
      <c r="BS433" s="29" t="s">
        <v>5684</v>
      </c>
      <c r="BT433" s="29" t="b">
        <v>0</v>
      </c>
      <c r="BU433" s="29" t="b">
        <v>0</v>
      </c>
      <c r="BV433" s="29" t="b">
        <v>0</v>
      </c>
      <c r="BW433" s="29" t="b">
        <v>0</v>
      </c>
      <c r="BX433" s="29" t="b">
        <v>1</v>
      </c>
      <c r="BY433" s="29" t="b">
        <v>0</v>
      </c>
      <c r="BZ433" s="29" t="b">
        <v>0</v>
      </c>
      <c r="CA433" s="29" t="b">
        <v>1</v>
      </c>
      <c r="CB433" s="29">
        <v>1</v>
      </c>
      <c r="CC433" s="29" t="s">
        <v>5685</v>
      </c>
      <c r="CD433" s="29" t="s">
        <v>5686</v>
      </c>
      <c r="CE433" s="29" t="s">
        <v>5687</v>
      </c>
      <c r="CF433" s="29" t="s">
        <v>5688</v>
      </c>
    </row>
    <row r="434" spans="1:84" x14ac:dyDescent="0.25">
      <c r="A434" s="29" t="s">
        <v>5689</v>
      </c>
      <c r="B434" s="29">
        <v>310410946642114</v>
      </c>
      <c r="C434" s="29">
        <v>8.9014103279466398E+19</v>
      </c>
      <c r="D434" s="29">
        <v>353118084379430</v>
      </c>
      <c r="E434" s="29">
        <v>44</v>
      </c>
      <c r="F434" s="29">
        <v>9</v>
      </c>
      <c r="G434" s="29">
        <v>1412</v>
      </c>
      <c r="H434" s="29">
        <v>1412</v>
      </c>
      <c r="I434" s="29" t="s">
        <v>5690</v>
      </c>
      <c r="J434" s="29" t="s">
        <v>5691</v>
      </c>
      <c r="K434" s="50">
        <v>2.38692697775344E+16</v>
      </c>
      <c r="L434" s="50">
        <v>904298807060747</v>
      </c>
      <c r="M434" s="50">
        <v>-4931840559191850</v>
      </c>
      <c r="N434" s="29" t="s">
        <v>18972</v>
      </c>
      <c r="O434" s="29">
        <v>1</v>
      </c>
      <c r="P434" s="29">
        <v>1</v>
      </c>
      <c r="Q434" s="29" t="s">
        <v>18997</v>
      </c>
      <c r="R434" s="29" t="s">
        <v>8</v>
      </c>
      <c r="S434" s="29" t="s">
        <v>8</v>
      </c>
      <c r="T434" s="29" t="s">
        <v>8</v>
      </c>
      <c r="U434" s="29" t="s">
        <v>8</v>
      </c>
      <c r="V434" s="29">
        <v>5</v>
      </c>
      <c r="W434" s="29" t="s">
        <v>5683</v>
      </c>
      <c r="X434" s="29">
        <v>0</v>
      </c>
      <c r="Y434" s="29" t="s">
        <v>8</v>
      </c>
      <c r="Z434" s="29">
        <v>1</v>
      </c>
      <c r="AA434" s="29" t="s">
        <v>18992</v>
      </c>
      <c r="AB434" s="29" t="s">
        <v>18998</v>
      </c>
      <c r="AC434" s="29" t="s">
        <v>8</v>
      </c>
      <c r="AD434" s="29" t="s">
        <v>8</v>
      </c>
      <c r="AE434" s="29" t="s">
        <v>8</v>
      </c>
      <c r="AF434" s="29" t="s">
        <v>8</v>
      </c>
      <c r="AG434" s="29" t="s">
        <v>8</v>
      </c>
      <c r="AH434" s="29" t="s">
        <v>8</v>
      </c>
      <c r="AI434" s="29" t="s">
        <v>8</v>
      </c>
      <c r="AJ434" s="29" t="s">
        <v>8</v>
      </c>
      <c r="AK434" s="29" t="s">
        <v>8</v>
      </c>
      <c r="AL434" s="29" t="s">
        <v>8</v>
      </c>
      <c r="AM434" s="29" t="s">
        <v>8</v>
      </c>
      <c r="AN434" s="29" t="s">
        <v>8</v>
      </c>
      <c r="AO434" s="29" t="s">
        <v>8</v>
      </c>
      <c r="AP434" s="29" t="s">
        <v>8</v>
      </c>
      <c r="AQ434" s="29" t="s">
        <v>8</v>
      </c>
      <c r="AR434" s="29" t="s">
        <v>8</v>
      </c>
      <c r="AS434" s="29" t="s">
        <v>8</v>
      </c>
      <c r="AT434" s="29" t="s">
        <v>8</v>
      </c>
      <c r="AU434" s="29" t="s">
        <v>8</v>
      </c>
      <c r="AV434" s="29" t="s">
        <v>8</v>
      </c>
      <c r="AW434" s="29" t="s">
        <v>8</v>
      </c>
      <c r="AX434" s="29" t="s">
        <v>8</v>
      </c>
      <c r="AY434" s="29" t="s">
        <v>8</v>
      </c>
      <c r="AZ434" s="29" t="s">
        <v>8</v>
      </c>
      <c r="BA434" s="29" t="s">
        <v>8</v>
      </c>
      <c r="BB434" s="29" t="s">
        <v>8</v>
      </c>
      <c r="BC434" s="29" t="s">
        <v>8</v>
      </c>
      <c r="BD434" s="29" t="s">
        <v>8</v>
      </c>
      <c r="BE434" s="29" t="s">
        <v>8</v>
      </c>
      <c r="BF434" s="29" t="s">
        <v>8</v>
      </c>
      <c r="BG434" s="29" t="s">
        <v>8</v>
      </c>
      <c r="BH434" s="29" t="s">
        <v>8</v>
      </c>
      <c r="BI434" s="29" t="s">
        <v>8</v>
      </c>
      <c r="BJ434" s="29" t="s">
        <v>8</v>
      </c>
      <c r="BK434" s="29" t="s">
        <v>8</v>
      </c>
      <c r="BL434" s="29" t="s">
        <v>8</v>
      </c>
      <c r="BM434" s="29" t="s">
        <v>8</v>
      </c>
      <c r="BN434" s="29" t="s">
        <v>8</v>
      </c>
      <c r="BO434" s="29" t="s">
        <v>8</v>
      </c>
      <c r="BP434" s="29" t="s">
        <v>8</v>
      </c>
      <c r="BQ434" s="29" t="s">
        <v>8</v>
      </c>
      <c r="BR434" s="29" t="s">
        <v>8</v>
      </c>
      <c r="BS434" s="29" t="s">
        <v>5355</v>
      </c>
      <c r="BT434" s="29" t="b">
        <v>0</v>
      </c>
      <c r="BU434" s="29" t="b">
        <v>1</v>
      </c>
      <c r="BV434" s="29" t="b">
        <v>0</v>
      </c>
      <c r="BW434" s="29" t="b">
        <v>0</v>
      </c>
      <c r="BX434" s="29" t="b">
        <v>1</v>
      </c>
      <c r="BY434" s="29" t="b">
        <v>0</v>
      </c>
      <c r="BZ434" s="29" t="b">
        <v>0</v>
      </c>
      <c r="CA434" s="29" t="b">
        <v>0</v>
      </c>
      <c r="CB434" s="29">
        <v>1</v>
      </c>
      <c r="CC434" s="29" t="s">
        <v>5692</v>
      </c>
      <c r="CD434" s="29" t="s">
        <v>5693</v>
      </c>
      <c r="CE434" s="29" t="s">
        <v>5694</v>
      </c>
      <c r="CF434" s="29" t="s">
        <v>5695</v>
      </c>
    </row>
    <row r="435" spans="1:84" x14ac:dyDescent="0.25">
      <c r="A435" s="29" t="s">
        <v>5696</v>
      </c>
      <c r="B435" s="29">
        <v>310410946642114</v>
      </c>
      <c r="C435" s="29">
        <v>8.9014103279466398E+19</v>
      </c>
      <c r="D435" s="29">
        <v>353118084379430</v>
      </c>
      <c r="E435" s="29">
        <v>44</v>
      </c>
      <c r="F435" s="29">
        <v>10</v>
      </c>
      <c r="G435" s="29">
        <v>1410</v>
      </c>
      <c r="H435" s="29">
        <v>1410</v>
      </c>
      <c r="I435" s="29" t="s">
        <v>5697</v>
      </c>
      <c r="J435" s="29" t="s">
        <v>5698</v>
      </c>
      <c r="K435" s="50">
        <v>2.38697578955651E+16</v>
      </c>
      <c r="L435" s="50">
        <v>9043022983696660</v>
      </c>
      <c r="M435" s="50">
        <v>-2.67486826823347E+16</v>
      </c>
      <c r="N435" s="29" t="s">
        <v>18972</v>
      </c>
      <c r="O435" s="29">
        <v>1</v>
      </c>
      <c r="P435" s="29">
        <v>1</v>
      </c>
      <c r="Q435" s="29" t="s">
        <v>18997</v>
      </c>
      <c r="R435" s="29" t="s">
        <v>8</v>
      </c>
      <c r="S435" s="29" t="s">
        <v>8</v>
      </c>
      <c r="T435" s="29" t="s">
        <v>8</v>
      </c>
      <c r="U435" s="29" t="s">
        <v>8</v>
      </c>
      <c r="V435" s="29" t="s">
        <v>8</v>
      </c>
      <c r="W435" s="29" t="s">
        <v>8</v>
      </c>
      <c r="X435" s="29" t="s">
        <v>8</v>
      </c>
      <c r="Y435" s="29" t="s">
        <v>8</v>
      </c>
      <c r="Z435" s="29" t="s">
        <v>8</v>
      </c>
      <c r="AA435" s="29" t="s">
        <v>8</v>
      </c>
      <c r="AB435" s="29" t="s">
        <v>8</v>
      </c>
      <c r="AC435" s="29" t="s">
        <v>8</v>
      </c>
      <c r="AD435" s="29" t="s">
        <v>8</v>
      </c>
      <c r="AE435" s="29" t="s">
        <v>8</v>
      </c>
      <c r="AF435" s="29" t="s">
        <v>8</v>
      </c>
      <c r="AG435" s="29" t="s">
        <v>8</v>
      </c>
      <c r="AH435" s="29" t="s">
        <v>8</v>
      </c>
      <c r="AI435" s="29" t="s">
        <v>8</v>
      </c>
      <c r="AJ435" s="29" t="s">
        <v>8</v>
      </c>
      <c r="AK435" s="29" t="s">
        <v>8</v>
      </c>
      <c r="AL435" s="29" t="s">
        <v>8</v>
      </c>
      <c r="AM435" s="29">
        <v>4</v>
      </c>
      <c r="AN435" s="29" t="s">
        <v>5683</v>
      </c>
      <c r="AO435" s="29">
        <v>0</v>
      </c>
      <c r="AP435" s="29" t="s">
        <v>8</v>
      </c>
      <c r="AQ435" s="29">
        <v>1</v>
      </c>
      <c r="AR435" s="29" t="s">
        <v>18992</v>
      </c>
      <c r="AS435" s="29" t="s">
        <v>18982</v>
      </c>
      <c r="AT435" s="29" t="s">
        <v>8</v>
      </c>
      <c r="AU435" s="29" t="s">
        <v>8</v>
      </c>
      <c r="AV435" s="29" t="s">
        <v>8</v>
      </c>
      <c r="AW435" s="29" t="s">
        <v>8</v>
      </c>
      <c r="AX435" s="29" t="s">
        <v>8</v>
      </c>
      <c r="AY435" s="29" t="s">
        <v>8</v>
      </c>
      <c r="AZ435" s="29" t="s">
        <v>8</v>
      </c>
      <c r="BA435" s="29" t="s">
        <v>8</v>
      </c>
      <c r="BB435" s="29" t="s">
        <v>8</v>
      </c>
      <c r="BC435" s="29" t="s">
        <v>8</v>
      </c>
      <c r="BD435" s="29" t="s">
        <v>8</v>
      </c>
      <c r="BE435" s="29" t="s">
        <v>8</v>
      </c>
      <c r="BF435" s="29" t="s">
        <v>8</v>
      </c>
      <c r="BG435" s="29" t="s">
        <v>8</v>
      </c>
      <c r="BH435" s="29" t="s">
        <v>8</v>
      </c>
      <c r="BI435" s="29" t="s">
        <v>8</v>
      </c>
      <c r="BJ435" s="29" t="s">
        <v>8</v>
      </c>
      <c r="BK435" s="29" t="s">
        <v>8</v>
      </c>
      <c r="BL435" s="29" t="s">
        <v>8</v>
      </c>
      <c r="BM435" s="29" t="s">
        <v>8</v>
      </c>
      <c r="BN435" s="29" t="s">
        <v>8</v>
      </c>
      <c r="BO435" s="29" t="s">
        <v>8</v>
      </c>
      <c r="BP435" s="29" t="s">
        <v>8</v>
      </c>
      <c r="BQ435" s="29" t="s">
        <v>8</v>
      </c>
      <c r="BR435" s="29" t="s">
        <v>8</v>
      </c>
      <c r="BS435" s="29" t="s">
        <v>5684</v>
      </c>
      <c r="BT435" s="29" t="b">
        <v>0</v>
      </c>
      <c r="BU435" s="29" t="b">
        <v>1</v>
      </c>
      <c r="BV435" s="29" t="b">
        <v>0</v>
      </c>
      <c r="BW435" s="29" t="b">
        <v>0</v>
      </c>
      <c r="BX435" s="29" t="b">
        <v>1</v>
      </c>
      <c r="BY435" s="29" t="b">
        <v>0</v>
      </c>
      <c r="BZ435" s="29" t="b">
        <v>0</v>
      </c>
      <c r="CA435" s="29" t="b">
        <v>0</v>
      </c>
      <c r="CB435" s="29">
        <v>1</v>
      </c>
      <c r="CC435" s="29" t="s">
        <v>5699</v>
      </c>
      <c r="CD435" s="29" t="s">
        <v>5700</v>
      </c>
      <c r="CE435" s="29" t="s">
        <v>5701</v>
      </c>
      <c r="CF435" s="29" t="s">
        <v>5702</v>
      </c>
    </row>
    <row r="436" spans="1:84" x14ac:dyDescent="0.25">
      <c r="A436" s="29" t="s">
        <v>5703</v>
      </c>
      <c r="B436" s="29">
        <v>310410946642114</v>
      </c>
      <c r="C436" s="29">
        <v>8.9014103279466398E+19</v>
      </c>
      <c r="D436" s="29">
        <v>353118084379430</v>
      </c>
      <c r="E436" s="29">
        <v>44</v>
      </c>
      <c r="F436" s="29">
        <v>9</v>
      </c>
      <c r="G436" s="29">
        <v>1413</v>
      </c>
      <c r="H436" s="29">
        <v>1413</v>
      </c>
      <c r="I436" s="29" t="s">
        <v>5704</v>
      </c>
      <c r="J436" s="29" t="s">
        <v>5705</v>
      </c>
      <c r="K436" s="50">
        <v>2.38678597931099E+16</v>
      </c>
      <c r="L436" s="50">
        <v>9043151436017590</v>
      </c>
      <c r="M436" s="50">
        <v>-4200038355939290</v>
      </c>
      <c r="N436" s="29" t="s">
        <v>18972</v>
      </c>
      <c r="O436" s="29">
        <v>1</v>
      </c>
      <c r="P436" s="29">
        <v>1</v>
      </c>
      <c r="Q436" s="29" t="s">
        <v>19138</v>
      </c>
      <c r="R436" s="29" t="s">
        <v>8</v>
      </c>
      <c r="S436" s="29" t="s">
        <v>8</v>
      </c>
      <c r="T436" s="29" t="s">
        <v>8</v>
      </c>
      <c r="U436" s="29" t="s">
        <v>8</v>
      </c>
      <c r="V436" s="29">
        <v>4</v>
      </c>
      <c r="W436" s="29" t="s">
        <v>8</v>
      </c>
      <c r="X436" s="29">
        <v>1</v>
      </c>
      <c r="Y436" s="29">
        <v>1</v>
      </c>
      <c r="Z436" s="29">
        <v>1</v>
      </c>
      <c r="AA436" s="29" t="s">
        <v>18983</v>
      </c>
      <c r="AB436" s="29" t="s">
        <v>18989</v>
      </c>
      <c r="AC436" s="29" t="s">
        <v>8</v>
      </c>
      <c r="AD436" s="29" t="s">
        <v>8</v>
      </c>
      <c r="AE436" s="29" t="s">
        <v>8</v>
      </c>
      <c r="AF436" s="29" t="s">
        <v>8</v>
      </c>
      <c r="AG436" s="29" t="s">
        <v>8</v>
      </c>
      <c r="AH436" s="29" t="s">
        <v>8</v>
      </c>
      <c r="AI436" s="29" t="s">
        <v>8</v>
      </c>
      <c r="AJ436" s="29" t="s">
        <v>8</v>
      </c>
      <c r="AK436" s="29" t="s">
        <v>8</v>
      </c>
      <c r="AL436" s="29" t="s">
        <v>8</v>
      </c>
      <c r="AM436" s="29" t="s">
        <v>8</v>
      </c>
      <c r="AN436" s="29" t="s">
        <v>8</v>
      </c>
      <c r="AO436" s="29" t="s">
        <v>8</v>
      </c>
      <c r="AP436" s="29" t="s">
        <v>8</v>
      </c>
      <c r="AQ436" s="29" t="s">
        <v>8</v>
      </c>
      <c r="AR436" s="29" t="s">
        <v>8</v>
      </c>
      <c r="AS436" s="29" t="s">
        <v>8</v>
      </c>
      <c r="AT436" s="29" t="s">
        <v>8</v>
      </c>
      <c r="AU436" s="29" t="s">
        <v>8</v>
      </c>
      <c r="AV436" s="29" t="s">
        <v>8</v>
      </c>
      <c r="AW436" s="29" t="s">
        <v>8</v>
      </c>
      <c r="AX436" s="29" t="s">
        <v>8</v>
      </c>
      <c r="AY436" s="29" t="s">
        <v>8</v>
      </c>
      <c r="AZ436" s="29" t="s">
        <v>8</v>
      </c>
      <c r="BA436" s="29" t="s">
        <v>8</v>
      </c>
      <c r="BB436" s="29" t="s">
        <v>8</v>
      </c>
      <c r="BC436" s="29" t="s">
        <v>8</v>
      </c>
      <c r="BD436" s="29" t="s">
        <v>8</v>
      </c>
      <c r="BE436" s="29" t="s">
        <v>8</v>
      </c>
      <c r="BF436" s="29" t="s">
        <v>8</v>
      </c>
      <c r="BG436" s="29" t="s">
        <v>8</v>
      </c>
      <c r="BH436" s="29" t="s">
        <v>8</v>
      </c>
      <c r="BI436" s="29" t="s">
        <v>8</v>
      </c>
      <c r="BJ436" s="29" t="s">
        <v>8</v>
      </c>
      <c r="BK436" s="29" t="s">
        <v>8</v>
      </c>
      <c r="BL436" s="29" t="s">
        <v>8</v>
      </c>
      <c r="BM436" s="29" t="s">
        <v>8</v>
      </c>
      <c r="BN436" s="29" t="s">
        <v>8</v>
      </c>
      <c r="BO436" s="29" t="s">
        <v>8</v>
      </c>
      <c r="BP436" s="29" t="s">
        <v>8</v>
      </c>
      <c r="BQ436" s="29" t="s">
        <v>8</v>
      </c>
      <c r="BR436" s="29" t="s">
        <v>8</v>
      </c>
      <c r="BS436" s="29" t="s">
        <v>5706</v>
      </c>
      <c r="BT436" s="29" t="b">
        <v>0</v>
      </c>
      <c r="BU436" s="29" t="b">
        <v>1</v>
      </c>
      <c r="BV436" s="29" t="b">
        <v>0</v>
      </c>
      <c r="BW436" s="29" t="b">
        <v>0</v>
      </c>
      <c r="BX436" s="29" t="b">
        <v>1</v>
      </c>
      <c r="BY436" s="29" t="b">
        <v>0</v>
      </c>
      <c r="BZ436" s="29" t="b">
        <v>0</v>
      </c>
      <c r="CA436" s="29" t="b">
        <v>0</v>
      </c>
      <c r="CB436" s="29">
        <v>1</v>
      </c>
      <c r="CC436" s="29" t="s">
        <v>5707</v>
      </c>
      <c r="CD436" s="29" t="s">
        <v>5708</v>
      </c>
      <c r="CE436" s="29" t="s">
        <v>5709</v>
      </c>
      <c r="CF436" s="29" t="s">
        <v>5710</v>
      </c>
    </row>
    <row r="437" spans="1:84" x14ac:dyDescent="0.25">
      <c r="A437" s="29" t="s">
        <v>5711</v>
      </c>
      <c r="B437" s="29">
        <v>310410946642114</v>
      </c>
      <c r="C437" s="29">
        <v>8.9014103279466398E+19</v>
      </c>
      <c r="D437" s="29">
        <v>353118084379430</v>
      </c>
      <c r="E437" s="29">
        <v>44</v>
      </c>
      <c r="F437" s="29">
        <v>10</v>
      </c>
      <c r="G437" s="29">
        <v>1411</v>
      </c>
      <c r="H437" s="29">
        <v>1411</v>
      </c>
      <c r="I437" s="29" t="s">
        <v>5712</v>
      </c>
      <c r="J437" s="29" t="s">
        <v>5713</v>
      </c>
      <c r="K437" s="50">
        <v>2.38690729233948E+16</v>
      </c>
      <c r="L437" s="50">
        <v>9043183831025850</v>
      </c>
      <c r="M437" s="50">
        <v>-3776430675674480</v>
      </c>
      <c r="N437" s="29" t="s">
        <v>18972</v>
      </c>
      <c r="O437" s="29">
        <v>1</v>
      </c>
      <c r="P437" s="29">
        <v>0</v>
      </c>
      <c r="Q437" s="29" t="s">
        <v>18997</v>
      </c>
      <c r="R437" s="29" t="s">
        <v>8</v>
      </c>
      <c r="S437" s="29" t="s">
        <v>8</v>
      </c>
      <c r="T437" s="29" t="s">
        <v>8</v>
      </c>
      <c r="U437" s="29" t="s">
        <v>8</v>
      </c>
      <c r="V437" s="29" t="s">
        <v>8</v>
      </c>
      <c r="W437" s="29" t="s">
        <v>8</v>
      </c>
      <c r="X437" s="29" t="s">
        <v>8</v>
      </c>
      <c r="Y437" s="29" t="s">
        <v>8</v>
      </c>
      <c r="Z437" s="29" t="s">
        <v>8</v>
      </c>
      <c r="AA437" s="29" t="s">
        <v>8</v>
      </c>
      <c r="AB437" s="29" t="s">
        <v>8</v>
      </c>
      <c r="AC437" s="29" t="s">
        <v>8</v>
      </c>
      <c r="AD437" s="29" t="s">
        <v>8</v>
      </c>
      <c r="AE437" s="29" t="s">
        <v>8</v>
      </c>
      <c r="AF437" s="29" t="s">
        <v>8</v>
      </c>
      <c r="AG437" s="29" t="s">
        <v>8</v>
      </c>
      <c r="AH437" s="29" t="s">
        <v>8</v>
      </c>
      <c r="AI437" s="29" t="s">
        <v>8</v>
      </c>
      <c r="AJ437" s="29" t="s">
        <v>8</v>
      </c>
      <c r="AK437" s="29" t="s">
        <v>8</v>
      </c>
      <c r="AL437" s="29" t="s">
        <v>8</v>
      </c>
      <c r="AM437" s="29">
        <v>4</v>
      </c>
      <c r="AN437" s="29" t="s">
        <v>5714</v>
      </c>
      <c r="AO437" s="29">
        <v>0</v>
      </c>
      <c r="AP437" s="29" t="s">
        <v>8</v>
      </c>
      <c r="AQ437" s="29">
        <v>1</v>
      </c>
      <c r="AR437" s="29" t="s">
        <v>19001</v>
      </c>
      <c r="AS437" s="29" t="s">
        <v>19008</v>
      </c>
      <c r="AT437" s="29" t="s">
        <v>8</v>
      </c>
      <c r="AU437" s="29" t="s">
        <v>8</v>
      </c>
      <c r="AV437" s="29" t="s">
        <v>8</v>
      </c>
      <c r="AW437" s="29" t="s">
        <v>8</v>
      </c>
      <c r="AX437" s="29" t="s">
        <v>8</v>
      </c>
      <c r="AY437" s="29" t="s">
        <v>8</v>
      </c>
      <c r="AZ437" s="29" t="s">
        <v>8</v>
      </c>
      <c r="BA437" s="29" t="s">
        <v>8</v>
      </c>
      <c r="BB437" s="29" t="s">
        <v>8</v>
      </c>
      <c r="BC437" s="29" t="s">
        <v>8</v>
      </c>
      <c r="BD437" s="29" t="s">
        <v>8</v>
      </c>
      <c r="BE437" s="29" t="s">
        <v>8</v>
      </c>
      <c r="BF437" s="29" t="s">
        <v>8</v>
      </c>
      <c r="BG437" s="29" t="s">
        <v>8</v>
      </c>
      <c r="BH437" s="29" t="s">
        <v>8</v>
      </c>
      <c r="BI437" s="29" t="s">
        <v>8</v>
      </c>
      <c r="BJ437" s="29" t="s">
        <v>8</v>
      </c>
      <c r="BK437" s="29" t="s">
        <v>8</v>
      </c>
      <c r="BL437" s="29" t="s">
        <v>8</v>
      </c>
      <c r="BM437" s="29" t="s">
        <v>8</v>
      </c>
      <c r="BN437" s="29" t="s">
        <v>8</v>
      </c>
      <c r="BO437" s="29" t="s">
        <v>8</v>
      </c>
      <c r="BP437" s="29" t="s">
        <v>8</v>
      </c>
      <c r="BQ437" s="29" t="s">
        <v>8</v>
      </c>
      <c r="BR437" s="29" t="s">
        <v>8</v>
      </c>
      <c r="BS437" s="29" t="s">
        <v>5355</v>
      </c>
      <c r="BT437" s="29" t="b">
        <v>0</v>
      </c>
      <c r="BU437" s="29" t="b">
        <v>1</v>
      </c>
      <c r="BV437" s="29" t="b">
        <v>0</v>
      </c>
      <c r="BW437" s="29" t="b">
        <v>0</v>
      </c>
      <c r="BX437" s="29" t="b">
        <v>1</v>
      </c>
      <c r="BY437" s="29" t="b">
        <v>0</v>
      </c>
      <c r="BZ437" s="29" t="b">
        <v>0</v>
      </c>
      <c r="CA437" s="29" t="b">
        <v>0</v>
      </c>
      <c r="CB437" s="29">
        <v>1</v>
      </c>
      <c r="CC437" s="29" t="s">
        <v>5715</v>
      </c>
      <c r="CD437" s="29" t="s">
        <v>5716</v>
      </c>
      <c r="CE437" s="29" t="s">
        <v>5717</v>
      </c>
      <c r="CF437" s="29" t="s">
        <v>5718</v>
      </c>
    </row>
    <row r="438" spans="1:84" x14ac:dyDescent="0.25">
      <c r="A438" s="29" t="s">
        <v>5719</v>
      </c>
      <c r="B438" s="29">
        <v>310410946642114</v>
      </c>
      <c r="C438" s="29">
        <v>8.9014103279466398E+19</v>
      </c>
      <c r="D438" s="29">
        <v>353118084379430</v>
      </c>
      <c r="E438" s="29">
        <v>44</v>
      </c>
      <c r="F438" s="29">
        <v>11</v>
      </c>
      <c r="G438" s="29">
        <v>1414</v>
      </c>
      <c r="H438" s="29">
        <v>1414</v>
      </c>
      <c r="I438" s="29" t="s">
        <v>5720</v>
      </c>
      <c r="J438" s="29" t="s">
        <v>5721</v>
      </c>
      <c r="K438" s="50">
        <v>2387110158432280</v>
      </c>
      <c r="L438" s="50">
        <v>9043390583127450</v>
      </c>
      <c r="M438" s="50">
        <v>-3657902855299000</v>
      </c>
      <c r="N438" s="29" t="s">
        <v>18972</v>
      </c>
      <c r="O438" s="29">
        <v>1</v>
      </c>
      <c r="P438" s="29">
        <v>0</v>
      </c>
      <c r="Q438" s="29" t="s">
        <v>8</v>
      </c>
      <c r="R438" s="29" t="s">
        <v>8</v>
      </c>
      <c r="S438" s="29" t="s">
        <v>8</v>
      </c>
      <c r="T438" s="29" t="s">
        <v>8</v>
      </c>
      <c r="U438" s="29" t="s">
        <v>8</v>
      </c>
      <c r="V438" s="29" t="s">
        <v>8</v>
      </c>
      <c r="W438" s="29" t="s">
        <v>8</v>
      </c>
      <c r="X438" s="29" t="s">
        <v>8</v>
      </c>
      <c r="Y438" s="29" t="s">
        <v>8</v>
      </c>
      <c r="Z438" s="29" t="s">
        <v>8</v>
      </c>
      <c r="AA438" s="29" t="s">
        <v>8</v>
      </c>
      <c r="AB438" s="29" t="s">
        <v>8</v>
      </c>
      <c r="AC438" s="29" t="s">
        <v>8</v>
      </c>
      <c r="AD438" s="29" t="s">
        <v>8</v>
      </c>
      <c r="AE438" s="29" t="s">
        <v>8</v>
      </c>
      <c r="AF438" s="29" t="s">
        <v>8</v>
      </c>
      <c r="AG438" s="29" t="s">
        <v>8</v>
      </c>
      <c r="AH438" s="29" t="s">
        <v>8</v>
      </c>
      <c r="AI438" s="29" t="s">
        <v>8</v>
      </c>
      <c r="AJ438" s="29" t="s">
        <v>8</v>
      </c>
      <c r="AK438" s="29" t="s">
        <v>8</v>
      </c>
      <c r="AL438" s="29" t="s">
        <v>8</v>
      </c>
      <c r="AM438" s="29" t="s">
        <v>8</v>
      </c>
      <c r="AN438" s="29" t="s">
        <v>8</v>
      </c>
      <c r="AO438" s="29" t="s">
        <v>8</v>
      </c>
      <c r="AP438" s="29" t="s">
        <v>8</v>
      </c>
      <c r="AQ438" s="29" t="s">
        <v>8</v>
      </c>
      <c r="AR438" s="29" t="s">
        <v>8</v>
      </c>
      <c r="AS438" s="29" t="s">
        <v>8</v>
      </c>
      <c r="AT438" s="29" t="s">
        <v>8</v>
      </c>
      <c r="AU438" s="29" t="s">
        <v>8</v>
      </c>
      <c r="AV438" s="29" t="s">
        <v>8</v>
      </c>
      <c r="AW438" s="29" t="s">
        <v>8</v>
      </c>
      <c r="AX438" s="29" t="s">
        <v>8</v>
      </c>
      <c r="AY438" s="29" t="s">
        <v>8</v>
      </c>
      <c r="AZ438" s="29" t="s">
        <v>8</v>
      </c>
      <c r="BA438" s="29" t="s">
        <v>8</v>
      </c>
      <c r="BB438" s="29" t="s">
        <v>8</v>
      </c>
      <c r="BC438" s="29" t="s">
        <v>8</v>
      </c>
      <c r="BD438" s="29" t="s">
        <v>8</v>
      </c>
      <c r="BE438" s="29" t="s">
        <v>8</v>
      </c>
      <c r="BF438" s="29" t="s">
        <v>8</v>
      </c>
      <c r="BG438" s="29" t="s">
        <v>8</v>
      </c>
      <c r="BH438" s="29" t="s">
        <v>8</v>
      </c>
      <c r="BI438" s="29" t="s">
        <v>8</v>
      </c>
      <c r="BJ438" s="29" t="s">
        <v>8</v>
      </c>
      <c r="BK438" s="29" t="s">
        <v>8</v>
      </c>
      <c r="BL438" s="29" t="s">
        <v>8</v>
      </c>
      <c r="BM438" s="29" t="s">
        <v>8</v>
      </c>
      <c r="BN438" s="29" t="s">
        <v>8</v>
      </c>
      <c r="BO438" s="29" t="s">
        <v>8</v>
      </c>
      <c r="BP438" s="29" t="s">
        <v>8</v>
      </c>
      <c r="BQ438" s="29">
        <v>1</v>
      </c>
      <c r="BR438" s="29" t="s">
        <v>8</v>
      </c>
      <c r="BS438" s="29" t="s">
        <v>5722</v>
      </c>
      <c r="BT438" s="29" t="b">
        <v>0</v>
      </c>
      <c r="BU438" s="29" t="b">
        <v>1</v>
      </c>
      <c r="BV438" s="29" t="b">
        <v>0</v>
      </c>
      <c r="BW438" s="29" t="b">
        <v>0</v>
      </c>
      <c r="BX438" s="29" t="b">
        <v>1</v>
      </c>
      <c r="BY438" s="29" t="b">
        <v>0</v>
      </c>
      <c r="BZ438" s="29" t="b">
        <v>0</v>
      </c>
      <c r="CA438" s="29" t="b">
        <v>0</v>
      </c>
      <c r="CB438" s="29">
        <v>1</v>
      </c>
      <c r="CC438" s="29" t="s">
        <v>5723</v>
      </c>
      <c r="CD438" s="29" t="s">
        <v>5724</v>
      </c>
      <c r="CE438" s="29" t="s">
        <v>5725</v>
      </c>
      <c r="CF438" s="29" t="s">
        <v>5726</v>
      </c>
    </row>
    <row r="439" spans="1:84" x14ac:dyDescent="0.25">
      <c r="A439" s="29" t="s">
        <v>5727</v>
      </c>
      <c r="B439" s="29">
        <v>310410946642114</v>
      </c>
      <c r="C439" s="29">
        <v>8.9014103279466398E+19</v>
      </c>
      <c r="D439" s="29">
        <v>353118084379430</v>
      </c>
      <c r="E439" s="29">
        <v>44</v>
      </c>
      <c r="F439" s="29">
        <v>11</v>
      </c>
      <c r="G439" s="29">
        <v>1415</v>
      </c>
      <c r="H439" s="29">
        <v>1415</v>
      </c>
      <c r="I439" s="29" t="s">
        <v>5728</v>
      </c>
      <c r="J439" s="29" t="s">
        <v>5729</v>
      </c>
      <c r="K439" s="50">
        <v>2.38682167888069E+16</v>
      </c>
      <c r="L439" s="50">
        <v>9042449174171030</v>
      </c>
      <c r="M439" s="50">
        <v>-4219544979329300</v>
      </c>
      <c r="N439" s="29" t="s">
        <v>18972</v>
      </c>
      <c r="O439" s="29">
        <v>1</v>
      </c>
      <c r="P439" s="29">
        <v>0</v>
      </c>
      <c r="Q439" s="29" t="s">
        <v>8</v>
      </c>
      <c r="R439" s="29" t="s">
        <v>8</v>
      </c>
      <c r="S439" s="29" t="s">
        <v>8</v>
      </c>
      <c r="T439" s="29" t="s">
        <v>8</v>
      </c>
      <c r="U439" s="29" t="s">
        <v>8</v>
      </c>
      <c r="V439" s="29" t="s">
        <v>8</v>
      </c>
      <c r="W439" s="29" t="s">
        <v>8</v>
      </c>
      <c r="X439" s="29" t="s">
        <v>8</v>
      </c>
      <c r="Y439" s="29" t="s">
        <v>8</v>
      </c>
      <c r="Z439" s="29" t="s">
        <v>8</v>
      </c>
      <c r="AA439" s="29" t="s">
        <v>8</v>
      </c>
      <c r="AB439" s="29" t="s">
        <v>8</v>
      </c>
      <c r="AC439" s="29" t="s">
        <v>8</v>
      </c>
      <c r="AD439" s="29" t="s">
        <v>8</v>
      </c>
      <c r="AE439" s="29" t="s">
        <v>8</v>
      </c>
      <c r="AF439" s="29" t="s">
        <v>8</v>
      </c>
      <c r="AG439" s="29" t="s">
        <v>8</v>
      </c>
      <c r="AH439" s="29" t="s">
        <v>8</v>
      </c>
      <c r="AI439" s="29" t="s">
        <v>8</v>
      </c>
      <c r="AJ439" s="29" t="s">
        <v>8</v>
      </c>
      <c r="AK439" s="29" t="s">
        <v>8</v>
      </c>
      <c r="AL439" s="29" t="s">
        <v>8</v>
      </c>
      <c r="AM439" s="29" t="s">
        <v>8</v>
      </c>
      <c r="AN439" s="29" t="s">
        <v>8</v>
      </c>
      <c r="AO439" s="29" t="s">
        <v>8</v>
      </c>
      <c r="AP439" s="29" t="s">
        <v>8</v>
      </c>
      <c r="AQ439" s="29" t="s">
        <v>8</v>
      </c>
      <c r="AR439" s="29" t="s">
        <v>8</v>
      </c>
      <c r="AS439" s="29" t="s">
        <v>8</v>
      </c>
      <c r="AT439" s="29" t="s">
        <v>8</v>
      </c>
      <c r="AU439" s="29" t="s">
        <v>8</v>
      </c>
      <c r="AV439" s="29" t="s">
        <v>8</v>
      </c>
      <c r="AW439" s="29" t="s">
        <v>8</v>
      </c>
      <c r="AX439" s="29" t="s">
        <v>8</v>
      </c>
      <c r="AY439" s="29" t="s">
        <v>8</v>
      </c>
      <c r="AZ439" s="29" t="s">
        <v>8</v>
      </c>
      <c r="BA439" s="29" t="s">
        <v>8</v>
      </c>
      <c r="BB439" s="29" t="s">
        <v>8</v>
      </c>
      <c r="BC439" s="29" t="s">
        <v>8</v>
      </c>
      <c r="BD439" s="29" t="s">
        <v>8</v>
      </c>
      <c r="BE439" s="29" t="s">
        <v>8</v>
      </c>
      <c r="BF439" s="29" t="s">
        <v>8</v>
      </c>
      <c r="BG439" s="29" t="s">
        <v>8</v>
      </c>
      <c r="BH439" s="29" t="s">
        <v>8</v>
      </c>
      <c r="BI439" s="29" t="s">
        <v>8</v>
      </c>
      <c r="BJ439" s="29" t="s">
        <v>8</v>
      </c>
      <c r="BK439" s="29" t="s">
        <v>8</v>
      </c>
      <c r="BL439" s="29" t="s">
        <v>8</v>
      </c>
      <c r="BM439" s="29" t="s">
        <v>8</v>
      </c>
      <c r="BN439" s="29" t="s">
        <v>8</v>
      </c>
      <c r="BO439" s="29" t="s">
        <v>8</v>
      </c>
      <c r="BP439" s="29" t="s">
        <v>8</v>
      </c>
      <c r="BQ439" s="29">
        <v>2</v>
      </c>
      <c r="BR439" s="29" t="s">
        <v>8</v>
      </c>
      <c r="BS439" s="29" t="s">
        <v>5730</v>
      </c>
      <c r="BT439" s="29" t="b">
        <v>0</v>
      </c>
      <c r="BU439" s="29" t="b">
        <v>1</v>
      </c>
      <c r="BV439" s="29" t="b">
        <v>0</v>
      </c>
      <c r="BW439" s="29" t="b">
        <v>0</v>
      </c>
      <c r="BX439" s="29" t="b">
        <v>1</v>
      </c>
      <c r="BY439" s="29" t="b">
        <v>0</v>
      </c>
      <c r="BZ439" s="29" t="b">
        <v>0</v>
      </c>
      <c r="CA439" s="29" t="b">
        <v>0</v>
      </c>
      <c r="CB439" s="29">
        <v>1</v>
      </c>
      <c r="CC439" s="29" t="s">
        <v>5731</v>
      </c>
      <c r="CD439" s="29" t="s">
        <v>5732</v>
      </c>
      <c r="CE439" s="29" t="s">
        <v>5733</v>
      </c>
      <c r="CF439" s="29" t="s">
        <v>5734</v>
      </c>
    </row>
    <row r="440" spans="1:84" x14ac:dyDescent="0.25">
      <c r="A440" s="29" t="s">
        <v>5735</v>
      </c>
      <c r="B440" s="29">
        <v>310410946642114</v>
      </c>
      <c r="C440" s="29">
        <v>8.9014103279466398E+19</v>
      </c>
      <c r="D440" s="29">
        <v>353118084379430</v>
      </c>
      <c r="E440" s="29">
        <v>44</v>
      </c>
      <c r="F440" s="29">
        <v>11</v>
      </c>
      <c r="G440" s="29">
        <v>1416</v>
      </c>
      <c r="H440" s="29">
        <v>1416</v>
      </c>
      <c r="I440" s="29" t="s">
        <v>5736</v>
      </c>
      <c r="J440" s="29" t="s">
        <v>5737</v>
      </c>
      <c r="K440" s="50">
        <v>2.38717181609182E+16</v>
      </c>
      <c r="L440" s="50">
        <v>9042222608722140</v>
      </c>
      <c r="M440" s="50">
        <v>-5118088106660510</v>
      </c>
      <c r="N440" s="29" t="s">
        <v>18972</v>
      </c>
      <c r="O440" s="29">
        <v>1</v>
      </c>
      <c r="P440" s="29">
        <v>0</v>
      </c>
      <c r="Q440" s="29" t="s">
        <v>8</v>
      </c>
      <c r="R440" s="29" t="s">
        <v>8</v>
      </c>
      <c r="S440" s="29" t="s">
        <v>8</v>
      </c>
      <c r="T440" s="29" t="s">
        <v>8</v>
      </c>
      <c r="U440" s="29" t="s">
        <v>8</v>
      </c>
      <c r="V440" s="29" t="s">
        <v>8</v>
      </c>
      <c r="W440" s="29" t="s">
        <v>8</v>
      </c>
      <c r="X440" s="29" t="s">
        <v>8</v>
      </c>
      <c r="Y440" s="29" t="s">
        <v>8</v>
      </c>
      <c r="Z440" s="29" t="s">
        <v>8</v>
      </c>
      <c r="AA440" s="29" t="s">
        <v>8</v>
      </c>
      <c r="AB440" s="29" t="s">
        <v>8</v>
      </c>
      <c r="AC440" s="29" t="s">
        <v>8</v>
      </c>
      <c r="AD440" s="29" t="s">
        <v>8</v>
      </c>
      <c r="AE440" s="29" t="s">
        <v>8</v>
      </c>
      <c r="AF440" s="29" t="s">
        <v>8</v>
      </c>
      <c r="AG440" s="29" t="s">
        <v>8</v>
      </c>
      <c r="AH440" s="29" t="s">
        <v>8</v>
      </c>
      <c r="AI440" s="29" t="s">
        <v>8</v>
      </c>
      <c r="AJ440" s="29" t="s">
        <v>8</v>
      </c>
      <c r="AK440" s="29" t="s">
        <v>8</v>
      </c>
      <c r="AL440" s="29" t="s">
        <v>8</v>
      </c>
      <c r="AM440" s="29" t="s">
        <v>8</v>
      </c>
      <c r="AN440" s="29" t="s">
        <v>8</v>
      </c>
      <c r="AO440" s="29" t="s">
        <v>8</v>
      </c>
      <c r="AP440" s="29" t="s">
        <v>8</v>
      </c>
      <c r="AQ440" s="29" t="s">
        <v>8</v>
      </c>
      <c r="AR440" s="29" t="s">
        <v>8</v>
      </c>
      <c r="AS440" s="29" t="s">
        <v>8</v>
      </c>
      <c r="AT440" s="29" t="s">
        <v>8</v>
      </c>
      <c r="AU440" s="29" t="s">
        <v>8</v>
      </c>
      <c r="AV440" s="29" t="s">
        <v>8</v>
      </c>
      <c r="AW440" s="29" t="s">
        <v>8</v>
      </c>
      <c r="AX440" s="29" t="s">
        <v>8</v>
      </c>
      <c r="AY440" s="29" t="s">
        <v>8</v>
      </c>
      <c r="AZ440" s="29" t="s">
        <v>8</v>
      </c>
      <c r="BA440" s="29" t="s">
        <v>8</v>
      </c>
      <c r="BB440" s="29" t="s">
        <v>8</v>
      </c>
      <c r="BC440" s="29" t="s">
        <v>8</v>
      </c>
      <c r="BD440" s="29" t="s">
        <v>8</v>
      </c>
      <c r="BE440" s="29" t="s">
        <v>8</v>
      </c>
      <c r="BF440" s="29" t="s">
        <v>8</v>
      </c>
      <c r="BG440" s="29" t="s">
        <v>8</v>
      </c>
      <c r="BH440" s="29" t="s">
        <v>8</v>
      </c>
      <c r="BI440" s="29" t="s">
        <v>8</v>
      </c>
      <c r="BJ440" s="29" t="s">
        <v>8</v>
      </c>
      <c r="BK440" s="29" t="s">
        <v>8</v>
      </c>
      <c r="BL440" s="29" t="s">
        <v>8</v>
      </c>
      <c r="BM440" s="29" t="s">
        <v>8</v>
      </c>
      <c r="BN440" s="29" t="s">
        <v>8</v>
      </c>
      <c r="BO440" s="29" t="s">
        <v>8</v>
      </c>
      <c r="BP440" s="29" t="s">
        <v>8</v>
      </c>
      <c r="BQ440" s="29">
        <v>1</v>
      </c>
      <c r="BR440" s="29" t="s">
        <v>8</v>
      </c>
      <c r="BS440" s="29" t="s">
        <v>5722</v>
      </c>
      <c r="BT440" s="29" t="b">
        <v>0</v>
      </c>
      <c r="BU440" s="29" t="b">
        <v>1</v>
      </c>
      <c r="BV440" s="29" t="b">
        <v>0</v>
      </c>
      <c r="BW440" s="29" t="b">
        <v>0</v>
      </c>
      <c r="BX440" s="29" t="b">
        <v>1</v>
      </c>
      <c r="BY440" s="29" t="b">
        <v>0</v>
      </c>
      <c r="BZ440" s="29" t="b">
        <v>0</v>
      </c>
      <c r="CA440" s="29" t="b">
        <v>0</v>
      </c>
      <c r="CB440" s="29">
        <v>1</v>
      </c>
      <c r="CC440" s="29" t="s">
        <v>5738</v>
      </c>
      <c r="CD440" s="29" t="s">
        <v>5739</v>
      </c>
      <c r="CE440" s="29" t="s">
        <v>5740</v>
      </c>
      <c r="CF440" s="29" t="s">
        <v>5741</v>
      </c>
    </row>
    <row r="441" spans="1:84" x14ac:dyDescent="0.25">
      <c r="A441" s="29" t="s">
        <v>5742</v>
      </c>
      <c r="B441" s="29">
        <v>310410942995952</v>
      </c>
      <c r="C441" s="29">
        <v>8.9014103279429894E+19</v>
      </c>
      <c r="D441" s="29">
        <v>353118083539513</v>
      </c>
      <c r="E441" s="29">
        <v>44</v>
      </c>
      <c r="F441" s="29">
        <v>7</v>
      </c>
      <c r="G441" s="29">
        <v>1425</v>
      </c>
      <c r="H441" s="29">
        <v>1425</v>
      </c>
      <c r="I441" s="29" t="s">
        <v>5743</v>
      </c>
      <c r="J441" s="29" t="s">
        <v>5744</v>
      </c>
      <c r="K441" s="50">
        <v>2386923381776170</v>
      </c>
      <c r="L441" s="50">
        <v>9042970200079120</v>
      </c>
      <c r="M441" s="50">
        <v>-3.10992096313754E+16</v>
      </c>
      <c r="N441" s="29" t="s">
        <v>18972</v>
      </c>
      <c r="O441" s="29">
        <v>1</v>
      </c>
      <c r="P441" s="29">
        <v>1</v>
      </c>
      <c r="Q441" s="29" t="s">
        <v>8</v>
      </c>
      <c r="R441" s="29" t="s">
        <v>8</v>
      </c>
      <c r="S441" s="29" t="s">
        <v>8</v>
      </c>
      <c r="T441" s="29" t="s">
        <v>8</v>
      </c>
      <c r="U441" s="29" t="s">
        <v>8</v>
      </c>
      <c r="V441" s="29" t="s">
        <v>8</v>
      </c>
      <c r="W441" s="29" t="s">
        <v>8</v>
      </c>
      <c r="X441" s="29" t="s">
        <v>8</v>
      </c>
      <c r="Y441" s="29" t="s">
        <v>8</v>
      </c>
      <c r="Z441" s="29" t="s">
        <v>8</v>
      </c>
      <c r="AA441" s="29" t="s">
        <v>8</v>
      </c>
      <c r="AB441" s="29" t="s">
        <v>8</v>
      </c>
      <c r="AC441" s="29" t="s">
        <v>8</v>
      </c>
      <c r="AD441" s="29" t="s">
        <v>8</v>
      </c>
      <c r="AE441" s="29" t="s">
        <v>8</v>
      </c>
      <c r="AF441" s="29" t="s">
        <v>8</v>
      </c>
      <c r="AG441" s="29" t="s">
        <v>8</v>
      </c>
      <c r="AH441" s="29" t="s">
        <v>8</v>
      </c>
      <c r="AI441" s="29" t="s">
        <v>8</v>
      </c>
      <c r="AJ441" s="29" t="s">
        <v>8</v>
      </c>
      <c r="AK441" s="29" t="s">
        <v>8</v>
      </c>
      <c r="AL441" s="29" t="s">
        <v>8</v>
      </c>
      <c r="AM441" s="29" t="s">
        <v>8</v>
      </c>
      <c r="AN441" s="29" t="s">
        <v>8</v>
      </c>
      <c r="AO441" s="29" t="s">
        <v>8</v>
      </c>
      <c r="AP441" s="29" t="s">
        <v>8</v>
      </c>
      <c r="AQ441" s="29" t="s">
        <v>8</v>
      </c>
      <c r="AR441" s="29" t="s">
        <v>8</v>
      </c>
      <c r="AS441" s="29" t="s">
        <v>8</v>
      </c>
      <c r="AT441" s="29">
        <v>3</v>
      </c>
      <c r="AU441" s="29" t="s">
        <v>8</v>
      </c>
      <c r="AV441" s="29">
        <v>2</v>
      </c>
      <c r="AW441" s="29">
        <v>1</v>
      </c>
      <c r="AX441" s="29">
        <v>0</v>
      </c>
      <c r="AY441" s="29">
        <v>8</v>
      </c>
      <c r="AZ441" s="29">
        <v>1</v>
      </c>
      <c r="BA441" s="29" t="s">
        <v>8</v>
      </c>
      <c r="BB441" s="29" t="s">
        <v>8</v>
      </c>
      <c r="BC441" s="29" t="s">
        <v>8</v>
      </c>
      <c r="BD441" s="29" t="s">
        <v>8</v>
      </c>
      <c r="BE441" s="29" t="s">
        <v>8</v>
      </c>
      <c r="BF441" s="29" t="s">
        <v>8</v>
      </c>
      <c r="BG441" s="29" t="s">
        <v>8</v>
      </c>
      <c r="BH441" s="29" t="s">
        <v>8</v>
      </c>
      <c r="BI441" s="29" t="s">
        <v>8</v>
      </c>
      <c r="BJ441" s="29" t="s">
        <v>8</v>
      </c>
      <c r="BK441" s="29" t="s">
        <v>8</v>
      </c>
      <c r="BL441" s="29" t="s">
        <v>8</v>
      </c>
      <c r="BM441" s="29" t="s">
        <v>8</v>
      </c>
      <c r="BN441" s="29" t="s">
        <v>8</v>
      </c>
      <c r="BO441" s="29" t="s">
        <v>8</v>
      </c>
      <c r="BP441" s="29" t="s">
        <v>8</v>
      </c>
      <c r="BQ441" s="29" t="s">
        <v>8</v>
      </c>
      <c r="BR441" s="29" t="s">
        <v>8</v>
      </c>
      <c r="BS441" s="29" t="s">
        <v>3505</v>
      </c>
      <c r="BT441" s="29" t="b">
        <v>0</v>
      </c>
      <c r="BU441" s="29" t="b">
        <v>0</v>
      </c>
      <c r="BV441" s="29" t="b">
        <v>0</v>
      </c>
      <c r="BW441" s="29" t="b">
        <v>0</v>
      </c>
      <c r="BX441" s="29" t="b">
        <v>0</v>
      </c>
      <c r="BY441" s="29" t="b">
        <v>1</v>
      </c>
      <c r="BZ441" s="29" t="b">
        <v>1</v>
      </c>
      <c r="CA441" s="29" t="b">
        <v>0</v>
      </c>
      <c r="CB441" s="29">
        <v>1</v>
      </c>
      <c r="CC441" s="29" t="s">
        <v>5745</v>
      </c>
      <c r="CD441" s="29" t="s">
        <v>5746</v>
      </c>
      <c r="CE441" s="29" t="s">
        <v>5747</v>
      </c>
      <c r="CF441" s="29" t="s">
        <v>5748</v>
      </c>
    </row>
    <row r="442" spans="1:84" x14ac:dyDescent="0.25">
      <c r="A442" s="29" t="s">
        <v>5749</v>
      </c>
      <c r="B442" s="29">
        <v>310410942995952</v>
      </c>
      <c r="C442" s="29">
        <v>8.9014103279429894E+19</v>
      </c>
      <c r="D442" s="29">
        <v>353118083539513</v>
      </c>
      <c r="E442" s="29">
        <v>44</v>
      </c>
      <c r="F442" s="29">
        <v>3</v>
      </c>
      <c r="G442" s="29">
        <v>1431</v>
      </c>
      <c r="H442" s="29">
        <v>1431</v>
      </c>
      <c r="I442" s="29" t="s">
        <v>5750</v>
      </c>
      <c r="J442" s="29" t="s">
        <v>5751</v>
      </c>
      <c r="K442" s="50">
        <v>2386919379381460</v>
      </c>
      <c r="L442" s="50">
        <v>9043062415445120</v>
      </c>
      <c r="M442" s="50">
        <v>-4.6514616378943104E+16</v>
      </c>
      <c r="N442" s="29" t="s">
        <v>18972</v>
      </c>
      <c r="O442" s="29">
        <v>1</v>
      </c>
      <c r="P442" s="29">
        <v>1</v>
      </c>
      <c r="Q442" s="29" t="s">
        <v>19153</v>
      </c>
      <c r="R442" s="29" t="s">
        <v>8</v>
      </c>
      <c r="S442" s="29" t="s">
        <v>8</v>
      </c>
      <c r="T442" s="29" t="s">
        <v>8</v>
      </c>
      <c r="U442" s="29" t="s">
        <v>8</v>
      </c>
      <c r="V442" s="29" t="s">
        <v>8</v>
      </c>
      <c r="W442" s="29" t="s">
        <v>8</v>
      </c>
      <c r="X442" s="29" t="s">
        <v>8</v>
      </c>
      <c r="Y442" s="29" t="s">
        <v>8</v>
      </c>
      <c r="Z442" s="29" t="s">
        <v>8</v>
      </c>
      <c r="AA442" s="29" t="s">
        <v>8</v>
      </c>
      <c r="AB442" s="29" t="s">
        <v>8</v>
      </c>
      <c r="AC442" s="29" t="s">
        <v>8</v>
      </c>
      <c r="AD442" s="29" t="s">
        <v>8</v>
      </c>
      <c r="AE442" s="29" t="s">
        <v>8</v>
      </c>
      <c r="AF442" s="29" t="s">
        <v>8</v>
      </c>
      <c r="AG442" s="29">
        <v>1</v>
      </c>
      <c r="AH442" s="29">
        <v>6</v>
      </c>
      <c r="AI442" s="29" t="s">
        <v>5752</v>
      </c>
      <c r="AJ442" s="29">
        <v>1</v>
      </c>
      <c r="AK442" s="29" t="s">
        <v>19008</v>
      </c>
      <c r="AL442" s="29" t="s">
        <v>19013</v>
      </c>
      <c r="AM442" s="29" t="s">
        <v>8</v>
      </c>
      <c r="AN442" s="29" t="s">
        <v>8</v>
      </c>
      <c r="AO442" s="29" t="s">
        <v>8</v>
      </c>
      <c r="AP442" s="29" t="s">
        <v>8</v>
      </c>
      <c r="AQ442" s="29" t="s">
        <v>8</v>
      </c>
      <c r="AR442" s="29" t="s">
        <v>8</v>
      </c>
      <c r="AS442" s="29" t="s">
        <v>8</v>
      </c>
      <c r="AT442" s="29" t="s">
        <v>8</v>
      </c>
      <c r="AU442" s="29" t="s">
        <v>8</v>
      </c>
      <c r="AV442" s="29" t="s">
        <v>8</v>
      </c>
      <c r="AW442" s="29" t="s">
        <v>8</v>
      </c>
      <c r="AX442" s="29" t="s">
        <v>8</v>
      </c>
      <c r="AY442" s="29" t="s">
        <v>8</v>
      </c>
      <c r="AZ442" s="29" t="s">
        <v>8</v>
      </c>
      <c r="BA442" s="29" t="s">
        <v>8</v>
      </c>
      <c r="BB442" s="29" t="s">
        <v>8</v>
      </c>
      <c r="BC442" s="29" t="s">
        <v>8</v>
      </c>
      <c r="BD442" s="29" t="s">
        <v>8</v>
      </c>
      <c r="BE442" s="29" t="s">
        <v>8</v>
      </c>
      <c r="BF442" s="29" t="s">
        <v>8</v>
      </c>
      <c r="BG442" s="29" t="s">
        <v>8</v>
      </c>
      <c r="BH442" s="29" t="s">
        <v>8</v>
      </c>
      <c r="BI442" s="29" t="s">
        <v>8</v>
      </c>
      <c r="BJ442" s="29" t="s">
        <v>8</v>
      </c>
      <c r="BK442" s="29" t="s">
        <v>8</v>
      </c>
      <c r="BL442" s="29" t="s">
        <v>8</v>
      </c>
      <c r="BM442" s="29" t="s">
        <v>8</v>
      </c>
      <c r="BN442" s="29" t="s">
        <v>8</v>
      </c>
      <c r="BO442" s="29" t="s">
        <v>8</v>
      </c>
      <c r="BP442" s="29" t="s">
        <v>8</v>
      </c>
      <c r="BQ442" s="29" t="s">
        <v>8</v>
      </c>
      <c r="BR442" s="29" t="s">
        <v>8</v>
      </c>
      <c r="BS442" s="29" t="s">
        <v>5753</v>
      </c>
      <c r="BT442" s="29" t="b">
        <v>0</v>
      </c>
      <c r="BU442" s="29" t="b">
        <v>0</v>
      </c>
      <c r="BV442" s="29" t="b">
        <v>0</v>
      </c>
      <c r="BW442" s="29" t="b">
        <v>0</v>
      </c>
      <c r="BX442" s="29" t="b">
        <v>0</v>
      </c>
      <c r="BY442" s="29" t="b">
        <v>1</v>
      </c>
      <c r="BZ442" s="29" t="b">
        <v>1</v>
      </c>
      <c r="CA442" s="29" t="b">
        <v>0</v>
      </c>
      <c r="CB442" s="29">
        <v>1</v>
      </c>
      <c r="CC442" s="29" t="s">
        <v>5754</v>
      </c>
      <c r="CD442" s="29" t="s">
        <v>5755</v>
      </c>
      <c r="CE442" s="29" t="s">
        <v>5756</v>
      </c>
      <c r="CF442" s="29" t="s">
        <v>5757</v>
      </c>
    </row>
    <row r="443" spans="1:84" x14ac:dyDescent="0.25">
      <c r="A443" s="29" t="s">
        <v>5758</v>
      </c>
      <c r="B443" s="29">
        <v>310410942995952</v>
      </c>
      <c r="C443" s="29">
        <v>8.9014103279429894E+19</v>
      </c>
      <c r="D443" s="29">
        <v>353118083539513</v>
      </c>
      <c r="E443" s="29">
        <v>44</v>
      </c>
      <c r="F443" s="29">
        <v>1</v>
      </c>
      <c r="G443" s="29">
        <v>1427</v>
      </c>
      <c r="H443" s="29">
        <v>1427</v>
      </c>
      <c r="I443" s="29" t="s">
        <v>5759</v>
      </c>
      <c r="J443" s="29" t="s">
        <v>5760</v>
      </c>
      <c r="K443" s="50">
        <v>2386940420078160</v>
      </c>
      <c r="L443" s="50">
        <v>904310992704103</v>
      </c>
      <c r="M443" s="50">
        <v>-4.64875780924096E+16</v>
      </c>
      <c r="N443" s="29" t="s">
        <v>18972</v>
      </c>
      <c r="O443" s="29">
        <v>1</v>
      </c>
      <c r="P443" s="29">
        <v>1</v>
      </c>
      <c r="Q443" s="29" t="s">
        <v>19154</v>
      </c>
      <c r="R443" s="29" t="s">
        <v>8</v>
      </c>
      <c r="S443" s="29" t="s">
        <v>8</v>
      </c>
      <c r="T443" s="29" t="s">
        <v>8</v>
      </c>
      <c r="U443" s="29" t="s">
        <v>8</v>
      </c>
      <c r="V443" s="29" t="s">
        <v>8</v>
      </c>
      <c r="W443" s="29" t="s">
        <v>8</v>
      </c>
      <c r="X443" s="29" t="s">
        <v>8</v>
      </c>
      <c r="Y443" s="29" t="s">
        <v>8</v>
      </c>
      <c r="Z443" s="29" t="s">
        <v>8</v>
      </c>
      <c r="AA443" s="29" t="s">
        <v>8</v>
      </c>
      <c r="AB443" s="29" t="s">
        <v>8</v>
      </c>
      <c r="AC443" s="29" t="s">
        <v>8</v>
      </c>
      <c r="AD443" s="29" t="s">
        <v>8</v>
      </c>
      <c r="AE443" s="29" t="s">
        <v>8</v>
      </c>
      <c r="AF443" s="29" t="s">
        <v>8</v>
      </c>
      <c r="AG443" s="29" t="s">
        <v>8</v>
      </c>
      <c r="AH443" s="29" t="s">
        <v>8</v>
      </c>
      <c r="AI443" s="29" t="s">
        <v>8</v>
      </c>
      <c r="AJ443" s="29" t="s">
        <v>8</v>
      </c>
      <c r="AK443" s="29" t="s">
        <v>8</v>
      </c>
      <c r="AL443" s="29" t="s">
        <v>8</v>
      </c>
      <c r="AM443" s="29" t="s">
        <v>8</v>
      </c>
      <c r="AN443" s="29" t="s">
        <v>8</v>
      </c>
      <c r="AO443" s="29" t="s">
        <v>8</v>
      </c>
      <c r="AP443" s="29" t="s">
        <v>8</v>
      </c>
      <c r="AQ443" s="29" t="s">
        <v>8</v>
      </c>
      <c r="AR443" s="29" t="s">
        <v>8</v>
      </c>
      <c r="AS443" s="29" t="s">
        <v>8</v>
      </c>
      <c r="AT443" s="29" t="s">
        <v>8</v>
      </c>
      <c r="AU443" s="29" t="s">
        <v>8</v>
      </c>
      <c r="AV443" s="29" t="s">
        <v>8</v>
      </c>
      <c r="AW443" s="29" t="s">
        <v>8</v>
      </c>
      <c r="AX443" s="29" t="s">
        <v>8</v>
      </c>
      <c r="AY443" s="29" t="s">
        <v>8</v>
      </c>
      <c r="AZ443" s="29" t="s">
        <v>8</v>
      </c>
      <c r="BA443" s="29" t="s">
        <v>8</v>
      </c>
      <c r="BB443" s="29" t="s">
        <v>8</v>
      </c>
      <c r="BC443" s="29">
        <v>2</v>
      </c>
      <c r="BD443" s="29">
        <v>1</v>
      </c>
      <c r="BE443" s="29">
        <v>1</v>
      </c>
      <c r="BF443" s="29">
        <v>2</v>
      </c>
      <c r="BG443" s="29" t="s">
        <v>8</v>
      </c>
      <c r="BH443" s="29">
        <v>0</v>
      </c>
      <c r="BI443" s="29">
        <v>0</v>
      </c>
      <c r="BJ443" s="29">
        <v>0</v>
      </c>
      <c r="BK443" s="29">
        <v>0</v>
      </c>
      <c r="BL443" s="29">
        <v>0</v>
      </c>
      <c r="BM443" s="29">
        <v>1</v>
      </c>
      <c r="BN443" s="29">
        <v>0</v>
      </c>
      <c r="BO443" s="29">
        <v>1</v>
      </c>
      <c r="BP443" s="29">
        <v>2</v>
      </c>
      <c r="BQ443" s="29" t="s">
        <v>8</v>
      </c>
      <c r="BR443" s="29" t="s">
        <v>8</v>
      </c>
      <c r="BS443" s="29" t="s">
        <v>1001</v>
      </c>
      <c r="BT443" s="29" t="b">
        <v>0</v>
      </c>
      <c r="BU443" s="29" t="b">
        <v>0</v>
      </c>
      <c r="BV443" s="29" t="b">
        <v>0</v>
      </c>
      <c r="BW443" s="29" t="b">
        <v>0</v>
      </c>
      <c r="BX443" s="29" t="b">
        <v>0</v>
      </c>
      <c r="BY443" s="29" t="b">
        <v>1</v>
      </c>
      <c r="BZ443" s="29" t="b">
        <v>1</v>
      </c>
      <c r="CA443" s="29" t="b">
        <v>0</v>
      </c>
      <c r="CB443" s="29">
        <v>1</v>
      </c>
      <c r="CC443" s="29" t="s">
        <v>5761</v>
      </c>
      <c r="CD443" s="29" t="s">
        <v>5762</v>
      </c>
      <c r="CE443" s="29" t="s">
        <v>5763</v>
      </c>
      <c r="CF443" s="29" t="s">
        <v>5764</v>
      </c>
    </row>
    <row r="444" spans="1:84" x14ac:dyDescent="0.25">
      <c r="A444" s="29" t="s">
        <v>5765</v>
      </c>
      <c r="B444" s="29">
        <v>310410942995952</v>
      </c>
      <c r="C444" s="29">
        <v>8.9014103279429894E+19</v>
      </c>
      <c r="D444" s="29">
        <v>353118083539513</v>
      </c>
      <c r="E444" s="29">
        <v>44</v>
      </c>
      <c r="F444" s="29">
        <v>7</v>
      </c>
      <c r="G444" s="29">
        <v>1426</v>
      </c>
      <c r="H444" s="29">
        <v>1426</v>
      </c>
      <c r="I444" s="29" t="s">
        <v>5766</v>
      </c>
      <c r="J444" s="29" t="s">
        <v>5767</v>
      </c>
      <c r="K444" s="50">
        <v>2386770679136170</v>
      </c>
      <c r="L444" s="50">
        <v>9043164536214840</v>
      </c>
      <c r="M444" s="50">
        <v>-2.58091189756818E+16</v>
      </c>
      <c r="N444" s="29" t="s">
        <v>18972</v>
      </c>
      <c r="O444" s="29">
        <v>1</v>
      </c>
      <c r="P444" s="29">
        <v>1</v>
      </c>
      <c r="Q444" s="29" t="s">
        <v>8</v>
      </c>
      <c r="R444" s="29" t="s">
        <v>8</v>
      </c>
      <c r="S444" s="29" t="s">
        <v>8</v>
      </c>
      <c r="T444" s="29" t="s">
        <v>8</v>
      </c>
      <c r="U444" s="29" t="s">
        <v>8</v>
      </c>
      <c r="V444" s="29" t="s">
        <v>8</v>
      </c>
      <c r="W444" s="29" t="s">
        <v>8</v>
      </c>
      <c r="X444" s="29" t="s">
        <v>8</v>
      </c>
      <c r="Y444" s="29" t="s">
        <v>8</v>
      </c>
      <c r="Z444" s="29" t="s">
        <v>8</v>
      </c>
      <c r="AA444" s="29" t="s">
        <v>8</v>
      </c>
      <c r="AB444" s="29" t="s">
        <v>8</v>
      </c>
      <c r="AC444" s="29" t="s">
        <v>8</v>
      </c>
      <c r="AD444" s="29" t="s">
        <v>8</v>
      </c>
      <c r="AE444" s="29" t="s">
        <v>8</v>
      </c>
      <c r="AF444" s="29" t="s">
        <v>8</v>
      </c>
      <c r="AG444" s="29" t="s">
        <v>8</v>
      </c>
      <c r="AH444" s="29" t="s">
        <v>8</v>
      </c>
      <c r="AI444" s="29" t="s">
        <v>8</v>
      </c>
      <c r="AJ444" s="29" t="s">
        <v>8</v>
      </c>
      <c r="AK444" s="29" t="s">
        <v>8</v>
      </c>
      <c r="AL444" s="29" t="s">
        <v>8</v>
      </c>
      <c r="AM444" s="29" t="s">
        <v>8</v>
      </c>
      <c r="AN444" s="29" t="s">
        <v>8</v>
      </c>
      <c r="AO444" s="29" t="s">
        <v>8</v>
      </c>
      <c r="AP444" s="29" t="s">
        <v>8</v>
      </c>
      <c r="AQ444" s="29" t="s">
        <v>8</v>
      </c>
      <c r="AR444" s="29" t="s">
        <v>8</v>
      </c>
      <c r="AS444" s="29" t="s">
        <v>8</v>
      </c>
      <c r="AT444" s="29">
        <v>4</v>
      </c>
      <c r="AU444" s="29" t="s">
        <v>8</v>
      </c>
      <c r="AV444" s="29">
        <v>2</v>
      </c>
      <c r="AW444" s="29">
        <v>1</v>
      </c>
      <c r="AX444" s="29">
        <v>0</v>
      </c>
      <c r="AY444" s="29">
        <v>20</v>
      </c>
      <c r="AZ444" s="29">
        <v>0</v>
      </c>
      <c r="BA444" s="29" t="s">
        <v>8</v>
      </c>
      <c r="BB444" s="29" t="s">
        <v>8</v>
      </c>
      <c r="BC444" s="29" t="s">
        <v>8</v>
      </c>
      <c r="BD444" s="29" t="s">
        <v>8</v>
      </c>
      <c r="BE444" s="29" t="s">
        <v>8</v>
      </c>
      <c r="BF444" s="29" t="s">
        <v>8</v>
      </c>
      <c r="BG444" s="29" t="s">
        <v>8</v>
      </c>
      <c r="BH444" s="29" t="s">
        <v>8</v>
      </c>
      <c r="BI444" s="29" t="s">
        <v>8</v>
      </c>
      <c r="BJ444" s="29" t="s">
        <v>8</v>
      </c>
      <c r="BK444" s="29" t="s">
        <v>8</v>
      </c>
      <c r="BL444" s="29" t="s">
        <v>8</v>
      </c>
      <c r="BM444" s="29" t="s">
        <v>8</v>
      </c>
      <c r="BN444" s="29" t="s">
        <v>8</v>
      </c>
      <c r="BO444" s="29" t="s">
        <v>8</v>
      </c>
      <c r="BP444" s="29" t="s">
        <v>8</v>
      </c>
      <c r="BQ444" s="29" t="s">
        <v>8</v>
      </c>
      <c r="BR444" s="29" t="s">
        <v>8</v>
      </c>
      <c r="BS444" s="29" t="s">
        <v>216</v>
      </c>
      <c r="BT444" s="29" t="b">
        <v>0</v>
      </c>
      <c r="BU444" s="29" t="b">
        <v>0</v>
      </c>
      <c r="BV444" s="29" t="b">
        <v>0</v>
      </c>
      <c r="BW444" s="29" t="b">
        <v>0</v>
      </c>
      <c r="BX444" s="29" t="b">
        <v>0</v>
      </c>
      <c r="BY444" s="29" t="b">
        <v>1</v>
      </c>
      <c r="BZ444" s="29" t="b">
        <v>1</v>
      </c>
      <c r="CA444" s="29" t="b">
        <v>0</v>
      </c>
      <c r="CB444" s="29">
        <v>1</v>
      </c>
      <c r="CC444" s="29" t="s">
        <v>5768</v>
      </c>
      <c r="CD444" s="29" t="s">
        <v>5769</v>
      </c>
      <c r="CE444" s="29" t="s">
        <v>5770</v>
      </c>
      <c r="CF444" s="29" t="s">
        <v>5771</v>
      </c>
    </row>
    <row r="445" spans="1:84" x14ac:dyDescent="0.25">
      <c r="A445" s="29" t="s">
        <v>5772</v>
      </c>
      <c r="B445" s="29">
        <v>310410942995952</v>
      </c>
      <c r="C445" s="29">
        <v>8.9014103279429894E+19</v>
      </c>
      <c r="D445" s="29">
        <v>353118083539513</v>
      </c>
      <c r="E445" s="29">
        <v>44</v>
      </c>
      <c r="F445" s="29">
        <v>3</v>
      </c>
      <c r="G445" s="29">
        <v>1430</v>
      </c>
      <c r="H445" s="29">
        <v>1430</v>
      </c>
      <c r="I445" s="29" t="s">
        <v>5773</v>
      </c>
      <c r="J445" s="29" t="s">
        <v>5774</v>
      </c>
      <c r="K445" s="50">
        <v>2.38676455571733E+16</v>
      </c>
      <c r="L445" s="50">
        <v>9043186476298640</v>
      </c>
      <c r="M445" s="50">
        <v>-5337758077379870</v>
      </c>
      <c r="N445" s="29" t="s">
        <v>18972</v>
      </c>
      <c r="O445" s="29">
        <v>1</v>
      </c>
      <c r="P445" s="29">
        <v>1</v>
      </c>
      <c r="Q445" s="29" t="s">
        <v>19155</v>
      </c>
      <c r="R445" s="29" t="s">
        <v>8</v>
      </c>
      <c r="S445" s="29" t="s">
        <v>8</v>
      </c>
      <c r="T445" s="29" t="s">
        <v>8</v>
      </c>
      <c r="U445" s="29" t="s">
        <v>8</v>
      </c>
      <c r="V445" s="29" t="s">
        <v>8</v>
      </c>
      <c r="W445" s="29" t="s">
        <v>8</v>
      </c>
      <c r="X445" s="29" t="s">
        <v>8</v>
      </c>
      <c r="Y445" s="29" t="s">
        <v>8</v>
      </c>
      <c r="Z445" s="29" t="s">
        <v>8</v>
      </c>
      <c r="AA445" s="29" t="s">
        <v>8</v>
      </c>
      <c r="AB445" s="29" t="s">
        <v>8</v>
      </c>
      <c r="AC445" s="29" t="s">
        <v>8</v>
      </c>
      <c r="AD445" s="29" t="s">
        <v>8</v>
      </c>
      <c r="AE445" s="29" t="s">
        <v>8</v>
      </c>
      <c r="AF445" s="29" t="s">
        <v>8</v>
      </c>
      <c r="AG445" s="29">
        <v>1</v>
      </c>
      <c r="AH445" s="29">
        <v>6</v>
      </c>
      <c r="AI445" s="29" t="s">
        <v>5752</v>
      </c>
      <c r="AJ445" s="29">
        <v>1</v>
      </c>
      <c r="AK445" s="29" t="s">
        <v>18982</v>
      </c>
      <c r="AL445" s="29" t="s">
        <v>18989</v>
      </c>
      <c r="AM445" s="29" t="s">
        <v>8</v>
      </c>
      <c r="AN445" s="29" t="s">
        <v>8</v>
      </c>
      <c r="AO445" s="29" t="s">
        <v>8</v>
      </c>
      <c r="AP445" s="29" t="s">
        <v>8</v>
      </c>
      <c r="AQ445" s="29" t="s">
        <v>8</v>
      </c>
      <c r="AR445" s="29" t="s">
        <v>8</v>
      </c>
      <c r="AS445" s="29" t="s">
        <v>8</v>
      </c>
      <c r="AT445" s="29" t="s">
        <v>8</v>
      </c>
      <c r="AU445" s="29" t="s">
        <v>8</v>
      </c>
      <c r="AV445" s="29" t="s">
        <v>8</v>
      </c>
      <c r="AW445" s="29" t="s">
        <v>8</v>
      </c>
      <c r="AX445" s="29" t="s">
        <v>8</v>
      </c>
      <c r="AY445" s="29" t="s">
        <v>8</v>
      </c>
      <c r="AZ445" s="29" t="s">
        <v>8</v>
      </c>
      <c r="BA445" s="29" t="s">
        <v>8</v>
      </c>
      <c r="BB445" s="29" t="s">
        <v>8</v>
      </c>
      <c r="BC445" s="29" t="s">
        <v>8</v>
      </c>
      <c r="BD445" s="29" t="s">
        <v>8</v>
      </c>
      <c r="BE445" s="29" t="s">
        <v>8</v>
      </c>
      <c r="BF445" s="29" t="s">
        <v>8</v>
      </c>
      <c r="BG445" s="29" t="s">
        <v>8</v>
      </c>
      <c r="BH445" s="29" t="s">
        <v>8</v>
      </c>
      <c r="BI445" s="29" t="s">
        <v>8</v>
      </c>
      <c r="BJ445" s="29" t="s">
        <v>8</v>
      </c>
      <c r="BK445" s="29" t="s">
        <v>8</v>
      </c>
      <c r="BL445" s="29" t="s">
        <v>8</v>
      </c>
      <c r="BM445" s="29" t="s">
        <v>8</v>
      </c>
      <c r="BN445" s="29" t="s">
        <v>8</v>
      </c>
      <c r="BO445" s="29" t="s">
        <v>8</v>
      </c>
      <c r="BP445" s="29" t="s">
        <v>8</v>
      </c>
      <c r="BQ445" s="29" t="s">
        <v>8</v>
      </c>
      <c r="BR445" s="29" t="s">
        <v>8</v>
      </c>
      <c r="BS445" s="29" t="s">
        <v>3505</v>
      </c>
      <c r="BT445" s="29" t="b">
        <v>0</v>
      </c>
      <c r="BU445" s="29" t="b">
        <v>0</v>
      </c>
      <c r="BV445" s="29" t="b">
        <v>0</v>
      </c>
      <c r="BW445" s="29" t="b">
        <v>0</v>
      </c>
      <c r="BX445" s="29" t="b">
        <v>0</v>
      </c>
      <c r="BY445" s="29" t="b">
        <v>1</v>
      </c>
      <c r="BZ445" s="29" t="b">
        <v>1</v>
      </c>
      <c r="CA445" s="29" t="b">
        <v>0</v>
      </c>
      <c r="CB445" s="29">
        <v>1</v>
      </c>
      <c r="CC445" s="29" t="s">
        <v>5775</v>
      </c>
      <c r="CD445" s="29" t="s">
        <v>5776</v>
      </c>
      <c r="CE445" s="29" t="s">
        <v>5777</v>
      </c>
      <c r="CF445" s="29" t="s">
        <v>5778</v>
      </c>
    </row>
    <row r="446" spans="1:84" x14ac:dyDescent="0.25">
      <c r="A446" s="29" t="s">
        <v>5779</v>
      </c>
      <c r="B446" s="29">
        <v>310410942995952</v>
      </c>
      <c r="C446" s="29">
        <v>8.9014103279429894E+19</v>
      </c>
      <c r="D446" s="29">
        <v>353118083539513</v>
      </c>
      <c r="E446" s="29">
        <v>44</v>
      </c>
      <c r="F446" s="29">
        <v>1</v>
      </c>
      <c r="G446" s="29">
        <v>1428</v>
      </c>
      <c r="H446" s="29">
        <v>1428</v>
      </c>
      <c r="I446" s="29" t="s">
        <v>5780</v>
      </c>
      <c r="J446" s="29" t="s">
        <v>5781</v>
      </c>
      <c r="K446" s="50">
        <v>2.38679355579729E+16</v>
      </c>
      <c r="L446" s="50">
        <v>9043148082271450</v>
      </c>
      <c r="M446" s="50">
        <v>-4676156701881590</v>
      </c>
      <c r="N446" s="29" t="s">
        <v>18972</v>
      </c>
      <c r="O446" s="29">
        <v>1</v>
      </c>
      <c r="P446" s="29">
        <v>1</v>
      </c>
      <c r="Q446" s="29" t="s">
        <v>19156</v>
      </c>
      <c r="R446" s="29" t="s">
        <v>8</v>
      </c>
      <c r="S446" s="29" t="s">
        <v>8</v>
      </c>
      <c r="T446" s="29" t="s">
        <v>8</v>
      </c>
      <c r="U446" s="29" t="s">
        <v>8</v>
      </c>
      <c r="V446" s="29" t="s">
        <v>8</v>
      </c>
      <c r="W446" s="29" t="s">
        <v>8</v>
      </c>
      <c r="X446" s="29" t="s">
        <v>8</v>
      </c>
      <c r="Y446" s="29" t="s">
        <v>8</v>
      </c>
      <c r="Z446" s="29" t="s">
        <v>8</v>
      </c>
      <c r="AA446" s="29" t="s">
        <v>8</v>
      </c>
      <c r="AB446" s="29" t="s">
        <v>8</v>
      </c>
      <c r="AC446" s="29" t="s">
        <v>8</v>
      </c>
      <c r="AD446" s="29" t="s">
        <v>8</v>
      </c>
      <c r="AE446" s="29" t="s">
        <v>8</v>
      </c>
      <c r="AF446" s="29" t="s">
        <v>8</v>
      </c>
      <c r="AG446" s="29" t="s">
        <v>8</v>
      </c>
      <c r="AH446" s="29" t="s">
        <v>8</v>
      </c>
      <c r="AI446" s="29" t="s">
        <v>8</v>
      </c>
      <c r="AJ446" s="29" t="s">
        <v>8</v>
      </c>
      <c r="AK446" s="29" t="s">
        <v>8</v>
      </c>
      <c r="AL446" s="29" t="s">
        <v>8</v>
      </c>
      <c r="AM446" s="29" t="s">
        <v>8</v>
      </c>
      <c r="AN446" s="29" t="s">
        <v>8</v>
      </c>
      <c r="AO446" s="29" t="s">
        <v>8</v>
      </c>
      <c r="AP446" s="29" t="s">
        <v>8</v>
      </c>
      <c r="AQ446" s="29" t="s">
        <v>8</v>
      </c>
      <c r="AR446" s="29" t="s">
        <v>8</v>
      </c>
      <c r="AS446" s="29" t="s">
        <v>8</v>
      </c>
      <c r="AT446" s="29" t="s">
        <v>8</v>
      </c>
      <c r="AU446" s="29" t="s">
        <v>8</v>
      </c>
      <c r="AV446" s="29" t="s">
        <v>8</v>
      </c>
      <c r="AW446" s="29" t="s">
        <v>8</v>
      </c>
      <c r="AX446" s="29" t="s">
        <v>8</v>
      </c>
      <c r="AY446" s="29" t="s">
        <v>8</v>
      </c>
      <c r="AZ446" s="29" t="s">
        <v>8</v>
      </c>
      <c r="BA446" s="29" t="s">
        <v>8</v>
      </c>
      <c r="BB446" s="29" t="s">
        <v>8</v>
      </c>
      <c r="BC446" s="29">
        <v>2</v>
      </c>
      <c r="BD446" s="29">
        <v>2</v>
      </c>
      <c r="BE446" s="29">
        <v>1</v>
      </c>
      <c r="BF446" s="29">
        <v>2</v>
      </c>
      <c r="BG446" s="29" t="s">
        <v>8</v>
      </c>
      <c r="BH446" s="29">
        <v>1</v>
      </c>
      <c r="BI446" s="29">
        <v>1</v>
      </c>
      <c r="BJ446" s="29">
        <v>0</v>
      </c>
      <c r="BK446" s="29">
        <v>1</v>
      </c>
      <c r="BL446" s="29">
        <v>0</v>
      </c>
      <c r="BM446" s="29">
        <v>1</v>
      </c>
      <c r="BN446" s="29">
        <v>0</v>
      </c>
      <c r="BO446" s="29">
        <v>1</v>
      </c>
      <c r="BP446" s="29">
        <v>4</v>
      </c>
      <c r="BQ446" s="29" t="s">
        <v>8</v>
      </c>
      <c r="BR446" s="29" t="s">
        <v>8</v>
      </c>
      <c r="BS446" s="29" t="s">
        <v>1001</v>
      </c>
      <c r="BT446" s="29" t="b">
        <v>0</v>
      </c>
      <c r="BU446" s="29" t="b">
        <v>0</v>
      </c>
      <c r="BV446" s="29" t="b">
        <v>0</v>
      </c>
      <c r="BW446" s="29" t="b">
        <v>0</v>
      </c>
      <c r="BX446" s="29" t="b">
        <v>0</v>
      </c>
      <c r="BY446" s="29" t="b">
        <v>1</v>
      </c>
      <c r="BZ446" s="29" t="b">
        <v>1</v>
      </c>
      <c r="CA446" s="29" t="b">
        <v>0</v>
      </c>
      <c r="CB446" s="29">
        <v>1</v>
      </c>
      <c r="CC446" s="29" t="s">
        <v>5782</v>
      </c>
      <c r="CD446" s="29" t="s">
        <v>5783</v>
      </c>
      <c r="CE446" s="29" t="s">
        <v>5784</v>
      </c>
      <c r="CF446" s="29" t="s">
        <v>5785</v>
      </c>
    </row>
    <row r="447" spans="1:84" x14ac:dyDescent="0.25">
      <c r="A447" s="29" t="s">
        <v>5786</v>
      </c>
      <c r="B447" s="29">
        <v>310410942995952</v>
      </c>
      <c r="C447" s="29">
        <v>8.9014103279429894E+19</v>
      </c>
      <c r="D447" s="29">
        <v>353118083539513</v>
      </c>
      <c r="E447" s="29">
        <v>44</v>
      </c>
      <c r="F447" s="29">
        <v>3</v>
      </c>
      <c r="G447" s="29">
        <v>1432</v>
      </c>
      <c r="H447" s="29">
        <v>1432</v>
      </c>
      <c r="I447" s="29" t="s">
        <v>5787</v>
      </c>
      <c r="J447" s="29" t="s">
        <v>5788</v>
      </c>
      <c r="K447" s="50">
        <v>2.38703312325712E+16</v>
      </c>
      <c r="L447" s="50">
        <v>9042875738877410</v>
      </c>
      <c r="M447" s="50">
        <v>-3641380154837040</v>
      </c>
      <c r="N447" s="29" t="s">
        <v>18972</v>
      </c>
      <c r="O447" s="29">
        <v>1</v>
      </c>
      <c r="P447" s="29">
        <v>1</v>
      </c>
      <c r="Q447" s="29" t="s">
        <v>19157</v>
      </c>
      <c r="R447" s="29" t="s">
        <v>8</v>
      </c>
      <c r="S447" s="29" t="s">
        <v>8</v>
      </c>
      <c r="T447" s="29" t="s">
        <v>8</v>
      </c>
      <c r="U447" s="29" t="s">
        <v>8</v>
      </c>
      <c r="V447" s="29" t="s">
        <v>8</v>
      </c>
      <c r="W447" s="29" t="s">
        <v>8</v>
      </c>
      <c r="X447" s="29" t="s">
        <v>8</v>
      </c>
      <c r="Y447" s="29" t="s">
        <v>8</v>
      </c>
      <c r="Z447" s="29" t="s">
        <v>8</v>
      </c>
      <c r="AA447" s="29" t="s">
        <v>8</v>
      </c>
      <c r="AB447" s="29" t="s">
        <v>8</v>
      </c>
      <c r="AC447" s="29" t="s">
        <v>8</v>
      </c>
      <c r="AD447" s="29" t="s">
        <v>8</v>
      </c>
      <c r="AE447" s="29" t="s">
        <v>8</v>
      </c>
      <c r="AF447" s="29" t="s">
        <v>8</v>
      </c>
      <c r="AG447" s="29">
        <v>1</v>
      </c>
      <c r="AH447" s="29">
        <v>6</v>
      </c>
      <c r="AI447" s="29" t="s">
        <v>3504</v>
      </c>
      <c r="AJ447" s="29">
        <v>1</v>
      </c>
      <c r="AK447" s="29" t="s">
        <v>18998</v>
      </c>
      <c r="AL447" s="29" t="s">
        <v>18983</v>
      </c>
      <c r="AM447" s="29" t="s">
        <v>8</v>
      </c>
      <c r="AN447" s="29" t="s">
        <v>8</v>
      </c>
      <c r="AO447" s="29" t="s">
        <v>8</v>
      </c>
      <c r="AP447" s="29" t="s">
        <v>8</v>
      </c>
      <c r="AQ447" s="29" t="s">
        <v>8</v>
      </c>
      <c r="AR447" s="29" t="s">
        <v>8</v>
      </c>
      <c r="AS447" s="29" t="s">
        <v>8</v>
      </c>
      <c r="AT447" s="29" t="s">
        <v>8</v>
      </c>
      <c r="AU447" s="29" t="s">
        <v>8</v>
      </c>
      <c r="AV447" s="29" t="s">
        <v>8</v>
      </c>
      <c r="AW447" s="29" t="s">
        <v>8</v>
      </c>
      <c r="AX447" s="29" t="s">
        <v>8</v>
      </c>
      <c r="AY447" s="29" t="s">
        <v>8</v>
      </c>
      <c r="AZ447" s="29" t="s">
        <v>8</v>
      </c>
      <c r="BA447" s="29" t="s">
        <v>8</v>
      </c>
      <c r="BB447" s="29" t="s">
        <v>8</v>
      </c>
      <c r="BC447" s="29" t="s">
        <v>8</v>
      </c>
      <c r="BD447" s="29" t="s">
        <v>8</v>
      </c>
      <c r="BE447" s="29" t="s">
        <v>8</v>
      </c>
      <c r="BF447" s="29" t="s">
        <v>8</v>
      </c>
      <c r="BG447" s="29" t="s">
        <v>8</v>
      </c>
      <c r="BH447" s="29" t="s">
        <v>8</v>
      </c>
      <c r="BI447" s="29" t="s">
        <v>8</v>
      </c>
      <c r="BJ447" s="29" t="s">
        <v>8</v>
      </c>
      <c r="BK447" s="29" t="s">
        <v>8</v>
      </c>
      <c r="BL447" s="29" t="s">
        <v>8</v>
      </c>
      <c r="BM447" s="29" t="s">
        <v>8</v>
      </c>
      <c r="BN447" s="29" t="s">
        <v>8</v>
      </c>
      <c r="BO447" s="29" t="s">
        <v>8</v>
      </c>
      <c r="BP447" s="29" t="s">
        <v>8</v>
      </c>
      <c r="BQ447" s="29" t="s">
        <v>8</v>
      </c>
      <c r="BR447" s="29" t="s">
        <v>8</v>
      </c>
      <c r="BS447" s="29" t="s">
        <v>216</v>
      </c>
      <c r="BT447" s="29" t="b">
        <v>0</v>
      </c>
      <c r="BU447" s="29" t="b">
        <v>0</v>
      </c>
      <c r="BV447" s="29" t="b">
        <v>0</v>
      </c>
      <c r="BW447" s="29" t="b">
        <v>0</v>
      </c>
      <c r="BX447" s="29" t="b">
        <v>0</v>
      </c>
      <c r="BY447" s="29" t="b">
        <v>1</v>
      </c>
      <c r="BZ447" s="29" t="b">
        <v>1</v>
      </c>
      <c r="CA447" s="29" t="b">
        <v>0</v>
      </c>
      <c r="CB447" s="29">
        <v>1</v>
      </c>
      <c r="CC447" s="29" t="s">
        <v>5789</v>
      </c>
      <c r="CD447" s="29" t="s">
        <v>5790</v>
      </c>
      <c r="CE447" s="29" t="s">
        <v>5791</v>
      </c>
      <c r="CF447" s="29" t="s">
        <v>5792</v>
      </c>
    </row>
    <row r="448" spans="1:84" x14ac:dyDescent="0.25">
      <c r="A448" s="29" t="s">
        <v>5793</v>
      </c>
      <c r="B448" s="29">
        <v>310410942995952</v>
      </c>
      <c r="C448" s="29">
        <v>8.9014103279429894E+19</v>
      </c>
      <c r="D448" s="29">
        <v>353118083539513</v>
      </c>
      <c r="E448" s="29">
        <v>44</v>
      </c>
      <c r="F448" s="29">
        <v>1</v>
      </c>
      <c r="G448" s="29">
        <v>1429</v>
      </c>
      <c r="H448" s="29">
        <v>1429</v>
      </c>
      <c r="I448" s="29" t="s">
        <v>5794</v>
      </c>
      <c r="J448" s="29" t="s">
        <v>5795</v>
      </c>
      <c r="K448" s="50">
        <v>2.38698224913356E+16</v>
      </c>
      <c r="L448" s="50">
        <v>904282028735747</v>
      </c>
      <c r="M448" s="50">
        <v>-2252814284698720</v>
      </c>
      <c r="N448" s="29" t="s">
        <v>18972</v>
      </c>
      <c r="O448" s="29">
        <v>1</v>
      </c>
      <c r="P448" s="29">
        <v>1</v>
      </c>
      <c r="Q448" s="29" t="s">
        <v>19158</v>
      </c>
      <c r="R448" s="29" t="s">
        <v>8</v>
      </c>
      <c r="S448" s="29" t="s">
        <v>8</v>
      </c>
      <c r="T448" s="29" t="s">
        <v>8</v>
      </c>
      <c r="U448" s="29" t="s">
        <v>8</v>
      </c>
      <c r="V448" s="29" t="s">
        <v>8</v>
      </c>
      <c r="W448" s="29" t="s">
        <v>8</v>
      </c>
      <c r="X448" s="29" t="s">
        <v>8</v>
      </c>
      <c r="Y448" s="29" t="s">
        <v>8</v>
      </c>
      <c r="Z448" s="29" t="s">
        <v>8</v>
      </c>
      <c r="AA448" s="29" t="s">
        <v>8</v>
      </c>
      <c r="AB448" s="29" t="s">
        <v>8</v>
      </c>
      <c r="AC448" s="29" t="s">
        <v>8</v>
      </c>
      <c r="AD448" s="29" t="s">
        <v>8</v>
      </c>
      <c r="AE448" s="29" t="s">
        <v>8</v>
      </c>
      <c r="AF448" s="29" t="s">
        <v>8</v>
      </c>
      <c r="AG448" s="29" t="s">
        <v>8</v>
      </c>
      <c r="AH448" s="29" t="s">
        <v>8</v>
      </c>
      <c r="AI448" s="29" t="s">
        <v>8</v>
      </c>
      <c r="AJ448" s="29" t="s">
        <v>8</v>
      </c>
      <c r="AK448" s="29" t="s">
        <v>8</v>
      </c>
      <c r="AL448" s="29" t="s">
        <v>8</v>
      </c>
      <c r="AM448" s="29" t="s">
        <v>8</v>
      </c>
      <c r="AN448" s="29" t="s">
        <v>8</v>
      </c>
      <c r="AO448" s="29" t="s">
        <v>8</v>
      </c>
      <c r="AP448" s="29" t="s">
        <v>8</v>
      </c>
      <c r="AQ448" s="29" t="s">
        <v>8</v>
      </c>
      <c r="AR448" s="29" t="s">
        <v>8</v>
      </c>
      <c r="AS448" s="29" t="s">
        <v>8</v>
      </c>
      <c r="AT448" s="29" t="s">
        <v>8</v>
      </c>
      <c r="AU448" s="29" t="s">
        <v>8</v>
      </c>
      <c r="AV448" s="29" t="s">
        <v>8</v>
      </c>
      <c r="AW448" s="29" t="s">
        <v>8</v>
      </c>
      <c r="AX448" s="29" t="s">
        <v>8</v>
      </c>
      <c r="AY448" s="29" t="s">
        <v>8</v>
      </c>
      <c r="AZ448" s="29" t="s">
        <v>8</v>
      </c>
      <c r="BA448" s="29" t="s">
        <v>8</v>
      </c>
      <c r="BB448" s="29" t="s">
        <v>8</v>
      </c>
      <c r="BC448" s="29">
        <v>2</v>
      </c>
      <c r="BD448" s="29">
        <v>1</v>
      </c>
      <c r="BE448" s="29">
        <v>1</v>
      </c>
      <c r="BF448" s="29">
        <v>2</v>
      </c>
      <c r="BG448" s="29" t="s">
        <v>8</v>
      </c>
      <c r="BH448" s="29">
        <v>1</v>
      </c>
      <c r="BI448" s="29">
        <v>0</v>
      </c>
      <c r="BJ448" s="29">
        <v>0</v>
      </c>
      <c r="BK448" s="29">
        <v>1</v>
      </c>
      <c r="BL448" s="29">
        <v>0</v>
      </c>
      <c r="BM448" s="29">
        <v>1</v>
      </c>
      <c r="BN448" s="29">
        <v>0</v>
      </c>
      <c r="BO448" s="29">
        <v>1</v>
      </c>
      <c r="BP448" s="29">
        <v>4</v>
      </c>
      <c r="BQ448" s="29" t="s">
        <v>8</v>
      </c>
      <c r="BR448" s="29" t="s">
        <v>8</v>
      </c>
      <c r="BS448" s="29" t="s">
        <v>1001</v>
      </c>
      <c r="BT448" s="29" t="b">
        <v>0</v>
      </c>
      <c r="BU448" s="29" t="b">
        <v>0</v>
      </c>
      <c r="BV448" s="29" t="b">
        <v>0</v>
      </c>
      <c r="BW448" s="29" t="b">
        <v>0</v>
      </c>
      <c r="BX448" s="29" t="b">
        <v>0</v>
      </c>
      <c r="BY448" s="29" t="b">
        <v>1</v>
      </c>
      <c r="BZ448" s="29" t="b">
        <v>1</v>
      </c>
      <c r="CA448" s="29" t="b">
        <v>0</v>
      </c>
      <c r="CB448" s="29">
        <v>1</v>
      </c>
      <c r="CC448" s="29" t="s">
        <v>5796</v>
      </c>
      <c r="CD448" s="29" t="s">
        <v>5797</v>
      </c>
      <c r="CE448" s="29" t="s">
        <v>5798</v>
      </c>
      <c r="CF448" s="29" t="s">
        <v>5799</v>
      </c>
    </row>
    <row r="449" spans="1:84" x14ac:dyDescent="0.25">
      <c r="A449" s="29" t="s">
        <v>6457</v>
      </c>
      <c r="B449" s="29">
        <v>310410942995952</v>
      </c>
      <c r="C449" s="29">
        <v>8.9014103279429894E+19</v>
      </c>
      <c r="D449" s="29">
        <v>353118083539513</v>
      </c>
      <c r="E449" s="29">
        <v>44</v>
      </c>
      <c r="F449" s="29">
        <v>8</v>
      </c>
      <c r="G449" s="29">
        <v>1444</v>
      </c>
      <c r="H449" s="29">
        <v>1444</v>
      </c>
      <c r="I449" s="29" t="s">
        <v>6458</v>
      </c>
      <c r="J449" s="29" t="s">
        <v>6459</v>
      </c>
      <c r="K449" s="50">
        <v>2387029612675370</v>
      </c>
      <c r="L449" s="50">
        <v>9043275883801900</v>
      </c>
      <c r="M449" s="50">
        <v>-3.68029598557278E+16</v>
      </c>
      <c r="N449" s="29" t="s">
        <v>18977</v>
      </c>
      <c r="O449" s="29">
        <v>1</v>
      </c>
      <c r="P449" s="29">
        <v>0</v>
      </c>
      <c r="Q449" s="29" t="s">
        <v>8</v>
      </c>
      <c r="R449" s="29">
        <v>2</v>
      </c>
      <c r="S449" s="29">
        <v>2</v>
      </c>
      <c r="T449" s="29" t="s">
        <v>8</v>
      </c>
      <c r="U449" s="29">
        <v>20</v>
      </c>
      <c r="V449" s="29" t="s">
        <v>8</v>
      </c>
      <c r="W449" s="29" t="s">
        <v>8</v>
      </c>
      <c r="X449" s="29" t="s">
        <v>8</v>
      </c>
      <c r="Y449" s="29" t="s">
        <v>8</v>
      </c>
      <c r="Z449" s="29" t="s">
        <v>8</v>
      </c>
      <c r="AA449" s="29" t="s">
        <v>8</v>
      </c>
      <c r="AB449" s="29" t="s">
        <v>8</v>
      </c>
      <c r="AC449" s="29" t="s">
        <v>8</v>
      </c>
      <c r="AD449" s="29" t="s">
        <v>8</v>
      </c>
      <c r="AE449" s="29" t="s">
        <v>8</v>
      </c>
      <c r="AF449" s="29" t="s">
        <v>8</v>
      </c>
      <c r="AG449" s="29" t="s">
        <v>8</v>
      </c>
      <c r="AH449" s="29" t="s">
        <v>8</v>
      </c>
      <c r="AI449" s="29" t="s">
        <v>8</v>
      </c>
      <c r="AJ449" s="29" t="s">
        <v>8</v>
      </c>
      <c r="AK449" s="29" t="s">
        <v>8</v>
      </c>
      <c r="AL449" s="29" t="s">
        <v>8</v>
      </c>
      <c r="AM449" s="29" t="s">
        <v>8</v>
      </c>
      <c r="AN449" s="29" t="s">
        <v>8</v>
      </c>
      <c r="AO449" s="29" t="s">
        <v>8</v>
      </c>
      <c r="AP449" s="29" t="s">
        <v>8</v>
      </c>
      <c r="AQ449" s="29" t="s">
        <v>8</v>
      </c>
      <c r="AR449" s="29" t="s">
        <v>8</v>
      </c>
      <c r="AS449" s="29" t="s">
        <v>8</v>
      </c>
      <c r="AT449" s="29" t="s">
        <v>8</v>
      </c>
      <c r="AU449" s="29" t="s">
        <v>8</v>
      </c>
      <c r="AV449" s="29" t="s">
        <v>8</v>
      </c>
      <c r="AW449" s="29" t="s">
        <v>8</v>
      </c>
      <c r="AX449" s="29" t="s">
        <v>8</v>
      </c>
      <c r="AY449" s="29" t="s">
        <v>8</v>
      </c>
      <c r="AZ449" s="29" t="s">
        <v>8</v>
      </c>
      <c r="BA449" s="29" t="s">
        <v>8</v>
      </c>
      <c r="BB449" s="29" t="s">
        <v>8</v>
      </c>
      <c r="BC449" s="29" t="s">
        <v>8</v>
      </c>
      <c r="BD449" s="29" t="s">
        <v>8</v>
      </c>
      <c r="BE449" s="29" t="s">
        <v>8</v>
      </c>
      <c r="BF449" s="29" t="s">
        <v>8</v>
      </c>
      <c r="BG449" s="29" t="s">
        <v>8</v>
      </c>
      <c r="BH449" s="29" t="s">
        <v>8</v>
      </c>
      <c r="BI449" s="29" t="s">
        <v>8</v>
      </c>
      <c r="BJ449" s="29" t="s">
        <v>8</v>
      </c>
      <c r="BK449" s="29" t="s">
        <v>8</v>
      </c>
      <c r="BL449" s="29" t="s">
        <v>8</v>
      </c>
      <c r="BM449" s="29" t="s">
        <v>8</v>
      </c>
      <c r="BN449" s="29" t="s">
        <v>8</v>
      </c>
      <c r="BO449" s="29" t="s">
        <v>8</v>
      </c>
      <c r="BP449" s="29" t="s">
        <v>8</v>
      </c>
      <c r="BQ449" s="29" t="s">
        <v>8</v>
      </c>
      <c r="BR449" s="29" t="s">
        <v>8</v>
      </c>
      <c r="BS449" s="29" t="s">
        <v>6460</v>
      </c>
      <c r="BT449" s="29" t="b">
        <v>1</v>
      </c>
      <c r="BU449" s="29" t="b">
        <v>0</v>
      </c>
      <c r="BV449" s="29" t="b">
        <v>0</v>
      </c>
      <c r="BW449" s="29" t="b">
        <v>0</v>
      </c>
      <c r="BX449" s="29" t="b">
        <v>0</v>
      </c>
      <c r="BY449" s="29" t="b">
        <v>1</v>
      </c>
      <c r="BZ449" s="29" t="b">
        <v>0</v>
      </c>
      <c r="CA449" s="29" t="b">
        <v>0</v>
      </c>
      <c r="CB449" s="29">
        <v>1</v>
      </c>
      <c r="CC449" s="29" t="s">
        <v>6461</v>
      </c>
      <c r="CD449" s="29" t="s">
        <v>6462</v>
      </c>
      <c r="CE449" s="29" t="s">
        <v>6463</v>
      </c>
      <c r="CF449" s="29" t="s">
        <v>6464</v>
      </c>
    </row>
    <row r="450" spans="1:84" x14ac:dyDescent="0.25">
      <c r="A450" s="29" t="s">
        <v>6465</v>
      </c>
      <c r="B450" s="29">
        <v>310410942995952</v>
      </c>
      <c r="C450" s="29">
        <v>8.9014103279429894E+19</v>
      </c>
      <c r="D450" s="29">
        <v>353118083539513</v>
      </c>
      <c r="E450" s="29">
        <v>44</v>
      </c>
      <c r="F450" s="29">
        <v>1</v>
      </c>
      <c r="G450" s="29">
        <v>1442</v>
      </c>
      <c r="H450" s="29">
        <v>1442</v>
      </c>
      <c r="I450" s="29" t="s">
        <v>6466</v>
      </c>
      <c r="J450" s="29" t="s">
        <v>6467</v>
      </c>
      <c r="K450" s="50">
        <v>2.38697542690265E+16</v>
      </c>
      <c r="L450" s="50">
        <v>9043314619749990</v>
      </c>
      <c r="M450" s="50">
        <v>-3472596332223740</v>
      </c>
      <c r="N450" s="29" t="s">
        <v>18977</v>
      </c>
      <c r="O450" s="29">
        <v>1</v>
      </c>
      <c r="P450" s="29">
        <v>0</v>
      </c>
      <c r="Q450" s="29" t="s">
        <v>19088</v>
      </c>
      <c r="R450" s="29" t="s">
        <v>8</v>
      </c>
      <c r="S450" s="29" t="s">
        <v>8</v>
      </c>
      <c r="T450" s="29" t="s">
        <v>8</v>
      </c>
      <c r="U450" s="29" t="s">
        <v>8</v>
      </c>
      <c r="V450" s="29" t="s">
        <v>8</v>
      </c>
      <c r="W450" s="29" t="s">
        <v>8</v>
      </c>
      <c r="X450" s="29" t="s">
        <v>8</v>
      </c>
      <c r="Y450" s="29" t="s">
        <v>8</v>
      </c>
      <c r="Z450" s="29" t="s">
        <v>8</v>
      </c>
      <c r="AA450" s="29" t="s">
        <v>8</v>
      </c>
      <c r="AB450" s="29" t="s">
        <v>8</v>
      </c>
      <c r="AC450" s="29" t="s">
        <v>8</v>
      </c>
      <c r="AD450" s="29" t="s">
        <v>8</v>
      </c>
      <c r="AE450" s="29" t="s">
        <v>8</v>
      </c>
      <c r="AF450" s="29" t="s">
        <v>8</v>
      </c>
      <c r="AG450" s="29" t="s">
        <v>8</v>
      </c>
      <c r="AH450" s="29" t="s">
        <v>8</v>
      </c>
      <c r="AI450" s="29" t="s">
        <v>8</v>
      </c>
      <c r="AJ450" s="29" t="s">
        <v>8</v>
      </c>
      <c r="AK450" s="29" t="s">
        <v>8</v>
      </c>
      <c r="AL450" s="29" t="s">
        <v>8</v>
      </c>
      <c r="AM450" s="29" t="s">
        <v>8</v>
      </c>
      <c r="AN450" s="29" t="s">
        <v>8</v>
      </c>
      <c r="AO450" s="29" t="s">
        <v>8</v>
      </c>
      <c r="AP450" s="29" t="s">
        <v>8</v>
      </c>
      <c r="AQ450" s="29" t="s">
        <v>8</v>
      </c>
      <c r="AR450" s="29" t="s">
        <v>8</v>
      </c>
      <c r="AS450" s="29" t="s">
        <v>8</v>
      </c>
      <c r="AT450" s="29" t="s">
        <v>8</v>
      </c>
      <c r="AU450" s="29" t="s">
        <v>8</v>
      </c>
      <c r="AV450" s="29" t="s">
        <v>8</v>
      </c>
      <c r="AW450" s="29" t="s">
        <v>8</v>
      </c>
      <c r="AX450" s="29" t="s">
        <v>8</v>
      </c>
      <c r="AY450" s="29" t="s">
        <v>8</v>
      </c>
      <c r="AZ450" s="29" t="s">
        <v>8</v>
      </c>
      <c r="BA450" s="29" t="s">
        <v>8</v>
      </c>
      <c r="BB450" s="29" t="s">
        <v>8</v>
      </c>
      <c r="BC450" s="29">
        <v>2</v>
      </c>
      <c r="BD450" s="29">
        <v>1</v>
      </c>
      <c r="BE450" s="29">
        <v>1</v>
      </c>
      <c r="BF450" s="29">
        <v>2</v>
      </c>
      <c r="BG450" s="29" t="s">
        <v>8</v>
      </c>
      <c r="BH450" s="29">
        <v>0</v>
      </c>
      <c r="BI450" s="29">
        <v>0</v>
      </c>
      <c r="BJ450" s="29">
        <v>0</v>
      </c>
      <c r="BK450" s="29">
        <v>0</v>
      </c>
      <c r="BL450" s="29">
        <v>0</v>
      </c>
      <c r="BM450" s="29">
        <v>1</v>
      </c>
      <c r="BN450" s="29">
        <v>0</v>
      </c>
      <c r="BO450" s="29">
        <v>1</v>
      </c>
      <c r="BP450" s="29">
        <v>4</v>
      </c>
      <c r="BQ450" s="29" t="s">
        <v>8</v>
      </c>
      <c r="BR450" s="29" t="s">
        <v>8</v>
      </c>
      <c r="BS450" s="29" t="s">
        <v>6468</v>
      </c>
      <c r="BT450" s="29" t="b">
        <v>1</v>
      </c>
      <c r="BU450" s="29" t="b">
        <v>0</v>
      </c>
      <c r="BV450" s="29" t="b">
        <v>0</v>
      </c>
      <c r="BW450" s="29" t="b">
        <v>0</v>
      </c>
      <c r="BX450" s="29" t="b">
        <v>0</v>
      </c>
      <c r="BY450" s="29" t="b">
        <v>1</v>
      </c>
      <c r="BZ450" s="29" t="b">
        <v>0</v>
      </c>
      <c r="CA450" s="29" t="b">
        <v>0</v>
      </c>
      <c r="CB450" s="29">
        <v>1</v>
      </c>
      <c r="CC450" s="29" t="s">
        <v>6469</v>
      </c>
      <c r="CD450" s="29" t="s">
        <v>6470</v>
      </c>
      <c r="CE450" s="29" t="s">
        <v>6471</v>
      </c>
      <c r="CF450" s="29" t="s">
        <v>6472</v>
      </c>
    </row>
    <row r="451" spans="1:84" x14ac:dyDescent="0.25">
      <c r="A451" s="29" t="s">
        <v>6473</v>
      </c>
      <c r="B451" s="29">
        <v>310410942995952</v>
      </c>
      <c r="C451" s="29">
        <v>8.9014103279429894E+19</v>
      </c>
      <c r="D451" s="29">
        <v>353118083539513</v>
      </c>
      <c r="E451" s="29">
        <v>44</v>
      </c>
      <c r="F451" s="29">
        <v>1</v>
      </c>
      <c r="G451" s="29">
        <v>1443</v>
      </c>
      <c r="H451" s="29">
        <v>1443</v>
      </c>
      <c r="I451" s="29" t="s">
        <v>6474</v>
      </c>
      <c r="J451" s="29" t="s">
        <v>6475</v>
      </c>
      <c r="K451" s="50">
        <v>2.38685292902307E+16</v>
      </c>
      <c r="L451" s="50">
        <v>9043323912110410</v>
      </c>
      <c r="M451" s="50">
        <v>-4457234567411780</v>
      </c>
      <c r="N451" s="29" t="s">
        <v>18972</v>
      </c>
      <c r="O451" s="29">
        <v>1</v>
      </c>
      <c r="P451" s="29">
        <v>0</v>
      </c>
      <c r="Q451" s="29" t="s">
        <v>19011</v>
      </c>
      <c r="R451" s="29" t="s">
        <v>8</v>
      </c>
      <c r="S451" s="29" t="s">
        <v>8</v>
      </c>
      <c r="T451" s="29" t="s">
        <v>8</v>
      </c>
      <c r="U451" s="29" t="s">
        <v>8</v>
      </c>
      <c r="V451" s="29" t="s">
        <v>8</v>
      </c>
      <c r="W451" s="29" t="s">
        <v>8</v>
      </c>
      <c r="X451" s="29" t="s">
        <v>8</v>
      </c>
      <c r="Y451" s="29" t="s">
        <v>8</v>
      </c>
      <c r="Z451" s="29" t="s">
        <v>8</v>
      </c>
      <c r="AA451" s="29" t="s">
        <v>8</v>
      </c>
      <c r="AB451" s="29" t="s">
        <v>8</v>
      </c>
      <c r="AC451" s="29" t="s">
        <v>8</v>
      </c>
      <c r="AD451" s="29" t="s">
        <v>8</v>
      </c>
      <c r="AE451" s="29" t="s">
        <v>8</v>
      </c>
      <c r="AF451" s="29" t="s">
        <v>8</v>
      </c>
      <c r="AG451" s="29" t="s">
        <v>8</v>
      </c>
      <c r="AH451" s="29" t="s">
        <v>8</v>
      </c>
      <c r="AI451" s="29" t="s">
        <v>8</v>
      </c>
      <c r="AJ451" s="29" t="s">
        <v>8</v>
      </c>
      <c r="AK451" s="29" t="s">
        <v>8</v>
      </c>
      <c r="AL451" s="29" t="s">
        <v>8</v>
      </c>
      <c r="AM451" s="29" t="s">
        <v>8</v>
      </c>
      <c r="AN451" s="29" t="s">
        <v>8</v>
      </c>
      <c r="AO451" s="29" t="s">
        <v>8</v>
      </c>
      <c r="AP451" s="29" t="s">
        <v>8</v>
      </c>
      <c r="AQ451" s="29" t="s">
        <v>8</v>
      </c>
      <c r="AR451" s="29" t="s">
        <v>8</v>
      </c>
      <c r="AS451" s="29" t="s">
        <v>8</v>
      </c>
      <c r="AT451" s="29" t="s">
        <v>8</v>
      </c>
      <c r="AU451" s="29" t="s">
        <v>8</v>
      </c>
      <c r="AV451" s="29" t="s">
        <v>8</v>
      </c>
      <c r="AW451" s="29" t="s">
        <v>8</v>
      </c>
      <c r="AX451" s="29" t="s">
        <v>8</v>
      </c>
      <c r="AY451" s="29" t="s">
        <v>8</v>
      </c>
      <c r="AZ451" s="29" t="s">
        <v>8</v>
      </c>
      <c r="BA451" s="29" t="s">
        <v>8</v>
      </c>
      <c r="BB451" s="29" t="s">
        <v>8</v>
      </c>
      <c r="BC451" s="29">
        <v>2</v>
      </c>
      <c r="BD451" s="29">
        <v>1</v>
      </c>
      <c r="BE451" s="29">
        <v>1</v>
      </c>
      <c r="BF451" s="29">
        <v>2</v>
      </c>
      <c r="BG451" s="29" t="s">
        <v>8</v>
      </c>
      <c r="BH451" s="29">
        <v>0</v>
      </c>
      <c r="BI451" s="29">
        <v>0</v>
      </c>
      <c r="BJ451" s="29">
        <v>0</v>
      </c>
      <c r="BK451" s="29">
        <v>0</v>
      </c>
      <c r="BL451" s="29">
        <v>0</v>
      </c>
      <c r="BM451" s="29">
        <v>1</v>
      </c>
      <c r="BN451" s="29">
        <v>0</v>
      </c>
      <c r="BO451" s="29">
        <v>1</v>
      </c>
      <c r="BP451" s="29">
        <v>5</v>
      </c>
      <c r="BQ451" s="29" t="s">
        <v>8</v>
      </c>
      <c r="BR451" s="29" t="s">
        <v>8</v>
      </c>
      <c r="BS451" s="29" t="s">
        <v>1544</v>
      </c>
      <c r="BT451" s="29" t="b">
        <v>1</v>
      </c>
      <c r="BU451" s="29" t="b">
        <v>0</v>
      </c>
      <c r="BV451" s="29" t="b">
        <v>0</v>
      </c>
      <c r="BW451" s="29" t="b">
        <v>0</v>
      </c>
      <c r="BX451" s="29" t="b">
        <v>0</v>
      </c>
      <c r="BY451" s="29" t="b">
        <v>1</v>
      </c>
      <c r="BZ451" s="29" t="b">
        <v>0</v>
      </c>
      <c r="CA451" s="29" t="b">
        <v>0</v>
      </c>
      <c r="CB451" s="29">
        <v>1</v>
      </c>
      <c r="CC451" s="29" t="s">
        <v>6476</v>
      </c>
      <c r="CD451" s="29" t="s">
        <v>6477</v>
      </c>
      <c r="CE451" s="29" t="s">
        <v>6478</v>
      </c>
      <c r="CF451" s="29" t="s">
        <v>6479</v>
      </c>
    </row>
    <row r="452" spans="1:84" x14ac:dyDescent="0.25">
      <c r="A452" s="29" t="s">
        <v>6480</v>
      </c>
      <c r="B452" s="29">
        <v>310410942995952</v>
      </c>
      <c r="C452" s="29">
        <v>8.9014103279429894E+19</v>
      </c>
      <c r="D452" s="29">
        <v>353118083539513</v>
      </c>
      <c r="E452" s="29">
        <v>44</v>
      </c>
      <c r="F452" s="29">
        <v>8</v>
      </c>
      <c r="G452" s="29">
        <v>1445</v>
      </c>
      <c r="H452" s="29">
        <v>1445</v>
      </c>
      <c r="I452" s="29" t="s">
        <v>6481</v>
      </c>
      <c r="J452" s="29" t="s">
        <v>6482</v>
      </c>
      <c r="K452" s="50">
        <v>2.38681346449891E+16</v>
      </c>
      <c r="L452" s="50">
        <v>9043400871750430</v>
      </c>
      <c r="M452" s="50">
        <v>-5.3107005788896896E+16</v>
      </c>
      <c r="N452" s="29" t="s">
        <v>18977</v>
      </c>
      <c r="O452" s="29">
        <v>1</v>
      </c>
      <c r="P452" s="29">
        <v>0</v>
      </c>
      <c r="Q452" s="29" t="s">
        <v>8</v>
      </c>
      <c r="R452" s="29">
        <v>2</v>
      </c>
      <c r="S452" s="29">
        <v>2</v>
      </c>
      <c r="T452" s="29" t="s">
        <v>8</v>
      </c>
      <c r="U452" s="29">
        <v>20</v>
      </c>
      <c r="V452" s="29" t="s">
        <v>8</v>
      </c>
      <c r="W452" s="29" t="s">
        <v>8</v>
      </c>
      <c r="X452" s="29" t="s">
        <v>8</v>
      </c>
      <c r="Y452" s="29" t="s">
        <v>8</v>
      </c>
      <c r="Z452" s="29" t="s">
        <v>8</v>
      </c>
      <c r="AA452" s="29" t="s">
        <v>8</v>
      </c>
      <c r="AB452" s="29" t="s">
        <v>8</v>
      </c>
      <c r="AC452" s="29" t="s">
        <v>8</v>
      </c>
      <c r="AD452" s="29" t="s">
        <v>8</v>
      </c>
      <c r="AE452" s="29" t="s">
        <v>8</v>
      </c>
      <c r="AF452" s="29" t="s">
        <v>8</v>
      </c>
      <c r="AG452" s="29" t="s">
        <v>8</v>
      </c>
      <c r="AH452" s="29" t="s">
        <v>8</v>
      </c>
      <c r="AI452" s="29" t="s">
        <v>8</v>
      </c>
      <c r="AJ452" s="29" t="s">
        <v>8</v>
      </c>
      <c r="AK452" s="29" t="s">
        <v>8</v>
      </c>
      <c r="AL452" s="29" t="s">
        <v>8</v>
      </c>
      <c r="AM452" s="29" t="s">
        <v>8</v>
      </c>
      <c r="AN452" s="29" t="s">
        <v>8</v>
      </c>
      <c r="AO452" s="29" t="s">
        <v>8</v>
      </c>
      <c r="AP452" s="29" t="s">
        <v>8</v>
      </c>
      <c r="AQ452" s="29" t="s">
        <v>8</v>
      </c>
      <c r="AR452" s="29" t="s">
        <v>8</v>
      </c>
      <c r="AS452" s="29" t="s">
        <v>8</v>
      </c>
      <c r="AT452" s="29" t="s">
        <v>8</v>
      </c>
      <c r="AU452" s="29" t="s">
        <v>8</v>
      </c>
      <c r="AV452" s="29" t="s">
        <v>8</v>
      </c>
      <c r="AW452" s="29" t="s">
        <v>8</v>
      </c>
      <c r="AX452" s="29" t="s">
        <v>8</v>
      </c>
      <c r="AY452" s="29" t="s">
        <v>8</v>
      </c>
      <c r="AZ452" s="29" t="s">
        <v>8</v>
      </c>
      <c r="BA452" s="29" t="s">
        <v>8</v>
      </c>
      <c r="BB452" s="29" t="s">
        <v>8</v>
      </c>
      <c r="BC452" s="29" t="s">
        <v>8</v>
      </c>
      <c r="BD452" s="29" t="s">
        <v>8</v>
      </c>
      <c r="BE452" s="29" t="s">
        <v>8</v>
      </c>
      <c r="BF452" s="29" t="s">
        <v>8</v>
      </c>
      <c r="BG452" s="29" t="s">
        <v>8</v>
      </c>
      <c r="BH452" s="29" t="s">
        <v>8</v>
      </c>
      <c r="BI452" s="29" t="s">
        <v>8</v>
      </c>
      <c r="BJ452" s="29" t="s">
        <v>8</v>
      </c>
      <c r="BK452" s="29" t="s">
        <v>8</v>
      </c>
      <c r="BL452" s="29" t="s">
        <v>8</v>
      </c>
      <c r="BM452" s="29" t="s">
        <v>8</v>
      </c>
      <c r="BN452" s="29" t="s">
        <v>8</v>
      </c>
      <c r="BO452" s="29" t="s">
        <v>8</v>
      </c>
      <c r="BP452" s="29" t="s">
        <v>8</v>
      </c>
      <c r="BQ452" s="29" t="s">
        <v>8</v>
      </c>
      <c r="BR452" s="29" t="s">
        <v>8</v>
      </c>
      <c r="BS452" s="29" t="s">
        <v>5620</v>
      </c>
      <c r="BT452" s="29" t="b">
        <v>1</v>
      </c>
      <c r="BU452" s="29" t="b">
        <v>0</v>
      </c>
      <c r="BV452" s="29" t="b">
        <v>0</v>
      </c>
      <c r="BW452" s="29" t="b">
        <v>0</v>
      </c>
      <c r="BX452" s="29" t="b">
        <v>0</v>
      </c>
      <c r="BY452" s="29" t="b">
        <v>1</v>
      </c>
      <c r="BZ452" s="29" t="b">
        <v>0</v>
      </c>
      <c r="CA452" s="29" t="b">
        <v>0</v>
      </c>
      <c r="CB452" s="29">
        <v>1</v>
      </c>
      <c r="CC452" s="29" t="s">
        <v>6483</v>
      </c>
      <c r="CD452" s="29" t="s">
        <v>6484</v>
      </c>
      <c r="CE452" s="29" t="s">
        <v>6485</v>
      </c>
      <c r="CF452" s="29" t="s">
        <v>6486</v>
      </c>
    </row>
    <row r="453" spans="1:84" x14ac:dyDescent="0.25">
      <c r="A453" s="29" t="s">
        <v>6487</v>
      </c>
      <c r="B453" s="29">
        <v>310410942995952</v>
      </c>
      <c r="C453" s="29">
        <v>8.9014103279429894E+19</v>
      </c>
      <c r="D453" s="29">
        <v>353118083539513</v>
      </c>
      <c r="E453" s="29">
        <v>44</v>
      </c>
      <c r="F453" s="29">
        <v>7</v>
      </c>
      <c r="G453" s="29">
        <v>1447</v>
      </c>
      <c r="H453" s="29">
        <v>1447</v>
      </c>
      <c r="I453" s="29" t="s">
        <v>6488</v>
      </c>
      <c r="J453" s="29" t="s">
        <v>6489</v>
      </c>
      <c r="K453" s="50">
        <v>2386925005879040</v>
      </c>
      <c r="L453" s="50">
        <v>9043444999162820</v>
      </c>
      <c r="M453" s="50">
        <v>-3458398823066340</v>
      </c>
      <c r="N453" s="29" t="s">
        <v>18977</v>
      </c>
      <c r="O453" s="29">
        <v>2</v>
      </c>
      <c r="P453" s="29">
        <v>0</v>
      </c>
      <c r="Q453" s="29" t="s">
        <v>8</v>
      </c>
      <c r="R453" s="29" t="s">
        <v>8</v>
      </c>
      <c r="S453" s="29" t="s">
        <v>8</v>
      </c>
      <c r="T453" s="29" t="s">
        <v>8</v>
      </c>
      <c r="U453" s="29" t="s">
        <v>8</v>
      </c>
      <c r="V453" s="29" t="s">
        <v>8</v>
      </c>
      <c r="W453" s="29" t="s">
        <v>8</v>
      </c>
      <c r="X453" s="29" t="s">
        <v>8</v>
      </c>
      <c r="Y453" s="29" t="s">
        <v>8</v>
      </c>
      <c r="Z453" s="29" t="s">
        <v>8</v>
      </c>
      <c r="AA453" s="29" t="s">
        <v>8</v>
      </c>
      <c r="AB453" s="29" t="s">
        <v>8</v>
      </c>
      <c r="AC453" s="29" t="s">
        <v>8</v>
      </c>
      <c r="AD453" s="29" t="s">
        <v>8</v>
      </c>
      <c r="AE453" s="29" t="s">
        <v>8</v>
      </c>
      <c r="AF453" s="29" t="s">
        <v>8</v>
      </c>
      <c r="AG453" s="29" t="s">
        <v>8</v>
      </c>
      <c r="AH453" s="29" t="s">
        <v>8</v>
      </c>
      <c r="AI453" s="29" t="s">
        <v>8</v>
      </c>
      <c r="AJ453" s="29" t="s">
        <v>8</v>
      </c>
      <c r="AK453" s="29" t="s">
        <v>8</v>
      </c>
      <c r="AL453" s="29" t="s">
        <v>8</v>
      </c>
      <c r="AM453" s="29" t="s">
        <v>8</v>
      </c>
      <c r="AN453" s="29" t="s">
        <v>8</v>
      </c>
      <c r="AO453" s="29" t="s">
        <v>8</v>
      </c>
      <c r="AP453" s="29" t="s">
        <v>8</v>
      </c>
      <c r="AQ453" s="29" t="s">
        <v>8</v>
      </c>
      <c r="AR453" s="29" t="s">
        <v>8</v>
      </c>
      <c r="AS453" s="29" t="s">
        <v>8</v>
      </c>
      <c r="AT453" s="29">
        <v>4</v>
      </c>
      <c r="AU453" s="29" t="s">
        <v>8</v>
      </c>
      <c r="AV453" s="29">
        <v>2</v>
      </c>
      <c r="AW453" s="29">
        <v>2</v>
      </c>
      <c r="AX453" s="29">
        <v>0</v>
      </c>
      <c r="AY453" s="29">
        <v>10</v>
      </c>
      <c r="AZ453" s="29">
        <v>1</v>
      </c>
      <c r="BA453" s="29" t="s">
        <v>8</v>
      </c>
      <c r="BB453" s="29" t="s">
        <v>8</v>
      </c>
      <c r="BC453" s="29" t="s">
        <v>8</v>
      </c>
      <c r="BD453" s="29" t="s">
        <v>8</v>
      </c>
      <c r="BE453" s="29" t="s">
        <v>8</v>
      </c>
      <c r="BF453" s="29" t="s">
        <v>8</v>
      </c>
      <c r="BG453" s="29" t="s">
        <v>8</v>
      </c>
      <c r="BH453" s="29" t="s">
        <v>8</v>
      </c>
      <c r="BI453" s="29" t="s">
        <v>8</v>
      </c>
      <c r="BJ453" s="29" t="s">
        <v>8</v>
      </c>
      <c r="BK453" s="29" t="s">
        <v>8</v>
      </c>
      <c r="BL453" s="29" t="s">
        <v>8</v>
      </c>
      <c r="BM453" s="29" t="s">
        <v>8</v>
      </c>
      <c r="BN453" s="29" t="s">
        <v>8</v>
      </c>
      <c r="BO453" s="29" t="s">
        <v>8</v>
      </c>
      <c r="BP453" s="29" t="s">
        <v>8</v>
      </c>
      <c r="BQ453" s="29" t="s">
        <v>8</v>
      </c>
      <c r="BR453" s="29" t="s">
        <v>8</v>
      </c>
      <c r="BS453" s="29" t="s">
        <v>6490</v>
      </c>
      <c r="BT453" s="29" t="b">
        <v>1</v>
      </c>
      <c r="BU453" s="29" t="b">
        <v>0</v>
      </c>
      <c r="BV453" s="29" t="b">
        <v>0</v>
      </c>
      <c r="BW453" s="29" t="b">
        <v>0</v>
      </c>
      <c r="BX453" s="29" t="b">
        <v>0</v>
      </c>
      <c r="BY453" s="29" t="b">
        <v>1</v>
      </c>
      <c r="BZ453" s="29" t="b">
        <v>0</v>
      </c>
      <c r="CA453" s="29" t="b">
        <v>0</v>
      </c>
      <c r="CB453" s="29">
        <v>1</v>
      </c>
      <c r="CC453" s="29" t="s">
        <v>6491</v>
      </c>
      <c r="CD453" s="29" t="s">
        <v>6492</v>
      </c>
      <c r="CE453" s="29" t="s">
        <v>6493</v>
      </c>
      <c r="CF453" s="29" t="s">
        <v>6494</v>
      </c>
    </row>
    <row r="454" spans="1:84" x14ac:dyDescent="0.25">
      <c r="A454" s="29" t="s">
        <v>6495</v>
      </c>
      <c r="B454" s="29">
        <v>310410942995952</v>
      </c>
      <c r="C454" s="29">
        <v>8.9014103279429894E+19</v>
      </c>
      <c r="D454" s="29">
        <v>353118083539513</v>
      </c>
      <c r="E454" s="29">
        <v>44</v>
      </c>
      <c r="F454" s="29">
        <v>8</v>
      </c>
      <c r="G454" s="29">
        <v>1446</v>
      </c>
      <c r="H454" s="29">
        <v>1446</v>
      </c>
      <c r="I454" s="29" t="s">
        <v>6496</v>
      </c>
      <c r="J454" s="29" t="s">
        <v>6497</v>
      </c>
      <c r="K454" s="50">
        <v>2386969528468360</v>
      </c>
      <c r="L454" s="50">
        <v>9043455170097210</v>
      </c>
      <c r="M454" s="50">
        <v>-4986924885621140</v>
      </c>
      <c r="N454" s="29" t="s">
        <v>18977</v>
      </c>
      <c r="O454" s="29">
        <v>2</v>
      </c>
      <c r="P454" s="29">
        <v>0</v>
      </c>
      <c r="Q454" s="29" t="s">
        <v>8</v>
      </c>
      <c r="R454" s="29">
        <v>2</v>
      </c>
      <c r="S454" s="29">
        <v>2</v>
      </c>
      <c r="T454" s="29" t="s">
        <v>8</v>
      </c>
      <c r="U454" s="29">
        <v>20</v>
      </c>
      <c r="V454" s="29" t="s">
        <v>8</v>
      </c>
      <c r="W454" s="29" t="s">
        <v>8</v>
      </c>
      <c r="X454" s="29" t="s">
        <v>8</v>
      </c>
      <c r="Y454" s="29" t="s">
        <v>8</v>
      </c>
      <c r="Z454" s="29" t="s">
        <v>8</v>
      </c>
      <c r="AA454" s="29" t="s">
        <v>8</v>
      </c>
      <c r="AB454" s="29" t="s">
        <v>8</v>
      </c>
      <c r="AC454" s="29" t="s">
        <v>8</v>
      </c>
      <c r="AD454" s="29" t="s">
        <v>8</v>
      </c>
      <c r="AE454" s="29" t="s">
        <v>8</v>
      </c>
      <c r="AF454" s="29" t="s">
        <v>8</v>
      </c>
      <c r="AG454" s="29" t="s">
        <v>8</v>
      </c>
      <c r="AH454" s="29" t="s">
        <v>8</v>
      </c>
      <c r="AI454" s="29" t="s">
        <v>8</v>
      </c>
      <c r="AJ454" s="29" t="s">
        <v>8</v>
      </c>
      <c r="AK454" s="29" t="s">
        <v>8</v>
      </c>
      <c r="AL454" s="29" t="s">
        <v>8</v>
      </c>
      <c r="AM454" s="29" t="s">
        <v>8</v>
      </c>
      <c r="AN454" s="29" t="s">
        <v>8</v>
      </c>
      <c r="AO454" s="29" t="s">
        <v>8</v>
      </c>
      <c r="AP454" s="29" t="s">
        <v>8</v>
      </c>
      <c r="AQ454" s="29" t="s">
        <v>8</v>
      </c>
      <c r="AR454" s="29" t="s">
        <v>8</v>
      </c>
      <c r="AS454" s="29" t="s">
        <v>8</v>
      </c>
      <c r="AT454" s="29" t="s">
        <v>8</v>
      </c>
      <c r="AU454" s="29" t="s">
        <v>8</v>
      </c>
      <c r="AV454" s="29" t="s">
        <v>8</v>
      </c>
      <c r="AW454" s="29" t="s">
        <v>8</v>
      </c>
      <c r="AX454" s="29" t="s">
        <v>8</v>
      </c>
      <c r="AY454" s="29" t="s">
        <v>8</v>
      </c>
      <c r="AZ454" s="29" t="s">
        <v>8</v>
      </c>
      <c r="BA454" s="29" t="s">
        <v>8</v>
      </c>
      <c r="BB454" s="29" t="s">
        <v>8</v>
      </c>
      <c r="BC454" s="29" t="s">
        <v>8</v>
      </c>
      <c r="BD454" s="29" t="s">
        <v>8</v>
      </c>
      <c r="BE454" s="29" t="s">
        <v>8</v>
      </c>
      <c r="BF454" s="29" t="s">
        <v>8</v>
      </c>
      <c r="BG454" s="29" t="s">
        <v>8</v>
      </c>
      <c r="BH454" s="29" t="s">
        <v>8</v>
      </c>
      <c r="BI454" s="29" t="s">
        <v>8</v>
      </c>
      <c r="BJ454" s="29" t="s">
        <v>8</v>
      </c>
      <c r="BK454" s="29" t="s">
        <v>8</v>
      </c>
      <c r="BL454" s="29" t="s">
        <v>8</v>
      </c>
      <c r="BM454" s="29" t="s">
        <v>8</v>
      </c>
      <c r="BN454" s="29" t="s">
        <v>8</v>
      </c>
      <c r="BO454" s="29" t="s">
        <v>8</v>
      </c>
      <c r="BP454" s="29" t="s">
        <v>8</v>
      </c>
      <c r="BQ454" s="29" t="s">
        <v>8</v>
      </c>
      <c r="BR454" s="29" t="s">
        <v>8</v>
      </c>
      <c r="BS454" s="29" t="s">
        <v>5628</v>
      </c>
      <c r="BT454" s="29" t="b">
        <v>1</v>
      </c>
      <c r="BU454" s="29" t="b">
        <v>0</v>
      </c>
      <c r="BV454" s="29" t="b">
        <v>0</v>
      </c>
      <c r="BW454" s="29" t="b">
        <v>0</v>
      </c>
      <c r="BX454" s="29" t="b">
        <v>0</v>
      </c>
      <c r="BY454" s="29" t="b">
        <v>1</v>
      </c>
      <c r="BZ454" s="29" t="b">
        <v>0</v>
      </c>
      <c r="CA454" s="29" t="b">
        <v>0</v>
      </c>
      <c r="CB454" s="29">
        <v>1</v>
      </c>
      <c r="CC454" s="29" t="s">
        <v>6498</v>
      </c>
      <c r="CD454" s="29" t="s">
        <v>6499</v>
      </c>
      <c r="CE454" s="29" t="s">
        <v>6500</v>
      </c>
      <c r="CF454" s="29" t="s">
        <v>6501</v>
      </c>
    </row>
    <row r="455" spans="1:84" x14ac:dyDescent="0.25">
      <c r="A455" s="29" t="s">
        <v>6502</v>
      </c>
      <c r="B455" s="29">
        <v>310410942995952</v>
      </c>
      <c r="C455" s="29">
        <v>8.9014103279429894E+19</v>
      </c>
      <c r="D455" s="29">
        <v>353118083539513</v>
      </c>
      <c r="E455" s="29">
        <v>44</v>
      </c>
      <c r="F455" s="29">
        <v>7</v>
      </c>
      <c r="G455" s="29">
        <v>1448</v>
      </c>
      <c r="H455" s="29">
        <v>1448</v>
      </c>
      <c r="I455" s="29" t="s">
        <v>6503</v>
      </c>
      <c r="J455" s="29" t="s">
        <v>6504</v>
      </c>
      <c r="K455" s="50">
        <v>2.38704742729752E+16</v>
      </c>
      <c r="L455" s="50">
        <v>9043378747925840</v>
      </c>
      <c r="M455" s="50">
        <v>-6704684459436610</v>
      </c>
      <c r="N455" s="29" t="s">
        <v>18977</v>
      </c>
      <c r="O455" s="29">
        <v>2</v>
      </c>
      <c r="P455" s="29">
        <v>0</v>
      </c>
      <c r="Q455" s="29" t="s">
        <v>8</v>
      </c>
      <c r="R455" s="29" t="s">
        <v>8</v>
      </c>
      <c r="S455" s="29" t="s">
        <v>8</v>
      </c>
      <c r="T455" s="29" t="s">
        <v>8</v>
      </c>
      <c r="U455" s="29" t="s">
        <v>8</v>
      </c>
      <c r="V455" s="29" t="s">
        <v>8</v>
      </c>
      <c r="W455" s="29" t="s">
        <v>8</v>
      </c>
      <c r="X455" s="29" t="s">
        <v>8</v>
      </c>
      <c r="Y455" s="29" t="s">
        <v>8</v>
      </c>
      <c r="Z455" s="29" t="s">
        <v>8</v>
      </c>
      <c r="AA455" s="29" t="s">
        <v>8</v>
      </c>
      <c r="AB455" s="29" t="s">
        <v>8</v>
      </c>
      <c r="AC455" s="29" t="s">
        <v>8</v>
      </c>
      <c r="AD455" s="29" t="s">
        <v>8</v>
      </c>
      <c r="AE455" s="29" t="s">
        <v>8</v>
      </c>
      <c r="AF455" s="29" t="s">
        <v>8</v>
      </c>
      <c r="AG455" s="29" t="s">
        <v>8</v>
      </c>
      <c r="AH455" s="29" t="s">
        <v>8</v>
      </c>
      <c r="AI455" s="29" t="s">
        <v>8</v>
      </c>
      <c r="AJ455" s="29" t="s">
        <v>8</v>
      </c>
      <c r="AK455" s="29" t="s">
        <v>8</v>
      </c>
      <c r="AL455" s="29" t="s">
        <v>8</v>
      </c>
      <c r="AM455" s="29" t="s">
        <v>8</v>
      </c>
      <c r="AN455" s="29" t="s">
        <v>8</v>
      </c>
      <c r="AO455" s="29" t="s">
        <v>8</v>
      </c>
      <c r="AP455" s="29" t="s">
        <v>8</v>
      </c>
      <c r="AQ455" s="29" t="s">
        <v>8</v>
      </c>
      <c r="AR455" s="29" t="s">
        <v>8</v>
      </c>
      <c r="AS455" s="29" t="s">
        <v>8</v>
      </c>
      <c r="AT455" s="29">
        <v>3</v>
      </c>
      <c r="AU455" s="29" t="s">
        <v>8</v>
      </c>
      <c r="AV455" s="29">
        <v>2</v>
      </c>
      <c r="AW455" s="29">
        <v>1</v>
      </c>
      <c r="AX455" s="29">
        <v>0</v>
      </c>
      <c r="AY455" s="29">
        <v>10</v>
      </c>
      <c r="AZ455" s="29">
        <v>1</v>
      </c>
      <c r="BA455" s="29" t="s">
        <v>8</v>
      </c>
      <c r="BB455" s="29" t="s">
        <v>8</v>
      </c>
      <c r="BC455" s="29" t="s">
        <v>8</v>
      </c>
      <c r="BD455" s="29" t="s">
        <v>8</v>
      </c>
      <c r="BE455" s="29" t="s">
        <v>8</v>
      </c>
      <c r="BF455" s="29" t="s">
        <v>8</v>
      </c>
      <c r="BG455" s="29" t="s">
        <v>8</v>
      </c>
      <c r="BH455" s="29" t="s">
        <v>8</v>
      </c>
      <c r="BI455" s="29" t="s">
        <v>8</v>
      </c>
      <c r="BJ455" s="29" t="s">
        <v>8</v>
      </c>
      <c r="BK455" s="29" t="s">
        <v>8</v>
      </c>
      <c r="BL455" s="29" t="s">
        <v>8</v>
      </c>
      <c r="BM455" s="29" t="s">
        <v>8</v>
      </c>
      <c r="BN455" s="29" t="s">
        <v>8</v>
      </c>
      <c r="BO455" s="29" t="s">
        <v>8</v>
      </c>
      <c r="BP455" s="29" t="s">
        <v>8</v>
      </c>
      <c r="BQ455" s="29" t="s">
        <v>8</v>
      </c>
      <c r="BR455" s="29" t="s">
        <v>8</v>
      </c>
      <c r="BS455" s="29" t="s">
        <v>1544</v>
      </c>
      <c r="BT455" s="29" t="b">
        <v>1</v>
      </c>
      <c r="BU455" s="29" t="b">
        <v>0</v>
      </c>
      <c r="BV455" s="29" t="b">
        <v>0</v>
      </c>
      <c r="BW455" s="29" t="b">
        <v>0</v>
      </c>
      <c r="BX455" s="29" t="b">
        <v>0</v>
      </c>
      <c r="BY455" s="29" t="b">
        <v>1</v>
      </c>
      <c r="BZ455" s="29" t="b">
        <v>0</v>
      </c>
      <c r="CA455" s="29" t="b">
        <v>0</v>
      </c>
      <c r="CB455" s="29">
        <v>1</v>
      </c>
      <c r="CC455" s="29" t="s">
        <v>6505</v>
      </c>
      <c r="CD455" s="29" t="s">
        <v>6506</v>
      </c>
      <c r="CE455" s="29" t="s">
        <v>6507</v>
      </c>
      <c r="CF455" s="29" t="s">
        <v>6508</v>
      </c>
    </row>
    <row r="456" spans="1:84" x14ac:dyDescent="0.25">
      <c r="A456" s="29" t="s">
        <v>6509</v>
      </c>
      <c r="B456" s="29">
        <v>310410942995952</v>
      </c>
      <c r="C456" s="29">
        <v>8.9014103279429894E+19</v>
      </c>
      <c r="D456" s="29">
        <v>353118083539513</v>
      </c>
      <c r="E456" s="29">
        <v>44</v>
      </c>
      <c r="F456" s="29">
        <v>3</v>
      </c>
      <c r="G456" s="29">
        <v>1449</v>
      </c>
      <c r="H456" s="29">
        <v>1449</v>
      </c>
      <c r="I456" s="29" t="s">
        <v>6510</v>
      </c>
      <c r="J456" s="29" t="s">
        <v>6511</v>
      </c>
      <c r="K456" s="50">
        <v>2.38705008656825E+16</v>
      </c>
      <c r="L456" s="50">
        <v>9043391487144200</v>
      </c>
      <c r="M456" s="50">
        <v>-5537844797128850</v>
      </c>
      <c r="N456" s="29" t="s">
        <v>18977</v>
      </c>
      <c r="O456" s="29">
        <v>2</v>
      </c>
      <c r="P456" s="29">
        <v>0</v>
      </c>
      <c r="Q456" s="29" t="s">
        <v>18994</v>
      </c>
      <c r="R456" s="29" t="s">
        <v>8</v>
      </c>
      <c r="S456" s="29" t="s">
        <v>8</v>
      </c>
      <c r="T456" s="29" t="s">
        <v>8</v>
      </c>
      <c r="U456" s="29" t="s">
        <v>8</v>
      </c>
      <c r="V456" s="29" t="s">
        <v>8</v>
      </c>
      <c r="W456" s="29" t="s">
        <v>8</v>
      </c>
      <c r="X456" s="29" t="s">
        <v>8</v>
      </c>
      <c r="Y456" s="29" t="s">
        <v>8</v>
      </c>
      <c r="Z456" s="29" t="s">
        <v>8</v>
      </c>
      <c r="AA456" s="29" t="s">
        <v>8</v>
      </c>
      <c r="AB456" s="29" t="s">
        <v>8</v>
      </c>
      <c r="AC456" s="29" t="s">
        <v>8</v>
      </c>
      <c r="AD456" s="29" t="s">
        <v>8</v>
      </c>
      <c r="AE456" s="29" t="s">
        <v>8</v>
      </c>
      <c r="AF456" s="29" t="s">
        <v>8</v>
      </c>
      <c r="AG456" s="29">
        <v>1</v>
      </c>
      <c r="AH456" s="29">
        <v>6</v>
      </c>
      <c r="AI456" s="29" t="s">
        <v>6512</v>
      </c>
      <c r="AJ456" s="29">
        <v>1</v>
      </c>
      <c r="AK456" s="29" t="s">
        <v>18990</v>
      </c>
      <c r="AL456" s="29" t="s">
        <v>18988</v>
      </c>
      <c r="AM456" s="29" t="s">
        <v>8</v>
      </c>
      <c r="AN456" s="29" t="s">
        <v>8</v>
      </c>
      <c r="AO456" s="29" t="s">
        <v>8</v>
      </c>
      <c r="AP456" s="29" t="s">
        <v>8</v>
      </c>
      <c r="AQ456" s="29" t="s">
        <v>8</v>
      </c>
      <c r="AR456" s="29" t="s">
        <v>8</v>
      </c>
      <c r="AS456" s="29" t="s">
        <v>8</v>
      </c>
      <c r="AT456" s="29" t="s">
        <v>8</v>
      </c>
      <c r="AU456" s="29" t="s">
        <v>8</v>
      </c>
      <c r="AV456" s="29" t="s">
        <v>8</v>
      </c>
      <c r="AW456" s="29" t="s">
        <v>8</v>
      </c>
      <c r="AX456" s="29" t="s">
        <v>8</v>
      </c>
      <c r="AY456" s="29" t="s">
        <v>8</v>
      </c>
      <c r="AZ456" s="29" t="s">
        <v>8</v>
      </c>
      <c r="BA456" s="29" t="s">
        <v>8</v>
      </c>
      <c r="BB456" s="29" t="s">
        <v>8</v>
      </c>
      <c r="BC456" s="29" t="s">
        <v>8</v>
      </c>
      <c r="BD456" s="29" t="s">
        <v>8</v>
      </c>
      <c r="BE456" s="29" t="s">
        <v>8</v>
      </c>
      <c r="BF456" s="29" t="s">
        <v>8</v>
      </c>
      <c r="BG456" s="29" t="s">
        <v>8</v>
      </c>
      <c r="BH456" s="29" t="s">
        <v>8</v>
      </c>
      <c r="BI456" s="29" t="s">
        <v>8</v>
      </c>
      <c r="BJ456" s="29" t="s">
        <v>8</v>
      </c>
      <c r="BK456" s="29" t="s">
        <v>8</v>
      </c>
      <c r="BL456" s="29" t="s">
        <v>8</v>
      </c>
      <c r="BM456" s="29" t="s">
        <v>8</v>
      </c>
      <c r="BN456" s="29" t="s">
        <v>8</v>
      </c>
      <c r="BO456" s="29" t="s">
        <v>8</v>
      </c>
      <c r="BP456" s="29" t="s">
        <v>8</v>
      </c>
      <c r="BQ456" s="29" t="s">
        <v>8</v>
      </c>
      <c r="BR456" s="29" t="s">
        <v>8</v>
      </c>
      <c r="BS456" s="29" t="s">
        <v>6513</v>
      </c>
      <c r="BT456" s="29" t="b">
        <v>1</v>
      </c>
      <c r="BU456" s="29" t="b">
        <v>0</v>
      </c>
      <c r="BV456" s="29" t="b">
        <v>0</v>
      </c>
      <c r="BW456" s="29" t="b">
        <v>0</v>
      </c>
      <c r="BX456" s="29" t="b">
        <v>0</v>
      </c>
      <c r="BY456" s="29" t="b">
        <v>1</v>
      </c>
      <c r="BZ456" s="29" t="b">
        <v>0</v>
      </c>
      <c r="CA456" s="29" t="b">
        <v>0</v>
      </c>
      <c r="CB456" s="29">
        <v>1</v>
      </c>
      <c r="CC456" s="29" t="s">
        <v>6514</v>
      </c>
      <c r="CD456" s="29" t="s">
        <v>6515</v>
      </c>
      <c r="CE456" s="29" t="s">
        <v>6516</v>
      </c>
      <c r="CF456" s="29" t="s">
        <v>6517</v>
      </c>
    </row>
    <row r="457" spans="1:84" x14ac:dyDescent="0.25">
      <c r="A457" s="29" t="s">
        <v>6518</v>
      </c>
      <c r="B457" s="29">
        <v>310410942995952</v>
      </c>
      <c r="C457" s="29">
        <v>8.9014103279429894E+19</v>
      </c>
      <c r="D457" s="29">
        <v>353118083539513</v>
      </c>
      <c r="E457" s="29">
        <v>44</v>
      </c>
      <c r="F457" s="29">
        <v>3</v>
      </c>
      <c r="G457" s="29">
        <v>1450</v>
      </c>
      <c r="H457" s="29">
        <v>1450</v>
      </c>
      <c r="I457" s="29" t="s">
        <v>6519</v>
      </c>
      <c r="J457" s="29" t="s">
        <v>6520</v>
      </c>
      <c r="K457" s="50">
        <v>2.38710251382668E+16</v>
      </c>
      <c r="L457" s="50">
        <v>9043376524301880</v>
      </c>
      <c r="M457" s="50">
        <v>-435877852300666</v>
      </c>
      <c r="N457" s="29" t="s">
        <v>18972</v>
      </c>
      <c r="O457" s="29">
        <v>2</v>
      </c>
      <c r="P457" s="29">
        <v>0</v>
      </c>
      <c r="Q457" s="29" t="s">
        <v>19159</v>
      </c>
      <c r="R457" s="29" t="s">
        <v>8</v>
      </c>
      <c r="S457" s="29" t="s">
        <v>8</v>
      </c>
      <c r="T457" s="29" t="s">
        <v>8</v>
      </c>
      <c r="U457" s="29" t="s">
        <v>8</v>
      </c>
      <c r="V457" s="29" t="s">
        <v>8</v>
      </c>
      <c r="W457" s="29" t="s">
        <v>8</v>
      </c>
      <c r="X457" s="29" t="s">
        <v>8</v>
      </c>
      <c r="Y457" s="29" t="s">
        <v>8</v>
      </c>
      <c r="Z457" s="29" t="s">
        <v>8</v>
      </c>
      <c r="AA457" s="29" t="s">
        <v>8</v>
      </c>
      <c r="AB457" s="29" t="s">
        <v>8</v>
      </c>
      <c r="AC457" s="29" t="s">
        <v>8</v>
      </c>
      <c r="AD457" s="29" t="s">
        <v>8</v>
      </c>
      <c r="AE457" s="29" t="s">
        <v>8</v>
      </c>
      <c r="AF457" s="29" t="s">
        <v>8</v>
      </c>
      <c r="AG457" s="29">
        <v>1</v>
      </c>
      <c r="AH457" s="29">
        <v>6</v>
      </c>
      <c r="AI457" s="29" t="s">
        <v>3471</v>
      </c>
      <c r="AJ457" s="29">
        <v>1</v>
      </c>
      <c r="AK457" s="29" t="s">
        <v>18988</v>
      </c>
      <c r="AL457" s="29" t="s">
        <v>18982</v>
      </c>
      <c r="AM457" s="29" t="s">
        <v>8</v>
      </c>
      <c r="AN457" s="29" t="s">
        <v>8</v>
      </c>
      <c r="AO457" s="29" t="s">
        <v>8</v>
      </c>
      <c r="AP457" s="29" t="s">
        <v>8</v>
      </c>
      <c r="AQ457" s="29" t="s">
        <v>8</v>
      </c>
      <c r="AR457" s="29" t="s">
        <v>8</v>
      </c>
      <c r="AS457" s="29" t="s">
        <v>8</v>
      </c>
      <c r="AT457" s="29" t="s">
        <v>8</v>
      </c>
      <c r="AU457" s="29" t="s">
        <v>8</v>
      </c>
      <c r="AV457" s="29" t="s">
        <v>8</v>
      </c>
      <c r="AW457" s="29" t="s">
        <v>8</v>
      </c>
      <c r="AX457" s="29" t="s">
        <v>8</v>
      </c>
      <c r="AY457" s="29" t="s">
        <v>8</v>
      </c>
      <c r="AZ457" s="29" t="s">
        <v>8</v>
      </c>
      <c r="BA457" s="29" t="s">
        <v>8</v>
      </c>
      <c r="BB457" s="29" t="s">
        <v>8</v>
      </c>
      <c r="BC457" s="29" t="s">
        <v>8</v>
      </c>
      <c r="BD457" s="29" t="s">
        <v>8</v>
      </c>
      <c r="BE457" s="29" t="s">
        <v>8</v>
      </c>
      <c r="BF457" s="29" t="s">
        <v>8</v>
      </c>
      <c r="BG457" s="29" t="s">
        <v>8</v>
      </c>
      <c r="BH457" s="29" t="s">
        <v>8</v>
      </c>
      <c r="BI457" s="29" t="s">
        <v>8</v>
      </c>
      <c r="BJ457" s="29" t="s">
        <v>8</v>
      </c>
      <c r="BK457" s="29" t="s">
        <v>8</v>
      </c>
      <c r="BL457" s="29" t="s">
        <v>8</v>
      </c>
      <c r="BM457" s="29" t="s">
        <v>8</v>
      </c>
      <c r="BN457" s="29" t="s">
        <v>8</v>
      </c>
      <c r="BO457" s="29" t="s">
        <v>8</v>
      </c>
      <c r="BP457" s="29" t="s">
        <v>8</v>
      </c>
      <c r="BQ457" s="29" t="s">
        <v>8</v>
      </c>
      <c r="BR457" s="29" t="s">
        <v>8</v>
      </c>
      <c r="BS457" s="29" t="s">
        <v>6521</v>
      </c>
      <c r="BT457" s="29" t="b">
        <v>1</v>
      </c>
      <c r="BU457" s="29" t="b">
        <v>0</v>
      </c>
      <c r="BV457" s="29" t="b">
        <v>0</v>
      </c>
      <c r="BW457" s="29" t="b">
        <v>0</v>
      </c>
      <c r="BX457" s="29" t="b">
        <v>0</v>
      </c>
      <c r="BY457" s="29" t="b">
        <v>1</v>
      </c>
      <c r="BZ457" s="29" t="b">
        <v>0</v>
      </c>
      <c r="CA457" s="29" t="b">
        <v>0</v>
      </c>
      <c r="CB457" s="29">
        <v>1</v>
      </c>
      <c r="CC457" s="29" t="s">
        <v>6522</v>
      </c>
      <c r="CD457" s="29" t="s">
        <v>6523</v>
      </c>
      <c r="CE457" s="29" t="s">
        <v>6524</v>
      </c>
      <c r="CF457" s="29" t="s">
        <v>6525</v>
      </c>
    </row>
    <row r="458" spans="1:84" x14ac:dyDescent="0.25">
      <c r="A458" s="29" t="s">
        <v>6526</v>
      </c>
      <c r="B458" s="29">
        <v>310410946642114</v>
      </c>
      <c r="C458" s="29">
        <v>8.9014103279466398E+19</v>
      </c>
      <c r="D458" s="29">
        <v>353118084379430</v>
      </c>
      <c r="E458" s="29">
        <v>44</v>
      </c>
      <c r="F458" s="29">
        <v>9</v>
      </c>
      <c r="G458" s="29">
        <v>1440</v>
      </c>
      <c r="H458" s="29">
        <v>1440</v>
      </c>
      <c r="I458" s="29" t="s">
        <v>6527</v>
      </c>
      <c r="J458" s="29" t="s">
        <v>6528</v>
      </c>
      <c r="K458" s="50">
        <v>2387033693932640</v>
      </c>
      <c r="L458" s="50">
        <v>9043272492875330</v>
      </c>
      <c r="M458" s="50">
        <v>-3.11484880532494E+16</v>
      </c>
      <c r="N458" s="29" t="s">
        <v>18972</v>
      </c>
      <c r="O458" s="29">
        <v>1</v>
      </c>
      <c r="P458" s="29">
        <v>0</v>
      </c>
      <c r="Q458" s="29" t="s">
        <v>19160</v>
      </c>
      <c r="R458" s="29" t="s">
        <v>8</v>
      </c>
      <c r="S458" s="29" t="s">
        <v>8</v>
      </c>
      <c r="T458" s="29" t="s">
        <v>8</v>
      </c>
      <c r="U458" s="29" t="s">
        <v>8</v>
      </c>
      <c r="V458" s="29">
        <v>5</v>
      </c>
      <c r="W458" s="29" t="s">
        <v>6529</v>
      </c>
      <c r="X458" s="29">
        <v>0</v>
      </c>
      <c r="Y458" s="29" t="s">
        <v>8</v>
      </c>
      <c r="Z458" s="29">
        <v>1</v>
      </c>
      <c r="AA458" s="29" t="s">
        <v>19001</v>
      </c>
      <c r="AB458" s="29" t="s">
        <v>19008</v>
      </c>
      <c r="AC458" s="29" t="s">
        <v>8</v>
      </c>
      <c r="AD458" s="29" t="s">
        <v>8</v>
      </c>
      <c r="AE458" s="29" t="s">
        <v>8</v>
      </c>
      <c r="AF458" s="29" t="s">
        <v>8</v>
      </c>
      <c r="AG458" s="29" t="s">
        <v>8</v>
      </c>
      <c r="AH458" s="29" t="s">
        <v>8</v>
      </c>
      <c r="AI458" s="29" t="s">
        <v>8</v>
      </c>
      <c r="AJ458" s="29" t="s">
        <v>8</v>
      </c>
      <c r="AK458" s="29" t="s">
        <v>8</v>
      </c>
      <c r="AL458" s="29" t="s">
        <v>8</v>
      </c>
      <c r="AM458" s="29" t="s">
        <v>8</v>
      </c>
      <c r="AN458" s="29" t="s">
        <v>8</v>
      </c>
      <c r="AO458" s="29" t="s">
        <v>8</v>
      </c>
      <c r="AP458" s="29" t="s">
        <v>8</v>
      </c>
      <c r="AQ458" s="29" t="s">
        <v>8</v>
      </c>
      <c r="AR458" s="29" t="s">
        <v>8</v>
      </c>
      <c r="AS458" s="29" t="s">
        <v>8</v>
      </c>
      <c r="AT458" s="29" t="s">
        <v>8</v>
      </c>
      <c r="AU458" s="29" t="s">
        <v>8</v>
      </c>
      <c r="AV458" s="29" t="s">
        <v>8</v>
      </c>
      <c r="AW458" s="29" t="s">
        <v>8</v>
      </c>
      <c r="AX458" s="29" t="s">
        <v>8</v>
      </c>
      <c r="AY458" s="29" t="s">
        <v>8</v>
      </c>
      <c r="AZ458" s="29" t="s">
        <v>8</v>
      </c>
      <c r="BA458" s="29" t="s">
        <v>8</v>
      </c>
      <c r="BB458" s="29" t="s">
        <v>8</v>
      </c>
      <c r="BC458" s="29" t="s">
        <v>8</v>
      </c>
      <c r="BD458" s="29" t="s">
        <v>8</v>
      </c>
      <c r="BE458" s="29" t="s">
        <v>8</v>
      </c>
      <c r="BF458" s="29" t="s">
        <v>8</v>
      </c>
      <c r="BG458" s="29" t="s">
        <v>8</v>
      </c>
      <c r="BH458" s="29" t="s">
        <v>8</v>
      </c>
      <c r="BI458" s="29" t="s">
        <v>8</v>
      </c>
      <c r="BJ458" s="29" t="s">
        <v>8</v>
      </c>
      <c r="BK458" s="29" t="s">
        <v>8</v>
      </c>
      <c r="BL458" s="29" t="s">
        <v>8</v>
      </c>
      <c r="BM458" s="29" t="s">
        <v>8</v>
      </c>
      <c r="BN458" s="29" t="s">
        <v>8</v>
      </c>
      <c r="BO458" s="29" t="s">
        <v>8</v>
      </c>
      <c r="BP458" s="29" t="s">
        <v>8</v>
      </c>
      <c r="BQ458" s="29" t="s">
        <v>8</v>
      </c>
      <c r="BR458" s="29" t="s">
        <v>8</v>
      </c>
      <c r="BS458" s="29" t="s">
        <v>5684</v>
      </c>
      <c r="BT458" s="29" t="b">
        <v>0</v>
      </c>
      <c r="BU458" s="29" t="b">
        <v>1</v>
      </c>
      <c r="BV458" s="29" t="b">
        <v>0</v>
      </c>
      <c r="BW458" s="29" t="b">
        <v>0</v>
      </c>
      <c r="BX458" s="29" t="b">
        <v>1</v>
      </c>
      <c r="BY458" s="29" t="b">
        <v>0</v>
      </c>
      <c r="BZ458" s="29" t="b">
        <v>0</v>
      </c>
      <c r="CA458" s="29" t="b">
        <v>1</v>
      </c>
      <c r="CB458" s="29">
        <v>1</v>
      </c>
      <c r="CC458" s="29" t="s">
        <v>6530</v>
      </c>
      <c r="CD458" s="29" t="s">
        <v>6531</v>
      </c>
      <c r="CE458" s="29" t="s">
        <v>6532</v>
      </c>
      <c r="CF458" s="29" t="s">
        <v>6533</v>
      </c>
    </row>
    <row r="459" spans="1:84" x14ac:dyDescent="0.25">
      <c r="A459" s="29" t="s">
        <v>6534</v>
      </c>
      <c r="B459" s="29">
        <v>310410946642114</v>
      </c>
      <c r="C459" s="29">
        <v>8.9014103279466398E+19</v>
      </c>
      <c r="D459" s="29">
        <v>353118084379430</v>
      </c>
      <c r="E459" s="29">
        <v>44</v>
      </c>
      <c r="F459" s="29">
        <v>10</v>
      </c>
      <c r="G459" s="29">
        <v>1438</v>
      </c>
      <c r="H459" s="29">
        <v>1438</v>
      </c>
      <c r="I459" s="29" t="s">
        <v>6535</v>
      </c>
      <c r="J459" s="29" t="s">
        <v>6536</v>
      </c>
      <c r="K459" s="50">
        <v>2.38699618546395E+16</v>
      </c>
      <c r="L459" s="50">
        <v>9043336137679930</v>
      </c>
      <c r="M459" s="50">
        <v>-4.7039285410857696E+16</v>
      </c>
      <c r="N459" s="29" t="s">
        <v>18972</v>
      </c>
      <c r="O459" s="29">
        <v>1</v>
      </c>
      <c r="P459" s="29">
        <v>0</v>
      </c>
      <c r="Q459" s="29" t="s">
        <v>19003</v>
      </c>
      <c r="R459" s="29" t="s">
        <v>8</v>
      </c>
      <c r="S459" s="29" t="s">
        <v>8</v>
      </c>
      <c r="T459" s="29" t="s">
        <v>8</v>
      </c>
      <c r="U459" s="29" t="s">
        <v>8</v>
      </c>
      <c r="V459" s="29" t="s">
        <v>8</v>
      </c>
      <c r="W459" s="29" t="s">
        <v>8</v>
      </c>
      <c r="X459" s="29" t="s">
        <v>8</v>
      </c>
      <c r="Y459" s="29" t="s">
        <v>8</v>
      </c>
      <c r="Z459" s="29" t="s">
        <v>8</v>
      </c>
      <c r="AA459" s="29" t="s">
        <v>8</v>
      </c>
      <c r="AB459" s="29" t="s">
        <v>8</v>
      </c>
      <c r="AC459" s="29" t="s">
        <v>8</v>
      </c>
      <c r="AD459" s="29" t="s">
        <v>8</v>
      </c>
      <c r="AE459" s="29" t="s">
        <v>8</v>
      </c>
      <c r="AF459" s="29" t="s">
        <v>8</v>
      </c>
      <c r="AG459" s="29" t="s">
        <v>8</v>
      </c>
      <c r="AH459" s="29" t="s">
        <v>8</v>
      </c>
      <c r="AI459" s="29" t="s">
        <v>8</v>
      </c>
      <c r="AJ459" s="29" t="s">
        <v>8</v>
      </c>
      <c r="AK459" s="29" t="s">
        <v>8</v>
      </c>
      <c r="AL459" s="29" t="s">
        <v>8</v>
      </c>
      <c r="AM459" s="29">
        <v>4</v>
      </c>
      <c r="AN459" s="29" t="s">
        <v>5683</v>
      </c>
      <c r="AO459" s="29">
        <v>0</v>
      </c>
      <c r="AP459" s="29" t="s">
        <v>8</v>
      </c>
      <c r="AQ459" s="29">
        <v>1</v>
      </c>
      <c r="AR459" s="29" t="s">
        <v>18988</v>
      </c>
      <c r="AS459" s="29" t="s">
        <v>19161</v>
      </c>
      <c r="AT459" s="29" t="s">
        <v>8</v>
      </c>
      <c r="AU459" s="29" t="s">
        <v>8</v>
      </c>
      <c r="AV459" s="29" t="s">
        <v>8</v>
      </c>
      <c r="AW459" s="29" t="s">
        <v>8</v>
      </c>
      <c r="AX459" s="29" t="s">
        <v>8</v>
      </c>
      <c r="AY459" s="29" t="s">
        <v>8</v>
      </c>
      <c r="AZ459" s="29" t="s">
        <v>8</v>
      </c>
      <c r="BA459" s="29" t="s">
        <v>8</v>
      </c>
      <c r="BB459" s="29" t="s">
        <v>8</v>
      </c>
      <c r="BC459" s="29" t="s">
        <v>8</v>
      </c>
      <c r="BD459" s="29" t="s">
        <v>8</v>
      </c>
      <c r="BE459" s="29" t="s">
        <v>8</v>
      </c>
      <c r="BF459" s="29" t="s">
        <v>8</v>
      </c>
      <c r="BG459" s="29" t="s">
        <v>8</v>
      </c>
      <c r="BH459" s="29" t="s">
        <v>8</v>
      </c>
      <c r="BI459" s="29" t="s">
        <v>8</v>
      </c>
      <c r="BJ459" s="29" t="s">
        <v>8</v>
      </c>
      <c r="BK459" s="29" t="s">
        <v>8</v>
      </c>
      <c r="BL459" s="29" t="s">
        <v>8</v>
      </c>
      <c r="BM459" s="29" t="s">
        <v>8</v>
      </c>
      <c r="BN459" s="29" t="s">
        <v>8</v>
      </c>
      <c r="BO459" s="29" t="s">
        <v>8</v>
      </c>
      <c r="BP459" s="29" t="s">
        <v>8</v>
      </c>
      <c r="BQ459" s="29" t="s">
        <v>8</v>
      </c>
      <c r="BR459" s="29" t="s">
        <v>8</v>
      </c>
      <c r="BS459" s="29" t="s">
        <v>5684</v>
      </c>
      <c r="BT459" s="29" t="b">
        <v>0</v>
      </c>
      <c r="BU459" s="29" t="b">
        <v>1</v>
      </c>
      <c r="BV459" s="29" t="b">
        <v>0</v>
      </c>
      <c r="BW459" s="29" t="b">
        <v>0</v>
      </c>
      <c r="BX459" s="29" t="b">
        <v>1</v>
      </c>
      <c r="BY459" s="29" t="b">
        <v>0</v>
      </c>
      <c r="BZ459" s="29" t="b">
        <v>0</v>
      </c>
      <c r="CA459" s="29" t="b">
        <v>1</v>
      </c>
      <c r="CB459" s="29">
        <v>1</v>
      </c>
      <c r="CC459" s="29" t="s">
        <v>6537</v>
      </c>
      <c r="CD459" s="29" t="s">
        <v>6538</v>
      </c>
      <c r="CE459" s="29" t="s">
        <v>6539</v>
      </c>
      <c r="CF459" s="29" t="s">
        <v>6540</v>
      </c>
    </row>
    <row r="460" spans="1:84" x14ac:dyDescent="0.25">
      <c r="A460" s="29" t="s">
        <v>6541</v>
      </c>
      <c r="B460" s="29">
        <v>310410946642114</v>
      </c>
      <c r="C460" s="29">
        <v>8.9014103279466398E+19</v>
      </c>
      <c r="D460" s="29">
        <v>353118084379430</v>
      </c>
      <c r="E460" s="29">
        <v>44</v>
      </c>
      <c r="F460" s="29">
        <v>10</v>
      </c>
      <c r="G460" s="29">
        <v>1439</v>
      </c>
      <c r="H460" s="29">
        <v>1439</v>
      </c>
      <c r="I460" s="29" t="s">
        <v>6542</v>
      </c>
      <c r="J460" s="29" t="s">
        <v>6543</v>
      </c>
      <c r="K460" s="50">
        <v>2.3868969389027E+16</v>
      </c>
      <c r="L460" s="50">
        <v>9043373259745020</v>
      </c>
      <c r="M460" s="50">
        <v>-3.56285728257897E+16</v>
      </c>
      <c r="N460" s="29" t="s">
        <v>18972</v>
      </c>
      <c r="O460" s="29">
        <v>1</v>
      </c>
      <c r="P460" s="29">
        <v>0</v>
      </c>
      <c r="Q460" s="29" t="s">
        <v>19162</v>
      </c>
      <c r="R460" s="29" t="s">
        <v>8</v>
      </c>
      <c r="S460" s="29" t="s">
        <v>8</v>
      </c>
      <c r="T460" s="29" t="s">
        <v>8</v>
      </c>
      <c r="U460" s="29" t="s">
        <v>8</v>
      </c>
      <c r="V460" s="29" t="s">
        <v>8</v>
      </c>
      <c r="W460" s="29" t="s">
        <v>8</v>
      </c>
      <c r="X460" s="29" t="s">
        <v>8</v>
      </c>
      <c r="Y460" s="29" t="s">
        <v>8</v>
      </c>
      <c r="Z460" s="29" t="s">
        <v>8</v>
      </c>
      <c r="AA460" s="29" t="s">
        <v>8</v>
      </c>
      <c r="AB460" s="29" t="s">
        <v>8</v>
      </c>
      <c r="AC460" s="29" t="s">
        <v>8</v>
      </c>
      <c r="AD460" s="29" t="s">
        <v>8</v>
      </c>
      <c r="AE460" s="29" t="s">
        <v>8</v>
      </c>
      <c r="AF460" s="29" t="s">
        <v>8</v>
      </c>
      <c r="AG460" s="29" t="s">
        <v>8</v>
      </c>
      <c r="AH460" s="29" t="s">
        <v>8</v>
      </c>
      <c r="AI460" s="29" t="s">
        <v>8</v>
      </c>
      <c r="AJ460" s="29" t="s">
        <v>8</v>
      </c>
      <c r="AK460" s="29" t="s">
        <v>8</v>
      </c>
      <c r="AL460" s="29" t="s">
        <v>8</v>
      </c>
      <c r="AM460" s="29">
        <v>4</v>
      </c>
      <c r="AN460" s="29" t="s">
        <v>6544</v>
      </c>
      <c r="AO460" s="29">
        <v>0</v>
      </c>
      <c r="AP460" s="29" t="s">
        <v>8</v>
      </c>
      <c r="AQ460" s="29">
        <v>1</v>
      </c>
      <c r="AR460" s="29" t="s">
        <v>19001</v>
      </c>
      <c r="AS460" s="29" t="s">
        <v>18998</v>
      </c>
      <c r="AT460" s="29" t="s">
        <v>8</v>
      </c>
      <c r="AU460" s="29" t="s">
        <v>8</v>
      </c>
      <c r="AV460" s="29" t="s">
        <v>8</v>
      </c>
      <c r="AW460" s="29" t="s">
        <v>8</v>
      </c>
      <c r="AX460" s="29" t="s">
        <v>8</v>
      </c>
      <c r="AY460" s="29" t="s">
        <v>8</v>
      </c>
      <c r="AZ460" s="29" t="s">
        <v>8</v>
      </c>
      <c r="BA460" s="29" t="s">
        <v>8</v>
      </c>
      <c r="BB460" s="29" t="s">
        <v>8</v>
      </c>
      <c r="BC460" s="29" t="s">
        <v>8</v>
      </c>
      <c r="BD460" s="29" t="s">
        <v>8</v>
      </c>
      <c r="BE460" s="29" t="s">
        <v>8</v>
      </c>
      <c r="BF460" s="29" t="s">
        <v>8</v>
      </c>
      <c r="BG460" s="29" t="s">
        <v>8</v>
      </c>
      <c r="BH460" s="29" t="s">
        <v>8</v>
      </c>
      <c r="BI460" s="29" t="s">
        <v>8</v>
      </c>
      <c r="BJ460" s="29" t="s">
        <v>8</v>
      </c>
      <c r="BK460" s="29" t="s">
        <v>8</v>
      </c>
      <c r="BL460" s="29" t="s">
        <v>8</v>
      </c>
      <c r="BM460" s="29" t="s">
        <v>8</v>
      </c>
      <c r="BN460" s="29" t="s">
        <v>8</v>
      </c>
      <c r="BO460" s="29" t="s">
        <v>8</v>
      </c>
      <c r="BP460" s="29" t="s">
        <v>8</v>
      </c>
      <c r="BQ460" s="29" t="s">
        <v>8</v>
      </c>
      <c r="BR460" s="29" t="s">
        <v>8</v>
      </c>
      <c r="BS460" s="29" t="s">
        <v>2395</v>
      </c>
      <c r="BT460" s="29" t="b">
        <v>0</v>
      </c>
      <c r="BU460" s="29" t="b">
        <v>1</v>
      </c>
      <c r="BV460" s="29" t="b">
        <v>0</v>
      </c>
      <c r="BW460" s="29" t="b">
        <v>0</v>
      </c>
      <c r="BX460" s="29" t="b">
        <v>1</v>
      </c>
      <c r="BY460" s="29" t="b">
        <v>0</v>
      </c>
      <c r="BZ460" s="29" t="b">
        <v>0</v>
      </c>
      <c r="CA460" s="29" t="b">
        <v>1</v>
      </c>
      <c r="CB460" s="29">
        <v>1</v>
      </c>
      <c r="CC460" s="29" t="s">
        <v>6545</v>
      </c>
      <c r="CD460" s="29" t="s">
        <v>6546</v>
      </c>
      <c r="CE460" s="29" t="s">
        <v>6547</v>
      </c>
      <c r="CF460" s="29" t="s">
        <v>6548</v>
      </c>
    </row>
    <row r="461" spans="1:84" x14ac:dyDescent="0.25">
      <c r="A461" s="29" t="s">
        <v>6549</v>
      </c>
      <c r="B461" s="29">
        <v>310410946642114</v>
      </c>
      <c r="C461" s="29">
        <v>8.9014103279466398E+19</v>
      </c>
      <c r="D461" s="29">
        <v>353118084379430</v>
      </c>
      <c r="E461" s="29">
        <v>44</v>
      </c>
      <c r="F461" s="29">
        <v>11</v>
      </c>
      <c r="G461" s="29">
        <v>1433</v>
      </c>
      <c r="H461" s="29">
        <v>1433</v>
      </c>
      <c r="I461" s="29" t="s">
        <v>6550</v>
      </c>
      <c r="J461" s="29" t="s">
        <v>6551</v>
      </c>
      <c r="K461" s="50">
        <v>2386818003532950</v>
      </c>
      <c r="L461" s="50">
        <v>9043431810867600</v>
      </c>
      <c r="M461" s="50">
        <v>-440433096024173</v>
      </c>
      <c r="N461" s="29" t="s">
        <v>18972</v>
      </c>
      <c r="O461" s="29">
        <v>1</v>
      </c>
      <c r="P461" s="29">
        <v>0</v>
      </c>
      <c r="Q461" s="29" t="s">
        <v>8</v>
      </c>
      <c r="R461" s="29" t="s">
        <v>8</v>
      </c>
      <c r="S461" s="29" t="s">
        <v>8</v>
      </c>
      <c r="T461" s="29" t="s">
        <v>8</v>
      </c>
      <c r="U461" s="29" t="s">
        <v>8</v>
      </c>
      <c r="V461" s="29" t="s">
        <v>8</v>
      </c>
      <c r="W461" s="29" t="s">
        <v>8</v>
      </c>
      <c r="X461" s="29" t="s">
        <v>8</v>
      </c>
      <c r="Y461" s="29" t="s">
        <v>8</v>
      </c>
      <c r="Z461" s="29" t="s">
        <v>8</v>
      </c>
      <c r="AA461" s="29" t="s">
        <v>8</v>
      </c>
      <c r="AB461" s="29" t="s">
        <v>8</v>
      </c>
      <c r="AC461" s="29" t="s">
        <v>8</v>
      </c>
      <c r="AD461" s="29" t="s">
        <v>8</v>
      </c>
      <c r="AE461" s="29" t="s">
        <v>8</v>
      </c>
      <c r="AF461" s="29" t="s">
        <v>8</v>
      </c>
      <c r="AG461" s="29" t="s">
        <v>8</v>
      </c>
      <c r="AH461" s="29" t="s">
        <v>8</v>
      </c>
      <c r="AI461" s="29" t="s">
        <v>8</v>
      </c>
      <c r="AJ461" s="29" t="s">
        <v>8</v>
      </c>
      <c r="AK461" s="29" t="s">
        <v>8</v>
      </c>
      <c r="AL461" s="29" t="s">
        <v>8</v>
      </c>
      <c r="AM461" s="29" t="s">
        <v>8</v>
      </c>
      <c r="AN461" s="29" t="s">
        <v>8</v>
      </c>
      <c r="AO461" s="29" t="s">
        <v>8</v>
      </c>
      <c r="AP461" s="29" t="s">
        <v>8</v>
      </c>
      <c r="AQ461" s="29" t="s">
        <v>8</v>
      </c>
      <c r="AR461" s="29" t="s">
        <v>8</v>
      </c>
      <c r="AS461" s="29" t="s">
        <v>8</v>
      </c>
      <c r="AT461" s="29" t="s">
        <v>8</v>
      </c>
      <c r="AU461" s="29" t="s">
        <v>8</v>
      </c>
      <c r="AV461" s="29" t="s">
        <v>8</v>
      </c>
      <c r="AW461" s="29" t="s">
        <v>8</v>
      </c>
      <c r="AX461" s="29" t="s">
        <v>8</v>
      </c>
      <c r="AY461" s="29" t="s">
        <v>8</v>
      </c>
      <c r="AZ461" s="29" t="s">
        <v>8</v>
      </c>
      <c r="BA461" s="29" t="s">
        <v>8</v>
      </c>
      <c r="BB461" s="29" t="s">
        <v>8</v>
      </c>
      <c r="BC461" s="29" t="s">
        <v>8</v>
      </c>
      <c r="BD461" s="29" t="s">
        <v>8</v>
      </c>
      <c r="BE461" s="29" t="s">
        <v>8</v>
      </c>
      <c r="BF461" s="29" t="s">
        <v>8</v>
      </c>
      <c r="BG461" s="29" t="s">
        <v>8</v>
      </c>
      <c r="BH461" s="29" t="s">
        <v>8</v>
      </c>
      <c r="BI461" s="29" t="s">
        <v>8</v>
      </c>
      <c r="BJ461" s="29" t="s">
        <v>8</v>
      </c>
      <c r="BK461" s="29" t="s">
        <v>8</v>
      </c>
      <c r="BL461" s="29" t="s">
        <v>8</v>
      </c>
      <c r="BM461" s="29" t="s">
        <v>8</v>
      </c>
      <c r="BN461" s="29" t="s">
        <v>8</v>
      </c>
      <c r="BO461" s="29" t="s">
        <v>8</v>
      </c>
      <c r="BP461" s="29" t="s">
        <v>8</v>
      </c>
      <c r="BQ461" s="29">
        <v>1</v>
      </c>
      <c r="BR461" s="29" t="s">
        <v>8</v>
      </c>
      <c r="BS461" s="29" t="s">
        <v>6552</v>
      </c>
      <c r="BT461" s="29" t="b">
        <v>0</v>
      </c>
      <c r="BU461" s="29" t="b">
        <v>1</v>
      </c>
      <c r="BV461" s="29" t="b">
        <v>0</v>
      </c>
      <c r="BW461" s="29" t="b">
        <v>0</v>
      </c>
      <c r="BX461" s="29" t="b">
        <v>1</v>
      </c>
      <c r="BY461" s="29" t="b">
        <v>0</v>
      </c>
      <c r="BZ461" s="29" t="b">
        <v>0</v>
      </c>
      <c r="CA461" s="29" t="b">
        <v>1</v>
      </c>
      <c r="CB461" s="29">
        <v>1</v>
      </c>
      <c r="CC461" s="29" t="s">
        <v>6553</v>
      </c>
      <c r="CD461" s="29" t="s">
        <v>6554</v>
      </c>
      <c r="CE461" s="29" t="s">
        <v>6555</v>
      </c>
      <c r="CF461" s="29" t="s">
        <v>6556</v>
      </c>
    </row>
    <row r="462" spans="1:84" x14ac:dyDescent="0.25">
      <c r="A462" s="29" t="s">
        <v>6557</v>
      </c>
      <c r="B462" s="29">
        <v>310410946642114</v>
      </c>
      <c r="C462" s="29">
        <v>8.9014103279466398E+19</v>
      </c>
      <c r="D462" s="29">
        <v>353118084379430</v>
      </c>
      <c r="E462" s="29">
        <v>44</v>
      </c>
      <c r="F462" s="29">
        <v>9</v>
      </c>
      <c r="G462" s="29">
        <v>1441</v>
      </c>
      <c r="H462" s="29">
        <v>1441</v>
      </c>
      <c r="I462" s="29" t="s">
        <v>6558</v>
      </c>
      <c r="J462" s="29" t="s">
        <v>6559</v>
      </c>
      <c r="K462" s="50">
        <v>2386910011849740</v>
      </c>
      <c r="L462" s="50">
        <v>9043443391994610</v>
      </c>
      <c r="M462" s="50">
        <v>-3859028814926100</v>
      </c>
      <c r="N462" s="29" t="s">
        <v>18972</v>
      </c>
      <c r="O462" s="29">
        <v>2</v>
      </c>
      <c r="P462" s="29">
        <v>0</v>
      </c>
      <c r="Q462" s="29" t="s">
        <v>19102</v>
      </c>
      <c r="R462" s="29" t="s">
        <v>8</v>
      </c>
      <c r="S462" s="29" t="s">
        <v>8</v>
      </c>
      <c r="T462" s="29" t="s">
        <v>8</v>
      </c>
      <c r="U462" s="29" t="s">
        <v>8</v>
      </c>
      <c r="V462" s="29">
        <v>5</v>
      </c>
      <c r="W462" s="29" t="s">
        <v>5298</v>
      </c>
      <c r="X462" s="29">
        <v>0</v>
      </c>
      <c r="Y462" s="29" t="s">
        <v>8</v>
      </c>
      <c r="Z462" s="29">
        <v>1</v>
      </c>
      <c r="AA462" s="29" t="s">
        <v>19001</v>
      </c>
      <c r="AB462" s="29" t="s">
        <v>19008</v>
      </c>
      <c r="AC462" s="29" t="s">
        <v>8</v>
      </c>
      <c r="AD462" s="29" t="s">
        <v>8</v>
      </c>
      <c r="AE462" s="29" t="s">
        <v>8</v>
      </c>
      <c r="AF462" s="29" t="s">
        <v>8</v>
      </c>
      <c r="AG462" s="29" t="s">
        <v>8</v>
      </c>
      <c r="AH462" s="29" t="s">
        <v>8</v>
      </c>
      <c r="AI462" s="29" t="s">
        <v>8</v>
      </c>
      <c r="AJ462" s="29" t="s">
        <v>8</v>
      </c>
      <c r="AK462" s="29" t="s">
        <v>8</v>
      </c>
      <c r="AL462" s="29" t="s">
        <v>8</v>
      </c>
      <c r="AM462" s="29" t="s">
        <v>8</v>
      </c>
      <c r="AN462" s="29" t="s">
        <v>8</v>
      </c>
      <c r="AO462" s="29" t="s">
        <v>8</v>
      </c>
      <c r="AP462" s="29" t="s">
        <v>8</v>
      </c>
      <c r="AQ462" s="29" t="s">
        <v>8</v>
      </c>
      <c r="AR462" s="29" t="s">
        <v>8</v>
      </c>
      <c r="AS462" s="29" t="s">
        <v>8</v>
      </c>
      <c r="AT462" s="29" t="s">
        <v>8</v>
      </c>
      <c r="AU462" s="29" t="s">
        <v>8</v>
      </c>
      <c r="AV462" s="29" t="s">
        <v>8</v>
      </c>
      <c r="AW462" s="29" t="s">
        <v>8</v>
      </c>
      <c r="AX462" s="29" t="s">
        <v>8</v>
      </c>
      <c r="AY462" s="29" t="s">
        <v>8</v>
      </c>
      <c r="AZ462" s="29" t="s">
        <v>8</v>
      </c>
      <c r="BA462" s="29" t="s">
        <v>8</v>
      </c>
      <c r="BB462" s="29" t="s">
        <v>8</v>
      </c>
      <c r="BC462" s="29" t="s">
        <v>8</v>
      </c>
      <c r="BD462" s="29" t="s">
        <v>8</v>
      </c>
      <c r="BE462" s="29" t="s">
        <v>8</v>
      </c>
      <c r="BF462" s="29" t="s">
        <v>8</v>
      </c>
      <c r="BG462" s="29" t="s">
        <v>8</v>
      </c>
      <c r="BH462" s="29" t="s">
        <v>8</v>
      </c>
      <c r="BI462" s="29" t="s">
        <v>8</v>
      </c>
      <c r="BJ462" s="29" t="s">
        <v>8</v>
      </c>
      <c r="BK462" s="29" t="s">
        <v>8</v>
      </c>
      <c r="BL462" s="29" t="s">
        <v>8</v>
      </c>
      <c r="BM462" s="29" t="s">
        <v>8</v>
      </c>
      <c r="BN462" s="29" t="s">
        <v>8</v>
      </c>
      <c r="BO462" s="29" t="s">
        <v>8</v>
      </c>
      <c r="BP462" s="29" t="s">
        <v>8</v>
      </c>
      <c r="BQ462" s="29" t="s">
        <v>8</v>
      </c>
      <c r="BR462" s="29" t="s">
        <v>8</v>
      </c>
      <c r="BS462" s="29" t="s">
        <v>6560</v>
      </c>
      <c r="BT462" s="29" t="b">
        <v>0</v>
      </c>
      <c r="BU462" s="29" t="b">
        <v>1</v>
      </c>
      <c r="BV462" s="29" t="b">
        <v>0</v>
      </c>
      <c r="BW462" s="29" t="b">
        <v>0</v>
      </c>
      <c r="BX462" s="29" t="b">
        <v>1</v>
      </c>
      <c r="BY462" s="29" t="b">
        <v>0</v>
      </c>
      <c r="BZ462" s="29" t="b">
        <v>0</v>
      </c>
      <c r="CA462" s="29" t="b">
        <v>1</v>
      </c>
      <c r="CB462" s="29">
        <v>1</v>
      </c>
      <c r="CC462" s="29" t="s">
        <v>6561</v>
      </c>
      <c r="CD462" s="29" t="s">
        <v>6562</v>
      </c>
      <c r="CE462" s="29" t="s">
        <v>6563</v>
      </c>
      <c r="CF462" s="29" t="s">
        <v>6564</v>
      </c>
    </row>
    <row r="463" spans="1:84" x14ac:dyDescent="0.25">
      <c r="A463" s="29" t="s">
        <v>6565</v>
      </c>
      <c r="B463" s="29">
        <v>310410946642114</v>
      </c>
      <c r="C463" s="29">
        <v>8.9014103279466398E+19</v>
      </c>
      <c r="D463" s="29">
        <v>353118084379430</v>
      </c>
      <c r="E463" s="29">
        <v>44</v>
      </c>
      <c r="F463" s="29">
        <v>2</v>
      </c>
      <c r="G463" s="29">
        <v>1435</v>
      </c>
      <c r="H463" s="29">
        <v>1435</v>
      </c>
      <c r="I463" s="29" t="s">
        <v>6566</v>
      </c>
      <c r="J463" s="29" t="s">
        <v>6567</v>
      </c>
      <c r="K463" s="50">
        <v>2.3872123427473E+16</v>
      </c>
      <c r="L463" s="50">
        <v>9043684347672550</v>
      </c>
      <c r="M463" s="50">
        <v>-3605665183707560</v>
      </c>
      <c r="N463" s="29" t="s">
        <v>18972</v>
      </c>
      <c r="O463" s="29">
        <v>2</v>
      </c>
      <c r="P463" s="29">
        <v>0</v>
      </c>
      <c r="Q463" s="29" t="s">
        <v>8</v>
      </c>
      <c r="R463" s="29" t="s">
        <v>8</v>
      </c>
      <c r="S463" s="29" t="s">
        <v>8</v>
      </c>
      <c r="T463" s="29" t="s">
        <v>8</v>
      </c>
      <c r="U463" s="29" t="s">
        <v>8</v>
      </c>
      <c r="V463" s="29" t="s">
        <v>8</v>
      </c>
      <c r="W463" s="29" t="s">
        <v>8</v>
      </c>
      <c r="X463" s="29" t="s">
        <v>8</v>
      </c>
      <c r="Y463" s="29" t="s">
        <v>8</v>
      </c>
      <c r="Z463" s="29" t="s">
        <v>8</v>
      </c>
      <c r="AA463" s="29" t="s">
        <v>8</v>
      </c>
      <c r="AB463" s="29" t="s">
        <v>8</v>
      </c>
      <c r="AC463" s="29" t="s">
        <v>8</v>
      </c>
      <c r="AD463" s="29">
        <v>1</v>
      </c>
      <c r="AE463" s="29" t="s">
        <v>8</v>
      </c>
      <c r="AF463" s="29">
        <v>2</v>
      </c>
      <c r="AG463" s="29" t="s">
        <v>8</v>
      </c>
      <c r="AH463" s="29" t="s">
        <v>8</v>
      </c>
      <c r="AI463" s="29" t="s">
        <v>8</v>
      </c>
      <c r="AJ463" s="29" t="s">
        <v>8</v>
      </c>
      <c r="AK463" s="29" t="s">
        <v>8</v>
      </c>
      <c r="AL463" s="29" t="s">
        <v>8</v>
      </c>
      <c r="AM463" s="29" t="s">
        <v>8</v>
      </c>
      <c r="AN463" s="29" t="s">
        <v>8</v>
      </c>
      <c r="AO463" s="29" t="s">
        <v>8</v>
      </c>
      <c r="AP463" s="29" t="s">
        <v>8</v>
      </c>
      <c r="AQ463" s="29" t="s">
        <v>8</v>
      </c>
      <c r="AR463" s="29" t="s">
        <v>8</v>
      </c>
      <c r="AS463" s="29" t="s">
        <v>8</v>
      </c>
      <c r="AT463" s="29" t="s">
        <v>8</v>
      </c>
      <c r="AU463" s="29" t="s">
        <v>8</v>
      </c>
      <c r="AV463" s="29" t="s">
        <v>8</v>
      </c>
      <c r="AW463" s="29" t="s">
        <v>8</v>
      </c>
      <c r="AX463" s="29" t="s">
        <v>8</v>
      </c>
      <c r="AY463" s="29" t="s">
        <v>8</v>
      </c>
      <c r="AZ463" s="29" t="s">
        <v>8</v>
      </c>
      <c r="BA463" s="29" t="s">
        <v>8</v>
      </c>
      <c r="BB463" s="29" t="s">
        <v>8</v>
      </c>
      <c r="BC463" s="29" t="s">
        <v>8</v>
      </c>
      <c r="BD463" s="29" t="s">
        <v>8</v>
      </c>
      <c r="BE463" s="29" t="s">
        <v>8</v>
      </c>
      <c r="BF463" s="29" t="s">
        <v>8</v>
      </c>
      <c r="BG463" s="29" t="s">
        <v>8</v>
      </c>
      <c r="BH463" s="29" t="s">
        <v>8</v>
      </c>
      <c r="BI463" s="29" t="s">
        <v>8</v>
      </c>
      <c r="BJ463" s="29" t="s">
        <v>8</v>
      </c>
      <c r="BK463" s="29" t="s">
        <v>8</v>
      </c>
      <c r="BL463" s="29" t="s">
        <v>8</v>
      </c>
      <c r="BM463" s="29" t="s">
        <v>8</v>
      </c>
      <c r="BN463" s="29" t="s">
        <v>8</v>
      </c>
      <c r="BO463" s="29" t="s">
        <v>8</v>
      </c>
      <c r="BP463" s="29" t="s">
        <v>8</v>
      </c>
      <c r="BQ463" s="29" t="s">
        <v>8</v>
      </c>
      <c r="BR463" s="29" t="s">
        <v>8</v>
      </c>
      <c r="BS463" s="29" t="s">
        <v>5684</v>
      </c>
      <c r="BT463" s="29" t="b">
        <v>0</v>
      </c>
      <c r="BU463" s="29" t="b">
        <v>1</v>
      </c>
      <c r="BV463" s="29" t="b">
        <v>0</v>
      </c>
      <c r="BW463" s="29" t="b">
        <v>0</v>
      </c>
      <c r="BX463" s="29" t="b">
        <v>1</v>
      </c>
      <c r="BY463" s="29" t="b">
        <v>0</v>
      </c>
      <c r="BZ463" s="29" t="b">
        <v>0</v>
      </c>
      <c r="CA463" s="29" t="b">
        <v>0</v>
      </c>
      <c r="CB463" s="29">
        <v>1</v>
      </c>
      <c r="CC463" s="29" t="s">
        <v>6568</v>
      </c>
      <c r="CD463" s="29" t="s">
        <v>6569</v>
      </c>
      <c r="CE463" s="29" t="s">
        <v>6570</v>
      </c>
      <c r="CF463" s="29" t="s">
        <v>6571</v>
      </c>
    </row>
    <row r="464" spans="1:84" x14ac:dyDescent="0.25">
      <c r="A464" s="29" t="s">
        <v>6572</v>
      </c>
      <c r="B464" s="29">
        <v>310410946642114</v>
      </c>
      <c r="C464" s="29">
        <v>8.9014103279466398E+19</v>
      </c>
      <c r="D464" s="29">
        <v>353118084379430</v>
      </c>
      <c r="E464" s="29">
        <v>44</v>
      </c>
      <c r="F464" s="29">
        <v>11</v>
      </c>
      <c r="G464" s="29">
        <v>1434</v>
      </c>
      <c r="H464" s="29">
        <v>1434</v>
      </c>
      <c r="I464" s="29" t="s">
        <v>6573</v>
      </c>
      <c r="J464" s="29" t="s">
        <v>6574</v>
      </c>
      <c r="K464" s="50">
        <v>2.38717968698202E+16</v>
      </c>
      <c r="L464" s="50">
        <v>9042222886555930</v>
      </c>
      <c r="M464" s="50">
        <v>-4293667339633330</v>
      </c>
      <c r="N464" s="29" t="s">
        <v>18972</v>
      </c>
      <c r="O464" s="29">
        <v>2</v>
      </c>
      <c r="P464" s="29">
        <v>0</v>
      </c>
      <c r="Q464" s="29" t="s">
        <v>8</v>
      </c>
      <c r="R464" s="29" t="s">
        <v>8</v>
      </c>
      <c r="S464" s="29" t="s">
        <v>8</v>
      </c>
      <c r="T464" s="29" t="s">
        <v>8</v>
      </c>
      <c r="U464" s="29" t="s">
        <v>8</v>
      </c>
      <c r="V464" s="29" t="s">
        <v>8</v>
      </c>
      <c r="W464" s="29" t="s">
        <v>8</v>
      </c>
      <c r="X464" s="29" t="s">
        <v>8</v>
      </c>
      <c r="Y464" s="29" t="s">
        <v>8</v>
      </c>
      <c r="Z464" s="29" t="s">
        <v>8</v>
      </c>
      <c r="AA464" s="29" t="s">
        <v>8</v>
      </c>
      <c r="AB464" s="29" t="s">
        <v>8</v>
      </c>
      <c r="AC464" s="29" t="s">
        <v>8</v>
      </c>
      <c r="AD464" s="29" t="s">
        <v>8</v>
      </c>
      <c r="AE464" s="29" t="s">
        <v>8</v>
      </c>
      <c r="AF464" s="29" t="s">
        <v>8</v>
      </c>
      <c r="AG464" s="29" t="s">
        <v>8</v>
      </c>
      <c r="AH464" s="29" t="s">
        <v>8</v>
      </c>
      <c r="AI464" s="29" t="s">
        <v>8</v>
      </c>
      <c r="AJ464" s="29" t="s">
        <v>8</v>
      </c>
      <c r="AK464" s="29" t="s">
        <v>8</v>
      </c>
      <c r="AL464" s="29" t="s">
        <v>8</v>
      </c>
      <c r="AM464" s="29" t="s">
        <v>8</v>
      </c>
      <c r="AN464" s="29" t="s">
        <v>8</v>
      </c>
      <c r="AO464" s="29" t="s">
        <v>8</v>
      </c>
      <c r="AP464" s="29" t="s">
        <v>8</v>
      </c>
      <c r="AQ464" s="29" t="s">
        <v>8</v>
      </c>
      <c r="AR464" s="29" t="s">
        <v>8</v>
      </c>
      <c r="AS464" s="29" t="s">
        <v>8</v>
      </c>
      <c r="AT464" s="29" t="s">
        <v>8</v>
      </c>
      <c r="AU464" s="29" t="s">
        <v>8</v>
      </c>
      <c r="AV464" s="29" t="s">
        <v>8</v>
      </c>
      <c r="AW464" s="29" t="s">
        <v>8</v>
      </c>
      <c r="AX464" s="29" t="s">
        <v>8</v>
      </c>
      <c r="AY464" s="29" t="s">
        <v>8</v>
      </c>
      <c r="AZ464" s="29" t="s">
        <v>8</v>
      </c>
      <c r="BA464" s="29" t="s">
        <v>8</v>
      </c>
      <c r="BB464" s="29" t="s">
        <v>8</v>
      </c>
      <c r="BC464" s="29" t="s">
        <v>8</v>
      </c>
      <c r="BD464" s="29" t="s">
        <v>8</v>
      </c>
      <c r="BE464" s="29" t="s">
        <v>8</v>
      </c>
      <c r="BF464" s="29" t="s">
        <v>8</v>
      </c>
      <c r="BG464" s="29" t="s">
        <v>8</v>
      </c>
      <c r="BH464" s="29" t="s">
        <v>8</v>
      </c>
      <c r="BI464" s="29" t="s">
        <v>8</v>
      </c>
      <c r="BJ464" s="29" t="s">
        <v>8</v>
      </c>
      <c r="BK464" s="29" t="s">
        <v>8</v>
      </c>
      <c r="BL464" s="29" t="s">
        <v>8</v>
      </c>
      <c r="BM464" s="29" t="s">
        <v>8</v>
      </c>
      <c r="BN464" s="29" t="s">
        <v>8</v>
      </c>
      <c r="BO464" s="29" t="s">
        <v>8</v>
      </c>
      <c r="BP464" s="29" t="s">
        <v>8</v>
      </c>
      <c r="BQ464" s="29">
        <v>1</v>
      </c>
      <c r="BR464" s="29" t="s">
        <v>8</v>
      </c>
      <c r="BS464" s="29" t="s">
        <v>6575</v>
      </c>
      <c r="BT464" s="29" t="b">
        <v>0</v>
      </c>
      <c r="BU464" s="29" t="b">
        <v>1</v>
      </c>
      <c r="BV464" s="29" t="b">
        <v>0</v>
      </c>
      <c r="BW464" s="29" t="b">
        <v>0</v>
      </c>
      <c r="BX464" s="29" t="b">
        <v>1</v>
      </c>
      <c r="BY464" s="29" t="b">
        <v>0</v>
      </c>
      <c r="BZ464" s="29" t="b">
        <v>0</v>
      </c>
      <c r="CA464" s="29" t="b">
        <v>0</v>
      </c>
      <c r="CB464" s="29">
        <v>1</v>
      </c>
      <c r="CC464" s="29" t="s">
        <v>6576</v>
      </c>
      <c r="CD464" s="29" t="s">
        <v>6577</v>
      </c>
      <c r="CE464" s="29" t="s">
        <v>6578</v>
      </c>
      <c r="CF464" s="29" t="s">
        <v>6579</v>
      </c>
    </row>
    <row r="465" spans="1:84" x14ac:dyDescent="0.25">
      <c r="A465" s="29" t="s">
        <v>6580</v>
      </c>
      <c r="B465" s="29">
        <v>310410946642114</v>
      </c>
      <c r="C465" s="29">
        <v>8.9014103279466398E+19</v>
      </c>
      <c r="D465" s="29">
        <v>353118084379430</v>
      </c>
      <c r="E465" s="29">
        <v>44</v>
      </c>
      <c r="F465" s="29">
        <v>2</v>
      </c>
      <c r="G465" s="29">
        <v>1436</v>
      </c>
      <c r="H465" s="29">
        <v>1436</v>
      </c>
      <c r="I465" s="29" t="s">
        <v>6581</v>
      </c>
      <c r="J465" s="29" t="s">
        <v>6582</v>
      </c>
      <c r="K465" s="50">
        <v>2387091106794810</v>
      </c>
      <c r="L465" s="50">
        <v>9042613494944750</v>
      </c>
      <c r="M465" s="50">
        <v>-4679547948252850</v>
      </c>
      <c r="N465" s="29" t="s">
        <v>18972</v>
      </c>
      <c r="O465" s="29">
        <v>2</v>
      </c>
      <c r="P465" s="29">
        <v>0</v>
      </c>
      <c r="Q465" s="29" t="s">
        <v>8</v>
      </c>
      <c r="R465" s="29" t="s">
        <v>8</v>
      </c>
      <c r="S465" s="29" t="s">
        <v>8</v>
      </c>
      <c r="T465" s="29" t="s">
        <v>8</v>
      </c>
      <c r="U465" s="29" t="s">
        <v>8</v>
      </c>
      <c r="V465" s="29" t="s">
        <v>8</v>
      </c>
      <c r="W465" s="29" t="s">
        <v>8</v>
      </c>
      <c r="X465" s="29" t="s">
        <v>8</v>
      </c>
      <c r="Y465" s="29" t="s">
        <v>8</v>
      </c>
      <c r="Z465" s="29" t="s">
        <v>8</v>
      </c>
      <c r="AA465" s="29" t="s">
        <v>8</v>
      </c>
      <c r="AB465" s="29" t="s">
        <v>8</v>
      </c>
      <c r="AC465" s="29" t="s">
        <v>8</v>
      </c>
      <c r="AD465" s="29">
        <v>2</v>
      </c>
      <c r="AE465" s="29" t="s">
        <v>8</v>
      </c>
      <c r="AF465" s="29">
        <v>2</v>
      </c>
      <c r="AG465" s="29" t="s">
        <v>8</v>
      </c>
      <c r="AH465" s="29" t="s">
        <v>8</v>
      </c>
      <c r="AI465" s="29" t="s">
        <v>8</v>
      </c>
      <c r="AJ465" s="29" t="s">
        <v>8</v>
      </c>
      <c r="AK465" s="29" t="s">
        <v>8</v>
      </c>
      <c r="AL465" s="29" t="s">
        <v>8</v>
      </c>
      <c r="AM465" s="29" t="s">
        <v>8</v>
      </c>
      <c r="AN465" s="29" t="s">
        <v>8</v>
      </c>
      <c r="AO465" s="29" t="s">
        <v>8</v>
      </c>
      <c r="AP465" s="29" t="s">
        <v>8</v>
      </c>
      <c r="AQ465" s="29" t="s">
        <v>8</v>
      </c>
      <c r="AR465" s="29" t="s">
        <v>8</v>
      </c>
      <c r="AS465" s="29" t="s">
        <v>8</v>
      </c>
      <c r="AT465" s="29" t="s">
        <v>8</v>
      </c>
      <c r="AU465" s="29" t="s">
        <v>8</v>
      </c>
      <c r="AV465" s="29" t="s">
        <v>8</v>
      </c>
      <c r="AW465" s="29" t="s">
        <v>8</v>
      </c>
      <c r="AX465" s="29" t="s">
        <v>8</v>
      </c>
      <c r="AY465" s="29" t="s">
        <v>8</v>
      </c>
      <c r="AZ465" s="29" t="s">
        <v>8</v>
      </c>
      <c r="BA465" s="29" t="s">
        <v>8</v>
      </c>
      <c r="BB465" s="29" t="s">
        <v>8</v>
      </c>
      <c r="BC465" s="29" t="s">
        <v>8</v>
      </c>
      <c r="BD465" s="29" t="s">
        <v>8</v>
      </c>
      <c r="BE465" s="29" t="s">
        <v>8</v>
      </c>
      <c r="BF465" s="29" t="s">
        <v>8</v>
      </c>
      <c r="BG465" s="29" t="s">
        <v>8</v>
      </c>
      <c r="BH465" s="29" t="s">
        <v>8</v>
      </c>
      <c r="BI465" s="29" t="s">
        <v>8</v>
      </c>
      <c r="BJ465" s="29" t="s">
        <v>8</v>
      </c>
      <c r="BK465" s="29" t="s">
        <v>8</v>
      </c>
      <c r="BL465" s="29" t="s">
        <v>8</v>
      </c>
      <c r="BM465" s="29" t="s">
        <v>8</v>
      </c>
      <c r="BN465" s="29" t="s">
        <v>8</v>
      </c>
      <c r="BO465" s="29" t="s">
        <v>8</v>
      </c>
      <c r="BP465" s="29" t="s">
        <v>8</v>
      </c>
      <c r="BQ465" s="29" t="s">
        <v>8</v>
      </c>
      <c r="BR465" s="29" t="s">
        <v>8</v>
      </c>
      <c r="BS465" s="29" t="s">
        <v>6583</v>
      </c>
      <c r="BT465" s="29" t="b">
        <v>0</v>
      </c>
      <c r="BU465" s="29" t="b">
        <v>1</v>
      </c>
      <c r="BV465" s="29" t="b">
        <v>0</v>
      </c>
      <c r="BW465" s="29" t="b">
        <v>0</v>
      </c>
      <c r="BX465" s="29" t="b">
        <v>1</v>
      </c>
      <c r="BY465" s="29" t="b">
        <v>0</v>
      </c>
      <c r="BZ465" s="29" t="b">
        <v>0</v>
      </c>
      <c r="CA465" s="29" t="b">
        <v>0</v>
      </c>
      <c r="CB465" s="29">
        <v>1</v>
      </c>
      <c r="CC465" s="29" t="s">
        <v>6584</v>
      </c>
      <c r="CD465" s="29" t="s">
        <v>6585</v>
      </c>
      <c r="CE465" s="29" t="s">
        <v>6586</v>
      </c>
      <c r="CF465" s="29" t="s">
        <v>6587</v>
      </c>
    </row>
    <row r="466" spans="1:84" x14ac:dyDescent="0.25">
      <c r="A466" s="29" t="s">
        <v>6588</v>
      </c>
      <c r="B466" s="29">
        <v>310410946642114</v>
      </c>
      <c r="C466" s="29">
        <v>8.9014103279466398E+19</v>
      </c>
      <c r="D466" s="29">
        <v>353118084379430</v>
      </c>
      <c r="E466" s="29">
        <v>44</v>
      </c>
      <c r="F466" s="29">
        <v>2</v>
      </c>
      <c r="G466" s="29">
        <v>1437</v>
      </c>
      <c r="H466" s="29">
        <v>1437</v>
      </c>
      <c r="I466" s="29" t="s">
        <v>6589</v>
      </c>
      <c r="J466" s="29" t="s">
        <v>6590</v>
      </c>
      <c r="K466" s="50">
        <v>2387082788239370</v>
      </c>
      <c r="L466" s="50">
        <v>9042401824642280</v>
      </c>
      <c r="M466" s="50">
        <v>-5473700212015050</v>
      </c>
      <c r="N466" s="29" t="s">
        <v>18972</v>
      </c>
      <c r="O466" s="29">
        <v>2</v>
      </c>
      <c r="P466" s="29">
        <v>0</v>
      </c>
      <c r="Q466" s="29" t="s">
        <v>8</v>
      </c>
      <c r="R466" s="29" t="s">
        <v>8</v>
      </c>
      <c r="S466" s="29" t="s">
        <v>8</v>
      </c>
      <c r="T466" s="29" t="s">
        <v>8</v>
      </c>
      <c r="U466" s="29" t="s">
        <v>8</v>
      </c>
      <c r="V466" s="29" t="s">
        <v>8</v>
      </c>
      <c r="W466" s="29" t="s">
        <v>8</v>
      </c>
      <c r="X466" s="29" t="s">
        <v>8</v>
      </c>
      <c r="Y466" s="29" t="s">
        <v>8</v>
      </c>
      <c r="Z466" s="29" t="s">
        <v>8</v>
      </c>
      <c r="AA466" s="29" t="s">
        <v>8</v>
      </c>
      <c r="AB466" s="29" t="s">
        <v>8</v>
      </c>
      <c r="AC466" s="29" t="s">
        <v>8</v>
      </c>
      <c r="AD466" s="29">
        <v>3</v>
      </c>
      <c r="AE466" s="29" t="s">
        <v>8</v>
      </c>
      <c r="AF466" s="29">
        <v>2</v>
      </c>
      <c r="AG466" s="29" t="s">
        <v>8</v>
      </c>
      <c r="AH466" s="29" t="s">
        <v>8</v>
      </c>
      <c r="AI466" s="29" t="s">
        <v>8</v>
      </c>
      <c r="AJ466" s="29" t="s">
        <v>8</v>
      </c>
      <c r="AK466" s="29" t="s">
        <v>8</v>
      </c>
      <c r="AL466" s="29" t="s">
        <v>8</v>
      </c>
      <c r="AM466" s="29" t="s">
        <v>8</v>
      </c>
      <c r="AN466" s="29" t="s">
        <v>8</v>
      </c>
      <c r="AO466" s="29" t="s">
        <v>8</v>
      </c>
      <c r="AP466" s="29" t="s">
        <v>8</v>
      </c>
      <c r="AQ466" s="29" t="s">
        <v>8</v>
      </c>
      <c r="AR466" s="29" t="s">
        <v>8</v>
      </c>
      <c r="AS466" s="29" t="s">
        <v>8</v>
      </c>
      <c r="AT466" s="29" t="s">
        <v>8</v>
      </c>
      <c r="AU466" s="29" t="s">
        <v>8</v>
      </c>
      <c r="AV466" s="29" t="s">
        <v>8</v>
      </c>
      <c r="AW466" s="29" t="s">
        <v>8</v>
      </c>
      <c r="AX466" s="29" t="s">
        <v>8</v>
      </c>
      <c r="AY466" s="29" t="s">
        <v>8</v>
      </c>
      <c r="AZ466" s="29" t="s">
        <v>8</v>
      </c>
      <c r="BA466" s="29" t="s">
        <v>8</v>
      </c>
      <c r="BB466" s="29" t="s">
        <v>8</v>
      </c>
      <c r="BC466" s="29" t="s">
        <v>8</v>
      </c>
      <c r="BD466" s="29" t="s">
        <v>8</v>
      </c>
      <c r="BE466" s="29" t="s">
        <v>8</v>
      </c>
      <c r="BF466" s="29" t="s">
        <v>8</v>
      </c>
      <c r="BG466" s="29" t="s">
        <v>8</v>
      </c>
      <c r="BH466" s="29" t="s">
        <v>8</v>
      </c>
      <c r="BI466" s="29" t="s">
        <v>8</v>
      </c>
      <c r="BJ466" s="29" t="s">
        <v>8</v>
      </c>
      <c r="BK466" s="29" t="s">
        <v>8</v>
      </c>
      <c r="BL466" s="29" t="s">
        <v>8</v>
      </c>
      <c r="BM466" s="29" t="s">
        <v>8</v>
      </c>
      <c r="BN466" s="29" t="s">
        <v>8</v>
      </c>
      <c r="BO466" s="29" t="s">
        <v>8</v>
      </c>
      <c r="BP466" s="29" t="s">
        <v>8</v>
      </c>
      <c r="BQ466" s="29" t="s">
        <v>8</v>
      </c>
      <c r="BR466" s="29" t="s">
        <v>8</v>
      </c>
      <c r="BS466" s="29" t="s">
        <v>1623</v>
      </c>
      <c r="BT466" s="29" t="b">
        <v>0</v>
      </c>
      <c r="BU466" s="29" t="b">
        <v>1</v>
      </c>
      <c r="BV466" s="29" t="b">
        <v>0</v>
      </c>
      <c r="BW466" s="29" t="b">
        <v>0</v>
      </c>
      <c r="BX466" s="29" t="b">
        <v>1</v>
      </c>
      <c r="BY466" s="29" t="b">
        <v>0</v>
      </c>
      <c r="BZ466" s="29" t="b">
        <v>0</v>
      </c>
      <c r="CA466" s="29" t="b">
        <v>0</v>
      </c>
      <c r="CB466" s="29">
        <v>1</v>
      </c>
      <c r="CC466" s="29" t="s">
        <v>6591</v>
      </c>
      <c r="CD466" s="29" t="s">
        <v>6592</v>
      </c>
      <c r="CE466" s="29" t="s">
        <v>6593</v>
      </c>
      <c r="CF466" s="29" t="s">
        <v>6594</v>
      </c>
    </row>
    <row r="467" spans="1:84" x14ac:dyDescent="0.25">
      <c r="A467" s="29" t="s">
        <v>6595</v>
      </c>
      <c r="B467" s="29">
        <v>310410928917370</v>
      </c>
      <c r="C467" s="29">
        <v>8.9014103279289106E+19</v>
      </c>
      <c r="D467" s="29">
        <v>353118081439583</v>
      </c>
      <c r="E467" s="29">
        <v>0</v>
      </c>
      <c r="F467" s="29">
        <v>5</v>
      </c>
      <c r="G467" s="29">
        <v>1451</v>
      </c>
      <c r="H467" s="29">
        <v>1451</v>
      </c>
      <c r="I467" s="29" t="s">
        <v>6596</v>
      </c>
      <c r="J467" s="29" t="s">
        <v>6597</v>
      </c>
      <c r="K467" s="50">
        <v>2373900308078130</v>
      </c>
      <c r="L467" s="50">
        <v>9037657146666380</v>
      </c>
      <c r="M467" s="50">
        <v>-2.75198353403691E+16</v>
      </c>
      <c r="N467" s="29" t="s">
        <v>18977</v>
      </c>
      <c r="O467" s="29">
        <v>1</v>
      </c>
      <c r="P467" s="29">
        <v>1</v>
      </c>
      <c r="Q467" s="29" t="s">
        <v>19163</v>
      </c>
      <c r="R467" s="29" t="s">
        <v>8</v>
      </c>
      <c r="S467" s="29" t="s">
        <v>8</v>
      </c>
      <c r="T467" s="29" t="s">
        <v>8</v>
      </c>
      <c r="U467" s="29" t="s">
        <v>8</v>
      </c>
      <c r="V467" s="29" t="s">
        <v>8</v>
      </c>
      <c r="W467" s="29" t="s">
        <v>8</v>
      </c>
      <c r="X467" s="29" t="s">
        <v>8</v>
      </c>
      <c r="Y467" s="29" t="s">
        <v>8</v>
      </c>
      <c r="Z467" s="29" t="s">
        <v>8</v>
      </c>
      <c r="AA467" s="29" t="s">
        <v>8</v>
      </c>
      <c r="AB467" s="29" t="s">
        <v>8</v>
      </c>
      <c r="AC467" s="29" t="s">
        <v>8</v>
      </c>
      <c r="AD467" s="29" t="s">
        <v>8</v>
      </c>
      <c r="AE467" s="29" t="s">
        <v>8</v>
      </c>
      <c r="AF467" s="29" t="s">
        <v>8</v>
      </c>
      <c r="AG467" s="29" t="s">
        <v>8</v>
      </c>
      <c r="AH467" s="29" t="s">
        <v>8</v>
      </c>
      <c r="AI467" s="29" t="s">
        <v>8</v>
      </c>
      <c r="AJ467" s="29" t="s">
        <v>8</v>
      </c>
      <c r="AK467" s="29" t="s">
        <v>8</v>
      </c>
      <c r="AL467" s="29" t="s">
        <v>8</v>
      </c>
      <c r="AM467" s="29" t="s">
        <v>8</v>
      </c>
      <c r="AN467" s="29" t="s">
        <v>8</v>
      </c>
      <c r="AO467" s="29" t="s">
        <v>8</v>
      </c>
      <c r="AP467" s="29" t="s">
        <v>8</v>
      </c>
      <c r="AQ467" s="29" t="s">
        <v>8</v>
      </c>
      <c r="AR467" s="29" t="s">
        <v>8</v>
      </c>
      <c r="AS467" s="29" t="s">
        <v>8</v>
      </c>
      <c r="AT467" s="29" t="s">
        <v>8</v>
      </c>
      <c r="AU467" s="29" t="s">
        <v>8</v>
      </c>
      <c r="AV467" s="29" t="s">
        <v>8</v>
      </c>
      <c r="AW467" s="29" t="s">
        <v>8</v>
      </c>
      <c r="AX467" s="29" t="s">
        <v>8</v>
      </c>
      <c r="AY467" s="29" t="s">
        <v>8</v>
      </c>
      <c r="AZ467" s="29" t="s">
        <v>8</v>
      </c>
      <c r="BA467" s="29">
        <v>2</v>
      </c>
      <c r="BB467" s="29" t="s">
        <v>8</v>
      </c>
      <c r="BC467" s="29" t="s">
        <v>8</v>
      </c>
      <c r="BD467" s="29" t="s">
        <v>8</v>
      </c>
      <c r="BE467" s="29" t="s">
        <v>8</v>
      </c>
      <c r="BF467" s="29" t="s">
        <v>8</v>
      </c>
      <c r="BG467" s="29" t="s">
        <v>8</v>
      </c>
      <c r="BH467" s="29" t="s">
        <v>8</v>
      </c>
      <c r="BI467" s="29" t="s">
        <v>8</v>
      </c>
      <c r="BJ467" s="29" t="s">
        <v>8</v>
      </c>
      <c r="BK467" s="29" t="s">
        <v>8</v>
      </c>
      <c r="BL467" s="29" t="s">
        <v>8</v>
      </c>
      <c r="BM467" s="29" t="s">
        <v>8</v>
      </c>
      <c r="BN467" s="29" t="s">
        <v>8</v>
      </c>
      <c r="BO467" s="29" t="s">
        <v>8</v>
      </c>
      <c r="BP467" s="29" t="s">
        <v>8</v>
      </c>
      <c r="BQ467" s="29" t="s">
        <v>8</v>
      </c>
      <c r="BR467" s="29" t="s">
        <v>8</v>
      </c>
      <c r="BS467" s="29" t="s">
        <v>6598</v>
      </c>
      <c r="BT467" s="29" t="b">
        <v>1</v>
      </c>
      <c r="BU467" s="29" t="b">
        <v>0</v>
      </c>
      <c r="BV467" s="29" t="b">
        <v>1</v>
      </c>
      <c r="BW467" s="29" t="b">
        <v>0</v>
      </c>
      <c r="BX467" s="29" t="b">
        <v>0</v>
      </c>
      <c r="BY467" s="29" t="b">
        <v>0</v>
      </c>
      <c r="BZ467" s="29" t="b">
        <v>0</v>
      </c>
      <c r="CA467" s="29" t="b">
        <v>0</v>
      </c>
      <c r="CB467" s="29">
        <v>1</v>
      </c>
      <c r="CC467" s="29" t="s">
        <v>6599</v>
      </c>
      <c r="CD467" s="29" t="s">
        <v>6600</v>
      </c>
      <c r="CE467" s="29" t="s">
        <v>6601</v>
      </c>
      <c r="CF467" s="29" t="s">
        <v>6602</v>
      </c>
    </row>
    <row r="468" spans="1:84" x14ac:dyDescent="0.25">
      <c r="A468" s="29" t="s">
        <v>6603</v>
      </c>
      <c r="B468" s="29">
        <v>310410928917370</v>
      </c>
      <c r="C468" s="29">
        <v>8.9014103279289106E+19</v>
      </c>
      <c r="D468" s="29">
        <v>353118081439583</v>
      </c>
      <c r="E468" s="29">
        <v>0</v>
      </c>
      <c r="F468" s="29">
        <v>5</v>
      </c>
      <c r="G468" s="29">
        <v>1452</v>
      </c>
      <c r="H468" s="29">
        <v>1452</v>
      </c>
      <c r="I468" s="29" t="s">
        <v>6604</v>
      </c>
      <c r="J468" s="29" t="s">
        <v>6605</v>
      </c>
      <c r="K468" s="50">
        <v>237418961378393</v>
      </c>
      <c r="L468" s="50">
        <v>9037465048810010</v>
      </c>
      <c r="M468" s="50">
        <v>-2.86370551038763E+16</v>
      </c>
      <c r="N468" s="29" t="s">
        <v>18977</v>
      </c>
      <c r="O468" s="29">
        <v>1</v>
      </c>
      <c r="P468" s="29">
        <v>1</v>
      </c>
      <c r="Q468" s="29" t="s">
        <v>19164</v>
      </c>
      <c r="R468" s="29" t="s">
        <v>8</v>
      </c>
      <c r="S468" s="29" t="s">
        <v>8</v>
      </c>
      <c r="T468" s="29" t="s">
        <v>8</v>
      </c>
      <c r="U468" s="29" t="s">
        <v>8</v>
      </c>
      <c r="V468" s="29" t="s">
        <v>8</v>
      </c>
      <c r="W468" s="29" t="s">
        <v>8</v>
      </c>
      <c r="X468" s="29" t="s">
        <v>8</v>
      </c>
      <c r="Y468" s="29" t="s">
        <v>8</v>
      </c>
      <c r="Z468" s="29" t="s">
        <v>8</v>
      </c>
      <c r="AA468" s="29" t="s">
        <v>8</v>
      </c>
      <c r="AB468" s="29" t="s">
        <v>8</v>
      </c>
      <c r="AC468" s="29" t="s">
        <v>8</v>
      </c>
      <c r="AD468" s="29" t="s">
        <v>8</v>
      </c>
      <c r="AE468" s="29" t="s">
        <v>8</v>
      </c>
      <c r="AF468" s="29" t="s">
        <v>8</v>
      </c>
      <c r="AG468" s="29" t="s">
        <v>8</v>
      </c>
      <c r="AH468" s="29" t="s">
        <v>8</v>
      </c>
      <c r="AI468" s="29" t="s">
        <v>8</v>
      </c>
      <c r="AJ468" s="29" t="s">
        <v>8</v>
      </c>
      <c r="AK468" s="29" t="s">
        <v>8</v>
      </c>
      <c r="AL468" s="29" t="s">
        <v>8</v>
      </c>
      <c r="AM468" s="29" t="s">
        <v>8</v>
      </c>
      <c r="AN468" s="29" t="s">
        <v>8</v>
      </c>
      <c r="AO468" s="29" t="s">
        <v>8</v>
      </c>
      <c r="AP468" s="29" t="s">
        <v>8</v>
      </c>
      <c r="AQ468" s="29" t="s">
        <v>8</v>
      </c>
      <c r="AR468" s="29" t="s">
        <v>8</v>
      </c>
      <c r="AS468" s="29" t="s">
        <v>8</v>
      </c>
      <c r="AT468" s="29" t="s">
        <v>8</v>
      </c>
      <c r="AU468" s="29" t="s">
        <v>8</v>
      </c>
      <c r="AV468" s="29" t="s">
        <v>8</v>
      </c>
      <c r="AW468" s="29" t="s">
        <v>8</v>
      </c>
      <c r="AX468" s="29" t="s">
        <v>8</v>
      </c>
      <c r="AY468" s="29" t="s">
        <v>8</v>
      </c>
      <c r="AZ468" s="29" t="s">
        <v>8</v>
      </c>
      <c r="BA468" s="29">
        <v>2</v>
      </c>
      <c r="BB468" s="29" t="s">
        <v>8</v>
      </c>
      <c r="BC468" s="29" t="s">
        <v>8</v>
      </c>
      <c r="BD468" s="29" t="s">
        <v>8</v>
      </c>
      <c r="BE468" s="29" t="s">
        <v>8</v>
      </c>
      <c r="BF468" s="29" t="s">
        <v>8</v>
      </c>
      <c r="BG468" s="29" t="s">
        <v>8</v>
      </c>
      <c r="BH468" s="29" t="s">
        <v>8</v>
      </c>
      <c r="BI468" s="29" t="s">
        <v>8</v>
      </c>
      <c r="BJ468" s="29" t="s">
        <v>8</v>
      </c>
      <c r="BK468" s="29" t="s">
        <v>8</v>
      </c>
      <c r="BL468" s="29" t="s">
        <v>8</v>
      </c>
      <c r="BM468" s="29" t="s">
        <v>8</v>
      </c>
      <c r="BN468" s="29" t="s">
        <v>8</v>
      </c>
      <c r="BO468" s="29" t="s">
        <v>8</v>
      </c>
      <c r="BP468" s="29" t="s">
        <v>8</v>
      </c>
      <c r="BQ468" s="29" t="s">
        <v>8</v>
      </c>
      <c r="BR468" s="29" t="s">
        <v>8</v>
      </c>
      <c r="BS468" s="29" t="s">
        <v>6606</v>
      </c>
      <c r="BT468" s="29" t="b">
        <v>1</v>
      </c>
      <c r="BU468" s="29" t="b">
        <v>0</v>
      </c>
      <c r="BV468" s="29" t="b">
        <v>1</v>
      </c>
      <c r="BW468" s="29" t="b">
        <v>0</v>
      </c>
      <c r="BX468" s="29" t="b">
        <v>0</v>
      </c>
      <c r="BY468" s="29" t="b">
        <v>0</v>
      </c>
      <c r="BZ468" s="29" t="b">
        <v>0</v>
      </c>
      <c r="CA468" s="29" t="b">
        <v>0</v>
      </c>
      <c r="CB468" s="29">
        <v>1</v>
      </c>
      <c r="CC468" s="29" t="s">
        <v>6607</v>
      </c>
      <c r="CD468" s="29" t="s">
        <v>6608</v>
      </c>
      <c r="CE468" s="29" t="s">
        <v>6609</v>
      </c>
      <c r="CF468" s="29" t="s">
        <v>6610</v>
      </c>
    </row>
    <row r="469" spans="1:84" x14ac:dyDescent="0.25">
      <c r="A469" s="29" t="s">
        <v>6611</v>
      </c>
      <c r="B469" s="29">
        <v>310410928917370</v>
      </c>
      <c r="C469" s="29">
        <v>8.9014103279289106E+19</v>
      </c>
      <c r="D469" s="29">
        <v>353118081439583</v>
      </c>
      <c r="E469" s="29">
        <v>0</v>
      </c>
      <c r="F469" s="29">
        <v>8</v>
      </c>
      <c r="G469" s="29">
        <v>1454</v>
      </c>
      <c r="H469" s="29">
        <v>1454</v>
      </c>
      <c r="I469" s="29" t="s">
        <v>6612</v>
      </c>
      <c r="J469" s="29" t="s">
        <v>6613</v>
      </c>
      <c r="K469" s="50">
        <v>2374363878266390</v>
      </c>
      <c r="L469" s="50">
        <v>9037705928576800</v>
      </c>
      <c r="M469" s="50">
        <v>-3.02356443000485E+16</v>
      </c>
      <c r="N469" s="29" t="s">
        <v>18977</v>
      </c>
      <c r="O469" s="29">
        <v>1</v>
      </c>
      <c r="P469" s="29">
        <v>1</v>
      </c>
      <c r="Q469" s="29" t="s">
        <v>8</v>
      </c>
      <c r="R469" s="29">
        <v>2</v>
      </c>
      <c r="S469" s="29">
        <v>3</v>
      </c>
      <c r="T469" s="29" t="s">
        <v>8</v>
      </c>
      <c r="U469" s="29">
        <v>20</v>
      </c>
      <c r="V469" s="29" t="s">
        <v>8</v>
      </c>
      <c r="W469" s="29" t="s">
        <v>8</v>
      </c>
      <c r="X469" s="29" t="s">
        <v>8</v>
      </c>
      <c r="Y469" s="29" t="s">
        <v>8</v>
      </c>
      <c r="Z469" s="29" t="s">
        <v>8</v>
      </c>
      <c r="AA469" s="29" t="s">
        <v>8</v>
      </c>
      <c r="AB469" s="29" t="s">
        <v>8</v>
      </c>
      <c r="AC469" s="29" t="s">
        <v>8</v>
      </c>
      <c r="AD469" s="29" t="s">
        <v>8</v>
      </c>
      <c r="AE469" s="29" t="s">
        <v>8</v>
      </c>
      <c r="AF469" s="29" t="s">
        <v>8</v>
      </c>
      <c r="AG469" s="29" t="s">
        <v>8</v>
      </c>
      <c r="AH469" s="29" t="s">
        <v>8</v>
      </c>
      <c r="AI469" s="29" t="s">
        <v>8</v>
      </c>
      <c r="AJ469" s="29" t="s">
        <v>8</v>
      </c>
      <c r="AK469" s="29" t="s">
        <v>8</v>
      </c>
      <c r="AL469" s="29" t="s">
        <v>8</v>
      </c>
      <c r="AM469" s="29" t="s">
        <v>8</v>
      </c>
      <c r="AN469" s="29" t="s">
        <v>8</v>
      </c>
      <c r="AO469" s="29" t="s">
        <v>8</v>
      </c>
      <c r="AP469" s="29" t="s">
        <v>8</v>
      </c>
      <c r="AQ469" s="29" t="s">
        <v>8</v>
      </c>
      <c r="AR469" s="29" t="s">
        <v>8</v>
      </c>
      <c r="AS469" s="29" t="s">
        <v>8</v>
      </c>
      <c r="AT469" s="29" t="s">
        <v>8</v>
      </c>
      <c r="AU469" s="29" t="s">
        <v>8</v>
      </c>
      <c r="AV469" s="29" t="s">
        <v>8</v>
      </c>
      <c r="AW469" s="29" t="s">
        <v>8</v>
      </c>
      <c r="AX469" s="29" t="s">
        <v>8</v>
      </c>
      <c r="AY469" s="29" t="s">
        <v>8</v>
      </c>
      <c r="AZ469" s="29" t="s">
        <v>8</v>
      </c>
      <c r="BA469" s="29" t="s">
        <v>8</v>
      </c>
      <c r="BB469" s="29" t="s">
        <v>8</v>
      </c>
      <c r="BC469" s="29" t="s">
        <v>8</v>
      </c>
      <c r="BD469" s="29" t="s">
        <v>8</v>
      </c>
      <c r="BE469" s="29" t="s">
        <v>8</v>
      </c>
      <c r="BF469" s="29" t="s">
        <v>8</v>
      </c>
      <c r="BG469" s="29" t="s">
        <v>8</v>
      </c>
      <c r="BH469" s="29" t="s">
        <v>8</v>
      </c>
      <c r="BI469" s="29" t="s">
        <v>8</v>
      </c>
      <c r="BJ469" s="29" t="s">
        <v>8</v>
      </c>
      <c r="BK469" s="29" t="s">
        <v>8</v>
      </c>
      <c r="BL469" s="29" t="s">
        <v>8</v>
      </c>
      <c r="BM469" s="29" t="s">
        <v>8</v>
      </c>
      <c r="BN469" s="29" t="s">
        <v>8</v>
      </c>
      <c r="BO469" s="29" t="s">
        <v>8</v>
      </c>
      <c r="BP469" s="29" t="s">
        <v>8</v>
      </c>
      <c r="BQ469" s="29" t="s">
        <v>8</v>
      </c>
      <c r="BR469" s="29" t="s">
        <v>8</v>
      </c>
      <c r="BS469" s="29" t="s">
        <v>6614</v>
      </c>
      <c r="BT469" s="29" t="b">
        <v>1</v>
      </c>
      <c r="BU469" s="29" t="b">
        <v>0</v>
      </c>
      <c r="BV469" s="29" t="b">
        <v>1</v>
      </c>
      <c r="BW469" s="29" t="b">
        <v>0</v>
      </c>
      <c r="BX469" s="29" t="b">
        <v>0</v>
      </c>
      <c r="BY469" s="29" t="b">
        <v>0</v>
      </c>
      <c r="BZ469" s="29" t="b">
        <v>0</v>
      </c>
      <c r="CA469" s="29" t="b">
        <v>0</v>
      </c>
      <c r="CB469" s="29">
        <v>1</v>
      </c>
      <c r="CC469" s="29" t="s">
        <v>6615</v>
      </c>
      <c r="CD469" s="29" t="s">
        <v>6616</v>
      </c>
      <c r="CE469" s="29" t="s">
        <v>6617</v>
      </c>
      <c r="CF469" s="29" t="s">
        <v>6618</v>
      </c>
    </row>
    <row r="470" spans="1:84" x14ac:dyDescent="0.25">
      <c r="A470" s="29" t="s">
        <v>6619</v>
      </c>
      <c r="B470" s="29">
        <v>310410928917370</v>
      </c>
      <c r="C470" s="29">
        <v>8.9014103279289106E+19</v>
      </c>
      <c r="D470" s="29">
        <v>353118081439583</v>
      </c>
      <c r="E470" s="29">
        <v>0</v>
      </c>
      <c r="F470" s="29">
        <v>8</v>
      </c>
      <c r="G470" s="29">
        <v>1455</v>
      </c>
      <c r="H470" s="29">
        <v>1455</v>
      </c>
      <c r="I470" s="29" t="s">
        <v>6620</v>
      </c>
      <c r="J470" s="29" t="s">
        <v>6621</v>
      </c>
      <c r="K470" s="50">
        <v>237447539870183</v>
      </c>
      <c r="L470" s="50">
        <v>9037719597049140</v>
      </c>
      <c r="M470" s="50">
        <v>-4767442647734980</v>
      </c>
      <c r="N470" s="29" t="s">
        <v>18972</v>
      </c>
      <c r="O470" s="29">
        <v>1</v>
      </c>
      <c r="P470" s="29">
        <v>1</v>
      </c>
      <c r="Q470" s="29" t="s">
        <v>8</v>
      </c>
      <c r="R470" s="29">
        <v>4</v>
      </c>
      <c r="S470" s="29">
        <v>3</v>
      </c>
      <c r="T470" s="29" t="s">
        <v>8</v>
      </c>
      <c r="U470" s="29">
        <v>25</v>
      </c>
      <c r="V470" s="29" t="s">
        <v>8</v>
      </c>
      <c r="W470" s="29" t="s">
        <v>8</v>
      </c>
      <c r="X470" s="29" t="s">
        <v>8</v>
      </c>
      <c r="Y470" s="29" t="s">
        <v>8</v>
      </c>
      <c r="Z470" s="29" t="s">
        <v>8</v>
      </c>
      <c r="AA470" s="29" t="s">
        <v>8</v>
      </c>
      <c r="AB470" s="29" t="s">
        <v>8</v>
      </c>
      <c r="AC470" s="29" t="s">
        <v>8</v>
      </c>
      <c r="AD470" s="29" t="s">
        <v>8</v>
      </c>
      <c r="AE470" s="29" t="s">
        <v>8</v>
      </c>
      <c r="AF470" s="29" t="s">
        <v>8</v>
      </c>
      <c r="AG470" s="29" t="s">
        <v>8</v>
      </c>
      <c r="AH470" s="29" t="s">
        <v>8</v>
      </c>
      <c r="AI470" s="29" t="s">
        <v>8</v>
      </c>
      <c r="AJ470" s="29" t="s">
        <v>8</v>
      </c>
      <c r="AK470" s="29" t="s">
        <v>8</v>
      </c>
      <c r="AL470" s="29" t="s">
        <v>8</v>
      </c>
      <c r="AM470" s="29" t="s">
        <v>8</v>
      </c>
      <c r="AN470" s="29" t="s">
        <v>8</v>
      </c>
      <c r="AO470" s="29" t="s">
        <v>8</v>
      </c>
      <c r="AP470" s="29" t="s">
        <v>8</v>
      </c>
      <c r="AQ470" s="29" t="s">
        <v>8</v>
      </c>
      <c r="AR470" s="29" t="s">
        <v>8</v>
      </c>
      <c r="AS470" s="29" t="s">
        <v>8</v>
      </c>
      <c r="AT470" s="29" t="s">
        <v>8</v>
      </c>
      <c r="AU470" s="29" t="s">
        <v>8</v>
      </c>
      <c r="AV470" s="29" t="s">
        <v>8</v>
      </c>
      <c r="AW470" s="29" t="s">
        <v>8</v>
      </c>
      <c r="AX470" s="29" t="s">
        <v>8</v>
      </c>
      <c r="AY470" s="29" t="s">
        <v>8</v>
      </c>
      <c r="AZ470" s="29" t="s">
        <v>8</v>
      </c>
      <c r="BA470" s="29" t="s">
        <v>8</v>
      </c>
      <c r="BB470" s="29" t="s">
        <v>8</v>
      </c>
      <c r="BC470" s="29" t="s">
        <v>8</v>
      </c>
      <c r="BD470" s="29" t="s">
        <v>8</v>
      </c>
      <c r="BE470" s="29" t="s">
        <v>8</v>
      </c>
      <c r="BF470" s="29" t="s">
        <v>8</v>
      </c>
      <c r="BG470" s="29" t="s">
        <v>8</v>
      </c>
      <c r="BH470" s="29" t="s">
        <v>8</v>
      </c>
      <c r="BI470" s="29" t="s">
        <v>8</v>
      </c>
      <c r="BJ470" s="29" t="s">
        <v>8</v>
      </c>
      <c r="BK470" s="29" t="s">
        <v>8</v>
      </c>
      <c r="BL470" s="29" t="s">
        <v>8</v>
      </c>
      <c r="BM470" s="29" t="s">
        <v>8</v>
      </c>
      <c r="BN470" s="29" t="s">
        <v>8</v>
      </c>
      <c r="BO470" s="29" t="s">
        <v>8</v>
      </c>
      <c r="BP470" s="29" t="s">
        <v>8</v>
      </c>
      <c r="BQ470" s="29" t="s">
        <v>8</v>
      </c>
      <c r="BR470" s="29" t="s">
        <v>8</v>
      </c>
      <c r="BS470" s="29" t="s">
        <v>6622</v>
      </c>
      <c r="BT470" s="29" t="b">
        <v>1</v>
      </c>
      <c r="BU470" s="29" t="b">
        <v>0</v>
      </c>
      <c r="BV470" s="29" t="b">
        <v>1</v>
      </c>
      <c r="BW470" s="29" t="b">
        <v>0</v>
      </c>
      <c r="BX470" s="29" t="b">
        <v>0</v>
      </c>
      <c r="BY470" s="29" t="b">
        <v>0</v>
      </c>
      <c r="BZ470" s="29" t="b">
        <v>0</v>
      </c>
      <c r="CA470" s="29" t="b">
        <v>0</v>
      </c>
      <c r="CB470" s="29">
        <v>1</v>
      </c>
      <c r="CC470" s="29" t="s">
        <v>6623</v>
      </c>
      <c r="CD470" s="29" t="s">
        <v>6624</v>
      </c>
      <c r="CE470" s="29" t="s">
        <v>6625</v>
      </c>
      <c r="CF470" s="29" t="s">
        <v>6626</v>
      </c>
    </row>
    <row r="471" spans="1:84" x14ac:dyDescent="0.25">
      <c r="A471" s="29" t="s">
        <v>6627</v>
      </c>
      <c r="B471" s="29">
        <v>310410928917370</v>
      </c>
      <c r="C471" s="29">
        <v>8.9014103279289106E+19</v>
      </c>
      <c r="D471" s="29">
        <v>353118081439583</v>
      </c>
      <c r="E471" s="29">
        <v>0</v>
      </c>
      <c r="F471" s="29">
        <v>5</v>
      </c>
      <c r="G471" s="29">
        <v>1453</v>
      </c>
      <c r="H471" s="29">
        <v>1453</v>
      </c>
      <c r="I471" s="29" t="s">
        <v>6628</v>
      </c>
      <c r="J471" s="29" t="s">
        <v>6629</v>
      </c>
      <c r="K471" s="50">
        <v>2.37452457601496E+16</v>
      </c>
      <c r="L471" s="50">
        <v>9037736147879670</v>
      </c>
      <c r="M471" s="50">
        <v>-4812738871103750</v>
      </c>
      <c r="N471" s="29" t="s">
        <v>18972</v>
      </c>
      <c r="O471" s="29">
        <v>1</v>
      </c>
      <c r="P471" s="29">
        <v>1</v>
      </c>
      <c r="Q471" s="29" t="s">
        <v>19165</v>
      </c>
      <c r="R471" s="29" t="s">
        <v>8</v>
      </c>
      <c r="S471" s="29" t="s">
        <v>8</v>
      </c>
      <c r="T471" s="29" t="s">
        <v>8</v>
      </c>
      <c r="U471" s="29" t="s">
        <v>8</v>
      </c>
      <c r="V471" s="29" t="s">
        <v>8</v>
      </c>
      <c r="W471" s="29" t="s">
        <v>8</v>
      </c>
      <c r="X471" s="29" t="s">
        <v>8</v>
      </c>
      <c r="Y471" s="29" t="s">
        <v>8</v>
      </c>
      <c r="Z471" s="29" t="s">
        <v>8</v>
      </c>
      <c r="AA471" s="29" t="s">
        <v>8</v>
      </c>
      <c r="AB471" s="29" t="s">
        <v>8</v>
      </c>
      <c r="AC471" s="29" t="s">
        <v>8</v>
      </c>
      <c r="AD471" s="29" t="s">
        <v>8</v>
      </c>
      <c r="AE471" s="29" t="s">
        <v>8</v>
      </c>
      <c r="AF471" s="29" t="s">
        <v>8</v>
      </c>
      <c r="AG471" s="29" t="s">
        <v>8</v>
      </c>
      <c r="AH471" s="29" t="s">
        <v>8</v>
      </c>
      <c r="AI471" s="29" t="s">
        <v>8</v>
      </c>
      <c r="AJ471" s="29" t="s">
        <v>8</v>
      </c>
      <c r="AK471" s="29" t="s">
        <v>8</v>
      </c>
      <c r="AL471" s="29" t="s">
        <v>8</v>
      </c>
      <c r="AM471" s="29" t="s">
        <v>8</v>
      </c>
      <c r="AN471" s="29" t="s">
        <v>8</v>
      </c>
      <c r="AO471" s="29" t="s">
        <v>8</v>
      </c>
      <c r="AP471" s="29" t="s">
        <v>8</v>
      </c>
      <c r="AQ471" s="29" t="s">
        <v>8</v>
      </c>
      <c r="AR471" s="29" t="s">
        <v>8</v>
      </c>
      <c r="AS471" s="29" t="s">
        <v>8</v>
      </c>
      <c r="AT471" s="29" t="s">
        <v>8</v>
      </c>
      <c r="AU471" s="29" t="s">
        <v>8</v>
      </c>
      <c r="AV471" s="29" t="s">
        <v>8</v>
      </c>
      <c r="AW471" s="29" t="s">
        <v>8</v>
      </c>
      <c r="AX471" s="29" t="s">
        <v>8</v>
      </c>
      <c r="AY471" s="29" t="s">
        <v>8</v>
      </c>
      <c r="AZ471" s="29" t="s">
        <v>8</v>
      </c>
      <c r="BA471" s="29">
        <v>2</v>
      </c>
      <c r="BB471" s="29" t="s">
        <v>8</v>
      </c>
      <c r="BC471" s="29" t="s">
        <v>8</v>
      </c>
      <c r="BD471" s="29" t="s">
        <v>8</v>
      </c>
      <c r="BE471" s="29" t="s">
        <v>8</v>
      </c>
      <c r="BF471" s="29" t="s">
        <v>8</v>
      </c>
      <c r="BG471" s="29" t="s">
        <v>8</v>
      </c>
      <c r="BH471" s="29" t="s">
        <v>8</v>
      </c>
      <c r="BI471" s="29" t="s">
        <v>8</v>
      </c>
      <c r="BJ471" s="29" t="s">
        <v>8</v>
      </c>
      <c r="BK471" s="29" t="s">
        <v>8</v>
      </c>
      <c r="BL471" s="29" t="s">
        <v>8</v>
      </c>
      <c r="BM471" s="29" t="s">
        <v>8</v>
      </c>
      <c r="BN471" s="29" t="s">
        <v>8</v>
      </c>
      <c r="BO471" s="29" t="s">
        <v>8</v>
      </c>
      <c r="BP471" s="29" t="s">
        <v>8</v>
      </c>
      <c r="BQ471" s="29" t="s">
        <v>8</v>
      </c>
      <c r="BR471" s="29" t="s">
        <v>8</v>
      </c>
      <c r="BS471" s="29" t="s">
        <v>6630</v>
      </c>
      <c r="BT471" s="29" t="b">
        <v>1</v>
      </c>
      <c r="BU471" s="29" t="b">
        <v>0</v>
      </c>
      <c r="BV471" s="29" t="b">
        <v>1</v>
      </c>
      <c r="BW471" s="29" t="b">
        <v>0</v>
      </c>
      <c r="BX471" s="29" t="b">
        <v>0</v>
      </c>
      <c r="BY471" s="29" t="b">
        <v>0</v>
      </c>
      <c r="BZ471" s="29" t="b">
        <v>0</v>
      </c>
      <c r="CA471" s="29" t="b">
        <v>0</v>
      </c>
      <c r="CB471" s="29">
        <v>1</v>
      </c>
      <c r="CC471" s="29" t="s">
        <v>6631</v>
      </c>
      <c r="CD471" s="29" t="s">
        <v>6632</v>
      </c>
      <c r="CE471" s="29" t="s">
        <v>6633</v>
      </c>
      <c r="CF471" s="29" t="s">
        <v>6634</v>
      </c>
    </row>
    <row r="472" spans="1:84" x14ac:dyDescent="0.25">
      <c r="A472" s="29" t="s">
        <v>6635</v>
      </c>
      <c r="B472" s="29">
        <v>310410928917370</v>
      </c>
      <c r="C472" s="29">
        <v>8.9014103279289106E+19</v>
      </c>
      <c r="D472" s="29">
        <v>353118081439583</v>
      </c>
      <c r="E472" s="29">
        <v>0</v>
      </c>
      <c r="F472" s="29">
        <v>2</v>
      </c>
      <c r="G472" s="29">
        <v>1456</v>
      </c>
      <c r="H472" s="29">
        <v>1456</v>
      </c>
      <c r="I472" s="29" t="s">
        <v>6636</v>
      </c>
      <c r="J472" s="29" t="s">
        <v>6637</v>
      </c>
      <c r="K472" s="50">
        <v>2.37452100951844E+16</v>
      </c>
      <c r="L472" s="50">
        <v>903719347367898</v>
      </c>
      <c r="M472" s="50">
        <v>6204554715896810</v>
      </c>
      <c r="N472" s="29" t="s">
        <v>18978</v>
      </c>
      <c r="O472" s="29">
        <v>1</v>
      </c>
      <c r="P472" s="29">
        <v>1</v>
      </c>
      <c r="Q472" s="29" t="s">
        <v>8</v>
      </c>
      <c r="R472" s="29" t="s">
        <v>8</v>
      </c>
      <c r="S472" s="29" t="s">
        <v>8</v>
      </c>
      <c r="T472" s="29" t="s">
        <v>8</v>
      </c>
      <c r="U472" s="29" t="s">
        <v>8</v>
      </c>
      <c r="V472" s="29" t="s">
        <v>8</v>
      </c>
      <c r="W472" s="29" t="s">
        <v>8</v>
      </c>
      <c r="X472" s="29" t="s">
        <v>8</v>
      </c>
      <c r="Y472" s="29" t="s">
        <v>8</v>
      </c>
      <c r="Z472" s="29" t="s">
        <v>8</v>
      </c>
      <c r="AA472" s="29" t="s">
        <v>8</v>
      </c>
      <c r="AB472" s="29" t="s">
        <v>8</v>
      </c>
      <c r="AC472" s="29" t="s">
        <v>8</v>
      </c>
      <c r="AD472" s="29">
        <v>1</v>
      </c>
      <c r="AE472" s="29" t="s">
        <v>8</v>
      </c>
      <c r="AF472" s="29">
        <v>2</v>
      </c>
      <c r="AG472" s="29" t="s">
        <v>8</v>
      </c>
      <c r="AH472" s="29" t="s">
        <v>8</v>
      </c>
      <c r="AI472" s="29" t="s">
        <v>8</v>
      </c>
      <c r="AJ472" s="29" t="s">
        <v>8</v>
      </c>
      <c r="AK472" s="29" t="s">
        <v>8</v>
      </c>
      <c r="AL472" s="29" t="s">
        <v>8</v>
      </c>
      <c r="AM472" s="29" t="s">
        <v>8</v>
      </c>
      <c r="AN472" s="29" t="s">
        <v>8</v>
      </c>
      <c r="AO472" s="29" t="s">
        <v>8</v>
      </c>
      <c r="AP472" s="29" t="s">
        <v>8</v>
      </c>
      <c r="AQ472" s="29" t="s">
        <v>8</v>
      </c>
      <c r="AR472" s="29" t="s">
        <v>8</v>
      </c>
      <c r="AS472" s="29" t="s">
        <v>8</v>
      </c>
      <c r="AT472" s="29" t="s">
        <v>8</v>
      </c>
      <c r="AU472" s="29" t="s">
        <v>8</v>
      </c>
      <c r="AV472" s="29" t="s">
        <v>8</v>
      </c>
      <c r="AW472" s="29" t="s">
        <v>8</v>
      </c>
      <c r="AX472" s="29" t="s">
        <v>8</v>
      </c>
      <c r="AY472" s="29" t="s">
        <v>8</v>
      </c>
      <c r="AZ472" s="29" t="s">
        <v>8</v>
      </c>
      <c r="BA472" s="29" t="s">
        <v>8</v>
      </c>
      <c r="BB472" s="29" t="s">
        <v>8</v>
      </c>
      <c r="BC472" s="29" t="s">
        <v>8</v>
      </c>
      <c r="BD472" s="29" t="s">
        <v>8</v>
      </c>
      <c r="BE472" s="29" t="s">
        <v>8</v>
      </c>
      <c r="BF472" s="29" t="s">
        <v>8</v>
      </c>
      <c r="BG472" s="29" t="s">
        <v>8</v>
      </c>
      <c r="BH472" s="29" t="s">
        <v>8</v>
      </c>
      <c r="BI472" s="29" t="s">
        <v>8</v>
      </c>
      <c r="BJ472" s="29" t="s">
        <v>8</v>
      </c>
      <c r="BK472" s="29" t="s">
        <v>8</v>
      </c>
      <c r="BL472" s="29" t="s">
        <v>8</v>
      </c>
      <c r="BM472" s="29" t="s">
        <v>8</v>
      </c>
      <c r="BN472" s="29" t="s">
        <v>8</v>
      </c>
      <c r="BO472" s="29" t="s">
        <v>8</v>
      </c>
      <c r="BP472" s="29" t="s">
        <v>8</v>
      </c>
      <c r="BQ472" s="29" t="s">
        <v>8</v>
      </c>
      <c r="BR472" s="29" t="s">
        <v>8</v>
      </c>
      <c r="BS472" s="29" t="s">
        <v>6638</v>
      </c>
      <c r="BT472" s="29" t="b">
        <v>1</v>
      </c>
      <c r="BU472" s="29" t="b">
        <v>0</v>
      </c>
      <c r="BV472" s="29" t="b">
        <v>1</v>
      </c>
      <c r="BW472" s="29" t="b">
        <v>0</v>
      </c>
      <c r="BX472" s="29" t="b">
        <v>0</v>
      </c>
      <c r="BY472" s="29" t="b">
        <v>0</v>
      </c>
      <c r="BZ472" s="29" t="b">
        <v>0</v>
      </c>
      <c r="CA472" s="29" t="b">
        <v>0</v>
      </c>
      <c r="CB472" s="29">
        <v>1</v>
      </c>
      <c r="CC472" s="29" t="s">
        <v>6639</v>
      </c>
      <c r="CD472" s="29" t="s">
        <v>6640</v>
      </c>
      <c r="CE472" s="29" t="s">
        <v>6641</v>
      </c>
      <c r="CF472" s="29" t="s">
        <v>6642</v>
      </c>
    </row>
    <row r="473" spans="1:84" x14ac:dyDescent="0.25">
      <c r="A473" s="29" t="s">
        <v>6643</v>
      </c>
      <c r="B473" s="29">
        <v>310410928917370</v>
      </c>
      <c r="C473" s="29">
        <v>8.9014103279289106E+19</v>
      </c>
      <c r="D473" s="29">
        <v>353118081439583</v>
      </c>
      <c r="E473" s="29">
        <v>0</v>
      </c>
      <c r="F473" s="29">
        <v>2</v>
      </c>
      <c r="G473" s="29">
        <v>1457</v>
      </c>
      <c r="H473" s="29">
        <v>1457</v>
      </c>
      <c r="I473" s="29" t="s">
        <v>6644</v>
      </c>
      <c r="J473" s="29" t="s">
        <v>6645</v>
      </c>
      <c r="K473" s="50">
        <v>2375304051484840</v>
      </c>
      <c r="L473" s="50">
        <v>9036996049618010</v>
      </c>
      <c r="M473" s="50">
        <v>4.6374497090891504E+16</v>
      </c>
      <c r="N473" s="29" t="s">
        <v>18977</v>
      </c>
      <c r="O473" s="29">
        <v>1</v>
      </c>
      <c r="P473" s="29">
        <v>1</v>
      </c>
      <c r="Q473" s="29" t="s">
        <v>8</v>
      </c>
      <c r="R473" s="29" t="s">
        <v>8</v>
      </c>
      <c r="S473" s="29" t="s">
        <v>8</v>
      </c>
      <c r="T473" s="29" t="s">
        <v>8</v>
      </c>
      <c r="U473" s="29" t="s">
        <v>8</v>
      </c>
      <c r="V473" s="29" t="s">
        <v>8</v>
      </c>
      <c r="W473" s="29" t="s">
        <v>8</v>
      </c>
      <c r="X473" s="29" t="s">
        <v>8</v>
      </c>
      <c r="Y473" s="29" t="s">
        <v>8</v>
      </c>
      <c r="Z473" s="29" t="s">
        <v>8</v>
      </c>
      <c r="AA473" s="29" t="s">
        <v>8</v>
      </c>
      <c r="AB473" s="29" t="s">
        <v>8</v>
      </c>
      <c r="AC473" s="29" t="s">
        <v>8</v>
      </c>
      <c r="AD473" s="29">
        <v>3</v>
      </c>
      <c r="AE473" s="29" t="s">
        <v>8</v>
      </c>
      <c r="AF473" s="29">
        <v>3</v>
      </c>
      <c r="AG473" s="29" t="s">
        <v>8</v>
      </c>
      <c r="AH473" s="29" t="s">
        <v>8</v>
      </c>
      <c r="AI473" s="29" t="s">
        <v>8</v>
      </c>
      <c r="AJ473" s="29" t="s">
        <v>8</v>
      </c>
      <c r="AK473" s="29" t="s">
        <v>8</v>
      </c>
      <c r="AL473" s="29" t="s">
        <v>8</v>
      </c>
      <c r="AM473" s="29" t="s">
        <v>8</v>
      </c>
      <c r="AN473" s="29" t="s">
        <v>8</v>
      </c>
      <c r="AO473" s="29" t="s">
        <v>8</v>
      </c>
      <c r="AP473" s="29" t="s">
        <v>8</v>
      </c>
      <c r="AQ473" s="29" t="s">
        <v>8</v>
      </c>
      <c r="AR473" s="29" t="s">
        <v>8</v>
      </c>
      <c r="AS473" s="29" t="s">
        <v>8</v>
      </c>
      <c r="AT473" s="29" t="s">
        <v>8</v>
      </c>
      <c r="AU473" s="29" t="s">
        <v>8</v>
      </c>
      <c r="AV473" s="29" t="s">
        <v>8</v>
      </c>
      <c r="AW473" s="29" t="s">
        <v>8</v>
      </c>
      <c r="AX473" s="29" t="s">
        <v>8</v>
      </c>
      <c r="AY473" s="29" t="s">
        <v>8</v>
      </c>
      <c r="AZ473" s="29" t="s">
        <v>8</v>
      </c>
      <c r="BA473" s="29" t="s">
        <v>8</v>
      </c>
      <c r="BB473" s="29" t="s">
        <v>8</v>
      </c>
      <c r="BC473" s="29" t="s">
        <v>8</v>
      </c>
      <c r="BD473" s="29" t="s">
        <v>8</v>
      </c>
      <c r="BE473" s="29" t="s">
        <v>8</v>
      </c>
      <c r="BF473" s="29" t="s">
        <v>8</v>
      </c>
      <c r="BG473" s="29" t="s">
        <v>8</v>
      </c>
      <c r="BH473" s="29" t="s">
        <v>8</v>
      </c>
      <c r="BI473" s="29" t="s">
        <v>8</v>
      </c>
      <c r="BJ473" s="29" t="s">
        <v>8</v>
      </c>
      <c r="BK473" s="29" t="s">
        <v>8</v>
      </c>
      <c r="BL473" s="29" t="s">
        <v>8</v>
      </c>
      <c r="BM473" s="29" t="s">
        <v>8</v>
      </c>
      <c r="BN473" s="29" t="s">
        <v>8</v>
      </c>
      <c r="BO473" s="29" t="s">
        <v>8</v>
      </c>
      <c r="BP473" s="29" t="s">
        <v>8</v>
      </c>
      <c r="BQ473" s="29" t="s">
        <v>8</v>
      </c>
      <c r="BR473" s="29" t="s">
        <v>8</v>
      </c>
      <c r="BS473" s="29" t="s">
        <v>6646</v>
      </c>
      <c r="BT473" s="29" t="b">
        <v>1</v>
      </c>
      <c r="BU473" s="29" t="b">
        <v>0</v>
      </c>
      <c r="BV473" s="29" t="b">
        <v>1</v>
      </c>
      <c r="BW473" s="29" t="b">
        <v>0</v>
      </c>
      <c r="BX473" s="29" t="b">
        <v>0</v>
      </c>
      <c r="BY473" s="29" t="b">
        <v>0</v>
      </c>
      <c r="BZ473" s="29" t="b">
        <v>0</v>
      </c>
      <c r="CA473" s="29" t="b">
        <v>0</v>
      </c>
      <c r="CB473" s="29">
        <v>1</v>
      </c>
      <c r="CC473" s="29" t="s">
        <v>6647</v>
      </c>
      <c r="CD473" s="29" t="s">
        <v>6648</v>
      </c>
      <c r="CE473" s="29" t="s">
        <v>6649</v>
      </c>
      <c r="CF473" s="29" t="s">
        <v>6650</v>
      </c>
    </row>
    <row r="474" spans="1:84" x14ac:dyDescent="0.25">
      <c r="A474" s="29" t="s">
        <v>6651</v>
      </c>
      <c r="B474" s="29">
        <v>310410928917370</v>
      </c>
      <c r="C474" s="29">
        <v>8.9014103279289106E+19</v>
      </c>
      <c r="D474" s="29">
        <v>353118081439583</v>
      </c>
      <c r="E474" s="29">
        <v>0</v>
      </c>
      <c r="F474" s="29">
        <v>2</v>
      </c>
      <c r="G474" s="29">
        <v>1458</v>
      </c>
      <c r="H474" s="29">
        <v>1458</v>
      </c>
      <c r="I474" s="29" t="s">
        <v>6652</v>
      </c>
      <c r="J474" s="29" t="s">
        <v>6653</v>
      </c>
      <c r="K474" s="50">
        <v>2.3753527887875E+16</v>
      </c>
      <c r="L474" s="50">
        <v>9037056322716670</v>
      </c>
      <c r="M474" s="50">
        <v>-1969079405748570</v>
      </c>
      <c r="N474" s="29" t="s">
        <v>18977</v>
      </c>
      <c r="O474" s="29">
        <v>1</v>
      </c>
      <c r="P474" s="29">
        <v>1</v>
      </c>
      <c r="Q474" s="29" t="s">
        <v>8</v>
      </c>
      <c r="R474" s="29" t="s">
        <v>8</v>
      </c>
      <c r="S474" s="29" t="s">
        <v>8</v>
      </c>
      <c r="T474" s="29" t="s">
        <v>8</v>
      </c>
      <c r="U474" s="29" t="s">
        <v>8</v>
      </c>
      <c r="V474" s="29" t="s">
        <v>8</v>
      </c>
      <c r="W474" s="29" t="s">
        <v>8</v>
      </c>
      <c r="X474" s="29" t="s">
        <v>8</v>
      </c>
      <c r="Y474" s="29" t="s">
        <v>8</v>
      </c>
      <c r="Z474" s="29" t="s">
        <v>8</v>
      </c>
      <c r="AA474" s="29" t="s">
        <v>8</v>
      </c>
      <c r="AB474" s="29" t="s">
        <v>8</v>
      </c>
      <c r="AC474" s="29" t="s">
        <v>8</v>
      </c>
      <c r="AD474" s="29">
        <v>2</v>
      </c>
      <c r="AE474" s="29" t="s">
        <v>8</v>
      </c>
      <c r="AF474" s="29">
        <v>1</v>
      </c>
      <c r="AG474" s="29" t="s">
        <v>8</v>
      </c>
      <c r="AH474" s="29" t="s">
        <v>8</v>
      </c>
      <c r="AI474" s="29" t="s">
        <v>8</v>
      </c>
      <c r="AJ474" s="29" t="s">
        <v>8</v>
      </c>
      <c r="AK474" s="29" t="s">
        <v>8</v>
      </c>
      <c r="AL474" s="29" t="s">
        <v>8</v>
      </c>
      <c r="AM474" s="29" t="s">
        <v>8</v>
      </c>
      <c r="AN474" s="29" t="s">
        <v>8</v>
      </c>
      <c r="AO474" s="29" t="s">
        <v>8</v>
      </c>
      <c r="AP474" s="29" t="s">
        <v>8</v>
      </c>
      <c r="AQ474" s="29" t="s">
        <v>8</v>
      </c>
      <c r="AR474" s="29" t="s">
        <v>8</v>
      </c>
      <c r="AS474" s="29" t="s">
        <v>8</v>
      </c>
      <c r="AT474" s="29" t="s">
        <v>8</v>
      </c>
      <c r="AU474" s="29" t="s">
        <v>8</v>
      </c>
      <c r="AV474" s="29" t="s">
        <v>8</v>
      </c>
      <c r="AW474" s="29" t="s">
        <v>8</v>
      </c>
      <c r="AX474" s="29" t="s">
        <v>8</v>
      </c>
      <c r="AY474" s="29" t="s">
        <v>8</v>
      </c>
      <c r="AZ474" s="29" t="s">
        <v>8</v>
      </c>
      <c r="BA474" s="29" t="s">
        <v>8</v>
      </c>
      <c r="BB474" s="29" t="s">
        <v>8</v>
      </c>
      <c r="BC474" s="29" t="s">
        <v>8</v>
      </c>
      <c r="BD474" s="29" t="s">
        <v>8</v>
      </c>
      <c r="BE474" s="29" t="s">
        <v>8</v>
      </c>
      <c r="BF474" s="29" t="s">
        <v>8</v>
      </c>
      <c r="BG474" s="29" t="s">
        <v>8</v>
      </c>
      <c r="BH474" s="29" t="s">
        <v>8</v>
      </c>
      <c r="BI474" s="29" t="s">
        <v>8</v>
      </c>
      <c r="BJ474" s="29" t="s">
        <v>8</v>
      </c>
      <c r="BK474" s="29" t="s">
        <v>8</v>
      </c>
      <c r="BL474" s="29" t="s">
        <v>8</v>
      </c>
      <c r="BM474" s="29" t="s">
        <v>8</v>
      </c>
      <c r="BN474" s="29" t="s">
        <v>8</v>
      </c>
      <c r="BO474" s="29" t="s">
        <v>8</v>
      </c>
      <c r="BP474" s="29" t="s">
        <v>8</v>
      </c>
      <c r="BQ474" s="29" t="s">
        <v>8</v>
      </c>
      <c r="BR474" s="29" t="s">
        <v>8</v>
      </c>
      <c r="BS474" s="29" t="s">
        <v>6654</v>
      </c>
      <c r="BT474" s="29" t="b">
        <v>1</v>
      </c>
      <c r="BU474" s="29" t="b">
        <v>0</v>
      </c>
      <c r="BV474" s="29" t="b">
        <v>1</v>
      </c>
      <c r="BW474" s="29" t="b">
        <v>0</v>
      </c>
      <c r="BX474" s="29" t="b">
        <v>0</v>
      </c>
      <c r="BY474" s="29" t="b">
        <v>0</v>
      </c>
      <c r="BZ474" s="29" t="b">
        <v>0</v>
      </c>
      <c r="CA474" s="29" t="b">
        <v>0</v>
      </c>
      <c r="CB474" s="29">
        <v>1</v>
      </c>
      <c r="CC474" s="29" t="s">
        <v>6655</v>
      </c>
      <c r="CD474" s="29" t="s">
        <v>6656</v>
      </c>
      <c r="CE474" s="29" t="s">
        <v>6657</v>
      </c>
      <c r="CF474" s="29" t="s">
        <v>6658</v>
      </c>
    </row>
    <row r="475" spans="1:84" x14ac:dyDescent="0.25">
      <c r="A475" s="29" t="s">
        <v>6659</v>
      </c>
      <c r="B475" s="29">
        <v>310410942995952</v>
      </c>
      <c r="C475" s="29">
        <v>8.9014103279429894E+19</v>
      </c>
      <c r="D475" s="29">
        <v>353118083539513</v>
      </c>
      <c r="E475" s="29">
        <v>0</v>
      </c>
      <c r="F475" s="29">
        <v>7</v>
      </c>
      <c r="G475" s="29">
        <v>1466</v>
      </c>
      <c r="H475" s="29">
        <v>1466</v>
      </c>
      <c r="I475" s="29" t="s">
        <v>6660</v>
      </c>
      <c r="J475" s="29" t="s">
        <v>6661</v>
      </c>
      <c r="K475" s="50">
        <v>2.37417332474833E+16</v>
      </c>
      <c r="L475" s="50">
        <v>9037490202016440</v>
      </c>
      <c r="M475" s="50">
        <v>-4451877982745760</v>
      </c>
      <c r="N475" s="29" t="s">
        <v>18972</v>
      </c>
      <c r="O475" s="29">
        <v>1</v>
      </c>
      <c r="P475" s="29">
        <v>1</v>
      </c>
      <c r="Q475" s="29" t="s">
        <v>8</v>
      </c>
      <c r="R475" s="29" t="s">
        <v>8</v>
      </c>
      <c r="S475" s="29" t="s">
        <v>8</v>
      </c>
      <c r="T475" s="29" t="s">
        <v>8</v>
      </c>
      <c r="U475" s="29" t="s">
        <v>8</v>
      </c>
      <c r="V475" s="29" t="s">
        <v>8</v>
      </c>
      <c r="W475" s="29" t="s">
        <v>8</v>
      </c>
      <c r="X475" s="29" t="s">
        <v>8</v>
      </c>
      <c r="Y475" s="29" t="s">
        <v>8</v>
      </c>
      <c r="Z475" s="29" t="s">
        <v>8</v>
      </c>
      <c r="AA475" s="29" t="s">
        <v>8</v>
      </c>
      <c r="AB475" s="29" t="s">
        <v>8</v>
      </c>
      <c r="AC475" s="29" t="s">
        <v>8</v>
      </c>
      <c r="AD475" s="29" t="s">
        <v>8</v>
      </c>
      <c r="AE475" s="29" t="s">
        <v>8</v>
      </c>
      <c r="AF475" s="29" t="s">
        <v>8</v>
      </c>
      <c r="AG475" s="29" t="s">
        <v>8</v>
      </c>
      <c r="AH475" s="29" t="s">
        <v>8</v>
      </c>
      <c r="AI475" s="29" t="s">
        <v>8</v>
      </c>
      <c r="AJ475" s="29" t="s">
        <v>8</v>
      </c>
      <c r="AK475" s="29" t="s">
        <v>8</v>
      </c>
      <c r="AL475" s="29" t="s">
        <v>8</v>
      </c>
      <c r="AM475" s="29" t="s">
        <v>8</v>
      </c>
      <c r="AN475" s="29" t="s">
        <v>8</v>
      </c>
      <c r="AO475" s="29" t="s">
        <v>8</v>
      </c>
      <c r="AP475" s="29" t="s">
        <v>8</v>
      </c>
      <c r="AQ475" s="29" t="s">
        <v>8</v>
      </c>
      <c r="AR475" s="29" t="s">
        <v>8</v>
      </c>
      <c r="AS475" s="29" t="s">
        <v>8</v>
      </c>
      <c r="AT475" s="29">
        <v>3</v>
      </c>
      <c r="AU475" s="29" t="s">
        <v>8</v>
      </c>
      <c r="AV475" s="29">
        <v>2</v>
      </c>
      <c r="AW475" s="29">
        <v>1</v>
      </c>
      <c r="AX475" s="29">
        <v>0</v>
      </c>
      <c r="AY475" s="29">
        <v>100</v>
      </c>
      <c r="AZ475" s="29">
        <v>1</v>
      </c>
      <c r="BA475" s="29" t="s">
        <v>8</v>
      </c>
      <c r="BB475" s="29" t="s">
        <v>8</v>
      </c>
      <c r="BC475" s="29" t="s">
        <v>8</v>
      </c>
      <c r="BD475" s="29" t="s">
        <v>8</v>
      </c>
      <c r="BE475" s="29" t="s">
        <v>8</v>
      </c>
      <c r="BF475" s="29" t="s">
        <v>8</v>
      </c>
      <c r="BG475" s="29" t="s">
        <v>8</v>
      </c>
      <c r="BH475" s="29" t="s">
        <v>8</v>
      </c>
      <c r="BI475" s="29" t="s">
        <v>8</v>
      </c>
      <c r="BJ475" s="29" t="s">
        <v>8</v>
      </c>
      <c r="BK475" s="29" t="s">
        <v>8</v>
      </c>
      <c r="BL475" s="29" t="s">
        <v>8</v>
      </c>
      <c r="BM475" s="29" t="s">
        <v>8</v>
      </c>
      <c r="BN475" s="29" t="s">
        <v>8</v>
      </c>
      <c r="BO475" s="29" t="s">
        <v>8</v>
      </c>
      <c r="BP475" s="29" t="s">
        <v>8</v>
      </c>
      <c r="BQ475" s="29" t="s">
        <v>8</v>
      </c>
      <c r="BR475" s="29" t="s">
        <v>8</v>
      </c>
      <c r="BS475" s="29" t="s">
        <v>6662</v>
      </c>
      <c r="BT475" s="29" t="b">
        <v>0</v>
      </c>
      <c r="BU475" s="29" t="b">
        <v>0</v>
      </c>
      <c r="BV475" s="29" t="b">
        <v>0</v>
      </c>
      <c r="BW475" s="29" t="b">
        <v>0</v>
      </c>
      <c r="BX475" s="29" t="b">
        <v>0</v>
      </c>
      <c r="BY475" s="29" t="b">
        <v>1</v>
      </c>
      <c r="BZ475" s="29" t="b">
        <v>1</v>
      </c>
      <c r="CA475" s="29" t="b">
        <v>0</v>
      </c>
      <c r="CB475" s="29">
        <v>1</v>
      </c>
      <c r="CC475" s="29" t="s">
        <v>6663</v>
      </c>
      <c r="CD475" s="29" t="s">
        <v>6664</v>
      </c>
      <c r="CE475" s="29" t="s">
        <v>6665</v>
      </c>
      <c r="CF475" s="29" t="s">
        <v>6666</v>
      </c>
    </row>
    <row r="476" spans="1:84" x14ac:dyDescent="0.25">
      <c r="A476" s="29" t="s">
        <v>6667</v>
      </c>
      <c r="B476" s="29">
        <v>310410942995952</v>
      </c>
      <c r="C476" s="29">
        <v>8.9014103279429894E+19</v>
      </c>
      <c r="D476" s="29">
        <v>353118083539513</v>
      </c>
      <c r="E476" s="29">
        <v>0</v>
      </c>
      <c r="F476" s="29">
        <v>3</v>
      </c>
      <c r="G476" s="29">
        <v>1469</v>
      </c>
      <c r="H476" s="29">
        <v>1469</v>
      </c>
      <c r="I476" s="29" t="s">
        <v>6668</v>
      </c>
      <c r="J476" s="29" t="s">
        <v>6669</v>
      </c>
      <c r="K476" s="50">
        <v>2.37420840545825E+16</v>
      </c>
      <c r="L476" s="50">
        <v>9037560652429250</v>
      </c>
      <c r="M476" s="50">
        <v>-2113627546591080</v>
      </c>
      <c r="N476" s="29" t="s">
        <v>18977</v>
      </c>
      <c r="O476" s="29">
        <v>1</v>
      </c>
      <c r="P476" s="29">
        <v>1</v>
      </c>
      <c r="Q476" s="29" t="s">
        <v>19166</v>
      </c>
      <c r="R476" s="29" t="s">
        <v>8</v>
      </c>
      <c r="S476" s="29" t="s">
        <v>8</v>
      </c>
      <c r="T476" s="29" t="s">
        <v>8</v>
      </c>
      <c r="U476" s="29" t="s">
        <v>8</v>
      </c>
      <c r="V476" s="29" t="s">
        <v>8</v>
      </c>
      <c r="W476" s="29" t="s">
        <v>8</v>
      </c>
      <c r="X476" s="29" t="s">
        <v>8</v>
      </c>
      <c r="Y476" s="29" t="s">
        <v>8</v>
      </c>
      <c r="Z476" s="29" t="s">
        <v>8</v>
      </c>
      <c r="AA476" s="29" t="s">
        <v>8</v>
      </c>
      <c r="AB476" s="29" t="s">
        <v>8</v>
      </c>
      <c r="AC476" s="29" t="s">
        <v>8</v>
      </c>
      <c r="AD476" s="29" t="s">
        <v>8</v>
      </c>
      <c r="AE476" s="29" t="s">
        <v>8</v>
      </c>
      <c r="AF476" s="29" t="s">
        <v>8</v>
      </c>
      <c r="AG476" s="29">
        <v>1</v>
      </c>
      <c r="AH476" s="29">
        <v>6</v>
      </c>
      <c r="AI476" s="29" t="s">
        <v>3504</v>
      </c>
      <c r="AJ476" s="29">
        <v>1</v>
      </c>
      <c r="AK476" s="29" t="s">
        <v>18992</v>
      </c>
      <c r="AL476" s="29" t="s">
        <v>19052</v>
      </c>
      <c r="AM476" s="29" t="s">
        <v>8</v>
      </c>
      <c r="AN476" s="29" t="s">
        <v>8</v>
      </c>
      <c r="AO476" s="29" t="s">
        <v>8</v>
      </c>
      <c r="AP476" s="29" t="s">
        <v>8</v>
      </c>
      <c r="AQ476" s="29" t="s">
        <v>8</v>
      </c>
      <c r="AR476" s="29" t="s">
        <v>8</v>
      </c>
      <c r="AS476" s="29" t="s">
        <v>8</v>
      </c>
      <c r="AT476" s="29" t="s">
        <v>8</v>
      </c>
      <c r="AU476" s="29" t="s">
        <v>8</v>
      </c>
      <c r="AV476" s="29" t="s">
        <v>8</v>
      </c>
      <c r="AW476" s="29" t="s">
        <v>8</v>
      </c>
      <c r="AX476" s="29" t="s">
        <v>8</v>
      </c>
      <c r="AY476" s="29" t="s">
        <v>8</v>
      </c>
      <c r="AZ476" s="29" t="s">
        <v>8</v>
      </c>
      <c r="BA476" s="29" t="s">
        <v>8</v>
      </c>
      <c r="BB476" s="29" t="s">
        <v>8</v>
      </c>
      <c r="BC476" s="29" t="s">
        <v>8</v>
      </c>
      <c r="BD476" s="29" t="s">
        <v>8</v>
      </c>
      <c r="BE476" s="29" t="s">
        <v>8</v>
      </c>
      <c r="BF476" s="29" t="s">
        <v>8</v>
      </c>
      <c r="BG476" s="29" t="s">
        <v>8</v>
      </c>
      <c r="BH476" s="29" t="s">
        <v>8</v>
      </c>
      <c r="BI476" s="29" t="s">
        <v>8</v>
      </c>
      <c r="BJ476" s="29" t="s">
        <v>8</v>
      </c>
      <c r="BK476" s="29" t="s">
        <v>8</v>
      </c>
      <c r="BL476" s="29" t="s">
        <v>8</v>
      </c>
      <c r="BM476" s="29" t="s">
        <v>8</v>
      </c>
      <c r="BN476" s="29" t="s">
        <v>8</v>
      </c>
      <c r="BO476" s="29" t="s">
        <v>8</v>
      </c>
      <c r="BP476" s="29" t="s">
        <v>8</v>
      </c>
      <c r="BQ476" s="29" t="s">
        <v>8</v>
      </c>
      <c r="BR476" s="29" t="s">
        <v>8</v>
      </c>
      <c r="BS476" s="29" t="s">
        <v>216</v>
      </c>
      <c r="BT476" s="29" t="b">
        <v>0</v>
      </c>
      <c r="BU476" s="29" t="b">
        <v>0</v>
      </c>
      <c r="BV476" s="29" t="b">
        <v>0</v>
      </c>
      <c r="BW476" s="29" t="b">
        <v>0</v>
      </c>
      <c r="BX476" s="29" t="b">
        <v>0</v>
      </c>
      <c r="BY476" s="29" t="b">
        <v>1</v>
      </c>
      <c r="BZ476" s="29" t="b">
        <v>1</v>
      </c>
      <c r="CA476" s="29" t="b">
        <v>0</v>
      </c>
      <c r="CB476" s="29">
        <v>1</v>
      </c>
      <c r="CC476" s="29" t="s">
        <v>6670</v>
      </c>
      <c r="CD476" s="29" t="s">
        <v>6671</v>
      </c>
      <c r="CE476" s="29" t="s">
        <v>6672</v>
      </c>
      <c r="CF476" s="29" t="s">
        <v>6673</v>
      </c>
    </row>
    <row r="477" spans="1:84" x14ac:dyDescent="0.25">
      <c r="A477" s="29" t="s">
        <v>6674</v>
      </c>
      <c r="B477" s="29">
        <v>310410942995952</v>
      </c>
      <c r="C477" s="29">
        <v>8.9014103279429894E+19</v>
      </c>
      <c r="D477" s="29">
        <v>353118083539513</v>
      </c>
      <c r="E477" s="29">
        <v>0</v>
      </c>
      <c r="F477" s="29">
        <v>7</v>
      </c>
      <c r="G477" s="29">
        <v>1467</v>
      </c>
      <c r="H477" s="29">
        <v>1467</v>
      </c>
      <c r="I477" s="29" t="s">
        <v>6675</v>
      </c>
      <c r="J477" s="29" t="s">
        <v>6676</v>
      </c>
      <c r="K477" s="50">
        <v>2374856860555350</v>
      </c>
      <c r="L477" s="50">
        <v>9037385459163970</v>
      </c>
      <c r="M477" s="50">
        <v>-2.45262552625403E+16</v>
      </c>
      <c r="N477" s="29" t="s">
        <v>18972</v>
      </c>
      <c r="O477" s="29">
        <v>1</v>
      </c>
      <c r="P477" s="29">
        <v>1</v>
      </c>
      <c r="Q477" s="29" t="s">
        <v>8</v>
      </c>
      <c r="R477" s="29" t="s">
        <v>8</v>
      </c>
      <c r="S477" s="29" t="s">
        <v>8</v>
      </c>
      <c r="T477" s="29" t="s">
        <v>8</v>
      </c>
      <c r="U477" s="29" t="s">
        <v>8</v>
      </c>
      <c r="V477" s="29" t="s">
        <v>8</v>
      </c>
      <c r="W477" s="29" t="s">
        <v>8</v>
      </c>
      <c r="X477" s="29" t="s">
        <v>8</v>
      </c>
      <c r="Y477" s="29" t="s">
        <v>8</v>
      </c>
      <c r="Z477" s="29" t="s">
        <v>8</v>
      </c>
      <c r="AA477" s="29" t="s">
        <v>8</v>
      </c>
      <c r="AB477" s="29" t="s">
        <v>8</v>
      </c>
      <c r="AC477" s="29" t="s">
        <v>8</v>
      </c>
      <c r="AD477" s="29" t="s">
        <v>8</v>
      </c>
      <c r="AE477" s="29" t="s">
        <v>8</v>
      </c>
      <c r="AF477" s="29" t="s">
        <v>8</v>
      </c>
      <c r="AG477" s="29" t="s">
        <v>8</v>
      </c>
      <c r="AH477" s="29" t="s">
        <v>8</v>
      </c>
      <c r="AI477" s="29" t="s">
        <v>8</v>
      </c>
      <c r="AJ477" s="29" t="s">
        <v>8</v>
      </c>
      <c r="AK477" s="29" t="s">
        <v>8</v>
      </c>
      <c r="AL477" s="29" t="s">
        <v>8</v>
      </c>
      <c r="AM477" s="29" t="s">
        <v>8</v>
      </c>
      <c r="AN477" s="29" t="s">
        <v>8</v>
      </c>
      <c r="AO477" s="29" t="s">
        <v>8</v>
      </c>
      <c r="AP477" s="29" t="s">
        <v>8</v>
      </c>
      <c r="AQ477" s="29" t="s">
        <v>8</v>
      </c>
      <c r="AR477" s="29" t="s">
        <v>8</v>
      </c>
      <c r="AS477" s="29" t="s">
        <v>8</v>
      </c>
      <c r="AT477" s="29">
        <v>5</v>
      </c>
      <c r="AU477" s="29" t="s">
        <v>8</v>
      </c>
      <c r="AV477" s="29">
        <v>2</v>
      </c>
      <c r="AW477" s="29">
        <v>1</v>
      </c>
      <c r="AX477" s="29">
        <v>0</v>
      </c>
      <c r="AY477" s="29">
        <v>50</v>
      </c>
      <c r="AZ477" s="29">
        <v>1</v>
      </c>
      <c r="BA477" s="29" t="s">
        <v>8</v>
      </c>
      <c r="BB477" s="29" t="s">
        <v>8</v>
      </c>
      <c r="BC477" s="29" t="s">
        <v>8</v>
      </c>
      <c r="BD477" s="29" t="s">
        <v>8</v>
      </c>
      <c r="BE477" s="29" t="s">
        <v>8</v>
      </c>
      <c r="BF477" s="29" t="s">
        <v>8</v>
      </c>
      <c r="BG477" s="29" t="s">
        <v>8</v>
      </c>
      <c r="BH477" s="29" t="s">
        <v>8</v>
      </c>
      <c r="BI477" s="29" t="s">
        <v>8</v>
      </c>
      <c r="BJ477" s="29" t="s">
        <v>8</v>
      </c>
      <c r="BK477" s="29" t="s">
        <v>8</v>
      </c>
      <c r="BL477" s="29" t="s">
        <v>8</v>
      </c>
      <c r="BM477" s="29" t="s">
        <v>8</v>
      </c>
      <c r="BN477" s="29" t="s">
        <v>8</v>
      </c>
      <c r="BO477" s="29" t="s">
        <v>8</v>
      </c>
      <c r="BP477" s="29" t="s">
        <v>8</v>
      </c>
      <c r="BQ477" s="29" t="s">
        <v>8</v>
      </c>
      <c r="BR477" s="29" t="s">
        <v>8</v>
      </c>
      <c r="BS477" s="29" t="s">
        <v>3505</v>
      </c>
      <c r="BT477" s="29" t="b">
        <v>0</v>
      </c>
      <c r="BU477" s="29" t="b">
        <v>0</v>
      </c>
      <c r="BV477" s="29" t="b">
        <v>0</v>
      </c>
      <c r="BW477" s="29" t="b">
        <v>0</v>
      </c>
      <c r="BX477" s="29" t="b">
        <v>0</v>
      </c>
      <c r="BY477" s="29" t="b">
        <v>1</v>
      </c>
      <c r="BZ477" s="29" t="b">
        <v>1</v>
      </c>
      <c r="CA477" s="29" t="b">
        <v>0</v>
      </c>
      <c r="CB477" s="29">
        <v>1</v>
      </c>
      <c r="CC477" s="29" t="s">
        <v>6677</v>
      </c>
      <c r="CD477" s="29" t="s">
        <v>6678</v>
      </c>
      <c r="CE477" s="29" t="s">
        <v>6679</v>
      </c>
      <c r="CF477" s="29" t="s">
        <v>6680</v>
      </c>
    </row>
    <row r="478" spans="1:84" x14ac:dyDescent="0.25">
      <c r="A478" s="29" t="s">
        <v>6681</v>
      </c>
      <c r="B478" s="29">
        <v>310410942995952</v>
      </c>
      <c r="C478" s="29">
        <v>8.9014103279429894E+19</v>
      </c>
      <c r="D478" s="29">
        <v>353118083539513</v>
      </c>
      <c r="E478" s="29">
        <v>0</v>
      </c>
      <c r="F478" s="29">
        <v>3</v>
      </c>
      <c r="G478" s="29">
        <v>1470</v>
      </c>
      <c r="H478" s="29">
        <v>1470</v>
      </c>
      <c r="I478" s="29" t="s">
        <v>6682</v>
      </c>
      <c r="J478" s="29" t="s">
        <v>6683</v>
      </c>
      <c r="K478" s="50">
        <v>23748546952384</v>
      </c>
      <c r="L478" s="50">
        <v>9037409841747550</v>
      </c>
      <c r="M478" s="50">
        <v>-367574168549394</v>
      </c>
      <c r="N478" s="29" t="s">
        <v>18977</v>
      </c>
      <c r="O478" s="29">
        <v>1</v>
      </c>
      <c r="P478" s="29">
        <v>1</v>
      </c>
      <c r="Q478" s="29" t="s">
        <v>19167</v>
      </c>
      <c r="R478" s="29" t="s">
        <v>8</v>
      </c>
      <c r="S478" s="29" t="s">
        <v>8</v>
      </c>
      <c r="T478" s="29" t="s">
        <v>8</v>
      </c>
      <c r="U478" s="29" t="s">
        <v>8</v>
      </c>
      <c r="V478" s="29" t="s">
        <v>8</v>
      </c>
      <c r="W478" s="29" t="s">
        <v>8</v>
      </c>
      <c r="X478" s="29" t="s">
        <v>8</v>
      </c>
      <c r="Y478" s="29" t="s">
        <v>8</v>
      </c>
      <c r="Z478" s="29" t="s">
        <v>8</v>
      </c>
      <c r="AA478" s="29" t="s">
        <v>8</v>
      </c>
      <c r="AB478" s="29" t="s">
        <v>8</v>
      </c>
      <c r="AC478" s="29" t="s">
        <v>8</v>
      </c>
      <c r="AD478" s="29" t="s">
        <v>8</v>
      </c>
      <c r="AE478" s="29" t="s">
        <v>8</v>
      </c>
      <c r="AF478" s="29" t="s">
        <v>8</v>
      </c>
      <c r="AG478" s="29">
        <v>1</v>
      </c>
      <c r="AH478" s="29">
        <v>6</v>
      </c>
      <c r="AI478" s="29" t="s">
        <v>3504</v>
      </c>
      <c r="AJ478" s="29">
        <v>1</v>
      </c>
      <c r="AK478" s="29" t="s">
        <v>18983</v>
      </c>
      <c r="AL478" s="29" t="s">
        <v>19052</v>
      </c>
      <c r="AM478" s="29" t="s">
        <v>8</v>
      </c>
      <c r="AN478" s="29" t="s">
        <v>8</v>
      </c>
      <c r="AO478" s="29" t="s">
        <v>8</v>
      </c>
      <c r="AP478" s="29" t="s">
        <v>8</v>
      </c>
      <c r="AQ478" s="29" t="s">
        <v>8</v>
      </c>
      <c r="AR478" s="29" t="s">
        <v>8</v>
      </c>
      <c r="AS478" s="29" t="s">
        <v>8</v>
      </c>
      <c r="AT478" s="29" t="s">
        <v>8</v>
      </c>
      <c r="AU478" s="29" t="s">
        <v>8</v>
      </c>
      <c r="AV478" s="29" t="s">
        <v>8</v>
      </c>
      <c r="AW478" s="29" t="s">
        <v>8</v>
      </c>
      <c r="AX478" s="29" t="s">
        <v>8</v>
      </c>
      <c r="AY478" s="29" t="s">
        <v>8</v>
      </c>
      <c r="AZ478" s="29" t="s">
        <v>8</v>
      </c>
      <c r="BA478" s="29" t="s">
        <v>8</v>
      </c>
      <c r="BB478" s="29" t="s">
        <v>8</v>
      </c>
      <c r="BC478" s="29" t="s">
        <v>8</v>
      </c>
      <c r="BD478" s="29" t="s">
        <v>8</v>
      </c>
      <c r="BE478" s="29" t="s">
        <v>8</v>
      </c>
      <c r="BF478" s="29" t="s">
        <v>8</v>
      </c>
      <c r="BG478" s="29" t="s">
        <v>8</v>
      </c>
      <c r="BH478" s="29" t="s">
        <v>8</v>
      </c>
      <c r="BI478" s="29" t="s">
        <v>8</v>
      </c>
      <c r="BJ478" s="29" t="s">
        <v>8</v>
      </c>
      <c r="BK478" s="29" t="s">
        <v>8</v>
      </c>
      <c r="BL478" s="29" t="s">
        <v>8</v>
      </c>
      <c r="BM478" s="29" t="s">
        <v>8</v>
      </c>
      <c r="BN478" s="29" t="s">
        <v>8</v>
      </c>
      <c r="BO478" s="29" t="s">
        <v>8</v>
      </c>
      <c r="BP478" s="29" t="s">
        <v>8</v>
      </c>
      <c r="BQ478" s="29" t="s">
        <v>8</v>
      </c>
      <c r="BR478" s="29" t="s">
        <v>8</v>
      </c>
      <c r="BS478" s="29" t="s">
        <v>1001</v>
      </c>
      <c r="BT478" s="29" t="b">
        <v>0</v>
      </c>
      <c r="BU478" s="29" t="b">
        <v>0</v>
      </c>
      <c r="BV478" s="29" t="b">
        <v>0</v>
      </c>
      <c r="BW478" s="29" t="b">
        <v>0</v>
      </c>
      <c r="BX478" s="29" t="b">
        <v>0</v>
      </c>
      <c r="BY478" s="29" t="b">
        <v>1</v>
      </c>
      <c r="BZ478" s="29" t="b">
        <v>1</v>
      </c>
      <c r="CA478" s="29" t="b">
        <v>0</v>
      </c>
      <c r="CB478" s="29">
        <v>1</v>
      </c>
      <c r="CC478" s="29" t="s">
        <v>6684</v>
      </c>
      <c r="CD478" s="29" t="s">
        <v>6685</v>
      </c>
      <c r="CE478" s="29" t="s">
        <v>6686</v>
      </c>
      <c r="CF478" s="29" t="s">
        <v>6687</v>
      </c>
    </row>
    <row r="479" spans="1:84" x14ac:dyDescent="0.25">
      <c r="A479" s="29" t="s">
        <v>6688</v>
      </c>
      <c r="B479" s="29">
        <v>310410942995952</v>
      </c>
      <c r="C479" s="29">
        <v>8.9014103279429894E+19</v>
      </c>
      <c r="D479" s="29">
        <v>353118083539513</v>
      </c>
      <c r="E479" s="29">
        <v>0</v>
      </c>
      <c r="F479" s="29">
        <v>7</v>
      </c>
      <c r="G479" s="29">
        <v>1468</v>
      </c>
      <c r="H479" s="29">
        <v>1468</v>
      </c>
      <c r="I479" s="29" t="s">
        <v>6689</v>
      </c>
      <c r="J479" s="29" t="s">
        <v>6690</v>
      </c>
      <c r="K479" s="50">
        <v>2375099197139310</v>
      </c>
      <c r="L479" s="50">
        <v>9036797904663870</v>
      </c>
      <c r="M479" s="50">
        <v>-4075866657115300</v>
      </c>
      <c r="N479" s="29" t="s">
        <v>18977</v>
      </c>
      <c r="O479" s="29">
        <v>1</v>
      </c>
      <c r="P479" s="29">
        <v>1</v>
      </c>
      <c r="Q479" s="29" t="s">
        <v>8</v>
      </c>
      <c r="R479" s="29" t="s">
        <v>8</v>
      </c>
      <c r="S479" s="29" t="s">
        <v>8</v>
      </c>
      <c r="T479" s="29" t="s">
        <v>8</v>
      </c>
      <c r="U479" s="29" t="s">
        <v>8</v>
      </c>
      <c r="V479" s="29" t="s">
        <v>8</v>
      </c>
      <c r="W479" s="29" t="s">
        <v>8</v>
      </c>
      <c r="X479" s="29" t="s">
        <v>8</v>
      </c>
      <c r="Y479" s="29" t="s">
        <v>8</v>
      </c>
      <c r="Z479" s="29" t="s">
        <v>8</v>
      </c>
      <c r="AA479" s="29" t="s">
        <v>8</v>
      </c>
      <c r="AB479" s="29" t="s">
        <v>8</v>
      </c>
      <c r="AC479" s="29" t="s">
        <v>8</v>
      </c>
      <c r="AD479" s="29" t="s">
        <v>8</v>
      </c>
      <c r="AE479" s="29" t="s">
        <v>8</v>
      </c>
      <c r="AF479" s="29" t="s">
        <v>8</v>
      </c>
      <c r="AG479" s="29" t="s">
        <v>8</v>
      </c>
      <c r="AH479" s="29" t="s">
        <v>8</v>
      </c>
      <c r="AI479" s="29" t="s">
        <v>8</v>
      </c>
      <c r="AJ479" s="29" t="s">
        <v>8</v>
      </c>
      <c r="AK479" s="29" t="s">
        <v>8</v>
      </c>
      <c r="AL479" s="29" t="s">
        <v>8</v>
      </c>
      <c r="AM479" s="29" t="s">
        <v>8</v>
      </c>
      <c r="AN479" s="29" t="s">
        <v>8</v>
      </c>
      <c r="AO479" s="29" t="s">
        <v>8</v>
      </c>
      <c r="AP479" s="29" t="s">
        <v>8</v>
      </c>
      <c r="AQ479" s="29" t="s">
        <v>8</v>
      </c>
      <c r="AR479" s="29" t="s">
        <v>8</v>
      </c>
      <c r="AS479" s="29" t="s">
        <v>8</v>
      </c>
      <c r="AT479" s="29">
        <v>5</v>
      </c>
      <c r="AU479" s="29" t="s">
        <v>8</v>
      </c>
      <c r="AV479" s="29">
        <v>2</v>
      </c>
      <c r="AW479" s="29">
        <v>3</v>
      </c>
      <c r="AX479" s="29">
        <v>0</v>
      </c>
      <c r="AY479" s="29">
        <v>35</v>
      </c>
      <c r="AZ479" s="29">
        <v>1</v>
      </c>
      <c r="BA479" s="29" t="s">
        <v>8</v>
      </c>
      <c r="BB479" s="29" t="s">
        <v>8</v>
      </c>
      <c r="BC479" s="29" t="s">
        <v>8</v>
      </c>
      <c r="BD479" s="29" t="s">
        <v>8</v>
      </c>
      <c r="BE479" s="29" t="s">
        <v>8</v>
      </c>
      <c r="BF479" s="29" t="s">
        <v>8</v>
      </c>
      <c r="BG479" s="29" t="s">
        <v>8</v>
      </c>
      <c r="BH479" s="29" t="s">
        <v>8</v>
      </c>
      <c r="BI479" s="29" t="s">
        <v>8</v>
      </c>
      <c r="BJ479" s="29" t="s">
        <v>8</v>
      </c>
      <c r="BK479" s="29" t="s">
        <v>8</v>
      </c>
      <c r="BL479" s="29" t="s">
        <v>8</v>
      </c>
      <c r="BM479" s="29" t="s">
        <v>8</v>
      </c>
      <c r="BN479" s="29" t="s">
        <v>8</v>
      </c>
      <c r="BO479" s="29" t="s">
        <v>8</v>
      </c>
      <c r="BP479" s="29" t="s">
        <v>8</v>
      </c>
      <c r="BQ479" s="29" t="s">
        <v>8</v>
      </c>
      <c r="BR479" s="29" t="s">
        <v>8</v>
      </c>
      <c r="BS479" s="29" t="s">
        <v>3505</v>
      </c>
      <c r="BT479" s="29" t="b">
        <v>0</v>
      </c>
      <c r="BU479" s="29" t="b">
        <v>0</v>
      </c>
      <c r="BV479" s="29" t="b">
        <v>0</v>
      </c>
      <c r="BW479" s="29" t="b">
        <v>0</v>
      </c>
      <c r="BX479" s="29" t="b">
        <v>0</v>
      </c>
      <c r="BY479" s="29" t="b">
        <v>1</v>
      </c>
      <c r="BZ479" s="29" t="b">
        <v>1</v>
      </c>
      <c r="CA479" s="29" t="b">
        <v>0</v>
      </c>
      <c r="CB479" s="29">
        <v>1</v>
      </c>
      <c r="CC479" s="29" t="s">
        <v>6691</v>
      </c>
      <c r="CD479" s="29" t="s">
        <v>6692</v>
      </c>
      <c r="CE479" s="29" t="s">
        <v>6693</v>
      </c>
      <c r="CF479" s="29" t="s">
        <v>6694</v>
      </c>
    </row>
    <row r="480" spans="1:84" x14ac:dyDescent="0.25">
      <c r="A480" s="29" t="s">
        <v>6695</v>
      </c>
      <c r="B480" s="29">
        <v>310410942995952</v>
      </c>
      <c r="C480" s="29">
        <v>8.9014103279429894E+19</v>
      </c>
      <c r="D480" s="29">
        <v>353118083539513</v>
      </c>
      <c r="E480" s="29">
        <v>0</v>
      </c>
      <c r="F480" s="29">
        <v>3</v>
      </c>
      <c r="G480" s="29">
        <v>1471</v>
      </c>
      <c r="H480" s="29">
        <v>1471</v>
      </c>
      <c r="I480" s="29" t="s">
        <v>6696</v>
      </c>
      <c r="J480" s="29" t="s">
        <v>6697</v>
      </c>
      <c r="K480" s="50">
        <v>2.37510402735458E+16</v>
      </c>
      <c r="L480" s="50">
        <v>9036820190120020</v>
      </c>
      <c r="M480" s="50">
        <v>-4190391499618700</v>
      </c>
      <c r="N480" s="29" t="s">
        <v>18977</v>
      </c>
      <c r="O480" s="29">
        <v>1</v>
      </c>
      <c r="P480" s="29">
        <v>1</v>
      </c>
      <c r="Q480" s="29" t="s">
        <v>19168</v>
      </c>
      <c r="R480" s="29" t="s">
        <v>8</v>
      </c>
      <c r="S480" s="29" t="s">
        <v>8</v>
      </c>
      <c r="T480" s="29" t="s">
        <v>8</v>
      </c>
      <c r="U480" s="29" t="s">
        <v>8</v>
      </c>
      <c r="V480" s="29" t="s">
        <v>8</v>
      </c>
      <c r="W480" s="29" t="s">
        <v>8</v>
      </c>
      <c r="X480" s="29" t="s">
        <v>8</v>
      </c>
      <c r="Y480" s="29" t="s">
        <v>8</v>
      </c>
      <c r="Z480" s="29" t="s">
        <v>8</v>
      </c>
      <c r="AA480" s="29" t="s">
        <v>8</v>
      </c>
      <c r="AB480" s="29" t="s">
        <v>8</v>
      </c>
      <c r="AC480" s="29" t="s">
        <v>8</v>
      </c>
      <c r="AD480" s="29" t="s">
        <v>8</v>
      </c>
      <c r="AE480" s="29" t="s">
        <v>8</v>
      </c>
      <c r="AF480" s="29" t="s">
        <v>8</v>
      </c>
      <c r="AG480" s="29">
        <v>1</v>
      </c>
      <c r="AH480" s="29">
        <v>6</v>
      </c>
      <c r="AI480" s="29" t="s">
        <v>3504</v>
      </c>
      <c r="AJ480" s="29">
        <v>1</v>
      </c>
      <c r="AK480" s="29" t="s">
        <v>18990</v>
      </c>
      <c r="AL480" s="29" t="s">
        <v>18983</v>
      </c>
      <c r="AM480" s="29" t="s">
        <v>8</v>
      </c>
      <c r="AN480" s="29" t="s">
        <v>8</v>
      </c>
      <c r="AO480" s="29" t="s">
        <v>8</v>
      </c>
      <c r="AP480" s="29" t="s">
        <v>8</v>
      </c>
      <c r="AQ480" s="29" t="s">
        <v>8</v>
      </c>
      <c r="AR480" s="29" t="s">
        <v>8</v>
      </c>
      <c r="AS480" s="29" t="s">
        <v>8</v>
      </c>
      <c r="AT480" s="29" t="s">
        <v>8</v>
      </c>
      <c r="AU480" s="29" t="s">
        <v>8</v>
      </c>
      <c r="AV480" s="29" t="s">
        <v>8</v>
      </c>
      <c r="AW480" s="29" t="s">
        <v>8</v>
      </c>
      <c r="AX480" s="29" t="s">
        <v>8</v>
      </c>
      <c r="AY480" s="29" t="s">
        <v>8</v>
      </c>
      <c r="AZ480" s="29" t="s">
        <v>8</v>
      </c>
      <c r="BA480" s="29" t="s">
        <v>8</v>
      </c>
      <c r="BB480" s="29" t="s">
        <v>8</v>
      </c>
      <c r="BC480" s="29" t="s">
        <v>8</v>
      </c>
      <c r="BD480" s="29" t="s">
        <v>8</v>
      </c>
      <c r="BE480" s="29" t="s">
        <v>8</v>
      </c>
      <c r="BF480" s="29" t="s">
        <v>8</v>
      </c>
      <c r="BG480" s="29" t="s">
        <v>8</v>
      </c>
      <c r="BH480" s="29" t="s">
        <v>8</v>
      </c>
      <c r="BI480" s="29" t="s">
        <v>8</v>
      </c>
      <c r="BJ480" s="29" t="s">
        <v>8</v>
      </c>
      <c r="BK480" s="29" t="s">
        <v>8</v>
      </c>
      <c r="BL480" s="29" t="s">
        <v>8</v>
      </c>
      <c r="BM480" s="29" t="s">
        <v>8</v>
      </c>
      <c r="BN480" s="29" t="s">
        <v>8</v>
      </c>
      <c r="BO480" s="29" t="s">
        <v>8</v>
      </c>
      <c r="BP480" s="29" t="s">
        <v>8</v>
      </c>
      <c r="BQ480" s="29" t="s">
        <v>8</v>
      </c>
      <c r="BR480" s="29" t="s">
        <v>8</v>
      </c>
      <c r="BS480" s="29" t="s">
        <v>3505</v>
      </c>
      <c r="BT480" s="29" t="b">
        <v>0</v>
      </c>
      <c r="BU480" s="29" t="b">
        <v>0</v>
      </c>
      <c r="BV480" s="29" t="b">
        <v>0</v>
      </c>
      <c r="BW480" s="29" t="b">
        <v>0</v>
      </c>
      <c r="BX480" s="29" t="b">
        <v>0</v>
      </c>
      <c r="BY480" s="29" t="b">
        <v>1</v>
      </c>
      <c r="BZ480" s="29" t="b">
        <v>1</v>
      </c>
      <c r="CA480" s="29" t="b">
        <v>0</v>
      </c>
      <c r="CB480" s="29">
        <v>1</v>
      </c>
      <c r="CC480" s="29" t="s">
        <v>6698</v>
      </c>
      <c r="CD480" s="29" t="s">
        <v>6699</v>
      </c>
      <c r="CE480" s="29" t="s">
        <v>6700</v>
      </c>
      <c r="CF480" s="29" t="s">
        <v>6701</v>
      </c>
    </row>
    <row r="481" spans="1:84" x14ac:dyDescent="0.25">
      <c r="A481" s="29" t="s">
        <v>6702</v>
      </c>
      <c r="B481" s="29">
        <v>310410942995952</v>
      </c>
      <c r="C481" s="29">
        <v>8.9014103279429894E+19</v>
      </c>
      <c r="D481" s="29">
        <v>353118083539513</v>
      </c>
      <c r="E481" s="29">
        <v>0</v>
      </c>
      <c r="F481" s="29">
        <v>9</v>
      </c>
      <c r="G481" s="29">
        <v>1473</v>
      </c>
      <c r="H481" s="29">
        <v>1473</v>
      </c>
      <c r="I481" s="29" t="s">
        <v>6703</v>
      </c>
      <c r="J481" s="29" t="s">
        <v>6704</v>
      </c>
      <c r="K481" s="50">
        <v>2.37510339370086E+16</v>
      </c>
      <c r="L481" s="50">
        <v>903688115986959</v>
      </c>
      <c r="M481" s="50">
        <v>-1.03762163448419E+16</v>
      </c>
      <c r="N481" s="29" t="s">
        <v>18972</v>
      </c>
      <c r="O481" s="29">
        <v>1</v>
      </c>
      <c r="P481" s="29">
        <v>1</v>
      </c>
      <c r="Q481" s="29" t="s">
        <v>19169</v>
      </c>
      <c r="R481" s="29" t="s">
        <v>8</v>
      </c>
      <c r="S481" s="29" t="s">
        <v>8</v>
      </c>
      <c r="T481" s="29" t="s">
        <v>8</v>
      </c>
      <c r="U481" s="29" t="s">
        <v>8</v>
      </c>
      <c r="V481" s="29">
        <v>5</v>
      </c>
      <c r="W481" s="29" t="s">
        <v>3504</v>
      </c>
      <c r="X481" s="29">
        <v>0</v>
      </c>
      <c r="Y481" s="29" t="s">
        <v>8</v>
      </c>
      <c r="Z481" s="29">
        <v>1</v>
      </c>
      <c r="AA481" s="29" t="s">
        <v>18982</v>
      </c>
      <c r="AB481" s="29" t="s">
        <v>18983</v>
      </c>
      <c r="AC481" s="29" t="s">
        <v>8</v>
      </c>
      <c r="AD481" s="29" t="s">
        <v>8</v>
      </c>
      <c r="AE481" s="29" t="s">
        <v>8</v>
      </c>
      <c r="AF481" s="29" t="s">
        <v>8</v>
      </c>
      <c r="AG481" s="29" t="s">
        <v>8</v>
      </c>
      <c r="AH481" s="29" t="s">
        <v>8</v>
      </c>
      <c r="AI481" s="29" t="s">
        <v>8</v>
      </c>
      <c r="AJ481" s="29" t="s">
        <v>8</v>
      </c>
      <c r="AK481" s="29" t="s">
        <v>8</v>
      </c>
      <c r="AL481" s="29" t="s">
        <v>8</v>
      </c>
      <c r="AM481" s="29" t="s">
        <v>8</v>
      </c>
      <c r="AN481" s="29" t="s">
        <v>8</v>
      </c>
      <c r="AO481" s="29" t="s">
        <v>8</v>
      </c>
      <c r="AP481" s="29" t="s">
        <v>8</v>
      </c>
      <c r="AQ481" s="29" t="s">
        <v>8</v>
      </c>
      <c r="AR481" s="29" t="s">
        <v>8</v>
      </c>
      <c r="AS481" s="29" t="s">
        <v>8</v>
      </c>
      <c r="AT481" s="29" t="s">
        <v>8</v>
      </c>
      <c r="AU481" s="29" t="s">
        <v>8</v>
      </c>
      <c r="AV481" s="29" t="s">
        <v>8</v>
      </c>
      <c r="AW481" s="29" t="s">
        <v>8</v>
      </c>
      <c r="AX481" s="29" t="s">
        <v>8</v>
      </c>
      <c r="AY481" s="29" t="s">
        <v>8</v>
      </c>
      <c r="AZ481" s="29" t="s">
        <v>8</v>
      </c>
      <c r="BA481" s="29" t="s">
        <v>8</v>
      </c>
      <c r="BB481" s="29" t="s">
        <v>8</v>
      </c>
      <c r="BC481" s="29" t="s">
        <v>8</v>
      </c>
      <c r="BD481" s="29" t="s">
        <v>8</v>
      </c>
      <c r="BE481" s="29" t="s">
        <v>8</v>
      </c>
      <c r="BF481" s="29" t="s">
        <v>8</v>
      </c>
      <c r="BG481" s="29" t="s">
        <v>8</v>
      </c>
      <c r="BH481" s="29" t="s">
        <v>8</v>
      </c>
      <c r="BI481" s="29" t="s">
        <v>8</v>
      </c>
      <c r="BJ481" s="29" t="s">
        <v>8</v>
      </c>
      <c r="BK481" s="29" t="s">
        <v>8</v>
      </c>
      <c r="BL481" s="29" t="s">
        <v>8</v>
      </c>
      <c r="BM481" s="29" t="s">
        <v>8</v>
      </c>
      <c r="BN481" s="29" t="s">
        <v>8</v>
      </c>
      <c r="BO481" s="29" t="s">
        <v>8</v>
      </c>
      <c r="BP481" s="29" t="s">
        <v>8</v>
      </c>
      <c r="BQ481" s="29" t="s">
        <v>8</v>
      </c>
      <c r="BR481" s="29" t="s">
        <v>8</v>
      </c>
      <c r="BS481" s="29" t="s">
        <v>3505</v>
      </c>
      <c r="BT481" s="29" t="b">
        <v>0</v>
      </c>
      <c r="BU481" s="29" t="b">
        <v>0</v>
      </c>
      <c r="BV481" s="29" t="b">
        <v>0</v>
      </c>
      <c r="BW481" s="29" t="b">
        <v>0</v>
      </c>
      <c r="BX481" s="29" t="b">
        <v>0</v>
      </c>
      <c r="BY481" s="29" t="b">
        <v>1</v>
      </c>
      <c r="BZ481" s="29" t="b">
        <v>1</v>
      </c>
      <c r="CA481" s="29" t="b">
        <v>0</v>
      </c>
      <c r="CB481" s="29">
        <v>1</v>
      </c>
      <c r="CC481" s="29" t="s">
        <v>6705</v>
      </c>
      <c r="CD481" s="29" t="s">
        <v>6706</v>
      </c>
      <c r="CE481" s="29" t="s">
        <v>6707</v>
      </c>
      <c r="CF481" s="29" t="s">
        <v>6708</v>
      </c>
    </row>
    <row r="482" spans="1:84" x14ac:dyDescent="0.25">
      <c r="A482" s="29" t="s">
        <v>6659</v>
      </c>
      <c r="B482" s="29">
        <v>310410942995952</v>
      </c>
      <c r="C482" s="29">
        <v>8.9014103279429894E+19</v>
      </c>
      <c r="D482" s="29">
        <v>353118083539513</v>
      </c>
      <c r="E482" s="29">
        <v>0</v>
      </c>
      <c r="F482" s="29">
        <v>7</v>
      </c>
      <c r="G482" s="29">
        <v>1466</v>
      </c>
      <c r="H482" s="29">
        <v>1466</v>
      </c>
      <c r="I482" s="29" t="s">
        <v>6660</v>
      </c>
      <c r="J482" s="29" t="s">
        <v>6661</v>
      </c>
      <c r="K482" s="50">
        <v>2.37417332474833E+16</v>
      </c>
      <c r="L482" s="50">
        <v>9037490202016440</v>
      </c>
      <c r="M482" s="50">
        <v>-4451877982745760</v>
      </c>
      <c r="N482" s="29" t="s">
        <v>18972</v>
      </c>
      <c r="O482" s="29">
        <v>1</v>
      </c>
      <c r="P482" s="29">
        <v>1</v>
      </c>
      <c r="Q482" s="29" t="s">
        <v>8</v>
      </c>
      <c r="R482" s="29" t="s">
        <v>8</v>
      </c>
      <c r="S482" s="29" t="s">
        <v>8</v>
      </c>
      <c r="T482" s="29" t="s">
        <v>8</v>
      </c>
      <c r="U482" s="29" t="s">
        <v>8</v>
      </c>
      <c r="V482" s="29" t="s">
        <v>8</v>
      </c>
      <c r="W482" s="29" t="s">
        <v>8</v>
      </c>
      <c r="X482" s="29" t="s">
        <v>8</v>
      </c>
      <c r="Y482" s="29" t="s">
        <v>8</v>
      </c>
      <c r="Z482" s="29" t="s">
        <v>8</v>
      </c>
      <c r="AA482" s="29" t="s">
        <v>8</v>
      </c>
      <c r="AB482" s="29" t="s">
        <v>8</v>
      </c>
      <c r="AC482" s="29" t="s">
        <v>8</v>
      </c>
      <c r="AD482" s="29" t="s">
        <v>8</v>
      </c>
      <c r="AE482" s="29" t="s">
        <v>8</v>
      </c>
      <c r="AF482" s="29" t="s">
        <v>8</v>
      </c>
      <c r="AG482" s="29" t="s">
        <v>8</v>
      </c>
      <c r="AH482" s="29" t="s">
        <v>8</v>
      </c>
      <c r="AI482" s="29" t="s">
        <v>8</v>
      </c>
      <c r="AJ482" s="29" t="s">
        <v>8</v>
      </c>
      <c r="AK482" s="29" t="s">
        <v>8</v>
      </c>
      <c r="AL482" s="29" t="s">
        <v>8</v>
      </c>
      <c r="AM482" s="29" t="s">
        <v>8</v>
      </c>
      <c r="AN482" s="29" t="s">
        <v>8</v>
      </c>
      <c r="AO482" s="29" t="s">
        <v>8</v>
      </c>
      <c r="AP482" s="29" t="s">
        <v>8</v>
      </c>
      <c r="AQ482" s="29" t="s">
        <v>8</v>
      </c>
      <c r="AR482" s="29" t="s">
        <v>8</v>
      </c>
      <c r="AS482" s="29" t="s">
        <v>8</v>
      </c>
      <c r="AT482" s="29">
        <v>3</v>
      </c>
      <c r="AU482" s="29" t="s">
        <v>8</v>
      </c>
      <c r="AV482" s="29">
        <v>2</v>
      </c>
      <c r="AW482" s="29">
        <v>1</v>
      </c>
      <c r="AX482" s="29">
        <v>0</v>
      </c>
      <c r="AY482" s="29">
        <v>100</v>
      </c>
      <c r="AZ482" s="29">
        <v>1</v>
      </c>
      <c r="BA482" s="29" t="s">
        <v>8</v>
      </c>
      <c r="BB482" s="29" t="s">
        <v>8</v>
      </c>
      <c r="BC482" s="29" t="s">
        <v>8</v>
      </c>
      <c r="BD482" s="29" t="s">
        <v>8</v>
      </c>
      <c r="BE482" s="29" t="s">
        <v>8</v>
      </c>
      <c r="BF482" s="29" t="s">
        <v>8</v>
      </c>
      <c r="BG482" s="29" t="s">
        <v>8</v>
      </c>
      <c r="BH482" s="29" t="s">
        <v>8</v>
      </c>
      <c r="BI482" s="29" t="s">
        <v>8</v>
      </c>
      <c r="BJ482" s="29" t="s">
        <v>8</v>
      </c>
      <c r="BK482" s="29" t="s">
        <v>8</v>
      </c>
      <c r="BL482" s="29" t="s">
        <v>8</v>
      </c>
      <c r="BM482" s="29" t="s">
        <v>8</v>
      </c>
      <c r="BN482" s="29" t="s">
        <v>8</v>
      </c>
      <c r="BO482" s="29" t="s">
        <v>8</v>
      </c>
      <c r="BP482" s="29" t="s">
        <v>8</v>
      </c>
      <c r="BQ482" s="29" t="s">
        <v>8</v>
      </c>
      <c r="BR482" s="29" t="s">
        <v>8</v>
      </c>
      <c r="BS482" s="29" t="s">
        <v>6662</v>
      </c>
      <c r="BT482" s="29" t="b">
        <v>0</v>
      </c>
      <c r="BU482" s="29" t="b">
        <v>0</v>
      </c>
      <c r="BV482" s="29" t="b">
        <v>0</v>
      </c>
      <c r="BW482" s="29" t="b">
        <v>0</v>
      </c>
      <c r="BX482" s="29" t="b">
        <v>0</v>
      </c>
      <c r="BY482" s="29" t="b">
        <v>1</v>
      </c>
      <c r="BZ482" s="29" t="b">
        <v>1</v>
      </c>
      <c r="CA482" s="29" t="b">
        <v>0</v>
      </c>
      <c r="CB482" s="29">
        <v>1</v>
      </c>
      <c r="CC482" s="29" t="s">
        <v>6663</v>
      </c>
      <c r="CD482" s="29" t="s">
        <v>6664</v>
      </c>
      <c r="CE482" s="29" t="s">
        <v>6665</v>
      </c>
      <c r="CF482" s="29" t="s">
        <v>6709</v>
      </c>
    </row>
    <row r="483" spans="1:84" x14ac:dyDescent="0.25">
      <c r="A483" s="29" t="s">
        <v>6710</v>
      </c>
      <c r="B483" s="29">
        <v>310410942995952</v>
      </c>
      <c r="C483" s="29">
        <v>8.9014103279429894E+19</v>
      </c>
      <c r="D483" s="29">
        <v>353118083539513</v>
      </c>
      <c r="E483" s="29">
        <v>0</v>
      </c>
      <c r="F483" s="29">
        <v>9</v>
      </c>
      <c r="G483" s="29">
        <v>1472</v>
      </c>
      <c r="H483" s="29">
        <v>1472</v>
      </c>
      <c r="I483" s="29" t="s">
        <v>6711</v>
      </c>
      <c r="J483" s="29" t="s">
        <v>6712</v>
      </c>
      <c r="K483" s="50">
        <v>2.37421003039981E+16</v>
      </c>
      <c r="L483" s="50">
        <v>9037571193261360</v>
      </c>
      <c r="M483" s="50">
        <v>-2.33776266343189E+16</v>
      </c>
      <c r="N483" s="29" t="s">
        <v>18972</v>
      </c>
      <c r="O483" s="29">
        <v>1</v>
      </c>
      <c r="P483" s="29">
        <v>1</v>
      </c>
      <c r="Q483" s="29" t="s">
        <v>19170</v>
      </c>
      <c r="R483" s="29" t="s">
        <v>8</v>
      </c>
      <c r="S483" s="29" t="s">
        <v>8</v>
      </c>
      <c r="T483" s="29" t="s">
        <v>8</v>
      </c>
      <c r="U483" s="29" t="s">
        <v>8</v>
      </c>
      <c r="V483" s="29">
        <v>5</v>
      </c>
      <c r="W483" s="29" t="s">
        <v>3504</v>
      </c>
      <c r="X483" s="29">
        <v>0</v>
      </c>
      <c r="Y483" s="29" t="s">
        <v>8</v>
      </c>
      <c r="Z483" s="29">
        <v>1</v>
      </c>
      <c r="AA483" s="29" t="s">
        <v>19001</v>
      </c>
      <c r="AB483" s="29" t="s">
        <v>18974</v>
      </c>
      <c r="AC483" s="29" t="s">
        <v>8</v>
      </c>
      <c r="AD483" s="29" t="s">
        <v>8</v>
      </c>
      <c r="AE483" s="29" t="s">
        <v>8</v>
      </c>
      <c r="AF483" s="29" t="s">
        <v>8</v>
      </c>
      <c r="AG483" s="29" t="s">
        <v>8</v>
      </c>
      <c r="AH483" s="29" t="s">
        <v>8</v>
      </c>
      <c r="AI483" s="29" t="s">
        <v>8</v>
      </c>
      <c r="AJ483" s="29" t="s">
        <v>8</v>
      </c>
      <c r="AK483" s="29" t="s">
        <v>8</v>
      </c>
      <c r="AL483" s="29" t="s">
        <v>8</v>
      </c>
      <c r="AM483" s="29" t="s">
        <v>8</v>
      </c>
      <c r="AN483" s="29" t="s">
        <v>8</v>
      </c>
      <c r="AO483" s="29" t="s">
        <v>8</v>
      </c>
      <c r="AP483" s="29" t="s">
        <v>8</v>
      </c>
      <c r="AQ483" s="29" t="s">
        <v>8</v>
      </c>
      <c r="AR483" s="29" t="s">
        <v>8</v>
      </c>
      <c r="AS483" s="29" t="s">
        <v>8</v>
      </c>
      <c r="AT483" s="29" t="s">
        <v>8</v>
      </c>
      <c r="AU483" s="29" t="s">
        <v>8</v>
      </c>
      <c r="AV483" s="29" t="s">
        <v>8</v>
      </c>
      <c r="AW483" s="29" t="s">
        <v>8</v>
      </c>
      <c r="AX483" s="29" t="s">
        <v>8</v>
      </c>
      <c r="AY483" s="29" t="s">
        <v>8</v>
      </c>
      <c r="AZ483" s="29" t="s">
        <v>8</v>
      </c>
      <c r="BA483" s="29" t="s">
        <v>8</v>
      </c>
      <c r="BB483" s="29" t="s">
        <v>8</v>
      </c>
      <c r="BC483" s="29" t="s">
        <v>8</v>
      </c>
      <c r="BD483" s="29" t="s">
        <v>8</v>
      </c>
      <c r="BE483" s="29" t="s">
        <v>8</v>
      </c>
      <c r="BF483" s="29" t="s">
        <v>8</v>
      </c>
      <c r="BG483" s="29" t="s">
        <v>8</v>
      </c>
      <c r="BH483" s="29" t="s">
        <v>8</v>
      </c>
      <c r="BI483" s="29" t="s">
        <v>8</v>
      </c>
      <c r="BJ483" s="29" t="s">
        <v>8</v>
      </c>
      <c r="BK483" s="29" t="s">
        <v>8</v>
      </c>
      <c r="BL483" s="29" t="s">
        <v>8</v>
      </c>
      <c r="BM483" s="29" t="s">
        <v>8</v>
      </c>
      <c r="BN483" s="29" t="s">
        <v>8</v>
      </c>
      <c r="BO483" s="29" t="s">
        <v>8</v>
      </c>
      <c r="BP483" s="29" t="s">
        <v>8</v>
      </c>
      <c r="BQ483" s="29" t="s">
        <v>8</v>
      </c>
      <c r="BR483" s="29" t="s">
        <v>8</v>
      </c>
      <c r="BS483" s="29" t="s">
        <v>216</v>
      </c>
      <c r="BT483" s="29" t="b">
        <v>0</v>
      </c>
      <c r="BU483" s="29" t="b">
        <v>0</v>
      </c>
      <c r="BV483" s="29" t="b">
        <v>0</v>
      </c>
      <c r="BW483" s="29" t="b">
        <v>0</v>
      </c>
      <c r="BX483" s="29" t="b">
        <v>0</v>
      </c>
      <c r="BY483" s="29" t="b">
        <v>1</v>
      </c>
      <c r="BZ483" s="29" t="b">
        <v>1</v>
      </c>
      <c r="CA483" s="29" t="b">
        <v>0</v>
      </c>
      <c r="CB483" s="29">
        <v>1</v>
      </c>
      <c r="CC483" s="29" t="s">
        <v>6713</v>
      </c>
      <c r="CD483" s="29" t="s">
        <v>6714</v>
      </c>
      <c r="CE483" s="29" t="s">
        <v>6715</v>
      </c>
      <c r="CF483" s="29" t="s">
        <v>6716</v>
      </c>
    </row>
    <row r="484" spans="1:84" x14ac:dyDescent="0.25">
      <c r="A484" s="29" t="s">
        <v>6681</v>
      </c>
      <c r="B484" s="29">
        <v>310410942995952</v>
      </c>
      <c r="C484" s="29">
        <v>8.9014103279429894E+19</v>
      </c>
      <c r="D484" s="29">
        <v>353118083539513</v>
      </c>
      <c r="E484" s="29">
        <v>0</v>
      </c>
      <c r="F484" s="29">
        <v>3</v>
      </c>
      <c r="G484" s="29">
        <v>1470</v>
      </c>
      <c r="H484" s="29">
        <v>1470</v>
      </c>
      <c r="I484" s="29" t="s">
        <v>6682</v>
      </c>
      <c r="J484" s="29" t="s">
        <v>6683</v>
      </c>
      <c r="K484" s="50">
        <v>23748546952384</v>
      </c>
      <c r="L484" s="50">
        <v>9037409841747550</v>
      </c>
      <c r="M484" s="50">
        <v>-367574168549394</v>
      </c>
      <c r="N484" s="29" t="s">
        <v>18977</v>
      </c>
      <c r="O484" s="29">
        <v>1</v>
      </c>
      <c r="P484" s="29">
        <v>1</v>
      </c>
      <c r="Q484" s="29" t="s">
        <v>19167</v>
      </c>
      <c r="R484" s="29" t="s">
        <v>8</v>
      </c>
      <c r="S484" s="29" t="s">
        <v>8</v>
      </c>
      <c r="T484" s="29" t="s">
        <v>8</v>
      </c>
      <c r="U484" s="29" t="s">
        <v>8</v>
      </c>
      <c r="V484" s="29" t="s">
        <v>8</v>
      </c>
      <c r="W484" s="29" t="s">
        <v>8</v>
      </c>
      <c r="X484" s="29" t="s">
        <v>8</v>
      </c>
      <c r="Y484" s="29" t="s">
        <v>8</v>
      </c>
      <c r="Z484" s="29" t="s">
        <v>8</v>
      </c>
      <c r="AA484" s="29" t="s">
        <v>8</v>
      </c>
      <c r="AB484" s="29" t="s">
        <v>8</v>
      </c>
      <c r="AC484" s="29" t="s">
        <v>8</v>
      </c>
      <c r="AD484" s="29" t="s">
        <v>8</v>
      </c>
      <c r="AE484" s="29" t="s">
        <v>8</v>
      </c>
      <c r="AF484" s="29" t="s">
        <v>8</v>
      </c>
      <c r="AG484" s="29">
        <v>1</v>
      </c>
      <c r="AH484" s="29">
        <v>6</v>
      </c>
      <c r="AI484" s="29" t="s">
        <v>3504</v>
      </c>
      <c r="AJ484" s="29">
        <v>1</v>
      </c>
      <c r="AK484" s="29" t="s">
        <v>18983</v>
      </c>
      <c r="AL484" s="29" t="s">
        <v>19052</v>
      </c>
      <c r="AM484" s="29" t="s">
        <v>8</v>
      </c>
      <c r="AN484" s="29" t="s">
        <v>8</v>
      </c>
      <c r="AO484" s="29" t="s">
        <v>8</v>
      </c>
      <c r="AP484" s="29" t="s">
        <v>8</v>
      </c>
      <c r="AQ484" s="29" t="s">
        <v>8</v>
      </c>
      <c r="AR484" s="29" t="s">
        <v>8</v>
      </c>
      <c r="AS484" s="29" t="s">
        <v>8</v>
      </c>
      <c r="AT484" s="29" t="s">
        <v>8</v>
      </c>
      <c r="AU484" s="29" t="s">
        <v>8</v>
      </c>
      <c r="AV484" s="29" t="s">
        <v>8</v>
      </c>
      <c r="AW484" s="29" t="s">
        <v>8</v>
      </c>
      <c r="AX484" s="29" t="s">
        <v>8</v>
      </c>
      <c r="AY484" s="29" t="s">
        <v>8</v>
      </c>
      <c r="AZ484" s="29" t="s">
        <v>8</v>
      </c>
      <c r="BA484" s="29" t="s">
        <v>8</v>
      </c>
      <c r="BB484" s="29" t="s">
        <v>8</v>
      </c>
      <c r="BC484" s="29" t="s">
        <v>8</v>
      </c>
      <c r="BD484" s="29" t="s">
        <v>8</v>
      </c>
      <c r="BE484" s="29" t="s">
        <v>8</v>
      </c>
      <c r="BF484" s="29" t="s">
        <v>8</v>
      </c>
      <c r="BG484" s="29" t="s">
        <v>8</v>
      </c>
      <c r="BH484" s="29" t="s">
        <v>8</v>
      </c>
      <c r="BI484" s="29" t="s">
        <v>8</v>
      </c>
      <c r="BJ484" s="29" t="s">
        <v>8</v>
      </c>
      <c r="BK484" s="29" t="s">
        <v>8</v>
      </c>
      <c r="BL484" s="29" t="s">
        <v>8</v>
      </c>
      <c r="BM484" s="29" t="s">
        <v>8</v>
      </c>
      <c r="BN484" s="29" t="s">
        <v>8</v>
      </c>
      <c r="BO484" s="29" t="s">
        <v>8</v>
      </c>
      <c r="BP484" s="29" t="s">
        <v>8</v>
      </c>
      <c r="BQ484" s="29" t="s">
        <v>8</v>
      </c>
      <c r="BR484" s="29" t="s">
        <v>8</v>
      </c>
      <c r="BS484" s="29" t="s">
        <v>1001</v>
      </c>
      <c r="BT484" s="29" t="b">
        <v>0</v>
      </c>
      <c r="BU484" s="29" t="b">
        <v>0</v>
      </c>
      <c r="BV484" s="29" t="b">
        <v>0</v>
      </c>
      <c r="BW484" s="29" t="b">
        <v>0</v>
      </c>
      <c r="BX484" s="29" t="b">
        <v>0</v>
      </c>
      <c r="BY484" s="29" t="b">
        <v>1</v>
      </c>
      <c r="BZ484" s="29" t="b">
        <v>1</v>
      </c>
      <c r="CA484" s="29" t="b">
        <v>0</v>
      </c>
      <c r="CB484" s="29">
        <v>1</v>
      </c>
      <c r="CC484" s="29" t="s">
        <v>6717</v>
      </c>
      <c r="CD484" s="29" t="s">
        <v>6718</v>
      </c>
      <c r="CE484" s="29" t="s">
        <v>6719</v>
      </c>
      <c r="CF484" s="29" t="s">
        <v>6720</v>
      </c>
    </row>
    <row r="485" spans="1:84" x14ac:dyDescent="0.25">
      <c r="A485" s="29" t="s">
        <v>6695</v>
      </c>
      <c r="B485" s="29">
        <v>310410942995952</v>
      </c>
      <c r="C485" s="29">
        <v>8.9014103279429894E+19</v>
      </c>
      <c r="D485" s="29">
        <v>353118083539513</v>
      </c>
      <c r="E485" s="29">
        <v>0</v>
      </c>
      <c r="F485" s="29">
        <v>3</v>
      </c>
      <c r="G485" s="29">
        <v>1471</v>
      </c>
      <c r="H485" s="29">
        <v>1471</v>
      </c>
      <c r="I485" s="29" t="s">
        <v>6696</v>
      </c>
      <c r="J485" s="29" t="s">
        <v>6697</v>
      </c>
      <c r="K485" s="50">
        <v>2.37510402735458E+16</v>
      </c>
      <c r="L485" s="50">
        <v>9036820190120020</v>
      </c>
      <c r="M485" s="50">
        <v>-4190391499618700</v>
      </c>
      <c r="N485" s="29" t="s">
        <v>18977</v>
      </c>
      <c r="O485" s="29">
        <v>1</v>
      </c>
      <c r="P485" s="29">
        <v>1</v>
      </c>
      <c r="Q485" s="29" t="s">
        <v>19168</v>
      </c>
      <c r="R485" s="29" t="s">
        <v>8</v>
      </c>
      <c r="S485" s="29" t="s">
        <v>8</v>
      </c>
      <c r="T485" s="29" t="s">
        <v>8</v>
      </c>
      <c r="U485" s="29" t="s">
        <v>8</v>
      </c>
      <c r="V485" s="29" t="s">
        <v>8</v>
      </c>
      <c r="W485" s="29" t="s">
        <v>8</v>
      </c>
      <c r="X485" s="29" t="s">
        <v>8</v>
      </c>
      <c r="Y485" s="29" t="s">
        <v>8</v>
      </c>
      <c r="Z485" s="29" t="s">
        <v>8</v>
      </c>
      <c r="AA485" s="29" t="s">
        <v>8</v>
      </c>
      <c r="AB485" s="29" t="s">
        <v>8</v>
      </c>
      <c r="AC485" s="29" t="s">
        <v>8</v>
      </c>
      <c r="AD485" s="29" t="s">
        <v>8</v>
      </c>
      <c r="AE485" s="29" t="s">
        <v>8</v>
      </c>
      <c r="AF485" s="29" t="s">
        <v>8</v>
      </c>
      <c r="AG485" s="29">
        <v>1</v>
      </c>
      <c r="AH485" s="29">
        <v>6</v>
      </c>
      <c r="AI485" s="29" t="s">
        <v>3504</v>
      </c>
      <c r="AJ485" s="29">
        <v>1</v>
      </c>
      <c r="AK485" s="29" t="s">
        <v>18990</v>
      </c>
      <c r="AL485" s="29" t="s">
        <v>18983</v>
      </c>
      <c r="AM485" s="29" t="s">
        <v>8</v>
      </c>
      <c r="AN485" s="29" t="s">
        <v>8</v>
      </c>
      <c r="AO485" s="29" t="s">
        <v>8</v>
      </c>
      <c r="AP485" s="29" t="s">
        <v>8</v>
      </c>
      <c r="AQ485" s="29" t="s">
        <v>8</v>
      </c>
      <c r="AR485" s="29" t="s">
        <v>8</v>
      </c>
      <c r="AS485" s="29" t="s">
        <v>8</v>
      </c>
      <c r="AT485" s="29" t="s">
        <v>8</v>
      </c>
      <c r="AU485" s="29" t="s">
        <v>8</v>
      </c>
      <c r="AV485" s="29" t="s">
        <v>8</v>
      </c>
      <c r="AW485" s="29" t="s">
        <v>8</v>
      </c>
      <c r="AX485" s="29" t="s">
        <v>8</v>
      </c>
      <c r="AY485" s="29" t="s">
        <v>8</v>
      </c>
      <c r="AZ485" s="29" t="s">
        <v>8</v>
      </c>
      <c r="BA485" s="29" t="s">
        <v>8</v>
      </c>
      <c r="BB485" s="29" t="s">
        <v>8</v>
      </c>
      <c r="BC485" s="29" t="s">
        <v>8</v>
      </c>
      <c r="BD485" s="29" t="s">
        <v>8</v>
      </c>
      <c r="BE485" s="29" t="s">
        <v>8</v>
      </c>
      <c r="BF485" s="29" t="s">
        <v>8</v>
      </c>
      <c r="BG485" s="29" t="s">
        <v>8</v>
      </c>
      <c r="BH485" s="29" t="s">
        <v>8</v>
      </c>
      <c r="BI485" s="29" t="s">
        <v>8</v>
      </c>
      <c r="BJ485" s="29" t="s">
        <v>8</v>
      </c>
      <c r="BK485" s="29" t="s">
        <v>8</v>
      </c>
      <c r="BL485" s="29" t="s">
        <v>8</v>
      </c>
      <c r="BM485" s="29" t="s">
        <v>8</v>
      </c>
      <c r="BN485" s="29" t="s">
        <v>8</v>
      </c>
      <c r="BO485" s="29" t="s">
        <v>8</v>
      </c>
      <c r="BP485" s="29" t="s">
        <v>8</v>
      </c>
      <c r="BQ485" s="29" t="s">
        <v>8</v>
      </c>
      <c r="BR485" s="29" t="s">
        <v>8</v>
      </c>
      <c r="BS485" s="29" t="s">
        <v>3505</v>
      </c>
      <c r="BT485" s="29" t="b">
        <v>0</v>
      </c>
      <c r="BU485" s="29" t="b">
        <v>0</v>
      </c>
      <c r="BV485" s="29" t="b">
        <v>0</v>
      </c>
      <c r="BW485" s="29" t="b">
        <v>0</v>
      </c>
      <c r="BX485" s="29" t="b">
        <v>0</v>
      </c>
      <c r="BY485" s="29" t="b">
        <v>1</v>
      </c>
      <c r="BZ485" s="29" t="b">
        <v>1</v>
      </c>
      <c r="CA485" s="29" t="b">
        <v>0</v>
      </c>
      <c r="CB485" s="29">
        <v>1</v>
      </c>
      <c r="CC485" s="29" t="s">
        <v>6721</v>
      </c>
      <c r="CD485" s="29" t="s">
        <v>6722</v>
      </c>
      <c r="CE485" s="29" t="s">
        <v>6723</v>
      </c>
      <c r="CF485" s="29" t="s">
        <v>6724</v>
      </c>
    </row>
    <row r="486" spans="1:84" x14ac:dyDescent="0.25">
      <c r="A486" s="29" t="s">
        <v>6725</v>
      </c>
      <c r="B486" s="29">
        <v>310410946642114</v>
      </c>
      <c r="C486" s="29">
        <v>8.9014103279466398E+19</v>
      </c>
      <c r="D486" s="29">
        <v>353118084379430</v>
      </c>
      <c r="E486" s="29">
        <v>0</v>
      </c>
      <c r="F486" s="29">
        <v>10</v>
      </c>
      <c r="G486" s="29">
        <v>1459</v>
      </c>
      <c r="H486" s="29">
        <v>1459</v>
      </c>
      <c r="I486" s="29" t="s">
        <v>6726</v>
      </c>
      <c r="J486" s="29" t="s">
        <v>6727</v>
      </c>
      <c r="K486" s="50">
        <v>2373853920732500</v>
      </c>
      <c r="L486" s="50">
        <v>9037671136312750</v>
      </c>
      <c r="M486" s="50">
        <v>-4.98621341482642E+16</v>
      </c>
      <c r="N486" s="29" t="s">
        <v>18972</v>
      </c>
      <c r="O486" s="29">
        <v>2</v>
      </c>
      <c r="P486" s="29">
        <v>1</v>
      </c>
      <c r="Q486" s="29" t="s">
        <v>18983</v>
      </c>
      <c r="R486" s="29" t="s">
        <v>8</v>
      </c>
      <c r="S486" s="29" t="s">
        <v>8</v>
      </c>
      <c r="T486" s="29" t="s">
        <v>8</v>
      </c>
      <c r="U486" s="29" t="s">
        <v>8</v>
      </c>
      <c r="V486" s="29" t="s">
        <v>8</v>
      </c>
      <c r="W486" s="29" t="s">
        <v>8</v>
      </c>
      <c r="X486" s="29" t="s">
        <v>8</v>
      </c>
      <c r="Y486" s="29" t="s">
        <v>8</v>
      </c>
      <c r="Z486" s="29" t="s">
        <v>8</v>
      </c>
      <c r="AA486" s="29" t="s">
        <v>8</v>
      </c>
      <c r="AB486" s="29" t="s">
        <v>8</v>
      </c>
      <c r="AC486" s="29" t="s">
        <v>8</v>
      </c>
      <c r="AD486" s="29" t="s">
        <v>8</v>
      </c>
      <c r="AE486" s="29" t="s">
        <v>8</v>
      </c>
      <c r="AF486" s="29" t="s">
        <v>8</v>
      </c>
      <c r="AG486" s="29" t="s">
        <v>8</v>
      </c>
      <c r="AH486" s="29" t="s">
        <v>8</v>
      </c>
      <c r="AI486" s="29" t="s">
        <v>8</v>
      </c>
      <c r="AJ486" s="29" t="s">
        <v>8</v>
      </c>
      <c r="AK486" s="29" t="s">
        <v>8</v>
      </c>
      <c r="AL486" s="29" t="s">
        <v>8</v>
      </c>
      <c r="AM486" s="29">
        <v>3</v>
      </c>
      <c r="AN486" s="29" t="s">
        <v>8</v>
      </c>
      <c r="AO486" s="29">
        <v>0</v>
      </c>
      <c r="AP486" s="29" t="s">
        <v>8</v>
      </c>
      <c r="AQ486" s="29">
        <v>1</v>
      </c>
      <c r="AR486" s="29" t="s">
        <v>18974</v>
      </c>
      <c r="AS486" s="29" t="s">
        <v>19003</v>
      </c>
      <c r="AT486" s="29" t="s">
        <v>8</v>
      </c>
      <c r="AU486" s="29" t="s">
        <v>8</v>
      </c>
      <c r="AV486" s="29" t="s">
        <v>8</v>
      </c>
      <c r="AW486" s="29" t="s">
        <v>8</v>
      </c>
      <c r="AX486" s="29" t="s">
        <v>8</v>
      </c>
      <c r="AY486" s="29" t="s">
        <v>8</v>
      </c>
      <c r="AZ486" s="29" t="s">
        <v>8</v>
      </c>
      <c r="BA486" s="29" t="s">
        <v>8</v>
      </c>
      <c r="BB486" s="29" t="s">
        <v>8</v>
      </c>
      <c r="BC486" s="29" t="s">
        <v>8</v>
      </c>
      <c r="BD486" s="29" t="s">
        <v>8</v>
      </c>
      <c r="BE486" s="29" t="s">
        <v>8</v>
      </c>
      <c r="BF486" s="29" t="s">
        <v>8</v>
      </c>
      <c r="BG486" s="29" t="s">
        <v>8</v>
      </c>
      <c r="BH486" s="29" t="s">
        <v>8</v>
      </c>
      <c r="BI486" s="29" t="s">
        <v>8</v>
      </c>
      <c r="BJ486" s="29" t="s">
        <v>8</v>
      </c>
      <c r="BK486" s="29" t="s">
        <v>8</v>
      </c>
      <c r="BL486" s="29" t="s">
        <v>8</v>
      </c>
      <c r="BM486" s="29" t="s">
        <v>8</v>
      </c>
      <c r="BN486" s="29" t="s">
        <v>8</v>
      </c>
      <c r="BO486" s="29" t="s">
        <v>8</v>
      </c>
      <c r="BP486" s="29" t="s">
        <v>8</v>
      </c>
      <c r="BQ486" s="29" t="s">
        <v>8</v>
      </c>
      <c r="BR486" s="29" t="s">
        <v>8</v>
      </c>
      <c r="BS486" s="29" t="s">
        <v>832</v>
      </c>
      <c r="BT486" s="29" t="b">
        <v>0</v>
      </c>
      <c r="BU486" s="29" t="b">
        <v>0</v>
      </c>
      <c r="BV486" s="29" t="b">
        <v>0</v>
      </c>
      <c r="BW486" s="29" t="b">
        <v>1</v>
      </c>
      <c r="BX486" s="29" t="b">
        <v>1</v>
      </c>
      <c r="BY486" s="29" t="b">
        <v>0</v>
      </c>
      <c r="BZ486" s="29" t="b">
        <v>0</v>
      </c>
      <c r="CA486" s="29" t="b">
        <v>0</v>
      </c>
      <c r="CB486" s="29">
        <v>1</v>
      </c>
      <c r="CC486" s="29" t="s">
        <v>6728</v>
      </c>
      <c r="CD486" s="29" t="s">
        <v>6729</v>
      </c>
      <c r="CE486" s="29" t="s">
        <v>6730</v>
      </c>
      <c r="CF486" s="29" t="s">
        <v>6724</v>
      </c>
    </row>
    <row r="487" spans="1:84" x14ac:dyDescent="0.25">
      <c r="A487" s="29" t="s">
        <v>6731</v>
      </c>
      <c r="B487" s="29">
        <v>310410946642114</v>
      </c>
      <c r="C487" s="29">
        <v>8.9014103279466398E+19</v>
      </c>
      <c r="D487" s="29">
        <v>353118084379430</v>
      </c>
      <c r="E487" s="29">
        <v>0</v>
      </c>
      <c r="F487" s="29">
        <v>10</v>
      </c>
      <c r="G487" s="29">
        <v>1460</v>
      </c>
      <c r="H487" s="29">
        <v>1460</v>
      </c>
      <c r="I487" s="29" t="s">
        <v>6732</v>
      </c>
      <c r="J487" s="29" t="s">
        <v>6733</v>
      </c>
      <c r="K487" s="50">
        <v>2.37387207363596E+16</v>
      </c>
      <c r="L487" s="50">
        <v>9037752036159730</v>
      </c>
      <c r="M487" s="50">
        <v>-4848516906171160</v>
      </c>
      <c r="N487" s="29" t="s">
        <v>18972</v>
      </c>
      <c r="O487" s="29">
        <v>1</v>
      </c>
      <c r="P487" s="29">
        <v>1</v>
      </c>
      <c r="Q487" s="29" t="s">
        <v>18983</v>
      </c>
      <c r="R487" s="29" t="s">
        <v>8</v>
      </c>
      <c r="S487" s="29" t="s">
        <v>8</v>
      </c>
      <c r="T487" s="29" t="s">
        <v>8</v>
      </c>
      <c r="U487" s="29" t="s">
        <v>8</v>
      </c>
      <c r="V487" s="29" t="s">
        <v>8</v>
      </c>
      <c r="W487" s="29" t="s">
        <v>8</v>
      </c>
      <c r="X487" s="29" t="s">
        <v>8</v>
      </c>
      <c r="Y487" s="29" t="s">
        <v>8</v>
      </c>
      <c r="Z487" s="29" t="s">
        <v>8</v>
      </c>
      <c r="AA487" s="29" t="s">
        <v>8</v>
      </c>
      <c r="AB487" s="29" t="s">
        <v>8</v>
      </c>
      <c r="AC487" s="29" t="s">
        <v>8</v>
      </c>
      <c r="AD487" s="29" t="s">
        <v>8</v>
      </c>
      <c r="AE487" s="29" t="s">
        <v>8</v>
      </c>
      <c r="AF487" s="29" t="s">
        <v>8</v>
      </c>
      <c r="AG487" s="29" t="s">
        <v>8</v>
      </c>
      <c r="AH487" s="29" t="s">
        <v>8</v>
      </c>
      <c r="AI487" s="29" t="s">
        <v>8</v>
      </c>
      <c r="AJ487" s="29" t="s">
        <v>8</v>
      </c>
      <c r="AK487" s="29" t="s">
        <v>8</v>
      </c>
      <c r="AL487" s="29" t="s">
        <v>8</v>
      </c>
      <c r="AM487" s="29">
        <v>3</v>
      </c>
      <c r="AN487" s="29" t="s">
        <v>8</v>
      </c>
      <c r="AO487" s="29">
        <v>0</v>
      </c>
      <c r="AP487" s="29" t="s">
        <v>8</v>
      </c>
      <c r="AQ487" s="29">
        <v>1</v>
      </c>
      <c r="AR487" s="29" t="s">
        <v>19003</v>
      </c>
      <c r="AS487" s="29" t="s">
        <v>18993</v>
      </c>
      <c r="AT487" s="29" t="s">
        <v>8</v>
      </c>
      <c r="AU487" s="29" t="s">
        <v>8</v>
      </c>
      <c r="AV487" s="29" t="s">
        <v>8</v>
      </c>
      <c r="AW487" s="29" t="s">
        <v>8</v>
      </c>
      <c r="AX487" s="29" t="s">
        <v>8</v>
      </c>
      <c r="AY487" s="29" t="s">
        <v>8</v>
      </c>
      <c r="AZ487" s="29" t="s">
        <v>8</v>
      </c>
      <c r="BA487" s="29" t="s">
        <v>8</v>
      </c>
      <c r="BB487" s="29" t="s">
        <v>8</v>
      </c>
      <c r="BC487" s="29" t="s">
        <v>8</v>
      </c>
      <c r="BD487" s="29" t="s">
        <v>8</v>
      </c>
      <c r="BE487" s="29" t="s">
        <v>8</v>
      </c>
      <c r="BF487" s="29" t="s">
        <v>8</v>
      </c>
      <c r="BG487" s="29" t="s">
        <v>8</v>
      </c>
      <c r="BH487" s="29" t="s">
        <v>8</v>
      </c>
      <c r="BI487" s="29" t="s">
        <v>8</v>
      </c>
      <c r="BJ487" s="29" t="s">
        <v>8</v>
      </c>
      <c r="BK487" s="29" t="s">
        <v>8</v>
      </c>
      <c r="BL487" s="29" t="s">
        <v>8</v>
      </c>
      <c r="BM487" s="29" t="s">
        <v>8</v>
      </c>
      <c r="BN487" s="29" t="s">
        <v>8</v>
      </c>
      <c r="BO487" s="29" t="s">
        <v>8</v>
      </c>
      <c r="BP487" s="29" t="s">
        <v>8</v>
      </c>
      <c r="BQ487" s="29" t="s">
        <v>8</v>
      </c>
      <c r="BR487" s="29" t="s">
        <v>8</v>
      </c>
      <c r="BS487" s="29" t="s">
        <v>6734</v>
      </c>
      <c r="BT487" s="29" t="b">
        <v>0</v>
      </c>
      <c r="BU487" s="29" t="b">
        <v>0</v>
      </c>
      <c r="BV487" s="29" t="b">
        <v>0</v>
      </c>
      <c r="BW487" s="29" t="b">
        <v>1</v>
      </c>
      <c r="BX487" s="29" t="b">
        <v>1</v>
      </c>
      <c r="BY487" s="29" t="b">
        <v>0</v>
      </c>
      <c r="BZ487" s="29" t="b">
        <v>0</v>
      </c>
      <c r="CA487" s="29" t="b">
        <v>0</v>
      </c>
      <c r="CB487" s="29">
        <v>1</v>
      </c>
      <c r="CC487" s="29" t="s">
        <v>6735</v>
      </c>
      <c r="CD487" s="29" t="s">
        <v>6736</v>
      </c>
      <c r="CE487" s="29" t="s">
        <v>6737</v>
      </c>
      <c r="CF487" s="29" t="s">
        <v>6738</v>
      </c>
    </row>
    <row r="488" spans="1:84" x14ac:dyDescent="0.25">
      <c r="A488" s="29" t="s">
        <v>6702</v>
      </c>
      <c r="B488" s="29">
        <v>310410942995952</v>
      </c>
      <c r="C488" s="29">
        <v>8.9014103279429894E+19</v>
      </c>
      <c r="D488" s="29">
        <v>353118083539513</v>
      </c>
      <c r="E488" s="29">
        <v>0</v>
      </c>
      <c r="F488" s="29">
        <v>9</v>
      </c>
      <c r="G488" s="29">
        <v>1473</v>
      </c>
      <c r="H488" s="29">
        <v>1473</v>
      </c>
      <c r="I488" s="29" t="s">
        <v>6703</v>
      </c>
      <c r="J488" s="29" t="s">
        <v>6704</v>
      </c>
      <c r="K488" s="50">
        <v>2.37510339370086E+16</v>
      </c>
      <c r="L488" s="50">
        <v>903688115986959</v>
      </c>
      <c r="M488" s="50">
        <v>-1.03762163448419E+16</v>
      </c>
      <c r="N488" s="29" t="s">
        <v>18972</v>
      </c>
      <c r="O488" s="29">
        <v>1</v>
      </c>
      <c r="P488" s="29">
        <v>1</v>
      </c>
      <c r="Q488" s="29" t="s">
        <v>19169</v>
      </c>
      <c r="R488" s="29" t="s">
        <v>8</v>
      </c>
      <c r="S488" s="29" t="s">
        <v>8</v>
      </c>
      <c r="T488" s="29" t="s">
        <v>8</v>
      </c>
      <c r="U488" s="29" t="s">
        <v>8</v>
      </c>
      <c r="V488" s="29">
        <v>5</v>
      </c>
      <c r="W488" s="29" t="s">
        <v>3504</v>
      </c>
      <c r="X488" s="29">
        <v>0</v>
      </c>
      <c r="Y488" s="29" t="s">
        <v>8</v>
      </c>
      <c r="Z488" s="29">
        <v>1</v>
      </c>
      <c r="AA488" s="29" t="s">
        <v>18982</v>
      </c>
      <c r="AB488" s="29" t="s">
        <v>18983</v>
      </c>
      <c r="AC488" s="29" t="s">
        <v>8</v>
      </c>
      <c r="AD488" s="29" t="s">
        <v>8</v>
      </c>
      <c r="AE488" s="29" t="s">
        <v>8</v>
      </c>
      <c r="AF488" s="29" t="s">
        <v>8</v>
      </c>
      <c r="AG488" s="29" t="s">
        <v>8</v>
      </c>
      <c r="AH488" s="29" t="s">
        <v>8</v>
      </c>
      <c r="AI488" s="29" t="s">
        <v>8</v>
      </c>
      <c r="AJ488" s="29" t="s">
        <v>8</v>
      </c>
      <c r="AK488" s="29" t="s">
        <v>8</v>
      </c>
      <c r="AL488" s="29" t="s">
        <v>8</v>
      </c>
      <c r="AM488" s="29" t="s">
        <v>8</v>
      </c>
      <c r="AN488" s="29" t="s">
        <v>8</v>
      </c>
      <c r="AO488" s="29" t="s">
        <v>8</v>
      </c>
      <c r="AP488" s="29" t="s">
        <v>8</v>
      </c>
      <c r="AQ488" s="29" t="s">
        <v>8</v>
      </c>
      <c r="AR488" s="29" t="s">
        <v>8</v>
      </c>
      <c r="AS488" s="29" t="s">
        <v>8</v>
      </c>
      <c r="AT488" s="29" t="s">
        <v>8</v>
      </c>
      <c r="AU488" s="29" t="s">
        <v>8</v>
      </c>
      <c r="AV488" s="29" t="s">
        <v>8</v>
      </c>
      <c r="AW488" s="29" t="s">
        <v>8</v>
      </c>
      <c r="AX488" s="29" t="s">
        <v>8</v>
      </c>
      <c r="AY488" s="29" t="s">
        <v>8</v>
      </c>
      <c r="AZ488" s="29" t="s">
        <v>8</v>
      </c>
      <c r="BA488" s="29" t="s">
        <v>8</v>
      </c>
      <c r="BB488" s="29" t="s">
        <v>8</v>
      </c>
      <c r="BC488" s="29" t="s">
        <v>8</v>
      </c>
      <c r="BD488" s="29" t="s">
        <v>8</v>
      </c>
      <c r="BE488" s="29" t="s">
        <v>8</v>
      </c>
      <c r="BF488" s="29" t="s">
        <v>8</v>
      </c>
      <c r="BG488" s="29" t="s">
        <v>8</v>
      </c>
      <c r="BH488" s="29" t="s">
        <v>8</v>
      </c>
      <c r="BI488" s="29" t="s">
        <v>8</v>
      </c>
      <c r="BJ488" s="29" t="s">
        <v>8</v>
      </c>
      <c r="BK488" s="29" t="s">
        <v>8</v>
      </c>
      <c r="BL488" s="29" t="s">
        <v>8</v>
      </c>
      <c r="BM488" s="29" t="s">
        <v>8</v>
      </c>
      <c r="BN488" s="29" t="s">
        <v>8</v>
      </c>
      <c r="BO488" s="29" t="s">
        <v>8</v>
      </c>
      <c r="BP488" s="29" t="s">
        <v>8</v>
      </c>
      <c r="BQ488" s="29" t="s">
        <v>8</v>
      </c>
      <c r="BR488" s="29" t="s">
        <v>8</v>
      </c>
      <c r="BS488" s="29" t="s">
        <v>3505</v>
      </c>
      <c r="BT488" s="29" t="b">
        <v>0</v>
      </c>
      <c r="BU488" s="29" t="b">
        <v>0</v>
      </c>
      <c r="BV488" s="29" t="b">
        <v>0</v>
      </c>
      <c r="BW488" s="29" t="b">
        <v>0</v>
      </c>
      <c r="BX488" s="29" t="b">
        <v>0</v>
      </c>
      <c r="BY488" s="29" t="b">
        <v>1</v>
      </c>
      <c r="BZ488" s="29" t="b">
        <v>1</v>
      </c>
      <c r="CA488" s="29" t="b">
        <v>0</v>
      </c>
      <c r="CB488" s="29">
        <v>1</v>
      </c>
      <c r="CC488" s="29" t="s">
        <v>6739</v>
      </c>
      <c r="CD488" s="29" t="s">
        <v>6740</v>
      </c>
      <c r="CE488" s="29" t="s">
        <v>6741</v>
      </c>
      <c r="CF488" s="29" t="s">
        <v>6742</v>
      </c>
    </row>
    <row r="489" spans="1:84" x14ac:dyDescent="0.25">
      <c r="A489" s="29" t="s">
        <v>6743</v>
      </c>
      <c r="B489" s="29">
        <v>310410942995952</v>
      </c>
      <c r="C489" s="29">
        <v>8.9014103279429894E+19</v>
      </c>
      <c r="D489" s="29">
        <v>353118083539513</v>
      </c>
      <c r="E489" s="29">
        <v>0</v>
      </c>
      <c r="F489" s="29">
        <v>9</v>
      </c>
      <c r="G489" s="29">
        <v>1474</v>
      </c>
      <c r="H489" s="29">
        <v>1474</v>
      </c>
      <c r="I489" s="29" t="s">
        <v>6744</v>
      </c>
      <c r="J489" s="29" t="s">
        <v>6745</v>
      </c>
      <c r="K489" s="50">
        <v>2.37525300411485E+16</v>
      </c>
      <c r="L489" s="50">
        <v>9037112264566200</v>
      </c>
      <c r="M489" s="50">
        <v>-2878253428011150</v>
      </c>
      <c r="N489" s="29" t="s">
        <v>18972</v>
      </c>
      <c r="O489" s="29">
        <v>1</v>
      </c>
      <c r="P489" s="29">
        <v>1</v>
      </c>
      <c r="Q489" s="29" t="s">
        <v>19171</v>
      </c>
      <c r="R489" s="29" t="s">
        <v>8</v>
      </c>
      <c r="S489" s="29" t="s">
        <v>8</v>
      </c>
      <c r="T489" s="29" t="s">
        <v>8</v>
      </c>
      <c r="U489" s="29" t="s">
        <v>8</v>
      </c>
      <c r="V489" s="29">
        <v>5</v>
      </c>
      <c r="W489" s="29" t="s">
        <v>3504</v>
      </c>
      <c r="X489" s="29">
        <v>0</v>
      </c>
      <c r="Y489" s="29" t="s">
        <v>8</v>
      </c>
      <c r="Z489" s="29">
        <v>1</v>
      </c>
      <c r="AA489" s="29" t="s">
        <v>18992</v>
      </c>
      <c r="AB489" s="29" t="s">
        <v>18993</v>
      </c>
      <c r="AC489" s="29" t="s">
        <v>8</v>
      </c>
      <c r="AD489" s="29" t="s">
        <v>8</v>
      </c>
      <c r="AE489" s="29" t="s">
        <v>8</v>
      </c>
      <c r="AF489" s="29" t="s">
        <v>8</v>
      </c>
      <c r="AG489" s="29" t="s">
        <v>8</v>
      </c>
      <c r="AH489" s="29" t="s">
        <v>8</v>
      </c>
      <c r="AI489" s="29" t="s">
        <v>8</v>
      </c>
      <c r="AJ489" s="29" t="s">
        <v>8</v>
      </c>
      <c r="AK489" s="29" t="s">
        <v>8</v>
      </c>
      <c r="AL489" s="29" t="s">
        <v>8</v>
      </c>
      <c r="AM489" s="29" t="s">
        <v>8</v>
      </c>
      <c r="AN489" s="29" t="s">
        <v>8</v>
      </c>
      <c r="AO489" s="29" t="s">
        <v>8</v>
      </c>
      <c r="AP489" s="29" t="s">
        <v>8</v>
      </c>
      <c r="AQ489" s="29" t="s">
        <v>8</v>
      </c>
      <c r="AR489" s="29" t="s">
        <v>8</v>
      </c>
      <c r="AS489" s="29" t="s">
        <v>8</v>
      </c>
      <c r="AT489" s="29" t="s">
        <v>8</v>
      </c>
      <c r="AU489" s="29" t="s">
        <v>8</v>
      </c>
      <c r="AV489" s="29" t="s">
        <v>8</v>
      </c>
      <c r="AW489" s="29" t="s">
        <v>8</v>
      </c>
      <c r="AX489" s="29" t="s">
        <v>8</v>
      </c>
      <c r="AY489" s="29" t="s">
        <v>8</v>
      </c>
      <c r="AZ489" s="29" t="s">
        <v>8</v>
      </c>
      <c r="BA489" s="29" t="s">
        <v>8</v>
      </c>
      <c r="BB489" s="29" t="s">
        <v>8</v>
      </c>
      <c r="BC489" s="29" t="s">
        <v>8</v>
      </c>
      <c r="BD489" s="29" t="s">
        <v>8</v>
      </c>
      <c r="BE489" s="29" t="s">
        <v>8</v>
      </c>
      <c r="BF489" s="29" t="s">
        <v>8</v>
      </c>
      <c r="BG489" s="29" t="s">
        <v>8</v>
      </c>
      <c r="BH489" s="29" t="s">
        <v>8</v>
      </c>
      <c r="BI489" s="29" t="s">
        <v>8</v>
      </c>
      <c r="BJ489" s="29" t="s">
        <v>8</v>
      </c>
      <c r="BK489" s="29" t="s">
        <v>8</v>
      </c>
      <c r="BL489" s="29" t="s">
        <v>8</v>
      </c>
      <c r="BM489" s="29" t="s">
        <v>8</v>
      </c>
      <c r="BN489" s="29" t="s">
        <v>8</v>
      </c>
      <c r="BO489" s="29" t="s">
        <v>8</v>
      </c>
      <c r="BP489" s="29" t="s">
        <v>8</v>
      </c>
      <c r="BQ489" s="29" t="s">
        <v>8</v>
      </c>
      <c r="BR489" s="29" t="s">
        <v>8</v>
      </c>
      <c r="BS489" s="29" t="s">
        <v>3505</v>
      </c>
      <c r="BT489" s="29" t="b">
        <v>0</v>
      </c>
      <c r="BU489" s="29" t="b">
        <v>0</v>
      </c>
      <c r="BV489" s="29" t="b">
        <v>0</v>
      </c>
      <c r="BW489" s="29" t="b">
        <v>0</v>
      </c>
      <c r="BX489" s="29" t="b">
        <v>0</v>
      </c>
      <c r="BY489" s="29" t="b">
        <v>1</v>
      </c>
      <c r="BZ489" s="29" t="b">
        <v>1</v>
      </c>
      <c r="CA489" s="29" t="b">
        <v>0</v>
      </c>
      <c r="CB489" s="29">
        <v>1</v>
      </c>
      <c r="CC489" s="29" t="s">
        <v>6746</v>
      </c>
      <c r="CD489" s="29" t="s">
        <v>6747</v>
      </c>
      <c r="CE489" s="29" t="s">
        <v>6748</v>
      </c>
      <c r="CF489" s="29" t="s">
        <v>6749</v>
      </c>
    </row>
    <row r="490" spans="1:84" x14ac:dyDescent="0.25">
      <c r="A490" s="29" t="s">
        <v>6750</v>
      </c>
      <c r="B490" s="29">
        <v>310410946642114</v>
      </c>
      <c r="C490" s="29">
        <v>8.9014103279466398E+19</v>
      </c>
      <c r="D490" s="29">
        <v>353118084379430</v>
      </c>
      <c r="E490" s="29">
        <v>0</v>
      </c>
      <c r="F490" s="29">
        <v>10</v>
      </c>
      <c r="G490" s="29">
        <v>1461</v>
      </c>
      <c r="H490" s="29">
        <v>1461</v>
      </c>
      <c r="I490" s="29" t="s">
        <v>6751</v>
      </c>
      <c r="J490" s="29" t="s">
        <v>6752</v>
      </c>
      <c r="K490" s="50">
        <v>2373979521246530</v>
      </c>
      <c r="L490" s="50">
        <v>9037861938469370</v>
      </c>
      <c r="M490" s="50">
        <v>-4.25996539030506E+16</v>
      </c>
      <c r="N490" s="29" t="s">
        <v>18972</v>
      </c>
      <c r="O490" s="29">
        <v>1</v>
      </c>
      <c r="P490" s="29">
        <v>1</v>
      </c>
      <c r="Q490" s="29" t="s">
        <v>18990</v>
      </c>
      <c r="R490" s="29" t="s">
        <v>8</v>
      </c>
      <c r="S490" s="29" t="s">
        <v>8</v>
      </c>
      <c r="T490" s="29" t="s">
        <v>8</v>
      </c>
      <c r="U490" s="29" t="s">
        <v>8</v>
      </c>
      <c r="V490" s="29" t="s">
        <v>8</v>
      </c>
      <c r="W490" s="29" t="s">
        <v>8</v>
      </c>
      <c r="X490" s="29" t="s">
        <v>8</v>
      </c>
      <c r="Y490" s="29" t="s">
        <v>8</v>
      </c>
      <c r="Z490" s="29" t="s">
        <v>8</v>
      </c>
      <c r="AA490" s="29" t="s">
        <v>8</v>
      </c>
      <c r="AB490" s="29" t="s">
        <v>8</v>
      </c>
      <c r="AC490" s="29" t="s">
        <v>8</v>
      </c>
      <c r="AD490" s="29" t="s">
        <v>8</v>
      </c>
      <c r="AE490" s="29" t="s">
        <v>8</v>
      </c>
      <c r="AF490" s="29" t="s">
        <v>8</v>
      </c>
      <c r="AG490" s="29" t="s">
        <v>8</v>
      </c>
      <c r="AH490" s="29" t="s">
        <v>8</v>
      </c>
      <c r="AI490" s="29" t="s">
        <v>8</v>
      </c>
      <c r="AJ490" s="29" t="s">
        <v>8</v>
      </c>
      <c r="AK490" s="29" t="s">
        <v>8</v>
      </c>
      <c r="AL490" s="29" t="s">
        <v>8</v>
      </c>
      <c r="AM490" s="29">
        <v>3</v>
      </c>
      <c r="AN490" s="29" t="s">
        <v>8</v>
      </c>
      <c r="AO490" s="29">
        <v>0</v>
      </c>
      <c r="AP490" s="29" t="s">
        <v>8</v>
      </c>
      <c r="AQ490" s="29">
        <v>1</v>
      </c>
      <c r="AR490" s="29" t="s">
        <v>18983</v>
      </c>
      <c r="AS490" s="29" t="s">
        <v>19008</v>
      </c>
      <c r="AT490" s="29" t="s">
        <v>8</v>
      </c>
      <c r="AU490" s="29" t="s">
        <v>8</v>
      </c>
      <c r="AV490" s="29" t="s">
        <v>8</v>
      </c>
      <c r="AW490" s="29" t="s">
        <v>8</v>
      </c>
      <c r="AX490" s="29" t="s">
        <v>8</v>
      </c>
      <c r="AY490" s="29" t="s">
        <v>8</v>
      </c>
      <c r="AZ490" s="29" t="s">
        <v>8</v>
      </c>
      <c r="BA490" s="29" t="s">
        <v>8</v>
      </c>
      <c r="BB490" s="29" t="s">
        <v>8</v>
      </c>
      <c r="BC490" s="29" t="s">
        <v>8</v>
      </c>
      <c r="BD490" s="29" t="s">
        <v>8</v>
      </c>
      <c r="BE490" s="29" t="s">
        <v>8</v>
      </c>
      <c r="BF490" s="29" t="s">
        <v>8</v>
      </c>
      <c r="BG490" s="29" t="s">
        <v>8</v>
      </c>
      <c r="BH490" s="29" t="s">
        <v>8</v>
      </c>
      <c r="BI490" s="29" t="s">
        <v>8</v>
      </c>
      <c r="BJ490" s="29" t="s">
        <v>8</v>
      </c>
      <c r="BK490" s="29" t="s">
        <v>8</v>
      </c>
      <c r="BL490" s="29" t="s">
        <v>8</v>
      </c>
      <c r="BM490" s="29" t="s">
        <v>8</v>
      </c>
      <c r="BN490" s="29" t="s">
        <v>8</v>
      </c>
      <c r="BO490" s="29" t="s">
        <v>8</v>
      </c>
      <c r="BP490" s="29" t="s">
        <v>8</v>
      </c>
      <c r="BQ490" s="29" t="s">
        <v>8</v>
      </c>
      <c r="BR490" s="29" t="s">
        <v>8</v>
      </c>
      <c r="BS490" s="29" t="s">
        <v>6753</v>
      </c>
      <c r="BT490" s="29" t="b">
        <v>0</v>
      </c>
      <c r="BU490" s="29" t="b">
        <v>0</v>
      </c>
      <c r="BV490" s="29" t="b">
        <v>0</v>
      </c>
      <c r="BW490" s="29" t="b">
        <v>1</v>
      </c>
      <c r="BX490" s="29" t="b">
        <v>1</v>
      </c>
      <c r="BY490" s="29" t="b">
        <v>0</v>
      </c>
      <c r="BZ490" s="29" t="b">
        <v>0</v>
      </c>
      <c r="CA490" s="29" t="b">
        <v>0</v>
      </c>
      <c r="CB490" s="29">
        <v>1</v>
      </c>
      <c r="CC490" s="29" t="s">
        <v>6754</v>
      </c>
      <c r="CD490" s="29" t="s">
        <v>6755</v>
      </c>
      <c r="CE490" s="29" t="s">
        <v>6756</v>
      </c>
      <c r="CF490" s="29" t="s">
        <v>6749</v>
      </c>
    </row>
    <row r="491" spans="1:84" x14ac:dyDescent="0.25">
      <c r="A491" s="29" t="s">
        <v>6757</v>
      </c>
      <c r="B491" s="29">
        <v>310410946642114</v>
      </c>
      <c r="C491" s="29">
        <v>8.9014103279466398E+19</v>
      </c>
      <c r="D491" s="29">
        <v>353118084379430</v>
      </c>
      <c r="E491" s="29">
        <v>0</v>
      </c>
      <c r="F491" s="29">
        <v>11</v>
      </c>
      <c r="G491" s="29">
        <v>1465</v>
      </c>
      <c r="H491" s="29">
        <v>1465</v>
      </c>
      <c r="I491" s="29" t="s">
        <v>6758</v>
      </c>
      <c r="J491" s="29" t="s">
        <v>6759</v>
      </c>
      <c r="K491" s="50">
        <v>2.37386862619434E+16</v>
      </c>
      <c r="L491" s="50">
        <v>9037626312894440</v>
      </c>
      <c r="M491" s="50">
        <v>-2.9080850114472E+16</v>
      </c>
      <c r="N491" s="29" t="s">
        <v>18972</v>
      </c>
      <c r="O491" s="29">
        <v>1</v>
      </c>
      <c r="P491" s="29">
        <v>1</v>
      </c>
      <c r="Q491" s="29" t="s">
        <v>8</v>
      </c>
      <c r="R491" s="29" t="s">
        <v>8</v>
      </c>
      <c r="S491" s="29" t="s">
        <v>8</v>
      </c>
      <c r="T491" s="29" t="s">
        <v>8</v>
      </c>
      <c r="U491" s="29" t="s">
        <v>8</v>
      </c>
      <c r="V491" s="29" t="s">
        <v>8</v>
      </c>
      <c r="W491" s="29" t="s">
        <v>8</v>
      </c>
      <c r="X491" s="29" t="s">
        <v>8</v>
      </c>
      <c r="Y491" s="29" t="s">
        <v>8</v>
      </c>
      <c r="Z491" s="29" t="s">
        <v>8</v>
      </c>
      <c r="AA491" s="29" t="s">
        <v>8</v>
      </c>
      <c r="AB491" s="29" t="s">
        <v>8</v>
      </c>
      <c r="AC491" s="29" t="s">
        <v>8</v>
      </c>
      <c r="AD491" s="29" t="s">
        <v>8</v>
      </c>
      <c r="AE491" s="29" t="s">
        <v>8</v>
      </c>
      <c r="AF491" s="29" t="s">
        <v>8</v>
      </c>
      <c r="AG491" s="29" t="s">
        <v>8</v>
      </c>
      <c r="AH491" s="29" t="s">
        <v>8</v>
      </c>
      <c r="AI491" s="29" t="s">
        <v>8</v>
      </c>
      <c r="AJ491" s="29" t="s">
        <v>8</v>
      </c>
      <c r="AK491" s="29" t="s">
        <v>8</v>
      </c>
      <c r="AL491" s="29" t="s">
        <v>8</v>
      </c>
      <c r="AM491" s="29" t="s">
        <v>8</v>
      </c>
      <c r="AN491" s="29" t="s">
        <v>8</v>
      </c>
      <c r="AO491" s="29" t="s">
        <v>8</v>
      </c>
      <c r="AP491" s="29" t="s">
        <v>8</v>
      </c>
      <c r="AQ491" s="29" t="s">
        <v>8</v>
      </c>
      <c r="AR491" s="29" t="s">
        <v>8</v>
      </c>
      <c r="AS491" s="29" t="s">
        <v>8</v>
      </c>
      <c r="AT491" s="29" t="s">
        <v>8</v>
      </c>
      <c r="AU491" s="29" t="s">
        <v>8</v>
      </c>
      <c r="AV491" s="29" t="s">
        <v>8</v>
      </c>
      <c r="AW491" s="29" t="s">
        <v>8</v>
      </c>
      <c r="AX491" s="29" t="s">
        <v>8</v>
      </c>
      <c r="AY491" s="29" t="s">
        <v>8</v>
      </c>
      <c r="AZ491" s="29" t="s">
        <v>8</v>
      </c>
      <c r="BA491" s="29" t="s">
        <v>8</v>
      </c>
      <c r="BB491" s="29" t="s">
        <v>8</v>
      </c>
      <c r="BC491" s="29" t="s">
        <v>8</v>
      </c>
      <c r="BD491" s="29" t="s">
        <v>8</v>
      </c>
      <c r="BE491" s="29" t="s">
        <v>8</v>
      </c>
      <c r="BF491" s="29" t="s">
        <v>8</v>
      </c>
      <c r="BG491" s="29" t="s">
        <v>8</v>
      </c>
      <c r="BH491" s="29" t="s">
        <v>8</v>
      </c>
      <c r="BI491" s="29" t="s">
        <v>8</v>
      </c>
      <c r="BJ491" s="29" t="s">
        <v>8</v>
      </c>
      <c r="BK491" s="29" t="s">
        <v>8</v>
      </c>
      <c r="BL491" s="29" t="s">
        <v>8</v>
      </c>
      <c r="BM491" s="29" t="s">
        <v>8</v>
      </c>
      <c r="BN491" s="29" t="s">
        <v>8</v>
      </c>
      <c r="BO491" s="29" t="s">
        <v>8</v>
      </c>
      <c r="BP491" s="29" t="s">
        <v>8</v>
      </c>
      <c r="BQ491" s="29">
        <v>2</v>
      </c>
      <c r="BR491" s="29" t="s">
        <v>8</v>
      </c>
      <c r="BS491" s="29" t="s">
        <v>6760</v>
      </c>
      <c r="BT491" s="29" t="b">
        <v>0</v>
      </c>
      <c r="BU491" s="29" t="b">
        <v>0</v>
      </c>
      <c r="BV491" s="29" t="b">
        <v>0</v>
      </c>
      <c r="BW491" s="29" t="b">
        <v>1</v>
      </c>
      <c r="BX491" s="29" t="b">
        <v>1</v>
      </c>
      <c r="BY491" s="29" t="b">
        <v>0</v>
      </c>
      <c r="BZ491" s="29" t="b">
        <v>0</v>
      </c>
      <c r="CA491" s="29" t="b">
        <v>0</v>
      </c>
      <c r="CB491" s="29">
        <v>1</v>
      </c>
      <c r="CC491" s="29" t="s">
        <v>6761</v>
      </c>
      <c r="CD491" s="29" t="s">
        <v>6762</v>
      </c>
      <c r="CE491" s="29" t="s">
        <v>6763</v>
      </c>
      <c r="CF491" s="29" t="s">
        <v>6764</v>
      </c>
    </row>
    <row r="492" spans="1:84" x14ac:dyDescent="0.25">
      <c r="A492" s="29" t="s">
        <v>6765</v>
      </c>
      <c r="B492" s="29">
        <v>310410946642114</v>
      </c>
      <c r="C492" s="29">
        <v>8.9014103279466398E+19</v>
      </c>
      <c r="D492" s="29">
        <v>353118084379430</v>
      </c>
      <c r="E492" s="29">
        <v>0</v>
      </c>
      <c r="F492" s="29">
        <v>1</v>
      </c>
      <c r="G492" s="29">
        <v>1462</v>
      </c>
      <c r="H492" s="29">
        <v>1462</v>
      </c>
      <c r="I492" s="29" t="s">
        <v>6766</v>
      </c>
      <c r="J492" s="29" t="s">
        <v>6767</v>
      </c>
      <c r="K492" s="50">
        <v>2373978341748660</v>
      </c>
      <c r="L492" s="50">
        <v>9037185263053410</v>
      </c>
      <c r="M492" s="50">
        <v>-3.10727089497946E+16</v>
      </c>
      <c r="N492" s="29" t="s">
        <v>18977</v>
      </c>
      <c r="O492" s="29">
        <v>1</v>
      </c>
      <c r="P492" s="29">
        <v>1</v>
      </c>
      <c r="Q492" s="29" t="s">
        <v>19086</v>
      </c>
      <c r="R492" s="29" t="s">
        <v>8</v>
      </c>
      <c r="S492" s="29" t="s">
        <v>8</v>
      </c>
      <c r="T492" s="29" t="s">
        <v>8</v>
      </c>
      <c r="U492" s="29" t="s">
        <v>8</v>
      </c>
      <c r="V492" s="29" t="s">
        <v>8</v>
      </c>
      <c r="W492" s="29" t="s">
        <v>8</v>
      </c>
      <c r="X492" s="29" t="s">
        <v>8</v>
      </c>
      <c r="Y492" s="29" t="s">
        <v>8</v>
      </c>
      <c r="Z492" s="29" t="s">
        <v>8</v>
      </c>
      <c r="AA492" s="29" t="s">
        <v>8</v>
      </c>
      <c r="AB492" s="29" t="s">
        <v>8</v>
      </c>
      <c r="AC492" s="29" t="s">
        <v>8</v>
      </c>
      <c r="AD492" s="29" t="s">
        <v>8</v>
      </c>
      <c r="AE492" s="29" t="s">
        <v>8</v>
      </c>
      <c r="AF492" s="29" t="s">
        <v>8</v>
      </c>
      <c r="AG492" s="29" t="s">
        <v>8</v>
      </c>
      <c r="AH492" s="29" t="s">
        <v>8</v>
      </c>
      <c r="AI492" s="29" t="s">
        <v>8</v>
      </c>
      <c r="AJ492" s="29" t="s">
        <v>8</v>
      </c>
      <c r="AK492" s="29" t="s">
        <v>8</v>
      </c>
      <c r="AL492" s="29" t="s">
        <v>8</v>
      </c>
      <c r="AM492" s="29" t="s">
        <v>8</v>
      </c>
      <c r="AN492" s="29" t="s">
        <v>8</v>
      </c>
      <c r="AO492" s="29" t="s">
        <v>8</v>
      </c>
      <c r="AP492" s="29" t="s">
        <v>8</v>
      </c>
      <c r="AQ492" s="29" t="s">
        <v>8</v>
      </c>
      <c r="AR492" s="29" t="s">
        <v>8</v>
      </c>
      <c r="AS492" s="29" t="s">
        <v>8</v>
      </c>
      <c r="AT492" s="29" t="s">
        <v>8</v>
      </c>
      <c r="AU492" s="29" t="s">
        <v>8</v>
      </c>
      <c r="AV492" s="29" t="s">
        <v>8</v>
      </c>
      <c r="AW492" s="29" t="s">
        <v>8</v>
      </c>
      <c r="AX492" s="29" t="s">
        <v>8</v>
      </c>
      <c r="AY492" s="29" t="s">
        <v>8</v>
      </c>
      <c r="AZ492" s="29" t="s">
        <v>8</v>
      </c>
      <c r="BA492" s="29" t="s">
        <v>8</v>
      </c>
      <c r="BB492" s="29" t="s">
        <v>8</v>
      </c>
      <c r="BC492" s="29">
        <v>2</v>
      </c>
      <c r="BD492" s="29">
        <v>1</v>
      </c>
      <c r="BE492" s="29">
        <v>2</v>
      </c>
      <c r="BF492" s="29">
        <v>1</v>
      </c>
      <c r="BG492" s="29" t="s">
        <v>8</v>
      </c>
      <c r="BH492" s="29">
        <v>0</v>
      </c>
      <c r="BI492" s="29">
        <v>0</v>
      </c>
      <c r="BJ492" s="29">
        <v>0</v>
      </c>
      <c r="BK492" s="29">
        <v>0</v>
      </c>
      <c r="BL492" s="29">
        <v>0</v>
      </c>
      <c r="BM492" s="29">
        <v>1</v>
      </c>
      <c r="BN492" s="29">
        <v>1</v>
      </c>
      <c r="BO492" s="29">
        <v>1</v>
      </c>
      <c r="BP492" s="29">
        <v>1</v>
      </c>
      <c r="BQ492" s="29" t="s">
        <v>8</v>
      </c>
      <c r="BR492" s="29" t="s">
        <v>8</v>
      </c>
      <c r="BS492" s="29" t="s">
        <v>5355</v>
      </c>
      <c r="BT492" s="29" t="b">
        <v>0</v>
      </c>
      <c r="BU492" s="29" t="b">
        <v>0</v>
      </c>
      <c r="BV492" s="29" t="b">
        <v>0</v>
      </c>
      <c r="BW492" s="29" t="b">
        <v>1</v>
      </c>
      <c r="BX492" s="29" t="b">
        <v>1</v>
      </c>
      <c r="BY492" s="29" t="b">
        <v>0</v>
      </c>
      <c r="BZ492" s="29" t="b">
        <v>0</v>
      </c>
      <c r="CA492" s="29" t="b">
        <v>0</v>
      </c>
      <c r="CB492" s="29">
        <v>1</v>
      </c>
      <c r="CC492" s="29" t="s">
        <v>6768</v>
      </c>
      <c r="CD492" s="29" t="s">
        <v>6769</v>
      </c>
      <c r="CE492" s="29" t="s">
        <v>6770</v>
      </c>
      <c r="CF492" s="29" t="s">
        <v>6771</v>
      </c>
    </row>
    <row r="493" spans="1:84" x14ac:dyDescent="0.25">
      <c r="A493" s="29" t="s">
        <v>6772</v>
      </c>
      <c r="B493" s="29">
        <v>310410946642114</v>
      </c>
      <c r="C493" s="29">
        <v>8.9014103279466398E+19</v>
      </c>
      <c r="D493" s="29">
        <v>353118084379430</v>
      </c>
      <c r="E493" s="29">
        <v>0</v>
      </c>
      <c r="F493" s="29">
        <v>1</v>
      </c>
      <c r="G493" s="29">
        <v>1463</v>
      </c>
      <c r="H493" s="29">
        <v>1463</v>
      </c>
      <c r="I493" s="29" t="s">
        <v>6773</v>
      </c>
      <c r="J493" s="29" t="s">
        <v>6774</v>
      </c>
      <c r="K493" s="50">
        <v>2374051165362300</v>
      </c>
      <c r="L493" s="50">
        <v>9037185190537090</v>
      </c>
      <c r="M493" s="50">
        <v>2.76806301671193E+16</v>
      </c>
      <c r="N493" s="29" t="s">
        <v>18977</v>
      </c>
      <c r="O493" s="29">
        <v>1</v>
      </c>
      <c r="P493" s="29">
        <v>1</v>
      </c>
      <c r="Q493" s="29" t="s">
        <v>19088</v>
      </c>
      <c r="R493" s="29" t="s">
        <v>8</v>
      </c>
      <c r="S493" s="29" t="s">
        <v>8</v>
      </c>
      <c r="T493" s="29" t="s">
        <v>8</v>
      </c>
      <c r="U493" s="29" t="s">
        <v>8</v>
      </c>
      <c r="V493" s="29" t="s">
        <v>8</v>
      </c>
      <c r="W493" s="29" t="s">
        <v>8</v>
      </c>
      <c r="X493" s="29" t="s">
        <v>8</v>
      </c>
      <c r="Y493" s="29" t="s">
        <v>8</v>
      </c>
      <c r="Z493" s="29" t="s">
        <v>8</v>
      </c>
      <c r="AA493" s="29" t="s">
        <v>8</v>
      </c>
      <c r="AB493" s="29" t="s">
        <v>8</v>
      </c>
      <c r="AC493" s="29" t="s">
        <v>8</v>
      </c>
      <c r="AD493" s="29" t="s">
        <v>8</v>
      </c>
      <c r="AE493" s="29" t="s">
        <v>8</v>
      </c>
      <c r="AF493" s="29" t="s">
        <v>8</v>
      </c>
      <c r="AG493" s="29" t="s">
        <v>8</v>
      </c>
      <c r="AH493" s="29" t="s">
        <v>8</v>
      </c>
      <c r="AI493" s="29" t="s">
        <v>8</v>
      </c>
      <c r="AJ493" s="29" t="s">
        <v>8</v>
      </c>
      <c r="AK493" s="29" t="s">
        <v>8</v>
      </c>
      <c r="AL493" s="29" t="s">
        <v>8</v>
      </c>
      <c r="AM493" s="29" t="s">
        <v>8</v>
      </c>
      <c r="AN493" s="29" t="s">
        <v>8</v>
      </c>
      <c r="AO493" s="29" t="s">
        <v>8</v>
      </c>
      <c r="AP493" s="29" t="s">
        <v>8</v>
      </c>
      <c r="AQ493" s="29" t="s">
        <v>8</v>
      </c>
      <c r="AR493" s="29" t="s">
        <v>8</v>
      </c>
      <c r="AS493" s="29" t="s">
        <v>8</v>
      </c>
      <c r="AT493" s="29" t="s">
        <v>8</v>
      </c>
      <c r="AU493" s="29" t="s">
        <v>8</v>
      </c>
      <c r="AV493" s="29" t="s">
        <v>8</v>
      </c>
      <c r="AW493" s="29" t="s">
        <v>8</v>
      </c>
      <c r="AX493" s="29" t="s">
        <v>8</v>
      </c>
      <c r="AY493" s="29" t="s">
        <v>8</v>
      </c>
      <c r="AZ493" s="29" t="s">
        <v>8</v>
      </c>
      <c r="BA493" s="29" t="s">
        <v>8</v>
      </c>
      <c r="BB493" s="29" t="s">
        <v>8</v>
      </c>
      <c r="BC493" s="29">
        <v>3</v>
      </c>
      <c r="BD493" s="29">
        <v>1</v>
      </c>
      <c r="BE493" s="29">
        <v>2</v>
      </c>
      <c r="BF493" s="29">
        <v>1</v>
      </c>
      <c r="BG493" s="29" t="s">
        <v>8</v>
      </c>
      <c r="BH493" s="29">
        <v>1</v>
      </c>
      <c r="BI493" s="29">
        <v>0</v>
      </c>
      <c r="BJ493" s="29">
        <v>0</v>
      </c>
      <c r="BK493" s="29">
        <v>0</v>
      </c>
      <c r="BL493" s="29">
        <v>0</v>
      </c>
      <c r="BM493" s="29">
        <v>1</v>
      </c>
      <c r="BN493" s="29">
        <v>0</v>
      </c>
      <c r="BO493" s="29">
        <v>1</v>
      </c>
      <c r="BP493" s="29">
        <v>2</v>
      </c>
      <c r="BQ493" s="29" t="s">
        <v>8</v>
      </c>
      <c r="BR493" s="29" t="s">
        <v>8</v>
      </c>
      <c r="BS493" s="29" t="s">
        <v>6775</v>
      </c>
      <c r="BT493" s="29" t="b">
        <v>0</v>
      </c>
      <c r="BU493" s="29" t="b">
        <v>0</v>
      </c>
      <c r="BV493" s="29" t="b">
        <v>0</v>
      </c>
      <c r="BW493" s="29" t="b">
        <v>1</v>
      </c>
      <c r="BX493" s="29" t="b">
        <v>1</v>
      </c>
      <c r="BY493" s="29" t="b">
        <v>0</v>
      </c>
      <c r="BZ493" s="29" t="b">
        <v>0</v>
      </c>
      <c r="CA493" s="29" t="b">
        <v>0</v>
      </c>
      <c r="CB493" s="29">
        <v>1</v>
      </c>
      <c r="CC493" s="29" t="s">
        <v>6776</v>
      </c>
      <c r="CD493" s="29" t="s">
        <v>6777</v>
      </c>
      <c r="CE493" s="29" t="s">
        <v>6778</v>
      </c>
      <c r="CF493" s="29" t="s">
        <v>6779</v>
      </c>
    </row>
    <row r="494" spans="1:84" x14ac:dyDescent="0.25">
      <c r="A494" s="29" t="s">
        <v>6780</v>
      </c>
      <c r="B494" s="29">
        <v>310410946642114</v>
      </c>
      <c r="C494" s="29">
        <v>8.9014103279466398E+19</v>
      </c>
      <c r="D494" s="29">
        <v>353118084379430</v>
      </c>
      <c r="E494" s="29">
        <v>0</v>
      </c>
      <c r="F494" s="29">
        <v>11</v>
      </c>
      <c r="G494" s="29">
        <v>1464</v>
      </c>
      <c r="H494" s="29">
        <v>1464</v>
      </c>
      <c r="I494" s="29" t="s">
        <v>6781</v>
      </c>
      <c r="J494" s="29" t="s">
        <v>6782</v>
      </c>
      <c r="K494" s="50">
        <v>2.37427602760638E+16</v>
      </c>
      <c r="L494" s="50">
        <v>9037179518269960</v>
      </c>
      <c r="M494" s="50">
        <v>-1.44176813572458E+16</v>
      </c>
      <c r="N494" s="29" t="s">
        <v>18977</v>
      </c>
      <c r="O494" s="29">
        <v>1</v>
      </c>
      <c r="P494" s="29">
        <v>1</v>
      </c>
      <c r="Q494" s="29" t="s">
        <v>8</v>
      </c>
      <c r="R494" s="29" t="s">
        <v>8</v>
      </c>
      <c r="S494" s="29" t="s">
        <v>8</v>
      </c>
      <c r="T494" s="29" t="s">
        <v>8</v>
      </c>
      <c r="U494" s="29" t="s">
        <v>8</v>
      </c>
      <c r="V494" s="29" t="s">
        <v>8</v>
      </c>
      <c r="W494" s="29" t="s">
        <v>8</v>
      </c>
      <c r="X494" s="29" t="s">
        <v>8</v>
      </c>
      <c r="Y494" s="29" t="s">
        <v>8</v>
      </c>
      <c r="Z494" s="29" t="s">
        <v>8</v>
      </c>
      <c r="AA494" s="29" t="s">
        <v>8</v>
      </c>
      <c r="AB494" s="29" t="s">
        <v>8</v>
      </c>
      <c r="AC494" s="29" t="s">
        <v>8</v>
      </c>
      <c r="AD494" s="29" t="s">
        <v>8</v>
      </c>
      <c r="AE494" s="29" t="s">
        <v>8</v>
      </c>
      <c r="AF494" s="29" t="s">
        <v>8</v>
      </c>
      <c r="AG494" s="29" t="s">
        <v>8</v>
      </c>
      <c r="AH494" s="29" t="s">
        <v>8</v>
      </c>
      <c r="AI494" s="29" t="s">
        <v>8</v>
      </c>
      <c r="AJ494" s="29" t="s">
        <v>8</v>
      </c>
      <c r="AK494" s="29" t="s">
        <v>8</v>
      </c>
      <c r="AL494" s="29" t="s">
        <v>8</v>
      </c>
      <c r="AM494" s="29" t="s">
        <v>8</v>
      </c>
      <c r="AN494" s="29" t="s">
        <v>8</v>
      </c>
      <c r="AO494" s="29" t="s">
        <v>8</v>
      </c>
      <c r="AP494" s="29" t="s">
        <v>8</v>
      </c>
      <c r="AQ494" s="29" t="s">
        <v>8</v>
      </c>
      <c r="AR494" s="29" t="s">
        <v>8</v>
      </c>
      <c r="AS494" s="29" t="s">
        <v>8</v>
      </c>
      <c r="AT494" s="29" t="s">
        <v>8</v>
      </c>
      <c r="AU494" s="29" t="s">
        <v>8</v>
      </c>
      <c r="AV494" s="29" t="s">
        <v>8</v>
      </c>
      <c r="AW494" s="29" t="s">
        <v>8</v>
      </c>
      <c r="AX494" s="29" t="s">
        <v>8</v>
      </c>
      <c r="AY494" s="29" t="s">
        <v>8</v>
      </c>
      <c r="AZ494" s="29" t="s">
        <v>8</v>
      </c>
      <c r="BA494" s="29" t="s">
        <v>8</v>
      </c>
      <c r="BB494" s="29" t="s">
        <v>8</v>
      </c>
      <c r="BC494" s="29" t="s">
        <v>8</v>
      </c>
      <c r="BD494" s="29" t="s">
        <v>8</v>
      </c>
      <c r="BE494" s="29" t="s">
        <v>8</v>
      </c>
      <c r="BF494" s="29" t="s">
        <v>8</v>
      </c>
      <c r="BG494" s="29" t="s">
        <v>8</v>
      </c>
      <c r="BH494" s="29" t="s">
        <v>8</v>
      </c>
      <c r="BI494" s="29" t="s">
        <v>8</v>
      </c>
      <c r="BJ494" s="29" t="s">
        <v>8</v>
      </c>
      <c r="BK494" s="29" t="s">
        <v>8</v>
      </c>
      <c r="BL494" s="29" t="s">
        <v>8</v>
      </c>
      <c r="BM494" s="29" t="s">
        <v>8</v>
      </c>
      <c r="BN494" s="29" t="s">
        <v>8</v>
      </c>
      <c r="BO494" s="29" t="s">
        <v>8</v>
      </c>
      <c r="BP494" s="29" t="s">
        <v>8</v>
      </c>
      <c r="BQ494" s="29">
        <v>1</v>
      </c>
      <c r="BR494" s="29" t="s">
        <v>8</v>
      </c>
      <c r="BS494" s="29" t="s">
        <v>6783</v>
      </c>
      <c r="BT494" s="29" t="b">
        <v>0</v>
      </c>
      <c r="BU494" s="29" t="b">
        <v>0</v>
      </c>
      <c r="BV494" s="29" t="b">
        <v>0</v>
      </c>
      <c r="BW494" s="29" t="b">
        <v>1</v>
      </c>
      <c r="BX494" s="29" t="b">
        <v>1</v>
      </c>
      <c r="BY494" s="29" t="b">
        <v>0</v>
      </c>
      <c r="BZ494" s="29" t="b">
        <v>0</v>
      </c>
      <c r="CA494" s="29" t="b">
        <v>0</v>
      </c>
      <c r="CB494" s="29">
        <v>1</v>
      </c>
      <c r="CC494" s="29" t="s">
        <v>6784</v>
      </c>
      <c r="CD494" s="29" t="s">
        <v>6785</v>
      </c>
      <c r="CE494" s="29" t="s">
        <v>6786</v>
      </c>
      <c r="CF494" s="29" t="s">
        <v>6787</v>
      </c>
    </row>
    <row r="495" spans="1:84" x14ac:dyDescent="0.25">
      <c r="A495" s="29" t="s">
        <v>6788</v>
      </c>
      <c r="B495" s="29">
        <v>310410946642114</v>
      </c>
      <c r="C495" s="29">
        <v>8.9014103279466398E+19</v>
      </c>
      <c r="D495" s="29">
        <v>353118084379430</v>
      </c>
      <c r="E495" s="29">
        <v>0</v>
      </c>
      <c r="F495" s="29">
        <v>10</v>
      </c>
      <c r="G495" s="29">
        <v>1478</v>
      </c>
      <c r="H495" s="29">
        <v>1478</v>
      </c>
      <c r="I495" s="29" t="s">
        <v>6789</v>
      </c>
      <c r="J495" s="29" t="s">
        <v>6790</v>
      </c>
      <c r="K495" s="50">
        <v>2374063029186270</v>
      </c>
      <c r="L495" s="50">
        <v>9037445758269280</v>
      </c>
      <c r="M495" s="50">
        <v>-2.33429583817876E+16</v>
      </c>
      <c r="N495" s="29" t="s">
        <v>18972</v>
      </c>
      <c r="O495" s="29">
        <v>2</v>
      </c>
      <c r="P495" s="29">
        <v>1</v>
      </c>
      <c r="Q495" s="29" t="s">
        <v>19172</v>
      </c>
      <c r="R495" s="29" t="s">
        <v>8</v>
      </c>
      <c r="S495" s="29" t="s">
        <v>8</v>
      </c>
      <c r="T495" s="29" t="s">
        <v>8</v>
      </c>
      <c r="U495" s="29" t="s">
        <v>8</v>
      </c>
      <c r="V495" s="29" t="s">
        <v>8</v>
      </c>
      <c r="W495" s="29" t="s">
        <v>8</v>
      </c>
      <c r="X495" s="29" t="s">
        <v>8</v>
      </c>
      <c r="Y495" s="29" t="s">
        <v>8</v>
      </c>
      <c r="Z495" s="29" t="s">
        <v>8</v>
      </c>
      <c r="AA495" s="29" t="s">
        <v>8</v>
      </c>
      <c r="AB495" s="29" t="s">
        <v>8</v>
      </c>
      <c r="AC495" s="29" t="s">
        <v>8</v>
      </c>
      <c r="AD495" s="29" t="s">
        <v>8</v>
      </c>
      <c r="AE495" s="29" t="s">
        <v>8</v>
      </c>
      <c r="AF495" s="29" t="s">
        <v>8</v>
      </c>
      <c r="AG495" s="29" t="s">
        <v>8</v>
      </c>
      <c r="AH495" s="29" t="s">
        <v>8</v>
      </c>
      <c r="AI495" s="29" t="s">
        <v>8</v>
      </c>
      <c r="AJ495" s="29" t="s">
        <v>8</v>
      </c>
      <c r="AK495" s="29" t="s">
        <v>8</v>
      </c>
      <c r="AL495" s="29" t="s">
        <v>8</v>
      </c>
      <c r="AM495" s="29">
        <v>3</v>
      </c>
      <c r="AN495" s="29" t="s">
        <v>8</v>
      </c>
      <c r="AO495" s="29">
        <v>0</v>
      </c>
      <c r="AP495" s="29" t="s">
        <v>8</v>
      </c>
      <c r="AQ495" s="29">
        <v>1</v>
      </c>
      <c r="AR495" s="29" t="s">
        <v>18989</v>
      </c>
      <c r="AS495" s="29" t="s">
        <v>19052</v>
      </c>
      <c r="AT495" s="29" t="s">
        <v>8</v>
      </c>
      <c r="AU495" s="29" t="s">
        <v>8</v>
      </c>
      <c r="AV495" s="29" t="s">
        <v>8</v>
      </c>
      <c r="AW495" s="29" t="s">
        <v>8</v>
      </c>
      <c r="AX495" s="29" t="s">
        <v>8</v>
      </c>
      <c r="AY495" s="29" t="s">
        <v>8</v>
      </c>
      <c r="AZ495" s="29" t="s">
        <v>8</v>
      </c>
      <c r="BA495" s="29" t="s">
        <v>8</v>
      </c>
      <c r="BB495" s="29" t="s">
        <v>8</v>
      </c>
      <c r="BC495" s="29" t="s">
        <v>8</v>
      </c>
      <c r="BD495" s="29" t="s">
        <v>8</v>
      </c>
      <c r="BE495" s="29" t="s">
        <v>8</v>
      </c>
      <c r="BF495" s="29" t="s">
        <v>8</v>
      </c>
      <c r="BG495" s="29" t="s">
        <v>8</v>
      </c>
      <c r="BH495" s="29" t="s">
        <v>8</v>
      </c>
      <c r="BI495" s="29" t="s">
        <v>8</v>
      </c>
      <c r="BJ495" s="29" t="s">
        <v>8</v>
      </c>
      <c r="BK495" s="29" t="s">
        <v>8</v>
      </c>
      <c r="BL495" s="29" t="s">
        <v>8</v>
      </c>
      <c r="BM495" s="29" t="s">
        <v>8</v>
      </c>
      <c r="BN495" s="29" t="s">
        <v>8</v>
      </c>
      <c r="BO495" s="29" t="s">
        <v>8</v>
      </c>
      <c r="BP495" s="29" t="s">
        <v>8</v>
      </c>
      <c r="BQ495" s="29" t="s">
        <v>8</v>
      </c>
      <c r="BR495" s="29" t="s">
        <v>8</v>
      </c>
      <c r="BS495" s="29" t="s">
        <v>832</v>
      </c>
      <c r="BT495" s="29" t="b">
        <v>0</v>
      </c>
      <c r="BU495" s="29" t="b">
        <v>0</v>
      </c>
      <c r="BV495" s="29" t="b">
        <v>0</v>
      </c>
      <c r="BW495" s="29" t="b">
        <v>1</v>
      </c>
      <c r="BX495" s="29" t="b">
        <v>1</v>
      </c>
      <c r="BY495" s="29" t="b">
        <v>0</v>
      </c>
      <c r="BZ495" s="29" t="b">
        <v>0</v>
      </c>
      <c r="CA495" s="29" t="b">
        <v>0</v>
      </c>
      <c r="CB495" s="29">
        <v>1</v>
      </c>
      <c r="CC495" s="29" t="s">
        <v>6791</v>
      </c>
      <c r="CD495" s="29" t="s">
        <v>6792</v>
      </c>
      <c r="CE495" s="29" t="s">
        <v>6793</v>
      </c>
      <c r="CF495" s="29" t="s">
        <v>6794</v>
      </c>
    </row>
    <row r="496" spans="1:84" x14ac:dyDescent="0.25">
      <c r="A496" s="29" t="s">
        <v>6795</v>
      </c>
      <c r="B496" s="29">
        <v>310410946642114</v>
      </c>
      <c r="C496" s="29">
        <v>8.9014103279466398E+19</v>
      </c>
      <c r="D496" s="29">
        <v>353118084379430</v>
      </c>
      <c r="E496" s="29">
        <v>0</v>
      </c>
      <c r="F496" s="29">
        <v>10</v>
      </c>
      <c r="G496" s="29">
        <v>1479</v>
      </c>
      <c r="H496" s="29">
        <v>1479</v>
      </c>
      <c r="I496" s="29" t="s">
        <v>6796</v>
      </c>
      <c r="J496" s="29" t="s">
        <v>6797</v>
      </c>
      <c r="K496" s="50">
        <v>2.37385541835572E+16</v>
      </c>
      <c r="L496" s="50">
        <v>9037353762975620</v>
      </c>
      <c r="M496" s="50">
        <v>-3511487612435310</v>
      </c>
      <c r="N496" s="29" t="s">
        <v>18972</v>
      </c>
      <c r="O496" s="29">
        <v>2</v>
      </c>
      <c r="P496" s="29">
        <v>1</v>
      </c>
      <c r="Q496" s="29" t="s">
        <v>18997</v>
      </c>
      <c r="R496" s="29" t="s">
        <v>8</v>
      </c>
      <c r="S496" s="29" t="s">
        <v>8</v>
      </c>
      <c r="T496" s="29" t="s">
        <v>8</v>
      </c>
      <c r="U496" s="29" t="s">
        <v>8</v>
      </c>
      <c r="V496" s="29" t="s">
        <v>8</v>
      </c>
      <c r="W496" s="29" t="s">
        <v>8</v>
      </c>
      <c r="X496" s="29" t="s">
        <v>8</v>
      </c>
      <c r="Y496" s="29" t="s">
        <v>8</v>
      </c>
      <c r="Z496" s="29" t="s">
        <v>8</v>
      </c>
      <c r="AA496" s="29" t="s">
        <v>8</v>
      </c>
      <c r="AB496" s="29" t="s">
        <v>8</v>
      </c>
      <c r="AC496" s="29" t="s">
        <v>8</v>
      </c>
      <c r="AD496" s="29" t="s">
        <v>8</v>
      </c>
      <c r="AE496" s="29" t="s">
        <v>8</v>
      </c>
      <c r="AF496" s="29" t="s">
        <v>8</v>
      </c>
      <c r="AG496" s="29" t="s">
        <v>8</v>
      </c>
      <c r="AH496" s="29" t="s">
        <v>8</v>
      </c>
      <c r="AI496" s="29" t="s">
        <v>8</v>
      </c>
      <c r="AJ496" s="29" t="s">
        <v>8</v>
      </c>
      <c r="AK496" s="29" t="s">
        <v>8</v>
      </c>
      <c r="AL496" s="29" t="s">
        <v>8</v>
      </c>
      <c r="AM496" s="29">
        <v>3</v>
      </c>
      <c r="AN496" s="29" t="s">
        <v>8</v>
      </c>
      <c r="AO496" s="29">
        <v>0</v>
      </c>
      <c r="AP496" s="29" t="s">
        <v>8</v>
      </c>
      <c r="AQ496" s="29">
        <v>1</v>
      </c>
      <c r="AR496" s="29" t="s">
        <v>19003</v>
      </c>
      <c r="AS496" s="29" t="s">
        <v>19008</v>
      </c>
      <c r="AT496" s="29" t="s">
        <v>8</v>
      </c>
      <c r="AU496" s="29" t="s">
        <v>8</v>
      </c>
      <c r="AV496" s="29" t="s">
        <v>8</v>
      </c>
      <c r="AW496" s="29" t="s">
        <v>8</v>
      </c>
      <c r="AX496" s="29" t="s">
        <v>8</v>
      </c>
      <c r="AY496" s="29" t="s">
        <v>8</v>
      </c>
      <c r="AZ496" s="29" t="s">
        <v>8</v>
      </c>
      <c r="BA496" s="29" t="s">
        <v>8</v>
      </c>
      <c r="BB496" s="29" t="s">
        <v>8</v>
      </c>
      <c r="BC496" s="29" t="s">
        <v>8</v>
      </c>
      <c r="BD496" s="29" t="s">
        <v>8</v>
      </c>
      <c r="BE496" s="29" t="s">
        <v>8</v>
      </c>
      <c r="BF496" s="29" t="s">
        <v>8</v>
      </c>
      <c r="BG496" s="29" t="s">
        <v>8</v>
      </c>
      <c r="BH496" s="29" t="s">
        <v>8</v>
      </c>
      <c r="BI496" s="29" t="s">
        <v>8</v>
      </c>
      <c r="BJ496" s="29" t="s">
        <v>8</v>
      </c>
      <c r="BK496" s="29" t="s">
        <v>8</v>
      </c>
      <c r="BL496" s="29" t="s">
        <v>8</v>
      </c>
      <c r="BM496" s="29" t="s">
        <v>8</v>
      </c>
      <c r="BN496" s="29" t="s">
        <v>8</v>
      </c>
      <c r="BO496" s="29" t="s">
        <v>8</v>
      </c>
      <c r="BP496" s="29" t="s">
        <v>8</v>
      </c>
      <c r="BQ496" s="29" t="s">
        <v>8</v>
      </c>
      <c r="BR496" s="29" t="s">
        <v>8</v>
      </c>
      <c r="BS496" s="29" t="s">
        <v>6798</v>
      </c>
      <c r="BT496" s="29" t="b">
        <v>0</v>
      </c>
      <c r="BU496" s="29" t="b">
        <v>0</v>
      </c>
      <c r="BV496" s="29" t="b">
        <v>0</v>
      </c>
      <c r="BW496" s="29" t="b">
        <v>1</v>
      </c>
      <c r="BX496" s="29" t="b">
        <v>1</v>
      </c>
      <c r="BY496" s="29" t="b">
        <v>0</v>
      </c>
      <c r="BZ496" s="29" t="b">
        <v>0</v>
      </c>
      <c r="CA496" s="29" t="b">
        <v>0</v>
      </c>
      <c r="CB496" s="29">
        <v>1</v>
      </c>
      <c r="CC496" s="29" t="s">
        <v>6799</v>
      </c>
      <c r="CD496" s="29" t="s">
        <v>6800</v>
      </c>
      <c r="CE496" s="29" t="s">
        <v>6801</v>
      </c>
      <c r="CF496" s="29" t="s">
        <v>6802</v>
      </c>
    </row>
    <row r="497" spans="1:84" x14ac:dyDescent="0.25">
      <c r="A497" s="29" t="s">
        <v>6803</v>
      </c>
      <c r="B497" s="29">
        <v>310410946642114</v>
      </c>
      <c r="C497" s="29">
        <v>8.9014103279466398E+19</v>
      </c>
      <c r="D497" s="29">
        <v>353118084379430</v>
      </c>
      <c r="E497" s="29">
        <v>0</v>
      </c>
      <c r="F497" s="29">
        <v>10</v>
      </c>
      <c r="G497" s="29">
        <v>1480</v>
      </c>
      <c r="H497" s="29">
        <v>1480</v>
      </c>
      <c r="I497" s="29" t="s">
        <v>6804</v>
      </c>
      <c r="J497" s="29" t="s">
        <v>6805</v>
      </c>
      <c r="K497" s="50">
        <v>2.37393861470098E+16</v>
      </c>
      <c r="L497" s="50">
        <v>9037206421877100</v>
      </c>
      <c r="M497" s="50">
        <v>-3.18328917816842E+16</v>
      </c>
      <c r="N497" s="29" t="s">
        <v>18972</v>
      </c>
      <c r="O497" s="29">
        <v>2</v>
      </c>
      <c r="P497" s="29">
        <v>1</v>
      </c>
      <c r="Q497" s="29" t="s">
        <v>18997</v>
      </c>
      <c r="R497" s="29" t="s">
        <v>8</v>
      </c>
      <c r="S497" s="29" t="s">
        <v>8</v>
      </c>
      <c r="T497" s="29" t="s">
        <v>8</v>
      </c>
      <c r="U497" s="29" t="s">
        <v>8</v>
      </c>
      <c r="V497" s="29" t="s">
        <v>8</v>
      </c>
      <c r="W497" s="29" t="s">
        <v>8</v>
      </c>
      <c r="X497" s="29" t="s">
        <v>8</v>
      </c>
      <c r="Y497" s="29" t="s">
        <v>8</v>
      </c>
      <c r="Z497" s="29" t="s">
        <v>8</v>
      </c>
      <c r="AA497" s="29" t="s">
        <v>8</v>
      </c>
      <c r="AB497" s="29" t="s">
        <v>8</v>
      </c>
      <c r="AC497" s="29" t="s">
        <v>8</v>
      </c>
      <c r="AD497" s="29" t="s">
        <v>8</v>
      </c>
      <c r="AE497" s="29" t="s">
        <v>8</v>
      </c>
      <c r="AF497" s="29" t="s">
        <v>8</v>
      </c>
      <c r="AG497" s="29" t="s">
        <v>8</v>
      </c>
      <c r="AH497" s="29" t="s">
        <v>8</v>
      </c>
      <c r="AI497" s="29" t="s">
        <v>8</v>
      </c>
      <c r="AJ497" s="29" t="s">
        <v>8</v>
      </c>
      <c r="AK497" s="29" t="s">
        <v>8</v>
      </c>
      <c r="AL497" s="29" t="s">
        <v>8</v>
      </c>
      <c r="AM497" s="29">
        <v>3</v>
      </c>
      <c r="AN497" s="29" t="s">
        <v>8</v>
      </c>
      <c r="AO497" s="29">
        <v>0</v>
      </c>
      <c r="AP497" s="29" t="s">
        <v>8</v>
      </c>
      <c r="AQ497" s="29">
        <v>1</v>
      </c>
      <c r="AR497" s="29" t="s">
        <v>18998</v>
      </c>
      <c r="AS497" s="29" t="s">
        <v>18974</v>
      </c>
      <c r="AT497" s="29" t="s">
        <v>8</v>
      </c>
      <c r="AU497" s="29" t="s">
        <v>8</v>
      </c>
      <c r="AV497" s="29" t="s">
        <v>8</v>
      </c>
      <c r="AW497" s="29" t="s">
        <v>8</v>
      </c>
      <c r="AX497" s="29" t="s">
        <v>8</v>
      </c>
      <c r="AY497" s="29" t="s">
        <v>8</v>
      </c>
      <c r="AZ497" s="29" t="s">
        <v>8</v>
      </c>
      <c r="BA497" s="29" t="s">
        <v>8</v>
      </c>
      <c r="BB497" s="29" t="s">
        <v>8</v>
      </c>
      <c r="BC497" s="29" t="s">
        <v>8</v>
      </c>
      <c r="BD497" s="29" t="s">
        <v>8</v>
      </c>
      <c r="BE497" s="29" t="s">
        <v>8</v>
      </c>
      <c r="BF497" s="29" t="s">
        <v>8</v>
      </c>
      <c r="BG497" s="29" t="s">
        <v>8</v>
      </c>
      <c r="BH497" s="29" t="s">
        <v>8</v>
      </c>
      <c r="BI497" s="29" t="s">
        <v>8</v>
      </c>
      <c r="BJ497" s="29" t="s">
        <v>8</v>
      </c>
      <c r="BK497" s="29" t="s">
        <v>8</v>
      </c>
      <c r="BL497" s="29" t="s">
        <v>8</v>
      </c>
      <c r="BM497" s="29" t="s">
        <v>8</v>
      </c>
      <c r="BN497" s="29" t="s">
        <v>8</v>
      </c>
      <c r="BO497" s="29" t="s">
        <v>8</v>
      </c>
      <c r="BP497" s="29" t="s">
        <v>8</v>
      </c>
      <c r="BQ497" s="29" t="s">
        <v>8</v>
      </c>
      <c r="BR497" s="29" t="s">
        <v>8</v>
      </c>
      <c r="BS497" s="29" t="s">
        <v>832</v>
      </c>
      <c r="BT497" s="29" t="b">
        <v>0</v>
      </c>
      <c r="BU497" s="29" t="b">
        <v>0</v>
      </c>
      <c r="BV497" s="29" t="b">
        <v>0</v>
      </c>
      <c r="BW497" s="29" t="b">
        <v>1</v>
      </c>
      <c r="BX497" s="29" t="b">
        <v>1</v>
      </c>
      <c r="BY497" s="29" t="b">
        <v>0</v>
      </c>
      <c r="BZ497" s="29" t="b">
        <v>0</v>
      </c>
      <c r="CA497" s="29" t="b">
        <v>0</v>
      </c>
      <c r="CB497" s="29">
        <v>1</v>
      </c>
      <c r="CC497" s="29" t="s">
        <v>6806</v>
      </c>
      <c r="CD497" s="29" t="s">
        <v>6807</v>
      </c>
      <c r="CE497" s="29" t="s">
        <v>6808</v>
      </c>
      <c r="CF497" s="29" t="s">
        <v>6809</v>
      </c>
    </row>
    <row r="498" spans="1:84" x14ac:dyDescent="0.25">
      <c r="A498" s="29" t="s">
        <v>6810</v>
      </c>
      <c r="B498" s="29">
        <v>310410946642114</v>
      </c>
      <c r="C498" s="29">
        <v>8.9014103279466398E+19</v>
      </c>
      <c r="D498" s="29">
        <v>353118084379430</v>
      </c>
      <c r="E498" s="29">
        <v>0</v>
      </c>
      <c r="F498" s="29">
        <v>11</v>
      </c>
      <c r="G498" s="29">
        <v>1475</v>
      </c>
      <c r="H498" s="29">
        <v>1475</v>
      </c>
      <c r="I498" s="29" t="s">
        <v>6811</v>
      </c>
      <c r="J498" s="29" t="s">
        <v>6812</v>
      </c>
      <c r="K498" s="50">
        <v>2374035839321130</v>
      </c>
      <c r="L498" s="50">
        <v>9037091422179090</v>
      </c>
      <c r="M498" s="50">
        <v>-4366178608218790</v>
      </c>
      <c r="N498" s="29" t="s">
        <v>18972</v>
      </c>
      <c r="O498" s="29">
        <v>2</v>
      </c>
      <c r="P498" s="29">
        <v>1</v>
      </c>
      <c r="Q498" s="29" t="s">
        <v>8</v>
      </c>
      <c r="R498" s="29" t="s">
        <v>8</v>
      </c>
      <c r="S498" s="29" t="s">
        <v>8</v>
      </c>
      <c r="T498" s="29" t="s">
        <v>8</v>
      </c>
      <c r="U498" s="29" t="s">
        <v>8</v>
      </c>
      <c r="V498" s="29" t="s">
        <v>8</v>
      </c>
      <c r="W498" s="29" t="s">
        <v>8</v>
      </c>
      <c r="X498" s="29" t="s">
        <v>8</v>
      </c>
      <c r="Y498" s="29" t="s">
        <v>8</v>
      </c>
      <c r="Z498" s="29" t="s">
        <v>8</v>
      </c>
      <c r="AA498" s="29" t="s">
        <v>8</v>
      </c>
      <c r="AB498" s="29" t="s">
        <v>8</v>
      </c>
      <c r="AC498" s="29" t="s">
        <v>8</v>
      </c>
      <c r="AD498" s="29" t="s">
        <v>8</v>
      </c>
      <c r="AE498" s="29" t="s">
        <v>8</v>
      </c>
      <c r="AF498" s="29" t="s">
        <v>8</v>
      </c>
      <c r="AG498" s="29" t="s">
        <v>8</v>
      </c>
      <c r="AH498" s="29" t="s">
        <v>8</v>
      </c>
      <c r="AI498" s="29" t="s">
        <v>8</v>
      </c>
      <c r="AJ498" s="29" t="s">
        <v>8</v>
      </c>
      <c r="AK498" s="29" t="s">
        <v>8</v>
      </c>
      <c r="AL498" s="29" t="s">
        <v>8</v>
      </c>
      <c r="AM498" s="29" t="s">
        <v>8</v>
      </c>
      <c r="AN498" s="29" t="s">
        <v>8</v>
      </c>
      <c r="AO498" s="29" t="s">
        <v>8</v>
      </c>
      <c r="AP498" s="29" t="s">
        <v>8</v>
      </c>
      <c r="AQ498" s="29" t="s">
        <v>8</v>
      </c>
      <c r="AR498" s="29" t="s">
        <v>8</v>
      </c>
      <c r="AS498" s="29" t="s">
        <v>8</v>
      </c>
      <c r="AT498" s="29" t="s">
        <v>8</v>
      </c>
      <c r="AU498" s="29" t="s">
        <v>8</v>
      </c>
      <c r="AV498" s="29" t="s">
        <v>8</v>
      </c>
      <c r="AW498" s="29" t="s">
        <v>8</v>
      </c>
      <c r="AX498" s="29" t="s">
        <v>8</v>
      </c>
      <c r="AY498" s="29" t="s">
        <v>8</v>
      </c>
      <c r="AZ498" s="29" t="s">
        <v>8</v>
      </c>
      <c r="BA498" s="29" t="s">
        <v>8</v>
      </c>
      <c r="BB498" s="29" t="s">
        <v>8</v>
      </c>
      <c r="BC498" s="29" t="s">
        <v>8</v>
      </c>
      <c r="BD498" s="29" t="s">
        <v>8</v>
      </c>
      <c r="BE498" s="29" t="s">
        <v>8</v>
      </c>
      <c r="BF498" s="29" t="s">
        <v>8</v>
      </c>
      <c r="BG498" s="29" t="s">
        <v>8</v>
      </c>
      <c r="BH498" s="29" t="s">
        <v>8</v>
      </c>
      <c r="BI498" s="29" t="s">
        <v>8</v>
      </c>
      <c r="BJ498" s="29" t="s">
        <v>8</v>
      </c>
      <c r="BK498" s="29" t="s">
        <v>8</v>
      </c>
      <c r="BL498" s="29" t="s">
        <v>8</v>
      </c>
      <c r="BM498" s="29" t="s">
        <v>8</v>
      </c>
      <c r="BN498" s="29" t="s">
        <v>8</v>
      </c>
      <c r="BO498" s="29" t="s">
        <v>8</v>
      </c>
      <c r="BP498" s="29" t="s">
        <v>8</v>
      </c>
      <c r="BQ498" s="29">
        <v>1</v>
      </c>
      <c r="BR498" s="29" t="s">
        <v>8</v>
      </c>
      <c r="BS498" s="29" t="s">
        <v>6813</v>
      </c>
      <c r="BT498" s="29" t="b">
        <v>0</v>
      </c>
      <c r="BU498" s="29" t="b">
        <v>0</v>
      </c>
      <c r="BV498" s="29" t="b">
        <v>0</v>
      </c>
      <c r="BW498" s="29" t="b">
        <v>1</v>
      </c>
      <c r="BX498" s="29" t="b">
        <v>1</v>
      </c>
      <c r="BY498" s="29" t="b">
        <v>0</v>
      </c>
      <c r="BZ498" s="29" t="b">
        <v>0</v>
      </c>
      <c r="CA498" s="29" t="b">
        <v>0</v>
      </c>
      <c r="CB498" s="29">
        <v>1</v>
      </c>
      <c r="CC498" s="29" t="s">
        <v>6814</v>
      </c>
      <c r="CD498" s="29" t="s">
        <v>6815</v>
      </c>
      <c r="CE498" s="29" t="s">
        <v>6816</v>
      </c>
      <c r="CF498" s="29" t="s">
        <v>6817</v>
      </c>
    </row>
    <row r="499" spans="1:84" x14ac:dyDescent="0.25">
      <c r="A499" s="29" t="s">
        <v>6818</v>
      </c>
      <c r="B499" s="29">
        <v>310410946642114</v>
      </c>
      <c r="C499" s="29">
        <v>8.9014103279466398E+19</v>
      </c>
      <c r="D499" s="29">
        <v>353118084379430</v>
      </c>
      <c r="E499" s="29">
        <v>0</v>
      </c>
      <c r="F499" s="29">
        <v>10</v>
      </c>
      <c r="G499" s="29">
        <v>1481</v>
      </c>
      <c r="H499" s="29">
        <v>1481</v>
      </c>
      <c r="I499" s="29" t="s">
        <v>6819</v>
      </c>
      <c r="J499" s="29" t="s">
        <v>6820</v>
      </c>
      <c r="K499" s="50">
        <v>237427519005532</v>
      </c>
      <c r="L499" s="50">
        <v>9036950537973630</v>
      </c>
      <c r="M499" s="50">
        <v>-3.1647093682163E+16</v>
      </c>
      <c r="N499" s="29" t="s">
        <v>18972</v>
      </c>
      <c r="O499" s="29">
        <v>1</v>
      </c>
      <c r="P499" s="29">
        <v>1</v>
      </c>
      <c r="Q499" s="29" t="s">
        <v>18989</v>
      </c>
      <c r="R499" s="29" t="s">
        <v>8</v>
      </c>
      <c r="S499" s="29" t="s">
        <v>8</v>
      </c>
      <c r="T499" s="29" t="s">
        <v>8</v>
      </c>
      <c r="U499" s="29" t="s">
        <v>8</v>
      </c>
      <c r="V499" s="29" t="s">
        <v>8</v>
      </c>
      <c r="W499" s="29" t="s">
        <v>8</v>
      </c>
      <c r="X499" s="29" t="s">
        <v>8</v>
      </c>
      <c r="Y499" s="29" t="s">
        <v>8</v>
      </c>
      <c r="Z499" s="29" t="s">
        <v>8</v>
      </c>
      <c r="AA499" s="29" t="s">
        <v>8</v>
      </c>
      <c r="AB499" s="29" t="s">
        <v>8</v>
      </c>
      <c r="AC499" s="29" t="s">
        <v>8</v>
      </c>
      <c r="AD499" s="29" t="s">
        <v>8</v>
      </c>
      <c r="AE499" s="29" t="s">
        <v>8</v>
      </c>
      <c r="AF499" s="29" t="s">
        <v>8</v>
      </c>
      <c r="AG499" s="29" t="s">
        <v>8</v>
      </c>
      <c r="AH499" s="29" t="s">
        <v>8</v>
      </c>
      <c r="AI499" s="29" t="s">
        <v>8</v>
      </c>
      <c r="AJ499" s="29" t="s">
        <v>8</v>
      </c>
      <c r="AK499" s="29" t="s">
        <v>8</v>
      </c>
      <c r="AL499" s="29" t="s">
        <v>8</v>
      </c>
      <c r="AM499" s="29">
        <v>3</v>
      </c>
      <c r="AN499" s="29" t="s">
        <v>8</v>
      </c>
      <c r="AO499" s="29">
        <v>0</v>
      </c>
      <c r="AP499" s="29" t="s">
        <v>8</v>
      </c>
      <c r="AQ499" s="29">
        <v>1</v>
      </c>
      <c r="AR499" s="29" t="s">
        <v>18983</v>
      </c>
      <c r="AS499" s="29" t="s">
        <v>18989</v>
      </c>
      <c r="AT499" s="29" t="s">
        <v>8</v>
      </c>
      <c r="AU499" s="29" t="s">
        <v>8</v>
      </c>
      <c r="AV499" s="29" t="s">
        <v>8</v>
      </c>
      <c r="AW499" s="29" t="s">
        <v>8</v>
      </c>
      <c r="AX499" s="29" t="s">
        <v>8</v>
      </c>
      <c r="AY499" s="29" t="s">
        <v>8</v>
      </c>
      <c r="AZ499" s="29" t="s">
        <v>8</v>
      </c>
      <c r="BA499" s="29" t="s">
        <v>8</v>
      </c>
      <c r="BB499" s="29" t="s">
        <v>8</v>
      </c>
      <c r="BC499" s="29" t="s">
        <v>8</v>
      </c>
      <c r="BD499" s="29" t="s">
        <v>8</v>
      </c>
      <c r="BE499" s="29" t="s">
        <v>8</v>
      </c>
      <c r="BF499" s="29" t="s">
        <v>8</v>
      </c>
      <c r="BG499" s="29" t="s">
        <v>8</v>
      </c>
      <c r="BH499" s="29" t="s">
        <v>8</v>
      </c>
      <c r="BI499" s="29" t="s">
        <v>8</v>
      </c>
      <c r="BJ499" s="29" t="s">
        <v>8</v>
      </c>
      <c r="BK499" s="29" t="s">
        <v>8</v>
      </c>
      <c r="BL499" s="29" t="s">
        <v>8</v>
      </c>
      <c r="BM499" s="29" t="s">
        <v>8</v>
      </c>
      <c r="BN499" s="29" t="s">
        <v>8</v>
      </c>
      <c r="BO499" s="29" t="s">
        <v>8</v>
      </c>
      <c r="BP499" s="29" t="s">
        <v>8</v>
      </c>
      <c r="BQ499" s="29" t="s">
        <v>8</v>
      </c>
      <c r="BR499" s="29" t="s">
        <v>8</v>
      </c>
      <c r="BS499" s="29" t="s">
        <v>6821</v>
      </c>
      <c r="BT499" s="29" t="b">
        <v>0</v>
      </c>
      <c r="BU499" s="29" t="b">
        <v>0</v>
      </c>
      <c r="BV499" s="29" t="b">
        <v>0</v>
      </c>
      <c r="BW499" s="29" t="b">
        <v>1</v>
      </c>
      <c r="BX499" s="29" t="b">
        <v>1</v>
      </c>
      <c r="BY499" s="29" t="b">
        <v>0</v>
      </c>
      <c r="BZ499" s="29" t="b">
        <v>0</v>
      </c>
      <c r="CA499" s="29" t="b">
        <v>0</v>
      </c>
      <c r="CB499" s="29">
        <v>1</v>
      </c>
      <c r="CC499" s="29" t="s">
        <v>6822</v>
      </c>
      <c r="CD499" s="29" t="s">
        <v>6823</v>
      </c>
      <c r="CE499" s="29" t="s">
        <v>6824</v>
      </c>
      <c r="CF499" s="29" t="s">
        <v>6825</v>
      </c>
    </row>
    <row r="500" spans="1:84" x14ac:dyDescent="0.25">
      <c r="A500" s="29" t="s">
        <v>6826</v>
      </c>
      <c r="B500" s="29">
        <v>310410946642114</v>
      </c>
      <c r="C500" s="29">
        <v>8.9014103279466398E+19</v>
      </c>
      <c r="D500" s="29">
        <v>353118084379430</v>
      </c>
      <c r="E500" s="29">
        <v>0</v>
      </c>
      <c r="F500" s="29">
        <v>11</v>
      </c>
      <c r="G500" s="29">
        <v>1476</v>
      </c>
      <c r="H500" s="29">
        <v>1476</v>
      </c>
      <c r="I500" s="29" t="s">
        <v>6827</v>
      </c>
      <c r="J500" s="29" t="s">
        <v>6828</v>
      </c>
      <c r="K500" s="50">
        <v>2.3743201042867E+16</v>
      </c>
      <c r="L500" s="50">
        <v>9036924730161530</v>
      </c>
      <c r="M500" s="50">
        <v>-354768280938731</v>
      </c>
      <c r="N500" s="29" t="s">
        <v>18972</v>
      </c>
      <c r="O500" s="29">
        <v>1</v>
      </c>
      <c r="P500" s="29">
        <v>1</v>
      </c>
      <c r="Q500" s="29" t="s">
        <v>8</v>
      </c>
      <c r="R500" s="29" t="s">
        <v>8</v>
      </c>
      <c r="S500" s="29" t="s">
        <v>8</v>
      </c>
      <c r="T500" s="29" t="s">
        <v>8</v>
      </c>
      <c r="U500" s="29" t="s">
        <v>8</v>
      </c>
      <c r="V500" s="29" t="s">
        <v>8</v>
      </c>
      <c r="W500" s="29" t="s">
        <v>8</v>
      </c>
      <c r="X500" s="29" t="s">
        <v>8</v>
      </c>
      <c r="Y500" s="29" t="s">
        <v>8</v>
      </c>
      <c r="Z500" s="29" t="s">
        <v>8</v>
      </c>
      <c r="AA500" s="29" t="s">
        <v>8</v>
      </c>
      <c r="AB500" s="29" t="s">
        <v>8</v>
      </c>
      <c r="AC500" s="29" t="s">
        <v>8</v>
      </c>
      <c r="AD500" s="29" t="s">
        <v>8</v>
      </c>
      <c r="AE500" s="29" t="s">
        <v>8</v>
      </c>
      <c r="AF500" s="29" t="s">
        <v>8</v>
      </c>
      <c r="AG500" s="29" t="s">
        <v>8</v>
      </c>
      <c r="AH500" s="29" t="s">
        <v>8</v>
      </c>
      <c r="AI500" s="29" t="s">
        <v>8</v>
      </c>
      <c r="AJ500" s="29" t="s">
        <v>8</v>
      </c>
      <c r="AK500" s="29" t="s">
        <v>8</v>
      </c>
      <c r="AL500" s="29" t="s">
        <v>8</v>
      </c>
      <c r="AM500" s="29" t="s">
        <v>8</v>
      </c>
      <c r="AN500" s="29" t="s">
        <v>8</v>
      </c>
      <c r="AO500" s="29" t="s">
        <v>8</v>
      </c>
      <c r="AP500" s="29" t="s">
        <v>8</v>
      </c>
      <c r="AQ500" s="29" t="s">
        <v>8</v>
      </c>
      <c r="AR500" s="29" t="s">
        <v>8</v>
      </c>
      <c r="AS500" s="29" t="s">
        <v>8</v>
      </c>
      <c r="AT500" s="29" t="s">
        <v>8</v>
      </c>
      <c r="AU500" s="29" t="s">
        <v>8</v>
      </c>
      <c r="AV500" s="29" t="s">
        <v>8</v>
      </c>
      <c r="AW500" s="29" t="s">
        <v>8</v>
      </c>
      <c r="AX500" s="29" t="s">
        <v>8</v>
      </c>
      <c r="AY500" s="29" t="s">
        <v>8</v>
      </c>
      <c r="AZ500" s="29" t="s">
        <v>8</v>
      </c>
      <c r="BA500" s="29" t="s">
        <v>8</v>
      </c>
      <c r="BB500" s="29" t="s">
        <v>8</v>
      </c>
      <c r="BC500" s="29" t="s">
        <v>8</v>
      </c>
      <c r="BD500" s="29" t="s">
        <v>8</v>
      </c>
      <c r="BE500" s="29" t="s">
        <v>8</v>
      </c>
      <c r="BF500" s="29" t="s">
        <v>8</v>
      </c>
      <c r="BG500" s="29" t="s">
        <v>8</v>
      </c>
      <c r="BH500" s="29" t="s">
        <v>8</v>
      </c>
      <c r="BI500" s="29" t="s">
        <v>8</v>
      </c>
      <c r="BJ500" s="29" t="s">
        <v>8</v>
      </c>
      <c r="BK500" s="29" t="s">
        <v>8</v>
      </c>
      <c r="BL500" s="29" t="s">
        <v>8</v>
      </c>
      <c r="BM500" s="29" t="s">
        <v>8</v>
      </c>
      <c r="BN500" s="29" t="s">
        <v>8</v>
      </c>
      <c r="BO500" s="29" t="s">
        <v>8</v>
      </c>
      <c r="BP500" s="29" t="s">
        <v>8</v>
      </c>
      <c r="BQ500" s="29">
        <v>1</v>
      </c>
      <c r="BR500" s="29" t="s">
        <v>8</v>
      </c>
      <c r="BS500" s="29" t="s">
        <v>6829</v>
      </c>
      <c r="BT500" s="29" t="b">
        <v>0</v>
      </c>
      <c r="BU500" s="29" t="b">
        <v>0</v>
      </c>
      <c r="BV500" s="29" t="b">
        <v>0</v>
      </c>
      <c r="BW500" s="29" t="b">
        <v>1</v>
      </c>
      <c r="BX500" s="29" t="b">
        <v>1</v>
      </c>
      <c r="BY500" s="29" t="b">
        <v>0</v>
      </c>
      <c r="BZ500" s="29" t="b">
        <v>0</v>
      </c>
      <c r="CA500" s="29" t="b">
        <v>0</v>
      </c>
      <c r="CB500" s="29">
        <v>1</v>
      </c>
      <c r="CC500" s="29" t="s">
        <v>6830</v>
      </c>
      <c r="CD500" s="29" t="s">
        <v>6831</v>
      </c>
      <c r="CE500" s="29" t="s">
        <v>6832</v>
      </c>
      <c r="CF500" s="29" t="s">
        <v>6833</v>
      </c>
    </row>
    <row r="501" spans="1:84" x14ac:dyDescent="0.25">
      <c r="A501" s="29" t="s">
        <v>6834</v>
      </c>
      <c r="B501" s="29">
        <v>310410946642114</v>
      </c>
      <c r="C501" s="29">
        <v>8.9014103279466398E+19</v>
      </c>
      <c r="D501" s="29">
        <v>353118084379430</v>
      </c>
      <c r="E501" s="29">
        <v>0</v>
      </c>
      <c r="F501" s="29">
        <v>10</v>
      </c>
      <c r="G501" s="29">
        <v>1482</v>
      </c>
      <c r="H501" s="29">
        <v>1482</v>
      </c>
      <c r="I501" s="29" t="s">
        <v>6835</v>
      </c>
      <c r="J501" s="29" t="s">
        <v>6836</v>
      </c>
      <c r="K501" s="50">
        <v>2.37438710431578E+16</v>
      </c>
      <c r="L501" s="50">
        <v>9036897837694300</v>
      </c>
      <c r="M501" s="50">
        <v>-4243654117091690</v>
      </c>
      <c r="N501" s="29" t="s">
        <v>18972</v>
      </c>
      <c r="O501" s="29">
        <v>1</v>
      </c>
      <c r="P501" s="29">
        <v>1</v>
      </c>
      <c r="Q501" s="29" t="s">
        <v>18997</v>
      </c>
      <c r="R501" s="29" t="s">
        <v>8</v>
      </c>
      <c r="S501" s="29" t="s">
        <v>8</v>
      </c>
      <c r="T501" s="29" t="s">
        <v>8</v>
      </c>
      <c r="U501" s="29" t="s">
        <v>8</v>
      </c>
      <c r="V501" s="29" t="s">
        <v>8</v>
      </c>
      <c r="W501" s="29" t="s">
        <v>8</v>
      </c>
      <c r="X501" s="29" t="s">
        <v>8</v>
      </c>
      <c r="Y501" s="29" t="s">
        <v>8</v>
      </c>
      <c r="Z501" s="29" t="s">
        <v>8</v>
      </c>
      <c r="AA501" s="29" t="s">
        <v>8</v>
      </c>
      <c r="AB501" s="29" t="s">
        <v>8</v>
      </c>
      <c r="AC501" s="29" t="s">
        <v>8</v>
      </c>
      <c r="AD501" s="29" t="s">
        <v>8</v>
      </c>
      <c r="AE501" s="29" t="s">
        <v>8</v>
      </c>
      <c r="AF501" s="29" t="s">
        <v>8</v>
      </c>
      <c r="AG501" s="29" t="s">
        <v>8</v>
      </c>
      <c r="AH501" s="29" t="s">
        <v>8</v>
      </c>
      <c r="AI501" s="29" t="s">
        <v>8</v>
      </c>
      <c r="AJ501" s="29" t="s">
        <v>8</v>
      </c>
      <c r="AK501" s="29" t="s">
        <v>8</v>
      </c>
      <c r="AL501" s="29" t="s">
        <v>8</v>
      </c>
      <c r="AM501" s="29">
        <v>3</v>
      </c>
      <c r="AN501" s="29" t="s">
        <v>8</v>
      </c>
      <c r="AO501" s="29">
        <v>0</v>
      </c>
      <c r="AP501" s="29" t="s">
        <v>8</v>
      </c>
      <c r="AQ501" s="29">
        <v>1</v>
      </c>
      <c r="AR501" s="29" t="s">
        <v>18998</v>
      </c>
      <c r="AS501" s="29" t="s">
        <v>19003</v>
      </c>
      <c r="AT501" s="29" t="s">
        <v>8</v>
      </c>
      <c r="AU501" s="29" t="s">
        <v>8</v>
      </c>
      <c r="AV501" s="29" t="s">
        <v>8</v>
      </c>
      <c r="AW501" s="29" t="s">
        <v>8</v>
      </c>
      <c r="AX501" s="29" t="s">
        <v>8</v>
      </c>
      <c r="AY501" s="29" t="s">
        <v>8</v>
      </c>
      <c r="AZ501" s="29" t="s">
        <v>8</v>
      </c>
      <c r="BA501" s="29" t="s">
        <v>8</v>
      </c>
      <c r="BB501" s="29" t="s">
        <v>8</v>
      </c>
      <c r="BC501" s="29" t="s">
        <v>8</v>
      </c>
      <c r="BD501" s="29" t="s">
        <v>8</v>
      </c>
      <c r="BE501" s="29" t="s">
        <v>8</v>
      </c>
      <c r="BF501" s="29" t="s">
        <v>8</v>
      </c>
      <c r="BG501" s="29" t="s">
        <v>8</v>
      </c>
      <c r="BH501" s="29" t="s">
        <v>8</v>
      </c>
      <c r="BI501" s="29" t="s">
        <v>8</v>
      </c>
      <c r="BJ501" s="29" t="s">
        <v>8</v>
      </c>
      <c r="BK501" s="29" t="s">
        <v>8</v>
      </c>
      <c r="BL501" s="29" t="s">
        <v>8</v>
      </c>
      <c r="BM501" s="29" t="s">
        <v>8</v>
      </c>
      <c r="BN501" s="29" t="s">
        <v>8</v>
      </c>
      <c r="BO501" s="29" t="s">
        <v>8</v>
      </c>
      <c r="BP501" s="29" t="s">
        <v>8</v>
      </c>
      <c r="BQ501" s="29" t="s">
        <v>8</v>
      </c>
      <c r="BR501" s="29" t="s">
        <v>8</v>
      </c>
      <c r="BS501" s="29" t="s">
        <v>6560</v>
      </c>
      <c r="BT501" s="29" t="b">
        <v>0</v>
      </c>
      <c r="BU501" s="29" t="b">
        <v>0</v>
      </c>
      <c r="BV501" s="29" t="b">
        <v>0</v>
      </c>
      <c r="BW501" s="29" t="b">
        <v>1</v>
      </c>
      <c r="BX501" s="29" t="b">
        <v>1</v>
      </c>
      <c r="BY501" s="29" t="b">
        <v>0</v>
      </c>
      <c r="BZ501" s="29" t="b">
        <v>0</v>
      </c>
      <c r="CA501" s="29" t="b">
        <v>0</v>
      </c>
      <c r="CB501" s="29">
        <v>1</v>
      </c>
      <c r="CC501" s="29" t="s">
        <v>6837</v>
      </c>
      <c r="CD501" s="29" t="s">
        <v>6838</v>
      </c>
      <c r="CE501" s="29" t="s">
        <v>6839</v>
      </c>
      <c r="CF501" s="29" t="s">
        <v>6840</v>
      </c>
    </row>
    <row r="502" spans="1:84" x14ac:dyDescent="0.25">
      <c r="A502" s="29" t="s">
        <v>6841</v>
      </c>
      <c r="B502" s="29">
        <v>310410928917370</v>
      </c>
      <c r="C502" s="29">
        <v>8.9014103279289106E+19</v>
      </c>
      <c r="D502" s="29">
        <v>353118081439583</v>
      </c>
      <c r="E502" s="29">
        <v>0</v>
      </c>
      <c r="F502" s="29">
        <v>8</v>
      </c>
      <c r="G502" s="29">
        <v>1483</v>
      </c>
      <c r="H502" s="29">
        <v>1483</v>
      </c>
      <c r="I502" s="29" t="s">
        <v>6842</v>
      </c>
      <c r="J502" s="29" t="s">
        <v>6843</v>
      </c>
      <c r="K502" s="50">
        <v>237485487575672</v>
      </c>
      <c r="L502" s="50">
        <v>9037824309844040</v>
      </c>
      <c r="M502" s="50">
        <v>-2.91995501481374E+16</v>
      </c>
      <c r="N502" s="29" t="s">
        <v>18977</v>
      </c>
      <c r="O502" s="29">
        <v>1</v>
      </c>
      <c r="P502" s="29">
        <v>1</v>
      </c>
      <c r="Q502" s="29" t="s">
        <v>8</v>
      </c>
      <c r="R502" s="29">
        <v>2</v>
      </c>
      <c r="S502" s="29">
        <v>3</v>
      </c>
      <c r="T502" s="29" t="s">
        <v>8</v>
      </c>
      <c r="U502" s="29">
        <v>25</v>
      </c>
      <c r="V502" s="29" t="s">
        <v>8</v>
      </c>
      <c r="W502" s="29" t="s">
        <v>8</v>
      </c>
      <c r="X502" s="29" t="s">
        <v>8</v>
      </c>
      <c r="Y502" s="29" t="s">
        <v>8</v>
      </c>
      <c r="Z502" s="29" t="s">
        <v>8</v>
      </c>
      <c r="AA502" s="29" t="s">
        <v>8</v>
      </c>
      <c r="AB502" s="29" t="s">
        <v>8</v>
      </c>
      <c r="AC502" s="29" t="s">
        <v>8</v>
      </c>
      <c r="AD502" s="29" t="s">
        <v>8</v>
      </c>
      <c r="AE502" s="29" t="s">
        <v>8</v>
      </c>
      <c r="AF502" s="29" t="s">
        <v>8</v>
      </c>
      <c r="AG502" s="29" t="s">
        <v>8</v>
      </c>
      <c r="AH502" s="29" t="s">
        <v>8</v>
      </c>
      <c r="AI502" s="29" t="s">
        <v>8</v>
      </c>
      <c r="AJ502" s="29" t="s">
        <v>8</v>
      </c>
      <c r="AK502" s="29" t="s">
        <v>8</v>
      </c>
      <c r="AL502" s="29" t="s">
        <v>8</v>
      </c>
      <c r="AM502" s="29" t="s">
        <v>8</v>
      </c>
      <c r="AN502" s="29" t="s">
        <v>8</v>
      </c>
      <c r="AO502" s="29" t="s">
        <v>8</v>
      </c>
      <c r="AP502" s="29" t="s">
        <v>8</v>
      </c>
      <c r="AQ502" s="29" t="s">
        <v>8</v>
      </c>
      <c r="AR502" s="29" t="s">
        <v>8</v>
      </c>
      <c r="AS502" s="29" t="s">
        <v>8</v>
      </c>
      <c r="AT502" s="29" t="s">
        <v>8</v>
      </c>
      <c r="AU502" s="29" t="s">
        <v>8</v>
      </c>
      <c r="AV502" s="29" t="s">
        <v>8</v>
      </c>
      <c r="AW502" s="29" t="s">
        <v>8</v>
      </c>
      <c r="AX502" s="29" t="s">
        <v>8</v>
      </c>
      <c r="AY502" s="29" t="s">
        <v>8</v>
      </c>
      <c r="AZ502" s="29" t="s">
        <v>8</v>
      </c>
      <c r="BA502" s="29" t="s">
        <v>8</v>
      </c>
      <c r="BB502" s="29" t="s">
        <v>8</v>
      </c>
      <c r="BC502" s="29" t="s">
        <v>8</v>
      </c>
      <c r="BD502" s="29" t="s">
        <v>8</v>
      </c>
      <c r="BE502" s="29" t="s">
        <v>8</v>
      </c>
      <c r="BF502" s="29" t="s">
        <v>8</v>
      </c>
      <c r="BG502" s="29" t="s">
        <v>8</v>
      </c>
      <c r="BH502" s="29" t="s">
        <v>8</v>
      </c>
      <c r="BI502" s="29" t="s">
        <v>8</v>
      </c>
      <c r="BJ502" s="29" t="s">
        <v>8</v>
      </c>
      <c r="BK502" s="29" t="s">
        <v>8</v>
      </c>
      <c r="BL502" s="29" t="s">
        <v>8</v>
      </c>
      <c r="BM502" s="29" t="s">
        <v>8</v>
      </c>
      <c r="BN502" s="29" t="s">
        <v>8</v>
      </c>
      <c r="BO502" s="29" t="s">
        <v>8</v>
      </c>
      <c r="BP502" s="29" t="s">
        <v>8</v>
      </c>
      <c r="BQ502" s="29" t="s">
        <v>8</v>
      </c>
      <c r="BR502" s="29" t="s">
        <v>8</v>
      </c>
      <c r="BS502" s="29" t="s">
        <v>6844</v>
      </c>
      <c r="BT502" s="29" t="b">
        <v>1</v>
      </c>
      <c r="BU502" s="29" t="b">
        <v>0</v>
      </c>
      <c r="BV502" s="29" t="b">
        <v>1</v>
      </c>
      <c r="BW502" s="29" t="b">
        <v>0</v>
      </c>
      <c r="BX502" s="29" t="b">
        <v>0</v>
      </c>
      <c r="BY502" s="29" t="b">
        <v>0</v>
      </c>
      <c r="BZ502" s="29" t="b">
        <v>0</v>
      </c>
      <c r="CA502" s="29" t="b">
        <v>0</v>
      </c>
      <c r="CB502" s="29">
        <v>1</v>
      </c>
      <c r="CC502" s="29" t="s">
        <v>6845</v>
      </c>
      <c r="CD502" s="29" t="s">
        <v>6846</v>
      </c>
      <c r="CE502" s="29" t="s">
        <v>6847</v>
      </c>
      <c r="CF502" s="29" t="s">
        <v>6848</v>
      </c>
    </row>
    <row r="503" spans="1:84" x14ac:dyDescent="0.25">
      <c r="A503" s="29" t="s">
        <v>6849</v>
      </c>
      <c r="B503" s="29">
        <v>310410942995952</v>
      </c>
      <c r="C503" s="29">
        <v>8.9014103279429894E+19</v>
      </c>
      <c r="D503" s="29">
        <v>353118083539513</v>
      </c>
      <c r="E503" s="29">
        <v>0</v>
      </c>
      <c r="F503" s="29">
        <v>3</v>
      </c>
      <c r="G503" s="29">
        <v>1494</v>
      </c>
      <c r="H503" s="29">
        <v>1494</v>
      </c>
      <c r="I503" s="29" t="s">
        <v>6850</v>
      </c>
      <c r="J503" s="29" t="s">
        <v>6851</v>
      </c>
      <c r="K503" s="50">
        <v>2374662200140640</v>
      </c>
      <c r="L503" s="50">
        <v>9037773803287680</v>
      </c>
      <c r="M503" s="50">
        <v>-2.46370257147262E+16</v>
      </c>
      <c r="N503" s="29" t="s">
        <v>18972</v>
      </c>
      <c r="O503" s="29">
        <v>1</v>
      </c>
      <c r="P503" s="29">
        <v>1</v>
      </c>
      <c r="Q503" s="29" t="s">
        <v>18997</v>
      </c>
      <c r="R503" s="29" t="s">
        <v>8</v>
      </c>
      <c r="S503" s="29" t="s">
        <v>8</v>
      </c>
      <c r="T503" s="29" t="s">
        <v>8</v>
      </c>
      <c r="U503" s="29" t="s">
        <v>8</v>
      </c>
      <c r="V503" s="29" t="s">
        <v>8</v>
      </c>
      <c r="W503" s="29" t="s">
        <v>8</v>
      </c>
      <c r="X503" s="29" t="s">
        <v>8</v>
      </c>
      <c r="Y503" s="29" t="s">
        <v>8</v>
      </c>
      <c r="Z503" s="29" t="s">
        <v>8</v>
      </c>
      <c r="AA503" s="29" t="s">
        <v>8</v>
      </c>
      <c r="AB503" s="29" t="s">
        <v>8</v>
      </c>
      <c r="AC503" s="29" t="s">
        <v>8</v>
      </c>
      <c r="AD503" s="29" t="s">
        <v>8</v>
      </c>
      <c r="AE503" s="29" t="s">
        <v>8</v>
      </c>
      <c r="AF503" s="29" t="s">
        <v>8</v>
      </c>
      <c r="AG503" s="29">
        <v>1</v>
      </c>
      <c r="AH503" s="29">
        <v>6</v>
      </c>
      <c r="AI503" s="29" t="s">
        <v>3504</v>
      </c>
      <c r="AJ503" s="29">
        <v>1</v>
      </c>
      <c r="AK503" s="29" t="s">
        <v>18974</v>
      </c>
      <c r="AL503" s="29" t="s">
        <v>19008</v>
      </c>
      <c r="AM503" s="29" t="s">
        <v>8</v>
      </c>
      <c r="AN503" s="29" t="s">
        <v>8</v>
      </c>
      <c r="AO503" s="29" t="s">
        <v>8</v>
      </c>
      <c r="AP503" s="29" t="s">
        <v>8</v>
      </c>
      <c r="AQ503" s="29" t="s">
        <v>8</v>
      </c>
      <c r="AR503" s="29" t="s">
        <v>8</v>
      </c>
      <c r="AS503" s="29" t="s">
        <v>8</v>
      </c>
      <c r="AT503" s="29" t="s">
        <v>8</v>
      </c>
      <c r="AU503" s="29" t="s">
        <v>8</v>
      </c>
      <c r="AV503" s="29" t="s">
        <v>8</v>
      </c>
      <c r="AW503" s="29" t="s">
        <v>8</v>
      </c>
      <c r="AX503" s="29" t="s">
        <v>8</v>
      </c>
      <c r="AY503" s="29" t="s">
        <v>8</v>
      </c>
      <c r="AZ503" s="29" t="s">
        <v>8</v>
      </c>
      <c r="BA503" s="29" t="s">
        <v>8</v>
      </c>
      <c r="BB503" s="29" t="s">
        <v>8</v>
      </c>
      <c r="BC503" s="29" t="s">
        <v>8</v>
      </c>
      <c r="BD503" s="29" t="s">
        <v>8</v>
      </c>
      <c r="BE503" s="29" t="s">
        <v>8</v>
      </c>
      <c r="BF503" s="29" t="s">
        <v>8</v>
      </c>
      <c r="BG503" s="29" t="s">
        <v>8</v>
      </c>
      <c r="BH503" s="29" t="s">
        <v>8</v>
      </c>
      <c r="BI503" s="29" t="s">
        <v>8</v>
      </c>
      <c r="BJ503" s="29" t="s">
        <v>8</v>
      </c>
      <c r="BK503" s="29" t="s">
        <v>8</v>
      </c>
      <c r="BL503" s="29" t="s">
        <v>8</v>
      </c>
      <c r="BM503" s="29" t="s">
        <v>8</v>
      </c>
      <c r="BN503" s="29" t="s">
        <v>8</v>
      </c>
      <c r="BO503" s="29" t="s">
        <v>8</v>
      </c>
      <c r="BP503" s="29" t="s">
        <v>8</v>
      </c>
      <c r="BQ503" s="29" t="s">
        <v>8</v>
      </c>
      <c r="BR503" s="29" t="s">
        <v>8</v>
      </c>
      <c r="BS503" s="29" t="s">
        <v>3505</v>
      </c>
      <c r="BT503" s="29" t="b">
        <v>0</v>
      </c>
      <c r="BU503" s="29" t="b">
        <v>1</v>
      </c>
      <c r="BV503" s="29" t="b">
        <v>0</v>
      </c>
      <c r="BW503" s="29" t="b">
        <v>0</v>
      </c>
      <c r="BX503" s="29" t="b">
        <v>0</v>
      </c>
      <c r="BY503" s="29" t="b">
        <v>1</v>
      </c>
      <c r="BZ503" s="29" t="b">
        <v>0</v>
      </c>
      <c r="CA503" s="29" t="b">
        <v>0</v>
      </c>
      <c r="CB503" s="29">
        <v>1</v>
      </c>
      <c r="CC503" s="29" t="s">
        <v>6852</v>
      </c>
      <c r="CD503" s="29" t="s">
        <v>6853</v>
      </c>
      <c r="CE503" s="29" t="s">
        <v>6854</v>
      </c>
      <c r="CF503" s="29" t="s">
        <v>6855</v>
      </c>
    </row>
    <row r="504" spans="1:84" x14ac:dyDescent="0.25">
      <c r="A504" s="29" t="s">
        <v>6856</v>
      </c>
      <c r="B504" s="29">
        <v>310410946642114</v>
      </c>
      <c r="C504" s="29">
        <v>8.9014103279466398E+19</v>
      </c>
      <c r="D504" s="29">
        <v>353118084379430</v>
      </c>
      <c r="E504" s="29">
        <v>0</v>
      </c>
      <c r="F504" s="29">
        <v>11</v>
      </c>
      <c r="G504" s="29">
        <v>1477</v>
      </c>
      <c r="H504" s="29">
        <v>1477</v>
      </c>
      <c r="I504" s="29" t="s">
        <v>6857</v>
      </c>
      <c r="J504" s="29" t="s">
        <v>6858</v>
      </c>
      <c r="K504" s="50">
        <v>2.37436203835033E+16</v>
      </c>
      <c r="L504" s="50">
        <v>9036673532338690</v>
      </c>
      <c r="M504" s="50">
        <v>-1.40436241679712E+16</v>
      </c>
      <c r="N504" s="29" t="s">
        <v>18977</v>
      </c>
      <c r="O504" s="29">
        <v>1</v>
      </c>
      <c r="P504" s="29">
        <v>1</v>
      </c>
      <c r="Q504" s="29" t="s">
        <v>8</v>
      </c>
      <c r="R504" s="29" t="s">
        <v>8</v>
      </c>
      <c r="S504" s="29" t="s">
        <v>8</v>
      </c>
      <c r="T504" s="29" t="s">
        <v>8</v>
      </c>
      <c r="U504" s="29" t="s">
        <v>8</v>
      </c>
      <c r="V504" s="29" t="s">
        <v>8</v>
      </c>
      <c r="W504" s="29" t="s">
        <v>8</v>
      </c>
      <c r="X504" s="29" t="s">
        <v>8</v>
      </c>
      <c r="Y504" s="29" t="s">
        <v>8</v>
      </c>
      <c r="Z504" s="29" t="s">
        <v>8</v>
      </c>
      <c r="AA504" s="29" t="s">
        <v>8</v>
      </c>
      <c r="AB504" s="29" t="s">
        <v>8</v>
      </c>
      <c r="AC504" s="29" t="s">
        <v>8</v>
      </c>
      <c r="AD504" s="29" t="s">
        <v>8</v>
      </c>
      <c r="AE504" s="29" t="s">
        <v>8</v>
      </c>
      <c r="AF504" s="29" t="s">
        <v>8</v>
      </c>
      <c r="AG504" s="29" t="s">
        <v>8</v>
      </c>
      <c r="AH504" s="29" t="s">
        <v>8</v>
      </c>
      <c r="AI504" s="29" t="s">
        <v>8</v>
      </c>
      <c r="AJ504" s="29" t="s">
        <v>8</v>
      </c>
      <c r="AK504" s="29" t="s">
        <v>8</v>
      </c>
      <c r="AL504" s="29" t="s">
        <v>8</v>
      </c>
      <c r="AM504" s="29" t="s">
        <v>8</v>
      </c>
      <c r="AN504" s="29" t="s">
        <v>8</v>
      </c>
      <c r="AO504" s="29" t="s">
        <v>8</v>
      </c>
      <c r="AP504" s="29" t="s">
        <v>8</v>
      </c>
      <c r="AQ504" s="29" t="s">
        <v>8</v>
      </c>
      <c r="AR504" s="29" t="s">
        <v>8</v>
      </c>
      <c r="AS504" s="29" t="s">
        <v>8</v>
      </c>
      <c r="AT504" s="29" t="s">
        <v>8</v>
      </c>
      <c r="AU504" s="29" t="s">
        <v>8</v>
      </c>
      <c r="AV504" s="29" t="s">
        <v>8</v>
      </c>
      <c r="AW504" s="29" t="s">
        <v>8</v>
      </c>
      <c r="AX504" s="29" t="s">
        <v>8</v>
      </c>
      <c r="AY504" s="29" t="s">
        <v>8</v>
      </c>
      <c r="AZ504" s="29" t="s">
        <v>8</v>
      </c>
      <c r="BA504" s="29" t="s">
        <v>8</v>
      </c>
      <c r="BB504" s="29" t="s">
        <v>8</v>
      </c>
      <c r="BC504" s="29" t="s">
        <v>8</v>
      </c>
      <c r="BD504" s="29" t="s">
        <v>8</v>
      </c>
      <c r="BE504" s="29" t="s">
        <v>8</v>
      </c>
      <c r="BF504" s="29" t="s">
        <v>8</v>
      </c>
      <c r="BG504" s="29" t="s">
        <v>8</v>
      </c>
      <c r="BH504" s="29" t="s">
        <v>8</v>
      </c>
      <c r="BI504" s="29" t="s">
        <v>8</v>
      </c>
      <c r="BJ504" s="29" t="s">
        <v>8</v>
      </c>
      <c r="BK504" s="29" t="s">
        <v>8</v>
      </c>
      <c r="BL504" s="29" t="s">
        <v>8</v>
      </c>
      <c r="BM504" s="29" t="s">
        <v>8</v>
      </c>
      <c r="BN504" s="29" t="s">
        <v>8</v>
      </c>
      <c r="BO504" s="29" t="s">
        <v>8</v>
      </c>
      <c r="BP504" s="29" t="s">
        <v>8</v>
      </c>
      <c r="BQ504" s="29">
        <v>2</v>
      </c>
      <c r="BR504" s="29" t="s">
        <v>8</v>
      </c>
      <c r="BS504" s="29" t="s">
        <v>6859</v>
      </c>
      <c r="BT504" s="29" t="b">
        <v>0</v>
      </c>
      <c r="BU504" s="29" t="b">
        <v>0</v>
      </c>
      <c r="BV504" s="29" t="b">
        <v>0</v>
      </c>
      <c r="BW504" s="29" t="b">
        <v>1</v>
      </c>
      <c r="BX504" s="29" t="b">
        <v>1</v>
      </c>
      <c r="BY504" s="29" t="b">
        <v>0</v>
      </c>
      <c r="BZ504" s="29" t="b">
        <v>0</v>
      </c>
      <c r="CA504" s="29" t="b">
        <v>0</v>
      </c>
      <c r="CB504" s="29">
        <v>1</v>
      </c>
      <c r="CC504" s="29" t="s">
        <v>6860</v>
      </c>
      <c r="CD504" s="29" t="s">
        <v>6861</v>
      </c>
      <c r="CE504" s="29" t="s">
        <v>6862</v>
      </c>
      <c r="CF504" s="29" t="s">
        <v>6855</v>
      </c>
    </row>
    <row r="505" spans="1:84" x14ac:dyDescent="0.25">
      <c r="A505" s="29" t="s">
        <v>6863</v>
      </c>
      <c r="B505" s="29">
        <v>310410942995952</v>
      </c>
      <c r="C505" s="29">
        <v>8.9014103279429894E+19</v>
      </c>
      <c r="D505" s="29">
        <v>353118083539513</v>
      </c>
      <c r="E505" s="29">
        <v>0</v>
      </c>
      <c r="F505" s="29">
        <v>7</v>
      </c>
      <c r="G505" s="29">
        <v>1491</v>
      </c>
      <c r="H505" s="29">
        <v>1491</v>
      </c>
      <c r="I505" s="29" t="s">
        <v>6864</v>
      </c>
      <c r="J505" s="29" t="s">
        <v>6865</v>
      </c>
      <c r="K505" s="50">
        <v>2.37467276535055E+16</v>
      </c>
      <c r="L505" s="50">
        <v>9037767724254230</v>
      </c>
      <c r="M505" s="50">
        <v>-2724312921882280</v>
      </c>
      <c r="N505" s="29" t="s">
        <v>18972</v>
      </c>
      <c r="O505" s="29">
        <v>1</v>
      </c>
      <c r="P505" s="29">
        <v>1</v>
      </c>
      <c r="Q505" s="29" t="s">
        <v>8</v>
      </c>
      <c r="R505" s="29" t="s">
        <v>8</v>
      </c>
      <c r="S505" s="29" t="s">
        <v>8</v>
      </c>
      <c r="T505" s="29" t="s">
        <v>8</v>
      </c>
      <c r="U505" s="29" t="s">
        <v>8</v>
      </c>
      <c r="V505" s="29" t="s">
        <v>8</v>
      </c>
      <c r="W505" s="29" t="s">
        <v>8</v>
      </c>
      <c r="X505" s="29" t="s">
        <v>8</v>
      </c>
      <c r="Y505" s="29" t="s">
        <v>8</v>
      </c>
      <c r="Z505" s="29" t="s">
        <v>8</v>
      </c>
      <c r="AA505" s="29" t="s">
        <v>8</v>
      </c>
      <c r="AB505" s="29" t="s">
        <v>8</v>
      </c>
      <c r="AC505" s="29" t="s">
        <v>8</v>
      </c>
      <c r="AD505" s="29" t="s">
        <v>8</v>
      </c>
      <c r="AE505" s="29" t="s">
        <v>8</v>
      </c>
      <c r="AF505" s="29" t="s">
        <v>8</v>
      </c>
      <c r="AG505" s="29" t="s">
        <v>8</v>
      </c>
      <c r="AH505" s="29" t="s">
        <v>8</v>
      </c>
      <c r="AI505" s="29" t="s">
        <v>8</v>
      </c>
      <c r="AJ505" s="29" t="s">
        <v>8</v>
      </c>
      <c r="AK505" s="29" t="s">
        <v>8</v>
      </c>
      <c r="AL505" s="29" t="s">
        <v>8</v>
      </c>
      <c r="AM505" s="29" t="s">
        <v>8</v>
      </c>
      <c r="AN505" s="29" t="s">
        <v>8</v>
      </c>
      <c r="AO505" s="29" t="s">
        <v>8</v>
      </c>
      <c r="AP505" s="29" t="s">
        <v>8</v>
      </c>
      <c r="AQ505" s="29" t="s">
        <v>8</v>
      </c>
      <c r="AR505" s="29" t="s">
        <v>8</v>
      </c>
      <c r="AS505" s="29" t="s">
        <v>8</v>
      </c>
      <c r="AT505" s="29">
        <v>5</v>
      </c>
      <c r="AU505" s="29" t="s">
        <v>8</v>
      </c>
      <c r="AV505" s="29">
        <v>2</v>
      </c>
      <c r="AW505" s="29">
        <v>2</v>
      </c>
      <c r="AX505" s="29">
        <v>0</v>
      </c>
      <c r="AY505" s="29">
        <v>100</v>
      </c>
      <c r="AZ505" s="29">
        <v>1</v>
      </c>
      <c r="BA505" s="29" t="s">
        <v>8</v>
      </c>
      <c r="BB505" s="29" t="s">
        <v>8</v>
      </c>
      <c r="BC505" s="29" t="s">
        <v>8</v>
      </c>
      <c r="BD505" s="29" t="s">
        <v>8</v>
      </c>
      <c r="BE505" s="29" t="s">
        <v>8</v>
      </c>
      <c r="BF505" s="29" t="s">
        <v>8</v>
      </c>
      <c r="BG505" s="29" t="s">
        <v>8</v>
      </c>
      <c r="BH505" s="29" t="s">
        <v>8</v>
      </c>
      <c r="BI505" s="29" t="s">
        <v>8</v>
      </c>
      <c r="BJ505" s="29" t="s">
        <v>8</v>
      </c>
      <c r="BK505" s="29" t="s">
        <v>8</v>
      </c>
      <c r="BL505" s="29" t="s">
        <v>8</v>
      </c>
      <c r="BM505" s="29" t="s">
        <v>8</v>
      </c>
      <c r="BN505" s="29" t="s">
        <v>8</v>
      </c>
      <c r="BO505" s="29" t="s">
        <v>8</v>
      </c>
      <c r="BP505" s="29" t="s">
        <v>8</v>
      </c>
      <c r="BQ505" s="29" t="s">
        <v>8</v>
      </c>
      <c r="BR505" s="29" t="s">
        <v>8</v>
      </c>
      <c r="BS505" s="29" t="s">
        <v>3505</v>
      </c>
      <c r="BT505" s="29" t="b">
        <v>0</v>
      </c>
      <c r="BU505" s="29" t="b">
        <v>1</v>
      </c>
      <c r="BV505" s="29" t="b">
        <v>0</v>
      </c>
      <c r="BW505" s="29" t="b">
        <v>0</v>
      </c>
      <c r="BX505" s="29" t="b">
        <v>0</v>
      </c>
      <c r="BY505" s="29" t="b">
        <v>1</v>
      </c>
      <c r="BZ505" s="29" t="b">
        <v>0</v>
      </c>
      <c r="CA505" s="29" t="b">
        <v>0</v>
      </c>
      <c r="CB505" s="29">
        <v>1</v>
      </c>
      <c r="CC505" s="29" t="s">
        <v>6866</v>
      </c>
      <c r="CD505" s="29" t="s">
        <v>6867</v>
      </c>
      <c r="CE505" s="29" t="s">
        <v>6868</v>
      </c>
      <c r="CF505" s="29" t="s">
        <v>6869</v>
      </c>
    </row>
    <row r="506" spans="1:84" x14ac:dyDescent="0.25">
      <c r="A506" s="29" t="s">
        <v>6870</v>
      </c>
      <c r="B506" s="29">
        <v>310410928917370</v>
      </c>
      <c r="C506" s="29">
        <v>8.9014103279289106E+19</v>
      </c>
      <c r="D506" s="29">
        <v>353118081439583</v>
      </c>
      <c r="E506" s="29">
        <v>0</v>
      </c>
      <c r="F506" s="29">
        <v>8</v>
      </c>
      <c r="G506" s="29">
        <v>1484</v>
      </c>
      <c r="H506" s="29">
        <v>1484</v>
      </c>
      <c r="I506" s="29" t="s">
        <v>6871</v>
      </c>
      <c r="J506" s="29" t="s">
        <v>6872</v>
      </c>
      <c r="K506" s="50">
        <v>2.37483518098443E+16</v>
      </c>
      <c r="L506" s="50">
        <v>9037925600490720</v>
      </c>
      <c r="M506" s="50">
        <v>-5075750539990250</v>
      </c>
      <c r="N506" s="29" t="s">
        <v>18977</v>
      </c>
      <c r="O506" s="29">
        <v>1</v>
      </c>
      <c r="P506" s="29">
        <v>1</v>
      </c>
      <c r="Q506" s="29" t="s">
        <v>8</v>
      </c>
      <c r="R506" s="29">
        <v>2</v>
      </c>
      <c r="S506" s="29">
        <v>3</v>
      </c>
      <c r="T506" s="29" t="s">
        <v>8</v>
      </c>
      <c r="U506" s="29">
        <v>15</v>
      </c>
      <c r="V506" s="29" t="s">
        <v>8</v>
      </c>
      <c r="W506" s="29" t="s">
        <v>8</v>
      </c>
      <c r="X506" s="29" t="s">
        <v>8</v>
      </c>
      <c r="Y506" s="29" t="s">
        <v>8</v>
      </c>
      <c r="Z506" s="29" t="s">
        <v>8</v>
      </c>
      <c r="AA506" s="29" t="s">
        <v>8</v>
      </c>
      <c r="AB506" s="29" t="s">
        <v>8</v>
      </c>
      <c r="AC506" s="29" t="s">
        <v>8</v>
      </c>
      <c r="AD506" s="29" t="s">
        <v>8</v>
      </c>
      <c r="AE506" s="29" t="s">
        <v>8</v>
      </c>
      <c r="AF506" s="29" t="s">
        <v>8</v>
      </c>
      <c r="AG506" s="29" t="s">
        <v>8</v>
      </c>
      <c r="AH506" s="29" t="s">
        <v>8</v>
      </c>
      <c r="AI506" s="29" t="s">
        <v>8</v>
      </c>
      <c r="AJ506" s="29" t="s">
        <v>8</v>
      </c>
      <c r="AK506" s="29" t="s">
        <v>8</v>
      </c>
      <c r="AL506" s="29" t="s">
        <v>8</v>
      </c>
      <c r="AM506" s="29" t="s">
        <v>8</v>
      </c>
      <c r="AN506" s="29" t="s">
        <v>8</v>
      </c>
      <c r="AO506" s="29" t="s">
        <v>8</v>
      </c>
      <c r="AP506" s="29" t="s">
        <v>8</v>
      </c>
      <c r="AQ506" s="29" t="s">
        <v>8</v>
      </c>
      <c r="AR506" s="29" t="s">
        <v>8</v>
      </c>
      <c r="AS506" s="29" t="s">
        <v>8</v>
      </c>
      <c r="AT506" s="29" t="s">
        <v>8</v>
      </c>
      <c r="AU506" s="29" t="s">
        <v>8</v>
      </c>
      <c r="AV506" s="29" t="s">
        <v>8</v>
      </c>
      <c r="AW506" s="29" t="s">
        <v>8</v>
      </c>
      <c r="AX506" s="29" t="s">
        <v>8</v>
      </c>
      <c r="AY506" s="29" t="s">
        <v>8</v>
      </c>
      <c r="AZ506" s="29" t="s">
        <v>8</v>
      </c>
      <c r="BA506" s="29" t="s">
        <v>8</v>
      </c>
      <c r="BB506" s="29" t="s">
        <v>8</v>
      </c>
      <c r="BC506" s="29" t="s">
        <v>8</v>
      </c>
      <c r="BD506" s="29" t="s">
        <v>8</v>
      </c>
      <c r="BE506" s="29" t="s">
        <v>8</v>
      </c>
      <c r="BF506" s="29" t="s">
        <v>8</v>
      </c>
      <c r="BG506" s="29" t="s">
        <v>8</v>
      </c>
      <c r="BH506" s="29" t="s">
        <v>8</v>
      </c>
      <c r="BI506" s="29" t="s">
        <v>8</v>
      </c>
      <c r="BJ506" s="29" t="s">
        <v>8</v>
      </c>
      <c r="BK506" s="29" t="s">
        <v>8</v>
      </c>
      <c r="BL506" s="29" t="s">
        <v>8</v>
      </c>
      <c r="BM506" s="29" t="s">
        <v>8</v>
      </c>
      <c r="BN506" s="29" t="s">
        <v>8</v>
      </c>
      <c r="BO506" s="29" t="s">
        <v>8</v>
      </c>
      <c r="BP506" s="29" t="s">
        <v>8</v>
      </c>
      <c r="BQ506" s="29" t="s">
        <v>8</v>
      </c>
      <c r="BR506" s="29" t="s">
        <v>8</v>
      </c>
      <c r="BS506" s="29" t="s">
        <v>6873</v>
      </c>
      <c r="BT506" s="29" t="b">
        <v>1</v>
      </c>
      <c r="BU506" s="29" t="b">
        <v>0</v>
      </c>
      <c r="BV506" s="29" t="b">
        <v>1</v>
      </c>
      <c r="BW506" s="29" t="b">
        <v>0</v>
      </c>
      <c r="BX506" s="29" t="b">
        <v>0</v>
      </c>
      <c r="BY506" s="29" t="b">
        <v>0</v>
      </c>
      <c r="BZ506" s="29" t="b">
        <v>0</v>
      </c>
      <c r="CA506" s="29" t="b">
        <v>0</v>
      </c>
      <c r="CB506" s="29">
        <v>1</v>
      </c>
      <c r="CC506" s="29" t="s">
        <v>6874</v>
      </c>
      <c r="CD506" s="29" t="s">
        <v>6875</v>
      </c>
      <c r="CE506" s="29" t="s">
        <v>6876</v>
      </c>
      <c r="CF506" s="29" t="s">
        <v>6877</v>
      </c>
    </row>
    <row r="507" spans="1:84" x14ac:dyDescent="0.25">
      <c r="A507" s="29" t="s">
        <v>6878</v>
      </c>
      <c r="B507" s="29">
        <v>310410928917370</v>
      </c>
      <c r="C507" s="29">
        <v>8.9014103279289106E+19</v>
      </c>
      <c r="D507" s="29">
        <v>353118081439583</v>
      </c>
      <c r="E507" s="29">
        <v>0</v>
      </c>
      <c r="F507" s="29">
        <v>5</v>
      </c>
      <c r="G507" s="29">
        <v>1485</v>
      </c>
      <c r="H507" s="29">
        <v>1485</v>
      </c>
      <c r="I507" s="29" t="s">
        <v>6879</v>
      </c>
      <c r="J507" s="29" t="s">
        <v>6880</v>
      </c>
      <c r="K507" s="50">
        <v>2.37475635149973E+16</v>
      </c>
      <c r="L507" s="50">
        <v>9037884246240990</v>
      </c>
      <c r="M507" s="50">
        <v>-4560371505248460</v>
      </c>
      <c r="N507" s="29" t="s">
        <v>18977</v>
      </c>
      <c r="O507" s="29">
        <v>1</v>
      </c>
      <c r="P507" s="29">
        <v>1</v>
      </c>
      <c r="Q507" s="29" t="s">
        <v>19173</v>
      </c>
      <c r="R507" s="29" t="s">
        <v>8</v>
      </c>
      <c r="S507" s="29" t="s">
        <v>8</v>
      </c>
      <c r="T507" s="29" t="s">
        <v>8</v>
      </c>
      <c r="U507" s="29" t="s">
        <v>8</v>
      </c>
      <c r="V507" s="29" t="s">
        <v>8</v>
      </c>
      <c r="W507" s="29" t="s">
        <v>8</v>
      </c>
      <c r="X507" s="29" t="s">
        <v>8</v>
      </c>
      <c r="Y507" s="29" t="s">
        <v>8</v>
      </c>
      <c r="Z507" s="29" t="s">
        <v>8</v>
      </c>
      <c r="AA507" s="29" t="s">
        <v>8</v>
      </c>
      <c r="AB507" s="29" t="s">
        <v>8</v>
      </c>
      <c r="AC507" s="29" t="s">
        <v>8</v>
      </c>
      <c r="AD507" s="29" t="s">
        <v>8</v>
      </c>
      <c r="AE507" s="29" t="s">
        <v>8</v>
      </c>
      <c r="AF507" s="29" t="s">
        <v>8</v>
      </c>
      <c r="AG507" s="29" t="s">
        <v>8</v>
      </c>
      <c r="AH507" s="29" t="s">
        <v>8</v>
      </c>
      <c r="AI507" s="29" t="s">
        <v>8</v>
      </c>
      <c r="AJ507" s="29" t="s">
        <v>8</v>
      </c>
      <c r="AK507" s="29" t="s">
        <v>8</v>
      </c>
      <c r="AL507" s="29" t="s">
        <v>8</v>
      </c>
      <c r="AM507" s="29" t="s">
        <v>8</v>
      </c>
      <c r="AN507" s="29" t="s">
        <v>8</v>
      </c>
      <c r="AO507" s="29" t="s">
        <v>8</v>
      </c>
      <c r="AP507" s="29" t="s">
        <v>8</v>
      </c>
      <c r="AQ507" s="29" t="s">
        <v>8</v>
      </c>
      <c r="AR507" s="29" t="s">
        <v>8</v>
      </c>
      <c r="AS507" s="29" t="s">
        <v>8</v>
      </c>
      <c r="AT507" s="29" t="s">
        <v>8</v>
      </c>
      <c r="AU507" s="29" t="s">
        <v>8</v>
      </c>
      <c r="AV507" s="29" t="s">
        <v>8</v>
      </c>
      <c r="AW507" s="29" t="s">
        <v>8</v>
      </c>
      <c r="AX507" s="29" t="s">
        <v>8</v>
      </c>
      <c r="AY507" s="29" t="s">
        <v>8</v>
      </c>
      <c r="AZ507" s="29" t="s">
        <v>8</v>
      </c>
      <c r="BA507" s="29">
        <v>2</v>
      </c>
      <c r="BB507" s="29" t="s">
        <v>8</v>
      </c>
      <c r="BC507" s="29" t="s">
        <v>8</v>
      </c>
      <c r="BD507" s="29" t="s">
        <v>8</v>
      </c>
      <c r="BE507" s="29" t="s">
        <v>8</v>
      </c>
      <c r="BF507" s="29" t="s">
        <v>8</v>
      </c>
      <c r="BG507" s="29" t="s">
        <v>8</v>
      </c>
      <c r="BH507" s="29" t="s">
        <v>8</v>
      </c>
      <c r="BI507" s="29" t="s">
        <v>8</v>
      </c>
      <c r="BJ507" s="29" t="s">
        <v>8</v>
      </c>
      <c r="BK507" s="29" t="s">
        <v>8</v>
      </c>
      <c r="BL507" s="29" t="s">
        <v>8</v>
      </c>
      <c r="BM507" s="29" t="s">
        <v>8</v>
      </c>
      <c r="BN507" s="29" t="s">
        <v>8</v>
      </c>
      <c r="BO507" s="29" t="s">
        <v>8</v>
      </c>
      <c r="BP507" s="29" t="s">
        <v>8</v>
      </c>
      <c r="BQ507" s="29" t="s">
        <v>8</v>
      </c>
      <c r="BR507" s="29" t="s">
        <v>8</v>
      </c>
      <c r="BS507" s="29" t="s">
        <v>1544</v>
      </c>
      <c r="BT507" s="29" t="b">
        <v>1</v>
      </c>
      <c r="BU507" s="29" t="b">
        <v>0</v>
      </c>
      <c r="BV507" s="29" t="b">
        <v>1</v>
      </c>
      <c r="BW507" s="29" t="b">
        <v>0</v>
      </c>
      <c r="BX507" s="29" t="b">
        <v>0</v>
      </c>
      <c r="BY507" s="29" t="b">
        <v>0</v>
      </c>
      <c r="BZ507" s="29" t="b">
        <v>0</v>
      </c>
      <c r="CA507" s="29" t="b">
        <v>0</v>
      </c>
      <c r="CB507" s="29">
        <v>1</v>
      </c>
      <c r="CC507" s="29" t="s">
        <v>6881</v>
      </c>
      <c r="CD507" s="29" t="s">
        <v>6882</v>
      </c>
      <c r="CE507" s="29" t="s">
        <v>6883</v>
      </c>
      <c r="CF507" s="29" t="s">
        <v>6884</v>
      </c>
    </row>
    <row r="508" spans="1:84" x14ac:dyDescent="0.25">
      <c r="A508" s="29" t="s">
        <v>6885</v>
      </c>
      <c r="B508" s="29">
        <v>310410928917370</v>
      </c>
      <c r="C508" s="29">
        <v>8.9014103279289106E+19</v>
      </c>
      <c r="D508" s="29">
        <v>353118081439583</v>
      </c>
      <c r="E508" s="29">
        <v>0</v>
      </c>
      <c r="F508" s="29">
        <v>5</v>
      </c>
      <c r="G508" s="29">
        <v>1486</v>
      </c>
      <c r="H508" s="29">
        <v>1486</v>
      </c>
      <c r="I508" s="29" t="s">
        <v>6886</v>
      </c>
      <c r="J508" s="29" t="s">
        <v>6887</v>
      </c>
      <c r="K508" s="50">
        <v>2.37499239889782E+16</v>
      </c>
      <c r="L508" s="50">
        <v>9037791561726980</v>
      </c>
      <c r="M508" s="50">
        <v>-2.93542656369496E+16</v>
      </c>
      <c r="N508" s="29" t="s">
        <v>18977</v>
      </c>
      <c r="O508" s="29">
        <v>1</v>
      </c>
      <c r="P508" s="29">
        <v>1</v>
      </c>
      <c r="Q508" s="29" t="s">
        <v>19174</v>
      </c>
      <c r="R508" s="29" t="s">
        <v>8</v>
      </c>
      <c r="S508" s="29" t="s">
        <v>8</v>
      </c>
      <c r="T508" s="29" t="s">
        <v>8</v>
      </c>
      <c r="U508" s="29" t="s">
        <v>8</v>
      </c>
      <c r="V508" s="29" t="s">
        <v>8</v>
      </c>
      <c r="W508" s="29" t="s">
        <v>8</v>
      </c>
      <c r="X508" s="29" t="s">
        <v>8</v>
      </c>
      <c r="Y508" s="29" t="s">
        <v>8</v>
      </c>
      <c r="Z508" s="29" t="s">
        <v>8</v>
      </c>
      <c r="AA508" s="29" t="s">
        <v>8</v>
      </c>
      <c r="AB508" s="29" t="s">
        <v>8</v>
      </c>
      <c r="AC508" s="29" t="s">
        <v>8</v>
      </c>
      <c r="AD508" s="29" t="s">
        <v>8</v>
      </c>
      <c r="AE508" s="29" t="s">
        <v>8</v>
      </c>
      <c r="AF508" s="29" t="s">
        <v>8</v>
      </c>
      <c r="AG508" s="29" t="s">
        <v>8</v>
      </c>
      <c r="AH508" s="29" t="s">
        <v>8</v>
      </c>
      <c r="AI508" s="29" t="s">
        <v>8</v>
      </c>
      <c r="AJ508" s="29" t="s">
        <v>8</v>
      </c>
      <c r="AK508" s="29" t="s">
        <v>8</v>
      </c>
      <c r="AL508" s="29" t="s">
        <v>8</v>
      </c>
      <c r="AM508" s="29" t="s">
        <v>8</v>
      </c>
      <c r="AN508" s="29" t="s">
        <v>8</v>
      </c>
      <c r="AO508" s="29" t="s">
        <v>8</v>
      </c>
      <c r="AP508" s="29" t="s">
        <v>8</v>
      </c>
      <c r="AQ508" s="29" t="s">
        <v>8</v>
      </c>
      <c r="AR508" s="29" t="s">
        <v>8</v>
      </c>
      <c r="AS508" s="29" t="s">
        <v>8</v>
      </c>
      <c r="AT508" s="29" t="s">
        <v>8</v>
      </c>
      <c r="AU508" s="29" t="s">
        <v>8</v>
      </c>
      <c r="AV508" s="29" t="s">
        <v>8</v>
      </c>
      <c r="AW508" s="29" t="s">
        <v>8</v>
      </c>
      <c r="AX508" s="29" t="s">
        <v>8</v>
      </c>
      <c r="AY508" s="29" t="s">
        <v>8</v>
      </c>
      <c r="AZ508" s="29" t="s">
        <v>8</v>
      </c>
      <c r="BA508" s="29">
        <v>2</v>
      </c>
      <c r="BB508" s="29" t="s">
        <v>8</v>
      </c>
      <c r="BC508" s="29" t="s">
        <v>8</v>
      </c>
      <c r="BD508" s="29" t="s">
        <v>8</v>
      </c>
      <c r="BE508" s="29" t="s">
        <v>8</v>
      </c>
      <c r="BF508" s="29" t="s">
        <v>8</v>
      </c>
      <c r="BG508" s="29" t="s">
        <v>8</v>
      </c>
      <c r="BH508" s="29" t="s">
        <v>8</v>
      </c>
      <c r="BI508" s="29" t="s">
        <v>8</v>
      </c>
      <c r="BJ508" s="29" t="s">
        <v>8</v>
      </c>
      <c r="BK508" s="29" t="s">
        <v>8</v>
      </c>
      <c r="BL508" s="29" t="s">
        <v>8</v>
      </c>
      <c r="BM508" s="29" t="s">
        <v>8</v>
      </c>
      <c r="BN508" s="29" t="s">
        <v>8</v>
      </c>
      <c r="BO508" s="29" t="s">
        <v>8</v>
      </c>
      <c r="BP508" s="29" t="s">
        <v>8</v>
      </c>
      <c r="BQ508" s="29" t="s">
        <v>8</v>
      </c>
      <c r="BR508" s="29" t="s">
        <v>8</v>
      </c>
      <c r="BS508" s="29" t="s">
        <v>1544</v>
      </c>
      <c r="BT508" s="29" t="b">
        <v>1</v>
      </c>
      <c r="BU508" s="29" t="b">
        <v>0</v>
      </c>
      <c r="BV508" s="29" t="b">
        <v>1</v>
      </c>
      <c r="BW508" s="29" t="b">
        <v>0</v>
      </c>
      <c r="BX508" s="29" t="b">
        <v>0</v>
      </c>
      <c r="BY508" s="29" t="b">
        <v>0</v>
      </c>
      <c r="BZ508" s="29" t="b">
        <v>0</v>
      </c>
      <c r="CA508" s="29" t="b">
        <v>0</v>
      </c>
      <c r="CB508" s="29">
        <v>1</v>
      </c>
      <c r="CC508" s="29" t="s">
        <v>6888</v>
      </c>
      <c r="CD508" s="29" t="s">
        <v>6889</v>
      </c>
      <c r="CE508" s="29" t="s">
        <v>6890</v>
      </c>
      <c r="CF508" s="29" t="s">
        <v>6891</v>
      </c>
    </row>
    <row r="509" spans="1:84" x14ac:dyDescent="0.25">
      <c r="A509" s="29" t="s">
        <v>6892</v>
      </c>
      <c r="B509" s="29">
        <v>310410928917370</v>
      </c>
      <c r="C509" s="29">
        <v>8.9014103279289106E+19</v>
      </c>
      <c r="D509" s="29">
        <v>353118081439583</v>
      </c>
      <c r="E509" s="29">
        <v>0</v>
      </c>
      <c r="F509" s="29">
        <v>5</v>
      </c>
      <c r="G509" s="29">
        <v>1487</v>
      </c>
      <c r="H509" s="29">
        <v>1487</v>
      </c>
      <c r="I509" s="29" t="s">
        <v>6893</v>
      </c>
      <c r="J509" s="29" t="s">
        <v>6894</v>
      </c>
      <c r="K509" s="50">
        <v>2.37507433053466E+16</v>
      </c>
      <c r="L509" s="50">
        <v>9037718226286360</v>
      </c>
      <c r="M509" s="50">
        <v>-5.98039072495294E+16</v>
      </c>
      <c r="N509" s="29" t="s">
        <v>18972</v>
      </c>
      <c r="O509" s="29">
        <v>1</v>
      </c>
      <c r="P509" s="29">
        <v>1</v>
      </c>
      <c r="Q509" s="29" t="s">
        <v>19175</v>
      </c>
      <c r="R509" s="29" t="s">
        <v>8</v>
      </c>
      <c r="S509" s="29" t="s">
        <v>8</v>
      </c>
      <c r="T509" s="29" t="s">
        <v>8</v>
      </c>
      <c r="U509" s="29" t="s">
        <v>8</v>
      </c>
      <c r="V509" s="29" t="s">
        <v>8</v>
      </c>
      <c r="W509" s="29" t="s">
        <v>8</v>
      </c>
      <c r="X509" s="29" t="s">
        <v>8</v>
      </c>
      <c r="Y509" s="29" t="s">
        <v>8</v>
      </c>
      <c r="Z509" s="29" t="s">
        <v>8</v>
      </c>
      <c r="AA509" s="29" t="s">
        <v>8</v>
      </c>
      <c r="AB509" s="29" t="s">
        <v>8</v>
      </c>
      <c r="AC509" s="29" t="s">
        <v>8</v>
      </c>
      <c r="AD509" s="29" t="s">
        <v>8</v>
      </c>
      <c r="AE509" s="29" t="s">
        <v>8</v>
      </c>
      <c r="AF509" s="29" t="s">
        <v>8</v>
      </c>
      <c r="AG509" s="29" t="s">
        <v>8</v>
      </c>
      <c r="AH509" s="29" t="s">
        <v>8</v>
      </c>
      <c r="AI509" s="29" t="s">
        <v>8</v>
      </c>
      <c r="AJ509" s="29" t="s">
        <v>8</v>
      </c>
      <c r="AK509" s="29" t="s">
        <v>8</v>
      </c>
      <c r="AL509" s="29" t="s">
        <v>8</v>
      </c>
      <c r="AM509" s="29" t="s">
        <v>8</v>
      </c>
      <c r="AN509" s="29" t="s">
        <v>8</v>
      </c>
      <c r="AO509" s="29" t="s">
        <v>8</v>
      </c>
      <c r="AP509" s="29" t="s">
        <v>8</v>
      </c>
      <c r="AQ509" s="29" t="s">
        <v>8</v>
      </c>
      <c r="AR509" s="29" t="s">
        <v>8</v>
      </c>
      <c r="AS509" s="29" t="s">
        <v>8</v>
      </c>
      <c r="AT509" s="29" t="s">
        <v>8</v>
      </c>
      <c r="AU509" s="29" t="s">
        <v>8</v>
      </c>
      <c r="AV509" s="29" t="s">
        <v>8</v>
      </c>
      <c r="AW509" s="29" t="s">
        <v>8</v>
      </c>
      <c r="AX509" s="29" t="s">
        <v>8</v>
      </c>
      <c r="AY509" s="29" t="s">
        <v>8</v>
      </c>
      <c r="AZ509" s="29" t="s">
        <v>8</v>
      </c>
      <c r="BA509" s="29">
        <v>2</v>
      </c>
      <c r="BB509" s="29" t="s">
        <v>8</v>
      </c>
      <c r="BC509" s="29" t="s">
        <v>8</v>
      </c>
      <c r="BD509" s="29" t="s">
        <v>8</v>
      </c>
      <c r="BE509" s="29" t="s">
        <v>8</v>
      </c>
      <c r="BF509" s="29" t="s">
        <v>8</v>
      </c>
      <c r="BG509" s="29" t="s">
        <v>8</v>
      </c>
      <c r="BH509" s="29" t="s">
        <v>8</v>
      </c>
      <c r="BI509" s="29" t="s">
        <v>8</v>
      </c>
      <c r="BJ509" s="29" t="s">
        <v>8</v>
      </c>
      <c r="BK509" s="29" t="s">
        <v>8</v>
      </c>
      <c r="BL509" s="29" t="s">
        <v>8</v>
      </c>
      <c r="BM509" s="29" t="s">
        <v>8</v>
      </c>
      <c r="BN509" s="29" t="s">
        <v>8</v>
      </c>
      <c r="BO509" s="29" t="s">
        <v>8</v>
      </c>
      <c r="BP509" s="29" t="s">
        <v>8</v>
      </c>
      <c r="BQ509" s="29" t="s">
        <v>8</v>
      </c>
      <c r="BR509" s="29" t="s">
        <v>8</v>
      </c>
      <c r="BS509" s="29" t="s">
        <v>3400</v>
      </c>
      <c r="BT509" s="29" t="b">
        <v>1</v>
      </c>
      <c r="BU509" s="29" t="b">
        <v>0</v>
      </c>
      <c r="BV509" s="29" t="b">
        <v>1</v>
      </c>
      <c r="BW509" s="29" t="b">
        <v>0</v>
      </c>
      <c r="BX509" s="29" t="b">
        <v>0</v>
      </c>
      <c r="BY509" s="29" t="b">
        <v>0</v>
      </c>
      <c r="BZ509" s="29" t="b">
        <v>0</v>
      </c>
      <c r="CA509" s="29" t="b">
        <v>0</v>
      </c>
      <c r="CB509" s="29">
        <v>1</v>
      </c>
      <c r="CC509" s="29" t="s">
        <v>6895</v>
      </c>
      <c r="CD509" s="29" t="s">
        <v>6896</v>
      </c>
      <c r="CE509" s="29" t="s">
        <v>6897</v>
      </c>
      <c r="CF509" s="29" t="s">
        <v>6898</v>
      </c>
    </row>
    <row r="510" spans="1:84" x14ac:dyDescent="0.25">
      <c r="A510" s="29" t="s">
        <v>6899</v>
      </c>
      <c r="B510" s="29">
        <v>310410928917370</v>
      </c>
      <c r="C510" s="29">
        <v>8.9014103279289106E+19</v>
      </c>
      <c r="D510" s="29">
        <v>353118081439583</v>
      </c>
      <c r="E510" s="29">
        <v>0</v>
      </c>
      <c r="F510" s="29">
        <v>5</v>
      </c>
      <c r="G510" s="29">
        <v>1488</v>
      </c>
      <c r="H510" s="29">
        <v>1488</v>
      </c>
      <c r="I510" s="29" t="s">
        <v>6900</v>
      </c>
      <c r="J510" s="29" t="s">
        <v>6901</v>
      </c>
      <c r="K510" s="50">
        <v>2375055899218040</v>
      </c>
      <c r="L510" s="50">
        <v>9037476296157860</v>
      </c>
      <c r="M510" s="50">
        <v>-4923707462370150</v>
      </c>
      <c r="N510" s="29" t="s">
        <v>18978</v>
      </c>
      <c r="O510" s="29">
        <v>1</v>
      </c>
      <c r="P510" s="29">
        <v>1</v>
      </c>
      <c r="Q510" s="29" t="s">
        <v>19176</v>
      </c>
      <c r="R510" s="29" t="s">
        <v>8</v>
      </c>
      <c r="S510" s="29" t="s">
        <v>8</v>
      </c>
      <c r="T510" s="29" t="s">
        <v>8</v>
      </c>
      <c r="U510" s="29" t="s">
        <v>8</v>
      </c>
      <c r="V510" s="29" t="s">
        <v>8</v>
      </c>
      <c r="W510" s="29" t="s">
        <v>8</v>
      </c>
      <c r="X510" s="29" t="s">
        <v>8</v>
      </c>
      <c r="Y510" s="29" t="s">
        <v>8</v>
      </c>
      <c r="Z510" s="29" t="s">
        <v>8</v>
      </c>
      <c r="AA510" s="29" t="s">
        <v>8</v>
      </c>
      <c r="AB510" s="29" t="s">
        <v>8</v>
      </c>
      <c r="AC510" s="29" t="s">
        <v>8</v>
      </c>
      <c r="AD510" s="29" t="s">
        <v>8</v>
      </c>
      <c r="AE510" s="29" t="s">
        <v>8</v>
      </c>
      <c r="AF510" s="29" t="s">
        <v>8</v>
      </c>
      <c r="AG510" s="29" t="s">
        <v>8</v>
      </c>
      <c r="AH510" s="29" t="s">
        <v>8</v>
      </c>
      <c r="AI510" s="29" t="s">
        <v>8</v>
      </c>
      <c r="AJ510" s="29" t="s">
        <v>8</v>
      </c>
      <c r="AK510" s="29" t="s">
        <v>8</v>
      </c>
      <c r="AL510" s="29" t="s">
        <v>8</v>
      </c>
      <c r="AM510" s="29" t="s">
        <v>8</v>
      </c>
      <c r="AN510" s="29" t="s">
        <v>8</v>
      </c>
      <c r="AO510" s="29" t="s">
        <v>8</v>
      </c>
      <c r="AP510" s="29" t="s">
        <v>8</v>
      </c>
      <c r="AQ510" s="29" t="s">
        <v>8</v>
      </c>
      <c r="AR510" s="29" t="s">
        <v>8</v>
      </c>
      <c r="AS510" s="29" t="s">
        <v>8</v>
      </c>
      <c r="AT510" s="29" t="s">
        <v>8</v>
      </c>
      <c r="AU510" s="29" t="s">
        <v>8</v>
      </c>
      <c r="AV510" s="29" t="s">
        <v>8</v>
      </c>
      <c r="AW510" s="29" t="s">
        <v>8</v>
      </c>
      <c r="AX510" s="29" t="s">
        <v>8</v>
      </c>
      <c r="AY510" s="29" t="s">
        <v>8</v>
      </c>
      <c r="AZ510" s="29" t="s">
        <v>8</v>
      </c>
      <c r="BA510" s="29">
        <v>2</v>
      </c>
      <c r="BB510" s="29" t="s">
        <v>8</v>
      </c>
      <c r="BC510" s="29" t="s">
        <v>8</v>
      </c>
      <c r="BD510" s="29" t="s">
        <v>8</v>
      </c>
      <c r="BE510" s="29" t="s">
        <v>8</v>
      </c>
      <c r="BF510" s="29" t="s">
        <v>8</v>
      </c>
      <c r="BG510" s="29" t="s">
        <v>8</v>
      </c>
      <c r="BH510" s="29" t="s">
        <v>8</v>
      </c>
      <c r="BI510" s="29" t="s">
        <v>8</v>
      </c>
      <c r="BJ510" s="29" t="s">
        <v>8</v>
      </c>
      <c r="BK510" s="29" t="s">
        <v>8</v>
      </c>
      <c r="BL510" s="29" t="s">
        <v>8</v>
      </c>
      <c r="BM510" s="29" t="s">
        <v>8</v>
      </c>
      <c r="BN510" s="29" t="s">
        <v>8</v>
      </c>
      <c r="BO510" s="29" t="s">
        <v>8</v>
      </c>
      <c r="BP510" s="29" t="s">
        <v>8</v>
      </c>
      <c r="BQ510" s="29" t="s">
        <v>8</v>
      </c>
      <c r="BR510" s="29" t="s">
        <v>8</v>
      </c>
      <c r="BS510" s="29" t="s">
        <v>3400</v>
      </c>
      <c r="BT510" s="29" t="b">
        <v>1</v>
      </c>
      <c r="BU510" s="29" t="b">
        <v>0</v>
      </c>
      <c r="BV510" s="29" t="b">
        <v>1</v>
      </c>
      <c r="BW510" s="29" t="b">
        <v>0</v>
      </c>
      <c r="BX510" s="29" t="b">
        <v>0</v>
      </c>
      <c r="BY510" s="29" t="b">
        <v>0</v>
      </c>
      <c r="BZ510" s="29" t="b">
        <v>0</v>
      </c>
      <c r="CA510" s="29" t="b">
        <v>0</v>
      </c>
      <c r="CB510" s="29">
        <v>1</v>
      </c>
      <c r="CC510" s="29" t="s">
        <v>6902</v>
      </c>
      <c r="CD510" s="29" t="s">
        <v>6903</v>
      </c>
      <c r="CE510" s="29" t="s">
        <v>6904</v>
      </c>
      <c r="CF510" s="29" t="s">
        <v>6905</v>
      </c>
    </row>
    <row r="511" spans="1:84" x14ac:dyDescent="0.25">
      <c r="A511" s="29" t="s">
        <v>6906</v>
      </c>
      <c r="B511" s="29">
        <v>310410928917370</v>
      </c>
      <c r="C511" s="29">
        <v>8.9014103279289106E+19</v>
      </c>
      <c r="D511" s="29">
        <v>353118081439583</v>
      </c>
      <c r="E511" s="29">
        <v>0</v>
      </c>
      <c r="F511" s="29">
        <v>2</v>
      </c>
      <c r="G511" s="29">
        <v>1489</v>
      </c>
      <c r="H511" s="29">
        <v>1489</v>
      </c>
      <c r="I511" s="29" t="s">
        <v>6907</v>
      </c>
      <c r="J511" s="29" t="s">
        <v>6908</v>
      </c>
      <c r="K511" s="50">
        <v>2.37552963431815E+16</v>
      </c>
      <c r="L511" s="50">
        <v>9037314602450590</v>
      </c>
      <c r="M511" s="50">
        <v>-4191115602535760</v>
      </c>
      <c r="N511" s="29" t="s">
        <v>18977</v>
      </c>
      <c r="O511" s="29">
        <v>1</v>
      </c>
      <c r="P511" s="29">
        <v>1</v>
      </c>
      <c r="Q511" s="29" t="s">
        <v>8</v>
      </c>
      <c r="R511" s="29" t="s">
        <v>8</v>
      </c>
      <c r="S511" s="29" t="s">
        <v>8</v>
      </c>
      <c r="T511" s="29" t="s">
        <v>8</v>
      </c>
      <c r="U511" s="29" t="s">
        <v>8</v>
      </c>
      <c r="V511" s="29" t="s">
        <v>8</v>
      </c>
      <c r="W511" s="29" t="s">
        <v>8</v>
      </c>
      <c r="X511" s="29" t="s">
        <v>8</v>
      </c>
      <c r="Y511" s="29" t="s">
        <v>8</v>
      </c>
      <c r="Z511" s="29" t="s">
        <v>8</v>
      </c>
      <c r="AA511" s="29" t="s">
        <v>8</v>
      </c>
      <c r="AB511" s="29" t="s">
        <v>8</v>
      </c>
      <c r="AC511" s="29" t="s">
        <v>8</v>
      </c>
      <c r="AD511" s="29">
        <v>1</v>
      </c>
      <c r="AE511" s="29" t="s">
        <v>8</v>
      </c>
      <c r="AF511" s="29">
        <v>2</v>
      </c>
      <c r="AG511" s="29" t="s">
        <v>8</v>
      </c>
      <c r="AH511" s="29" t="s">
        <v>8</v>
      </c>
      <c r="AI511" s="29" t="s">
        <v>8</v>
      </c>
      <c r="AJ511" s="29" t="s">
        <v>8</v>
      </c>
      <c r="AK511" s="29" t="s">
        <v>8</v>
      </c>
      <c r="AL511" s="29" t="s">
        <v>8</v>
      </c>
      <c r="AM511" s="29" t="s">
        <v>8</v>
      </c>
      <c r="AN511" s="29" t="s">
        <v>8</v>
      </c>
      <c r="AO511" s="29" t="s">
        <v>8</v>
      </c>
      <c r="AP511" s="29" t="s">
        <v>8</v>
      </c>
      <c r="AQ511" s="29" t="s">
        <v>8</v>
      </c>
      <c r="AR511" s="29" t="s">
        <v>8</v>
      </c>
      <c r="AS511" s="29" t="s">
        <v>8</v>
      </c>
      <c r="AT511" s="29" t="s">
        <v>8</v>
      </c>
      <c r="AU511" s="29" t="s">
        <v>8</v>
      </c>
      <c r="AV511" s="29" t="s">
        <v>8</v>
      </c>
      <c r="AW511" s="29" t="s">
        <v>8</v>
      </c>
      <c r="AX511" s="29" t="s">
        <v>8</v>
      </c>
      <c r="AY511" s="29" t="s">
        <v>8</v>
      </c>
      <c r="AZ511" s="29" t="s">
        <v>8</v>
      </c>
      <c r="BA511" s="29" t="s">
        <v>8</v>
      </c>
      <c r="BB511" s="29" t="s">
        <v>8</v>
      </c>
      <c r="BC511" s="29" t="s">
        <v>8</v>
      </c>
      <c r="BD511" s="29" t="s">
        <v>8</v>
      </c>
      <c r="BE511" s="29" t="s">
        <v>8</v>
      </c>
      <c r="BF511" s="29" t="s">
        <v>8</v>
      </c>
      <c r="BG511" s="29" t="s">
        <v>8</v>
      </c>
      <c r="BH511" s="29" t="s">
        <v>8</v>
      </c>
      <c r="BI511" s="29" t="s">
        <v>8</v>
      </c>
      <c r="BJ511" s="29" t="s">
        <v>8</v>
      </c>
      <c r="BK511" s="29" t="s">
        <v>8</v>
      </c>
      <c r="BL511" s="29" t="s">
        <v>8</v>
      </c>
      <c r="BM511" s="29" t="s">
        <v>8</v>
      </c>
      <c r="BN511" s="29" t="s">
        <v>8</v>
      </c>
      <c r="BO511" s="29" t="s">
        <v>8</v>
      </c>
      <c r="BP511" s="29" t="s">
        <v>8</v>
      </c>
      <c r="BQ511" s="29" t="s">
        <v>8</v>
      </c>
      <c r="BR511" s="29" t="s">
        <v>8</v>
      </c>
      <c r="BS511" s="29" t="s">
        <v>6909</v>
      </c>
      <c r="BT511" s="29" t="b">
        <v>1</v>
      </c>
      <c r="BU511" s="29" t="b">
        <v>0</v>
      </c>
      <c r="BV511" s="29" t="b">
        <v>1</v>
      </c>
      <c r="BW511" s="29" t="b">
        <v>0</v>
      </c>
      <c r="BX511" s="29" t="b">
        <v>0</v>
      </c>
      <c r="BY511" s="29" t="b">
        <v>0</v>
      </c>
      <c r="BZ511" s="29" t="b">
        <v>0</v>
      </c>
      <c r="CA511" s="29" t="b">
        <v>0</v>
      </c>
      <c r="CB511" s="29">
        <v>1</v>
      </c>
      <c r="CC511" s="29" t="s">
        <v>6910</v>
      </c>
      <c r="CD511" s="29" t="s">
        <v>6911</v>
      </c>
      <c r="CE511" s="29" t="s">
        <v>6912</v>
      </c>
      <c r="CF511" s="29" t="s">
        <v>6913</v>
      </c>
    </row>
    <row r="512" spans="1:84" x14ac:dyDescent="0.25">
      <c r="A512" s="29" t="s">
        <v>6914</v>
      </c>
      <c r="B512" s="29">
        <v>310410928917370</v>
      </c>
      <c r="C512" s="29">
        <v>8.9014103279289106E+19</v>
      </c>
      <c r="D512" s="29">
        <v>353118081439583</v>
      </c>
      <c r="E512" s="29">
        <v>0</v>
      </c>
      <c r="F512" s="29">
        <v>2</v>
      </c>
      <c r="G512" s="29">
        <v>1490</v>
      </c>
      <c r="H512" s="29">
        <v>1490</v>
      </c>
      <c r="I512" s="29" t="s">
        <v>6915</v>
      </c>
      <c r="J512" s="29" t="s">
        <v>6916</v>
      </c>
      <c r="K512" s="50">
        <v>2.37421226161493E+16</v>
      </c>
      <c r="L512" s="50">
        <v>9038407719688290</v>
      </c>
      <c r="M512" s="50">
        <v>-3.19194742305201E+16</v>
      </c>
      <c r="N512" s="29" t="s">
        <v>18977</v>
      </c>
      <c r="O512" s="29">
        <v>1</v>
      </c>
      <c r="P512" s="29">
        <v>1</v>
      </c>
      <c r="Q512" s="29" t="s">
        <v>8</v>
      </c>
      <c r="R512" s="29" t="s">
        <v>8</v>
      </c>
      <c r="S512" s="29" t="s">
        <v>8</v>
      </c>
      <c r="T512" s="29" t="s">
        <v>8</v>
      </c>
      <c r="U512" s="29" t="s">
        <v>8</v>
      </c>
      <c r="V512" s="29" t="s">
        <v>8</v>
      </c>
      <c r="W512" s="29" t="s">
        <v>8</v>
      </c>
      <c r="X512" s="29" t="s">
        <v>8</v>
      </c>
      <c r="Y512" s="29" t="s">
        <v>8</v>
      </c>
      <c r="Z512" s="29" t="s">
        <v>8</v>
      </c>
      <c r="AA512" s="29" t="s">
        <v>8</v>
      </c>
      <c r="AB512" s="29" t="s">
        <v>8</v>
      </c>
      <c r="AC512" s="29" t="s">
        <v>8</v>
      </c>
      <c r="AD512" s="29">
        <v>2</v>
      </c>
      <c r="AE512" s="29" t="s">
        <v>8</v>
      </c>
      <c r="AF512" s="29">
        <v>1</v>
      </c>
      <c r="AG512" s="29" t="s">
        <v>8</v>
      </c>
      <c r="AH512" s="29" t="s">
        <v>8</v>
      </c>
      <c r="AI512" s="29" t="s">
        <v>8</v>
      </c>
      <c r="AJ512" s="29" t="s">
        <v>8</v>
      </c>
      <c r="AK512" s="29" t="s">
        <v>8</v>
      </c>
      <c r="AL512" s="29" t="s">
        <v>8</v>
      </c>
      <c r="AM512" s="29" t="s">
        <v>8</v>
      </c>
      <c r="AN512" s="29" t="s">
        <v>8</v>
      </c>
      <c r="AO512" s="29" t="s">
        <v>8</v>
      </c>
      <c r="AP512" s="29" t="s">
        <v>8</v>
      </c>
      <c r="AQ512" s="29" t="s">
        <v>8</v>
      </c>
      <c r="AR512" s="29" t="s">
        <v>8</v>
      </c>
      <c r="AS512" s="29" t="s">
        <v>8</v>
      </c>
      <c r="AT512" s="29" t="s">
        <v>8</v>
      </c>
      <c r="AU512" s="29" t="s">
        <v>8</v>
      </c>
      <c r="AV512" s="29" t="s">
        <v>8</v>
      </c>
      <c r="AW512" s="29" t="s">
        <v>8</v>
      </c>
      <c r="AX512" s="29" t="s">
        <v>8</v>
      </c>
      <c r="AY512" s="29" t="s">
        <v>8</v>
      </c>
      <c r="AZ512" s="29" t="s">
        <v>8</v>
      </c>
      <c r="BA512" s="29" t="s">
        <v>8</v>
      </c>
      <c r="BB512" s="29" t="s">
        <v>8</v>
      </c>
      <c r="BC512" s="29" t="s">
        <v>8</v>
      </c>
      <c r="BD512" s="29" t="s">
        <v>8</v>
      </c>
      <c r="BE512" s="29" t="s">
        <v>8</v>
      </c>
      <c r="BF512" s="29" t="s">
        <v>8</v>
      </c>
      <c r="BG512" s="29" t="s">
        <v>8</v>
      </c>
      <c r="BH512" s="29" t="s">
        <v>8</v>
      </c>
      <c r="BI512" s="29" t="s">
        <v>8</v>
      </c>
      <c r="BJ512" s="29" t="s">
        <v>8</v>
      </c>
      <c r="BK512" s="29" t="s">
        <v>8</v>
      </c>
      <c r="BL512" s="29" t="s">
        <v>8</v>
      </c>
      <c r="BM512" s="29" t="s">
        <v>8</v>
      </c>
      <c r="BN512" s="29" t="s">
        <v>8</v>
      </c>
      <c r="BO512" s="29" t="s">
        <v>8</v>
      </c>
      <c r="BP512" s="29" t="s">
        <v>8</v>
      </c>
      <c r="BQ512" s="29" t="s">
        <v>8</v>
      </c>
      <c r="BR512" s="29" t="s">
        <v>8</v>
      </c>
      <c r="BS512" s="29" t="s">
        <v>6917</v>
      </c>
      <c r="BT512" s="29" t="b">
        <v>1</v>
      </c>
      <c r="BU512" s="29" t="b">
        <v>0</v>
      </c>
      <c r="BV512" s="29" t="b">
        <v>1</v>
      </c>
      <c r="BW512" s="29" t="b">
        <v>0</v>
      </c>
      <c r="BX512" s="29" t="b">
        <v>0</v>
      </c>
      <c r="BY512" s="29" t="b">
        <v>0</v>
      </c>
      <c r="BZ512" s="29" t="b">
        <v>0</v>
      </c>
      <c r="CA512" s="29" t="b">
        <v>0</v>
      </c>
      <c r="CB512" s="29">
        <v>1</v>
      </c>
      <c r="CC512" s="29" t="s">
        <v>6918</v>
      </c>
      <c r="CD512" s="29" t="s">
        <v>6919</v>
      </c>
      <c r="CE512" s="29" t="s">
        <v>6920</v>
      </c>
      <c r="CF512" s="29" t="s">
        <v>6921</v>
      </c>
    </row>
    <row r="513" spans="1:84" x14ac:dyDescent="0.25">
      <c r="A513" s="29" t="s">
        <v>6922</v>
      </c>
      <c r="B513" s="29">
        <v>310410942995952</v>
      </c>
      <c r="C513" s="29">
        <v>8.9014103279429894E+19</v>
      </c>
      <c r="D513" s="29">
        <v>353118083539513</v>
      </c>
      <c r="E513" s="29">
        <v>0</v>
      </c>
      <c r="F513" s="29">
        <v>7</v>
      </c>
      <c r="G513" s="29">
        <v>1492</v>
      </c>
      <c r="H513" s="29">
        <v>1492</v>
      </c>
      <c r="I513" s="29" t="s">
        <v>6923</v>
      </c>
      <c r="J513" s="29" t="s">
        <v>8</v>
      </c>
      <c r="K513" s="29" t="s">
        <v>8</v>
      </c>
      <c r="L513" s="29" t="s">
        <v>8</v>
      </c>
      <c r="M513" s="29" t="s">
        <v>8</v>
      </c>
      <c r="N513" s="29" t="s">
        <v>8</v>
      </c>
      <c r="O513" s="29">
        <v>1</v>
      </c>
      <c r="P513" s="29">
        <v>1</v>
      </c>
      <c r="Q513" s="29" t="s">
        <v>8</v>
      </c>
      <c r="R513" s="29" t="s">
        <v>8</v>
      </c>
      <c r="S513" s="29" t="s">
        <v>8</v>
      </c>
      <c r="T513" s="29" t="s">
        <v>8</v>
      </c>
      <c r="U513" s="29" t="s">
        <v>8</v>
      </c>
      <c r="V513" s="29" t="s">
        <v>8</v>
      </c>
      <c r="W513" s="29" t="s">
        <v>8</v>
      </c>
      <c r="X513" s="29" t="s">
        <v>8</v>
      </c>
      <c r="Y513" s="29" t="s">
        <v>8</v>
      </c>
      <c r="Z513" s="29" t="s">
        <v>8</v>
      </c>
      <c r="AA513" s="29" t="s">
        <v>8</v>
      </c>
      <c r="AB513" s="29" t="s">
        <v>8</v>
      </c>
      <c r="AC513" s="29" t="s">
        <v>8</v>
      </c>
      <c r="AD513" s="29" t="s">
        <v>8</v>
      </c>
      <c r="AE513" s="29" t="s">
        <v>8</v>
      </c>
      <c r="AF513" s="29" t="s">
        <v>8</v>
      </c>
      <c r="AG513" s="29" t="s">
        <v>8</v>
      </c>
      <c r="AH513" s="29" t="s">
        <v>8</v>
      </c>
      <c r="AI513" s="29" t="s">
        <v>8</v>
      </c>
      <c r="AJ513" s="29" t="s">
        <v>8</v>
      </c>
      <c r="AK513" s="29" t="s">
        <v>8</v>
      </c>
      <c r="AL513" s="29" t="s">
        <v>8</v>
      </c>
      <c r="AM513" s="29" t="s">
        <v>8</v>
      </c>
      <c r="AN513" s="29" t="s">
        <v>8</v>
      </c>
      <c r="AO513" s="29" t="s">
        <v>8</v>
      </c>
      <c r="AP513" s="29" t="s">
        <v>8</v>
      </c>
      <c r="AQ513" s="29" t="s">
        <v>8</v>
      </c>
      <c r="AR513" s="29" t="s">
        <v>8</v>
      </c>
      <c r="AS513" s="29" t="s">
        <v>8</v>
      </c>
      <c r="AT513" s="29">
        <v>3</v>
      </c>
      <c r="AU513" s="29" t="s">
        <v>8</v>
      </c>
      <c r="AV513" s="29">
        <v>2</v>
      </c>
      <c r="AW513" s="29">
        <v>3</v>
      </c>
      <c r="AX513" s="29">
        <v>0</v>
      </c>
      <c r="AY513" s="29">
        <v>200</v>
      </c>
      <c r="AZ513" s="29">
        <v>1</v>
      </c>
      <c r="BA513" s="29" t="s">
        <v>8</v>
      </c>
      <c r="BB513" s="29" t="s">
        <v>8</v>
      </c>
      <c r="BC513" s="29" t="s">
        <v>8</v>
      </c>
      <c r="BD513" s="29" t="s">
        <v>8</v>
      </c>
      <c r="BE513" s="29" t="s">
        <v>8</v>
      </c>
      <c r="BF513" s="29" t="s">
        <v>8</v>
      </c>
      <c r="BG513" s="29" t="s">
        <v>8</v>
      </c>
      <c r="BH513" s="29" t="s">
        <v>8</v>
      </c>
      <c r="BI513" s="29" t="s">
        <v>8</v>
      </c>
      <c r="BJ513" s="29" t="s">
        <v>8</v>
      </c>
      <c r="BK513" s="29" t="s">
        <v>8</v>
      </c>
      <c r="BL513" s="29" t="s">
        <v>8</v>
      </c>
      <c r="BM513" s="29" t="s">
        <v>8</v>
      </c>
      <c r="BN513" s="29" t="s">
        <v>8</v>
      </c>
      <c r="BO513" s="29" t="s">
        <v>8</v>
      </c>
      <c r="BP513" s="29" t="s">
        <v>8</v>
      </c>
      <c r="BQ513" s="29" t="s">
        <v>8</v>
      </c>
      <c r="BR513" s="29" t="s">
        <v>8</v>
      </c>
      <c r="BS513" s="29" t="s">
        <v>216</v>
      </c>
      <c r="BT513" s="29" t="b">
        <v>0</v>
      </c>
      <c r="BU513" s="29" t="b">
        <v>1</v>
      </c>
      <c r="BV513" s="29" t="b">
        <v>0</v>
      </c>
      <c r="BW513" s="29" t="b">
        <v>0</v>
      </c>
      <c r="BX513" s="29" t="b">
        <v>0</v>
      </c>
      <c r="BY513" s="29" t="b">
        <v>0</v>
      </c>
      <c r="BZ513" s="29" t="b">
        <v>1</v>
      </c>
      <c r="CA513" s="29" t="b">
        <v>0</v>
      </c>
      <c r="CB513" s="29">
        <v>1</v>
      </c>
      <c r="CC513" s="29" t="s">
        <v>6924</v>
      </c>
      <c r="CD513" s="29" t="s">
        <v>6925</v>
      </c>
      <c r="CE513" s="29" t="s">
        <v>6926</v>
      </c>
      <c r="CF513" s="29" t="s">
        <v>6927</v>
      </c>
    </row>
    <row r="514" spans="1:84" x14ac:dyDescent="0.25">
      <c r="A514" s="29" t="s">
        <v>6928</v>
      </c>
      <c r="B514" s="29">
        <v>310410942995952</v>
      </c>
      <c r="C514" s="29">
        <v>8.9014103279429894E+19</v>
      </c>
      <c r="D514" s="29">
        <v>353118083539513</v>
      </c>
      <c r="E514" s="29">
        <v>0</v>
      </c>
      <c r="F514" s="29">
        <v>3</v>
      </c>
      <c r="G514" s="29">
        <v>1495</v>
      </c>
      <c r="H514" s="29">
        <v>1495</v>
      </c>
      <c r="I514" s="29" t="s">
        <v>6929</v>
      </c>
      <c r="J514" s="29" t="s">
        <v>6930</v>
      </c>
      <c r="K514" s="50">
        <v>2373958618744350</v>
      </c>
      <c r="L514" s="50">
        <v>9038268068394640</v>
      </c>
      <c r="M514" s="50">
        <v>-4435890668444230</v>
      </c>
      <c r="N514" s="29" t="s">
        <v>18977</v>
      </c>
      <c r="O514" s="29">
        <v>1</v>
      </c>
      <c r="P514" s="29">
        <v>1</v>
      </c>
      <c r="Q514" s="29" t="s">
        <v>18997</v>
      </c>
      <c r="R514" s="29" t="s">
        <v>8</v>
      </c>
      <c r="S514" s="29" t="s">
        <v>8</v>
      </c>
      <c r="T514" s="29" t="s">
        <v>8</v>
      </c>
      <c r="U514" s="29" t="s">
        <v>8</v>
      </c>
      <c r="V514" s="29" t="s">
        <v>8</v>
      </c>
      <c r="W514" s="29" t="s">
        <v>8</v>
      </c>
      <c r="X514" s="29" t="s">
        <v>8</v>
      </c>
      <c r="Y514" s="29" t="s">
        <v>8</v>
      </c>
      <c r="Z514" s="29" t="s">
        <v>8</v>
      </c>
      <c r="AA514" s="29" t="s">
        <v>8</v>
      </c>
      <c r="AB514" s="29" t="s">
        <v>8</v>
      </c>
      <c r="AC514" s="29" t="s">
        <v>8</v>
      </c>
      <c r="AD514" s="29" t="s">
        <v>8</v>
      </c>
      <c r="AE514" s="29" t="s">
        <v>8</v>
      </c>
      <c r="AF514" s="29" t="s">
        <v>8</v>
      </c>
      <c r="AG514" s="29">
        <v>1</v>
      </c>
      <c r="AH514" s="29">
        <v>6</v>
      </c>
      <c r="AI514" s="29" t="s">
        <v>3504</v>
      </c>
      <c r="AJ514" s="29">
        <v>1</v>
      </c>
      <c r="AK514" s="29" t="s">
        <v>18982</v>
      </c>
      <c r="AL514" s="29" t="s">
        <v>19008</v>
      </c>
      <c r="AM514" s="29" t="s">
        <v>8</v>
      </c>
      <c r="AN514" s="29" t="s">
        <v>8</v>
      </c>
      <c r="AO514" s="29" t="s">
        <v>8</v>
      </c>
      <c r="AP514" s="29" t="s">
        <v>8</v>
      </c>
      <c r="AQ514" s="29" t="s">
        <v>8</v>
      </c>
      <c r="AR514" s="29" t="s">
        <v>8</v>
      </c>
      <c r="AS514" s="29" t="s">
        <v>8</v>
      </c>
      <c r="AT514" s="29" t="s">
        <v>8</v>
      </c>
      <c r="AU514" s="29" t="s">
        <v>8</v>
      </c>
      <c r="AV514" s="29" t="s">
        <v>8</v>
      </c>
      <c r="AW514" s="29" t="s">
        <v>8</v>
      </c>
      <c r="AX514" s="29" t="s">
        <v>8</v>
      </c>
      <c r="AY514" s="29" t="s">
        <v>8</v>
      </c>
      <c r="AZ514" s="29" t="s">
        <v>8</v>
      </c>
      <c r="BA514" s="29" t="s">
        <v>8</v>
      </c>
      <c r="BB514" s="29" t="s">
        <v>8</v>
      </c>
      <c r="BC514" s="29" t="s">
        <v>8</v>
      </c>
      <c r="BD514" s="29" t="s">
        <v>8</v>
      </c>
      <c r="BE514" s="29" t="s">
        <v>8</v>
      </c>
      <c r="BF514" s="29" t="s">
        <v>8</v>
      </c>
      <c r="BG514" s="29" t="s">
        <v>8</v>
      </c>
      <c r="BH514" s="29" t="s">
        <v>8</v>
      </c>
      <c r="BI514" s="29" t="s">
        <v>8</v>
      </c>
      <c r="BJ514" s="29" t="s">
        <v>8</v>
      </c>
      <c r="BK514" s="29" t="s">
        <v>8</v>
      </c>
      <c r="BL514" s="29" t="s">
        <v>8</v>
      </c>
      <c r="BM514" s="29" t="s">
        <v>8</v>
      </c>
      <c r="BN514" s="29" t="s">
        <v>8</v>
      </c>
      <c r="BO514" s="29" t="s">
        <v>8</v>
      </c>
      <c r="BP514" s="29" t="s">
        <v>8</v>
      </c>
      <c r="BQ514" s="29" t="s">
        <v>8</v>
      </c>
      <c r="BR514" s="29" t="s">
        <v>8</v>
      </c>
      <c r="BS514" s="29" t="s">
        <v>6931</v>
      </c>
      <c r="BT514" s="29" t="b">
        <v>0</v>
      </c>
      <c r="BU514" s="29" t="b">
        <v>1</v>
      </c>
      <c r="BV514" s="29" t="b">
        <v>0</v>
      </c>
      <c r="BW514" s="29" t="b">
        <v>0</v>
      </c>
      <c r="BX514" s="29" t="b">
        <v>0</v>
      </c>
      <c r="BY514" s="29" t="b">
        <v>1</v>
      </c>
      <c r="BZ514" s="29" t="b">
        <v>0</v>
      </c>
      <c r="CA514" s="29" t="b">
        <v>0</v>
      </c>
      <c r="CB514" s="29">
        <v>1</v>
      </c>
      <c r="CC514" s="29" t="s">
        <v>6932</v>
      </c>
      <c r="CD514" s="29" t="s">
        <v>6933</v>
      </c>
      <c r="CE514" s="29" t="s">
        <v>6934</v>
      </c>
      <c r="CF514" s="29" t="s">
        <v>6935</v>
      </c>
    </row>
    <row r="515" spans="1:84" x14ac:dyDescent="0.25">
      <c r="A515" s="29" t="s">
        <v>6936</v>
      </c>
      <c r="B515" s="29">
        <v>310410942995952</v>
      </c>
      <c r="C515" s="29">
        <v>8.9014103279429894E+19</v>
      </c>
      <c r="D515" s="29">
        <v>353118083539513</v>
      </c>
      <c r="E515" s="29">
        <v>0</v>
      </c>
      <c r="F515" s="29">
        <v>7</v>
      </c>
      <c r="G515" s="29">
        <v>1493</v>
      </c>
      <c r="H515" s="29">
        <v>1493</v>
      </c>
      <c r="I515" s="29" t="s">
        <v>6937</v>
      </c>
      <c r="J515" s="29" t="s">
        <v>6938</v>
      </c>
      <c r="K515" s="50">
        <v>2.37421657507487E+16</v>
      </c>
      <c r="L515" s="50">
        <v>9038068860876670</v>
      </c>
      <c r="M515" s="50">
        <v>-8518008697251980</v>
      </c>
      <c r="N515" s="29" t="s">
        <v>18977</v>
      </c>
      <c r="O515" s="29">
        <v>1</v>
      </c>
      <c r="P515" s="29">
        <v>1</v>
      </c>
      <c r="Q515" s="29" t="s">
        <v>8</v>
      </c>
      <c r="R515" s="29" t="s">
        <v>8</v>
      </c>
      <c r="S515" s="29" t="s">
        <v>8</v>
      </c>
      <c r="T515" s="29" t="s">
        <v>8</v>
      </c>
      <c r="U515" s="29" t="s">
        <v>8</v>
      </c>
      <c r="V515" s="29" t="s">
        <v>8</v>
      </c>
      <c r="W515" s="29" t="s">
        <v>8</v>
      </c>
      <c r="X515" s="29" t="s">
        <v>8</v>
      </c>
      <c r="Y515" s="29" t="s">
        <v>8</v>
      </c>
      <c r="Z515" s="29" t="s">
        <v>8</v>
      </c>
      <c r="AA515" s="29" t="s">
        <v>8</v>
      </c>
      <c r="AB515" s="29" t="s">
        <v>8</v>
      </c>
      <c r="AC515" s="29" t="s">
        <v>8</v>
      </c>
      <c r="AD515" s="29" t="s">
        <v>8</v>
      </c>
      <c r="AE515" s="29" t="s">
        <v>8</v>
      </c>
      <c r="AF515" s="29" t="s">
        <v>8</v>
      </c>
      <c r="AG515" s="29" t="s">
        <v>8</v>
      </c>
      <c r="AH515" s="29" t="s">
        <v>8</v>
      </c>
      <c r="AI515" s="29" t="s">
        <v>8</v>
      </c>
      <c r="AJ515" s="29" t="s">
        <v>8</v>
      </c>
      <c r="AK515" s="29" t="s">
        <v>8</v>
      </c>
      <c r="AL515" s="29" t="s">
        <v>8</v>
      </c>
      <c r="AM515" s="29" t="s">
        <v>8</v>
      </c>
      <c r="AN515" s="29" t="s">
        <v>8</v>
      </c>
      <c r="AO515" s="29" t="s">
        <v>8</v>
      </c>
      <c r="AP515" s="29" t="s">
        <v>8</v>
      </c>
      <c r="AQ515" s="29" t="s">
        <v>8</v>
      </c>
      <c r="AR515" s="29" t="s">
        <v>8</v>
      </c>
      <c r="AS515" s="29" t="s">
        <v>8</v>
      </c>
      <c r="AT515" s="29">
        <v>5</v>
      </c>
      <c r="AU515" s="29" t="s">
        <v>8</v>
      </c>
      <c r="AV515" s="29">
        <v>2</v>
      </c>
      <c r="AW515" s="29">
        <v>2</v>
      </c>
      <c r="AX515" s="29">
        <v>0</v>
      </c>
      <c r="AY515" s="29">
        <v>100</v>
      </c>
      <c r="AZ515" s="29">
        <v>1</v>
      </c>
      <c r="BA515" s="29" t="s">
        <v>8</v>
      </c>
      <c r="BB515" s="29" t="s">
        <v>8</v>
      </c>
      <c r="BC515" s="29" t="s">
        <v>8</v>
      </c>
      <c r="BD515" s="29" t="s">
        <v>8</v>
      </c>
      <c r="BE515" s="29" t="s">
        <v>8</v>
      </c>
      <c r="BF515" s="29" t="s">
        <v>8</v>
      </c>
      <c r="BG515" s="29" t="s">
        <v>8</v>
      </c>
      <c r="BH515" s="29" t="s">
        <v>8</v>
      </c>
      <c r="BI515" s="29" t="s">
        <v>8</v>
      </c>
      <c r="BJ515" s="29" t="s">
        <v>8</v>
      </c>
      <c r="BK515" s="29" t="s">
        <v>8</v>
      </c>
      <c r="BL515" s="29" t="s">
        <v>8</v>
      </c>
      <c r="BM515" s="29" t="s">
        <v>8</v>
      </c>
      <c r="BN515" s="29" t="s">
        <v>8</v>
      </c>
      <c r="BO515" s="29" t="s">
        <v>8</v>
      </c>
      <c r="BP515" s="29" t="s">
        <v>8</v>
      </c>
      <c r="BQ515" s="29" t="s">
        <v>8</v>
      </c>
      <c r="BR515" s="29" t="s">
        <v>8</v>
      </c>
      <c r="BS515" s="29" t="s">
        <v>3505</v>
      </c>
      <c r="BT515" s="29" t="b">
        <v>0</v>
      </c>
      <c r="BU515" s="29" t="b">
        <v>1</v>
      </c>
      <c r="BV515" s="29" t="b">
        <v>0</v>
      </c>
      <c r="BW515" s="29" t="b">
        <v>0</v>
      </c>
      <c r="BX515" s="29" t="b">
        <v>0</v>
      </c>
      <c r="BY515" s="29" t="b">
        <v>1</v>
      </c>
      <c r="BZ515" s="29" t="b">
        <v>0</v>
      </c>
      <c r="CA515" s="29" t="b">
        <v>0</v>
      </c>
      <c r="CB515" s="29">
        <v>1</v>
      </c>
      <c r="CC515" s="29" t="s">
        <v>6939</v>
      </c>
      <c r="CD515" s="29" t="s">
        <v>6940</v>
      </c>
      <c r="CE515" s="29" t="s">
        <v>6941</v>
      </c>
      <c r="CF515" s="29" t="s">
        <v>6942</v>
      </c>
    </row>
    <row r="516" spans="1:84" x14ac:dyDescent="0.25">
      <c r="A516" s="29" t="s">
        <v>6943</v>
      </c>
      <c r="B516" s="29">
        <v>310410942995952</v>
      </c>
      <c r="C516" s="29">
        <v>8.9014103279429894E+19</v>
      </c>
      <c r="D516" s="29">
        <v>353118083539513</v>
      </c>
      <c r="E516" s="29">
        <v>0</v>
      </c>
      <c r="F516" s="29">
        <v>3</v>
      </c>
      <c r="G516" s="29">
        <v>1496</v>
      </c>
      <c r="H516" s="29">
        <v>1496</v>
      </c>
      <c r="I516" s="29" t="s">
        <v>6944</v>
      </c>
      <c r="J516" s="29" t="s">
        <v>6945</v>
      </c>
      <c r="K516" s="50">
        <v>2.37421576139095E+16</v>
      </c>
      <c r="L516" s="50">
        <v>9038058674736670</v>
      </c>
      <c r="M516" s="50">
        <v>-2.32066699737879E+16</v>
      </c>
      <c r="N516" s="29" t="s">
        <v>18972</v>
      </c>
      <c r="O516" s="29">
        <v>1</v>
      </c>
      <c r="P516" s="29">
        <v>1</v>
      </c>
      <c r="Q516" s="29" t="s">
        <v>18997</v>
      </c>
      <c r="R516" s="29" t="s">
        <v>8</v>
      </c>
      <c r="S516" s="29" t="s">
        <v>8</v>
      </c>
      <c r="T516" s="29" t="s">
        <v>8</v>
      </c>
      <c r="U516" s="29" t="s">
        <v>8</v>
      </c>
      <c r="V516" s="29" t="s">
        <v>8</v>
      </c>
      <c r="W516" s="29" t="s">
        <v>8</v>
      </c>
      <c r="X516" s="29" t="s">
        <v>8</v>
      </c>
      <c r="Y516" s="29" t="s">
        <v>8</v>
      </c>
      <c r="Z516" s="29" t="s">
        <v>8</v>
      </c>
      <c r="AA516" s="29" t="s">
        <v>8</v>
      </c>
      <c r="AB516" s="29" t="s">
        <v>8</v>
      </c>
      <c r="AC516" s="29" t="s">
        <v>8</v>
      </c>
      <c r="AD516" s="29" t="s">
        <v>8</v>
      </c>
      <c r="AE516" s="29" t="s">
        <v>8</v>
      </c>
      <c r="AF516" s="29" t="s">
        <v>8</v>
      </c>
      <c r="AG516" s="29">
        <v>1</v>
      </c>
      <c r="AH516" s="29">
        <v>6</v>
      </c>
      <c r="AI516" s="29" t="s">
        <v>3504</v>
      </c>
      <c r="AJ516" s="29">
        <v>2</v>
      </c>
      <c r="AK516" s="29" t="s">
        <v>18998</v>
      </c>
      <c r="AL516" s="29" t="s">
        <v>18989</v>
      </c>
      <c r="AM516" s="29" t="s">
        <v>8</v>
      </c>
      <c r="AN516" s="29" t="s">
        <v>8</v>
      </c>
      <c r="AO516" s="29" t="s">
        <v>8</v>
      </c>
      <c r="AP516" s="29" t="s">
        <v>8</v>
      </c>
      <c r="AQ516" s="29" t="s">
        <v>8</v>
      </c>
      <c r="AR516" s="29" t="s">
        <v>8</v>
      </c>
      <c r="AS516" s="29" t="s">
        <v>8</v>
      </c>
      <c r="AT516" s="29" t="s">
        <v>8</v>
      </c>
      <c r="AU516" s="29" t="s">
        <v>8</v>
      </c>
      <c r="AV516" s="29" t="s">
        <v>8</v>
      </c>
      <c r="AW516" s="29" t="s">
        <v>8</v>
      </c>
      <c r="AX516" s="29" t="s">
        <v>8</v>
      </c>
      <c r="AY516" s="29" t="s">
        <v>8</v>
      </c>
      <c r="AZ516" s="29" t="s">
        <v>8</v>
      </c>
      <c r="BA516" s="29" t="s">
        <v>8</v>
      </c>
      <c r="BB516" s="29" t="s">
        <v>8</v>
      </c>
      <c r="BC516" s="29" t="s">
        <v>8</v>
      </c>
      <c r="BD516" s="29" t="s">
        <v>8</v>
      </c>
      <c r="BE516" s="29" t="s">
        <v>8</v>
      </c>
      <c r="BF516" s="29" t="s">
        <v>8</v>
      </c>
      <c r="BG516" s="29" t="s">
        <v>8</v>
      </c>
      <c r="BH516" s="29" t="s">
        <v>8</v>
      </c>
      <c r="BI516" s="29" t="s">
        <v>8</v>
      </c>
      <c r="BJ516" s="29" t="s">
        <v>8</v>
      </c>
      <c r="BK516" s="29" t="s">
        <v>8</v>
      </c>
      <c r="BL516" s="29" t="s">
        <v>8</v>
      </c>
      <c r="BM516" s="29" t="s">
        <v>8</v>
      </c>
      <c r="BN516" s="29" t="s">
        <v>8</v>
      </c>
      <c r="BO516" s="29" t="s">
        <v>8</v>
      </c>
      <c r="BP516" s="29" t="s">
        <v>8</v>
      </c>
      <c r="BQ516" s="29" t="s">
        <v>8</v>
      </c>
      <c r="BR516" s="29" t="s">
        <v>8</v>
      </c>
      <c r="BS516" s="29" t="s">
        <v>3505</v>
      </c>
      <c r="BT516" s="29" t="b">
        <v>0</v>
      </c>
      <c r="BU516" s="29" t="b">
        <v>1</v>
      </c>
      <c r="BV516" s="29" t="b">
        <v>0</v>
      </c>
      <c r="BW516" s="29" t="b">
        <v>0</v>
      </c>
      <c r="BX516" s="29" t="b">
        <v>0</v>
      </c>
      <c r="BY516" s="29" t="b">
        <v>1</v>
      </c>
      <c r="BZ516" s="29" t="b">
        <v>0</v>
      </c>
      <c r="CA516" s="29" t="b">
        <v>0</v>
      </c>
      <c r="CB516" s="29">
        <v>1</v>
      </c>
      <c r="CC516" s="29" t="s">
        <v>6946</v>
      </c>
      <c r="CD516" s="29" t="s">
        <v>6947</v>
      </c>
      <c r="CE516" s="29" t="s">
        <v>6948</v>
      </c>
      <c r="CF516" s="29" t="s">
        <v>6949</v>
      </c>
    </row>
    <row r="517" spans="1:84" x14ac:dyDescent="0.25">
      <c r="A517" s="29" t="s">
        <v>6950</v>
      </c>
      <c r="B517" s="29">
        <v>310410942995952</v>
      </c>
      <c r="C517" s="29">
        <v>8.9014103279429894E+19</v>
      </c>
      <c r="D517" s="29">
        <v>353118083539513</v>
      </c>
      <c r="E517" s="29">
        <v>0</v>
      </c>
      <c r="F517" s="29">
        <v>9</v>
      </c>
      <c r="G517" s="29">
        <v>1497</v>
      </c>
      <c r="H517" s="29">
        <v>1497</v>
      </c>
      <c r="I517" s="29" t="s">
        <v>6951</v>
      </c>
      <c r="J517" s="29" t="s">
        <v>6952</v>
      </c>
      <c r="K517" s="50">
        <v>2374273579092310</v>
      </c>
      <c r="L517" s="50">
        <v>9037946391169810</v>
      </c>
      <c r="M517" s="50">
        <v>-2542488492803160</v>
      </c>
      <c r="N517" s="29" t="s">
        <v>18978</v>
      </c>
      <c r="O517" s="29">
        <v>1</v>
      </c>
      <c r="P517" s="29">
        <v>1</v>
      </c>
      <c r="Q517" s="29" t="s">
        <v>19052</v>
      </c>
      <c r="R517" s="29" t="s">
        <v>8</v>
      </c>
      <c r="S517" s="29" t="s">
        <v>8</v>
      </c>
      <c r="T517" s="29" t="s">
        <v>8</v>
      </c>
      <c r="U517" s="29" t="s">
        <v>8</v>
      </c>
      <c r="V517" s="29">
        <v>5</v>
      </c>
      <c r="W517" s="29" t="s">
        <v>3504</v>
      </c>
      <c r="X517" s="29">
        <v>0</v>
      </c>
      <c r="Y517" s="29" t="s">
        <v>8</v>
      </c>
      <c r="Z517" s="29">
        <v>2</v>
      </c>
      <c r="AA517" s="29" t="s">
        <v>18983</v>
      </c>
      <c r="AB517" s="29" t="s">
        <v>18975</v>
      </c>
      <c r="AC517" s="29" t="s">
        <v>8</v>
      </c>
      <c r="AD517" s="29" t="s">
        <v>8</v>
      </c>
      <c r="AE517" s="29" t="s">
        <v>8</v>
      </c>
      <c r="AF517" s="29" t="s">
        <v>8</v>
      </c>
      <c r="AG517" s="29" t="s">
        <v>8</v>
      </c>
      <c r="AH517" s="29" t="s">
        <v>8</v>
      </c>
      <c r="AI517" s="29" t="s">
        <v>8</v>
      </c>
      <c r="AJ517" s="29" t="s">
        <v>8</v>
      </c>
      <c r="AK517" s="29" t="s">
        <v>8</v>
      </c>
      <c r="AL517" s="29" t="s">
        <v>8</v>
      </c>
      <c r="AM517" s="29" t="s">
        <v>8</v>
      </c>
      <c r="AN517" s="29" t="s">
        <v>8</v>
      </c>
      <c r="AO517" s="29" t="s">
        <v>8</v>
      </c>
      <c r="AP517" s="29" t="s">
        <v>8</v>
      </c>
      <c r="AQ517" s="29" t="s">
        <v>8</v>
      </c>
      <c r="AR517" s="29" t="s">
        <v>8</v>
      </c>
      <c r="AS517" s="29" t="s">
        <v>8</v>
      </c>
      <c r="AT517" s="29" t="s">
        <v>8</v>
      </c>
      <c r="AU517" s="29" t="s">
        <v>8</v>
      </c>
      <c r="AV517" s="29" t="s">
        <v>8</v>
      </c>
      <c r="AW517" s="29" t="s">
        <v>8</v>
      </c>
      <c r="AX517" s="29" t="s">
        <v>8</v>
      </c>
      <c r="AY517" s="29" t="s">
        <v>8</v>
      </c>
      <c r="AZ517" s="29" t="s">
        <v>8</v>
      </c>
      <c r="BA517" s="29" t="s">
        <v>8</v>
      </c>
      <c r="BB517" s="29" t="s">
        <v>8</v>
      </c>
      <c r="BC517" s="29" t="s">
        <v>8</v>
      </c>
      <c r="BD517" s="29" t="s">
        <v>8</v>
      </c>
      <c r="BE517" s="29" t="s">
        <v>8</v>
      </c>
      <c r="BF517" s="29" t="s">
        <v>8</v>
      </c>
      <c r="BG517" s="29" t="s">
        <v>8</v>
      </c>
      <c r="BH517" s="29" t="s">
        <v>8</v>
      </c>
      <c r="BI517" s="29" t="s">
        <v>8</v>
      </c>
      <c r="BJ517" s="29" t="s">
        <v>8</v>
      </c>
      <c r="BK517" s="29" t="s">
        <v>8</v>
      </c>
      <c r="BL517" s="29" t="s">
        <v>8</v>
      </c>
      <c r="BM517" s="29" t="s">
        <v>8</v>
      </c>
      <c r="BN517" s="29" t="s">
        <v>8</v>
      </c>
      <c r="BO517" s="29" t="s">
        <v>8</v>
      </c>
      <c r="BP517" s="29" t="s">
        <v>8</v>
      </c>
      <c r="BQ517" s="29" t="s">
        <v>8</v>
      </c>
      <c r="BR517" s="29" t="s">
        <v>8</v>
      </c>
      <c r="BS517" s="29" t="s">
        <v>3505</v>
      </c>
      <c r="BT517" s="29" t="b">
        <v>0</v>
      </c>
      <c r="BU517" s="29" t="b">
        <v>1</v>
      </c>
      <c r="BV517" s="29" t="b">
        <v>0</v>
      </c>
      <c r="BW517" s="29" t="b">
        <v>0</v>
      </c>
      <c r="BX517" s="29" t="b">
        <v>0</v>
      </c>
      <c r="BY517" s="29" t="b">
        <v>1</v>
      </c>
      <c r="BZ517" s="29" t="b">
        <v>0</v>
      </c>
      <c r="CA517" s="29" t="b">
        <v>0</v>
      </c>
      <c r="CB517" s="29">
        <v>1</v>
      </c>
      <c r="CC517" s="29" t="s">
        <v>6953</v>
      </c>
      <c r="CD517" s="29" t="s">
        <v>6954</v>
      </c>
      <c r="CE517" s="29" t="s">
        <v>6955</v>
      </c>
      <c r="CF517" s="29" t="s">
        <v>6956</v>
      </c>
    </row>
    <row r="518" spans="1:84" x14ac:dyDescent="0.25">
      <c r="A518" s="29" t="s">
        <v>6957</v>
      </c>
      <c r="B518" s="29">
        <v>310410942995952</v>
      </c>
      <c r="C518" s="29">
        <v>8.9014103279429894E+19</v>
      </c>
      <c r="D518" s="29">
        <v>353118083539513</v>
      </c>
      <c r="E518" s="29">
        <v>0</v>
      </c>
      <c r="F518" s="29">
        <v>9</v>
      </c>
      <c r="G518" s="29">
        <v>1498</v>
      </c>
      <c r="H518" s="29">
        <v>1498</v>
      </c>
      <c r="I518" s="29" t="s">
        <v>6958</v>
      </c>
      <c r="J518" s="29" t="s">
        <v>6959</v>
      </c>
      <c r="K518" s="50">
        <v>2.37402857387467E+16</v>
      </c>
      <c r="L518" s="50">
        <v>9038165517936450</v>
      </c>
      <c r="M518" s="50">
        <v>-2.36353550168103E+16</v>
      </c>
      <c r="N518" s="29" t="s">
        <v>18977</v>
      </c>
      <c r="O518" s="29">
        <v>1</v>
      </c>
      <c r="P518" s="29">
        <v>1</v>
      </c>
      <c r="Q518" s="29" t="s">
        <v>18997</v>
      </c>
      <c r="R518" s="29" t="s">
        <v>8</v>
      </c>
      <c r="S518" s="29" t="s">
        <v>8</v>
      </c>
      <c r="T518" s="29" t="s">
        <v>8</v>
      </c>
      <c r="U518" s="29" t="s">
        <v>8</v>
      </c>
      <c r="V518" s="29">
        <v>5</v>
      </c>
      <c r="W518" s="29" t="s">
        <v>3504</v>
      </c>
      <c r="X518" s="29">
        <v>0</v>
      </c>
      <c r="Y518" s="29" t="s">
        <v>8</v>
      </c>
      <c r="Z518" s="29">
        <v>2</v>
      </c>
      <c r="AA518" s="29" t="s">
        <v>18982</v>
      </c>
      <c r="AB518" s="29" t="s">
        <v>18998</v>
      </c>
      <c r="AC518" s="29" t="s">
        <v>8</v>
      </c>
      <c r="AD518" s="29" t="s">
        <v>8</v>
      </c>
      <c r="AE518" s="29" t="s">
        <v>8</v>
      </c>
      <c r="AF518" s="29" t="s">
        <v>8</v>
      </c>
      <c r="AG518" s="29" t="s">
        <v>8</v>
      </c>
      <c r="AH518" s="29" t="s">
        <v>8</v>
      </c>
      <c r="AI518" s="29" t="s">
        <v>8</v>
      </c>
      <c r="AJ518" s="29" t="s">
        <v>8</v>
      </c>
      <c r="AK518" s="29" t="s">
        <v>8</v>
      </c>
      <c r="AL518" s="29" t="s">
        <v>8</v>
      </c>
      <c r="AM518" s="29" t="s">
        <v>8</v>
      </c>
      <c r="AN518" s="29" t="s">
        <v>8</v>
      </c>
      <c r="AO518" s="29" t="s">
        <v>8</v>
      </c>
      <c r="AP518" s="29" t="s">
        <v>8</v>
      </c>
      <c r="AQ518" s="29" t="s">
        <v>8</v>
      </c>
      <c r="AR518" s="29" t="s">
        <v>8</v>
      </c>
      <c r="AS518" s="29" t="s">
        <v>8</v>
      </c>
      <c r="AT518" s="29" t="s">
        <v>8</v>
      </c>
      <c r="AU518" s="29" t="s">
        <v>8</v>
      </c>
      <c r="AV518" s="29" t="s">
        <v>8</v>
      </c>
      <c r="AW518" s="29" t="s">
        <v>8</v>
      </c>
      <c r="AX518" s="29" t="s">
        <v>8</v>
      </c>
      <c r="AY518" s="29" t="s">
        <v>8</v>
      </c>
      <c r="AZ518" s="29" t="s">
        <v>8</v>
      </c>
      <c r="BA518" s="29" t="s">
        <v>8</v>
      </c>
      <c r="BB518" s="29" t="s">
        <v>8</v>
      </c>
      <c r="BC518" s="29" t="s">
        <v>8</v>
      </c>
      <c r="BD518" s="29" t="s">
        <v>8</v>
      </c>
      <c r="BE518" s="29" t="s">
        <v>8</v>
      </c>
      <c r="BF518" s="29" t="s">
        <v>8</v>
      </c>
      <c r="BG518" s="29" t="s">
        <v>8</v>
      </c>
      <c r="BH518" s="29" t="s">
        <v>8</v>
      </c>
      <c r="BI518" s="29" t="s">
        <v>8</v>
      </c>
      <c r="BJ518" s="29" t="s">
        <v>8</v>
      </c>
      <c r="BK518" s="29" t="s">
        <v>8</v>
      </c>
      <c r="BL518" s="29" t="s">
        <v>8</v>
      </c>
      <c r="BM518" s="29" t="s">
        <v>8</v>
      </c>
      <c r="BN518" s="29" t="s">
        <v>8</v>
      </c>
      <c r="BO518" s="29" t="s">
        <v>8</v>
      </c>
      <c r="BP518" s="29" t="s">
        <v>8</v>
      </c>
      <c r="BQ518" s="29" t="s">
        <v>8</v>
      </c>
      <c r="BR518" s="29" t="s">
        <v>8</v>
      </c>
      <c r="BS518" s="29" t="s">
        <v>3505</v>
      </c>
      <c r="BT518" s="29" t="b">
        <v>0</v>
      </c>
      <c r="BU518" s="29" t="b">
        <v>1</v>
      </c>
      <c r="BV518" s="29" t="b">
        <v>0</v>
      </c>
      <c r="BW518" s="29" t="b">
        <v>0</v>
      </c>
      <c r="BX518" s="29" t="b">
        <v>0</v>
      </c>
      <c r="BY518" s="29" t="b">
        <v>1</v>
      </c>
      <c r="BZ518" s="29" t="b">
        <v>0</v>
      </c>
      <c r="CA518" s="29" t="b">
        <v>0</v>
      </c>
      <c r="CB518" s="29">
        <v>1</v>
      </c>
      <c r="CC518" s="29" t="s">
        <v>6960</v>
      </c>
      <c r="CD518" s="29" t="s">
        <v>6961</v>
      </c>
      <c r="CE518" s="29" t="s">
        <v>6962</v>
      </c>
      <c r="CF518" s="29" t="s">
        <v>6963</v>
      </c>
    </row>
    <row r="519" spans="1:84" x14ac:dyDescent="0.25">
      <c r="A519" s="29" t="s">
        <v>6964</v>
      </c>
      <c r="B519" s="29">
        <v>310410946642114</v>
      </c>
      <c r="C519" s="29">
        <v>8.9014103279466398E+19</v>
      </c>
      <c r="D519" s="29">
        <v>353118084379430</v>
      </c>
      <c r="E519" s="29">
        <v>0</v>
      </c>
      <c r="F519" s="29">
        <v>1</v>
      </c>
      <c r="G519" s="29">
        <v>1502</v>
      </c>
      <c r="H519" s="29">
        <v>1502</v>
      </c>
      <c r="I519" s="29" t="s">
        <v>6965</v>
      </c>
      <c r="J519" s="29" t="s">
        <v>6966</v>
      </c>
      <c r="K519" s="50">
        <v>2.37438133737581E+16</v>
      </c>
      <c r="L519" s="50">
        <v>9036853086232210</v>
      </c>
      <c r="M519" s="50">
        <v>-7001016830266670</v>
      </c>
      <c r="N519" s="29" t="s">
        <v>18972</v>
      </c>
      <c r="O519" s="29">
        <v>1</v>
      </c>
      <c r="P519" s="29">
        <v>1</v>
      </c>
      <c r="Q519" s="29" t="s">
        <v>19177</v>
      </c>
      <c r="R519" s="29" t="s">
        <v>8</v>
      </c>
      <c r="S519" s="29" t="s">
        <v>8</v>
      </c>
      <c r="T519" s="29" t="s">
        <v>8</v>
      </c>
      <c r="U519" s="29" t="s">
        <v>8</v>
      </c>
      <c r="V519" s="29" t="s">
        <v>8</v>
      </c>
      <c r="W519" s="29" t="s">
        <v>8</v>
      </c>
      <c r="X519" s="29" t="s">
        <v>8</v>
      </c>
      <c r="Y519" s="29" t="s">
        <v>8</v>
      </c>
      <c r="Z519" s="29" t="s">
        <v>8</v>
      </c>
      <c r="AA519" s="29" t="s">
        <v>8</v>
      </c>
      <c r="AB519" s="29" t="s">
        <v>8</v>
      </c>
      <c r="AC519" s="29" t="s">
        <v>8</v>
      </c>
      <c r="AD519" s="29" t="s">
        <v>8</v>
      </c>
      <c r="AE519" s="29" t="s">
        <v>8</v>
      </c>
      <c r="AF519" s="29" t="s">
        <v>8</v>
      </c>
      <c r="AG519" s="29" t="s">
        <v>8</v>
      </c>
      <c r="AH519" s="29" t="s">
        <v>8</v>
      </c>
      <c r="AI519" s="29" t="s">
        <v>8</v>
      </c>
      <c r="AJ519" s="29" t="s">
        <v>8</v>
      </c>
      <c r="AK519" s="29" t="s">
        <v>8</v>
      </c>
      <c r="AL519" s="29" t="s">
        <v>8</v>
      </c>
      <c r="AM519" s="29" t="s">
        <v>8</v>
      </c>
      <c r="AN519" s="29" t="s">
        <v>8</v>
      </c>
      <c r="AO519" s="29" t="s">
        <v>8</v>
      </c>
      <c r="AP519" s="29" t="s">
        <v>8</v>
      </c>
      <c r="AQ519" s="29" t="s">
        <v>8</v>
      </c>
      <c r="AR519" s="29" t="s">
        <v>8</v>
      </c>
      <c r="AS519" s="29" t="s">
        <v>8</v>
      </c>
      <c r="AT519" s="29" t="s">
        <v>8</v>
      </c>
      <c r="AU519" s="29" t="s">
        <v>8</v>
      </c>
      <c r="AV519" s="29" t="s">
        <v>8</v>
      </c>
      <c r="AW519" s="29" t="s">
        <v>8</v>
      </c>
      <c r="AX519" s="29" t="s">
        <v>8</v>
      </c>
      <c r="AY519" s="29" t="s">
        <v>8</v>
      </c>
      <c r="AZ519" s="29" t="s">
        <v>8</v>
      </c>
      <c r="BA519" s="29" t="s">
        <v>8</v>
      </c>
      <c r="BB519" s="29" t="s">
        <v>8</v>
      </c>
      <c r="BC519" s="29">
        <v>4</v>
      </c>
      <c r="BD519" s="29">
        <v>1</v>
      </c>
      <c r="BE519" s="29">
        <v>3</v>
      </c>
      <c r="BF519" s="29">
        <v>1</v>
      </c>
      <c r="BG519" s="29" t="s">
        <v>8</v>
      </c>
      <c r="BH519" s="29">
        <v>0</v>
      </c>
      <c r="BI519" s="29">
        <v>0</v>
      </c>
      <c r="BJ519" s="29">
        <v>0</v>
      </c>
      <c r="BK519" s="29">
        <v>0</v>
      </c>
      <c r="BL519" s="29">
        <v>0</v>
      </c>
      <c r="BM519" s="29">
        <v>1</v>
      </c>
      <c r="BN519" s="29">
        <v>1</v>
      </c>
      <c r="BO519" s="29">
        <v>1</v>
      </c>
      <c r="BP519" s="29">
        <v>1</v>
      </c>
      <c r="BQ519" s="29" t="s">
        <v>8</v>
      </c>
      <c r="BR519" s="29" t="s">
        <v>8</v>
      </c>
      <c r="BS519" s="29" t="s">
        <v>6967</v>
      </c>
      <c r="BT519" s="29" t="b">
        <v>0</v>
      </c>
      <c r="BU519" s="29" t="b">
        <v>0</v>
      </c>
      <c r="BV519" s="29" t="b">
        <v>0</v>
      </c>
      <c r="BW519" s="29" t="b">
        <v>1</v>
      </c>
      <c r="BX519" s="29" t="b">
        <v>1</v>
      </c>
      <c r="BY519" s="29" t="b">
        <v>0</v>
      </c>
      <c r="BZ519" s="29" t="b">
        <v>0</v>
      </c>
      <c r="CA519" s="29" t="b">
        <v>0</v>
      </c>
      <c r="CB519" s="29">
        <v>1</v>
      </c>
      <c r="CC519" s="29" t="s">
        <v>6968</v>
      </c>
      <c r="CD519" s="29" t="s">
        <v>6969</v>
      </c>
      <c r="CE519" s="29" t="s">
        <v>6970</v>
      </c>
      <c r="CF519" s="29" t="s">
        <v>6971</v>
      </c>
    </row>
    <row r="520" spans="1:84" x14ac:dyDescent="0.25">
      <c r="A520" s="29" t="s">
        <v>6972</v>
      </c>
      <c r="B520" s="29">
        <v>310410946642114</v>
      </c>
      <c r="C520" s="29">
        <v>8.9014103279466398E+19</v>
      </c>
      <c r="D520" s="29">
        <v>353118084379430</v>
      </c>
      <c r="E520" s="29">
        <v>0</v>
      </c>
      <c r="F520" s="29">
        <v>1</v>
      </c>
      <c r="G520" s="29">
        <v>1503</v>
      </c>
      <c r="H520" s="29">
        <v>1503</v>
      </c>
      <c r="I520" s="29" t="s">
        <v>6973</v>
      </c>
      <c r="J520" s="29" t="s">
        <v>6974</v>
      </c>
      <c r="K520" s="50">
        <v>2.37460305520582E+16</v>
      </c>
      <c r="L520" s="50">
        <v>9036576265787300</v>
      </c>
      <c r="M520" s="50">
        <v>-437351936100381</v>
      </c>
      <c r="N520" s="29" t="s">
        <v>18977</v>
      </c>
      <c r="O520" s="29">
        <v>1</v>
      </c>
      <c r="P520" s="29">
        <v>1</v>
      </c>
      <c r="Q520" s="29" t="s">
        <v>19178</v>
      </c>
      <c r="R520" s="29" t="s">
        <v>8</v>
      </c>
      <c r="S520" s="29" t="s">
        <v>8</v>
      </c>
      <c r="T520" s="29" t="s">
        <v>8</v>
      </c>
      <c r="U520" s="29" t="s">
        <v>8</v>
      </c>
      <c r="V520" s="29" t="s">
        <v>8</v>
      </c>
      <c r="W520" s="29" t="s">
        <v>8</v>
      </c>
      <c r="X520" s="29" t="s">
        <v>8</v>
      </c>
      <c r="Y520" s="29" t="s">
        <v>8</v>
      </c>
      <c r="Z520" s="29" t="s">
        <v>8</v>
      </c>
      <c r="AA520" s="29" t="s">
        <v>8</v>
      </c>
      <c r="AB520" s="29" t="s">
        <v>8</v>
      </c>
      <c r="AC520" s="29" t="s">
        <v>8</v>
      </c>
      <c r="AD520" s="29" t="s">
        <v>8</v>
      </c>
      <c r="AE520" s="29" t="s">
        <v>8</v>
      </c>
      <c r="AF520" s="29" t="s">
        <v>8</v>
      </c>
      <c r="AG520" s="29" t="s">
        <v>8</v>
      </c>
      <c r="AH520" s="29" t="s">
        <v>8</v>
      </c>
      <c r="AI520" s="29" t="s">
        <v>8</v>
      </c>
      <c r="AJ520" s="29" t="s">
        <v>8</v>
      </c>
      <c r="AK520" s="29" t="s">
        <v>8</v>
      </c>
      <c r="AL520" s="29" t="s">
        <v>8</v>
      </c>
      <c r="AM520" s="29" t="s">
        <v>8</v>
      </c>
      <c r="AN520" s="29" t="s">
        <v>8</v>
      </c>
      <c r="AO520" s="29" t="s">
        <v>8</v>
      </c>
      <c r="AP520" s="29" t="s">
        <v>8</v>
      </c>
      <c r="AQ520" s="29" t="s">
        <v>8</v>
      </c>
      <c r="AR520" s="29" t="s">
        <v>8</v>
      </c>
      <c r="AS520" s="29" t="s">
        <v>8</v>
      </c>
      <c r="AT520" s="29" t="s">
        <v>8</v>
      </c>
      <c r="AU520" s="29" t="s">
        <v>8</v>
      </c>
      <c r="AV520" s="29" t="s">
        <v>8</v>
      </c>
      <c r="AW520" s="29" t="s">
        <v>8</v>
      </c>
      <c r="AX520" s="29" t="s">
        <v>8</v>
      </c>
      <c r="AY520" s="29" t="s">
        <v>8</v>
      </c>
      <c r="AZ520" s="29" t="s">
        <v>8</v>
      </c>
      <c r="BA520" s="29" t="s">
        <v>8</v>
      </c>
      <c r="BB520" s="29" t="s">
        <v>8</v>
      </c>
      <c r="BC520" s="29">
        <v>4</v>
      </c>
      <c r="BD520" s="29">
        <v>1</v>
      </c>
      <c r="BE520" s="29">
        <v>4</v>
      </c>
      <c r="BF520" s="29">
        <v>1</v>
      </c>
      <c r="BG520" s="29" t="s">
        <v>8</v>
      </c>
      <c r="BH520" s="29">
        <v>1</v>
      </c>
      <c r="BI520" s="29">
        <v>0</v>
      </c>
      <c r="BJ520" s="29">
        <v>0</v>
      </c>
      <c r="BK520" s="29">
        <v>0</v>
      </c>
      <c r="BL520" s="29">
        <v>0</v>
      </c>
      <c r="BM520" s="29">
        <v>1</v>
      </c>
      <c r="BN520" s="29">
        <v>0</v>
      </c>
      <c r="BO520" s="29">
        <v>1</v>
      </c>
      <c r="BP520" s="29">
        <v>2</v>
      </c>
      <c r="BQ520" s="29" t="s">
        <v>8</v>
      </c>
      <c r="BR520" s="29" t="s">
        <v>8</v>
      </c>
      <c r="BS520" s="29" t="s">
        <v>6975</v>
      </c>
      <c r="BT520" s="29" t="b">
        <v>0</v>
      </c>
      <c r="BU520" s="29" t="b">
        <v>0</v>
      </c>
      <c r="BV520" s="29" t="b">
        <v>0</v>
      </c>
      <c r="BW520" s="29" t="b">
        <v>1</v>
      </c>
      <c r="BX520" s="29" t="b">
        <v>1</v>
      </c>
      <c r="BY520" s="29" t="b">
        <v>0</v>
      </c>
      <c r="BZ520" s="29" t="b">
        <v>0</v>
      </c>
      <c r="CA520" s="29" t="b">
        <v>0</v>
      </c>
      <c r="CB520" s="29">
        <v>1</v>
      </c>
      <c r="CC520" s="29" t="s">
        <v>6976</v>
      </c>
      <c r="CD520" s="29" t="s">
        <v>6977</v>
      </c>
      <c r="CE520" s="29" t="s">
        <v>6978</v>
      </c>
      <c r="CF520" s="29" t="s">
        <v>6979</v>
      </c>
    </row>
    <row r="521" spans="1:84" x14ac:dyDescent="0.25">
      <c r="A521" s="29" t="s">
        <v>6980</v>
      </c>
      <c r="B521" s="29">
        <v>310410946642114</v>
      </c>
      <c r="C521" s="29">
        <v>8.9014103279466398E+19</v>
      </c>
      <c r="D521" s="29">
        <v>353118084379430</v>
      </c>
      <c r="E521" s="29">
        <v>0</v>
      </c>
      <c r="F521" s="29">
        <v>1</v>
      </c>
      <c r="G521" s="29">
        <v>1504</v>
      </c>
      <c r="H521" s="29">
        <v>1504</v>
      </c>
      <c r="I521" s="29" t="s">
        <v>6981</v>
      </c>
      <c r="J521" s="29" t="s">
        <v>6982</v>
      </c>
      <c r="K521" s="50">
        <v>2374615617849680</v>
      </c>
      <c r="L521" s="50">
        <v>9036643349776020</v>
      </c>
      <c r="M521" s="50">
        <v>-6.2777687726819696E+16</v>
      </c>
      <c r="N521" s="29" t="s">
        <v>18972</v>
      </c>
      <c r="O521" s="29">
        <v>1</v>
      </c>
      <c r="P521" s="29">
        <v>1</v>
      </c>
      <c r="Q521" s="29" t="s">
        <v>19077</v>
      </c>
      <c r="R521" s="29" t="s">
        <v>8</v>
      </c>
      <c r="S521" s="29" t="s">
        <v>8</v>
      </c>
      <c r="T521" s="29" t="s">
        <v>8</v>
      </c>
      <c r="U521" s="29" t="s">
        <v>8</v>
      </c>
      <c r="V521" s="29" t="s">
        <v>8</v>
      </c>
      <c r="W521" s="29" t="s">
        <v>8</v>
      </c>
      <c r="X521" s="29" t="s">
        <v>8</v>
      </c>
      <c r="Y521" s="29" t="s">
        <v>8</v>
      </c>
      <c r="Z521" s="29" t="s">
        <v>8</v>
      </c>
      <c r="AA521" s="29" t="s">
        <v>8</v>
      </c>
      <c r="AB521" s="29" t="s">
        <v>8</v>
      </c>
      <c r="AC521" s="29" t="s">
        <v>8</v>
      </c>
      <c r="AD521" s="29" t="s">
        <v>8</v>
      </c>
      <c r="AE521" s="29" t="s">
        <v>8</v>
      </c>
      <c r="AF521" s="29" t="s">
        <v>8</v>
      </c>
      <c r="AG521" s="29" t="s">
        <v>8</v>
      </c>
      <c r="AH521" s="29" t="s">
        <v>8</v>
      </c>
      <c r="AI521" s="29" t="s">
        <v>8</v>
      </c>
      <c r="AJ521" s="29" t="s">
        <v>8</v>
      </c>
      <c r="AK521" s="29" t="s">
        <v>8</v>
      </c>
      <c r="AL521" s="29" t="s">
        <v>8</v>
      </c>
      <c r="AM521" s="29" t="s">
        <v>8</v>
      </c>
      <c r="AN521" s="29" t="s">
        <v>8</v>
      </c>
      <c r="AO521" s="29" t="s">
        <v>8</v>
      </c>
      <c r="AP521" s="29" t="s">
        <v>8</v>
      </c>
      <c r="AQ521" s="29" t="s">
        <v>8</v>
      </c>
      <c r="AR521" s="29" t="s">
        <v>8</v>
      </c>
      <c r="AS521" s="29" t="s">
        <v>8</v>
      </c>
      <c r="AT521" s="29" t="s">
        <v>8</v>
      </c>
      <c r="AU521" s="29" t="s">
        <v>8</v>
      </c>
      <c r="AV521" s="29" t="s">
        <v>8</v>
      </c>
      <c r="AW521" s="29" t="s">
        <v>8</v>
      </c>
      <c r="AX521" s="29" t="s">
        <v>8</v>
      </c>
      <c r="AY521" s="29" t="s">
        <v>8</v>
      </c>
      <c r="AZ521" s="29" t="s">
        <v>8</v>
      </c>
      <c r="BA521" s="29" t="s">
        <v>8</v>
      </c>
      <c r="BB521" s="29" t="s">
        <v>8</v>
      </c>
      <c r="BC521" s="29">
        <v>4</v>
      </c>
      <c r="BD521" s="29">
        <v>1</v>
      </c>
      <c r="BE521" s="29">
        <v>3</v>
      </c>
      <c r="BF521" s="29">
        <v>1</v>
      </c>
      <c r="BG521" s="29" t="s">
        <v>8</v>
      </c>
      <c r="BH521" s="29">
        <v>1</v>
      </c>
      <c r="BI521" s="29">
        <v>0</v>
      </c>
      <c r="BJ521" s="29">
        <v>0</v>
      </c>
      <c r="BK521" s="29">
        <v>0</v>
      </c>
      <c r="BL521" s="29">
        <v>0</v>
      </c>
      <c r="BM521" s="29">
        <v>1</v>
      </c>
      <c r="BN521" s="29">
        <v>1</v>
      </c>
      <c r="BO521" s="29">
        <v>1</v>
      </c>
      <c r="BP521" s="29">
        <v>3</v>
      </c>
      <c r="BQ521" s="29" t="s">
        <v>8</v>
      </c>
      <c r="BR521" s="29" t="s">
        <v>8</v>
      </c>
      <c r="BS521" s="29" t="s">
        <v>6983</v>
      </c>
      <c r="BT521" s="29" t="b">
        <v>0</v>
      </c>
      <c r="BU521" s="29" t="b">
        <v>0</v>
      </c>
      <c r="BV521" s="29" t="b">
        <v>0</v>
      </c>
      <c r="BW521" s="29" t="b">
        <v>1</v>
      </c>
      <c r="BX521" s="29" t="b">
        <v>1</v>
      </c>
      <c r="BY521" s="29" t="b">
        <v>0</v>
      </c>
      <c r="BZ521" s="29" t="b">
        <v>0</v>
      </c>
      <c r="CA521" s="29" t="b">
        <v>0</v>
      </c>
      <c r="CB521" s="29">
        <v>1</v>
      </c>
      <c r="CC521" s="29" t="s">
        <v>6984</v>
      </c>
      <c r="CD521" s="29" t="s">
        <v>6985</v>
      </c>
      <c r="CE521" s="29" t="s">
        <v>6986</v>
      </c>
      <c r="CF521" s="29" t="s">
        <v>6987</v>
      </c>
    </row>
    <row r="522" spans="1:84" x14ac:dyDescent="0.25">
      <c r="A522" s="29" t="s">
        <v>6988</v>
      </c>
      <c r="B522" s="29">
        <v>310410946642114</v>
      </c>
      <c r="C522" s="29">
        <v>8.9014103279466398E+19</v>
      </c>
      <c r="D522" s="29">
        <v>353118084379430</v>
      </c>
      <c r="E522" s="29">
        <v>0</v>
      </c>
      <c r="F522" s="29">
        <v>11</v>
      </c>
      <c r="G522" s="29">
        <v>1499</v>
      </c>
      <c r="H522" s="29">
        <v>1499</v>
      </c>
      <c r="I522" s="29" t="s">
        <v>6989</v>
      </c>
      <c r="J522" s="29" t="s">
        <v>6990</v>
      </c>
      <c r="K522" s="50">
        <v>2374603853118770</v>
      </c>
      <c r="L522" s="50">
        <v>9036585853324350</v>
      </c>
      <c r="M522" s="50">
        <v>-4.68472309995912E+16</v>
      </c>
      <c r="N522" s="29" t="s">
        <v>18972</v>
      </c>
      <c r="O522" s="29">
        <v>1</v>
      </c>
      <c r="P522" s="29">
        <v>1</v>
      </c>
      <c r="Q522" s="29" t="s">
        <v>8</v>
      </c>
      <c r="R522" s="29" t="s">
        <v>8</v>
      </c>
      <c r="S522" s="29" t="s">
        <v>8</v>
      </c>
      <c r="T522" s="29" t="s">
        <v>8</v>
      </c>
      <c r="U522" s="29" t="s">
        <v>8</v>
      </c>
      <c r="V522" s="29" t="s">
        <v>8</v>
      </c>
      <c r="W522" s="29" t="s">
        <v>8</v>
      </c>
      <c r="X522" s="29" t="s">
        <v>8</v>
      </c>
      <c r="Y522" s="29" t="s">
        <v>8</v>
      </c>
      <c r="Z522" s="29" t="s">
        <v>8</v>
      </c>
      <c r="AA522" s="29" t="s">
        <v>8</v>
      </c>
      <c r="AB522" s="29" t="s">
        <v>8</v>
      </c>
      <c r="AC522" s="29" t="s">
        <v>8</v>
      </c>
      <c r="AD522" s="29" t="s">
        <v>8</v>
      </c>
      <c r="AE522" s="29" t="s">
        <v>8</v>
      </c>
      <c r="AF522" s="29" t="s">
        <v>8</v>
      </c>
      <c r="AG522" s="29" t="s">
        <v>8</v>
      </c>
      <c r="AH522" s="29" t="s">
        <v>8</v>
      </c>
      <c r="AI522" s="29" t="s">
        <v>8</v>
      </c>
      <c r="AJ522" s="29" t="s">
        <v>8</v>
      </c>
      <c r="AK522" s="29" t="s">
        <v>8</v>
      </c>
      <c r="AL522" s="29" t="s">
        <v>8</v>
      </c>
      <c r="AM522" s="29" t="s">
        <v>8</v>
      </c>
      <c r="AN522" s="29" t="s">
        <v>8</v>
      </c>
      <c r="AO522" s="29" t="s">
        <v>8</v>
      </c>
      <c r="AP522" s="29" t="s">
        <v>8</v>
      </c>
      <c r="AQ522" s="29" t="s">
        <v>8</v>
      </c>
      <c r="AR522" s="29" t="s">
        <v>8</v>
      </c>
      <c r="AS522" s="29" t="s">
        <v>8</v>
      </c>
      <c r="AT522" s="29" t="s">
        <v>8</v>
      </c>
      <c r="AU522" s="29" t="s">
        <v>8</v>
      </c>
      <c r="AV522" s="29" t="s">
        <v>8</v>
      </c>
      <c r="AW522" s="29" t="s">
        <v>8</v>
      </c>
      <c r="AX522" s="29" t="s">
        <v>8</v>
      </c>
      <c r="AY522" s="29" t="s">
        <v>8</v>
      </c>
      <c r="AZ522" s="29" t="s">
        <v>8</v>
      </c>
      <c r="BA522" s="29" t="s">
        <v>8</v>
      </c>
      <c r="BB522" s="29" t="s">
        <v>8</v>
      </c>
      <c r="BC522" s="29" t="s">
        <v>8</v>
      </c>
      <c r="BD522" s="29" t="s">
        <v>8</v>
      </c>
      <c r="BE522" s="29" t="s">
        <v>8</v>
      </c>
      <c r="BF522" s="29" t="s">
        <v>8</v>
      </c>
      <c r="BG522" s="29" t="s">
        <v>8</v>
      </c>
      <c r="BH522" s="29" t="s">
        <v>8</v>
      </c>
      <c r="BI522" s="29" t="s">
        <v>8</v>
      </c>
      <c r="BJ522" s="29" t="s">
        <v>8</v>
      </c>
      <c r="BK522" s="29" t="s">
        <v>8</v>
      </c>
      <c r="BL522" s="29" t="s">
        <v>8</v>
      </c>
      <c r="BM522" s="29" t="s">
        <v>8</v>
      </c>
      <c r="BN522" s="29" t="s">
        <v>8</v>
      </c>
      <c r="BO522" s="29" t="s">
        <v>8</v>
      </c>
      <c r="BP522" s="29" t="s">
        <v>8</v>
      </c>
      <c r="BQ522" s="29">
        <v>1</v>
      </c>
      <c r="BR522" s="29" t="s">
        <v>8</v>
      </c>
      <c r="BS522" s="29" t="s">
        <v>6975</v>
      </c>
      <c r="BT522" s="29" t="b">
        <v>0</v>
      </c>
      <c r="BU522" s="29" t="b">
        <v>0</v>
      </c>
      <c r="BV522" s="29" t="b">
        <v>0</v>
      </c>
      <c r="BW522" s="29" t="b">
        <v>1</v>
      </c>
      <c r="BX522" s="29" t="b">
        <v>1</v>
      </c>
      <c r="BY522" s="29" t="b">
        <v>0</v>
      </c>
      <c r="BZ522" s="29" t="b">
        <v>0</v>
      </c>
      <c r="CA522" s="29" t="b">
        <v>0</v>
      </c>
      <c r="CB522" s="29">
        <v>1</v>
      </c>
      <c r="CC522" s="29" t="s">
        <v>6991</v>
      </c>
      <c r="CD522" s="29" t="s">
        <v>6992</v>
      </c>
      <c r="CE522" s="29" t="s">
        <v>6993</v>
      </c>
      <c r="CF522" s="29" t="s">
        <v>6994</v>
      </c>
    </row>
    <row r="523" spans="1:84" x14ac:dyDescent="0.25">
      <c r="A523" s="29" t="s">
        <v>6995</v>
      </c>
      <c r="B523" s="29">
        <v>310410946642114</v>
      </c>
      <c r="C523" s="29">
        <v>8.9014103279466398E+19</v>
      </c>
      <c r="D523" s="29">
        <v>353118084379430</v>
      </c>
      <c r="E523" s="29">
        <v>0</v>
      </c>
      <c r="F523" s="29">
        <v>11</v>
      </c>
      <c r="G523" s="29">
        <v>1500</v>
      </c>
      <c r="H523" s="29">
        <v>1500</v>
      </c>
      <c r="I523" s="29" t="s">
        <v>6996</v>
      </c>
      <c r="J523" s="29" t="s">
        <v>6997</v>
      </c>
      <c r="K523" s="50">
        <v>2374847551268470</v>
      </c>
      <c r="L523" s="50">
        <v>9036422930348580</v>
      </c>
      <c r="M523" s="50">
        <v>-2871395926531790</v>
      </c>
      <c r="N523" s="29" t="s">
        <v>18972</v>
      </c>
      <c r="O523" s="29">
        <v>1</v>
      </c>
      <c r="P523" s="29">
        <v>1</v>
      </c>
      <c r="Q523" s="29" t="s">
        <v>8</v>
      </c>
      <c r="R523" s="29" t="s">
        <v>8</v>
      </c>
      <c r="S523" s="29" t="s">
        <v>8</v>
      </c>
      <c r="T523" s="29" t="s">
        <v>8</v>
      </c>
      <c r="U523" s="29" t="s">
        <v>8</v>
      </c>
      <c r="V523" s="29" t="s">
        <v>8</v>
      </c>
      <c r="W523" s="29" t="s">
        <v>8</v>
      </c>
      <c r="X523" s="29" t="s">
        <v>8</v>
      </c>
      <c r="Y523" s="29" t="s">
        <v>8</v>
      </c>
      <c r="Z523" s="29" t="s">
        <v>8</v>
      </c>
      <c r="AA523" s="29" t="s">
        <v>8</v>
      </c>
      <c r="AB523" s="29" t="s">
        <v>8</v>
      </c>
      <c r="AC523" s="29" t="s">
        <v>8</v>
      </c>
      <c r="AD523" s="29" t="s">
        <v>8</v>
      </c>
      <c r="AE523" s="29" t="s">
        <v>8</v>
      </c>
      <c r="AF523" s="29" t="s">
        <v>8</v>
      </c>
      <c r="AG523" s="29" t="s">
        <v>8</v>
      </c>
      <c r="AH523" s="29" t="s">
        <v>8</v>
      </c>
      <c r="AI523" s="29" t="s">
        <v>8</v>
      </c>
      <c r="AJ523" s="29" t="s">
        <v>8</v>
      </c>
      <c r="AK523" s="29" t="s">
        <v>8</v>
      </c>
      <c r="AL523" s="29" t="s">
        <v>8</v>
      </c>
      <c r="AM523" s="29" t="s">
        <v>8</v>
      </c>
      <c r="AN523" s="29" t="s">
        <v>8</v>
      </c>
      <c r="AO523" s="29" t="s">
        <v>8</v>
      </c>
      <c r="AP523" s="29" t="s">
        <v>8</v>
      </c>
      <c r="AQ523" s="29" t="s">
        <v>8</v>
      </c>
      <c r="AR523" s="29" t="s">
        <v>8</v>
      </c>
      <c r="AS523" s="29" t="s">
        <v>8</v>
      </c>
      <c r="AT523" s="29" t="s">
        <v>8</v>
      </c>
      <c r="AU523" s="29" t="s">
        <v>8</v>
      </c>
      <c r="AV523" s="29" t="s">
        <v>8</v>
      </c>
      <c r="AW523" s="29" t="s">
        <v>8</v>
      </c>
      <c r="AX523" s="29" t="s">
        <v>8</v>
      </c>
      <c r="AY523" s="29" t="s">
        <v>8</v>
      </c>
      <c r="AZ523" s="29" t="s">
        <v>8</v>
      </c>
      <c r="BA523" s="29" t="s">
        <v>8</v>
      </c>
      <c r="BB523" s="29" t="s">
        <v>8</v>
      </c>
      <c r="BC523" s="29" t="s">
        <v>8</v>
      </c>
      <c r="BD523" s="29" t="s">
        <v>8</v>
      </c>
      <c r="BE523" s="29" t="s">
        <v>8</v>
      </c>
      <c r="BF523" s="29" t="s">
        <v>8</v>
      </c>
      <c r="BG523" s="29" t="s">
        <v>8</v>
      </c>
      <c r="BH523" s="29" t="s">
        <v>8</v>
      </c>
      <c r="BI523" s="29" t="s">
        <v>8</v>
      </c>
      <c r="BJ523" s="29" t="s">
        <v>8</v>
      </c>
      <c r="BK523" s="29" t="s">
        <v>8</v>
      </c>
      <c r="BL523" s="29" t="s">
        <v>8</v>
      </c>
      <c r="BM523" s="29" t="s">
        <v>8</v>
      </c>
      <c r="BN523" s="29" t="s">
        <v>8</v>
      </c>
      <c r="BO523" s="29" t="s">
        <v>8</v>
      </c>
      <c r="BP523" s="29" t="s">
        <v>8</v>
      </c>
      <c r="BQ523" s="29">
        <v>1</v>
      </c>
      <c r="BR523" s="29" t="s">
        <v>8</v>
      </c>
      <c r="BS523" s="29" t="s">
        <v>6560</v>
      </c>
      <c r="BT523" s="29" t="b">
        <v>0</v>
      </c>
      <c r="BU523" s="29" t="b">
        <v>0</v>
      </c>
      <c r="BV523" s="29" t="b">
        <v>0</v>
      </c>
      <c r="BW523" s="29" t="b">
        <v>1</v>
      </c>
      <c r="BX523" s="29" t="b">
        <v>1</v>
      </c>
      <c r="BY523" s="29" t="b">
        <v>0</v>
      </c>
      <c r="BZ523" s="29" t="b">
        <v>0</v>
      </c>
      <c r="CA523" s="29" t="b">
        <v>0</v>
      </c>
      <c r="CB523" s="29">
        <v>1</v>
      </c>
      <c r="CC523" s="29" t="s">
        <v>6998</v>
      </c>
      <c r="CD523" s="29" t="s">
        <v>6999</v>
      </c>
      <c r="CE523" s="29" t="s">
        <v>7000</v>
      </c>
      <c r="CF523" s="29" t="s">
        <v>7001</v>
      </c>
    </row>
    <row r="524" spans="1:84" x14ac:dyDescent="0.25">
      <c r="A524" s="29" t="s">
        <v>7002</v>
      </c>
      <c r="B524" s="29">
        <v>310410946642114</v>
      </c>
      <c r="C524" s="29">
        <v>8.9014103279466398E+19</v>
      </c>
      <c r="D524" s="29">
        <v>353118084379430</v>
      </c>
      <c r="E524" s="29">
        <v>0</v>
      </c>
      <c r="F524" s="29">
        <v>11</v>
      </c>
      <c r="G524" s="29">
        <v>1501</v>
      </c>
      <c r="H524" s="29">
        <v>1501</v>
      </c>
      <c r="I524" s="29" t="s">
        <v>7003</v>
      </c>
      <c r="J524" s="29" t="s">
        <v>7004</v>
      </c>
      <c r="K524" s="50">
        <v>2.37506918501427E+16</v>
      </c>
      <c r="L524" s="50">
        <v>9036293745348890</v>
      </c>
      <c r="M524" s="50">
        <v>-4.0460052194160304E+16</v>
      </c>
      <c r="N524" s="29" t="s">
        <v>18972</v>
      </c>
      <c r="O524" s="29">
        <v>1</v>
      </c>
      <c r="P524" s="29">
        <v>1</v>
      </c>
      <c r="Q524" s="29" t="s">
        <v>8</v>
      </c>
      <c r="R524" s="29" t="s">
        <v>8</v>
      </c>
      <c r="S524" s="29" t="s">
        <v>8</v>
      </c>
      <c r="T524" s="29" t="s">
        <v>8</v>
      </c>
      <c r="U524" s="29" t="s">
        <v>8</v>
      </c>
      <c r="V524" s="29" t="s">
        <v>8</v>
      </c>
      <c r="W524" s="29" t="s">
        <v>8</v>
      </c>
      <c r="X524" s="29" t="s">
        <v>8</v>
      </c>
      <c r="Y524" s="29" t="s">
        <v>8</v>
      </c>
      <c r="Z524" s="29" t="s">
        <v>8</v>
      </c>
      <c r="AA524" s="29" t="s">
        <v>8</v>
      </c>
      <c r="AB524" s="29" t="s">
        <v>8</v>
      </c>
      <c r="AC524" s="29" t="s">
        <v>8</v>
      </c>
      <c r="AD524" s="29" t="s">
        <v>8</v>
      </c>
      <c r="AE524" s="29" t="s">
        <v>8</v>
      </c>
      <c r="AF524" s="29" t="s">
        <v>8</v>
      </c>
      <c r="AG524" s="29" t="s">
        <v>8</v>
      </c>
      <c r="AH524" s="29" t="s">
        <v>8</v>
      </c>
      <c r="AI524" s="29" t="s">
        <v>8</v>
      </c>
      <c r="AJ524" s="29" t="s">
        <v>8</v>
      </c>
      <c r="AK524" s="29" t="s">
        <v>8</v>
      </c>
      <c r="AL524" s="29" t="s">
        <v>8</v>
      </c>
      <c r="AM524" s="29" t="s">
        <v>8</v>
      </c>
      <c r="AN524" s="29" t="s">
        <v>8</v>
      </c>
      <c r="AO524" s="29" t="s">
        <v>8</v>
      </c>
      <c r="AP524" s="29" t="s">
        <v>8</v>
      </c>
      <c r="AQ524" s="29" t="s">
        <v>8</v>
      </c>
      <c r="AR524" s="29" t="s">
        <v>8</v>
      </c>
      <c r="AS524" s="29" t="s">
        <v>8</v>
      </c>
      <c r="AT524" s="29" t="s">
        <v>8</v>
      </c>
      <c r="AU524" s="29" t="s">
        <v>8</v>
      </c>
      <c r="AV524" s="29" t="s">
        <v>8</v>
      </c>
      <c r="AW524" s="29" t="s">
        <v>8</v>
      </c>
      <c r="AX524" s="29" t="s">
        <v>8</v>
      </c>
      <c r="AY524" s="29" t="s">
        <v>8</v>
      </c>
      <c r="AZ524" s="29" t="s">
        <v>8</v>
      </c>
      <c r="BA524" s="29" t="s">
        <v>8</v>
      </c>
      <c r="BB524" s="29" t="s">
        <v>8</v>
      </c>
      <c r="BC524" s="29" t="s">
        <v>8</v>
      </c>
      <c r="BD524" s="29" t="s">
        <v>8</v>
      </c>
      <c r="BE524" s="29" t="s">
        <v>8</v>
      </c>
      <c r="BF524" s="29" t="s">
        <v>8</v>
      </c>
      <c r="BG524" s="29" t="s">
        <v>8</v>
      </c>
      <c r="BH524" s="29" t="s">
        <v>8</v>
      </c>
      <c r="BI524" s="29" t="s">
        <v>8</v>
      </c>
      <c r="BJ524" s="29" t="s">
        <v>8</v>
      </c>
      <c r="BK524" s="29" t="s">
        <v>8</v>
      </c>
      <c r="BL524" s="29" t="s">
        <v>8</v>
      </c>
      <c r="BM524" s="29" t="s">
        <v>8</v>
      </c>
      <c r="BN524" s="29" t="s">
        <v>8</v>
      </c>
      <c r="BO524" s="29" t="s">
        <v>8</v>
      </c>
      <c r="BP524" s="29" t="s">
        <v>8</v>
      </c>
      <c r="BQ524" s="29">
        <v>1</v>
      </c>
      <c r="BR524" s="29" t="s">
        <v>8</v>
      </c>
      <c r="BS524" s="29" t="s">
        <v>6560</v>
      </c>
      <c r="BT524" s="29" t="b">
        <v>0</v>
      </c>
      <c r="BU524" s="29" t="b">
        <v>0</v>
      </c>
      <c r="BV524" s="29" t="b">
        <v>0</v>
      </c>
      <c r="BW524" s="29" t="b">
        <v>1</v>
      </c>
      <c r="BX524" s="29" t="b">
        <v>1</v>
      </c>
      <c r="BY524" s="29" t="b">
        <v>0</v>
      </c>
      <c r="BZ524" s="29" t="b">
        <v>0</v>
      </c>
      <c r="CA524" s="29" t="b">
        <v>0</v>
      </c>
      <c r="CB524" s="29">
        <v>1</v>
      </c>
      <c r="CC524" s="29" t="s">
        <v>7005</v>
      </c>
      <c r="CD524" s="29" t="s">
        <v>7006</v>
      </c>
      <c r="CE524" s="29" t="s">
        <v>7007</v>
      </c>
      <c r="CF524" s="29" t="s">
        <v>7008</v>
      </c>
    </row>
    <row r="525" spans="1:84" x14ac:dyDescent="0.25">
      <c r="A525" s="29" t="s">
        <v>7009</v>
      </c>
      <c r="B525" s="29">
        <v>310410946642114</v>
      </c>
      <c r="C525" s="29">
        <v>8.9014103279466398E+19</v>
      </c>
      <c r="D525" s="29">
        <v>353118084379430</v>
      </c>
      <c r="E525" s="29">
        <v>0</v>
      </c>
      <c r="F525" s="29">
        <v>1</v>
      </c>
      <c r="G525" s="29">
        <v>1505</v>
      </c>
      <c r="H525" s="29">
        <v>1505</v>
      </c>
      <c r="I525" s="29" t="s">
        <v>7010</v>
      </c>
      <c r="J525" s="29" t="s">
        <v>7011</v>
      </c>
      <c r="K525" s="50">
        <v>2374354138419540</v>
      </c>
      <c r="L525" s="50">
        <v>9036919348014060</v>
      </c>
      <c r="M525" s="50">
        <v>-3.74156648975998E+16</v>
      </c>
      <c r="N525" s="29" t="s">
        <v>18977</v>
      </c>
      <c r="O525" s="29">
        <v>1</v>
      </c>
      <c r="P525" s="29">
        <v>1</v>
      </c>
      <c r="Q525" s="29" t="s">
        <v>19179</v>
      </c>
      <c r="R525" s="29" t="s">
        <v>8</v>
      </c>
      <c r="S525" s="29" t="s">
        <v>8</v>
      </c>
      <c r="T525" s="29" t="s">
        <v>8</v>
      </c>
      <c r="U525" s="29" t="s">
        <v>8</v>
      </c>
      <c r="V525" s="29" t="s">
        <v>8</v>
      </c>
      <c r="W525" s="29" t="s">
        <v>8</v>
      </c>
      <c r="X525" s="29" t="s">
        <v>8</v>
      </c>
      <c r="Y525" s="29" t="s">
        <v>8</v>
      </c>
      <c r="Z525" s="29" t="s">
        <v>8</v>
      </c>
      <c r="AA525" s="29" t="s">
        <v>8</v>
      </c>
      <c r="AB525" s="29" t="s">
        <v>8</v>
      </c>
      <c r="AC525" s="29" t="s">
        <v>8</v>
      </c>
      <c r="AD525" s="29" t="s">
        <v>8</v>
      </c>
      <c r="AE525" s="29" t="s">
        <v>8</v>
      </c>
      <c r="AF525" s="29" t="s">
        <v>8</v>
      </c>
      <c r="AG525" s="29" t="s">
        <v>8</v>
      </c>
      <c r="AH525" s="29" t="s">
        <v>8</v>
      </c>
      <c r="AI525" s="29" t="s">
        <v>8</v>
      </c>
      <c r="AJ525" s="29" t="s">
        <v>8</v>
      </c>
      <c r="AK525" s="29" t="s">
        <v>8</v>
      </c>
      <c r="AL525" s="29" t="s">
        <v>8</v>
      </c>
      <c r="AM525" s="29" t="s">
        <v>8</v>
      </c>
      <c r="AN525" s="29" t="s">
        <v>8</v>
      </c>
      <c r="AO525" s="29" t="s">
        <v>8</v>
      </c>
      <c r="AP525" s="29" t="s">
        <v>8</v>
      </c>
      <c r="AQ525" s="29" t="s">
        <v>8</v>
      </c>
      <c r="AR525" s="29" t="s">
        <v>8</v>
      </c>
      <c r="AS525" s="29" t="s">
        <v>8</v>
      </c>
      <c r="AT525" s="29" t="s">
        <v>8</v>
      </c>
      <c r="AU525" s="29" t="s">
        <v>8</v>
      </c>
      <c r="AV525" s="29" t="s">
        <v>8</v>
      </c>
      <c r="AW525" s="29" t="s">
        <v>8</v>
      </c>
      <c r="AX525" s="29" t="s">
        <v>8</v>
      </c>
      <c r="AY525" s="29" t="s">
        <v>8</v>
      </c>
      <c r="AZ525" s="29" t="s">
        <v>8</v>
      </c>
      <c r="BA525" s="29" t="s">
        <v>8</v>
      </c>
      <c r="BB525" s="29" t="s">
        <v>8</v>
      </c>
      <c r="BC525" s="29">
        <v>2</v>
      </c>
      <c r="BD525" s="29">
        <v>2</v>
      </c>
      <c r="BE525" s="29">
        <v>1</v>
      </c>
      <c r="BF525" s="29">
        <v>1</v>
      </c>
      <c r="BG525" s="29" t="s">
        <v>8</v>
      </c>
      <c r="BH525" s="29">
        <v>0</v>
      </c>
      <c r="BI525" s="29">
        <v>0</v>
      </c>
      <c r="BJ525" s="29">
        <v>0</v>
      </c>
      <c r="BK525" s="29">
        <v>0</v>
      </c>
      <c r="BL525" s="29">
        <v>0</v>
      </c>
      <c r="BM525" s="29">
        <v>1</v>
      </c>
      <c r="BN525" s="29">
        <v>0</v>
      </c>
      <c r="BO525" s="29">
        <v>1</v>
      </c>
      <c r="BP525" s="29">
        <v>1</v>
      </c>
      <c r="BQ525" s="29" t="s">
        <v>8</v>
      </c>
      <c r="BR525" s="29" t="s">
        <v>8</v>
      </c>
      <c r="BS525" s="29" t="s">
        <v>6975</v>
      </c>
      <c r="BT525" s="29" t="b">
        <v>0</v>
      </c>
      <c r="BU525" s="29" t="b">
        <v>0</v>
      </c>
      <c r="BV525" s="29" t="b">
        <v>0</v>
      </c>
      <c r="BW525" s="29" t="b">
        <v>1</v>
      </c>
      <c r="BX525" s="29" t="b">
        <v>1</v>
      </c>
      <c r="BY525" s="29" t="b">
        <v>0</v>
      </c>
      <c r="BZ525" s="29" t="b">
        <v>0</v>
      </c>
      <c r="CA525" s="29" t="b">
        <v>0</v>
      </c>
      <c r="CB525" s="29">
        <v>1</v>
      </c>
      <c r="CC525" s="29" t="s">
        <v>7012</v>
      </c>
      <c r="CD525" s="29" t="s">
        <v>7013</v>
      </c>
      <c r="CE525" s="29" t="s">
        <v>7014</v>
      </c>
      <c r="CF525" s="29" t="s">
        <v>7015</v>
      </c>
    </row>
    <row r="526" spans="1:84" x14ac:dyDescent="0.25">
      <c r="A526" s="29" t="s">
        <v>7016</v>
      </c>
      <c r="B526" s="29">
        <v>310410946642114</v>
      </c>
      <c r="C526" s="29">
        <v>8.9014103279466398E+19</v>
      </c>
      <c r="D526" s="29">
        <v>353118084379430</v>
      </c>
      <c r="E526" s="29">
        <v>0</v>
      </c>
      <c r="F526" s="29">
        <v>1</v>
      </c>
      <c r="G526" s="29">
        <v>1506</v>
      </c>
      <c r="H526" s="29">
        <v>1506</v>
      </c>
      <c r="I526" s="29" t="s">
        <v>7017</v>
      </c>
      <c r="J526" s="29" t="s">
        <v>7018</v>
      </c>
      <c r="K526" s="50">
        <v>2374151212943590</v>
      </c>
      <c r="L526" s="50">
        <v>9037031125782220</v>
      </c>
      <c r="M526" s="50">
        <v>2.16793514643063E+16</v>
      </c>
      <c r="N526" s="29" t="s">
        <v>18977</v>
      </c>
      <c r="O526" s="29">
        <v>1</v>
      </c>
      <c r="P526" s="29">
        <v>1</v>
      </c>
      <c r="Q526" s="29" t="s">
        <v>19180</v>
      </c>
      <c r="R526" s="29" t="s">
        <v>8</v>
      </c>
      <c r="S526" s="29" t="s">
        <v>8</v>
      </c>
      <c r="T526" s="29" t="s">
        <v>8</v>
      </c>
      <c r="U526" s="29" t="s">
        <v>8</v>
      </c>
      <c r="V526" s="29" t="s">
        <v>8</v>
      </c>
      <c r="W526" s="29" t="s">
        <v>8</v>
      </c>
      <c r="X526" s="29" t="s">
        <v>8</v>
      </c>
      <c r="Y526" s="29" t="s">
        <v>8</v>
      </c>
      <c r="Z526" s="29" t="s">
        <v>8</v>
      </c>
      <c r="AA526" s="29" t="s">
        <v>8</v>
      </c>
      <c r="AB526" s="29" t="s">
        <v>8</v>
      </c>
      <c r="AC526" s="29" t="s">
        <v>8</v>
      </c>
      <c r="AD526" s="29" t="s">
        <v>8</v>
      </c>
      <c r="AE526" s="29" t="s">
        <v>8</v>
      </c>
      <c r="AF526" s="29" t="s">
        <v>8</v>
      </c>
      <c r="AG526" s="29" t="s">
        <v>8</v>
      </c>
      <c r="AH526" s="29" t="s">
        <v>8</v>
      </c>
      <c r="AI526" s="29" t="s">
        <v>8</v>
      </c>
      <c r="AJ526" s="29" t="s">
        <v>8</v>
      </c>
      <c r="AK526" s="29" t="s">
        <v>8</v>
      </c>
      <c r="AL526" s="29" t="s">
        <v>8</v>
      </c>
      <c r="AM526" s="29" t="s">
        <v>8</v>
      </c>
      <c r="AN526" s="29" t="s">
        <v>8</v>
      </c>
      <c r="AO526" s="29" t="s">
        <v>8</v>
      </c>
      <c r="AP526" s="29" t="s">
        <v>8</v>
      </c>
      <c r="AQ526" s="29" t="s">
        <v>8</v>
      </c>
      <c r="AR526" s="29" t="s">
        <v>8</v>
      </c>
      <c r="AS526" s="29" t="s">
        <v>8</v>
      </c>
      <c r="AT526" s="29" t="s">
        <v>8</v>
      </c>
      <c r="AU526" s="29" t="s">
        <v>8</v>
      </c>
      <c r="AV526" s="29" t="s">
        <v>8</v>
      </c>
      <c r="AW526" s="29" t="s">
        <v>8</v>
      </c>
      <c r="AX526" s="29" t="s">
        <v>8</v>
      </c>
      <c r="AY526" s="29" t="s">
        <v>8</v>
      </c>
      <c r="AZ526" s="29" t="s">
        <v>8</v>
      </c>
      <c r="BA526" s="29" t="s">
        <v>8</v>
      </c>
      <c r="BB526" s="29" t="s">
        <v>8</v>
      </c>
      <c r="BC526" s="29">
        <v>4</v>
      </c>
      <c r="BD526" s="29">
        <v>1</v>
      </c>
      <c r="BE526" s="29">
        <v>3</v>
      </c>
      <c r="BF526" s="29">
        <v>1</v>
      </c>
      <c r="BG526" s="29" t="s">
        <v>8</v>
      </c>
      <c r="BH526" s="29">
        <v>1</v>
      </c>
      <c r="BI526" s="29">
        <v>0</v>
      </c>
      <c r="BJ526" s="29">
        <v>0</v>
      </c>
      <c r="BK526" s="29">
        <v>0</v>
      </c>
      <c r="BL526" s="29">
        <v>0</v>
      </c>
      <c r="BM526" s="29">
        <v>1</v>
      </c>
      <c r="BN526" s="29">
        <v>0</v>
      </c>
      <c r="BO526" s="29">
        <v>1</v>
      </c>
      <c r="BP526" s="29">
        <v>4</v>
      </c>
      <c r="BQ526" s="29" t="s">
        <v>8</v>
      </c>
      <c r="BR526" s="29" t="s">
        <v>8</v>
      </c>
      <c r="BS526" s="29" t="s">
        <v>6975</v>
      </c>
      <c r="BT526" s="29" t="b">
        <v>0</v>
      </c>
      <c r="BU526" s="29" t="b">
        <v>0</v>
      </c>
      <c r="BV526" s="29" t="b">
        <v>0</v>
      </c>
      <c r="BW526" s="29" t="b">
        <v>1</v>
      </c>
      <c r="BX526" s="29" t="b">
        <v>1</v>
      </c>
      <c r="BY526" s="29" t="b">
        <v>0</v>
      </c>
      <c r="BZ526" s="29" t="b">
        <v>0</v>
      </c>
      <c r="CA526" s="29" t="b">
        <v>0</v>
      </c>
      <c r="CB526" s="29">
        <v>1</v>
      </c>
      <c r="CC526" s="29" t="s">
        <v>7019</v>
      </c>
      <c r="CD526" s="29" t="s">
        <v>7020</v>
      </c>
      <c r="CE526" s="29" t="s">
        <v>7021</v>
      </c>
      <c r="CF526" s="29" t="s">
        <v>7022</v>
      </c>
    </row>
    <row r="527" spans="1:84" x14ac:dyDescent="0.25">
      <c r="A527" s="29" t="s">
        <v>7023</v>
      </c>
      <c r="B527" s="29">
        <v>310410946642114</v>
      </c>
      <c r="C527" s="29">
        <v>8.9014103279466398E+19</v>
      </c>
      <c r="D527" s="29">
        <v>353118084379430</v>
      </c>
      <c r="E527" s="29">
        <v>0</v>
      </c>
      <c r="F527" s="29">
        <v>1</v>
      </c>
      <c r="G527" s="29">
        <v>1507</v>
      </c>
      <c r="H527" s="29">
        <v>1507</v>
      </c>
      <c r="I527" s="29" t="s">
        <v>7024</v>
      </c>
      <c r="J527" s="29" t="s">
        <v>7025</v>
      </c>
      <c r="K527" s="50">
        <v>2.37418324340894E+16</v>
      </c>
      <c r="L527" s="50">
        <v>9037064243786960</v>
      </c>
      <c r="M527" s="50">
        <v>-5369294708621430</v>
      </c>
      <c r="N527" s="29" t="s">
        <v>18977</v>
      </c>
      <c r="O527" s="29">
        <v>1</v>
      </c>
      <c r="P527" s="29">
        <v>1</v>
      </c>
      <c r="Q527" s="29" t="s">
        <v>19181</v>
      </c>
      <c r="R527" s="29" t="s">
        <v>8</v>
      </c>
      <c r="S527" s="29" t="s">
        <v>8</v>
      </c>
      <c r="T527" s="29" t="s">
        <v>8</v>
      </c>
      <c r="U527" s="29" t="s">
        <v>8</v>
      </c>
      <c r="V527" s="29" t="s">
        <v>8</v>
      </c>
      <c r="W527" s="29" t="s">
        <v>8</v>
      </c>
      <c r="X527" s="29" t="s">
        <v>8</v>
      </c>
      <c r="Y527" s="29" t="s">
        <v>8</v>
      </c>
      <c r="Z527" s="29" t="s">
        <v>8</v>
      </c>
      <c r="AA527" s="29" t="s">
        <v>8</v>
      </c>
      <c r="AB527" s="29" t="s">
        <v>8</v>
      </c>
      <c r="AC527" s="29" t="s">
        <v>8</v>
      </c>
      <c r="AD527" s="29" t="s">
        <v>8</v>
      </c>
      <c r="AE527" s="29" t="s">
        <v>8</v>
      </c>
      <c r="AF527" s="29" t="s">
        <v>8</v>
      </c>
      <c r="AG527" s="29" t="s">
        <v>8</v>
      </c>
      <c r="AH527" s="29" t="s">
        <v>8</v>
      </c>
      <c r="AI527" s="29" t="s">
        <v>8</v>
      </c>
      <c r="AJ527" s="29" t="s">
        <v>8</v>
      </c>
      <c r="AK527" s="29" t="s">
        <v>8</v>
      </c>
      <c r="AL527" s="29" t="s">
        <v>8</v>
      </c>
      <c r="AM527" s="29" t="s">
        <v>8</v>
      </c>
      <c r="AN527" s="29" t="s">
        <v>8</v>
      </c>
      <c r="AO527" s="29" t="s">
        <v>8</v>
      </c>
      <c r="AP527" s="29" t="s">
        <v>8</v>
      </c>
      <c r="AQ527" s="29" t="s">
        <v>8</v>
      </c>
      <c r="AR527" s="29" t="s">
        <v>8</v>
      </c>
      <c r="AS527" s="29" t="s">
        <v>8</v>
      </c>
      <c r="AT527" s="29" t="s">
        <v>8</v>
      </c>
      <c r="AU527" s="29" t="s">
        <v>8</v>
      </c>
      <c r="AV527" s="29" t="s">
        <v>8</v>
      </c>
      <c r="AW527" s="29" t="s">
        <v>8</v>
      </c>
      <c r="AX527" s="29" t="s">
        <v>8</v>
      </c>
      <c r="AY527" s="29" t="s">
        <v>8</v>
      </c>
      <c r="AZ527" s="29" t="s">
        <v>8</v>
      </c>
      <c r="BA527" s="29" t="s">
        <v>8</v>
      </c>
      <c r="BB527" s="29" t="s">
        <v>8</v>
      </c>
      <c r="BC527" s="29">
        <v>4</v>
      </c>
      <c r="BD527" s="29">
        <v>1</v>
      </c>
      <c r="BE527" s="29">
        <v>4</v>
      </c>
      <c r="BF527" s="29">
        <v>1</v>
      </c>
      <c r="BG527" s="29" t="s">
        <v>8</v>
      </c>
      <c r="BH527" s="29">
        <v>1</v>
      </c>
      <c r="BI527" s="29">
        <v>0</v>
      </c>
      <c r="BJ527" s="29">
        <v>0</v>
      </c>
      <c r="BK527" s="29">
        <v>0</v>
      </c>
      <c r="BL527" s="29">
        <v>0</v>
      </c>
      <c r="BM527" s="29">
        <v>1</v>
      </c>
      <c r="BN527" s="29">
        <v>0</v>
      </c>
      <c r="BO527" s="29">
        <v>1</v>
      </c>
      <c r="BP527" s="29">
        <v>4</v>
      </c>
      <c r="BQ527" s="29" t="s">
        <v>8</v>
      </c>
      <c r="BR527" s="29" t="s">
        <v>8</v>
      </c>
      <c r="BS527" s="29" t="s">
        <v>6975</v>
      </c>
      <c r="BT527" s="29" t="b">
        <v>0</v>
      </c>
      <c r="BU527" s="29" t="b">
        <v>0</v>
      </c>
      <c r="BV527" s="29" t="b">
        <v>0</v>
      </c>
      <c r="BW527" s="29" t="b">
        <v>1</v>
      </c>
      <c r="BX527" s="29" t="b">
        <v>1</v>
      </c>
      <c r="BY527" s="29" t="b">
        <v>0</v>
      </c>
      <c r="BZ527" s="29" t="b">
        <v>0</v>
      </c>
      <c r="CA527" s="29" t="b">
        <v>0</v>
      </c>
      <c r="CB527" s="29">
        <v>1</v>
      </c>
      <c r="CC527" s="29" t="s">
        <v>7026</v>
      </c>
      <c r="CD527" s="29" t="s">
        <v>7027</v>
      </c>
      <c r="CE527" s="29" t="s">
        <v>7028</v>
      </c>
      <c r="CF527" s="29" t="s">
        <v>7029</v>
      </c>
    </row>
    <row r="528" spans="1:84" x14ac:dyDescent="0.25">
      <c r="A528" s="29" t="s">
        <v>7030</v>
      </c>
      <c r="B528" s="29">
        <v>310410942995952</v>
      </c>
      <c r="C528" s="29">
        <v>8.9014103279429894E+19</v>
      </c>
      <c r="D528" s="29">
        <v>353118083539513</v>
      </c>
      <c r="E528" s="29">
        <v>0</v>
      </c>
      <c r="F528" s="29">
        <v>7</v>
      </c>
      <c r="G528" s="29">
        <v>1508</v>
      </c>
      <c r="H528" s="29">
        <v>1508</v>
      </c>
      <c r="I528" s="29" t="s">
        <v>7031</v>
      </c>
      <c r="J528" s="29" t="s">
        <v>7032</v>
      </c>
      <c r="K528" s="50">
        <v>2.37438041766955E+16</v>
      </c>
      <c r="L528" s="50">
        <v>9036653940324950</v>
      </c>
      <c r="M528" s="50">
        <v>-2521480661061840</v>
      </c>
      <c r="N528" s="29" t="s">
        <v>18977</v>
      </c>
      <c r="O528" s="29">
        <v>1</v>
      </c>
      <c r="P528" s="29">
        <v>1</v>
      </c>
      <c r="Q528" s="29" t="s">
        <v>8</v>
      </c>
      <c r="R528" s="29" t="s">
        <v>8</v>
      </c>
      <c r="S528" s="29" t="s">
        <v>8</v>
      </c>
      <c r="T528" s="29" t="s">
        <v>8</v>
      </c>
      <c r="U528" s="29" t="s">
        <v>8</v>
      </c>
      <c r="V528" s="29" t="s">
        <v>8</v>
      </c>
      <c r="W528" s="29" t="s">
        <v>8</v>
      </c>
      <c r="X528" s="29" t="s">
        <v>8</v>
      </c>
      <c r="Y528" s="29" t="s">
        <v>8</v>
      </c>
      <c r="Z528" s="29" t="s">
        <v>8</v>
      </c>
      <c r="AA528" s="29" t="s">
        <v>8</v>
      </c>
      <c r="AB528" s="29" t="s">
        <v>8</v>
      </c>
      <c r="AC528" s="29" t="s">
        <v>8</v>
      </c>
      <c r="AD528" s="29" t="s">
        <v>8</v>
      </c>
      <c r="AE528" s="29" t="s">
        <v>8</v>
      </c>
      <c r="AF528" s="29" t="s">
        <v>8</v>
      </c>
      <c r="AG528" s="29" t="s">
        <v>8</v>
      </c>
      <c r="AH528" s="29" t="s">
        <v>8</v>
      </c>
      <c r="AI528" s="29" t="s">
        <v>8</v>
      </c>
      <c r="AJ528" s="29" t="s">
        <v>8</v>
      </c>
      <c r="AK528" s="29" t="s">
        <v>8</v>
      </c>
      <c r="AL528" s="29" t="s">
        <v>8</v>
      </c>
      <c r="AM528" s="29" t="s">
        <v>8</v>
      </c>
      <c r="AN528" s="29" t="s">
        <v>8</v>
      </c>
      <c r="AO528" s="29" t="s">
        <v>8</v>
      </c>
      <c r="AP528" s="29" t="s">
        <v>8</v>
      </c>
      <c r="AQ528" s="29" t="s">
        <v>8</v>
      </c>
      <c r="AR528" s="29" t="s">
        <v>8</v>
      </c>
      <c r="AS528" s="29" t="s">
        <v>8</v>
      </c>
      <c r="AT528" s="29">
        <v>3</v>
      </c>
      <c r="AU528" s="29" t="s">
        <v>8</v>
      </c>
      <c r="AV528" s="29">
        <v>2</v>
      </c>
      <c r="AW528" s="29">
        <v>2</v>
      </c>
      <c r="AX528" s="29">
        <v>0</v>
      </c>
      <c r="AY528" s="29">
        <v>220</v>
      </c>
      <c r="AZ528" s="29">
        <v>1</v>
      </c>
      <c r="BA528" s="29" t="s">
        <v>8</v>
      </c>
      <c r="BB528" s="29" t="s">
        <v>8</v>
      </c>
      <c r="BC528" s="29" t="s">
        <v>8</v>
      </c>
      <c r="BD528" s="29" t="s">
        <v>8</v>
      </c>
      <c r="BE528" s="29" t="s">
        <v>8</v>
      </c>
      <c r="BF528" s="29" t="s">
        <v>8</v>
      </c>
      <c r="BG528" s="29" t="s">
        <v>8</v>
      </c>
      <c r="BH528" s="29" t="s">
        <v>8</v>
      </c>
      <c r="BI528" s="29" t="s">
        <v>8</v>
      </c>
      <c r="BJ528" s="29" t="s">
        <v>8</v>
      </c>
      <c r="BK528" s="29" t="s">
        <v>8</v>
      </c>
      <c r="BL528" s="29" t="s">
        <v>8</v>
      </c>
      <c r="BM528" s="29" t="s">
        <v>8</v>
      </c>
      <c r="BN528" s="29" t="s">
        <v>8</v>
      </c>
      <c r="BO528" s="29" t="s">
        <v>8</v>
      </c>
      <c r="BP528" s="29" t="s">
        <v>8</v>
      </c>
      <c r="BQ528" s="29" t="s">
        <v>8</v>
      </c>
      <c r="BR528" s="29" t="s">
        <v>8</v>
      </c>
      <c r="BS528" s="29" t="s">
        <v>3505</v>
      </c>
      <c r="BT528" s="29" t="b">
        <v>0</v>
      </c>
      <c r="BU528" s="29" t="b">
        <v>0</v>
      </c>
      <c r="BV528" s="29" t="b">
        <v>0</v>
      </c>
      <c r="BW528" s="29" t="b">
        <v>0</v>
      </c>
      <c r="BX528" s="29" t="b">
        <v>0</v>
      </c>
      <c r="BY528" s="29" t="b">
        <v>1</v>
      </c>
      <c r="BZ528" s="29" t="b">
        <v>1</v>
      </c>
      <c r="CA528" s="29" t="b">
        <v>0</v>
      </c>
      <c r="CB528" s="29">
        <v>1</v>
      </c>
      <c r="CC528" s="29" t="s">
        <v>7033</v>
      </c>
      <c r="CD528" s="29" t="s">
        <v>7034</v>
      </c>
      <c r="CE528" s="29" t="s">
        <v>7035</v>
      </c>
      <c r="CF528" s="29" t="s">
        <v>7036</v>
      </c>
    </row>
    <row r="529" spans="1:84" x14ac:dyDescent="0.25">
      <c r="A529" s="29" t="s">
        <v>7037</v>
      </c>
      <c r="B529" s="29">
        <v>310410942995952</v>
      </c>
      <c r="C529" s="29">
        <v>8.9014103279429894E+19</v>
      </c>
      <c r="D529" s="29">
        <v>353118083539513</v>
      </c>
      <c r="E529" s="29">
        <v>0</v>
      </c>
      <c r="F529" s="29">
        <v>3</v>
      </c>
      <c r="G529" s="29">
        <v>1510</v>
      </c>
      <c r="H529" s="29">
        <v>1510</v>
      </c>
      <c r="I529" s="29" t="s">
        <v>7038</v>
      </c>
      <c r="J529" s="29" t="s">
        <v>7039</v>
      </c>
      <c r="K529" s="50">
        <v>2374417400718840</v>
      </c>
      <c r="L529" s="50">
        <v>9036676119719280</v>
      </c>
      <c r="M529" s="50">
        <v>-4538013470568850</v>
      </c>
      <c r="N529" s="29" t="s">
        <v>18972</v>
      </c>
      <c r="O529" s="29">
        <v>1</v>
      </c>
      <c r="P529" s="29">
        <v>1</v>
      </c>
      <c r="Q529" s="29" t="s">
        <v>19182</v>
      </c>
      <c r="R529" s="29" t="s">
        <v>8</v>
      </c>
      <c r="S529" s="29" t="s">
        <v>8</v>
      </c>
      <c r="T529" s="29" t="s">
        <v>8</v>
      </c>
      <c r="U529" s="29" t="s">
        <v>8</v>
      </c>
      <c r="V529" s="29" t="s">
        <v>8</v>
      </c>
      <c r="W529" s="29" t="s">
        <v>8</v>
      </c>
      <c r="X529" s="29" t="s">
        <v>8</v>
      </c>
      <c r="Y529" s="29" t="s">
        <v>8</v>
      </c>
      <c r="Z529" s="29" t="s">
        <v>8</v>
      </c>
      <c r="AA529" s="29" t="s">
        <v>8</v>
      </c>
      <c r="AB529" s="29" t="s">
        <v>8</v>
      </c>
      <c r="AC529" s="29" t="s">
        <v>8</v>
      </c>
      <c r="AD529" s="29" t="s">
        <v>8</v>
      </c>
      <c r="AE529" s="29" t="s">
        <v>8</v>
      </c>
      <c r="AF529" s="29" t="s">
        <v>8</v>
      </c>
      <c r="AG529" s="29">
        <v>1</v>
      </c>
      <c r="AH529" s="29">
        <v>6</v>
      </c>
      <c r="AI529" s="29" t="s">
        <v>3504</v>
      </c>
      <c r="AJ529" s="29">
        <v>2</v>
      </c>
      <c r="AK529" s="29" t="s">
        <v>18982</v>
      </c>
      <c r="AL529" s="29" t="s">
        <v>19055</v>
      </c>
      <c r="AM529" s="29" t="s">
        <v>8</v>
      </c>
      <c r="AN529" s="29" t="s">
        <v>8</v>
      </c>
      <c r="AO529" s="29" t="s">
        <v>8</v>
      </c>
      <c r="AP529" s="29" t="s">
        <v>8</v>
      </c>
      <c r="AQ529" s="29" t="s">
        <v>8</v>
      </c>
      <c r="AR529" s="29" t="s">
        <v>8</v>
      </c>
      <c r="AS529" s="29" t="s">
        <v>8</v>
      </c>
      <c r="AT529" s="29" t="s">
        <v>8</v>
      </c>
      <c r="AU529" s="29" t="s">
        <v>8</v>
      </c>
      <c r="AV529" s="29" t="s">
        <v>8</v>
      </c>
      <c r="AW529" s="29" t="s">
        <v>8</v>
      </c>
      <c r="AX529" s="29" t="s">
        <v>8</v>
      </c>
      <c r="AY529" s="29" t="s">
        <v>8</v>
      </c>
      <c r="AZ529" s="29" t="s">
        <v>8</v>
      </c>
      <c r="BA529" s="29" t="s">
        <v>8</v>
      </c>
      <c r="BB529" s="29" t="s">
        <v>8</v>
      </c>
      <c r="BC529" s="29" t="s">
        <v>8</v>
      </c>
      <c r="BD529" s="29" t="s">
        <v>8</v>
      </c>
      <c r="BE529" s="29" t="s">
        <v>8</v>
      </c>
      <c r="BF529" s="29" t="s">
        <v>8</v>
      </c>
      <c r="BG529" s="29" t="s">
        <v>8</v>
      </c>
      <c r="BH529" s="29" t="s">
        <v>8</v>
      </c>
      <c r="BI529" s="29" t="s">
        <v>8</v>
      </c>
      <c r="BJ529" s="29" t="s">
        <v>8</v>
      </c>
      <c r="BK529" s="29" t="s">
        <v>8</v>
      </c>
      <c r="BL529" s="29" t="s">
        <v>8</v>
      </c>
      <c r="BM529" s="29" t="s">
        <v>8</v>
      </c>
      <c r="BN529" s="29" t="s">
        <v>8</v>
      </c>
      <c r="BO529" s="29" t="s">
        <v>8</v>
      </c>
      <c r="BP529" s="29" t="s">
        <v>8</v>
      </c>
      <c r="BQ529" s="29" t="s">
        <v>8</v>
      </c>
      <c r="BR529" s="29" t="s">
        <v>8</v>
      </c>
      <c r="BS529" s="29" t="s">
        <v>192</v>
      </c>
      <c r="BT529" s="29" t="b">
        <v>0</v>
      </c>
      <c r="BU529" s="29" t="b">
        <v>0</v>
      </c>
      <c r="BV529" s="29" t="b">
        <v>0</v>
      </c>
      <c r="BW529" s="29" t="b">
        <v>0</v>
      </c>
      <c r="BX529" s="29" t="b">
        <v>0</v>
      </c>
      <c r="BY529" s="29" t="b">
        <v>1</v>
      </c>
      <c r="BZ529" s="29" t="b">
        <v>1</v>
      </c>
      <c r="CA529" s="29" t="b">
        <v>0</v>
      </c>
      <c r="CB529" s="29">
        <v>1</v>
      </c>
      <c r="CC529" s="29" t="s">
        <v>7040</v>
      </c>
      <c r="CD529" s="29" t="s">
        <v>7041</v>
      </c>
      <c r="CE529" s="29" t="s">
        <v>7042</v>
      </c>
      <c r="CF529" s="29" t="s">
        <v>7043</v>
      </c>
    </row>
    <row r="530" spans="1:84" x14ac:dyDescent="0.25">
      <c r="A530" s="29" t="s">
        <v>7044</v>
      </c>
      <c r="B530" s="29">
        <v>310410942995952</v>
      </c>
      <c r="C530" s="29">
        <v>8.9014103279429894E+19</v>
      </c>
      <c r="D530" s="29">
        <v>353118083539513</v>
      </c>
      <c r="E530" s="29">
        <v>0</v>
      </c>
      <c r="F530" s="29">
        <v>9</v>
      </c>
      <c r="G530" s="29">
        <v>1512</v>
      </c>
      <c r="H530" s="29">
        <v>1512</v>
      </c>
      <c r="I530" s="29" t="s">
        <v>7045</v>
      </c>
      <c r="J530" s="29" t="s">
        <v>7046</v>
      </c>
      <c r="K530" s="50">
        <v>2.37451917157135E+16</v>
      </c>
      <c r="L530" s="50">
        <v>9036561453005670</v>
      </c>
      <c r="M530" s="50">
        <v>-2.26329412934143E+16</v>
      </c>
      <c r="N530" s="29" t="s">
        <v>18977</v>
      </c>
      <c r="O530" s="29">
        <v>1</v>
      </c>
      <c r="P530" s="29">
        <v>1</v>
      </c>
      <c r="Q530" s="29" t="s">
        <v>19183</v>
      </c>
      <c r="R530" s="29" t="s">
        <v>8</v>
      </c>
      <c r="S530" s="29" t="s">
        <v>8</v>
      </c>
      <c r="T530" s="29" t="s">
        <v>8</v>
      </c>
      <c r="U530" s="29" t="s">
        <v>8</v>
      </c>
      <c r="V530" s="29">
        <v>5</v>
      </c>
      <c r="W530" s="29" t="s">
        <v>3504</v>
      </c>
      <c r="X530" s="29">
        <v>0</v>
      </c>
      <c r="Y530" s="29" t="s">
        <v>8</v>
      </c>
      <c r="Z530" s="29">
        <v>2</v>
      </c>
      <c r="AA530" s="29" t="s">
        <v>18990</v>
      </c>
      <c r="AB530" s="29" t="s">
        <v>19008</v>
      </c>
      <c r="AC530" s="29" t="s">
        <v>8</v>
      </c>
      <c r="AD530" s="29" t="s">
        <v>8</v>
      </c>
      <c r="AE530" s="29" t="s">
        <v>8</v>
      </c>
      <c r="AF530" s="29" t="s">
        <v>8</v>
      </c>
      <c r="AG530" s="29" t="s">
        <v>8</v>
      </c>
      <c r="AH530" s="29" t="s">
        <v>8</v>
      </c>
      <c r="AI530" s="29" t="s">
        <v>8</v>
      </c>
      <c r="AJ530" s="29" t="s">
        <v>8</v>
      </c>
      <c r="AK530" s="29" t="s">
        <v>8</v>
      </c>
      <c r="AL530" s="29" t="s">
        <v>8</v>
      </c>
      <c r="AM530" s="29" t="s">
        <v>8</v>
      </c>
      <c r="AN530" s="29" t="s">
        <v>8</v>
      </c>
      <c r="AO530" s="29" t="s">
        <v>8</v>
      </c>
      <c r="AP530" s="29" t="s">
        <v>8</v>
      </c>
      <c r="AQ530" s="29" t="s">
        <v>8</v>
      </c>
      <c r="AR530" s="29" t="s">
        <v>8</v>
      </c>
      <c r="AS530" s="29" t="s">
        <v>8</v>
      </c>
      <c r="AT530" s="29" t="s">
        <v>8</v>
      </c>
      <c r="AU530" s="29" t="s">
        <v>8</v>
      </c>
      <c r="AV530" s="29" t="s">
        <v>8</v>
      </c>
      <c r="AW530" s="29" t="s">
        <v>8</v>
      </c>
      <c r="AX530" s="29" t="s">
        <v>8</v>
      </c>
      <c r="AY530" s="29" t="s">
        <v>8</v>
      </c>
      <c r="AZ530" s="29" t="s">
        <v>8</v>
      </c>
      <c r="BA530" s="29" t="s">
        <v>8</v>
      </c>
      <c r="BB530" s="29" t="s">
        <v>8</v>
      </c>
      <c r="BC530" s="29" t="s">
        <v>8</v>
      </c>
      <c r="BD530" s="29" t="s">
        <v>8</v>
      </c>
      <c r="BE530" s="29" t="s">
        <v>8</v>
      </c>
      <c r="BF530" s="29" t="s">
        <v>8</v>
      </c>
      <c r="BG530" s="29" t="s">
        <v>8</v>
      </c>
      <c r="BH530" s="29" t="s">
        <v>8</v>
      </c>
      <c r="BI530" s="29" t="s">
        <v>8</v>
      </c>
      <c r="BJ530" s="29" t="s">
        <v>8</v>
      </c>
      <c r="BK530" s="29" t="s">
        <v>8</v>
      </c>
      <c r="BL530" s="29" t="s">
        <v>8</v>
      </c>
      <c r="BM530" s="29" t="s">
        <v>8</v>
      </c>
      <c r="BN530" s="29" t="s">
        <v>8</v>
      </c>
      <c r="BO530" s="29" t="s">
        <v>8</v>
      </c>
      <c r="BP530" s="29" t="s">
        <v>8</v>
      </c>
      <c r="BQ530" s="29" t="s">
        <v>8</v>
      </c>
      <c r="BR530" s="29" t="s">
        <v>8</v>
      </c>
      <c r="BS530" s="29" t="s">
        <v>3505</v>
      </c>
      <c r="BT530" s="29" t="b">
        <v>0</v>
      </c>
      <c r="BU530" s="29" t="b">
        <v>0</v>
      </c>
      <c r="BV530" s="29" t="b">
        <v>0</v>
      </c>
      <c r="BW530" s="29" t="b">
        <v>0</v>
      </c>
      <c r="BX530" s="29" t="b">
        <v>0</v>
      </c>
      <c r="BY530" s="29" t="b">
        <v>1</v>
      </c>
      <c r="BZ530" s="29" t="b">
        <v>1</v>
      </c>
      <c r="CA530" s="29" t="b">
        <v>0</v>
      </c>
      <c r="CB530" s="29">
        <v>1</v>
      </c>
      <c r="CC530" s="29" t="s">
        <v>7047</v>
      </c>
      <c r="CD530" s="29" t="s">
        <v>7048</v>
      </c>
      <c r="CE530" s="29" t="s">
        <v>7049</v>
      </c>
      <c r="CF530" s="29" t="s">
        <v>7050</v>
      </c>
    </row>
    <row r="531" spans="1:84" x14ac:dyDescent="0.25">
      <c r="A531" s="29" t="s">
        <v>7051</v>
      </c>
      <c r="B531" s="29">
        <v>310410942995952</v>
      </c>
      <c r="C531" s="29">
        <v>8.9014103279429894E+19</v>
      </c>
      <c r="D531" s="29">
        <v>353118083539513</v>
      </c>
      <c r="E531" s="29">
        <v>0</v>
      </c>
      <c r="F531" s="29">
        <v>7</v>
      </c>
      <c r="G531" s="29">
        <v>1509</v>
      </c>
      <c r="H531" s="29">
        <v>1509</v>
      </c>
      <c r="I531" s="29" t="s">
        <v>7052</v>
      </c>
      <c r="J531" s="29" t="s">
        <v>7053</v>
      </c>
      <c r="K531" s="50">
        <v>2375605495461570</v>
      </c>
      <c r="L531" s="50">
        <v>903750282124295</v>
      </c>
      <c r="M531" s="50">
        <v>-291367005362281</v>
      </c>
      <c r="N531" s="29" t="s">
        <v>18972</v>
      </c>
      <c r="O531" s="29">
        <v>1</v>
      </c>
      <c r="P531" s="29">
        <v>1</v>
      </c>
      <c r="Q531" s="29" t="s">
        <v>8</v>
      </c>
      <c r="R531" s="29" t="s">
        <v>8</v>
      </c>
      <c r="S531" s="29" t="s">
        <v>8</v>
      </c>
      <c r="T531" s="29" t="s">
        <v>8</v>
      </c>
      <c r="U531" s="29" t="s">
        <v>8</v>
      </c>
      <c r="V531" s="29" t="s">
        <v>8</v>
      </c>
      <c r="W531" s="29" t="s">
        <v>8</v>
      </c>
      <c r="X531" s="29" t="s">
        <v>8</v>
      </c>
      <c r="Y531" s="29" t="s">
        <v>8</v>
      </c>
      <c r="Z531" s="29" t="s">
        <v>8</v>
      </c>
      <c r="AA531" s="29" t="s">
        <v>8</v>
      </c>
      <c r="AB531" s="29" t="s">
        <v>8</v>
      </c>
      <c r="AC531" s="29" t="s">
        <v>8</v>
      </c>
      <c r="AD531" s="29" t="s">
        <v>8</v>
      </c>
      <c r="AE531" s="29" t="s">
        <v>8</v>
      </c>
      <c r="AF531" s="29" t="s">
        <v>8</v>
      </c>
      <c r="AG531" s="29" t="s">
        <v>8</v>
      </c>
      <c r="AH531" s="29" t="s">
        <v>8</v>
      </c>
      <c r="AI531" s="29" t="s">
        <v>8</v>
      </c>
      <c r="AJ531" s="29" t="s">
        <v>8</v>
      </c>
      <c r="AK531" s="29" t="s">
        <v>8</v>
      </c>
      <c r="AL531" s="29" t="s">
        <v>8</v>
      </c>
      <c r="AM531" s="29" t="s">
        <v>8</v>
      </c>
      <c r="AN531" s="29" t="s">
        <v>8</v>
      </c>
      <c r="AO531" s="29" t="s">
        <v>8</v>
      </c>
      <c r="AP531" s="29" t="s">
        <v>8</v>
      </c>
      <c r="AQ531" s="29" t="s">
        <v>8</v>
      </c>
      <c r="AR531" s="29" t="s">
        <v>8</v>
      </c>
      <c r="AS531" s="29" t="s">
        <v>8</v>
      </c>
      <c r="AT531" s="29">
        <v>5</v>
      </c>
      <c r="AU531" s="29" t="s">
        <v>8</v>
      </c>
      <c r="AV531" s="29">
        <v>2</v>
      </c>
      <c r="AW531" s="29">
        <v>2</v>
      </c>
      <c r="AX531" s="29">
        <v>0</v>
      </c>
      <c r="AY531" s="29">
        <v>30</v>
      </c>
      <c r="AZ531" s="29">
        <v>1</v>
      </c>
      <c r="BA531" s="29" t="s">
        <v>8</v>
      </c>
      <c r="BB531" s="29" t="s">
        <v>8</v>
      </c>
      <c r="BC531" s="29" t="s">
        <v>8</v>
      </c>
      <c r="BD531" s="29" t="s">
        <v>8</v>
      </c>
      <c r="BE531" s="29" t="s">
        <v>8</v>
      </c>
      <c r="BF531" s="29" t="s">
        <v>8</v>
      </c>
      <c r="BG531" s="29" t="s">
        <v>8</v>
      </c>
      <c r="BH531" s="29" t="s">
        <v>8</v>
      </c>
      <c r="BI531" s="29" t="s">
        <v>8</v>
      </c>
      <c r="BJ531" s="29" t="s">
        <v>8</v>
      </c>
      <c r="BK531" s="29" t="s">
        <v>8</v>
      </c>
      <c r="BL531" s="29" t="s">
        <v>8</v>
      </c>
      <c r="BM531" s="29" t="s">
        <v>8</v>
      </c>
      <c r="BN531" s="29" t="s">
        <v>8</v>
      </c>
      <c r="BO531" s="29" t="s">
        <v>8</v>
      </c>
      <c r="BP531" s="29" t="s">
        <v>8</v>
      </c>
      <c r="BQ531" s="29" t="s">
        <v>8</v>
      </c>
      <c r="BR531" s="29" t="s">
        <v>8</v>
      </c>
      <c r="BS531" s="29" t="s">
        <v>3505</v>
      </c>
      <c r="BT531" s="29" t="b">
        <v>0</v>
      </c>
      <c r="BU531" s="29" t="b">
        <v>0</v>
      </c>
      <c r="BV531" s="29" t="b">
        <v>0</v>
      </c>
      <c r="BW531" s="29" t="b">
        <v>0</v>
      </c>
      <c r="BX531" s="29" t="b">
        <v>0</v>
      </c>
      <c r="BY531" s="29" t="b">
        <v>1</v>
      </c>
      <c r="BZ531" s="29" t="b">
        <v>1</v>
      </c>
      <c r="CA531" s="29" t="b">
        <v>0</v>
      </c>
      <c r="CB531" s="29">
        <v>1</v>
      </c>
      <c r="CC531" s="29" t="s">
        <v>7054</v>
      </c>
      <c r="CD531" s="29" t="s">
        <v>7055</v>
      </c>
      <c r="CE531" s="29" t="s">
        <v>7056</v>
      </c>
      <c r="CF531" s="29" t="s">
        <v>7057</v>
      </c>
    </row>
    <row r="532" spans="1:84" x14ac:dyDescent="0.25">
      <c r="A532" s="29" t="s">
        <v>7058</v>
      </c>
      <c r="B532" s="29">
        <v>310410942995952</v>
      </c>
      <c r="C532" s="29">
        <v>8.9014103279429894E+19</v>
      </c>
      <c r="D532" s="29">
        <v>353118083539513</v>
      </c>
      <c r="E532" s="29">
        <v>0</v>
      </c>
      <c r="F532" s="29">
        <v>3</v>
      </c>
      <c r="G532" s="29">
        <v>1511</v>
      </c>
      <c r="H532" s="29">
        <v>1511</v>
      </c>
      <c r="I532" s="29" t="s">
        <v>7059</v>
      </c>
      <c r="J532" s="29" t="s">
        <v>7060</v>
      </c>
      <c r="K532" s="50">
        <v>2.37559792399065E+16</v>
      </c>
      <c r="L532" s="50">
        <v>903753027848762</v>
      </c>
      <c r="M532" s="50">
        <v>-1.97110948352568E+16</v>
      </c>
      <c r="N532" s="29" t="s">
        <v>18972</v>
      </c>
      <c r="O532" s="29">
        <v>1</v>
      </c>
      <c r="P532" s="29">
        <v>1</v>
      </c>
      <c r="Q532" s="29" t="s">
        <v>19169</v>
      </c>
      <c r="R532" s="29" t="s">
        <v>8</v>
      </c>
      <c r="S532" s="29" t="s">
        <v>8</v>
      </c>
      <c r="T532" s="29" t="s">
        <v>8</v>
      </c>
      <c r="U532" s="29" t="s">
        <v>8</v>
      </c>
      <c r="V532" s="29" t="s">
        <v>8</v>
      </c>
      <c r="W532" s="29" t="s">
        <v>8</v>
      </c>
      <c r="X532" s="29" t="s">
        <v>8</v>
      </c>
      <c r="Y532" s="29" t="s">
        <v>8</v>
      </c>
      <c r="Z532" s="29" t="s">
        <v>8</v>
      </c>
      <c r="AA532" s="29" t="s">
        <v>8</v>
      </c>
      <c r="AB532" s="29" t="s">
        <v>8</v>
      </c>
      <c r="AC532" s="29" t="s">
        <v>8</v>
      </c>
      <c r="AD532" s="29" t="s">
        <v>8</v>
      </c>
      <c r="AE532" s="29" t="s">
        <v>8</v>
      </c>
      <c r="AF532" s="29" t="s">
        <v>8</v>
      </c>
      <c r="AG532" s="29">
        <v>1</v>
      </c>
      <c r="AH532" s="29">
        <v>6</v>
      </c>
      <c r="AI532" s="29" t="s">
        <v>3504</v>
      </c>
      <c r="AJ532" s="29">
        <v>2</v>
      </c>
      <c r="AK532" s="29" t="s">
        <v>18998</v>
      </c>
      <c r="AL532" s="29" t="s">
        <v>18983</v>
      </c>
      <c r="AM532" s="29" t="s">
        <v>8</v>
      </c>
      <c r="AN532" s="29" t="s">
        <v>8</v>
      </c>
      <c r="AO532" s="29" t="s">
        <v>8</v>
      </c>
      <c r="AP532" s="29" t="s">
        <v>8</v>
      </c>
      <c r="AQ532" s="29" t="s">
        <v>8</v>
      </c>
      <c r="AR532" s="29" t="s">
        <v>8</v>
      </c>
      <c r="AS532" s="29" t="s">
        <v>8</v>
      </c>
      <c r="AT532" s="29" t="s">
        <v>8</v>
      </c>
      <c r="AU532" s="29" t="s">
        <v>8</v>
      </c>
      <c r="AV532" s="29" t="s">
        <v>8</v>
      </c>
      <c r="AW532" s="29" t="s">
        <v>8</v>
      </c>
      <c r="AX532" s="29" t="s">
        <v>8</v>
      </c>
      <c r="AY532" s="29" t="s">
        <v>8</v>
      </c>
      <c r="AZ532" s="29" t="s">
        <v>8</v>
      </c>
      <c r="BA532" s="29" t="s">
        <v>8</v>
      </c>
      <c r="BB532" s="29" t="s">
        <v>8</v>
      </c>
      <c r="BC532" s="29" t="s">
        <v>8</v>
      </c>
      <c r="BD532" s="29" t="s">
        <v>8</v>
      </c>
      <c r="BE532" s="29" t="s">
        <v>8</v>
      </c>
      <c r="BF532" s="29" t="s">
        <v>8</v>
      </c>
      <c r="BG532" s="29" t="s">
        <v>8</v>
      </c>
      <c r="BH532" s="29" t="s">
        <v>8</v>
      </c>
      <c r="BI532" s="29" t="s">
        <v>8</v>
      </c>
      <c r="BJ532" s="29" t="s">
        <v>8</v>
      </c>
      <c r="BK532" s="29" t="s">
        <v>8</v>
      </c>
      <c r="BL532" s="29" t="s">
        <v>8</v>
      </c>
      <c r="BM532" s="29" t="s">
        <v>8</v>
      </c>
      <c r="BN532" s="29" t="s">
        <v>8</v>
      </c>
      <c r="BO532" s="29" t="s">
        <v>8</v>
      </c>
      <c r="BP532" s="29" t="s">
        <v>8</v>
      </c>
      <c r="BQ532" s="29" t="s">
        <v>8</v>
      </c>
      <c r="BR532" s="29" t="s">
        <v>8</v>
      </c>
      <c r="BS532" s="29" t="s">
        <v>3505</v>
      </c>
      <c r="BT532" s="29" t="b">
        <v>0</v>
      </c>
      <c r="BU532" s="29" t="b">
        <v>0</v>
      </c>
      <c r="BV532" s="29" t="b">
        <v>0</v>
      </c>
      <c r="BW532" s="29" t="b">
        <v>0</v>
      </c>
      <c r="BX532" s="29" t="b">
        <v>0</v>
      </c>
      <c r="BY532" s="29" t="b">
        <v>1</v>
      </c>
      <c r="BZ532" s="29" t="b">
        <v>1</v>
      </c>
      <c r="CA532" s="29" t="b">
        <v>0</v>
      </c>
      <c r="CB532" s="29">
        <v>1</v>
      </c>
      <c r="CC532" s="29" t="s">
        <v>7061</v>
      </c>
      <c r="CD532" s="29" t="s">
        <v>7062</v>
      </c>
      <c r="CE532" s="29" t="s">
        <v>7063</v>
      </c>
      <c r="CF532" s="29" t="s">
        <v>7064</v>
      </c>
    </row>
    <row r="533" spans="1:84" x14ac:dyDescent="0.25">
      <c r="A533" s="29" t="s">
        <v>7065</v>
      </c>
      <c r="B533" s="29">
        <v>310410942995952</v>
      </c>
      <c r="C533" s="29">
        <v>8.9014103279429894E+19</v>
      </c>
      <c r="D533" s="29">
        <v>353118083539513</v>
      </c>
      <c r="E533" s="29">
        <v>0</v>
      </c>
      <c r="F533" s="29">
        <v>9</v>
      </c>
      <c r="G533" s="29">
        <v>1513</v>
      </c>
      <c r="H533" s="29">
        <v>1513</v>
      </c>
      <c r="I533" s="29" t="s">
        <v>7066</v>
      </c>
      <c r="J533" s="29" t="s">
        <v>7067</v>
      </c>
      <c r="K533" s="50">
        <v>2.37513215285741E+16</v>
      </c>
      <c r="L533" s="50">
        <v>9037364829976140</v>
      </c>
      <c r="M533" s="50">
        <v>-2.27556818514441E+16</v>
      </c>
      <c r="N533" s="29" t="s">
        <v>18972</v>
      </c>
      <c r="O533" s="29">
        <v>1</v>
      </c>
      <c r="P533" s="29">
        <v>1</v>
      </c>
      <c r="Q533" s="29" t="s">
        <v>19051</v>
      </c>
      <c r="R533" s="29" t="s">
        <v>8</v>
      </c>
      <c r="S533" s="29" t="s">
        <v>8</v>
      </c>
      <c r="T533" s="29" t="s">
        <v>8</v>
      </c>
      <c r="U533" s="29" t="s">
        <v>8</v>
      </c>
      <c r="V533" s="29">
        <v>5</v>
      </c>
      <c r="W533" s="29" t="s">
        <v>3504</v>
      </c>
      <c r="X533" s="29">
        <v>0</v>
      </c>
      <c r="Y533" s="29" t="s">
        <v>8</v>
      </c>
      <c r="Z533" s="29">
        <v>2</v>
      </c>
      <c r="AA533" s="29" t="s">
        <v>18988</v>
      </c>
      <c r="AB533" s="29" t="s">
        <v>19008</v>
      </c>
      <c r="AC533" s="29" t="s">
        <v>8</v>
      </c>
      <c r="AD533" s="29" t="s">
        <v>8</v>
      </c>
      <c r="AE533" s="29" t="s">
        <v>8</v>
      </c>
      <c r="AF533" s="29" t="s">
        <v>8</v>
      </c>
      <c r="AG533" s="29" t="s">
        <v>8</v>
      </c>
      <c r="AH533" s="29" t="s">
        <v>8</v>
      </c>
      <c r="AI533" s="29" t="s">
        <v>8</v>
      </c>
      <c r="AJ533" s="29" t="s">
        <v>8</v>
      </c>
      <c r="AK533" s="29" t="s">
        <v>8</v>
      </c>
      <c r="AL533" s="29" t="s">
        <v>8</v>
      </c>
      <c r="AM533" s="29" t="s">
        <v>8</v>
      </c>
      <c r="AN533" s="29" t="s">
        <v>8</v>
      </c>
      <c r="AO533" s="29" t="s">
        <v>8</v>
      </c>
      <c r="AP533" s="29" t="s">
        <v>8</v>
      </c>
      <c r="AQ533" s="29" t="s">
        <v>8</v>
      </c>
      <c r="AR533" s="29" t="s">
        <v>8</v>
      </c>
      <c r="AS533" s="29" t="s">
        <v>8</v>
      </c>
      <c r="AT533" s="29" t="s">
        <v>8</v>
      </c>
      <c r="AU533" s="29" t="s">
        <v>8</v>
      </c>
      <c r="AV533" s="29" t="s">
        <v>8</v>
      </c>
      <c r="AW533" s="29" t="s">
        <v>8</v>
      </c>
      <c r="AX533" s="29" t="s">
        <v>8</v>
      </c>
      <c r="AY533" s="29" t="s">
        <v>8</v>
      </c>
      <c r="AZ533" s="29" t="s">
        <v>8</v>
      </c>
      <c r="BA533" s="29" t="s">
        <v>8</v>
      </c>
      <c r="BB533" s="29" t="s">
        <v>8</v>
      </c>
      <c r="BC533" s="29" t="s">
        <v>8</v>
      </c>
      <c r="BD533" s="29" t="s">
        <v>8</v>
      </c>
      <c r="BE533" s="29" t="s">
        <v>8</v>
      </c>
      <c r="BF533" s="29" t="s">
        <v>8</v>
      </c>
      <c r="BG533" s="29" t="s">
        <v>8</v>
      </c>
      <c r="BH533" s="29" t="s">
        <v>8</v>
      </c>
      <c r="BI533" s="29" t="s">
        <v>8</v>
      </c>
      <c r="BJ533" s="29" t="s">
        <v>8</v>
      </c>
      <c r="BK533" s="29" t="s">
        <v>8</v>
      </c>
      <c r="BL533" s="29" t="s">
        <v>8</v>
      </c>
      <c r="BM533" s="29" t="s">
        <v>8</v>
      </c>
      <c r="BN533" s="29" t="s">
        <v>8</v>
      </c>
      <c r="BO533" s="29" t="s">
        <v>8</v>
      </c>
      <c r="BP533" s="29" t="s">
        <v>8</v>
      </c>
      <c r="BQ533" s="29" t="s">
        <v>8</v>
      </c>
      <c r="BR533" s="29" t="s">
        <v>8</v>
      </c>
      <c r="BS533" s="29" t="s">
        <v>7068</v>
      </c>
      <c r="BT533" s="29" t="b">
        <v>0</v>
      </c>
      <c r="BU533" s="29" t="b">
        <v>1</v>
      </c>
      <c r="BV533" s="29" t="b">
        <v>0</v>
      </c>
      <c r="BW533" s="29" t="b">
        <v>0</v>
      </c>
      <c r="BX533" s="29" t="b">
        <v>0</v>
      </c>
      <c r="BY533" s="29" t="b">
        <v>1</v>
      </c>
      <c r="BZ533" s="29" t="b">
        <v>0</v>
      </c>
      <c r="CA533" s="29" t="b">
        <v>0</v>
      </c>
      <c r="CB533" s="29">
        <v>1</v>
      </c>
      <c r="CC533" s="29" t="s">
        <v>7069</v>
      </c>
      <c r="CD533" s="29" t="s">
        <v>7070</v>
      </c>
      <c r="CE533" s="29" t="s">
        <v>7071</v>
      </c>
      <c r="CF533" s="29" t="s">
        <v>7072</v>
      </c>
    </row>
    <row r="534" spans="1:84" x14ac:dyDescent="0.25">
      <c r="A534" s="29" t="s">
        <v>7073</v>
      </c>
      <c r="B534" s="29">
        <v>310410942995952</v>
      </c>
      <c r="C534" s="29">
        <v>8.9014103279429894E+19</v>
      </c>
      <c r="D534" s="29">
        <v>353118083539513</v>
      </c>
      <c r="E534" s="29">
        <v>0</v>
      </c>
      <c r="F534" s="29">
        <v>9</v>
      </c>
      <c r="G534" s="29">
        <v>1514</v>
      </c>
      <c r="H534" s="29">
        <v>1514</v>
      </c>
      <c r="I534" s="29" t="s">
        <v>7074</v>
      </c>
      <c r="J534" s="29" t="s">
        <v>7075</v>
      </c>
      <c r="K534" s="50">
        <v>2.37489066543313E+16</v>
      </c>
      <c r="L534" s="50">
        <v>9037800221974600</v>
      </c>
      <c r="M534" s="50">
        <v>-4.9234532096645104E+16</v>
      </c>
      <c r="N534" s="29" t="s">
        <v>18972</v>
      </c>
      <c r="O534" s="29">
        <v>1</v>
      </c>
      <c r="P534" s="29">
        <v>1</v>
      </c>
      <c r="Q534" s="29" t="s">
        <v>19184</v>
      </c>
      <c r="R534" s="29" t="s">
        <v>8</v>
      </c>
      <c r="S534" s="29" t="s">
        <v>8</v>
      </c>
      <c r="T534" s="29" t="s">
        <v>8</v>
      </c>
      <c r="U534" s="29" t="s">
        <v>8</v>
      </c>
      <c r="V534" s="29">
        <v>5</v>
      </c>
      <c r="W534" s="29" t="s">
        <v>3504</v>
      </c>
      <c r="X534" s="29">
        <v>0</v>
      </c>
      <c r="Y534" s="29" t="s">
        <v>8</v>
      </c>
      <c r="Z534" s="29">
        <v>2</v>
      </c>
      <c r="AA534" s="29" t="s">
        <v>18974</v>
      </c>
      <c r="AB534" s="29" t="s">
        <v>19055</v>
      </c>
      <c r="AC534" s="29" t="s">
        <v>8</v>
      </c>
      <c r="AD534" s="29" t="s">
        <v>8</v>
      </c>
      <c r="AE534" s="29" t="s">
        <v>8</v>
      </c>
      <c r="AF534" s="29" t="s">
        <v>8</v>
      </c>
      <c r="AG534" s="29" t="s">
        <v>8</v>
      </c>
      <c r="AH534" s="29" t="s">
        <v>8</v>
      </c>
      <c r="AI534" s="29" t="s">
        <v>8</v>
      </c>
      <c r="AJ534" s="29" t="s">
        <v>8</v>
      </c>
      <c r="AK534" s="29" t="s">
        <v>8</v>
      </c>
      <c r="AL534" s="29" t="s">
        <v>8</v>
      </c>
      <c r="AM534" s="29" t="s">
        <v>8</v>
      </c>
      <c r="AN534" s="29" t="s">
        <v>8</v>
      </c>
      <c r="AO534" s="29" t="s">
        <v>8</v>
      </c>
      <c r="AP534" s="29" t="s">
        <v>8</v>
      </c>
      <c r="AQ534" s="29" t="s">
        <v>8</v>
      </c>
      <c r="AR534" s="29" t="s">
        <v>8</v>
      </c>
      <c r="AS534" s="29" t="s">
        <v>8</v>
      </c>
      <c r="AT534" s="29" t="s">
        <v>8</v>
      </c>
      <c r="AU534" s="29" t="s">
        <v>8</v>
      </c>
      <c r="AV534" s="29" t="s">
        <v>8</v>
      </c>
      <c r="AW534" s="29" t="s">
        <v>8</v>
      </c>
      <c r="AX534" s="29" t="s">
        <v>8</v>
      </c>
      <c r="AY534" s="29" t="s">
        <v>8</v>
      </c>
      <c r="AZ534" s="29" t="s">
        <v>8</v>
      </c>
      <c r="BA534" s="29" t="s">
        <v>8</v>
      </c>
      <c r="BB534" s="29" t="s">
        <v>8</v>
      </c>
      <c r="BC534" s="29" t="s">
        <v>8</v>
      </c>
      <c r="BD534" s="29" t="s">
        <v>8</v>
      </c>
      <c r="BE534" s="29" t="s">
        <v>8</v>
      </c>
      <c r="BF534" s="29" t="s">
        <v>8</v>
      </c>
      <c r="BG534" s="29" t="s">
        <v>8</v>
      </c>
      <c r="BH534" s="29" t="s">
        <v>8</v>
      </c>
      <c r="BI534" s="29" t="s">
        <v>8</v>
      </c>
      <c r="BJ534" s="29" t="s">
        <v>8</v>
      </c>
      <c r="BK534" s="29" t="s">
        <v>8</v>
      </c>
      <c r="BL534" s="29" t="s">
        <v>8</v>
      </c>
      <c r="BM534" s="29" t="s">
        <v>8</v>
      </c>
      <c r="BN534" s="29" t="s">
        <v>8</v>
      </c>
      <c r="BO534" s="29" t="s">
        <v>8</v>
      </c>
      <c r="BP534" s="29" t="s">
        <v>8</v>
      </c>
      <c r="BQ534" s="29" t="s">
        <v>8</v>
      </c>
      <c r="BR534" s="29" t="s">
        <v>8</v>
      </c>
      <c r="BS534" s="29" t="s">
        <v>7076</v>
      </c>
      <c r="BT534" s="29" t="b">
        <v>0</v>
      </c>
      <c r="BU534" s="29" t="b">
        <v>1</v>
      </c>
      <c r="BV534" s="29" t="b">
        <v>0</v>
      </c>
      <c r="BW534" s="29" t="b">
        <v>0</v>
      </c>
      <c r="BX534" s="29" t="b">
        <v>0</v>
      </c>
      <c r="BY534" s="29" t="b">
        <v>1</v>
      </c>
      <c r="BZ534" s="29" t="b">
        <v>0</v>
      </c>
      <c r="CA534" s="29" t="b">
        <v>0</v>
      </c>
      <c r="CB534" s="29">
        <v>1</v>
      </c>
      <c r="CC534" s="29" t="s">
        <v>7077</v>
      </c>
      <c r="CD534" s="29" t="s">
        <v>7078</v>
      </c>
      <c r="CE534" s="29" t="s">
        <v>7079</v>
      </c>
      <c r="CF534" s="29" t="s">
        <v>7080</v>
      </c>
    </row>
    <row r="535" spans="1:84" x14ac:dyDescent="0.25">
      <c r="A535" s="29" t="s">
        <v>7081</v>
      </c>
      <c r="B535" s="29">
        <v>310410928917370</v>
      </c>
      <c r="C535" s="29">
        <v>8.9014103279289106E+19</v>
      </c>
      <c r="D535" s="29">
        <v>353118081439583</v>
      </c>
      <c r="E535" s="29">
        <v>0</v>
      </c>
      <c r="F535" s="29">
        <v>8</v>
      </c>
      <c r="G535" s="29">
        <v>1515</v>
      </c>
      <c r="H535" s="29">
        <v>1515</v>
      </c>
      <c r="I535" s="29" t="s">
        <v>7082</v>
      </c>
      <c r="J535" s="29" t="s">
        <v>7083</v>
      </c>
      <c r="K535" s="50">
        <v>2374388722838720</v>
      </c>
      <c r="L535" s="50">
        <v>9036638659360030</v>
      </c>
      <c r="M535" s="50">
        <v>-4840523805175100</v>
      </c>
      <c r="N535" s="29" t="s">
        <v>18977</v>
      </c>
      <c r="O535" s="29">
        <v>1</v>
      </c>
      <c r="P535" s="29">
        <v>1</v>
      </c>
      <c r="Q535" s="29" t="s">
        <v>8</v>
      </c>
      <c r="R535" s="29">
        <v>2</v>
      </c>
      <c r="S535" s="29">
        <v>3</v>
      </c>
      <c r="T535" s="29" t="s">
        <v>8</v>
      </c>
      <c r="U535" s="29">
        <v>15</v>
      </c>
      <c r="V535" s="29" t="s">
        <v>8</v>
      </c>
      <c r="W535" s="29" t="s">
        <v>8</v>
      </c>
      <c r="X535" s="29" t="s">
        <v>8</v>
      </c>
      <c r="Y535" s="29" t="s">
        <v>8</v>
      </c>
      <c r="Z535" s="29" t="s">
        <v>8</v>
      </c>
      <c r="AA535" s="29" t="s">
        <v>8</v>
      </c>
      <c r="AB535" s="29" t="s">
        <v>8</v>
      </c>
      <c r="AC535" s="29" t="s">
        <v>8</v>
      </c>
      <c r="AD535" s="29" t="s">
        <v>8</v>
      </c>
      <c r="AE535" s="29" t="s">
        <v>8</v>
      </c>
      <c r="AF535" s="29" t="s">
        <v>8</v>
      </c>
      <c r="AG535" s="29" t="s">
        <v>8</v>
      </c>
      <c r="AH535" s="29" t="s">
        <v>8</v>
      </c>
      <c r="AI535" s="29" t="s">
        <v>8</v>
      </c>
      <c r="AJ535" s="29" t="s">
        <v>8</v>
      </c>
      <c r="AK535" s="29" t="s">
        <v>8</v>
      </c>
      <c r="AL535" s="29" t="s">
        <v>8</v>
      </c>
      <c r="AM535" s="29" t="s">
        <v>8</v>
      </c>
      <c r="AN535" s="29" t="s">
        <v>8</v>
      </c>
      <c r="AO535" s="29" t="s">
        <v>8</v>
      </c>
      <c r="AP535" s="29" t="s">
        <v>8</v>
      </c>
      <c r="AQ535" s="29" t="s">
        <v>8</v>
      </c>
      <c r="AR535" s="29" t="s">
        <v>8</v>
      </c>
      <c r="AS535" s="29" t="s">
        <v>8</v>
      </c>
      <c r="AT535" s="29" t="s">
        <v>8</v>
      </c>
      <c r="AU535" s="29" t="s">
        <v>8</v>
      </c>
      <c r="AV535" s="29" t="s">
        <v>8</v>
      </c>
      <c r="AW535" s="29" t="s">
        <v>8</v>
      </c>
      <c r="AX535" s="29" t="s">
        <v>8</v>
      </c>
      <c r="AY535" s="29" t="s">
        <v>8</v>
      </c>
      <c r="AZ535" s="29" t="s">
        <v>8</v>
      </c>
      <c r="BA535" s="29" t="s">
        <v>8</v>
      </c>
      <c r="BB535" s="29" t="s">
        <v>8</v>
      </c>
      <c r="BC535" s="29" t="s">
        <v>8</v>
      </c>
      <c r="BD535" s="29" t="s">
        <v>8</v>
      </c>
      <c r="BE535" s="29" t="s">
        <v>8</v>
      </c>
      <c r="BF535" s="29" t="s">
        <v>8</v>
      </c>
      <c r="BG535" s="29" t="s">
        <v>8</v>
      </c>
      <c r="BH535" s="29" t="s">
        <v>8</v>
      </c>
      <c r="BI535" s="29" t="s">
        <v>8</v>
      </c>
      <c r="BJ535" s="29" t="s">
        <v>8</v>
      </c>
      <c r="BK535" s="29" t="s">
        <v>8</v>
      </c>
      <c r="BL535" s="29" t="s">
        <v>8</v>
      </c>
      <c r="BM535" s="29" t="s">
        <v>8</v>
      </c>
      <c r="BN535" s="29" t="s">
        <v>8</v>
      </c>
      <c r="BO535" s="29" t="s">
        <v>8</v>
      </c>
      <c r="BP535" s="29" t="s">
        <v>8</v>
      </c>
      <c r="BQ535" s="29" t="s">
        <v>8</v>
      </c>
      <c r="BR535" s="29" t="s">
        <v>8</v>
      </c>
      <c r="BS535" s="29" t="s">
        <v>7084</v>
      </c>
      <c r="BT535" s="29" t="b">
        <v>1</v>
      </c>
      <c r="BU535" s="29" t="b">
        <v>0</v>
      </c>
      <c r="BV535" s="29" t="b">
        <v>1</v>
      </c>
      <c r="BW535" s="29" t="b">
        <v>0</v>
      </c>
      <c r="BX535" s="29" t="b">
        <v>0</v>
      </c>
      <c r="BY535" s="29" t="b">
        <v>0</v>
      </c>
      <c r="BZ535" s="29" t="b">
        <v>0</v>
      </c>
      <c r="CA535" s="29" t="b">
        <v>0</v>
      </c>
      <c r="CB535" s="29">
        <v>1</v>
      </c>
      <c r="CC535" s="29" t="s">
        <v>7085</v>
      </c>
      <c r="CD535" s="29" t="s">
        <v>7086</v>
      </c>
      <c r="CE535" s="29" t="s">
        <v>7087</v>
      </c>
      <c r="CF535" s="29" t="s">
        <v>7088</v>
      </c>
    </row>
    <row r="536" spans="1:84" x14ac:dyDescent="0.25">
      <c r="A536" s="29" t="s">
        <v>7089</v>
      </c>
      <c r="B536" s="29">
        <v>310410928917370</v>
      </c>
      <c r="C536" s="29">
        <v>8.9014103279289106E+19</v>
      </c>
      <c r="D536" s="29">
        <v>353118081439583</v>
      </c>
      <c r="E536" s="29">
        <v>0</v>
      </c>
      <c r="F536" s="29">
        <v>8</v>
      </c>
      <c r="G536" s="29">
        <v>1516</v>
      </c>
      <c r="H536" s="29">
        <v>1516</v>
      </c>
      <c r="I536" s="29" t="s">
        <v>7090</v>
      </c>
      <c r="J536" s="29" t="s">
        <v>7091</v>
      </c>
      <c r="K536" s="50">
        <v>2.37489360806387E+16</v>
      </c>
      <c r="L536" s="50">
        <v>903665710230163</v>
      </c>
      <c r="M536" s="50">
        <v>-4.2767403120667104E+16</v>
      </c>
      <c r="N536" s="29" t="s">
        <v>18977</v>
      </c>
      <c r="O536" s="29">
        <v>1</v>
      </c>
      <c r="P536" s="29">
        <v>1</v>
      </c>
      <c r="Q536" s="29" t="s">
        <v>8</v>
      </c>
      <c r="R536" s="29">
        <v>2</v>
      </c>
      <c r="S536" s="29">
        <v>3</v>
      </c>
      <c r="T536" s="29" t="s">
        <v>8</v>
      </c>
      <c r="U536" s="29">
        <v>15</v>
      </c>
      <c r="V536" s="29" t="s">
        <v>8</v>
      </c>
      <c r="W536" s="29" t="s">
        <v>8</v>
      </c>
      <c r="X536" s="29" t="s">
        <v>8</v>
      </c>
      <c r="Y536" s="29" t="s">
        <v>8</v>
      </c>
      <c r="Z536" s="29" t="s">
        <v>8</v>
      </c>
      <c r="AA536" s="29" t="s">
        <v>8</v>
      </c>
      <c r="AB536" s="29" t="s">
        <v>8</v>
      </c>
      <c r="AC536" s="29" t="s">
        <v>8</v>
      </c>
      <c r="AD536" s="29" t="s">
        <v>8</v>
      </c>
      <c r="AE536" s="29" t="s">
        <v>8</v>
      </c>
      <c r="AF536" s="29" t="s">
        <v>8</v>
      </c>
      <c r="AG536" s="29" t="s">
        <v>8</v>
      </c>
      <c r="AH536" s="29" t="s">
        <v>8</v>
      </c>
      <c r="AI536" s="29" t="s">
        <v>8</v>
      </c>
      <c r="AJ536" s="29" t="s">
        <v>8</v>
      </c>
      <c r="AK536" s="29" t="s">
        <v>8</v>
      </c>
      <c r="AL536" s="29" t="s">
        <v>8</v>
      </c>
      <c r="AM536" s="29" t="s">
        <v>8</v>
      </c>
      <c r="AN536" s="29" t="s">
        <v>8</v>
      </c>
      <c r="AO536" s="29" t="s">
        <v>8</v>
      </c>
      <c r="AP536" s="29" t="s">
        <v>8</v>
      </c>
      <c r="AQ536" s="29" t="s">
        <v>8</v>
      </c>
      <c r="AR536" s="29" t="s">
        <v>8</v>
      </c>
      <c r="AS536" s="29" t="s">
        <v>8</v>
      </c>
      <c r="AT536" s="29" t="s">
        <v>8</v>
      </c>
      <c r="AU536" s="29" t="s">
        <v>8</v>
      </c>
      <c r="AV536" s="29" t="s">
        <v>8</v>
      </c>
      <c r="AW536" s="29" t="s">
        <v>8</v>
      </c>
      <c r="AX536" s="29" t="s">
        <v>8</v>
      </c>
      <c r="AY536" s="29" t="s">
        <v>8</v>
      </c>
      <c r="AZ536" s="29" t="s">
        <v>8</v>
      </c>
      <c r="BA536" s="29" t="s">
        <v>8</v>
      </c>
      <c r="BB536" s="29" t="s">
        <v>8</v>
      </c>
      <c r="BC536" s="29" t="s">
        <v>8</v>
      </c>
      <c r="BD536" s="29" t="s">
        <v>8</v>
      </c>
      <c r="BE536" s="29" t="s">
        <v>8</v>
      </c>
      <c r="BF536" s="29" t="s">
        <v>8</v>
      </c>
      <c r="BG536" s="29" t="s">
        <v>8</v>
      </c>
      <c r="BH536" s="29" t="s">
        <v>8</v>
      </c>
      <c r="BI536" s="29" t="s">
        <v>8</v>
      </c>
      <c r="BJ536" s="29" t="s">
        <v>8</v>
      </c>
      <c r="BK536" s="29" t="s">
        <v>8</v>
      </c>
      <c r="BL536" s="29" t="s">
        <v>8</v>
      </c>
      <c r="BM536" s="29" t="s">
        <v>8</v>
      </c>
      <c r="BN536" s="29" t="s">
        <v>8</v>
      </c>
      <c r="BO536" s="29" t="s">
        <v>8</v>
      </c>
      <c r="BP536" s="29" t="s">
        <v>8</v>
      </c>
      <c r="BQ536" s="29" t="s">
        <v>8</v>
      </c>
      <c r="BR536" s="29" t="s">
        <v>8</v>
      </c>
      <c r="BS536" s="29" t="s">
        <v>7092</v>
      </c>
      <c r="BT536" s="29" t="b">
        <v>1</v>
      </c>
      <c r="BU536" s="29" t="b">
        <v>0</v>
      </c>
      <c r="BV536" s="29" t="b">
        <v>1</v>
      </c>
      <c r="BW536" s="29" t="b">
        <v>0</v>
      </c>
      <c r="BX536" s="29" t="b">
        <v>0</v>
      </c>
      <c r="BY536" s="29" t="b">
        <v>0</v>
      </c>
      <c r="BZ536" s="29" t="b">
        <v>0</v>
      </c>
      <c r="CA536" s="29" t="b">
        <v>0</v>
      </c>
      <c r="CB536" s="29">
        <v>1</v>
      </c>
      <c r="CC536" s="29" t="s">
        <v>7093</v>
      </c>
      <c r="CD536" s="29" t="s">
        <v>7094</v>
      </c>
      <c r="CE536" s="29" t="s">
        <v>7095</v>
      </c>
      <c r="CF536" s="29" t="s">
        <v>7096</v>
      </c>
    </row>
    <row r="537" spans="1:84" x14ac:dyDescent="0.25">
      <c r="A537" s="29" t="s">
        <v>7097</v>
      </c>
      <c r="B537" s="29">
        <v>310410928917370</v>
      </c>
      <c r="C537" s="29">
        <v>8.9014103279289106E+19</v>
      </c>
      <c r="D537" s="29">
        <v>353118081439583</v>
      </c>
      <c r="E537" s="29">
        <v>0</v>
      </c>
      <c r="F537" s="29">
        <v>2</v>
      </c>
      <c r="G537" s="29">
        <v>1521</v>
      </c>
      <c r="H537" s="29">
        <v>1521</v>
      </c>
      <c r="I537" s="29" t="s">
        <v>7098</v>
      </c>
      <c r="J537" s="29" t="s">
        <v>7099</v>
      </c>
      <c r="K537" s="50">
        <v>2.37502062168111E+16</v>
      </c>
      <c r="L537" s="50">
        <v>9036685424349450</v>
      </c>
      <c r="M537" s="50">
        <v>-4.0862067201060496E+16</v>
      </c>
      <c r="N537" s="29" t="s">
        <v>18977</v>
      </c>
      <c r="O537" s="29">
        <v>1</v>
      </c>
      <c r="P537" s="29">
        <v>1</v>
      </c>
      <c r="Q537" s="29" t="s">
        <v>8</v>
      </c>
      <c r="R537" s="29" t="s">
        <v>8</v>
      </c>
      <c r="S537" s="29" t="s">
        <v>8</v>
      </c>
      <c r="T537" s="29" t="s">
        <v>8</v>
      </c>
      <c r="U537" s="29" t="s">
        <v>8</v>
      </c>
      <c r="V537" s="29" t="s">
        <v>8</v>
      </c>
      <c r="W537" s="29" t="s">
        <v>8</v>
      </c>
      <c r="X537" s="29" t="s">
        <v>8</v>
      </c>
      <c r="Y537" s="29" t="s">
        <v>8</v>
      </c>
      <c r="Z537" s="29" t="s">
        <v>8</v>
      </c>
      <c r="AA537" s="29" t="s">
        <v>8</v>
      </c>
      <c r="AB537" s="29" t="s">
        <v>8</v>
      </c>
      <c r="AC537" s="29" t="s">
        <v>8</v>
      </c>
      <c r="AD537" s="29">
        <v>1</v>
      </c>
      <c r="AE537" s="29" t="s">
        <v>8</v>
      </c>
      <c r="AF537" s="29">
        <v>2</v>
      </c>
      <c r="AG537" s="29" t="s">
        <v>8</v>
      </c>
      <c r="AH537" s="29" t="s">
        <v>8</v>
      </c>
      <c r="AI537" s="29" t="s">
        <v>8</v>
      </c>
      <c r="AJ537" s="29" t="s">
        <v>8</v>
      </c>
      <c r="AK537" s="29" t="s">
        <v>8</v>
      </c>
      <c r="AL537" s="29" t="s">
        <v>8</v>
      </c>
      <c r="AM537" s="29" t="s">
        <v>8</v>
      </c>
      <c r="AN537" s="29" t="s">
        <v>8</v>
      </c>
      <c r="AO537" s="29" t="s">
        <v>8</v>
      </c>
      <c r="AP537" s="29" t="s">
        <v>8</v>
      </c>
      <c r="AQ537" s="29" t="s">
        <v>8</v>
      </c>
      <c r="AR537" s="29" t="s">
        <v>8</v>
      </c>
      <c r="AS537" s="29" t="s">
        <v>8</v>
      </c>
      <c r="AT537" s="29" t="s">
        <v>8</v>
      </c>
      <c r="AU537" s="29" t="s">
        <v>8</v>
      </c>
      <c r="AV537" s="29" t="s">
        <v>8</v>
      </c>
      <c r="AW537" s="29" t="s">
        <v>8</v>
      </c>
      <c r="AX537" s="29" t="s">
        <v>8</v>
      </c>
      <c r="AY537" s="29" t="s">
        <v>8</v>
      </c>
      <c r="AZ537" s="29" t="s">
        <v>8</v>
      </c>
      <c r="BA537" s="29" t="s">
        <v>8</v>
      </c>
      <c r="BB537" s="29" t="s">
        <v>8</v>
      </c>
      <c r="BC537" s="29" t="s">
        <v>8</v>
      </c>
      <c r="BD537" s="29" t="s">
        <v>8</v>
      </c>
      <c r="BE537" s="29" t="s">
        <v>8</v>
      </c>
      <c r="BF537" s="29" t="s">
        <v>8</v>
      </c>
      <c r="BG537" s="29" t="s">
        <v>8</v>
      </c>
      <c r="BH537" s="29" t="s">
        <v>8</v>
      </c>
      <c r="BI537" s="29" t="s">
        <v>8</v>
      </c>
      <c r="BJ537" s="29" t="s">
        <v>8</v>
      </c>
      <c r="BK537" s="29" t="s">
        <v>8</v>
      </c>
      <c r="BL537" s="29" t="s">
        <v>8</v>
      </c>
      <c r="BM537" s="29" t="s">
        <v>8</v>
      </c>
      <c r="BN537" s="29" t="s">
        <v>8</v>
      </c>
      <c r="BO537" s="29" t="s">
        <v>8</v>
      </c>
      <c r="BP537" s="29" t="s">
        <v>8</v>
      </c>
      <c r="BQ537" s="29" t="s">
        <v>8</v>
      </c>
      <c r="BR537" s="29" t="s">
        <v>8</v>
      </c>
      <c r="BS537" s="29" t="s">
        <v>3400</v>
      </c>
      <c r="BT537" s="29" t="b">
        <v>1</v>
      </c>
      <c r="BU537" s="29" t="b">
        <v>0</v>
      </c>
      <c r="BV537" s="29" t="b">
        <v>1</v>
      </c>
      <c r="BW537" s="29" t="b">
        <v>0</v>
      </c>
      <c r="BX537" s="29" t="b">
        <v>0</v>
      </c>
      <c r="BY537" s="29" t="b">
        <v>0</v>
      </c>
      <c r="BZ537" s="29" t="b">
        <v>0</v>
      </c>
      <c r="CA537" s="29" t="b">
        <v>0</v>
      </c>
      <c r="CB537" s="29">
        <v>1</v>
      </c>
      <c r="CC537" s="29" t="s">
        <v>7100</v>
      </c>
      <c r="CD537" s="29" t="s">
        <v>7101</v>
      </c>
      <c r="CE537" s="29" t="s">
        <v>7102</v>
      </c>
      <c r="CF537" s="29" t="s">
        <v>7103</v>
      </c>
    </row>
    <row r="538" spans="1:84" x14ac:dyDescent="0.25">
      <c r="A538" s="29" t="s">
        <v>7104</v>
      </c>
      <c r="B538" s="29">
        <v>310410928917370</v>
      </c>
      <c r="C538" s="29">
        <v>8.9014103279289106E+19</v>
      </c>
      <c r="D538" s="29">
        <v>353118081439583</v>
      </c>
      <c r="E538" s="29">
        <v>0</v>
      </c>
      <c r="F538" s="29">
        <v>2</v>
      </c>
      <c r="G538" s="29">
        <v>1522</v>
      </c>
      <c r="H538" s="29">
        <v>1522</v>
      </c>
      <c r="I538" s="29" t="s">
        <v>7105</v>
      </c>
      <c r="J538" s="29" t="s">
        <v>7106</v>
      </c>
      <c r="K538" s="50">
        <v>2.37510777999758E+16</v>
      </c>
      <c r="L538" s="50">
        <v>903660277576009</v>
      </c>
      <c r="M538" s="50">
        <v>-4427627400658450</v>
      </c>
      <c r="N538" s="29" t="s">
        <v>18977</v>
      </c>
      <c r="O538" s="29">
        <v>1</v>
      </c>
      <c r="P538" s="29">
        <v>1</v>
      </c>
      <c r="Q538" s="29" t="s">
        <v>8</v>
      </c>
      <c r="R538" s="29" t="s">
        <v>8</v>
      </c>
      <c r="S538" s="29" t="s">
        <v>8</v>
      </c>
      <c r="T538" s="29" t="s">
        <v>8</v>
      </c>
      <c r="U538" s="29" t="s">
        <v>8</v>
      </c>
      <c r="V538" s="29" t="s">
        <v>8</v>
      </c>
      <c r="W538" s="29" t="s">
        <v>8</v>
      </c>
      <c r="X538" s="29" t="s">
        <v>8</v>
      </c>
      <c r="Y538" s="29" t="s">
        <v>8</v>
      </c>
      <c r="Z538" s="29" t="s">
        <v>8</v>
      </c>
      <c r="AA538" s="29" t="s">
        <v>8</v>
      </c>
      <c r="AB538" s="29" t="s">
        <v>8</v>
      </c>
      <c r="AC538" s="29" t="s">
        <v>8</v>
      </c>
      <c r="AD538" s="29">
        <v>3</v>
      </c>
      <c r="AE538" s="29" t="s">
        <v>8</v>
      </c>
      <c r="AF538" s="29">
        <v>3</v>
      </c>
      <c r="AG538" s="29" t="s">
        <v>8</v>
      </c>
      <c r="AH538" s="29" t="s">
        <v>8</v>
      </c>
      <c r="AI538" s="29" t="s">
        <v>8</v>
      </c>
      <c r="AJ538" s="29" t="s">
        <v>8</v>
      </c>
      <c r="AK538" s="29" t="s">
        <v>8</v>
      </c>
      <c r="AL538" s="29" t="s">
        <v>8</v>
      </c>
      <c r="AM538" s="29" t="s">
        <v>8</v>
      </c>
      <c r="AN538" s="29" t="s">
        <v>8</v>
      </c>
      <c r="AO538" s="29" t="s">
        <v>8</v>
      </c>
      <c r="AP538" s="29" t="s">
        <v>8</v>
      </c>
      <c r="AQ538" s="29" t="s">
        <v>8</v>
      </c>
      <c r="AR538" s="29" t="s">
        <v>8</v>
      </c>
      <c r="AS538" s="29" t="s">
        <v>8</v>
      </c>
      <c r="AT538" s="29" t="s">
        <v>8</v>
      </c>
      <c r="AU538" s="29" t="s">
        <v>8</v>
      </c>
      <c r="AV538" s="29" t="s">
        <v>8</v>
      </c>
      <c r="AW538" s="29" t="s">
        <v>8</v>
      </c>
      <c r="AX538" s="29" t="s">
        <v>8</v>
      </c>
      <c r="AY538" s="29" t="s">
        <v>8</v>
      </c>
      <c r="AZ538" s="29" t="s">
        <v>8</v>
      </c>
      <c r="BA538" s="29" t="s">
        <v>8</v>
      </c>
      <c r="BB538" s="29" t="s">
        <v>8</v>
      </c>
      <c r="BC538" s="29" t="s">
        <v>8</v>
      </c>
      <c r="BD538" s="29" t="s">
        <v>8</v>
      </c>
      <c r="BE538" s="29" t="s">
        <v>8</v>
      </c>
      <c r="BF538" s="29" t="s">
        <v>8</v>
      </c>
      <c r="BG538" s="29" t="s">
        <v>8</v>
      </c>
      <c r="BH538" s="29" t="s">
        <v>8</v>
      </c>
      <c r="BI538" s="29" t="s">
        <v>8</v>
      </c>
      <c r="BJ538" s="29" t="s">
        <v>8</v>
      </c>
      <c r="BK538" s="29" t="s">
        <v>8</v>
      </c>
      <c r="BL538" s="29" t="s">
        <v>8</v>
      </c>
      <c r="BM538" s="29" t="s">
        <v>8</v>
      </c>
      <c r="BN538" s="29" t="s">
        <v>8</v>
      </c>
      <c r="BO538" s="29" t="s">
        <v>8</v>
      </c>
      <c r="BP538" s="29" t="s">
        <v>8</v>
      </c>
      <c r="BQ538" s="29" t="s">
        <v>8</v>
      </c>
      <c r="BR538" s="29" t="s">
        <v>8</v>
      </c>
      <c r="BS538" s="29" t="s">
        <v>1544</v>
      </c>
      <c r="BT538" s="29" t="b">
        <v>1</v>
      </c>
      <c r="BU538" s="29" t="b">
        <v>0</v>
      </c>
      <c r="BV538" s="29" t="b">
        <v>1</v>
      </c>
      <c r="BW538" s="29" t="b">
        <v>0</v>
      </c>
      <c r="BX538" s="29" t="b">
        <v>0</v>
      </c>
      <c r="BY538" s="29" t="b">
        <v>0</v>
      </c>
      <c r="BZ538" s="29" t="b">
        <v>0</v>
      </c>
      <c r="CA538" s="29" t="b">
        <v>0</v>
      </c>
      <c r="CB538" s="29">
        <v>1</v>
      </c>
      <c r="CC538" s="29" t="s">
        <v>7107</v>
      </c>
      <c r="CD538" s="29" t="s">
        <v>7108</v>
      </c>
      <c r="CE538" s="29" t="s">
        <v>7109</v>
      </c>
      <c r="CF538" s="29" t="s">
        <v>7110</v>
      </c>
    </row>
    <row r="539" spans="1:84" x14ac:dyDescent="0.25">
      <c r="A539" s="29" t="s">
        <v>7111</v>
      </c>
      <c r="B539" s="29">
        <v>310410928917370</v>
      </c>
      <c r="C539" s="29">
        <v>8.9014103279289106E+19</v>
      </c>
      <c r="D539" s="29">
        <v>353118081439583</v>
      </c>
      <c r="E539" s="29">
        <v>0</v>
      </c>
      <c r="F539" s="29">
        <v>8</v>
      </c>
      <c r="G539" s="29">
        <v>1517</v>
      </c>
      <c r="H539" s="29">
        <v>1517</v>
      </c>
      <c r="I539" s="29" t="s">
        <v>7112</v>
      </c>
      <c r="J539" s="29" t="s">
        <v>7113</v>
      </c>
      <c r="K539" s="50">
        <v>2.37492787441464E+16</v>
      </c>
      <c r="L539" s="50">
        <v>903702171825192</v>
      </c>
      <c r="M539" s="50">
        <v>-4378159955585180</v>
      </c>
      <c r="N539" s="29" t="s">
        <v>18972</v>
      </c>
      <c r="O539" s="29">
        <v>1</v>
      </c>
      <c r="P539" s="29">
        <v>1</v>
      </c>
      <c r="Q539" s="29" t="s">
        <v>8</v>
      </c>
      <c r="R539" s="29">
        <v>2</v>
      </c>
      <c r="S539" s="29">
        <v>3</v>
      </c>
      <c r="T539" s="29" t="s">
        <v>8</v>
      </c>
      <c r="U539" s="29">
        <v>20</v>
      </c>
      <c r="V539" s="29" t="s">
        <v>8</v>
      </c>
      <c r="W539" s="29" t="s">
        <v>8</v>
      </c>
      <c r="X539" s="29" t="s">
        <v>8</v>
      </c>
      <c r="Y539" s="29" t="s">
        <v>8</v>
      </c>
      <c r="Z539" s="29" t="s">
        <v>8</v>
      </c>
      <c r="AA539" s="29" t="s">
        <v>8</v>
      </c>
      <c r="AB539" s="29" t="s">
        <v>8</v>
      </c>
      <c r="AC539" s="29" t="s">
        <v>8</v>
      </c>
      <c r="AD539" s="29" t="s">
        <v>8</v>
      </c>
      <c r="AE539" s="29" t="s">
        <v>8</v>
      </c>
      <c r="AF539" s="29" t="s">
        <v>8</v>
      </c>
      <c r="AG539" s="29" t="s">
        <v>8</v>
      </c>
      <c r="AH539" s="29" t="s">
        <v>8</v>
      </c>
      <c r="AI539" s="29" t="s">
        <v>8</v>
      </c>
      <c r="AJ539" s="29" t="s">
        <v>8</v>
      </c>
      <c r="AK539" s="29" t="s">
        <v>8</v>
      </c>
      <c r="AL539" s="29" t="s">
        <v>8</v>
      </c>
      <c r="AM539" s="29" t="s">
        <v>8</v>
      </c>
      <c r="AN539" s="29" t="s">
        <v>8</v>
      </c>
      <c r="AO539" s="29" t="s">
        <v>8</v>
      </c>
      <c r="AP539" s="29" t="s">
        <v>8</v>
      </c>
      <c r="AQ539" s="29" t="s">
        <v>8</v>
      </c>
      <c r="AR539" s="29" t="s">
        <v>8</v>
      </c>
      <c r="AS539" s="29" t="s">
        <v>8</v>
      </c>
      <c r="AT539" s="29" t="s">
        <v>8</v>
      </c>
      <c r="AU539" s="29" t="s">
        <v>8</v>
      </c>
      <c r="AV539" s="29" t="s">
        <v>8</v>
      </c>
      <c r="AW539" s="29" t="s">
        <v>8</v>
      </c>
      <c r="AX539" s="29" t="s">
        <v>8</v>
      </c>
      <c r="AY539" s="29" t="s">
        <v>8</v>
      </c>
      <c r="AZ539" s="29" t="s">
        <v>8</v>
      </c>
      <c r="BA539" s="29" t="s">
        <v>8</v>
      </c>
      <c r="BB539" s="29" t="s">
        <v>8</v>
      </c>
      <c r="BC539" s="29" t="s">
        <v>8</v>
      </c>
      <c r="BD539" s="29" t="s">
        <v>8</v>
      </c>
      <c r="BE539" s="29" t="s">
        <v>8</v>
      </c>
      <c r="BF539" s="29" t="s">
        <v>8</v>
      </c>
      <c r="BG539" s="29" t="s">
        <v>8</v>
      </c>
      <c r="BH539" s="29" t="s">
        <v>8</v>
      </c>
      <c r="BI539" s="29" t="s">
        <v>8</v>
      </c>
      <c r="BJ539" s="29" t="s">
        <v>8</v>
      </c>
      <c r="BK539" s="29" t="s">
        <v>8</v>
      </c>
      <c r="BL539" s="29" t="s">
        <v>8</v>
      </c>
      <c r="BM539" s="29" t="s">
        <v>8</v>
      </c>
      <c r="BN539" s="29" t="s">
        <v>8</v>
      </c>
      <c r="BO539" s="29" t="s">
        <v>8</v>
      </c>
      <c r="BP539" s="29" t="s">
        <v>8</v>
      </c>
      <c r="BQ539" s="29" t="s">
        <v>8</v>
      </c>
      <c r="BR539" s="29" t="s">
        <v>8</v>
      </c>
      <c r="BS539" s="29" t="s">
        <v>7114</v>
      </c>
      <c r="BT539" s="29" t="b">
        <v>1</v>
      </c>
      <c r="BU539" s="29" t="b">
        <v>0</v>
      </c>
      <c r="BV539" s="29" t="b">
        <v>1</v>
      </c>
      <c r="BW539" s="29" t="b">
        <v>0</v>
      </c>
      <c r="BX539" s="29" t="b">
        <v>0</v>
      </c>
      <c r="BY539" s="29" t="b">
        <v>0</v>
      </c>
      <c r="BZ539" s="29" t="b">
        <v>0</v>
      </c>
      <c r="CA539" s="29" t="b">
        <v>0</v>
      </c>
      <c r="CB539" s="29">
        <v>1</v>
      </c>
      <c r="CC539" s="29" t="s">
        <v>7115</v>
      </c>
      <c r="CD539" s="29" t="s">
        <v>7116</v>
      </c>
      <c r="CE539" s="29" t="s">
        <v>7117</v>
      </c>
      <c r="CF539" s="29" t="s">
        <v>7118</v>
      </c>
    </row>
    <row r="540" spans="1:84" x14ac:dyDescent="0.25">
      <c r="A540" s="29" t="s">
        <v>7119</v>
      </c>
      <c r="B540" s="29">
        <v>310410928917370</v>
      </c>
      <c r="C540" s="29">
        <v>8.9014103279289106E+19</v>
      </c>
      <c r="D540" s="29">
        <v>353118081439583</v>
      </c>
      <c r="E540" s="29">
        <v>0</v>
      </c>
      <c r="F540" s="29">
        <v>5</v>
      </c>
      <c r="G540" s="29">
        <v>1518</v>
      </c>
      <c r="H540" s="29">
        <v>1518</v>
      </c>
      <c r="I540" s="29" t="s">
        <v>7120</v>
      </c>
      <c r="J540" s="29" t="s">
        <v>7121</v>
      </c>
      <c r="K540" s="50">
        <v>237508433894912</v>
      </c>
      <c r="L540" s="50">
        <v>9037314079742240</v>
      </c>
      <c r="M540" s="50">
        <v>-6651381784576900</v>
      </c>
      <c r="N540" s="29" t="s">
        <v>18978</v>
      </c>
      <c r="O540" s="29">
        <v>1</v>
      </c>
      <c r="P540" s="29">
        <v>1</v>
      </c>
      <c r="Q540" s="29" t="s">
        <v>19087</v>
      </c>
      <c r="R540" s="29" t="s">
        <v>8</v>
      </c>
      <c r="S540" s="29" t="s">
        <v>8</v>
      </c>
      <c r="T540" s="29" t="s">
        <v>8</v>
      </c>
      <c r="U540" s="29" t="s">
        <v>8</v>
      </c>
      <c r="V540" s="29" t="s">
        <v>8</v>
      </c>
      <c r="W540" s="29" t="s">
        <v>8</v>
      </c>
      <c r="X540" s="29" t="s">
        <v>8</v>
      </c>
      <c r="Y540" s="29" t="s">
        <v>8</v>
      </c>
      <c r="Z540" s="29" t="s">
        <v>8</v>
      </c>
      <c r="AA540" s="29" t="s">
        <v>8</v>
      </c>
      <c r="AB540" s="29" t="s">
        <v>8</v>
      </c>
      <c r="AC540" s="29" t="s">
        <v>8</v>
      </c>
      <c r="AD540" s="29" t="s">
        <v>8</v>
      </c>
      <c r="AE540" s="29" t="s">
        <v>8</v>
      </c>
      <c r="AF540" s="29" t="s">
        <v>8</v>
      </c>
      <c r="AG540" s="29" t="s">
        <v>8</v>
      </c>
      <c r="AH540" s="29" t="s">
        <v>8</v>
      </c>
      <c r="AI540" s="29" t="s">
        <v>8</v>
      </c>
      <c r="AJ540" s="29" t="s">
        <v>8</v>
      </c>
      <c r="AK540" s="29" t="s">
        <v>8</v>
      </c>
      <c r="AL540" s="29" t="s">
        <v>8</v>
      </c>
      <c r="AM540" s="29" t="s">
        <v>8</v>
      </c>
      <c r="AN540" s="29" t="s">
        <v>8</v>
      </c>
      <c r="AO540" s="29" t="s">
        <v>8</v>
      </c>
      <c r="AP540" s="29" t="s">
        <v>8</v>
      </c>
      <c r="AQ540" s="29" t="s">
        <v>8</v>
      </c>
      <c r="AR540" s="29" t="s">
        <v>8</v>
      </c>
      <c r="AS540" s="29" t="s">
        <v>8</v>
      </c>
      <c r="AT540" s="29" t="s">
        <v>8</v>
      </c>
      <c r="AU540" s="29" t="s">
        <v>8</v>
      </c>
      <c r="AV540" s="29" t="s">
        <v>8</v>
      </c>
      <c r="AW540" s="29" t="s">
        <v>8</v>
      </c>
      <c r="AX540" s="29" t="s">
        <v>8</v>
      </c>
      <c r="AY540" s="29" t="s">
        <v>8</v>
      </c>
      <c r="AZ540" s="29" t="s">
        <v>8</v>
      </c>
      <c r="BA540" s="29">
        <v>2</v>
      </c>
      <c r="BB540" s="29" t="s">
        <v>8</v>
      </c>
      <c r="BC540" s="29" t="s">
        <v>8</v>
      </c>
      <c r="BD540" s="29" t="s">
        <v>8</v>
      </c>
      <c r="BE540" s="29" t="s">
        <v>8</v>
      </c>
      <c r="BF540" s="29" t="s">
        <v>8</v>
      </c>
      <c r="BG540" s="29" t="s">
        <v>8</v>
      </c>
      <c r="BH540" s="29" t="s">
        <v>8</v>
      </c>
      <c r="BI540" s="29" t="s">
        <v>8</v>
      </c>
      <c r="BJ540" s="29" t="s">
        <v>8</v>
      </c>
      <c r="BK540" s="29" t="s">
        <v>8</v>
      </c>
      <c r="BL540" s="29" t="s">
        <v>8</v>
      </c>
      <c r="BM540" s="29" t="s">
        <v>8</v>
      </c>
      <c r="BN540" s="29" t="s">
        <v>8</v>
      </c>
      <c r="BO540" s="29" t="s">
        <v>8</v>
      </c>
      <c r="BP540" s="29" t="s">
        <v>8</v>
      </c>
      <c r="BQ540" s="29" t="s">
        <v>8</v>
      </c>
      <c r="BR540" s="29" t="s">
        <v>8</v>
      </c>
      <c r="BS540" s="29" t="s">
        <v>3400</v>
      </c>
      <c r="BT540" s="29" t="b">
        <v>1</v>
      </c>
      <c r="BU540" s="29" t="b">
        <v>0</v>
      </c>
      <c r="BV540" s="29" t="b">
        <v>1</v>
      </c>
      <c r="BW540" s="29" t="b">
        <v>0</v>
      </c>
      <c r="BX540" s="29" t="b">
        <v>0</v>
      </c>
      <c r="BY540" s="29" t="b">
        <v>0</v>
      </c>
      <c r="BZ540" s="29" t="b">
        <v>0</v>
      </c>
      <c r="CA540" s="29" t="b">
        <v>0</v>
      </c>
      <c r="CB540" s="29">
        <v>1</v>
      </c>
      <c r="CC540" s="29" t="s">
        <v>7122</v>
      </c>
      <c r="CD540" s="29" t="s">
        <v>7123</v>
      </c>
      <c r="CE540" s="29" t="s">
        <v>7124</v>
      </c>
      <c r="CF540" s="29" t="s">
        <v>7125</v>
      </c>
    </row>
    <row r="541" spans="1:84" x14ac:dyDescent="0.25">
      <c r="A541" s="29" t="s">
        <v>7126</v>
      </c>
      <c r="B541" s="29">
        <v>310410928917370</v>
      </c>
      <c r="C541" s="29">
        <v>8.9014103279289106E+19</v>
      </c>
      <c r="D541" s="29">
        <v>353118081439583</v>
      </c>
      <c r="E541" s="29">
        <v>0</v>
      </c>
      <c r="F541" s="29">
        <v>5</v>
      </c>
      <c r="G541" s="29">
        <v>1519</v>
      </c>
      <c r="H541" s="29">
        <v>1519</v>
      </c>
      <c r="I541" s="29" t="s">
        <v>7127</v>
      </c>
      <c r="J541" s="29" t="s">
        <v>7128</v>
      </c>
      <c r="K541" s="50">
        <v>2.37540866100588E+16</v>
      </c>
      <c r="L541" s="50">
        <v>9037212149717460</v>
      </c>
      <c r="M541" s="50">
        <v>-6352656903885150</v>
      </c>
      <c r="N541" s="29" t="s">
        <v>18977</v>
      </c>
      <c r="O541" s="29">
        <v>1</v>
      </c>
      <c r="P541" s="29">
        <v>1</v>
      </c>
      <c r="Q541" s="29" t="s">
        <v>19185</v>
      </c>
      <c r="R541" s="29" t="s">
        <v>8</v>
      </c>
      <c r="S541" s="29" t="s">
        <v>8</v>
      </c>
      <c r="T541" s="29" t="s">
        <v>8</v>
      </c>
      <c r="U541" s="29" t="s">
        <v>8</v>
      </c>
      <c r="V541" s="29" t="s">
        <v>8</v>
      </c>
      <c r="W541" s="29" t="s">
        <v>8</v>
      </c>
      <c r="X541" s="29" t="s">
        <v>8</v>
      </c>
      <c r="Y541" s="29" t="s">
        <v>8</v>
      </c>
      <c r="Z541" s="29" t="s">
        <v>8</v>
      </c>
      <c r="AA541" s="29" t="s">
        <v>8</v>
      </c>
      <c r="AB541" s="29" t="s">
        <v>8</v>
      </c>
      <c r="AC541" s="29" t="s">
        <v>8</v>
      </c>
      <c r="AD541" s="29" t="s">
        <v>8</v>
      </c>
      <c r="AE541" s="29" t="s">
        <v>8</v>
      </c>
      <c r="AF541" s="29" t="s">
        <v>8</v>
      </c>
      <c r="AG541" s="29" t="s">
        <v>8</v>
      </c>
      <c r="AH541" s="29" t="s">
        <v>8</v>
      </c>
      <c r="AI541" s="29" t="s">
        <v>8</v>
      </c>
      <c r="AJ541" s="29" t="s">
        <v>8</v>
      </c>
      <c r="AK541" s="29" t="s">
        <v>8</v>
      </c>
      <c r="AL541" s="29" t="s">
        <v>8</v>
      </c>
      <c r="AM541" s="29" t="s">
        <v>8</v>
      </c>
      <c r="AN541" s="29" t="s">
        <v>8</v>
      </c>
      <c r="AO541" s="29" t="s">
        <v>8</v>
      </c>
      <c r="AP541" s="29" t="s">
        <v>8</v>
      </c>
      <c r="AQ541" s="29" t="s">
        <v>8</v>
      </c>
      <c r="AR541" s="29" t="s">
        <v>8</v>
      </c>
      <c r="AS541" s="29" t="s">
        <v>8</v>
      </c>
      <c r="AT541" s="29" t="s">
        <v>8</v>
      </c>
      <c r="AU541" s="29" t="s">
        <v>8</v>
      </c>
      <c r="AV541" s="29" t="s">
        <v>8</v>
      </c>
      <c r="AW541" s="29" t="s">
        <v>8</v>
      </c>
      <c r="AX541" s="29" t="s">
        <v>8</v>
      </c>
      <c r="AY541" s="29" t="s">
        <v>8</v>
      </c>
      <c r="AZ541" s="29" t="s">
        <v>8</v>
      </c>
      <c r="BA541" s="29">
        <v>2</v>
      </c>
      <c r="BB541" s="29" t="s">
        <v>8</v>
      </c>
      <c r="BC541" s="29" t="s">
        <v>8</v>
      </c>
      <c r="BD541" s="29" t="s">
        <v>8</v>
      </c>
      <c r="BE541" s="29" t="s">
        <v>8</v>
      </c>
      <c r="BF541" s="29" t="s">
        <v>8</v>
      </c>
      <c r="BG541" s="29" t="s">
        <v>8</v>
      </c>
      <c r="BH541" s="29" t="s">
        <v>8</v>
      </c>
      <c r="BI541" s="29" t="s">
        <v>8</v>
      </c>
      <c r="BJ541" s="29" t="s">
        <v>8</v>
      </c>
      <c r="BK541" s="29" t="s">
        <v>8</v>
      </c>
      <c r="BL541" s="29" t="s">
        <v>8</v>
      </c>
      <c r="BM541" s="29" t="s">
        <v>8</v>
      </c>
      <c r="BN541" s="29" t="s">
        <v>8</v>
      </c>
      <c r="BO541" s="29" t="s">
        <v>8</v>
      </c>
      <c r="BP541" s="29" t="s">
        <v>8</v>
      </c>
      <c r="BQ541" s="29" t="s">
        <v>8</v>
      </c>
      <c r="BR541" s="29" t="s">
        <v>8</v>
      </c>
      <c r="BS541" s="29" t="s">
        <v>1544</v>
      </c>
      <c r="BT541" s="29" t="b">
        <v>1</v>
      </c>
      <c r="BU541" s="29" t="b">
        <v>0</v>
      </c>
      <c r="BV541" s="29" t="b">
        <v>1</v>
      </c>
      <c r="BW541" s="29" t="b">
        <v>0</v>
      </c>
      <c r="BX541" s="29" t="b">
        <v>0</v>
      </c>
      <c r="BY541" s="29" t="b">
        <v>0</v>
      </c>
      <c r="BZ541" s="29" t="b">
        <v>0</v>
      </c>
      <c r="CA541" s="29" t="b">
        <v>0</v>
      </c>
      <c r="CB541" s="29">
        <v>1</v>
      </c>
      <c r="CC541" s="29" t="s">
        <v>7129</v>
      </c>
      <c r="CD541" s="29" t="s">
        <v>7130</v>
      </c>
      <c r="CE541" s="29" t="s">
        <v>7131</v>
      </c>
      <c r="CF541" s="29" t="s">
        <v>7132</v>
      </c>
    </row>
    <row r="542" spans="1:84" x14ac:dyDescent="0.25">
      <c r="A542" s="29" t="s">
        <v>7133</v>
      </c>
      <c r="B542" s="29">
        <v>310410928917370</v>
      </c>
      <c r="C542" s="29">
        <v>8.9014103279289106E+19</v>
      </c>
      <c r="D542" s="29">
        <v>353118081439583</v>
      </c>
      <c r="E542" s="29">
        <v>0</v>
      </c>
      <c r="F542" s="29">
        <v>5</v>
      </c>
      <c r="G542" s="29">
        <v>1520</v>
      </c>
      <c r="H542" s="29">
        <v>1520</v>
      </c>
      <c r="I542" s="29" t="s">
        <v>7134</v>
      </c>
      <c r="J542" s="29" t="s">
        <v>7135</v>
      </c>
      <c r="K542" s="50">
        <v>2.37511660156119E+16</v>
      </c>
      <c r="L542" s="50">
        <v>9037152872454700</v>
      </c>
      <c r="M542" s="50">
        <v>-3.3802967805589E+16</v>
      </c>
      <c r="N542" s="29" t="s">
        <v>18978</v>
      </c>
      <c r="O542" s="29">
        <v>1</v>
      </c>
      <c r="P542" s="29">
        <v>1</v>
      </c>
      <c r="Q542" s="29" t="s">
        <v>19186</v>
      </c>
      <c r="R542" s="29" t="s">
        <v>8</v>
      </c>
      <c r="S542" s="29" t="s">
        <v>8</v>
      </c>
      <c r="T542" s="29" t="s">
        <v>8</v>
      </c>
      <c r="U542" s="29" t="s">
        <v>8</v>
      </c>
      <c r="V542" s="29" t="s">
        <v>8</v>
      </c>
      <c r="W542" s="29" t="s">
        <v>8</v>
      </c>
      <c r="X542" s="29" t="s">
        <v>8</v>
      </c>
      <c r="Y542" s="29" t="s">
        <v>8</v>
      </c>
      <c r="Z542" s="29" t="s">
        <v>8</v>
      </c>
      <c r="AA542" s="29" t="s">
        <v>8</v>
      </c>
      <c r="AB542" s="29" t="s">
        <v>8</v>
      </c>
      <c r="AC542" s="29" t="s">
        <v>8</v>
      </c>
      <c r="AD542" s="29" t="s">
        <v>8</v>
      </c>
      <c r="AE542" s="29" t="s">
        <v>8</v>
      </c>
      <c r="AF542" s="29" t="s">
        <v>8</v>
      </c>
      <c r="AG542" s="29" t="s">
        <v>8</v>
      </c>
      <c r="AH542" s="29" t="s">
        <v>8</v>
      </c>
      <c r="AI542" s="29" t="s">
        <v>8</v>
      </c>
      <c r="AJ542" s="29" t="s">
        <v>8</v>
      </c>
      <c r="AK542" s="29" t="s">
        <v>8</v>
      </c>
      <c r="AL542" s="29" t="s">
        <v>8</v>
      </c>
      <c r="AM542" s="29" t="s">
        <v>8</v>
      </c>
      <c r="AN542" s="29" t="s">
        <v>8</v>
      </c>
      <c r="AO542" s="29" t="s">
        <v>8</v>
      </c>
      <c r="AP542" s="29" t="s">
        <v>8</v>
      </c>
      <c r="AQ542" s="29" t="s">
        <v>8</v>
      </c>
      <c r="AR542" s="29" t="s">
        <v>8</v>
      </c>
      <c r="AS542" s="29" t="s">
        <v>8</v>
      </c>
      <c r="AT542" s="29" t="s">
        <v>8</v>
      </c>
      <c r="AU542" s="29" t="s">
        <v>8</v>
      </c>
      <c r="AV542" s="29" t="s">
        <v>8</v>
      </c>
      <c r="AW542" s="29" t="s">
        <v>8</v>
      </c>
      <c r="AX542" s="29" t="s">
        <v>8</v>
      </c>
      <c r="AY542" s="29" t="s">
        <v>8</v>
      </c>
      <c r="AZ542" s="29" t="s">
        <v>8</v>
      </c>
      <c r="BA542" s="29">
        <v>2</v>
      </c>
      <c r="BB542" s="29" t="s">
        <v>8</v>
      </c>
      <c r="BC542" s="29" t="s">
        <v>8</v>
      </c>
      <c r="BD542" s="29" t="s">
        <v>8</v>
      </c>
      <c r="BE542" s="29" t="s">
        <v>8</v>
      </c>
      <c r="BF542" s="29" t="s">
        <v>8</v>
      </c>
      <c r="BG542" s="29" t="s">
        <v>8</v>
      </c>
      <c r="BH542" s="29" t="s">
        <v>8</v>
      </c>
      <c r="BI542" s="29" t="s">
        <v>8</v>
      </c>
      <c r="BJ542" s="29" t="s">
        <v>8</v>
      </c>
      <c r="BK542" s="29" t="s">
        <v>8</v>
      </c>
      <c r="BL542" s="29" t="s">
        <v>8</v>
      </c>
      <c r="BM542" s="29" t="s">
        <v>8</v>
      </c>
      <c r="BN542" s="29" t="s">
        <v>8</v>
      </c>
      <c r="BO542" s="29" t="s">
        <v>8</v>
      </c>
      <c r="BP542" s="29" t="s">
        <v>8</v>
      </c>
      <c r="BQ542" s="29" t="s">
        <v>8</v>
      </c>
      <c r="BR542" s="29" t="s">
        <v>8</v>
      </c>
      <c r="BS542" s="29" t="s">
        <v>1544</v>
      </c>
      <c r="BT542" s="29" t="b">
        <v>1</v>
      </c>
      <c r="BU542" s="29" t="b">
        <v>0</v>
      </c>
      <c r="BV542" s="29" t="b">
        <v>1</v>
      </c>
      <c r="BW542" s="29" t="b">
        <v>0</v>
      </c>
      <c r="BX542" s="29" t="b">
        <v>0</v>
      </c>
      <c r="BY542" s="29" t="b">
        <v>0</v>
      </c>
      <c r="BZ542" s="29" t="b">
        <v>0</v>
      </c>
      <c r="CA542" s="29" t="b">
        <v>0</v>
      </c>
      <c r="CB542" s="29">
        <v>1</v>
      </c>
      <c r="CC542" s="29" t="s">
        <v>7136</v>
      </c>
      <c r="CD542" s="29" t="s">
        <v>7137</v>
      </c>
      <c r="CE542" s="29" t="s">
        <v>7138</v>
      </c>
      <c r="CF542" s="29" t="s">
        <v>7139</v>
      </c>
    </row>
    <row r="543" spans="1:84" x14ac:dyDescent="0.25">
      <c r="A543" s="29" t="s">
        <v>8419</v>
      </c>
      <c r="B543" s="29">
        <v>310410946642114</v>
      </c>
      <c r="C543" s="29">
        <v>8.9014103279466398E+19</v>
      </c>
      <c r="D543" s="29">
        <v>353118084379430</v>
      </c>
      <c r="E543" s="29">
        <v>0</v>
      </c>
      <c r="F543" s="29">
        <v>10</v>
      </c>
      <c r="G543" s="29">
        <v>1523</v>
      </c>
      <c r="H543" s="29">
        <v>1523</v>
      </c>
      <c r="I543" s="29" t="s">
        <v>8420</v>
      </c>
      <c r="J543" s="29" t="s">
        <v>8421</v>
      </c>
      <c r="K543" s="50">
        <v>2375096545931110</v>
      </c>
      <c r="L543" s="50">
        <v>9036790456577390</v>
      </c>
      <c r="M543" s="50">
        <v>-6.2488456597342496E+16</v>
      </c>
      <c r="N543" s="29" t="s">
        <v>18977</v>
      </c>
      <c r="O543" s="29">
        <v>1</v>
      </c>
      <c r="P543" s="29">
        <v>0</v>
      </c>
      <c r="Q543" s="29" t="s">
        <v>19187</v>
      </c>
      <c r="R543" s="29" t="s">
        <v>8</v>
      </c>
      <c r="S543" s="29" t="s">
        <v>8</v>
      </c>
      <c r="T543" s="29" t="s">
        <v>8</v>
      </c>
      <c r="U543" s="29" t="s">
        <v>8</v>
      </c>
      <c r="V543" s="29" t="s">
        <v>8</v>
      </c>
      <c r="W543" s="29" t="s">
        <v>8</v>
      </c>
      <c r="X543" s="29" t="s">
        <v>8</v>
      </c>
      <c r="Y543" s="29" t="s">
        <v>8</v>
      </c>
      <c r="Z543" s="29" t="s">
        <v>8</v>
      </c>
      <c r="AA543" s="29" t="s">
        <v>8</v>
      </c>
      <c r="AB543" s="29" t="s">
        <v>8</v>
      </c>
      <c r="AC543" s="29" t="s">
        <v>8</v>
      </c>
      <c r="AD543" s="29" t="s">
        <v>8</v>
      </c>
      <c r="AE543" s="29" t="s">
        <v>8</v>
      </c>
      <c r="AF543" s="29" t="s">
        <v>8</v>
      </c>
      <c r="AG543" s="29" t="s">
        <v>8</v>
      </c>
      <c r="AH543" s="29" t="s">
        <v>8</v>
      </c>
      <c r="AI543" s="29" t="s">
        <v>8</v>
      </c>
      <c r="AJ543" s="29" t="s">
        <v>8</v>
      </c>
      <c r="AK543" s="29" t="s">
        <v>8</v>
      </c>
      <c r="AL543" s="29" t="s">
        <v>8</v>
      </c>
      <c r="AM543" s="29">
        <v>3</v>
      </c>
      <c r="AN543" s="29" t="s">
        <v>8</v>
      </c>
      <c r="AO543" s="29">
        <v>0</v>
      </c>
      <c r="AP543" s="29" t="s">
        <v>8</v>
      </c>
      <c r="AQ543" s="29">
        <v>1</v>
      </c>
      <c r="AR543" s="29" t="s">
        <v>18974</v>
      </c>
      <c r="AS543" s="29" t="s">
        <v>18991</v>
      </c>
      <c r="AT543" s="29" t="s">
        <v>8</v>
      </c>
      <c r="AU543" s="29" t="s">
        <v>8</v>
      </c>
      <c r="AV543" s="29" t="s">
        <v>8</v>
      </c>
      <c r="AW543" s="29" t="s">
        <v>8</v>
      </c>
      <c r="AX543" s="29" t="s">
        <v>8</v>
      </c>
      <c r="AY543" s="29" t="s">
        <v>8</v>
      </c>
      <c r="AZ543" s="29" t="s">
        <v>8</v>
      </c>
      <c r="BA543" s="29" t="s">
        <v>8</v>
      </c>
      <c r="BB543" s="29" t="s">
        <v>8</v>
      </c>
      <c r="BC543" s="29" t="s">
        <v>8</v>
      </c>
      <c r="BD543" s="29" t="s">
        <v>8</v>
      </c>
      <c r="BE543" s="29" t="s">
        <v>8</v>
      </c>
      <c r="BF543" s="29" t="s">
        <v>8</v>
      </c>
      <c r="BG543" s="29" t="s">
        <v>8</v>
      </c>
      <c r="BH543" s="29" t="s">
        <v>8</v>
      </c>
      <c r="BI543" s="29" t="s">
        <v>8</v>
      </c>
      <c r="BJ543" s="29" t="s">
        <v>8</v>
      </c>
      <c r="BK543" s="29" t="s">
        <v>8</v>
      </c>
      <c r="BL543" s="29" t="s">
        <v>8</v>
      </c>
      <c r="BM543" s="29" t="s">
        <v>8</v>
      </c>
      <c r="BN543" s="29" t="s">
        <v>8</v>
      </c>
      <c r="BO543" s="29" t="s">
        <v>8</v>
      </c>
      <c r="BP543" s="29" t="s">
        <v>8</v>
      </c>
      <c r="BQ543" s="29" t="s">
        <v>8</v>
      </c>
      <c r="BR543" s="29" t="s">
        <v>8</v>
      </c>
      <c r="BS543" s="29" t="s">
        <v>6560</v>
      </c>
      <c r="BT543" s="29" t="b">
        <v>0</v>
      </c>
      <c r="BU543" s="29" t="b">
        <v>1</v>
      </c>
      <c r="BV543" s="29" t="b">
        <v>0</v>
      </c>
      <c r="BW543" s="29" t="b">
        <v>0</v>
      </c>
      <c r="BX543" s="29" t="b">
        <v>1</v>
      </c>
      <c r="BY543" s="29" t="b">
        <v>0</v>
      </c>
      <c r="BZ543" s="29" t="b">
        <v>0</v>
      </c>
      <c r="CA543" s="29" t="b">
        <v>0</v>
      </c>
      <c r="CB543" s="29">
        <v>1</v>
      </c>
      <c r="CC543" s="29" t="s">
        <v>8422</v>
      </c>
      <c r="CD543" s="29" t="s">
        <v>8423</v>
      </c>
      <c r="CE543" s="29" t="s">
        <v>8424</v>
      </c>
      <c r="CF543" s="29" t="s">
        <v>8425</v>
      </c>
    </row>
    <row r="544" spans="1:84" x14ac:dyDescent="0.25">
      <c r="A544" s="29" t="s">
        <v>8426</v>
      </c>
      <c r="B544" s="29">
        <v>310410946642114</v>
      </c>
      <c r="C544" s="29">
        <v>8.9014103279466398E+19</v>
      </c>
      <c r="D544" s="29">
        <v>353118084379430</v>
      </c>
      <c r="E544" s="29">
        <v>0</v>
      </c>
      <c r="F544" s="29">
        <v>11</v>
      </c>
      <c r="G544" s="29">
        <v>1527</v>
      </c>
      <c r="H544" s="29">
        <v>1527</v>
      </c>
      <c r="I544" s="29" t="s">
        <v>8427</v>
      </c>
      <c r="J544" s="29" t="s">
        <v>8428</v>
      </c>
      <c r="K544" s="50">
        <v>2.37493228084719E+16</v>
      </c>
      <c r="L544" s="50">
        <v>9037019682733560</v>
      </c>
      <c r="M544" s="50">
        <v>-4.1609056585543104E+16</v>
      </c>
      <c r="N544" s="29" t="s">
        <v>18972</v>
      </c>
      <c r="O544" s="29">
        <v>1</v>
      </c>
      <c r="P544" s="29">
        <v>0</v>
      </c>
      <c r="Q544" s="29" t="s">
        <v>8</v>
      </c>
      <c r="R544" s="29" t="s">
        <v>8</v>
      </c>
      <c r="S544" s="29" t="s">
        <v>8</v>
      </c>
      <c r="T544" s="29" t="s">
        <v>8</v>
      </c>
      <c r="U544" s="29" t="s">
        <v>8</v>
      </c>
      <c r="V544" s="29" t="s">
        <v>8</v>
      </c>
      <c r="W544" s="29" t="s">
        <v>8</v>
      </c>
      <c r="X544" s="29" t="s">
        <v>8</v>
      </c>
      <c r="Y544" s="29" t="s">
        <v>8</v>
      </c>
      <c r="Z544" s="29" t="s">
        <v>8</v>
      </c>
      <c r="AA544" s="29" t="s">
        <v>8</v>
      </c>
      <c r="AB544" s="29" t="s">
        <v>8</v>
      </c>
      <c r="AC544" s="29" t="s">
        <v>8</v>
      </c>
      <c r="AD544" s="29" t="s">
        <v>8</v>
      </c>
      <c r="AE544" s="29" t="s">
        <v>8</v>
      </c>
      <c r="AF544" s="29" t="s">
        <v>8</v>
      </c>
      <c r="AG544" s="29" t="s">
        <v>8</v>
      </c>
      <c r="AH544" s="29" t="s">
        <v>8</v>
      </c>
      <c r="AI544" s="29" t="s">
        <v>8</v>
      </c>
      <c r="AJ544" s="29" t="s">
        <v>8</v>
      </c>
      <c r="AK544" s="29" t="s">
        <v>8</v>
      </c>
      <c r="AL544" s="29" t="s">
        <v>8</v>
      </c>
      <c r="AM544" s="29" t="s">
        <v>8</v>
      </c>
      <c r="AN544" s="29" t="s">
        <v>8</v>
      </c>
      <c r="AO544" s="29" t="s">
        <v>8</v>
      </c>
      <c r="AP544" s="29" t="s">
        <v>8</v>
      </c>
      <c r="AQ544" s="29" t="s">
        <v>8</v>
      </c>
      <c r="AR544" s="29" t="s">
        <v>8</v>
      </c>
      <c r="AS544" s="29" t="s">
        <v>8</v>
      </c>
      <c r="AT544" s="29" t="s">
        <v>8</v>
      </c>
      <c r="AU544" s="29" t="s">
        <v>8</v>
      </c>
      <c r="AV544" s="29" t="s">
        <v>8</v>
      </c>
      <c r="AW544" s="29" t="s">
        <v>8</v>
      </c>
      <c r="AX544" s="29" t="s">
        <v>8</v>
      </c>
      <c r="AY544" s="29" t="s">
        <v>8</v>
      </c>
      <c r="AZ544" s="29" t="s">
        <v>8</v>
      </c>
      <c r="BA544" s="29" t="s">
        <v>8</v>
      </c>
      <c r="BB544" s="29" t="s">
        <v>8</v>
      </c>
      <c r="BC544" s="29" t="s">
        <v>8</v>
      </c>
      <c r="BD544" s="29" t="s">
        <v>8</v>
      </c>
      <c r="BE544" s="29" t="s">
        <v>8</v>
      </c>
      <c r="BF544" s="29" t="s">
        <v>8</v>
      </c>
      <c r="BG544" s="29" t="s">
        <v>8</v>
      </c>
      <c r="BH544" s="29" t="s">
        <v>8</v>
      </c>
      <c r="BI544" s="29" t="s">
        <v>8</v>
      </c>
      <c r="BJ544" s="29" t="s">
        <v>8</v>
      </c>
      <c r="BK544" s="29" t="s">
        <v>8</v>
      </c>
      <c r="BL544" s="29" t="s">
        <v>8</v>
      </c>
      <c r="BM544" s="29" t="s">
        <v>8</v>
      </c>
      <c r="BN544" s="29" t="s">
        <v>8</v>
      </c>
      <c r="BO544" s="29" t="s">
        <v>8</v>
      </c>
      <c r="BP544" s="29" t="s">
        <v>8</v>
      </c>
      <c r="BQ544" s="29">
        <v>2</v>
      </c>
      <c r="BR544" s="29" t="s">
        <v>8</v>
      </c>
      <c r="BS544" s="29" t="s">
        <v>6560</v>
      </c>
      <c r="BT544" s="29" t="b">
        <v>0</v>
      </c>
      <c r="BU544" s="29" t="b">
        <v>1</v>
      </c>
      <c r="BV544" s="29" t="b">
        <v>0</v>
      </c>
      <c r="BW544" s="29" t="b">
        <v>0</v>
      </c>
      <c r="BX544" s="29" t="b">
        <v>1</v>
      </c>
      <c r="BY544" s="29" t="b">
        <v>0</v>
      </c>
      <c r="BZ544" s="29" t="b">
        <v>0</v>
      </c>
      <c r="CA544" s="29" t="b">
        <v>0</v>
      </c>
      <c r="CB544" s="29">
        <v>1</v>
      </c>
      <c r="CC544" s="29" t="s">
        <v>8429</v>
      </c>
      <c r="CD544" s="29" t="s">
        <v>8430</v>
      </c>
      <c r="CE544" s="29" t="s">
        <v>8431</v>
      </c>
      <c r="CF544" s="29" t="s">
        <v>8432</v>
      </c>
    </row>
    <row r="545" spans="1:84" x14ac:dyDescent="0.25">
      <c r="A545" s="29" t="s">
        <v>8433</v>
      </c>
      <c r="B545" s="29">
        <v>310410946642114</v>
      </c>
      <c r="C545" s="29">
        <v>8.9014103279466398E+19</v>
      </c>
      <c r="D545" s="29">
        <v>353118084379430</v>
      </c>
      <c r="E545" s="29">
        <v>0</v>
      </c>
      <c r="F545" s="29">
        <v>8</v>
      </c>
      <c r="G545" s="29">
        <v>1529</v>
      </c>
      <c r="H545" s="29">
        <v>1529</v>
      </c>
      <c r="I545" s="29" t="s">
        <v>8434</v>
      </c>
      <c r="J545" s="29" t="s">
        <v>8435</v>
      </c>
      <c r="K545" s="50">
        <v>2374985475167310</v>
      </c>
      <c r="L545" s="50">
        <v>9037103302340350</v>
      </c>
      <c r="M545" s="50">
        <v>-4098562902112480</v>
      </c>
      <c r="N545" s="29" t="s">
        <v>18972</v>
      </c>
      <c r="O545" s="29">
        <v>1</v>
      </c>
      <c r="P545" s="29">
        <v>0</v>
      </c>
      <c r="Q545" s="29" t="s">
        <v>8</v>
      </c>
      <c r="R545" s="29">
        <v>2</v>
      </c>
      <c r="S545" s="29">
        <v>3</v>
      </c>
      <c r="T545" s="29" t="s">
        <v>8</v>
      </c>
      <c r="U545" s="29">
        <v>20</v>
      </c>
      <c r="V545" s="29" t="s">
        <v>8</v>
      </c>
      <c r="W545" s="29" t="s">
        <v>8</v>
      </c>
      <c r="X545" s="29" t="s">
        <v>8</v>
      </c>
      <c r="Y545" s="29" t="s">
        <v>8</v>
      </c>
      <c r="Z545" s="29" t="s">
        <v>8</v>
      </c>
      <c r="AA545" s="29" t="s">
        <v>8</v>
      </c>
      <c r="AB545" s="29" t="s">
        <v>8</v>
      </c>
      <c r="AC545" s="29" t="s">
        <v>8</v>
      </c>
      <c r="AD545" s="29" t="s">
        <v>8</v>
      </c>
      <c r="AE545" s="29" t="s">
        <v>8</v>
      </c>
      <c r="AF545" s="29" t="s">
        <v>8</v>
      </c>
      <c r="AG545" s="29" t="s">
        <v>8</v>
      </c>
      <c r="AH545" s="29" t="s">
        <v>8</v>
      </c>
      <c r="AI545" s="29" t="s">
        <v>8</v>
      </c>
      <c r="AJ545" s="29" t="s">
        <v>8</v>
      </c>
      <c r="AK545" s="29" t="s">
        <v>8</v>
      </c>
      <c r="AL545" s="29" t="s">
        <v>8</v>
      </c>
      <c r="AM545" s="29" t="s">
        <v>8</v>
      </c>
      <c r="AN545" s="29" t="s">
        <v>8</v>
      </c>
      <c r="AO545" s="29" t="s">
        <v>8</v>
      </c>
      <c r="AP545" s="29" t="s">
        <v>8</v>
      </c>
      <c r="AQ545" s="29" t="s">
        <v>8</v>
      </c>
      <c r="AR545" s="29" t="s">
        <v>8</v>
      </c>
      <c r="AS545" s="29" t="s">
        <v>8</v>
      </c>
      <c r="AT545" s="29" t="s">
        <v>8</v>
      </c>
      <c r="AU545" s="29" t="s">
        <v>8</v>
      </c>
      <c r="AV545" s="29" t="s">
        <v>8</v>
      </c>
      <c r="AW545" s="29" t="s">
        <v>8</v>
      </c>
      <c r="AX545" s="29" t="s">
        <v>8</v>
      </c>
      <c r="AY545" s="29" t="s">
        <v>8</v>
      </c>
      <c r="AZ545" s="29" t="s">
        <v>8</v>
      </c>
      <c r="BA545" s="29" t="s">
        <v>8</v>
      </c>
      <c r="BB545" s="29" t="s">
        <v>8</v>
      </c>
      <c r="BC545" s="29" t="s">
        <v>8</v>
      </c>
      <c r="BD545" s="29" t="s">
        <v>8</v>
      </c>
      <c r="BE545" s="29" t="s">
        <v>8</v>
      </c>
      <c r="BF545" s="29" t="s">
        <v>8</v>
      </c>
      <c r="BG545" s="29" t="s">
        <v>8</v>
      </c>
      <c r="BH545" s="29" t="s">
        <v>8</v>
      </c>
      <c r="BI545" s="29" t="s">
        <v>8</v>
      </c>
      <c r="BJ545" s="29" t="s">
        <v>8</v>
      </c>
      <c r="BK545" s="29" t="s">
        <v>8</v>
      </c>
      <c r="BL545" s="29" t="s">
        <v>8</v>
      </c>
      <c r="BM545" s="29" t="s">
        <v>8</v>
      </c>
      <c r="BN545" s="29" t="s">
        <v>8</v>
      </c>
      <c r="BO545" s="29" t="s">
        <v>8</v>
      </c>
      <c r="BP545" s="29" t="s">
        <v>8</v>
      </c>
      <c r="BQ545" s="29" t="s">
        <v>8</v>
      </c>
      <c r="BR545" s="29" t="s">
        <v>8</v>
      </c>
      <c r="BS545" s="29" t="s">
        <v>8436</v>
      </c>
      <c r="BT545" s="29" t="b">
        <v>0</v>
      </c>
      <c r="BU545" s="29" t="b">
        <v>1</v>
      </c>
      <c r="BV545" s="29" t="b">
        <v>0</v>
      </c>
      <c r="BW545" s="29" t="b">
        <v>0</v>
      </c>
      <c r="BX545" s="29" t="b">
        <v>1</v>
      </c>
      <c r="BY545" s="29" t="b">
        <v>0</v>
      </c>
      <c r="BZ545" s="29" t="b">
        <v>0</v>
      </c>
      <c r="CA545" s="29" t="b">
        <v>0</v>
      </c>
      <c r="CB545" s="29">
        <v>1</v>
      </c>
      <c r="CC545" s="29" t="s">
        <v>8437</v>
      </c>
      <c r="CD545" s="29" t="s">
        <v>8438</v>
      </c>
      <c r="CE545" s="29" t="s">
        <v>8439</v>
      </c>
      <c r="CF545" s="29" t="s">
        <v>8440</v>
      </c>
    </row>
    <row r="546" spans="1:84" x14ac:dyDescent="0.25">
      <c r="A546" s="29" t="s">
        <v>8441</v>
      </c>
      <c r="B546" s="29">
        <v>310410946642114</v>
      </c>
      <c r="C546" s="29">
        <v>8.9014103279466398E+19</v>
      </c>
      <c r="D546" s="29">
        <v>353118084379430</v>
      </c>
      <c r="E546" s="29">
        <v>0</v>
      </c>
      <c r="F546" s="29">
        <v>8</v>
      </c>
      <c r="G546" s="29">
        <v>1530</v>
      </c>
      <c r="H546" s="29">
        <v>1530</v>
      </c>
      <c r="I546" s="29" t="s">
        <v>8442</v>
      </c>
      <c r="J546" s="29" t="s">
        <v>8443</v>
      </c>
      <c r="K546" s="50">
        <v>2.37480393506691E+16</v>
      </c>
      <c r="L546" s="50">
        <v>9037082926140820</v>
      </c>
      <c r="M546" s="50">
        <v>-4.9141539220158496E+16</v>
      </c>
      <c r="N546" s="29" t="s">
        <v>18977</v>
      </c>
      <c r="O546" s="29">
        <v>1</v>
      </c>
      <c r="P546" s="29">
        <v>0</v>
      </c>
      <c r="Q546" s="29" t="s">
        <v>8</v>
      </c>
      <c r="R546" s="29">
        <v>2</v>
      </c>
      <c r="S546" s="29">
        <v>2</v>
      </c>
      <c r="T546" s="29" t="s">
        <v>8</v>
      </c>
      <c r="U546" s="29">
        <v>25</v>
      </c>
      <c r="V546" s="29" t="s">
        <v>8</v>
      </c>
      <c r="W546" s="29" t="s">
        <v>8</v>
      </c>
      <c r="X546" s="29" t="s">
        <v>8</v>
      </c>
      <c r="Y546" s="29" t="s">
        <v>8</v>
      </c>
      <c r="Z546" s="29" t="s">
        <v>8</v>
      </c>
      <c r="AA546" s="29" t="s">
        <v>8</v>
      </c>
      <c r="AB546" s="29" t="s">
        <v>8</v>
      </c>
      <c r="AC546" s="29" t="s">
        <v>8</v>
      </c>
      <c r="AD546" s="29" t="s">
        <v>8</v>
      </c>
      <c r="AE546" s="29" t="s">
        <v>8</v>
      </c>
      <c r="AF546" s="29" t="s">
        <v>8</v>
      </c>
      <c r="AG546" s="29" t="s">
        <v>8</v>
      </c>
      <c r="AH546" s="29" t="s">
        <v>8</v>
      </c>
      <c r="AI546" s="29" t="s">
        <v>8</v>
      </c>
      <c r="AJ546" s="29" t="s">
        <v>8</v>
      </c>
      <c r="AK546" s="29" t="s">
        <v>8</v>
      </c>
      <c r="AL546" s="29" t="s">
        <v>8</v>
      </c>
      <c r="AM546" s="29" t="s">
        <v>8</v>
      </c>
      <c r="AN546" s="29" t="s">
        <v>8</v>
      </c>
      <c r="AO546" s="29" t="s">
        <v>8</v>
      </c>
      <c r="AP546" s="29" t="s">
        <v>8</v>
      </c>
      <c r="AQ546" s="29" t="s">
        <v>8</v>
      </c>
      <c r="AR546" s="29" t="s">
        <v>8</v>
      </c>
      <c r="AS546" s="29" t="s">
        <v>8</v>
      </c>
      <c r="AT546" s="29" t="s">
        <v>8</v>
      </c>
      <c r="AU546" s="29" t="s">
        <v>8</v>
      </c>
      <c r="AV546" s="29" t="s">
        <v>8</v>
      </c>
      <c r="AW546" s="29" t="s">
        <v>8</v>
      </c>
      <c r="AX546" s="29" t="s">
        <v>8</v>
      </c>
      <c r="AY546" s="29" t="s">
        <v>8</v>
      </c>
      <c r="AZ546" s="29" t="s">
        <v>8</v>
      </c>
      <c r="BA546" s="29" t="s">
        <v>8</v>
      </c>
      <c r="BB546" s="29" t="s">
        <v>8</v>
      </c>
      <c r="BC546" s="29" t="s">
        <v>8</v>
      </c>
      <c r="BD546" s="29" t="s">
        <v>8</v>
      </c>
      <c r="BE546" s="29" t="s">
        <v>8</v>
      </c>
      <c r="BF546" s="29" t="s">
        <v>8</v>
      </c>
      <c r="BG546" s="29" t="s">
        <v>8</v>
      </c>
      <c r="BH546" s="29" t="s">
        <v>8</v>
      </c>
      <c r="BI546" s="29" t="s">
        <v>8</v>
      </c>
      <c r="BJ546" s="29" t="s">
        <v>8</v>
      </c>
      <c r="BK546" s="29" t="s">
        <v>8</v>
      </c>
      <c r="BL546" s="29" t="s">
        <v>8</v>
      </c>
      <c r="BM546" s="29" t="s">
        <v>8</v>
      </c>
      <c r="BN546" s="29" t="s">
        <v>8</v>
      </c>
      <c r="BO546" s="29" t="s">
        <v>8</v>
      </c>
      <c r="BP546" s="29" t="s">
        <v>8</v>
      </c>
      <c r="BQ546" s="29" t="s">
        <v>8</v>
      </c>
      <c r="BR546" s="29" t="s">
        <v>8</v>
      </c>
      <c r="BS546" s="29" t="s">
        <v>8436</v>
      </c>
      <c r="BT546" s="29" t="b">
        <v>0</v>
      </c>
      <c r="BU546" s="29" t="b">
        <v>1</v>
      </c>
      <c r="BV546" s="29" t="b">
        <v>0</v>
      </c>
      <c r="BW546" s="29" t="b">
        <v>0</v>
      </c>
      <c r="BX546" s="29" t="b">
        <v>1</v>
      </c>
      <c r="BY546" s="29" t="b">
        <v>0</v>
      </c>
      <c r="BZ546" s="29" t="b">
        <v>0</v>
      </c>
      <c r="CA546" s="29" t="b">
        <v>0</v>
      </c>
      <c r="CB546" s="29">
        <v>1</v>
      </c>
      <c r="CC546" s="29" t="s">
        <v>8444</v>
      </c>
      <c r="CD546" s="29" t="s">
        <v>8445</v>
      </c>
      <c r="CE546" s="29" t="s">
        <v>8446</v>
      </c>
      <c r="CF546" s="29" t="s">
        <v>8447</v>
      </c>
    </row>
    <row r="547" spans="1:84" x14ac:dyDescent="0.25">
      <c r="A547" s="29" t="s">
        <v>8448</v>
      </c>
      <c r="B547" s="29">
        <v>310410946642114</v>
      </c>
      <c r="C547" s="29">
        <v>8.9014103279466398E+19</v>
      </c>
      <c r="D547" s="29">
        <v>353118084379430</v>
      </c>
      <c r="E547" s="29">
        <v>0</v>
      </c>
      <c r="F547" s="29">
        <v>10</v>
      </c>
      <c r="G547" s="29">
        <v>1524</v>
      </c>
      <c r="H547" s="29">
        <v>1524</v>
      </c>
      <c r="I547" s="29" t="s">
        <v>8449</v>
      </c>
      <c r="J547" s="29" t="s">
        <v>8450</v>
      </c>
      <c r="K547" s="50">
        <v>2.37492341075902E+16</v>
      </c>
      <c r="L547" s="50">
        <v>9036943819773810</v>
      </c>
      <c r="M547" s="50">
        <v>-3548777482507610</v>
      </c>
      <c r="N547" s="29" t="s">
        <v>18977</v>
      </c>
      <c r="O547" s="29">
        <v>1</v>
      </c>
      <c r="P547" s="29">
        <v>0</v>
      </c>
      <c r="Q547" s="29" t="s">
        <v>18997</v>
      </c>
      <c r="R547" s="29" t="s">
        <v>8</v>
      </c>
      <c r="S547" s="29" t="s">
        <v>8</v>
      </c>
      <c r="T547" s="29" t="s">
        <v>8</v>
      </c>
      <c r="U547" s="29" t="s">
        <v>8</v>
      </c>
      <c r="V547" s="29" t="s">
        <v>8</v>
      </c>
      <c r="W547" s="29" t="s">
        <v>8</v>
      </c>
      <c r="X547" s="29" t="s">
        <v>8</v>
      </c>
      <c r="Y547" s="29" t="s">
        <v>8</v>
      </c>
      <c r="Z547" s="29" t="s">
        <v>8</v>
      </c>
      <c r="AA547" s="29" t="s">
        <v>8</v>
      </c>
      <c r="AB547" s="29" t="s">
        <v>8</v>
      </c>
      <c r="AC547" s="29" t="s">
        <v>8</v>
      </c>
      <c r="AD547" s="29" t="s">
        <v>8</v>
      </c>
      <c r="AE547" s="29" t="s">
        <v>8</v>
      </c>
      <c r="AF547" s="29" t="s">
        <v>8</v>
      </c>
      <c r="AG547" s="29" t="s">
        <v>8</v>
      </c>
      <c r="AH547" s="29" t="s">
        <v>8</v>
      </c>
      <c r="AI547" s="29" t="s">
        <v>8</v>
      </c>
      <c r="AJ547" s="29" t="s">
        <v>8</v>
      </c>
      <c r="AK547" s="29" t="s">
        <v>8</v>
      </c>
      <c r="AL547" s="29" t="s">
        <v>8</v>
      </c>
      <c r="AM547" s="29">
        <v>3</v>
      </c>
      <c r="AN547" s="29" t="s">
        <v>8</v>
      </c>
      <c r="AO547" s="29">
        <v>0</v>
      </c>
      <c r="AP547" s="29" t="s">
        <v>8</v>
      </c>
      <c r="AQ547" s="29">
        <v>1</v>
      </c>
      <c r="AR547" s="29" t="s">
        <v>18982</v>
      </c>
      <c r="AS547" s="29" t="s">
        <v>18991</v>
      </c>
      <c r="AT547" s="29" t="s">
        <v>8</v>
      </c>
      <c r="AU547" s="29" t="s">
        <v>8</v>
      </c>
      <c r="AV547" s="29" t="s">
        <v>8</v>
      </c>
      <c r="AW547" s="29" t="s">
        <v>8</v>
      </c>
      <c r="AX547" s="29" t="s">
        <v>8</v>
      </c>
      <c r="AY547" s="29" t="s">
        <v>8</v>
      </c>
      <c r="AZ547" s="29" t="s">
        <v>8</v>
      </c>
      <c r="BA547" s="29" t="s">
        <v>8</v>
      </c>
      <c r="BB547" s="29" t="s">
        <v>8</v>
      </c>
      <c r="BC547" s="29" t="s">
        <v>8</v>
      </c>
      <c r="BD547" s="29" t="s">
        <v>8</v>
      </c>
      <c r="BE547" s="29" t="s">
        <v>8</v>
      </c>
      <c r="BF547" s="29" t="s">
        <v>8</v>
      </c>
      <c r="BG547" s="29" t="s">
        <v>8</v>
      </c>
      <c r="BH547" s="29" t="s">
        <v>8</v>
      </c>
      <c r="BI547" s="29" t="s">
        <v>8</v>
      </c>
      <c r="BJ547" s="29" t="s">
        <v>8</v>
      </c>
      <c r="BK547" s="29" t="s">
        <v>8</v>
      </c>
      <c r="BL547" s="29" t="s">
        <v>8</v>
      </c>
      <c r="BM547" s="29" t="s">
        <v>8</v>
      </c>
      <c r="BN547" s="29" t="s">
        <v>8</v>
      </c>
      <c r="BO547" s="29" t="s">
        <v>8</v>
      </c>
      <c r="BP547" s="29" t="s">
        <v>8</v>
      </c>
      <c r="BQ547" s="29" t="s">
        <v>8</v>
      </c>
      <c r="BR547" s="29" t="s">
        <v>8</v>
      </c>
      <c r="BS547" s="29" t="s">
        <v>216</v>
      </c>
      <c r="BT547" s="29" t="b">
        <v>0</v>
      </c>
      <c r="BU547" s="29" t="b">
        <v>1</v>
      </c>
      <c r="BV547" s="29" t="b">
        <v>0</v>
      </c>
      <c r="BW547" s="29" t="b">
        <v>0</v>
      </c>
      <c r="BX547" s="29" t="b">
        <v>1</v>
      </c>
      <c r="BY547" s="29" t="b">
        <v>0</v>
      </c>
      <c r="BZ547" s="29" t="b">
        <v>0</v>
      </c>
      <c r="CA547" s="29" t="b">
        <v>0</v>
      </c>
      <c r="CB547" s="29">
        <v>1</v>
      </c>
      <c r="CC547" s="29" t="s">
        <v>8451</v>
      </c>
      <c r="CD547" s="29" t="s">
        <v>8452</v>
      </c>
      <c r="CE547" s="29" t="s">
        <v>8453</v>
      </c>
      <c r="CF547" s="29" t="s">
        <v>8454</v>
      </c>
    </row>
    <row r="548" spans="1:84" x14ac:dyDescent="0.25">
      <c r="A548" s="29" t="s">
        <v>8455</v>
      </c>
      <c r="B548" s="29">
        <v>310410946642114</v>
      </c>
      <c r="C548" s="29">
        <v>8.9014103279466398E+19</v>
      </c>
      <c r="D548" s="29">
        <v>353118084379430</v>
      </c>
      <c r="E548" s="29">
        <v>0</v>
      </c>
      <c r="F548" s="29">
        <v>8</v>
      </c>
      <c r="G548" s="29">
        <v>1531</v>
      </c>
      <c r="H548" s="29">
        <v>1531</v>
      </c>
      <c r="I548" s="29" t="s">
        <v>8456</v>
      </c>
      <c r="J548" s="29" t="s">
        <v>8457</v>
      </c>
      <c r="K548" s="50">
        <v>2374367643901760</v>
      </c>
      <c r="L548" s="50">
        <v>9036914741907840</v>
      </c>
      <c r="M548" s="50">
        <v>-3.42511383267089E+16</v>
      </c>
      <c r="N548" s="29" t="s">
        <v>18972</v>
      </c>
      <c r="O548" s="29">
        <v>1</v>
      </c>
      <c r="P548" s="29">
        <v>0</v>
      </c>
      <c r="Q548" s="29" t="s">
        <v>8</v>
      </c>
      <c r="R548" s="29">
        <v>2</v>
      </c>
      <c r="S548" s="29">
        <v>3</v>
      </c>
      <c r="T548" s="29" t="s">
        <v>8</v>
      </c>
      <c r="U548" s="29">
        <v>10</v>
      </c>
      <c r="V548" s="29" t="s">
        <v>8</v>
      </c>
      <c r="W548" s="29" t="s">
        <v>8</v>
      </c>
      <c r="X548" s="29" t="s">
        <v>8</v>
      </c>
      <c r="Y548" s="29" t="s">
        <v>8</v>
      </c>
      <c r="Z548" s="29" t="s">
        <v>8</v>
      </c>
      <c r="AA548" s="29" t="s">
        <v>8</v>
      </c>
      <c r="AB548" s="29" t="s">
        <v>8</v>
      </c>
      <c r="AC548" s="29" t="s">
        <v>8</v>
      </c>
      <c r="AD548" s="29" t="s">
        <v>8</v>
      </c>
      <c r="AE548" s="29" t="s">
        <v>8</v>
      </c>
      <c r="AF548" s="29" t="s">
        <v>8</v>
      </c>
      <c r="AG548" s="29" t="s">
        <v>8</v>
      </c>
      <c r="AH548" s="29" t="s">
        <v>8</v>
      </c>
      <c r="AI548" s="29" t="s">
        <v>8</v>
      </c>
      <c r="AJ548" s="29" t="s">
        <v>8</v>
      </c>
      <c r="AK548" s="29" t="s">
        <v>8</v>
      </c>
      <c r="AL548" s="29" t="s">
        <v>8</v>
      </c>
      <c r="AM548" s="29" t="s">
        <v>8</v>
      </c>
      <c r="AN548" s="29" t="s">
        <v>8</v>
      </c>
      <c r="AO548" s="29" t="s">
        <v>8</v>
      </c>
      <c r="AP548" s="29" t="s">
        <v>8</v>
      </c>
      <c r="AQ548" s="29" t="s">
        <v>8</v>
      </c>
      <c r="AR548" s="29" t="s">
        <v>8</v>
      </c>
      <c r="AS548" s="29" t="s">
        <v>8</v>
      </c>
      <c r="AT548" s="29" t="s">
        <v>8</v>
      </c>
      <c r="AU548" s="29" t="s">
        <v>8</v>
      </c>
      <c r="AV548" s="29" t="s">
        <v>8</v>
      </c>
      <c r="AW548" s="29" t="s">
        <v>8</v>
      </c>
      <c r="AX548" s="29" t="s">
        <v>8</v>
      </c>
      <c r="AY548" s="29" t="s">
        <v>8</v>
      </c>
      <c r="AZ548" s="29" t="s">
        <v>8</v>
      </c>
      <c r="BA548" s="29" t="s">
        <v>8</v>
      </c>
      <c r="BB548" s="29" t="s">
        <v>8</v>
      </c>
      <c r="BC548" s="29" t="s">
        <v>8</v>
      </c>
      <c r="BD548" s="29" t="s">
        <v>8</v>
      </c>
      <c r="BE548" s="29" t="s">
        <v>8</v>
      </c>
      <c r="BF548" s="29" t="s">
        <v>8</v>
      </c>
      <c r="BG548" s="29" t="s">
        <v>8</v>
      </c>
      <c r="BH548" s="29" t="s">
        <v>8</v>
      </c>
      <c r="BI548" s="29" t="s">
        <v>8</v>
      </c>
      <c r="BJ548" s="29" t="s">
        <v>8</v>
      </c>
      <c r="BK548" s="29" t="s">
        <v>8</v>
      </c>
      <c r="BL548" s="29" t="s">
        <v>8</v>
      </c>
      <c r="BM548" s="29" t="s">
        <v>8</v>
      </c>
      <c r="BN548" s="29" t="s">
        <v>8</v>
      </c>
      <c r="BO548" s="29" t="s">
        <v>8</v>
      </c>
      <c r="BP548" s="29" t="s">
        <v>8</v>
      </c>
      <c r="BQ548" s="29" t="s">
        <v>8</v>
      </c>
      <c r="BR548" s="29" t="s">
        <v>8</v>
      </c>
      <c r="BS548" s="29" t="s">
        <v>8436</v>
      </c>
      <c r="BT548" s="29" t="b">
        <v>0</v>
      </c>
      <c r="BU548" s="29" t="b">
        <v>1</v>
      </c>
      <c r="BV548" s="29" t="b">
        <v>0</v>
      </c>
      <c r="BW548" s="29" t="b">
        <v>0</v>
      </c>
      <c r="BX548" s="29" t="b">
        <v>1</v>
      </c>
      <c r="BY548" s="29" t="b">
        <v>0</v>
      </c>
      <c r="BZ548" s="29" t="b">
        <v>0</v>
      </c>
      <c r="CA548" s="29" t="b">
        <v>0</v>
      </c>
      <c r="CB548" s="29">
        <v>1</v>
      </c>
      <c r="CC548" s="29" t="s">
        <v>8458</v>
      </c>
      <c r="CD548" s="29" t="s">
        <v>8459</v>
      </c>
      <c r="CE548" s="29" t="s">
        <v>8460</v>
      </c>
      <c r="CF548" s="29" t="s">
        <v>8461</v>
      </c>
    </row>
    <row r="549" spans="1:84" x14ac:dyDescent="0.25">
      <c r="A549" s="29" t="s">
        <v>8462</v>
      </c>
      <c r="B549" s="29">
        <v>310410946642114</v>
      </c>
      <c r="C549" s="29">
        <v>8.9014103279466398E+19</v>
      </c>
      <c r="D549" s="29">
        <v>353118084379430</v>
      </c>
      <c r="E549" s="29">
        <v>0</v>
      </c>
      <c r="F549" s="29">
        <v>11</v>
      </c>
      <c r="G549" s="29">
        <v>1528</v>
      </c>
      <c r="H549" s="29">
        <v>1528</v>
      </c>
      <c r="I549" s="29" t="s">
        <v>8463</v>
      </c>
      <c r="J549" s="29" t="s">
        <v>8464</v>
      </c>
      <c r="K549" s="50">
        <v>2.37422046629688E+16</v>
      </c>
      <c r="L549" s="50">
        <v>9036980364569970</v>
      </c>
      <c r="M549" s="50">
        <v>1.64994871881142E+16</v>
      </c>
      <c r="N549" s="29" t="s">
        <v>18977</v>
      </c>
      <c r="O549" s="29">
        <v>1</v>
      </c>
      <c r="P549" s="29">
        <v>0</v>
      </c>
      <c r="Q549" s="29" t="s">
        <v>8</v>
      </c>
      <c r="R549" s="29" t="s">
        <v>8</v>
      </c>
      <c r="S549" s="29" t="s">
        <v>8</v>
      </c>
      <c r="T549" s="29" t="s">
        <v>8</v>
      </c>
      <c r="U549" s="29" t="s">
        <v>8</v>
      </c>
      <c r="V549" s="29" t="s">
        <v>8</v>
      </c>
      <c r="W549" s="29" t="s">
        <v>8</v>
      </c>
      <c r="X549" s="29" t="s">
        <v>8</v>
      </c>
      <c r="Y549" s="29" t="s">
        <v>8</v>
      </c>
      <c r="Z549" s="29" t="s">
        <v>8</v>
      </c>
      <c r="AA549" s="29" t="s">
        <v>8</v>
      </c>
      <c r="AB549" s="29" t="s">
        <v>8</v>
      </c>
      <c r="AC549" s="29" t="s">
        <v>8</v>
      </c>
      <c r="AD549" s="29" t="s">
        <v>8</v>
      </c>
      <c r="AE549" s="29" t="s">
        <v>8</v>
      </c>
      <c r="AF549" s="29" t="s">
        <v>8</v>
      </c>
      <c r="AG549" s="29" t="s">
        <v>8</v>
      </c>
      <c r="AH549" s="29" t="s">
        <v>8</v>
      </c>
      <c r="AI549" s="29" t="s">
        <v>8</v>
      </c>
      <c r="AJ549" s="29" t="s">
        <v>8</v>
      </c>
      <c r="AK549" s="29" t="s">
        <v>8</v>
      </c>
      <c r="AL549" s="29" t="s">
        <v>8</v>
      </c>
      <c r="AM549" s="29" t="s">
        <v>8</v>
      </c>
      <c r="AN549" s="29" t="s">
        <v>8</v>
      </c>
      <c r="AO549" s="29" t="s">
        <v>8</v>
      </c>
      <c r="AP549" s="29" t="s">
        <v>8</v>
      </c>
      <c r="AQ549" s="29" t="s">
        <v>8</v>
      </c>
      <c r="AR549" s="29" t="s">
        <v>8</v>
      </c>
      <c r="AS549" s="29" t="s">
        <v>8</v>
      </c>
      <c r="AT549" s="29" t="s">
        <v>8</v>
      </c>
      <c r="AU549" s="29" t="s">
        <v>8</v>
      </c>
      <c r="AV549" s="29" t="s">
        <v>8</v>
      </c>
      <c r="AW549" s="29" t="s">
        <v>8</v>
      </c>
      <c r="AX549" s="29" t="s">
        <v>8</v>
      </c>
      <c r="AY549" s="29" t="s">
        <v>8</v>
      </c>
      <c r="AZ549" s="29" t="s">
        <v>8</v>
      </c>
      <c r="BA549" s="29" t="s">
        <v>8</v>
      </c>
      <c r="BB549" s="29" t="s">
        <v>8</v>
      </c>
      <c r="BC549" s="29" t="s">
        <v>8</v>
      </c>
      <c r="BD549" s="29" t="s">
        <v>8</v>
      </c>
      <c r="BE549" s="29" t="s">
        <v>8</v>
      </c>
      <c r="BF549" s="29" t="s">
        <v>8</v>
      </c>
      <c r="BG549" s="29" t="s">
        <v>8</v>
      </c>
      <c r="BH549" s="29" t="s">
        <v>8</v>
      </c>
      <c r="BI549" s="29" t="s">
        <v>8</v>
      </c>
      <c r="BJ549" s="29" t="s">
        <v>8</v>
      </c>
      <c r="BK549" s="29" t="s">
        <v>8</v>
      </c>
      <c r="BL549" s="29" t="s">
        <v>8</v>
      </c>
      <c r="BM549" s="29" t="s">
        <v>8</v>
      </c>
      <c r="BN549" s="29" t="s">
        <v>8</v>
      </c>
      <c r="BO549" s="29" t="s">
        <v>8</v>
      </c>
      <c r="BP549" s="29" t="s">
        <v>8</v>
      </c>
      <c r="BQ549" s="29">
        <v>2</v>
      </c>
      <c r="BR549" s="29" t="s">
        <v>8</v>
      </c>
      <c r="BS549" s="29" t="s">
        <v>6560</v>
      </c>
      <c r="BT549" s="29" t="b">
        <v>0</v>
      </c>
      <c r="BU549" s="29" t="b">
        <v>1</v>
      </c>
      <c r="BV549" s="29" t="b">
        <v>0</v>
      </c>
      <c r="BW549" s="29" t="b">
        <v>0</v>
      </c>
      <c r="BX549" s="29" t="b">
        <v>1</v>
      </c>
      <c r="BY549" s="29" t="b">
        <v>0</v>
      </c>
      <c r="BZ549" s="29" t="b">
        <v>0</v>
      </c>
      <c r="CA549" s="29" t="b">
        <v>0</v>
      </c>
      <c r="CB549" s="29">
        <v>1</v>
      </c>
      <c r="CC549" s="29" t="s">
        <v>8465</v>
      </c>
      <c r="CD549" s="29" t="s">
        <v>8466</v>
      </c>
      <c r="CE549" s="29" t="s">
        <v>8467</v>
      </c>
      <c r="CF549" s="29" t="s">
        <v>8468</v>
      </c>
    </row>
    <row r="550" spans="1:84" x14ac:dyDescent="0.25">
      <c r="A550" s="29" t="s">
        <v>8469</v>
      </c>
      <c r="B550" s="29">
        <v>310410946642114</v>
      </c>
      <c r="C550" s="29">
        <v>8.9014103279466398E+19</v>
      </c>
      <c r="D550" s="29">
        <v>353118084379430</v>
      </c>
      <c r="E550" s="29">
        <v>0</v>
      </c>
      <c r="F550" s="29">
        <v>1</v>
      </c>
      <c r="G550" s="29">
        <v>1525</v>
      </c>
      <c r="H550" s="29">
        <v>1525</v>
      </c>
      <c r="I550" s="29" t="s">
        <v>8470</v>
      </c>
      <c r="J550" s="29" t="s">
        <v>8471</v>
      </c>
      <c r="K550" s="50">
        <v>2.37407258902372E+16</v>
      </c>
      <c r="L550" s="50">
        <v>903706687762076</v>
      </c>
      <c r="M550" s="50">
        <v>-3.27881955067878E+16</v>
      </c>
      <c r="N550" s="29" t="s">
        <v>18972</v>
      </c>
      <c r="O550" s="29">
        <v>1</v>
      </c>
      <c r="P550" s="29">
        <v>0</v>
      </c>
      <c r="Q550" s="29" t="s">
        <v>19188</v>
      </c>
      <c r="R550" s="29" t="s">
        <v>8</v>
      </c>
      <c r="S550" s="29" t="s">
        <v>8</v>
      </c>
      <c r="T550" s="29" t="s">
        <v>8</v>
      </c>
      <c r="U550" s="29" t="s">
        <v>8</v>
      </c>
      <c r="V550" s="29" t="s">
        <v>8</v>
      </c>
      <c r="W550" s="29" t="s">
        <v>8</v>
      </c>
      <c r="X550" s="29" t="s">
        <v>8</v>
      </c>
      <c r="Y550" s="29" t="s">
        <v>8</v>
      </c>
      <c r="Z550" s="29" t="s">
        <v>8</v>
      </c>
      <c r="AA550" s="29" t="s">
        <v>8</v>
      </c>
      <c r="AB550" s="29" t="s">
        <v>8</v>
      </c>
      <c r="AC550" s="29" t="s">
        <v>8</v>
      </c>
      <c r="AD550" s="29" t="s">
        <v>8</v>
      </c>
      <c r="AE550" s="29" t="s">
        <v>8</v>
      </c>
      <c r="AF550" s="29" t="s">
        <v>8</v>
      </c>
      <c r="AG550" s="29" t="s">
        <v>8</v>
      </c>
      <c r="AH550" s="29" t="s">
        <v>8</v>
      </c>
      <c r="AI550" s="29" t="s">
        <v>8</v>
      </c>
      <c r="AJ550" s="29" t="s">
        <v>8</v>
      </c>
      <c r="AK550" s="29" t="s">
        <v>8</v>
      </c>
      <c r="AL550" s="29" t="s">
        <v>8</v>
      </c>
      <c r="AM550" s="29" t="s">
        <v>8</v>
      </c>
      <c r="AN550" s="29" t="s">
        <v>8</v>
      </c>
      <c r="AO550" s="29" t="s">
        <v>8</v>
      </c>
      <c r="AP550" s="29" t="s">
        <v>8</v>
      </c>
      <c r="AQ550" s="29" t="s">
        <v>8</v>
      </c>
      <c r="AR550" s="29" t="s">
        <v>8</v>
      </c>
      <c r="AS550" s="29" t="s">
        <v>8</v>
      </c>
      <c r="AT550" s="29" t="s">
        <v>8</v>
      </c>
      <c r="AU550" s="29" t="s">
        <v>8</v>
      </c>
      <c r="AV550" s="29" t="s">
        <v>8</v>
      </c>
      <c r="AW550" s="29" t="s">
        <v>8</v>
      </c>
      <c r="AX550" s="29" t="s">
        <v>8</v>
      </c>
      <c r="AY550" s="29" t="s">
        <v>8</v>
      </c>
      <c r="AZ550" s="29" t="s">
        <v>8</v>
      </c>
      <c r="BA550" s="29" t="s">
        <v>8</v>
      </c>
      <c r="BB550" s="29" t="s">
        <v>8</v>
      </c>
      <c r="BC550" s="29">
        <v>3</v>
      </c>
      <c r="BD550" s="29">
        <v>2</v>
      </c>
      <c r="BE550" s="29">
        <v>3</v>
      </c>
      <c r="BF550" s="29">
        <v>1</v>
      </c>
      <c r="BG550" s="29" t="s">
        <v>8</v>
      </c>
      <c r="BH550" s="29">
        <v>1</v>
      </c>
      <c r="BI550" s="29">
        <v>0</v>
      </c>
      <c r="BJ550" s="29">
        <v>0</v>
      </c>
      <c r="BK550" s="29">
        <v>0</v>
      </c>
      <c r="BL550" s="29">
        <v>0</v>
      </c>
      <c r="BM550" s="29">
        <v>1</v>
      </c>
      <c r="BN550" s="29">
        <v>1</v>
      </c>
      <c r="BO550" s="29">
        <v>1</v>
      </c>
      <c r="BP550" s="29">
        <v>3</v>
      </c>
      <c r="BQ550" s="29" t="s">
        <v>8</v>
      </c>
      <c r="BR550" s="29" t="s">
        <v>8</v>
      </c>
      <c r="BS550" s="29" t="s">
        <v>8472</v>
      </c>
      <c r="BT550" s="29" t="b">
        <v>0</v>
      </c>
      <c r="BU550" s="29" t="b">
        <v>1</v>
      </c>
      <c r="BV550" s="29" t="b">
        <v>0</v>
      </c>
      <c r="BW550" s="29" t="b">
        <v>0</v>
      </c>
      <c r="BX550" s="29" t="b">
        <v>1</v>
      </c>
      <c r="BY550" s="29" t="b">
        <v>0</v>
      </c>
      <c r="BZ550" s="29" t="b">
        <v>0</v>
      </c>
      <c r="CA550" s="29" t="b">
        <v>0</v>
      </c>
      <c r="CB550" s="29">
        <v>1</v>
      </c>
      <c r="CC550" s="29" t="s">
        <v>8473</v>
      </c>
      <c r="CD550" s="29" t="s">
        <v>8474</v>
      </c>
      <c r="CE550" s="29" t="s">
        <v>8475</v>
      </c>
      <c r="CF550" s="29" t="s">
        <v>8476</v>
      </c>
    </row>
    <row r="551" spans="1:84" x14ac:dyDescent="0.25">
      <c r="A551" s="29" t="s">
        <v>8477</v>
      </c>
      <c r="B551" s="29">
        <v>310410946642114</v>
      </c>
      <c r="C551" s="29">
        <v>8.9014103279466398E+19</v>
      </c>
      <c r="D551" s="29">
        <v>353118084379430</v>
      </c>
      <c r="E551" s="29">
        <v>0</v>
      </c>
      <c r="F551" s="29">
        <v>1</v>
      </c>
      <c r="G551" s="29">
        <v>1526</v>
      </c>
      <c r="H551" s="29">
        <v>1526</v>
      </c>
      <c r="I551" s="29" t="s">
        <v>8478</v>
      </c>
      <c r="J551" s="29" t="s">
        <v>8479</v>
      </c>
      <c r="K551" s="50">
        <v>237406925425268</v>
      </c>
      <c r="L551" s="50">
        <v>9037700161722250</v>
      </c>
      <c r="M551" s="50">
        <v>-4.4918063764843696E+16</v>
      </c>
      <c r="N551" s="29" t="s">
        <v>18972</v>
      </c>
      <c r="O551" s="29">
        <v>1</v>
      </c>
      <c r="P551" s="29">
        <v>0</v>
      </c>
      <c r="Q551" s="29" t="s">
        <v>19189</v>
      </c>
      <c r="R551" s="29" t="s">
        <v>8</v>
      </c>
      <c r="S551" s="29" t="s">
        <v>8</v>
      </c>
      <c r="T551" s="29" t="s">
        <v>8</v>
      </c>
      <c r="U551" s="29" t="s">
        <v>8</v>
      </c>
      <c r="V551" s="29" t="s">
        <v>8</v>
      </c>
      <c r="W551" s="29" t="s">
        <v>8</v>
      </c>
      <c r="X551" s="29" t="s">
        <v>8</v>
      </c>
      <c r="Y551" s="29" t="s">
        <v>8</v>
      </c>
      <c r="Z551" s="29" t="s">
        <v>8</v>
      </c>
      <c r="AA551" s="29" t="s">
        <v>8</v>
      </c>
      <c r="AB551" s="29" t="s">
        <v>8</v>
      </c>
      <c r="AC551" s="29" t="s">
        <v>8</v>
      </c>
      <c r="AD551" s="29" t="s">
        <v>8</v>
      </c>
      <c r="AE551" s="29" t="s">
        <v>8</v>
      </c>
      <c r="AF551" s="29" t="s">
        <v>8</v>
      </c>
      <c r="AG551" s="29" t="s">
        <v>8</v>
      </c>
      <c r="AH551" s="29" t="s">
        <v>8</v>
      </c>
      <c r="AI551" s="29" t="s">
        <v>8</v>
      </c>
      <c r="AJ551" s="29" t="s">
        <v>8</v>
      </c>
      <c r="AK551" s="29" t="s">
        <v>8</v>
      </c>
      <c r="AL551" s="29" t="s">
        <v>8</v>
      </c>
      <c r="AM551" s="29" t="s">
        <v>8</v>
      </c>
      <c r="AN551" s="29" t="s">
        <v>8</v>
      </c>
      <c r="AO551" s="29" t="s">
        <v>8</v>
      </c>
      <c r="AP551" s="29" t="s">
        <v>8</v>
      </c>
      <c r="AQ551" s="29" t="s">
        <v>8</v>
      </c>
      <c r="AR551" s="29" t="s">
        <v>8</v>
      </c>
      <c r="AS551" s="29" t="s">
        <v>8</v>
      </c>
      <c r="AT551" s="29" t="s">
        <v>8</v>
      </c>
      <c r="AU551" s="29" t="s">
        <v>8</v>
      </c>
      <c r="AV551" s="29" t="s">
        <v>8</v>
      </c>
      <c r="AW551" s="29" t="s">
        <v>8</v>
      </c>
      <c r="AX551" s="29" t="s">
        <v>8</v>
      </c>
      <c r="AY551" s="29" t="s">
        <v>8</v>
      </c>
      <c r="AZ551" s="29" t="s">
        <v>8</v>
      </c>
      <c r="BA551" s="29" t="s">
        <v>8</v>
      </c>
      <c r="BB551" s="29" t="s">
        <v>8</v>
      </c>
      <c r="BC551" s="29">
        <v>2</v>
      </c>
      <c r="BD551" s="29">
        <v>1</v>
      </c>
      <c r="BE551" s="29">
        <v>1</v>
      </c>
      <c r="BF551" s="29">
        <v>1</v>
      </c>
      <c r="BG551" s="29" t="s">
        <v>8</v>
      </c>
      <c r="BH551" s="29">
        <v>1</v>
      </c>
      <c r="BI551" s="29">
        <v>0</v>
      </c>
      <c r="BJ551" s="29">
        <v>0</v>
      </c>
      <c r="BK551" s="29">
        <v>0</v>
      </c>
      <c r="BL551" s="29">
        <v>0</v>
      </c>
      <c r="BM551" s="29">
        <v>1</v>
      </c>
      <c r="BN551" s="29">
        <v>0</v>
      </c>
      <c r="BO551" s="29">
        <v>1</v>
      </c>
      <c r="BP551" s="29">
        <v>5</v>
      </c>
      <c r="BQ551" s="29" t="s">
        <v>8</v>
      </c>
      <c r="BR551" s="29" t="s">
        <v>8</v>
      </c>
      <c r="BS551" s="29" t="s">
        <v>216</v>
      </c>
      <c r="BT551" s="29" t="b">
        <v>0</v>
      </c>
      <c r="BU551" s="29" t="b">
        <v>1</v>
      </c>
      <c r="BV551" s="29" t="b">
        <v>0</v>
      </c>
      <c r="BW551" s="29" t="b">
        <v>0</v>
      </c>
      <c r="BX551" s="29" t="b">
        <v>1</v>
      </c>
      <c r="BY551" s="29" t="b">
        <v>0</v>
      </c>
      <c r="BZ551" s="29" t="b">
        <v>0</v>
      </c>
      <c r="CA551" s="29" t="b">
        <v>0</v>
      </c>
      <c r="CB551" s="29">
        <v>1</v>
      </c>
      <c r="CC551" s="29" t="s">
        <v>8480</v>
      </c>
      <c r="CD551" s="29" t="s">
        <v>8481</v>
      </c>
      <c r="CE551" s="29" t="s">
        <v>8482</v>
      </c>
      <c r="CF551" s="29" t="s">
        <v>8483</v>
      </c>
    </row>
    <row r="552" spans="1:84" x14ac:dyDescent="0.25">
      <c r="A552" s="29" t="s">
        <v>8484</v>
      </c>
      <c r="B552" s="29">
        <v>310410942995952</v>
      </c>
      <c r="C552" s="29">
        <v>8.9014103279429894E+19</v>
      </c>
      <c r="D552" s="29">
        <v>353118083539513</v>
      </c>
      <c r="E552" s="29">
        <v>0</v>
      </c>
      <c r="F552" s="29">
        <v>7</v>
      </c>
      <c r="G552" s="29">
        <v>1532</v>
      </c>
      <c r="H552" s="29">
        <v>1532</v>
      </c>
      <c r="I552" s="29" t="s">
        <v>8485</v>
      </c>
      <c r="J552" s="29" t="s">
        <v>8486</v>
      </c>
      <c r="K552" s="50">
        <v>2.37516732860647E+16</v>
      </c>
      <c r="L552" s="50">
        <v>9036734753703570</v>
      </c>
      <c r="M552" s="50">
        <v>-5601164665409750</v>
      </c>
      <c r="N552" s="29" t="s">
        <v>18977</v>
      </c>
      <c r="O552" s="29">
        <v>1</v>
      </c>
      <c r="P552" s="29">
        <v>0</v>
      </c>
      <c r="Q552" s="29" t="s">
        <v>8</v>
      </c>
      <c r="R552" s="29" t="s">
        <v>8</v>
      </c>
      <c r="S552" s="29" t="s">
        <v>8</v>
      </c>
      <c r="T552" s="29" t="s">
        <v>8</v>
      </c>
      <c r="U552" s="29" t="s">
        <v>8</v>
      </c>
      <c r="V552" s="29" t="s">
        <v>8</v>
      </c>
      <c r="W552" s="29" t="s">
        <v>8</v>
      </c>
      <c r="X552" s="29" t="s">
        <v>8</v>
      </c>
      <c r="Y552" s="29" t="s">
        <v>8</v>
      </c>
      <c r="Z552" s="29" t="s">
        <v>8</v>
      </c>
      <c r="AA552" s="29" t="s">
        <v>8</v>
      </c>
      <c r="AB552" s="29" t="s">
        <v>8</v>
      </c>
      <c r="AC552" s="29" t="s">
        <v>8</v>
      </c>
      <c r="AD552" s="29" t="s">
        <v>8</v>
      </c>
      <c r="AE552" s="29" t="s">
        <v>8</v>
      </c>
      <c r="AF552" s="29" t="s">
        <v>8</v>
      </c>
      <c r="AG552" s="29" t="s">
        <v>8</v>
      </c>
      <c r="AH552" s="29" t="s">
        <v>8</v>
      </c>
      <c r="AI552" s="29" t="s">
        <v>8</v>
      </c>
      <c r="AJ552" s="29" t="s">
        <v>8</v>
      </c>
      <c r="AK552" s="29" t="s">
        <v>8</v>
      </c>
      <c r="AL552" s="29" t="s">
        <v>8</v>
      </c>
      <c r="AM552" s="29" t="s">
        <v>8</v>
      </c>
      <c r="AN552" s="29" t="s">
        <v>8</v>
      </c>
      <c r="AO552" s="29" t="s">
        <v>8</v>
      </c>
      <c r="AP552" s="29" t="s">
        <v>8</v>
      </c>
      <c r="AQ552" s="29" t="s">
        <v>8</v>
      </c>
      <c r="AR552" s="29" t="s">
        <v>8</v>
      </c>
      <c r="AS552" s="29" t="s">
        <v>8</v>
      </c>
      <c r="AT552" s="29">
        <v>5</v>
      </c>
      <c r="AU552" s="29" t="s">
        <v>8</v>
      </c>
      <c r="AV552" s="29">
        <v>2</v>
      </c>
      <c r="AW552" s="29">
        <v>1</v>
      </c>
      <c r="AX552" s="29">
        <v>0</v>
      </c>
      <c r="AY552" s="29">
        <v>100</v>
      </c>
      <c r="AZ552" s="29">
        <v>1</v>
      </c>
      <c r="BA552" s="29" t="s">
        <v>8</v>
      </c>
      <c r="BB552" s="29" t="s">
        <v>8</v>
      </c>
      <c r="BC552" s="29" t="s">
        <v>8</v>
      </c>
      <c r="BD552" s="29" t="s">
        <v>8</v>
      </c>
      <c r="BE552" s="29" t="s">
        <v>8</v>
      </c>
      <c r="BF552" s="29" t="s">
        <v>8</v>
      </c>
      <c r="BG552" s="29" t="s">
        <v>8</v>
      </c>
      <c r="BH552" s="29" t="s">
        <v>8</v>
      </c>
      <c r="BI552" s="29" t="s">
        <v>8</v>
      </c>
      <c r="BJ552" s="29" t="s">
        <v>8</v>
      </c>
      <c r="BK552" s="29" t="s">
        <v>8</v>
      </c>
      <c r="BL552" s="29" t="s">
        <v>8</v>
      </c>
      <c r="BM552" s="29" t="s">
        <v>8</v>
      </c>
      <c r="BN552" s="29" t="s">
        <v>8</v>
      </c>
      <c r="BO552" s="29" t="s">
        <v>8</v>
      </c>
      <c r="BP552" s="29" t="s">
        <v>8</v>
      </c>
      <c r="BQ552" s="29" t="s">
        <v>8</v>
      </c>
      <c r="BR552" s="29" t="s">
        <v>8</v>
      </c>
      <c r="BS552" s="29" t="s">
        <v>8487</v>
      </c>
      <c r="BT552" s="29" t="b">
        <v>1</v>
      </c>
      <c r="BU552" s="29" t="b">
        <v>0</v>
      </c>
      <c r="BV552" s="29" t="b">
        <v>0</v>
      </c>
      <c r="BW552" s="29" t="b">
        <v>0</v>
      </c>
      <c r="BX552" s="29" t="b">
        <v>0</v>
      </c>
      <c r="BY552" s="29" t="b">
        <v>1</v>
      </c>
      <c r="BZ552" s="29" t="b">
        <v>0</v>
      </c>
      <c r="CA552" s="29" t="b">
        <v>0</v>
      </c>
      <c r="CB552" s="29">
        <v>1</v>
      </c>
      <c r="CC552" s="29" t="s">
        <v>8488</v>
      </c>
      <c r="CD552" s="29" t="s">
        <v>8489</v>
      </c>
      <c r="CE552" s="41" t="s">
        <v>8490</v>
      </c>
      <c r="CF552" s="29" t="s">
        <v>8491</v>
      </c>
    </row>
    <row r="553" spans="1:84" x14ac:dyDescent="0.25">
      <c r="A553" s="29" t="s">
        <v>8492</v>
      </c>
      <c r="B553" s="29">
        <v>310410942995952</v>
      </c>
      <c r="C553" s="29">
        <v>8.9014103279429894E+19</v>
      </c>
      <c r="D553" s="29">
        <v>353118083539513</v>
      </c>
      <c r="E553" s="29">
        <v>0</v>
      </c>
      <c r="F553" s="29">
        <v>2</v>
      </c>
      <c r="G553" s="29">
        <v>1538</v>
      </c>
      <c r="H553" s="29">
        <v>1538</v>
      </c>
      <c r="I553" s="29" t="s">
        <v>8493</v>
      </c>
      <c r="J553" s="29" t="s">
        <v>8494</v>
      </c>
      <c r="K553" s="50">
        <v>2.37503482360977E+16</v>
      </c>
      <c r="L553" s="50">
        <v>9036761778634460</v>
      </c>
      <c r="M553" s="50">
        <v>-1.62247661175457E+16</v>
      </c>
      <c r="N553" s="29" t="s">
        <v>18977</v>
      </c>
      <c r="O553" s="29">
        <v>1</v>
      </c>
      <c r="P553" s="29">
        <v>0</v>
      </c>
      <c r="Q553" s="29" t="s">
        <v>8</v>
      </c>
      <c r="R553" s="29" t="s">
        <v>8</v>
      </c>
      <c r="S553" s="29" t="s">
        <v>8</v>
      </c>
      <c r="T553" s="29" t="s">
        <v>8</v>
      </c>
      <c r="U553" s="29" t="s">
        <v>8</v>
      </c>
      <c r="V553" s="29" t="s">
        <v>8</v>
      </c>
      <c r="W553" s="29" t="s">
        <v>8</v>
      </c>
      <c r="X553" s="29" t="s">
        <v>8</v>
      </c>
      <c r="Y553" s="29" t="s">
        <v>8</v>
      </c>
      <c r="Z553" s="29" t="s">
        <v>8</v>
      </c>
      <c r="AA553" s="29" t="s">
        <v>8</v>
      </c>
      <c r="AB553" s="29" t="s">
        <v>8</v>
      </c>
      <c r="AC553" s="29" t="s">
        <v>8</v>
      </c>
      <c r="AD553" s="29">
        <v>1</v>
      </c>
      <c r="AE553" s="29" t="s">
        <v>8</v>
      </c>
      <c r="AF553" s="29">
        <v>2</v>
      </c>
      <c r="AG553" s="29" t="s">
        <v>8</v>
      </c>
      <c r="AH553" s="29" t="s">
        <v>8</v>
      </c>
      <c r="AI553" s="29" t="s">
        <v>8</v>
      </c>
      <c r="AJ553" s="29" t="s">
        <v>8</v>
      </c>
      <c r="AK553" s="29" t="s">
        <v>8</v>
      </c>
      <c r="AL553" s="29" t="s">
        <v>8</v>
      </c>
      <c r="AM553" s="29" t="s">
        <v>8</v>
      </c>
      <c r="AN553" s="29" t="s">
        <v>8</v>
      </c>
      <c r="AO553" s="29" t="s">
        <v>8</v>
      </c>
      <c r="AP553" s="29" t="s">
        <v>8</v>
      </c>
      <c r="AQ553" s="29" t="s">
        <v>8</v>
      </c>
      <c r="AR553" s="29" t="s">
        <v>8</v>
      </c>
      <c r="AS553" s="29" t="s">
        <v>8</v>
      </c>
      <c r="AT553" s="29" t="s">
        <v>8</v>
      </c>
      <c r="AU553" s="29" t="s">
        <v>8</v>
      </c>
      <c r="AV553" s="29" t="s">
        <v>8</v>
      </c>
      <c r="AW553" s="29" t="s">
        <v>8</v>
      </c>
      <c r="AX553" s="29" t="s">
        <v>8</v>
      </c>
      <c r="AY553" s="29" t="s">
        <v>8</v>
      </c>
      <c r="AZ553" s="29" t="s">
        <v>8</v>
      </c>
      <c r="BA553" s="29" t="s">
        <v>8</v>
      </c>
      <c r="BB553" s="29" t="s">
        <v>8</v>
      </c>
      <c r="BC553" s="29" t="s">
        <v>8</v>
      </c>
      <c r="BD553" s="29" t="s">
        <v>8</v>
      </c>
      <c r="BE553" s="29" t="s">
        <v>8</v>
      </c>
      <c r="BF553" s="29" t="s">
        <v>8</v>
      </c>
      <c r="BG553" s="29" t="s">
        <v>8</v>
      </c>
      <c r="BH553" s="29" t="s">
        <v>8</v>
      </c>
      <c r="BI553" s="29" t="s">
        <v>8</v>
      </c>
      <c r="BJ553" s="29" t="s">
        <v>8</v>
      </c>
      <c r="BK553" s="29" t="s">
        <v>8</v>
      </c>
      <c r="BL553" s="29" t="s">
        <v>8</v>
      </c>
      <c r="BM553" s="29" t="s">
        <v>8</v>
      </c>
      <c r="BN553" s="29" t="s">
        <v>8</v>
      </c>
      <c r="BO553" s="29" t="s">
        <v>8</v>
      </c>
      <c r="BP553" s="29" t="s">
        <v>8</v>
      </c>
      <c r="BQ553" s="29" t="s">
        <v>8</v>
      </c>
      <c r="BR553" s="29" t="s">
        <v>8</v>
      </c>
      <c r="BS553" s="29" t="s">
        <v>8487</v>
      </c>
      <c r="BT553" s="29" t="b">
        <v>1</v>
      </c>
      <c r="BU553" s="29" t="b">
        <v>0</v>
      </c>
      <c r="BV553" s="29" t="b">
        <v>0</v>
      </c>
      <c r="BW553" s="29" t="b">
        <v>0</v>
      </c>
      <c r="BX553" s="29" t="b">
        <v>0</v>
      </c>
      <c r="BY553" s="29" t="b">
        <v>1</v>
      </c>
      <c r="BZ553" s="29" t="b">
        <v>0</v>
      </c>
      <c r="CA553" s="29" t="b">
        <v>0</v>
      </c>
      <c r="CB553" s="29">
        <v>1</v>
      </c>
      <c r="CC553" s="29" t="s">
        <v>8495</v>
      </c>
      <c r="CD553" s="29" t="s">
        <v>8496</v>
      </c>
      <c r="CE553" s="29" t="s">
        <v>8497</v>
      </c>
      <c r="CF553" s="29" t="s">
        <v>8498</v>
      </c>
    </row>
    <row r="554" spans="1:84" x14ac:dyDescent="0.25">
      <c r="A554" s="29" t="s">
        <v>8499</v>
      </c>
      <c r="B554" s="29">
        <v>310410942995952</v>
      </c>
      <c r="C554" s="29">
        <v>8.9014103279429894E+19</v>
      </c>
      <c r="D554" s="29">
        <v>353118083539513</v>
      </c>
      <c r="E554" s="29">
        <v>0</v>
      </c>
      <c r="F554" s="29">
        <v>9</v>
      </c>
      <c r="G554" s="29">
        <v>1536</v>
      </c>
      <c r="H554" s="29">
        <v>1536</v>
      </c>
      <c r="I554" s="29" t="s">
        <v>8500</v>
      </c>
      <c r="J554" s="29" t="s">
        <v>8501</v>
      </c>
      <c r="K554" s="50">
        <v>2.37504655055035E+16</v>
      </c>
      <c r="L554" s="50">
        <v>9036732041927470</v>
      </c>
      <c r="M554" s="50">
        <v>-5553917058462960</v>
      </c>
      <c r="N554" s="29" t="s">
        <v>18977</v>
      </c>
      <c r="O554" s="29">
        <v>1</v>
      </c>
      <c r="P554" s="29">
        <v>0</v>
      </c>
      <c r="Q554" s="29" t="s">
        <v>19051</v>
      </c>
      <c r="R554" s="29" t="s">
        <v>8</v>
      </c>
      <c r="S554" s="29" t="s">
        <v>8</v>
      </c>
      <c r="T554" s="29" t="s">
        <v>8</v>
      </c>
      <c r="U554" s="29" t="s">
        <v>8</v>
      </c>
      <c r="V554" s="29">
        <v>5</v>
      </c>
      <c r="W554" s="29" t="s">
        <v>3504</v>
      </c>
      <c r="X554" s="29">
        <v>0</v>
      </c>
      <c r="Y554" s="29" t="s">
        <v>8</v>
      </c>
      <c r="Z554" s="29">
        <v>1</v>
      </c>
      <c r="AA554" s="29" t="s">
        <v>18988</v>
      </c>
      <c r="AB554" s="29" t="s">
        <v>19052</v>
      </c>
      <c r="AC554" s="29" t="s">
        <v>8</v>
      </c>
      <c r="AD554" s="29" t="s">
        <v>8</v>
      </c>
      <c r="AE554" s="29" t="s">
        <v>8</v>
      </c>
      <c r="AF554" s="29" t="s">
        <v>8</v>
      </c>
      <c r="AG554" s="29" t="s">
        <v>8</v>
      </c>
      <c r="AH554" s="29" t="s">
        <v>8</v>
      </c>
      <c r="AI554" s="29" t="s">
        <v>8</v>
      </c>
      <c r="AJ554" s="29" t="s">
        <v>8</v>
      </c>
      <c r="AK554" s="29" t="s">
        <v>8</v>
      </c>
      <c r="AL554" s="29" t="s">
        <v>8</v>
      </c>
      <c r="AM554" s="29" t="s">
        <v>8</v>
      </c>
      <c r="AN554" s="29" t="s">
        <v>8</v>
      </c>
      <c r="AO554" s="29" t="s">
        <v>8</v>
      </c>
      <c r="AP554" s="29" t="s">
        <v>8</v>
      </c>
      <c r="AQ554" s="29" t="s">
        <v>8</v>
      </c>
      <c r="AR554" s="29" t="s">
        <v>8</v>
      </c>
      <c r="AS554" s="29" t="s">
        <v>8</v>
      </c>
      <c r="AT554" s="29" t="s">
        <v>8</v>
      </c>
      <c r="AU554" s="29" t="s">
        <v>8</v>
      </c>
      <c r="AV554" s="29" t="s">
        <v>8</v>
      </c>
      <c r="AW554" s="29" t="s">
        <v>8</v>
      </c>
      <c r="AX554" s="29" t="s">
        <v>8</v>
      </c>
      <c r="AY554" s="29" t="s">
        <v>8</v>
      </c>
      <c r="AZ554" s="29" t="s">
        <v>8</v>
      </c>
      <c r="BA554" s="29" t="s">
        <v>8</v>
      </c>
      <c r="BB554" s="29" t="s">
        <v>8</v>
      </c>
      <c r="BC554" s="29" t="s">
        <v>8</v>
      </c>
      <c r="BD554" s="29" t="s">
        <v>8</v>
      </c>
      <c r="BE554" s="29" t="s">
        <v>8</v>
      </c>
      <c r="BF554" s="29" t="s">
        <v>8</v>
      </c>
      <c r="BG554" s="29" t="s">
        <v>8</v>
      </c>
      <c r="BH554" s="29" t="s">
        <v>8</v>
      </c>
      <c r="BI554" s="29" t="s">
        <v>8</v>
      </c>
      <c r="BJ554" s="29" t="s">
        <v>8</v>
      </c>
      <c r="BK554" s="29" t="s">
        <v>8</v>
      </c>
      <c r="BL554" s="29" t="s">
        <v>8</v>
      </c>
      <c r="BM554" s="29" t="s">
        <v>8</v>
      </c>
      <c r="BN554" s="29" t="s">
        <v>8</v>
      </c>
      <c r="BO554" s="29" t="s">
        <v>8</v>
      </c>
      <c r="BP554" s="29" t="s">
        <v>8</v>
      </c>
      <c r="BQ554" s="29" t="s">
        <v>8</v>
      </c>
      <c r="BR554" s="29" t="s">
        <v>8</v>
      </c>
      <c r="BS554" s="29" t="s">
        <v>8487</v>
      </c>
      <c r="BT554" s="29" t="b">
        <v>1</v>
      </c>
      <c r="BU554" s="29" t="b">
        <v>0</v>
      </c>
      <c r="BV554" s="29" t="b">
        <v>0</v>
      </c>
      <c r="BW554" s="29" t="b">
        <v>0</v>
      </c>
      <c r="BX554" s="29" t="b">
        <v>0</v>
      </c>
      <c r="BY554" s="29" t="b">
        <v>1</v>
      </c>
      <c r="BZ554" s="29" t="b">
        <v>0</v>
      </c>
      <c r="CA554" s="29" t="b">
        <v>0</v>
      </c>
      <c r="CB554" s="29">
        <v>1</v>
      </c>
      <c r="CC554" s="29" t="s">
        <v>8502</v>
      </c>
      <c r="CD554" s="29" t="s">
        <v>8503</v>
      </c>
      <c r="CE554" s="29" t="s">
        <v>8504</v>
      </c>
      <c r="CF554" s="29" t="s">
        <v>8505</v>
      </c>
    </row>
    <row r="555" spans="1:84" x14ac:dyDescent="0.25">
      <c r="A555" s="29" t="s">
        <v>8506</v>
      </c>
      <c r="B555" s="29">
        <v>310410942995952</v>
      </c>
      <c r="C555" s="29">
        <v>8.9014103279429894E+19</v>
      </c>
      <c r="D555" s="29">
        <v>353118083539513</v>
      </c>
      <c r="E555" s="29">
        <v>0</v>
      </c>
      <c r="F555" s="29">
        <v>7</v>
      </c>
      <c r="G555" s="29">
        <v>1533</v>
      </c>
      <c r="H555" s="29">
        <v>1533</v>
      </c>
      <c r="I555" s="29" t="s">
        <v>8507</v>
      </c>
      <c r="J555" s="29" t="s">
        <v>8508</v>
      </c>
      <c r="K555" s="50">
        <v>2.37545624691535E+16</v>
      </c>
      <c r="L555" s="50">
        <v>9037614563049160</v>
      </c>
      <c r="M555" s="50">
        <v>-3063233760999210</v>
      </c>
      <c r="N555" s="29" t="s">
        <v>18978</v>
      </c>
      <c r="O555" s="29">
        <v>1</v>
      </c>
      <c r="P555" s="29">
        <v>0</v>
      </c>
      <c r="Q555" s="29" t="s">
        <v>8</v>
      </c>
      <c r="R555" s="29" t="s">
        <v>8</v>
      </c>
      <c r="S555" s="29" t="s">
        <v>8</v>
      </c>
      <c r="T555" s="29" t="s">
        <v>8</v>
      </c>
      <c r="U555" s="29" t="s">
        <v>8</v>
      </c>
      <c r="V555" s="29" t="s">
        <v>8</v>
      </c>
      <c r="W555" s="29" t="s">
        <v>8</v>
      </c>
      <c r="X555" s="29" t="s">
        <v>8</v>
      </c>
      <c r="Y555" s="29" t="s">
        <v>8</v>
      </c>
      <c r="Z555" s="29" t="s">
        <v>8</v>
      </c>
      <c r="AA555" s="29" t="s">
        <v>8</v>
      </c>
      <c r="AB555" s="29" t="s">
        <v>8</v>
      </c>
      <c r="AC555" s="29" t="s">
        <v>8</v>
      </c>
      <c r="AD555" s="29" t="s">
        <v>8</v>
      </c>
      <c r="AE555" s="29" t="s">
        <v>8</v>
      </c>
      <c r="AF555" s="29" t="s">
        <v>8</v>
      </c>
      <c r="AG555" s="29" t="s">
        <v>8</v>
      </c>
      <c r="AH555" s="29" t="s">
        <v>8</v>
      </c>
      <c r="AI555" s="29" t="s">
        <v>8</v>
      </c>
      <c r="AJ555" s="29" t="s">
        <v>8</v>
      </c>
      <c r="AK555" s="29" t="s">
        <v>8</v>
      </c>
      <c r="AL555" s="29" t="s">
        <v>8</v>
      </c>
      <c r="AM555" s="29" t="s">
        <v>8</v>
      </c>
      <c r="AN555" s="29" t="s">
        <v>8</v>
      </c>
      <c r="AO555" s="29" t="s">
        <v>8</v>
      </c>
      <c r="AP555" s="29" t="s">
        <v>8</v>
      </c>
      <c r="AQ555" s="29" t="s">
        <v>8</v>
      </c>
      <c r="AR555" s="29" t="s">
        <v>8</v>
      </c>
      <c r="AS555" s="29" t="s">
        <v>8</v>
      </c>
      <c r="AT555" s="29">
        <v>3</v>
      </c>
      <c r="AU555" s="29" t="s">
        <v>8</v>
      </c>
      <c r="AV555" s="29">
        <v>2</v>
      </c>
      <c r="AW555" s="29">
        <v>3</v>
      </c>
      <c r="AX555" s="29">
        <v>1</v>
      </c>
      <c r="AY555" s="29">
        <v>150</v>
      </c>
      <c r="AZ555" s="29">
        <v>1</v>
      </c>
      <c r="BA555" s="29" t="s">
        <v>8</v>
      </c>
      <c r="BB555" s="29" t="s">
        <v>8</v>
      </c>
      <c r="BC555" s="29" t="s">
        <v>8</v>
      </c>
      <c r="BD555" s="29" t="s">
        <v>8</v>
      </c>
      <c r="BE555" s="29" t="s">
        <v>8</v>
      </c>
      <c r="BF555" s="29" t="s">
        <v>8</v>
      </c>
      <c r="BG555" s="29" t="s">
        <v>8</v>
      </c>
      <c r="BH555" s="29" t="s">
        <v>8</v>
      </c>
      <c r="BI555" s="29" t="s">
        <v>8</v>
      </c>
      <c r="BJ555" s="29" t="s">
        <v>8</v>
      </c>
      <c r="BK555" s="29" t="s">
        <v>8</v>
      </c>
      <c r="BL555" s="29" t="s">
        <v>8</v>
      </c>
      <c r="BM555" s="29" t="s">
        <v>8</v>
      </c>
      <c r="BN555" s="29" t="s">
        <v>8</v>
      </c>
      <c r="BO555" s="29" t="s">
        <v>8</v>
      </c>
      <c r="BP555" s="29" t="s">
        <v>8</v>
      </c>
      <c r="BQ555" s="29" t="s">
        <v>8</v>
      </c>
      <c r="BR555" s="29" t="s">
        <v>8</v>
      </c>
      <c r="BS555" s="29" t="s">
        <v>1544</v>
      </c>
      <c r="BT555" s="29" t="b">
        <v>1</v>
      </c>
      <c r="BU555" s="29" t="b">
        <v>0</v>
      </c>
      <c r="BV555" s="29" t="b">
        <v>0</v>
      </c>
      <c r="BW555" s="29" t="b">
        <v>0</v>
      </c>
      <c r="BX555" s="29" t="b">
        <v>0</v>
      </c>
      <c r="BY555" s="29" t="b">
        <v>1</v>
      </c>
      <c r="BZ555" s="29" t="b">
        <v>0</v>
      </c>
      <c r="CA555" s="29" t="b">
        <v>0</v>
      </c>
      <c r="CB555" s="29">
        <v>1</v>
      </c>
      <c r="CC555" s="29" t="s">
        <v>8509</v>
      </c>
      <c r="CD555" s="29" t="s">
        <v>8510</v>
      </c>
      <c r="CE555" s="29" t="s">
        <v>8511</v>
      </c>
      <c r="CF555" s="29" t="s">
        <v>8512</v>
      </c>
    </row>
    <row r="556" spans="1:84" x14ac:dyDescent="0.25">
      <c r="A556" s="29" t="s">
        <v>8513</v>
      </c>
      <c r="B556" s="29">
        <v>310410942995952</v>
      </c>
      <c r="C556" s="29">
        <v>8.9014103279429894E+19</v>
      </c>
      <c r="D556" s="29">
        <v>353118083539513</v>
      </c>
      <c r="E556" s="29">
        <v>0</v>
      </c>
      <c r="F556" s="29">
        <v>9</v>
      </c>
      <c r="G556" s="29">
        <v>1537</v>
      </c>
      <c r="H556" s="29">
        <v>1537</v>
      </c>
      <c r="I556" s="29" t="s">
        <v>8514</v>
      </c>
      <c r="J556" s="29" t="s">
        <v>8515</v>
      </c>
      <c r="K556" s="50">
        <v>2.37547589877331E+16</v>
      </c>
      <c r="L556" s="50">
        <v>9037634761008290</v>
      </c>
      <c r="M556" s="50">
        <v>5850655571517270</v>
      </c>
      <c r="N556" s="29" t="s">
        <v>18977</v>
      </c>
      <c r="O556" s="29">
        <v>1</v>
      </c>
      <c r="P556" s="29">
        <v>0</v>
      </c>
      <c r="Q556" s="29" t="s">
        <v>18974</v>
      </c>
      <c r="R556" s="29" t="s">
        <v>8</v>
      </c>
      <c r="S556" s="29" t="s">
        <v>8</v>
      </c>
      <c r="T556" s="29" t="s">
        <v>8</v>
      </c>
      <c r="U556" s="29" t="s">
        <v>8</v>
      </c>
      <c r="V556" s="29">
        <v>5</v>
      </c>
      <c r="W556" s="29" t="s">
        <v>8516</v>
      </c>
      <c r="X556" s="29">
        <v>0</v>
      </c>
      <c r="Y556" s="29" t="s">
        <v>8</v>
      </c>
      <c r="Z556" s="29">
        <v>1</v>
      </c>
      <c r="AA556" s="29" t="s">
        <v>18998</v>
      </c>
      <c r="AB556" s="29" t="s">
        <v>18991</v>
      </c>
      <c r="AC556" s="29" t="s">
        <v>8</v>
      </c>
      <c r="AD556" s="29" t="s">
        <v>8</v>
      </c>
      <c r="AE556" s="29" t="s">
        <v>8</v>
      </c>
      <c r="AF556" s="29" t="s">
        <v>8</v>
      </c>
      <c r="AG556" s="29" t="s">
        <v>8</v>
      </c>
      <c r="AH556" s="29" t="s">
        <v>8</v>
      </c>
      <c r="AI556" s="29" t="s">
        <v>8</v>
      </c>
      <c r="AJ556" s="29" t="s">
        <v>8</v>
      </c>
      <c r="AK556" s="29" t="s">
        <v>8</v>
      </c>
      <c r="AL556" s="29" t="s">
        <v>8</v>
      </c>
      <c r="AM556" s="29" t="s">
        <v>8</v>
      </c>
      <c r="AN556" s="29" t="s">
        <v>8</v>
      </c>
      <c r="AO556" s="29" t="s">
        <v>8</v>
      </c>
      <c r="AP556" s="29" t="s">
        <v>8</v>
      </c>
      <c r="AQ556" s="29" t="s">
        <v>8</v>
      </c>
      <c r="AR556" s="29" t="s">
        <v>8</v>
      </c>
      <c r="AS556" s="29" t="s">
        <v>8</v>
      </c>
      <c r="AT556" s="29" t="s">
        <v>8</v>
      </c>
      <c r="AU556" s="29" t="s">
        <v>8</v>
      </c>
      <c r="AV556" s="29" t="s">
        <v>8</v>
      </c>
      <c r="AW556" s="29" t="s">
        <v>8</v>
      </c>
      <c r="AX556" s="29" t="s">
        <v>8</v>
      </c>
      <c r="AY556" s="29" t="s">
        <v>8</v>
      </c>
      <c r="AZ556" s="29" t="s">
        <v>8</v>
      </c>
      <c r="BA556" s="29" t="s">
        <v>8</v>
      </c>
      <c r="BB556" s="29" t="s">
        <v>8</v>
      </c>
      <c r="BC556" s="29" t="s">
        <v>8</v>
      </c>
      <c r="BD556" s="29" t="s">
        <v>8</v>
      </c>
      <c r="BE556" s="29" t="s">
        <v>8</v>
      </c>
      <c r="BF556" s="29" t="s">
        <v>8</v>
      </c>
      <c r="BG556" s="29" t="s">
        <v>8</v>
      </c>
      <c r="BH556" s="29" t="s">
        <v>8</v>
      </c>
      <c r="BI556" s="29" t="s">
        <v>8</v>
      </c>
      <c r="BJ556" s="29" t="s">
        <v>8</v>
      </c>
      <c r="BK556" s="29" t="s">
        <v>8</v>
      </c>
      <c r="BL556" s="29" t="s">
        <v>8</v>
      </c>
      <c r="BM556" s="29" t="s">
        <v>8</v>
      </c>
      <c r="BN556" s="29" t="s">
        <v>8</v>
      </c>
      <c r="BO556" s="29" t="s">
        <v>8</v>
      </c>
      <c r="BP556" s="29" t="s">
        <v>8</v>
      </c>
      <c r="BQ556" s="29" t="s">
        <v>8</v>
      </c>
      <c r="BR556" s="29" t="s">
        <v>8</v>
      </c>
      <c r="BS556" s="29" t="s">
        <v>1544</v>
      </c>
      <c r="BT556" s="29" t="b">
        <v>1</v>
      </c>
      <c r="BU556" s="29" t="b">
        <v>0</v>
      </c>
      <c r="BV556" s="29" t="b">
        <v>0</v>
      </c>
      <c r="BW556" s="29" t="b">
        <v>0</v>
      </c>
      <c r="BX556" s="29" t="b">
        <v>0</v>
      </c>
      <c r="BY556" s="29" t="b">
        <v>1</v>
      </c>
      <c r="BZ556" s="29" t="b">
        <v>0</v>
      </c>
      <c r="CA556" s="29" t="b">
        <v>0</v>
      </c>
      <c r="CB556" s="29">
        <v>1</v>
      </c>
      <c r="CC556" s="29" t="s">
        <v>8517</v>
      </c>
      <c r="CD556" s="29" t="s">
        <v>8518</v>
      </c>
      <c r="CE556" s="29" t="s">
        <v>8519</v>
      </c>
      <c r="CF556" s="29" t="s">
        <v>8520</v>
      </c>
    </row>
    <row r="557" spans="1:84" x14ac:dyDescent="0.25">
      <c r="A557" s="29" t="s">
        <v>8521</v>
      </c>
      <c r="B557" s="29">
        <v>310410942995952</v>
      </c>
      <c r="C557" s="29">
        <v>8.9014103279429894E+19</v>
      </c>
      <c r="D557" s="29">
        <v>353118083539513</v>
      </c>
      <c r="E557" s="29">
        <v>0</v>
      </c>
      <c r="F557" s="29">
        <v>3</v>
      </c>
      <c r="G557" s="29">
        <v>1534</v>
      </c>
      <c r="H557" s="29">
        <v>1534</v>
      </c>
      <c r="I557" s="29" t="s">
        <v>8522</v>
      </c>
      <c r="J557" s="29" t="s">
        <v>8523</v>
      </c>
      <c r="K557" s="50">
        <v>2.37542148266255E+16</v>
      </c>
      <c r="L557" s="50">
        <v>9037528163364800</v>
      </c>
      <c r="M557" s="50">
        <v>-1.18476503676107E+16</v>
      </c>
      <c r="N557" s="29" t="s">
        <v>18977</v>
      </c>
      <c r="O557" s="29">
        <v>1</v>
      </c>
      <c r="P557" s="29">
        <v>0</v>
      </c>
      <c r="Q557" s="29" t="s">
        <v>19190</v>
      </c>
      <c r="R557" s="29" t="s">
        <v>8</v>
      </c>
      <c r="S557" s="29" t="s">
        <v>8</v>
      </c>
      <c r="T557" s="29" t="s">
        <v>8</v>
      </c>
      <c r="U557" s="29" t="s">
        <v>8</v>
      </c>
      <c r="V557" s="29" t="s">
        <v>8</v>
      </c>
      <c r="W557" s="29" t="s">
        <v>8</v>
      </c>
      <c r="X557" s="29" t="s">
        <v>8</v>
      </c>
      <c r="Y557" s="29" t="s">
        <v>8</v>
      </c>
      <c r="Z557" s="29" t="s">
        <v>8</v>
      </c>
      <c r="AA557" s="29" t="s">
        <v>8</v>
      </c>
      <c r="AB557" s="29" t="s">
        <v>8</v>
      </c>
      <c r="AC557" s="29" t="s">
        <v>8</v>
      </c>
      <c r="AD557" s="29" t="s">
        <v>8</v>
      </c>
      <c r="AE557" s="29" t="s">
        <v>8</v>
      </c>
      <c r="AF557" s="29" t="s">
        <v>8</v>
      </c>
      <c r="AG557" s="29">
        <v>1</v>
      </c>
      <c r="AH557" s="29">
        <v>6</v>
      </c>
      <c r="AI557" s="29" t="s">
        <v>3504</v>
      </c>
      <c r="AJ557" s="29">
        <v>1</v>
      </c>
      <c r="AK557" s="29" t="s">
        <v>18974</v>
      </c>
      <c r="AL557" s="29" t="s">
        <v>19003</v>
      </c>
      <c r="AM557" s="29" t="s">
        <v>8</v>
      </c>
      <c r="AN557" s="29" t="s">
        <v>8</v>
      </c>
      <c r="AO557" s="29" t="s">
        <v>8</v>
      </c>
      <c r="AP557" s="29" t="s">
        <v>8</v>
      </c>
      <c r="AQ557" s="29" t="s">
        <v>8</v>
      </c>
      <c r="AR557" s="29" t="s">
        <v>8</v>
      </c>
      <c r="AS557" s="29" t="s">
        <v>8</v>
      </c>
      <c r="AT557" s="29" t="s">
        <v>8</v>
      </c>
      <c r="AU557" s="29" t="s">
        <v>8</v>
      </c>
      <c r="AV557" s="29" t="s">
        <v>8</v>
      </c>
      <c r="AW557" s="29" t="s">
        <v>8</v>
      </c>
      <c r="AX557" s="29" t="s">
        <v>8</v>
      </c>
      <c r="AY557" s="29" t="s">
        <v>8</v>
      </c>
      <c r="AZ557" s="29" t="s">
        <v>8</v>
      </c>
      <c r="BA557" s="29" t="s">
        <v>8</v>
      </c>
      <c r="BB557" s="29" t="s">
        <v>8</v>
      </c>
      <c r="BC557" s="29" t="s">
        <v>8</v>
      </c>
      <c r="BD557" s="29" t="s">
        <v>8</v>
      </c>
      <c r="BE557" s="29" t="s">
        <v>8</v>
      </c>
      <c r="BF557" s="29" t="s">
        <v>8</v>
      </c>
      <c r="BG557" s="29" t="s">
        <v>8</v>
      </c>
      <c r="BH557" s="29" t="s">
        <v>8</v>
      </c>
      <c r="BI557" s="29" t="s">
        <v>8</v>
      </c>
      <c r="BJ557" s="29" t="s">
        <v>8</v>
      </c>
      <c r="BK557" s="29" t="s">
        <v>8</v>
      </c>
      <c r="BL557" s="29" t="s">
        <v>8</v>
      </c>
      <c r="BM557" s="29" t="s">
        <v>8</v>
      </c>
      <c r="BN557" s="29" t="s">
        <v>8</v>
      </c>
      <c r="BO557" s="29" t="s">
        <v>8</v>
      </c>
      <c r="BP557" s="29" t="s">
        <v>8</v>
      </c>
      <c r="BQ557" s="29" t="s">
        <v>8</v>
      </c>
      <c r="BR557" s="29" t="s">
        <v>8</v>
      </c>
      <c r="BS557" s="29" t="s">
        <v>8487</v>
      </c>
      <c r="BT557" s="29" t="b">
        <v>1</v>
      </c>
      <c r="BU557" s="29" t="b">
        <v>0</v>
      </c>
      <c r="BV557" s="29" t="b">
        <v>0</v>
      </c>
      <c r="BW557" s="29" t="b">
        <v>0</v>
      </c>
      <c r="BX557" s="29" t="b">
        <v>0</v>
      </c>
      <c r="BY557" s="29" t="b">
        <v>1</v>
      </c>
      <c r="BZ557" s="29" t="b">
        <v>0</v>
      </c>
      <c r="CA557" s="29" t="b">
        <v>0</v>
      </c>
      <c r="CB557" s="29">
        <v>1</v>
      </c>
      <c r="CC557" s="29" t="s">
        <v>8524</v>
      </c>
      <c r="CD557" s="29" t="s">
        <v>8525</v>
      </c>
      <c r="CE557" s="29" t="s">
        <v>8526</v>
      </c>
      <c r="CF557" s="29" t="s">
        <v>8527</v>
      </c>
    </row>
    <row r="558" spans="1:84" x14ac:dyDescent="0.25">
      <c r="A558" s="29" t="s">
        <v>8528</v>
      </c>
      <c r="B558" s="29">
        <v>310410942995952</v>
      </c>
      <c r="C558" s="29">
        <v>8.9014103279429894E+19</v>
      </c>
      <c r="D558" s="29">
        <v>353118083539513</v>
      </c>
      <c r="E558" s="29">
        <v>0</v>
      </c>
      <c r="F558" s="29">
        <v>3</v>
      </c>
      <c r="G558" s="29">
        <v>1535</v>
      </c>
      <c r="H558" s="29">
        <v>1535</v>
      </c>
      <c r="I558" s="29" t="s">
        <v>8529</v>
      </c>
      <c r="J558" s="29" t="s">
        <v>8530</v>
      </c>
      <c r="K558" s="50">
        <v>2.37532150894782E+16</v>
      </c>
      <c r="L558" s="50">
        <v>9037550165898810</v>
      </c>
      <c r="M558" s="50">
        <v>-6034433218949</v>
      </c>
      <c r="N558" s="29" t="s">
        <v>18978</v>
      </c>
      <c r="O558" s="29">
        <v>1</v>
      </c>
      <c r="P558" s="29">
        <v>0</v>
      </c>
      <c r="Q558" s="29" t="s">
        <v>18998</v>
      </c>
      <c r="R558" s="29" t="s">
        <v>8</v>
      </c>
      <c r="S558" s="29" t="s">
        <v>8</v>
      </c>
      <c r="T558" s="29" t="s">
        <v>8</v>
      </c>
      <c r="U558" s="29" t="s">
        <v>8</v>
      </c>
      <c r="V558" s="29" t="s">
        <v>8</v>
      </c>
      <c r="W558" s="29" t="s">
        <v>8</v>
      </c>
      <c r="X558" s="29" t="s">
        <v>8</v>
      </c>
      <c r="Y558" s="29" t="s">
        <v>8</v>
      </c>
      <c r="Z558" s="29" t="s">
        <v>8</v>
      </c>
      <c r="AA558" s="29" t="s">
        <v>8</v>
      </c>
      <c r="AB558" s="29" t="s">
        <v>8</v>
      </c>
      <c r="AC558" s="29" t="s">
        <v>8</v>
      </c>
      <c r="AD558" s="29" t="s">
        <v>8</v>
      </c>
      <c r="AE558" s="29" t="s">
        <v>8</v>
      </c>
      <c r="AF558" s="29" t="s">
        <v>8</v>
      </c>
      <c r="AG558" s="29">
        <v>1</v>
      </c>
      <c r="AH558" s="29">
        <v>6</v>
      </c>
      <c r="AI558" s="29" t="s">
        <v>3504</v>
      </c>
      <c r="AJ558" s="29">
        <v>1</v>
      </c>
      <c r="AK558" s="29" t="s">
        <v>18988</v>
      </c>
      <c r="AL558" s="29" t="s">
        <v>19003</v>
      </c>
      <c r="AM558" s="29" t="s">
        <v>8</v>
      </c>
      <c r="AN558" s="29" t="s">
        <v>8</v>
      </c>
      <c r="AO558" s="29" t="s">
        <v>8</v>
      </c>
      <c r="AP558" s="29" t="s">
        <v>8</v>
      </c>
      <c r="AQ558" s="29" t="s">
        <v>8</v>
      </c>
      <c r="AR558" s="29" t="s">
        <v>8</v>
      </c>
      <c r="AS558" s="29" t="s">
        <v>8</v>
      </c>
      <c r="AT558" s="29" t="s">
        <v>8</v>
      </c>
      <c r="AU558" s="29" t="s">
        <v>8</v>
      </c>
      <c r="AV558" s="29" t="s">
        <v>8</v>
      </c>
      <c r="AW558" s="29" t="s">
        <v>8</v>
      </c>
      <c r="AX558" s="29" t="s">
        <v>8</v>
      </c>
      <c r="AY558" s="29" t="s">
        <v>8</v>
      </c>
      <c r="AZ558" s="29" t="s">
        <v>8</v>
      </c>
      <c r="BA558" s="29" t="s">
        <v>8</v>
      </c>
      <c r="BB558" s="29" t="s">
        <v>8</v>
      </c>
      <c r="BC558" s="29" t="s">
        <v>8</v>
      </c>
      <c r="BD558" s="29" t="s">
        <v>8</v>
      </c>
      <c r="BE558" s="29" t="s">
        <v>8</v>
      </c>
      <c r="BF558" s="29" t="s">
        <v>8</v>
      </c>
      <c r="BG558" s="29" t="s">
        <v>8</v>
      </c>
      <c r="BH558" s="29" t="s">
        <v>8</v>
      </c>
      <c r="BI558" s="29" t="s">
        <v>8</v>
      </c>
      <c r="BJ558" s="29" t="s">
        <v>8</v>
      </c>
      <c r="BK558" s="29" t="s">
        <v>8</v>
      </c>
      <c r="BL558" s="29" t="s">
        <v>8</v>
      </c>
      <c r="BM558" s="29" t="s">
        <v>8</v>
      </c>
      <c r="BN558" s="29" t="s">
        <v>8</v>
      </c>
      <c r="BO558" s="29" t="s">
        <v>8</v>
      </c>
      <c r="BP558" s="29" t="s">
        <v>8</v>
      </c>
      <c r="BQ558" s="29" t="s">
        <v>8</v>
      </c>
      <c r="BR558" s="29" t="s">
        <v>8</v>
      </c>
      <c r="BS558" s="29" t="s">
        <v>8487</v>
      </c>
      <c r="BT558" s="29" t="b">
        <v>1</v>
      </c>
      <c r="BU558" s="29" t="b">
        <v>0</v>
      </c>
      <c r="BV558" s="29" t="b">
        <v>0</v>
      </c>
      <c r="BW558" s="29" t="b">
        <v>0</v>
      </c>
      <c r="BX558" s="29" t="b">
        <v>0</v>
      </c>
      <c r="BY558" s="29" t="b">
        <v>1</v>
      </c>
      <c r="BZ558" s="29" t="b">
        <v>0</v>
      </c>
      <c r="CA558" s="29" t="b">
        <v>0</v>
      </c>
      <c r="CB558" s="29">
        <v>1</v>
      </c>
      <c r="CC558" s="29" t="s">
        <v>8531</v>
      </c>
      <c r="CD558" s="29" t="s">
        <v>8532</v>
      </c>
      <c r="CE558" s="29" t="s">
        <v>8533</v>
      </c>
      <c r="CF558" s="29" t="s">
        <v>8534</v>
      </c>
    </row>
    <row r="559" spans="1:84" x14ac:dyDescent="0.25">
      <c r="A559" s="29" t="s">
        <v>8535</v>
      </c>
      <c r="B559" s="29">
        <v>310410942995952</v>
      </c>
      <c r="C559" s="29">
        <v>8.9014103279429894E+19</v>
      </c>
      <c r="D559" s="29">
        <v>353118083539513</v>
      </c>
      <c r="E559" s="29">
        <v>0</v>
      </c>
      <c r="F559" s="29">
        <v>2</v>
      </c>
      <c r="G559" s="29">
        <v>1539</v>
      </c>
      <c r="H559" s="29">
        <v>1539</v>
      </c>
      <c r="I559" s="29" t="s">
        <v>8536</v>
      </c>
      <c r="J559" s="29" t="s">
        <v>8537</v>
      </c>
      <c r="K559" s="50">
        <v>2.3752891266687E+16</v>
      </c>
      <c r="L559" s="50">
        <v>9037833870148540</v>
      </c>
      <c r="M559" s="50">
        <v>-2.99830397359242E+16</v>
      </c>
      <c r="N559" s="29" t="s">
        <v>18978</v>
      </c>
      <c r="O559" s="29">
        <v>1</v>
      </c>
      <c r="P559" s="29">
        <v>0</v>
      </c>
      <c r="Q559" s="29" t="s">
        <v>8</v>
      </c>
      <c r="R559" s="29" t="s">
        <v>8</v>
      </c>
      <c r="S559" s="29" t="s">
        <v>8</v>
      </c>
      <c r="T559" s="29" t="s">
        <v>8</v>
      </c>
      <c r="U559" s="29" t="s">
        <v>8</v>
      </c>
      <c r="V559" s="29" t="s">
        <v>8</v>
      </c>
      <c r="W559" s="29" t="s">
        <v>8</v>
      </c>
      <c r="X559" s="29" t="s">
        <v>8</v>
      </c>
      <c r="Y559" s="29" t="s">
        <v>8</v>
      </c>
      <c r="Z559" s="29" t="s">
        <v>8</v>
      </c>
      <c r="AA559" s="29" t="s">
        <v>8</v>
      </c>
      <c r="AB559" s="29" t="s">
        <v>8</v>
      </c>
      <c r="AC559" s="29" t="s">
        <v>8</v>
      </c>
      <c r="AD559" s="29">
        <v>3</v>
      </c>
      <c r="AE559" s="29" t="s">
        <v>8</v>
      </c>
      <c r="AF559" s="29">
        <v>3</v>
      </c>
      <c r="AG559" s="29" t="s">
        <v>8</v>
      </c>
      <c r="AH559" s="29" t="s">
        <v>8</v>
      </c>
      <c r="AI559" s="29" t="s">
        <v>8</v>
      </c>
      <c r="AJ559" s="29" t="s">
        <v>8</v>
      </c>
      <c r="AK559" s="29" t="s">
        <v>8</v>
      </c>
      <c r="AL559" s="29" t="s">
        <v>8</v>
      </c>
      <c r="AM559" s="29" t="s">
        <v>8</v>
      </c>
      <c r="AN559" s="29" t="s">
        <v>8</v>
      </c>
      <c r="AO559" s="29" t="s">
        <v>8</v>
      </c>
      <c r="AP559" s="29" t="s">
        <v>8</v>
      </c>
      <c r="AQ559" s="29" t="s">
        <v>8</v>
      </c>
      <c r="AR559" s="29" t="s">
        <v>8</v>
      </c>
      <c r="AS559" s="29" t="s">
        <v>8</v>
      </c>
      <c r="AT559" s="29" t="s">
        <v>8</v>
      </c>
      <c r="AU559" s="29" t="s">
        <v>8</v>
      </c>
      <c r="AV559" s="29" t="s">
        <v>8</v>
      </c>
      <c r="AW559" s="29" t="s">
        <v>8</v>
      </c>
      <c r="AX559" s="29" t="s">
        <v>8</v>
      </c>
      <c r="AY559" s="29" t="s">
        <v>8</v>
      </c>
      <c r="AZ559" s="29" t="s">
        <v>8</v>
      </c>
      <c r="BA559" s="29" t="s">
        <v>8</v>
      </c>
      <c r="BB559" s="29" t="s">
        <v>8</v>
      </c>
      <c r="BC559" s="29" t="s">
        <v>8</v>
      </c>
      <c r="BD559" s="29" t="s">
        <v>8</v>
      </c>
      <c r="BE559" s="29" t="s">
        <v>8</v>
      </c>
      <c r="BF559" s="29" t="s">
        <v>8</v>
      </c>
      <c r="BG559" s="29" t="s">
        <v>8</v>
      </c>
      <c r="BH559" s="29" t="s">
        <v>8</v>
      </c>
      <c r="BI559" s="29" t="s">
        <v>8</v>
      </c>
      <c r="BJ559" s="29" t="s">
        <v>8</v>
      </c>
      <c r="BK559" s="29" t="s">
        <v>8</v>
      </c>
      <c r="BL559" s="29" t="s">
        <v>8</v>
      </c>
      <c r="BM559" s="29" t="s">
        <v>8</v>
      </c>
      <c r="BN559" s="29" t="s">
        <v>8</v>
      </c>
      <c r="BO559" s="29" t="s">
        <v>8</v>
      </c>
      <c r="BP559" s="29" t="s">
        <v>8</v>
      </c>
      <c r="BQ559" s="29" t="s">
        <v>8</v>
      </c>
      <c r="BR559" s="29" t="s">
        <v>8</v>
      </c>
      <c r="BS559" s="29" t="s">
        <v>8487</v>
      </c>
      <c r="BT559" s="29" t="b">
        <v>1</v>
      </c>
      <c r="BU559" s="29" t="b">
        <v>0</v>
      </c>
      <c r="BV559" s="29" t="b">
        <v>0</v>
      </c>
      <c r="BW559" s="29" t="b">
        <v>0</v>
      </c>
      <c r="BX559" s="29" t="b">
        <v>0</v>
      </c>
      <c r="BY559" s="29" t="b">
        <v>1</v>
      </c>
      <c r="BZ559" s="29" t="b">
        <v>0</v>
      </c>
      <c r="CA559" s="29" t="b">
        <v>0</v>
      </c>
      <c r="CB559" s="29">
        <v>1</v>
      </c>
      <c r="CC559" s="29" t="s">
        <v>8538</v>
      </c>
      <c r="CD559" s="29" t="s">
        <v>8539</v>
      </c>
      <c r="CE559" s="29" t="s">
        <v>8540</v>
      </c>
      <c r="CF559" s="29" t="s">
        <v>8541</v>
      </c>
    </row>
    <row r="560" spans="1:84" x14ac:dyDescent="0.25">
      <c r="A560" s="29" t="s">
        <v>8542</v>
      </c>
      <c r="B560" s="29">
        <v>310410942995952</v>
      </c>
      <c r="C560" s="29">
        <v>8.9014103279429894E+19</v>
      </c>
      <c r="D560" s="29">
        <v>353118083539513</v>
      </c>
      <c r="E560" s="29">
        <v>0</v>
      </c>
      <c r="F560" s="29">
        <v>2</v>
      </c>
      <c r="G560" s="29">
        <v>1540</v>
      </c>
      <c r="H560" s="29">
        <v>1540</v>
      </c>
      <c r="I560" s="29" t="s">
        <v>8543</v>
      </c>
      <c r="J560" s="29" t="s">
        <v>8544</v>
      </c>
      <c r="K560" s="50">
        <v>2375286895272020</v>
      </c>
      <c r="L560" s="50">
        <v>9037885402014010</v>
      </c>
      <c r="M560" s="50">
        <v>9760969045135670</v>
      </c>
      <c r="N560" s="29" t="s">
        <v>18978</v>
      </c>
      <c r="O560" s="29">
        <v>1</v>
      </c>
      <c r="P560" s="29">
        <v>0</v>
      </c>
      <c r="Q560" s="29" t="s">
        <v>8</v>
      </c>
      <c r="R560" s="29" t="s">
        <v>8</v>
      </c>
      <c r="S560" s="29" t="s">
        <v>8</v>
      </c>
      <c r="T560" s="29" t="s">
        <v>8</v>
      </c>
      <c r="U560" s="29" t="s">
        <v>8</v>
      </c>
      <c r="V560" s="29" t="s">
        <v>8</v>
      </c>
      <c r="W560" s="29" t="s">
        <v>8</v>
      </c>
      <c r="X560" s="29" t="s">
        <v>8</v>
      </c>
      <c r="Y560" s="29" t="s">
        <v>8</v>
      </c>
      <c r="Z560" s="29" t="s">
        <v>8</v>
      </c>
      <c r="AA560" s="29" t="s">
        <v>8</v>
      </c>
      <c r="AB560" s="29" t="s">
        <v>8</v>
      </c>
      <c r="AC560" s="29" t="s">
        <v>8</v>
      </c>
      <c r="AD560" s="29">
        <v>2</v>
      </c>
      <c r="AE560" s="29" t="s">
        <v>8</v>
      </c>
      <c r="AF560" s="29">
        <v>1</v>
      </c>
      <c r="AG560" s="29" t="s">
        <v>8</v>
      </c>
      <c r="AH560" s="29" t="s">
        <v>8</v>
      </c>
      <c r="AI560" s="29" t="s">
        <v>8</v>
      </c>
      <c r="AJ560" s="29" t="s">
        <v>8</v>
      </c>
      <c r="AK560" s="29" t="s">
        <v>8</v>
      </c>
      <c r="AL560" s="29" t="s">
        <v>8</v>
      </c>
      <c r="AM560" s="29" t="s">
        <v>8</v>
      </c>
      <c r="AN560" s="29" t="s">
        <v>8</v>
      </c>
      <c r="AO560" s="29" t="s">
        <v>8</v>
      </c>
      <c r="AP560" s="29" t="s">
        <v>8</v>
      </c>
      <c r="AQ560" s="29" t="s">
        <v>8</v>
      </c>
      <c r="AR560" s="29" t="s">
        <v>8</v>
      </c>
      <c r="AS560" s="29" t="s">
        <v>8</v>
      </c>
      <c r="AT560" s="29" t="s">
        <v>8</v>
      </c>
      <c r="AU560" s="29" t="s">
        <v>8</v>
      </c>
      <c r="AV560" s="29" t="s">
        <v>8</v>
      </c>
      <c r="AW560" s="29" t="s">
        <v>8</v>
      </c>
      <c r="AX560" s="29" t="s">
        <v>8</v>
      </c>
      <c r="AY560" s="29" t="s">
        <v>8</v>
      </c>
      <c r="AZ560" s="29" t="s">
        <v>8</v>
      </c>
      <c r="BA560" s="29" t="s">
        <v>8</v>
      </c>
      <c r="BB560" s="29" t="s">
        <v>8</v>
      </c>
      <c r="BC560" s="29" t="s">
        <v>8</v>
      </c>
      <c r="BD560" s="29" t="s">
        <v>8</v>
      </c>
      <c r="BE560" s="29" t="s">
        <v>8</v>
      </c>
      <c r="BF560" s="29" t="s">
        <v>8</v>
      </c>
      <c r="BG560" s="29" t="s">
        <v>8</v>
      </c>
      <c r="BH560" s="29" t="s">
        <v>8</v>
      </c>
      <c r="BI560" s="29" t="s">
        <v>8</v>
      </c>
      <c r="BJ560" s="29" t="s">
        <v>8</v>
      </c>
      <c r="BK560" s="29" t="s">
        <v>8</v>
      </c>
      <c r="BL560" s="29" t="s">
        <v>8</v>
      </c>
      <c r="BM560" s="29" t="s">
        <v>8</v>
      </c>
      <c r="BN560" s="29" t="s">
        <v>8</v>
      </c>
      <c r="BO560" s="29" t="s">
        <v>8</v>
      </c>
      <c r="BP560" s="29" t="s">
        <v>8</v>
      </c>
      <c r="BQ560" s="29" t="s">
        <v>8</v>
      </c>
      <c r="BR560" s="29" t="s">
        <v>8</v>
      </c>
      <c r="BS560" s="29" t="s">
        <v>8487</v>
      </c>
      <c r="BT560" s="29" t="b">
        <v>1</v>
      </c>
      <c r="BU560" s="29" t="b">
        <v>0</v>
      </c>
      <c r="BV560" s="29" t="b">
        <v>0</v>
      </c>
      <c r="BW560" s="29" t="b">
        <v>0</v>
      </c>
      <c r="BX560" s="29" t="b">
        <v>0</v>
      </c>
      <c r="BY560" s="29" t="b">
        <v>1</v>
      </c>
      <c r="BZ560" s="29" t="b">
        <v>0</v>
      </c>
      <c r="CA560" s="29" t="b">
        <v>0</v>
      </c>
      <c r="CB560" s="29">
        <v>1</v>
      </c>
      <c r="CC560" s="29" t="s">
        <v>8545</v>
      </c>
      <c r="CD560" s="29" t="s">
        <v>8546</v>
      </c>
      <c r="CE560" s="29" t="s">
        <v>8547</v>
      </c>
      <c r="CF560" s="29" t="s">
        <v>8548</v>
      </c>
    </row>
    <row r="561" spans="1:84" x14ac:dyDescent="0.25">
      <c r="A561" s="29" t="s">
        <v>8693</v>
      </c>
      <c r="B561" s="29">
        <v>310410928917370</v>
      </c>
      <c r="C561" s="29">
        <v>8.9014103279289106E+19</v>
      </c>
      <c r="D561" s="29">
        <v>353118081439583</v>
      </c>
      <c r="E561" s="29">
        <v>55</v>
      </c>
      <c r="F561" s="29">
        <v>3</v>
      </c>
      <c r="G561" s="29">
        <v>1544</v>
      </c>
      <c r="H561" s="29">
        <v>1544</v>
      </c>
      <c r="I561" s="29" t="s">
        <v>8694</v>
      </c>
      <c r="J561" s="29" t="s">
        <v>8695</v>
      </c>
      <c r="K561" s="50">
        <v>2377340502458110</v>
      </c>
      <c r="L561" s="50">
        <v>9041563519509370</v>
      </c>
      <c r="M561" s="50">
        <v>-4357668816934740</v>
      </c>
      <c r="N561" s="29" t="s">
        <v>18978</v>
      </c>
      <c r="O561" s="29">
        <v>1</v>
      </c>
      <c r="P561" s="29">
        <v>0</v>
      </c>
      <c r="Q561" s="29" t="s">
        <v>18974</v>
      </c>
      <c r="R561" s="29" t="s">
        <v>8</v>
      </c>
      <c r="S561" s="29" t="s">
        <v>8</v>
      </c>
      <c r="T561" s="29" t="s">
        <v>8</v>
      </c>
      <c r="U561" s="29" t="s">
        <v>8</v>
      </c>
      <c r="V561" s="29" t="s">
        <v>8</v>
      </c>
      <c r="W561" s="29" t="s">
        <v>8</v>
      </c>
      <c r="X561" s="29" t="s">
        <v>8</v>
      </c>
      <c r="Y561" s="29" t="s">
        <v>8</v>
      </c>
      <c r="Z561" s="29" t="s">
        <v>8</v>
      </c>
      <c r="AA561" s="29" t="s">
        <v>8</v>
      </c>
      <c r="AB561" s="29" t="s">
        <v>8</v>
      </c>
      <c r="AC561" s="29" t="s">
        <v>8</v>
      </c>
      <c r="AD561" s="29" t="s">
        <v>8</v>
      </c>
      <c r="AE561" s="29" t="s">
        <v>8</v>
      </c>
      <c r="AF561" s="29" t="s">
        <v>8</v>
      </c>
      <c r="AG561" s="29">
        <v>1</v>
      </c>
      <c r="AH561" s="29">
        <v>6</v>
      </c>
      <c r="AI561" s="29" t="s">
        <v>2295</v>
      </c>
      <c r="AJ561" s="29">
        <v>1</v>
      </c>
      <c r="AK561" s="29" t="s">
        <v>18975</v>
      </c>
      <c r="AL561" s="29" t="s">
        <v>19070</v>
      </c>
      <c r="AM561" s="29" t="s">
        <v>8</v>
      </c>
      <c r="AN561" s="29" t="s">
        <v>8</v>
      </c>
      <c r="AO561" s="29" t="s">
        <v>8</v>
      </c>
      <c r="AP561" s="29" t="s">
        <v>8</v>
      </c>
      <c r="AQ561" s="29" t="s">
        <v>8</v>
      </c>
      <c r="AR561" s="29" t="s">
        <v>8</v>
      </c>
      <c r="AS561" s="29" t="s">
        <v>8</v>
      </c>
      <c r="AT561" s="29" t="s">
        <v>8</v>
      </c>
      <c r="AU561" s="29" t="s">
        <v>8</v>
      </c>
      <c r="AV561" s="29" t="s">
        <v>8</v>
      </c>
      <c r="AW561" s="29" t="s">
        <v>8</v>
      </c>
      <c r="AX561" s="29" t="s">
        <v>8</v>
      </c>
      <c r="AY561" s="29" t="s">
        <v>8</v>
      </c>
      <c r="AZ561" s="29" t="s">
        <v>8</v>
      </c>
      <c r="BA561" s="29" t="s">
        <v>8</v>
      </c>
      <c r="BB561" s="29" t="s">
        <v>8</v>
      </c>
      <c r="BC561" s="29" t="s">
        <v>8</v>
      </c>
      <c r="BD561" s="29" t="s">
        <v>8</v>
      </c>
      <c r="BE561" s="29" t="s">
        <v>8</v>
      </c>
      <c r="BF561" s="29" t="s">
        <v>8</v>
      </c>
      <c r="BG561" s="29" t="s">
        <v>8</v>
      </c>
      <c r="BH561" s="29" t="s">
        <v>8</v>
      </c>
      <c r="BI561" s="29" t="s">
        <v>8</v>
      </c>
      <c r="BJ561" s="29" t="s">
        <v>8</v>
      </c>
      <c r="BK561" s="29" t="s">
        <v>8</v>
      </c>
      <c r="BL561" s="29" t="s">
        <v>8</v>
      </c>
      <c r="BM561" s="29" t="s">
        <v>8</v>
      </c>
      <c r="BN561" s="29" t="s">
        <v>8</v>
      </c>
      <c r="BO561" s="29" t="s">
        <v>8</v>
      </c>
      <c r="BP561" s="29" t="s">
        <v>8</v>
      </c>
      <c r="BQ561" s="29" t="s">
        <v>8</v>
      </c>
      <c r="BR561" s="29" t="s">
        <v>8</v>
      </c>
      <c r="BS561" s="29" t="s">
        <v>8696</v>
      </c>
      <c r="BT561" s="29" t="b">
        <v>1</v>
      </c>
      <c r="BU561" s="29" t="b">
        <v>0</v>
      </c>
      <c r="BV561" s="29" t="b">
        <v>1</v>
      </c>
      <c r="BW561" s="29" t="b">
        <v>0</v>
      </c>
      <c r="BX561" s="29" t="b">
        <v>0</v>
      </c>
      <c r="BY561" s="29" t="b">
        <v>0</v>
      </c>
      <c r="BZ561" s="29" t="b">
        <v>0</v>
      </c>
      <c r="CA561" s="29" t="b">
        <v>0</v>
      </c>
      <c r="CB561" s="29">
        <v>1</v>
      </c>
      <c r="CC561" s="29" t="s">
        <v>8697</v>
      </c>
      <c r="CD561" s="29" t="s">
        <v>8698</v>
      </c>
      <c r="CE561" s="29" t="s">
        <v>8699</v>
      </c>
      <c r="CF561" s="29" t="s">
        <v>8700</v>
      </c>
    </row>
    <row r="562" spans="1:84" x14ac:dyDescent="0.25">
      <c r="A562" s="29" t="s">
        <v>8701</v>
      </c>
      <c r="B562" s="29">
        <v>310410928917370</v>
      </c>
      <c r="C562" s="29">
        <v>8.9014103279289106E+19</v>
      </c>
      <c r="D562" s="29">
        <v>353118081439583</v>
      </c>
      <c r="E562" s="29">
        <v>55</v>
      </c>
      <c r="F562" s="29">
        <v>7</v>
      </c>
      <c r="G562" s="29">
        <v>1541</v>
      </c>
      <c r="H562" s="29">
        <v>1541</v>
      </c>
      <c r="I562" s="29" t="s">
        <v>8702</v>
      </c>
      <c r="J562" s="29" t="s">
        <v>8703</v>
      </c>
      <c r="K562" s="50">
        <v>2377355514727820</v>
      </c>
      <c r="L562" s="50">
        <v>9041564869580720</v>
      </c>
      <c r="M562" s="50">
        <v>-1.25620365941911E+16</v>
      </c>
      <c r="N562" s="29" t="s">
        <v>18978</v>
      </c>
      <c r="O562" s="29">
        <v>2</v>
      </c>
      <c r="P562" s="29">
        <v>0</v>
      </c>
      <c r="Q562" s="29" t="s">
        <v>8</v>
      </c>
      <c r="R562" s="29" t="s">
        <v>8</v>
      </c>
      <c r="S562" s="29" t="s">
        <v>8</v>
      </c>
      <c r="T562" s="29" t="s">
        <v>8</v>
      </c>
      <c r="U562" s="29" t="s">
        <v>8</v>
      </c>
      <c r="V562" s="29" t="s">
        <v>8</v>
      </c>
      <c r="W562" s="29" t="s">
        <v>8</v>
      </c>
      <c r="X562" s="29" t="s">
        <v>8</v>
      </c>
      <c r="Y562" s="29" t="s">
        <v>8</v>
      </c>
      <c r="Z562" s="29" t="s">
        <v>8</v>
      </c>
      <c r="AA562" s="29" t="s">
        <v>8</v>
      </c>
      <c r="AB562" s="29" t="s">
        <v>8</v>
      </c>
      <c r="AC562" s="29" t="s">
        <v>8</v>
      </c>
      <c r="AD562" s="29" t="s">
        <v>8</v>
      </c>
      <c r="AE562" s="29" t="s">
        <v>8</v>
      </c>
      <c r="AF562" s="29" t="s">
        <v>8</v>
      </c>
      <c r="AG562" s="29" t="s">
        <v>8</v>
      </c>
      <c r="AH562" s="29" t="s">
        <v>8</v>
      </c>
      <c r="AI562" s="29" t="s">
        <v>8</v>
      </c>
      <c r="AJ562" s="29" t="s">
        <v>8</v>
      </c>
      <c r="AK562" s="29" t="s">
        <v>8</v>
      </c>
      <c r="AL562" s="29" t="s">
        <v>8</v>
      </c>
      <c r="AM562" s="29" t="s">
        <v>8</v>
      </c>
      <c r="AN562" s="29" t="s">
        <v>8</v>
      </c>
      <c r="AO562" s="29" t="s">
        <v>8</v>
      </c>
      <c r="AP562" s="29" t="s">
        <v>8</v>
      </c>
      <c r="AQ562" s="29" t="s">
        <v>8</v>
      </c>
      <c r="AR562" s="29" t="s">
        <v>8</v>
      </c>
      <c r="AS562" s="29" t="s">
        <v>8</v>
      </c>
      <c r="AT562" s="29">
        <v>3</v>
      </c>
      <c r="AU562" s="29" t="s">
        <v>8</v>
      </c>
      <c r="AV562" s="29">
        <v>2</v>
      </c>
      <c r="AW562" s="29">
        <v>2</v>
      </c>
      <c r="AX562" s="29">
        <v>1</v>
      </c>
      <c r="AY562" s="29">
        <v>90</v>
      </c>
      <c r="AZ562" s="29">
        <v>1</v>
      </c>
      <c r="BA562" s="29" t="s">
        <v>8</v>
      </c>
      <c r="BB562" s="29" t="s">
        <v>8</v>
      </c>
      <c r="BC562" s="29" t="s">
        <v>8</v>
      </c>
      <c r="BD562" s="29" t="s">
        <v>8</v>
      </c>
      <c r="BE562" s="29" t="s">
        <v>8</v>
      </c>
      <c r="BF562" s="29" t="s">
        <v>8</v>
      </c>
      <c r="BG562" s="29" t="s">
        <v>8</v>
      </c>
      <c r="BH562" s="29" t="s">
        <v>8</v>
      </c>
      <c r="BI562" s="29" t="s">
        <v>8</v>
      </c>
      <c r="BJ562" s="29" t="s">
        <v>8</v>
      </c>
      <c r="BK562" s="29" t="s">
        <v>8</v>
      </c>
      <c r="BL562" s="29" t="s">
        <v>8</v>
      </c>
      <c r="BM562" s="29" t="s">
        <v>8</v>
      </c>
      <c r="BN562" s="29" t="s">
        <v>8</v>
      </c>
      <c r="BO562" s="29" t="s">
        <v>8</v>
      </c>
      <c r="BP562" s="29" t="s">
        <v>8</v>
      </c>
      <c r="BQ562" s="29" t="s">
        <v>8</v>
      </c>
      <c r="BR562" s="29" t="s">
        <v>8</v>
      </c>
      <c r="BS562" s="29" t="s">
        <v>8704</v>
      </c>
      <c r="BT562" s="29" t="b">
        <v>1</v>
      </c>
      <c r="BU562" s="29" t="b">
        <v>0</v>
      </c>
      <c r="BV562" s="29" t="b">
        <v>1</v>
      </c>
      <c r="BW562" s="29" t="b">
        <v>0</v>
      </c>
      <c r="BX562" s="29" t="b">
        <v>0</v>
      </c>
      <c r="BY562" s="29" t="b">
        <v>0</v>
      </c>
      <c r="BZ562" s="29" t="b">
        <v>0</v>
      </c>
      <c r="CA562" s="29" t="b">
        <v>0</v>
      </c>
      <c r="CB562" s="29">
        <v>1</v>
      </c>
      <c r="CC562" s="29" t="s">
        <v>8705</v>
      </c>
      <c r="CD562" s="29" t="s">
        <v>8706</v>
      </c>
      <c r="CE562" s="29" t="s">
        <v>8707</v>
      </c>
      <c r="CF562" s="29" t="s">
        <v>8708</v>
      </c>
    </row>
    <row r="563" spans="1:84" x14ac:dyDescent="0.25">
      <c r="A563" s="29" t="s">
        <v>8709</v>
      </c>
      <c r="B563" s="29">
        <v>310410928917370</v>
      </c>
      <c r="C563" s="29">
        <v>8.9014103279289106E+19</v>
      </c>
      <c r="D563" s="29">
        <v>353118081439583</v>
      </c>
      <c r="E563" s="29">
        <v>55</v>
      </c>
      <c r="F563" s="29">
        <v>9</v>
      </c>
      <c r="G563" s="29">
        <v>1546</v>
      </c>
      <c r="H563" s="29">
        <v>1546</v>
      </c>
      <c r="I563" s="29" t="s">
        <v>8710</v>
      </c>
      <c r="J563" s="29" t="s">
        <v>8711</v>
      </c>
      <c r="K563" s="50">
        <v>2377623542741520</v>
      </c>
      <c r="L563" s="50">
        <v>9041619293577340</v>
      </c>
      <c r="M563" s="50">
        <v>-3.54321002979383E+16</v>
      </c>
      <c r="N563" s="29" t="s">
        <v>18978</v>
      </c>
      <c r="O563" s="29">
        <v>1</v>
      </c>
      <c r="P563" s="29">
        <v>0</v>
      </c>
      <c r="Q563" s="29" t="s">
        <v>19102</v>
      </c>
      <c r="R563" s="29" t="s">
        <v>8</v>
      </c>
      <c r="S563" s="29" t="s">
        <v>8</v>
      </c>
      <c r="T563" s="29" t="s">
        <v>8</v>
      </c>
      <c r="U563" s="29" t="s">
        <v>8</v>
      </c>
      <c r="V563" s="29">
        <v>5</v>
      </c>
      <c r="W563" s="29" t="s">
        <v>2295</v>
      </c>
      <c r="X563" s="29">
        <v>0</v>
      </c>
      <c r="Y563" s="29" t="s">
        <v>8</v>
      </c>
      <c r="Z563" s="29">
        <v>1</v>
      </c>
      <c r="AA563" s="29" t="s">
        <v>19003</v>
      </c>
      <c r="AB563" s="29" t="s">
        <v>18983</v>
      </c>
      <c r="AC563" s="29" t="s">
        <v>8</v>
      </c>
      <c r="AD563" s="29" t="s">
        <v>8</v>
      </c>
      <c r="AE563" s="29" t="s">
        <v>8</v>
      </c>
      <c r="AF563" s="29" t="s">
        <v>8</v>
      </c>
      <c r="AG563" s="29" t="s">
        <v>8</v>
      </c>
      <c r="AH563" s="29" t="s">
        <v>8</v>
      </c>
      <c r="AI563" s="29" t="s">
        <v>8</v>
      </c>
      <c r="AJ563" s="29" t="s">
        <v>8</v>
      </c>
      <c r="AK563" s="29" t="s">
        <v>8</v>
      </c>
      <c r="AL563" s="29" t="s">
        <v>8</v>
      </c>
      <c r="AM563" s="29" t="s">
        <v>8</v>
      </c>
      <c r="AN563" s="29" t="s">
        <v>8</v>
      </c>
      <c r="AO563" s="29" t="s">
        <v>8</v>
      </c>
      <c r="AP563" s="29" t="s">
        <v>8</v>
      </c>
      <c r="AQ563" s="29" t="s">
        <v>8</v>
      </c>
      <c r="AR563" s="29" t="s">
        <v>8</v>
      </c>
      <c r="AS563" s="29" t="s">
        <v>8</v>
      </c>
      <c r="AT563" s="29" t="s">
        <v>8</v>
      </c>
      <c r="AU563" s="29" t="s">
        <v>8</v>
      </c>
      <c r="AV563" s="29" t="s">
        <v>8</v>
      </c>
      <c r="AW563" s="29" t="s">
        <v>8</v>
      </c>
      <c r="AX563" s="29" t="s">
        <v>8</v>
      </c>
      <c r="AY563" s="29" t="s">
        <v>8</v>
      </c>
      <c r="AZ563" s="29" t="s">
        <v>8</v>
      </c>
      <c r="BA563" s="29" t="s">
        <v>8</v>
      </c>
      <c r="BB563" s="29" t="s">
        <v>8</v>
      </c>
      <c r="BC563" s="29" t="s">
        <v>8</v>
      </c>
      <c r="BD563" s="29" t="s">
        <v>8</v>
      </c>
      <c r="BE563" s="29" t="s">
        <v>8</v>
      </c>
      <c r="BF563" s="29" t="s">
        <v>8</v>
      </c>
      <c r="BG563" s="29" t="s">
        <v>8</v>
      </c>
      <c r="BH563" s="29" t="s">
        <v>8</v>
      </c>
      <c r="BI563" s="29" t="s">
        <v>8</v>
      </c>
      <c r="BJ563" s="29" t="s">
        <v>8</v>
      </c>
      <c r="BK563" s="29" t="s">
        <v>8</v>
      </c>
      <c r="BL563" s="29" t="s">
        <v>8</v>
      </c>
      <c r="BM563" s="29" t="s">
        <v>8</v>
      </c>
      <c r="BN563" s="29" t="s">
        <v>8</v>
      </c>
      <c r="BO563" s="29" t="s">
        <v>8</v>
      </c>
      <c r="BP563" s="29" t="s">
        <v>8</v>
      </c>
      <c r="BQ563" s="29" t="s">
        <v>8</v>
      </c>
      <c r="BR563" s="29" t="s">
        <v>8</v>
      </c>
      <c r="BS563" s="29" t="s">
        <v>8712</v>
      </c>
      <c r="BT563" s="29" t="b">
        <v>1</v>
      </c>
      <c r="BU563" s="29" t="b">
        <v>0</v>
      </c>
      <c r="BV563" s="29" t="b">
        <v>1</v>
      </c>
      <c r="BW563" s="29" t="b">
        <v>0</v>
      </c>
      <c r="BX563" s="29" t="b">
        <v>0</v>
      </c>
      <c r="BY563" s="29" t="b">
        <v>0</v>
      </c>
      <c r="BZ563" s="29" t="b">
        <v>0</v>
      </c>
      <c r="CA563" s="29" t="b">
        <v>0</v>
      </c>
      <c r="CB563" s="29">
        <v>1</v>
      </c>
      <c r="CC563" s="29" t="s">
        <v>8713</v>
      </c>
      <c r="CD563" s="29" t="s">
        <v>8714</v>
      </c>
      <c r="CE563" s="29" t="s">
        <v>8715</v>
      </c>
      <c r="CF563" s="29" t="s">
        <v>8716</v>
      </c>
    </row>
    <row r="564" spans="1:84" x14ac:dyDescent="0.25">
      <c r="A564" s="29" t="s">
        <v>8717</v>
      </c>
      <c r="B564" s="29">
        <v>310410928917370</v>
      </c>
      <c r="C564" s="29">
        <v>8.9014103279289106E+19</v>
      </c>
      <c r="D564" s="29">
        <v>353118081439583</v>
      </c>
      <c r="E564" s="29">
        <v>55</v>
      </c>
      <c r="F564" s="29">
        <v>9</v>
      </c>
      <c r="G564" s="29">
        <v>1547</v>
      </c>
      <c r="H564" s="29">
        <v>1547</v>
      </c>
      <c r="I564" s="29" t="s">
        <v>8718</v>
      </c>
      <c r="J564" s="29" t="s">
        <v>8719</v>
      </c>
      <c r="K564" s="50">
        <v>2.37782190749873E+16</v>
      </c>
      <c r="L564" s="50">
        <v>9041718094042780</v>
      </c>
      <c r="M564" s="50">
        <v>-4.3354608024643696E+16</v>
      </c>
      <c r="N564" s="29" t="s">
        <v>18977</v>
      </c>
      <c r="O564" s="29">
        <v>1</v>
      </c>
      <c r="P564" s="29">
        <v>0</v>
      </c>
      <c r="Q564" s="29" t="s">
        <v>19001</v>
      </c>
      <c r="R564" s="29" t="s">
        <v>8</v>
      </c>
      <c r="S564" s="29" t="s">
        <v>8</v>
      </c>
      <c r="T564" s="29" t="s">
        <v>8</v>
      </c>
      <c r="U564" s="29" t="s">
        <v>8</v>
      </c>
      <c r="V564" s="29">
        <v>5</v>
      </c>
      <c r="W564" s="29" t="s">
        <v>2295</v>
      </c>
      <c r="X564" s="29">
        <v>0</v>
      </c>
      <c r="Y564" s="29" t="s">
        <v>8</v>
      </c>
      <c r="Z564" s="29">
        <v>1</v>
      </c>
      <c r="AA564" s="29" t="s">
        <v>18982</v>
      </c>
      <c r="AB564" s="29" t="s">
        <v>18974</v>
      </c>
      <c r="AC564" s="29" t="s">
        <v>8</v>
      </c>
      <c r="AD564" s="29" t="s">
        <v>8</v>
      </c>
      <c r="AE564" s="29" t="s">
        <v>8</v>
      </c>
      <c r="AF564" s="29" t="s">
        <v>8</v>
      </c>
      <c r="AG564" s="29" t="s">
        <v>8</v>
      </c>
      <c r="AH564" s="29" t="s">
        <v>8</v>
      </c>
      <c r="AI564" s="29" t="s">
        <v>8</v>
      </c>
      <c r="AJ564" s="29" t="s">
        <v>8</v>
      </c>
      <c r="AK564" s="29" t="s">
        <v>8</v>
      </c>
      <c r="AL564" s="29" t="s">
        <v>8</v>
      </c>
      <c r="AM564" s="29" t="s">
        <v>8</v>
      </c>
      <c r="AN564" s="29" t="s">
        <v>8</v>
      </c>
      <c r="AO564" s="29" t="s">
        <v>8</v>
      </c>
      <c r="AP564" s="29" t="s">
        <v>8</v>
      </c>
      <c r="AQ564" s="29" t="s">
        <v>8</v>
      </c>
      <c r="AR564" s="29" t="s">
        <v>8</v>
      </c>
      <c r="AS564" s="29" t="s">
        <v>8</v>
      </c>
      <c r="AT564" s="29" t="s">
        <v>8</v>
      </c>
      <c r="AU564" s="29" t="s">
        <v>8</v>
      </c>
      <c r="AV564" s="29" t="s">
        <v>8</v>
      </c>
      <c r="AW564" s="29" t="s">
        <v>8</v>
      </c>
      <c r="AX564" s="29" t="s">
        <v>8</v>
      </c>
      <c r="AY564" s="29" t="s">
        <v>8</v>
      </c>
      <c r="AZ564" s="29" t="s">
        <v>8</v>
      </c>
      <c r="BA564" s="29" t="s">
        <v>8</v>
      </c>
      <c r="BB564" s="29" t="s">
        <v>8</v>
      </c>
      <c r="BC564" s="29" t="s">
        <v>8</v>
      </c>
      <c r="BD564" s="29" t="s">
        <v>8</v>
      </c>
      <c r="BE564" s="29" t="s">
        <v>8</v>
      </c>
      <c r="BF564" s="29" t="s">
        <v>8</v>
      </c>
      <c r="BG564" s="29" t="s">
        <v>8</v>
      </c>
      <c r="BH564" s="29" t="s">
        <v>8</v>
      </c>
      <c r="BI564" s="29" t="s">
        <v>8</v>
      </c>
      <c r="BJ564" s="29" t="s">
        <v>8</v>
      </c>
      <c r="BK564" s="29" t="s">
        <v>8</v>
      </c>
      <c r="BL564" s="29" t="s">
        <v>8</v>
      </c>
      <c r="BM564" s="29" t="s">
        <v>8</v>
      </c>
      <c r="BN564" s="29" t="s">
        <v>8</v>
      </c>
      <c r="BO564" s="29" t="s">
        <v>8</v>
      </c>
      <c r="BP564" s="29" t="s">
        <v>8</v>
      </c>
      <c r="BQ564" s="29" t="s">
        <v>8</v>
      </c>
      <c r="BR564" s="29" t="s">
        <v>8</v>
      </c>
      <c r="BS564" s="29" t="s">
        <v>8720</v>
      </c>
      <c r="BT564" s="29" t="b">
        <v>1</v>
      </c>
      <c r="BU564" s="29" t="b">
        <v>0</v>
      </c>
      <c r="BV564" s="29" t="b">
        <v>1</v>
      </c>
      <c r="BW564" s="29" t="b">
        <v>0</v>
      </c>
      <c r="BX564" s="29" t="b">
        <v>0</v>
      </c>
      <c r="BY564" s="29" t="b">
        <v>0</v>
      </c>
      <c r="BZ564" s="29" t="b">
        <v>0</v>
      </c>
      <c r="CA564" s="29" t="b">
        <v>0</v>
      </c>
      <c r="CB564" s="29">
        <v>1</v>
      </c>
      <c r="CC564" s="29" t="s">
        <v>8721</v>
      </c>
      <c r="CD564" s="29" t="s">
        <v>8722</v>
      </c>
      <c r="CE564" s="29" t="s">
        <v>8723</v>
      </c>
      <c r="CF564" s="29" t="s">
        <v>8724</v>
      </c>
    </row>
    <row r="565" spans="1:84" x14ac:dyDescent="0.25">
      <c r="A565" s="29" t="s">
        <v>8725</v>
      </c>
      <c r="B565" s="29">
        <v>310410928917370</v>
      </c>
      <c r="C565" s="29">
        <v>8.9014103279289106E+19</v>
      </c>
      <c r="D565" s="29">
        <v>353118081439583</v>
      </c>
      <c r="E565" s="29">
        <v>55</v>
      </c>
      <c r="F565" s="29">
        <v>3</v>
      </c>
      <c r="G565" s="29">
        <v>1545</v>
      </c>
      <c r="H565" s="29">
        <v>1545</v>
      </c>
      <c r="I565" s="29" t="s">
        <v>8726</v>
      </c>
      <c r="J565" s="29" t="s">
        <v>8727</v>
      </c>
      <c r="K565" s="50">
        <v>2378034266293610</v>
      </c>
      <c r="L565" s="50">
        <v>9041650543072350</v>
      </c>
      <c r="M565" s="50">
        <v>-1149585432293040</v>
      </c>
      <c r="N565" s="29" t="s">
        <v>18977</v>
      </c>
      <c r="O565" s="29">
        <v>1</v>
      </c>
      <c r="P565" s="29">
        <v>0</v>
      </c>
      <c r="Q565" s="29" t="s">
        <v>19059</v>
      </c>
      <c r="R565" s="29" t="s">
        <v>8</v>
      </c>
      <c r="S565" s="29" t="s">
        <v>8</v>
      </c>
      <c r="T565" s="29" t="s">
        <v>8</v>
      </c>
      <c r="U565" s="29" t="s">
        <v>8</v>
      </c>
      <c r="V565" s="29" t="s">
        <v>8</v>
      </c>
      <c r="W565" s="29" t="s">
        <v>8</v>
      </c>
      <c r="X565" s="29" t="s">
        <v>8</v>
      </c>
      <c r="Y565" s="29" t="s">
        <v>8</v>
      </c>
      <c r="Z565" s="29" t="s">
        <v>8</v>
      </c>
      <c r="AA565" s="29" t="s">
        <v>8</v>
      </c>
      <c r="AB565" s="29" t="s">
        <v>8</v>
      </c>
      <c r="AC565" s="29" t="s">
        <v>8</v>
      </c>
      <c r="AD565" s="29" t="s">
        <v>8</v>
      </c>
      <c r="AE565" s="29" t="s">
        <v>8</v>
      </c>
      <c r="AF565" s="29" t="s">
        <v>8</v>
      </c>
      <c r="AG565" s="29">
        <v>1</v>
      </c>
      <c r="AH565" s="29">
        <v>6</v>
      </c>
      <c r="AI565" s="29" t="s">
        <v>2295</v>
      </c>
      <c r="AJ565" s="29">
        <v>1</v>
      </c>
      <c r="AK565" s="29" t="s">
        <v>18988</v>
      </c>
      <c r="AL565" s="29" t="s">
        <v>18974</v>
      </c>
      <c r="AM565" s="29" t="s">
        <v>8</v>
      </c>
      <c r="AN565" s="29" t="s">
        <v>8</v>
      </c>
      <c r="AO565" s="29" t="s">
        <v>8</v>
      </c>
      <c r="AP565" s="29" t="s">
        <v>8</v>
      </c>
      <c r="AQ565" s="29" t="s">
        <v>8</v>
      </c>
      <c r="AR565" s="29" t="s">
        <v>8</v>
      </c>
      <c r="AS565" s="29" t="s">
        <v>8</v>
      </c>
      <c r="AT565" s="29" t="s">
        <v>8</v>
      </c>
      <c r="AU565" s="29" t="s">
        <v>8</v>
      </c>
      <c r="AV565" s="29" t="s">
        <v>8</v>
      </c>
      <c r="AW565" s="29" t="s">
        <v>8</v>
      </c>
      <c r="AX565" s="29" t="s">
        <v>8</v>
      </c>
      <c r="AY565" s="29" t="s">
        <v>8</v>
      </c>
      <c r="AZ565" s="29" t="s">
        <v>8</v>
      </c>
      <c r="BA565" s="29" t="s">
        <v>8</v>
      </c>
      <c r="BB565" s="29" t="s">
        <v>8</v>
      </c>
      <c r="BC565" s="29" t="s">
        <v>8</v>
      </c>
      <c r="BD565" s="29" t="s">
        <v>8</v>
      </c>
      <c r="BE565" s="29" t="s">
        <v>8</v>
      </c>
      <c r="BF565" s="29" t="s">
        <v>8</v>
      </c>
      <c r="BG565" s="29" t="s">
        <v>8</v>
      </c>
      <c r="BH565" s="29" t="s">
        <v>8</v>
      </c>
      <c r="BI565" s="29" t="s">
        <v>8</v>
      </c>
      <c r="BJ565" s="29" t="s">
        <v>8</v>
      </c>
      <c r="BK565" s="29" t="s">
        <v>8</v>
      </c>
      <c r="BL565" s="29" t="s">
        <v>8</v>
      </c>
      <c r="BM565" s="29" t="s">
        <v>8</v>
      </c>
      <c r="BN565" s="29" t="s">
        <v>8</v>
      </c>
      <c r="BO565" s="29" t="s">
        <v>8</v>
      </c>
      <c r="BP565" s="29" t="s">
        <v>8</v>
      </c>
      <c r="BQ565" s="29" t="s">
        <v>8</v>
      </c>
      <c r="BR565" s="29" t="s">
        <v>8</v>
      </c>
      <c r="BS565" s="29" t="s">
        <v>8728</v>
      </c>
      <c r="BT565" s="29" t="b">
        <v>1</v>
      </c>
      <c r="BU565" s="29" t="b">
        <v>0</v>
      </c>
      <c r="BV565" s="29" t="b">
        <v>1</v>
      </c>
      <c r="BW565" s="29" t="b">
        <v>0</v>
      </c>
      <c r="BX565" s="29" t="b">
        <v>0</v>
      </c>
      <c r="BY565" s="29" t="b">
        <v>0</v>
      </c>
      <c r="BZ565" s="29" t="b">
        <v>0</v>
      </c>
      <c r="CA565" s="29" t="b">
        <v>0</v>
      </c>
      <c r="CB565" s="29">
        <v>1</v>
      </c>
      <c r="CC565" s="29" t="s">
        <v>8729</v>
      </c>
      <c r="CD565" s="29" t="s">
        <v>8730</v>
      </c>
      <c r="CE565" s="29" t="s">
        <v>8731</v>
      </c>
      <c r="CF565" s="29" t="s">
        <v>8732</v>
      </c>
    </row>
    <row r="566" spans="1:84" x14ac:dyDescent="0.25">
      <c r="A566" s="29" t="s">
        <v>8733</v>
      </c>
      <c r="B566" s="29">
        <v>310410928917370</v>
      </c>
      <c r="C566" s="29">
        <v>8.9014103279289106E+19</v>
      </c>
      <c r="D566" s="29">
        <v>353118081439583</v>
      </c>
      <c r="E566" s="29">
        <v>55</v>
      </c>
      <c r="F566" s="29">
        <v>7</v>
      </c>
      <c r="G566" s="29">
        <v>1542</v>
      </c>
      <c r="H566" s="29">
        <v>1542</v>
      </c>
      <c r="I566" s="29" t="s">
        <v>8734</v>
      </c>
      <c r="J566" s="29" t="s">
        <v>8735</v>
      </c>
      <c r="K566" s="50">
        <v>2378037365802110</v>
      </c>
      <c r="L566" s="50">
        <v>9041636569202590</v>
      </c>
      <c r="M566" s="50">
        <v>-2.39198400553777E+16</v>
      </c>
      <c r="N566" s="29" t="s">
        <v>18978</v>
      </c>
      <c r="O566" s="29">
        <v>1</v>
      </c>
      <c r="P566" s="29">
        <v>0</v>
      </c>
      <c r="Q566" s="29" t="s">
        <v>8</v>
      </c>
      <c r="R566" s="29" t="s">
        <v>8</v>
      </c>
      <c r="S566" s="29" t="s">
        <v>8</v>
      </c>
      <c r="T566" s="29" t="s">
        <v>8</v>
      </c>
      <c r="U566" s="29" t="s">
        <v>8</v>
      </c>
      <c r="V566" s="29" t="s">
        <v>8</v>
      </c>
      <c r="W566" s="29" t="s">
        <v>8</v>
      </c>
      <c r="X566" s="29" t="s">
        <v>8</v>
      </c>
      <c r="Y566" s="29" t="s">
        <v>8</v>
      </c>
      <c r="Z566" s="29" t="s">
        <v>8</v>
      </c>
      <c r="AA566" s="29" t="s">
        <v>8</v>
      </c>
      <c r="AB566" s="29" t="s">
        <v>8</v>
      </c>
      <c r="AC566" s="29" t="s">
        <v>8</v>
      </c>
      <c r="AD566" s="29" t="s">
        <v>8</v>
      </c>
      <c r="AE566" s="29" t="s">
        <v>8</v>
      </c>
      <c r="AF566" s="29" t="s">
        <v>8</v>
      </c>
      <c r="AG566" s="29" t="s">
        <v>8</v>
      </c>
      <c r="AH566" s="29" t="s">
        <v>8</v>
      </c>
      <c r="AI566" s="29" t="s">
        <v>8</v>
      </c>
      <c r="AJ566" s="29" t="s">
        <v>8</v>
      </c>
      <c r="AK566" s="29" t="s">
        <v>8</v>
      </c>
      <c r="AL566" s="29" t="s">
        <v>8</v>
      </c>
      <c r="AM566" s="29" t="s">
        <v>8</v>
      </c>
      <c r="AN566" s="29" t="s">
        <v>8</v>
      </c>
      <c r="AO566" s="29" t="s">
        <v>8</v>
      </c>
      <c r="AP566" s="29" t="s">
        <v>8</v>
      </c>
      <c r="AQ566" s="29" t="s">
        <v>8</v>
      </c>
      <c r="AR566" s="29" t="s">
        <v>8</v>
      </c>
      <c r="AS566" s="29" t="s">
        <v>8</v>
      </c>
      <c r="AT566" s="29">
        <v>3</v>
      </c>
      <c r="AU566" s="29" t="s">
        <v>8</v>
      </c>
      <c r="AV566" s="29">
        <v>2</v>
      </c>
      <c r="AW566" s="29">
        <v>2</v>
      </c>
      <c r="AX566" s="29">
        <v>0</v>
      </c>
      <c r="AY566" s="29">
        <v>100</v>
      </c>
      <c r="AZ566" s="29">
        <v>1</v>
      </c>
      <c r="BA566" s="29" t="s">
        <v>8</v>
      </c>
      <c r="BB566" s="29" t="s">
        <v>8</v>
      </c>
      <c r="BC566" s="29" t="s">
        <v>8</v>
      </c>
      <c r="BD566" s="29" t="s">
        <v>8</v>
      </c>
      <c r="BE566" s="29" t="s">
        <v>8</v>
      </c>
      <c r="BF566" s="29" t="s">
        <v>8</v>
      </c>
      <c r="BG566" s="29" t="s">
        <v>8</v>
      </c>
      <c r="BH566" s="29" t="s">
        <v>8</v>
      </c>
      <c r="BI566" s="29" t="s">
        <v>8</v>
      </c>
      <c r="BJ566" s="29" t="s">
        <v>8</v>
      </c>
      <c r="BK566" s="29" t="s">
        <v>8</v>
      </c>
      <c r="BL566" s="29" t="s">
        <v>8</v>
      </c>
      <c r="BM566" s="29" t="s">
        <v>8</v>
      </c>
      <c r="BN566" s="29" t="s">
        <v>8</v>
      </c>
      <c r="BO566" s="29" t="s">
        <v>8</v>
      </c>
      <c r="BP566" s="29" t="s">
        <v>8</v>
      </c>
      <c r="BQ566" s="29" t="s">
        <v>8</v>
      </c>
      <c r="BR566" s="29" t="s">
        <v>8</v>
      </c>
      <c r="BS566" s="29" t="s">
        <v>8736</v>
      </c>
      <c r="BT566" s="29" t="b">
        <v>1</v>
      </c>
      <c r="BU566" s="29" t="b">
        <v>0</v>
      </c>
      <c r="BV566" s="29" t="b">
        <v>1</v>
      </c>
      <c r="BW566" s="29" t="b">
        <v>0</v>
      </c>
      <c r="BX566" s="29" t="b">
        <v>0</v>
      </c>
      <c r="BY566" s="29" t="b">
        <v>0</v>
      </c>
      <c r="BZ566" s="29" t="b">
        <v>0</v>
      </c>
      <c r="CA566" s="29" t="b">
        <v>0</v>
      </c>
      <c r="CB566" s="29">
        <v>1</v>
      </c>
      <c r="CC566" s="29" t="s">
        <v>8737</v>
      </c>
      <c r="CD566" s="29" t="s">
        <v>8738</v>
      </c>
      <c r="CE566" s="29" t="s">
        <v>8739</v>
      </c>
      <c r="CF566" s="29" t="s">
        <v>8740</v>
      </c>
    </row>
    <row r="567" spans="1:84" x14ac:dyDescent="0.25">
      <c r="A567" s="29" t="s">
        <v>8741</v>
      </c>
      <c r="B567" s="29">
        <v>310410928917370</v>
      </c>
      <c r="C567" s="29">
        <v>8.9014103279289106E+19</v>
      </c>
      <c r="D567" s="29">
        <v>353118081439583</v>
      </c>
      <c r="E567" s="29">
        <v>55</v>
      </c>
      <c r="F567" s="29">
        <v>7</v>
      </c>
      <c r="G567" s="29">
        <v>1543</v>
      </c>
      <c r="H567" s="29">
        <v>1543</v>
      </c>
      <c r="I567" s="29" t="s">
        <v>8742</v>
      </c>
      <c r="J567" s="29" t="s">
        <v>8743</v>
      </c>
      <c r="K567" s="50">
        <v>2.37795893292217E+16</v>
      </c>
      <c r="L567" s="50">
        <v>9041496585079820</v>
      </c>
      <c r="M567" s="50">
        <v>-4.3901235296049504E+16</v>
      </c>
      <c r="N567" s="29" t="s">
        <v>18978</v>
      </c>
      <c r="O567" s="29">
        <v>1</v>
      </c>
      <c r="P567" s="29">
        <v>0</v>
      </c>
      <c r="Q567" s="29" t="s">
        <v>8</v>
      </c>
      <c r="R567" s="29" t="s">
        <v>8</v>
      </c>
      <c r="S567" s="29" t="s">
        <v>8</v>
      </c>
      <c r="T567" s="29" t="s">
        <v>8</v>
      </c>
      <c r="U567" s="29" t="s">
        <v>8</v>
      </c>
      <c r="V567" s="29" t="s">
        <v>8</v>
      </c>
      <c r="W567" s="29" t="s">
        <v>8</v>
      </c>
      <c r="X567" s="29" t="s">
        <v>8</v>
      </c>
      <c r="Y567" s="29" t="s">
        <v>8</v>
      </c>
      <c r="Z567" s="29" t="s">
        <v>8</v>
      </c>
      <c r="AA567" s="29" t="s">
        <v>8</v>
      </c>
      <c r="AB567" s="29" t="s">
        <v>8</v>
      </c>
      <c r="AC567" s="29" t="s">
        <v>8</v>
      </c>
      <c r="AD567" s="29" t="s">
        <v>8</v>
      </c>
      <c r="AE567" s="29" t="s">
        <v>8</v>
      </c>
      <c r="AF567" s="29" t="s">
        <v>8</v>
      </c>
      <c r="AG567" s="29" t="s">
        <v>8</v>
      </c>
      <c r="AH567" s="29" t="s">
        <v>8</v>
      </c>
      <c r="AI567" s="29" t="s">
        <v>8</v>
      </c>
      <c r="AJ567" s="29" t="s">
        <v>8</v>
      </c>
      <c r="AK567" s="29" t="s">
        <v>8</v>
      </c>
      <c r="AL567" s="29" t="s">
        <v>8</v>
      </c>
      <c r="AM567" s="29" t="s">
        <v>8</v>
      </c>
      <c r="AN567" s="29" t="s">
        <v>8</v>
      </c>
      <c r="AO567" s="29" t="s">
        <v>8</v>
      </c>
      <c r="AP567" s="29" t="s">
        <v>8</v>
      </c>
      <c r="AQ567" s="29" t="s">
        <v>8</v>
      </c>
      <c r="AR567" s="29" t="s">
        <v>8</v>
      </c>
      <c r="AS567" s="29" t="s">
        <v>8</v>
      </c>
      <c r="AT567" s="29">
        <v>3</v>
      </c>
      <c r="AU567" s="29" t="s">
        <v>8</v>
      </c>
      <c r="AV567" s="29">
        <v>2</v>
      </c>
      <c r="AW567" s="29">
        <v>3</v>
      </c>
      <c r="AX567" s="29">
        <v>1</v>
      </c>
      <c r="AY567" s="29">
        <v>500</v>
      </c>
      <c r="AZ567" s="29">
        <v>1</v>
      </c>
      <c r="BA567" s="29" t="s">
        <v>8</v>
      </c>
      <c r="BB567" s="29" t="s">
        <v>8</v>
      </c>
      <c r="BC567" s="29" t="s">
        <v>8</v>
      </c>
      <c r="BD567" s="29" t="s">
        <v>8</v>
      </c>
      <c r="BE567" s="29" t="s">
        <v>8</v>
      </c>
      <c r="BF567" s="29" t="s">
        <v>8</v>
      </c>
      <c r="BG567" s="29" t="s">
        <v>8</v>
      </c>
      <c r="BH567" s="29" t="s">
        <v>8</v>
      </c>
      <c r="BI567" s="29" t="s">
        <v>8</v>
      </c>
      <c r="BJ567" s="29" t="s">
        <v>8</v>
      </c>
      <c r="BK567" s="29" t="s">
        <v>8</v>
      </c>
      <c r="BL567" s="29" t="s">
        <v>8</v>
      </c>
      <c r="BM567" s="29" t="s">
        <v>8</v>
      </c>
      <c r="BN567" s="29" t="s">
        <v>8</v>
      </c>
      <c r="BO567" s="29" t="s">
        <v>8</v>
      </c>
      <c r="BP567" s="29" t="s">
        <v>8</v>
      </c>
      <c r="BQ567" s="29" t="s">
        <v>8</v>
      </c>
      <c r="BR567" s="29" t="s">
        <v>8</v>
      </c>
      <c r="BS567" s="29" t="s">
        <v>8744</v>
      </c>
      <c r="BT567" s="29" t="b">
        <v>1</v>
      </c>
      <c r="BU567" s="29" t="b">
        <v>0</v>
      </c>
      <c r="BV567" s="29" t="b">
        <v>1</v>
      </c>
      <c r="BW567" s="29" t="b">
        <v>0</v>
      </c>
      <c r="BX567" s="29" t="b">
        <v>0</v>
      </c>
      <c r="BY567" s="29" t="b">
        <v>0</v>
      </c>
      <c r="BZ567" s="29" t="b">
        <v>0</v>
      </c>
      <c r="CA567" s="29" t="b">
        <v>0</v>
      </c>
      <c r="CB567" s="29">
        <v>1</v>
      </c>
      <c r="CC567" s="29" t="s">
        <v>8745</v>
      </c>
      <c r="CD567" s="29" t="s">
        <v>8746</v>
      </c>
      <c r="CE567" s="29" t="s">
        <v>8747</v>
      </c>
      <c r="CF567" s="29" t="s">
        <v>8748</v>
      </c>
    </row>
    <row r="568" spans="1:84" x14ac:dyDescent="0.25">
      <c r="A568" s="29" t="s">
        <v>8749</v>
      </c>
      <c r="B568" s="29">
        <v>310410928917370</v>
      </c>
      <c r="C568" s="29">
        <v>8.9014103279289106E+19</v>
      </c>
      <c r="D568" s="29">
        <v>353118081439583</v>
      </c>
      <c r="E568" s="29">
        <v>55</v>
      </c>
      <c r="F568" s="29">
        <v>9</v>
      </c>
      <c r="G568" s="29">
        <v>1548</v>
      </c>
      <c r="H568" s="29">
        <v>1548</v>
      </c>
      <c r="I568" s="29" t="s">
        <v>8750</v>
      </c>
      <c r="J568" s="29" t="s">
        <v>8751</v>
      </c>
      <c r="K568" s="50">
        <v>2.37791657651375E+16</v>
      </c>
      <c r="L568" s="50">
        <v>9041279679497010</v>
      </c>
      <c r="M568" s="50">
        <v>-2.3703941914585E+16</v>
      </c>
      <c r="N568" s="29" t="s">
        <v>18978</v>
      </c>
      <c r="O568" s="29">
        <v>1</v>
      </c>
      <c r="P568" s="29">
        <v>0</v>
      </c>
      <c r="Q568" s="29" t="s">
        <v>19119</v>
      </c>
      <c r="R568" s="29" t="s">
        <v>8</v>
      </c>
      <c r="S568" s="29" t="s">
        <v>8</v>
      </c>
      <c r="T568" s="29" t="s">
        <v>8</v>
      </c>
      <c r="U568" s="29" t="s">
        <v>8</v>
      </c>
      <c r="V568" s="29">
        <v>5</v>
      </c>
      <c r="W568" s="29" t="s">
        <v>8752</v>
      </c>
      <c r="X568" s="29">
        <v>0</v>
      </c>
      <c r="Y568" s="29" t="s">
        <v>8</v>
      </c>
      <c r="Z568" s="29">
        <v>1</v>
      </c>
      <c r="AA568" s="29" t="s">
        <v>18988</v>
      </c>
      <c r="AB568" s="29" t="s">
        <v>19055</v>
      </c>
      <c r="AC568" s="29" t="s">
        <v>8</v>
      </c>
      <c r="AD568" s="29" t="s">
        <v>8</v>
      </c>
      <c r="AE568" s="29" t="s">
        <v>8</v>
      </c>
      <c r="AF568" s="29" t="s">
        <v>8</v>
      </c>
      <c r="AG568" s="29" t="s">
        <v>8</v>
      </c>
      <c r="AH568" s="29" t="s">
        <v>8</v>
      </c>
      <c r="AI568" s="29" t="s">
        <v>8</v>
      </c>
      <c r="AJ568" s="29" t="s">
        <v>8</v>
      </c>
      <c r="AK568" s="29" t="s">
        <v>8</v>
      </c>
      <c r="AL568" s="29" t="s">
        <v>8</v>
      </c>
      <c r="AM568" s="29" t="s">
        <v>8</v>
      </c>
      <c r="AN568" s="29" t="s">
        <v>8</v>
      </c>
      <c r="AO568" s="29" t="s">
        <v>8</v>
      </c>
      <c r="AP568" s="29" t="s">
        <v>8</v>
      </c>
      <c r="AQ568" s="29" t="s">
        <v>8</v>
      </c>
      <c r="AR568" s="29" t="s">
        <v>8</v>
      </c>
      <c r="AS568" s="29" t="s">
        <v>8</v>
      </c>
      <c r="AT568" s="29" t="s">
        <v>8</v>
      </c>
      <c r="AU568" s="29" t="s">
        <v>8</v>
      </c>
      <c r="AV568" s="29" t="s">
        <v>8</v>
      </c>
      <c r="AW568" s="29" t="s">
        <v>8</v>
      </c>
      <c r="AX568" s="29" t="s">
        <v>8</v>
      </c>
      <c r="AY568" s="29" t="s">
        <v>8</v>
      </c>
      <c r="AZ568" s="29" t="s">
        <v>8</v>
      </c>
      <c r="BA568" s="29" t="s">
        <v>8</v>
      </c>
      <c r="BB568" s="29" t="s">
        <v>8</v>
      </c>
      <c r="BC568" s="29" t="s">
        <v>8</v>
      </c>
      <c r="BD568" s="29" t="s">
        <v>8</v>
      </c>
      <c r="BE568" s="29" t="s">
        <v>8</v>
      </c>
      <c r="BF568" s="29" t="s">
        <v>8</v>
      </c>
      <c r="BG568" s="29" t="s">
        <v>8</v>
      </c>
      <c r="BH568" s="29" t="s">
        <v>8</v>
      </c>
      <c r="BI568" s="29" t="s">
        <v>8</v>
      </c>
      <c r="BJ568" s="29" t="s">
        <v>8</v>
      </c>
      <c r="BK568" s="29" t="s">
        <v>8</v>
      </c>
      <c r="BL568" s="29" t="s">
        <v>8</v>
      </c>
      <c r="BM568" s="29" t="s">
        <v>8</v>
      </c>
      <c r="BN568" s="29" t="s">
        <v>8</v>
      </c>
      <c r="BO568" s="29" t="s">
        <v>8</v>
      </c>
      <c r="BP568" s="29" t="s">
        <v>8</v>
      </c>
      <c r="BQ568" s="29" t="s">
        <v>8</v>
      </c>
      <c r="BR568" s="29" t="s">
        <v>8</v>
      </c>
      <c r="BS568" s="29" t="s">
        <v>8753</v>
      </c>
      <c r="BT568" s="29" t="b">
        <v>1</v>
      </c>
      <c r="BU568" s="29" t="b">
        <v>0</v>
      </c>
      <c r="BV568" s="29" t="b">
        <v>1</v>
      </c>
      <c r="BW568" s="29" t="b">
        <v>0</v>
      </c>
      <c r="BX568" s="29" t="b">
        <v>0</v>
      </c>
      <c r="BY568" s="29" t="b">
        <v>0</v>
      </c>
      <c r="BZ568" s="29" t="b">
        <v>0</v>
      </c>
      <c r="CA568" s="29" t="b">
        <v>0</v>
      </c>
      <c r="CB568" s="29">
        <v>1</v>
      </c>
      <c r="CC568" s="29" t="s">
        <v>8754</v>
      </c>
      <c r="CD568" s="29" t="s">
        <v>8755</v>
      </c>
      <c r="CE568" s="29" t="s">
        <v>8756</v>
      </c>
      <c r="CF568" s="29" t="s">
        <v>8757</v>
      </c>
    </row>
    <row r="569" spans="1:84" x14ac:dyDescent="0.25">
      <c r="A569" s="29" t="s">
        <v>8758</v>
      </c>
      <c r="B569" s="29">
        <v>310410942995952</v>
      </c>
      <c r="C569" s="29">
        <v>8.9014103279429894E+19</v>
      </c>
      <c r="D569" s="29">
        <v>353118083539513</v>
      </c>
      <c r="E569" s="29">
        <v>55</v>
      </c>
      <c r="F569" s="29">
        <v>8</v>
      </c>
      <c r="G569" s="29">
        <v>1563</v>
      </c>
      <c r="H569" s="29">
        <v>1563</v>
      </c>
      <c r="I569" s="29" t="s">
        <v>8759</v>
      </c>
      <c r="J569" s="29" t="s">
        <v>8760</v>
      </c>
      <c r="K569" s="50">
        <v>2.37741487385576E+16</v>
      </c>
      <c r="L569" s="50">
        <v>9041488149201160</v>
      </c>
      <c r="M569" s="50">
        <v>-5346789101211080</v>
      </c>
      <c r="N569" s="29" t="s">
        <v>18972</v>
      </c>
      <c r="O569" s="29">
        <v>1</v>
      </c>
      <c r="P569" s="29">
        <v>0</v>
      </c>
      <c r="Q569" s="29" t="s">
        <v>8</v>
      </c>
      <c r="R569" s="29">
        <v>2</v>
      </c>
      <c r="S569" s="29">
        <v>2</v>
      </c>
      <c r="T569" s="29" t="s">
        <v>8</v>
      </c>
      <c r="U569" s="29">
        <v>28</v>
      </c>
      <c r="V569" s="29" t="s">
        <v>8</v>
      </c>
      <c r="W569" s="29" t="s">
        <v>8</v>
      </c>
      <c r="X569" s="29" t="s">
        <v>8</v>
      </c>
      <c r="Y569" s="29" t="s">
        <v>8</v>
      </c>
      <c r="Z569" s="29" t="s">
        <v>8</v>
      </c>
      <c r="AA569" s="29" t="s">
        <v>8</v>
      </c>
      <c r="AB569" s="29" t="s">
        <v>8</v>
      </c>
      <c r="AC569" s="29" t="s">
        <v>8</v>
      </c>
      <c r="AD569" s="29" t="s">
        <v>8</v>
      </c>
      <c r="AE569" s="29" t="s">
        <v>8</v>
      </c>
      <c r="AF569" s="29" t="s">
        <v>8</v>
      </c>
      <c r="AG569" s="29" t="s">
        <v>8</v>
      </c>
      <c r="AH569" s="29" t="s">
        <v>8</v>
      </c>
      <c r="AI569" s="29" t="s">
        <v>8</v>
      </c>
      <c r="AJ569" s="29" t="s">
        <v>8</v>
      </c>
      <c r="AK569" s="29" t="s">
        <v>8</v>
      </c>
      <c r="AL569" s="29" t="s">
        <v>8</v>
      </c>
      <c r="AM569" s="29" t="s">
        <v>8</v>
      </c>
      <c r="AN569" s="29" t="s">
        <v>8</v>
      </c>
      <c r="AO569" s="29" t="s">
        <v>8</v>
      </c>
      <c r="AP569" s="29" t="s">
        <v>8</v>
      </c>
      <c r="AQ569" s="29" t="s">
        <v>8</v>
      </c>
      <c r="AR569" s="29" t="s">
        <v>8</v>
      </c>
      <c r="AS569" s="29" t="s">
        <v>8</v>
      </c>
      <c r="AT569" s="29" t="s">
        <v>8</v>
      </c>
      <c r="AU569" s="29" t="s">
        <v>8</v>
      </c>
      <c r="AV569" s="29" t="s">
        <v>8</v>
      </c>
      <c r="AW569" s="29" t="s">
        <v>8</v>
      </c>
      <c r="AX569" s="29" t="s">
        <v>8</v>
      </c>
      <c r="AY569" s="29" t="s">
        <v>8</v>
      </c>
      <c r="AZ569" s="29" t="s">
        <v>8</v>
      </c>
      <c r="BA569" s="29" t="s">
        <v>8</v>
      </c>
      <c r="BB569" s="29" t="s">
        <v>8</v>
      </c>
      <c r="BC569" s="29" t="s">
        <v>8</v>
      </c>
      <c r="BD569" s="29" t="s">
        <v>8</v>
      </c>
      <c r="BE569" s="29" t="s">
        <v>8</v>
      </c>
      <c r="BF569" s="29" t="s">
        <v>8</v>
      </c>
      <c r="BG569" s="29" t="s">
        <v>8</v>
      </c>
      <c r="BH569" s="29" t="s">
        <v>8</v>
      </c>
      <c r="BI569" s="29" t="s">
        <v>8</v>
      </c>
      <c r="BJ569" s="29" t="s">
        <v>8</v>
      </c>
      <c r="BK569" s="29" t="s">
        <v>8</v>
      </c>
      <c r="BL569" s="29" t="s">
        <v>8</v>
      </c>
      <c r="BM569" s="29" t="s">
        <v>8</v>
      </c>
      <c r="BN569" s="29" t="s">
        <v>8</v>
      </c>
      <c r="BO569" s="29" t="s">
        <v>8</v>
      </c>
      <c r="BP569" s="29" t="s">
        <v>8</v>
      </c>
      <c r="BQ569" s="29" t="s">
        <v>8</v>
      </c>
      <c r="BR569" s="29" t="s">
        <v>8</v>
      </c>
      <c r="BS569" s="29" t="s">
        <v>8761</v>
      </c>
      <c r="BT569" s="29" t="b">
        <v>0</v>
      </c>
      <c r="BU569" s="29" t="b">
        <v>0</v>
      </c>
      <c r="BV569" s="29" t="b">
        <v>0</v>
      </c>
      <c r="BW569" s="29" t="b">
        <v>0</v>
      </c>
      <c r="BX569" s="29" t="b">
        <v>0</v>
      </c>
      <c r="BY569" s="29" t="b">
        <v>1</v>
      </c>
      <c r="BZ569" s="29" t="b">
        <v>1</v>
      </c>
      <c r="CA569" s="29" t="b">
        <v>0</v>
      </c>
      <c r="CB569" s="29">
        <v>1</v>
      </c>
      <c r="CC569" s="29" t="s">
        <v>8762</v>
      </c>
      <c r="CD569" s="29" t="s">
        <v>8763</v>
      </c>
      <c r="CE569" s="29" t="s">
        <v>8764</v>
      </c>
      <c r="CF569" s="29" t="s">
        <v>8765</v>
      </c>
    </row>
    <row r="570" spans="1:84" x14ac:dyDescent="0.25">
      <c r="A570" s="29" t="s">
        <v>8766</v>
      </c>
      <c r="B570" s="29">
        <v>310410942995952</v>
      </c>
      <c r="C570" s="29">
        <v>8.9014103279429894E+19</v>
      </c>
      <c r="D570" s="29">
        <v>353118083539513</v>
      </c>
      <c r="E570" s="29">
        <v>55</v>
      </c>
      <c r="F570" s="29">
        <v>2</v>
      </c>
      <c r="G570" s="29">
        <v>1557</v>
      </c>
      <c r="H570" s="29">
        <v>1557</v>
      </c>
      <c r="I570" s="29" t="s">
        <v>8767</v>
      </c>
      <c r="J570" s="29" t="s">
        <v>8768</v>
      </c>
      <c r="K570" s="50">
        <v>2.37744543373875E+16</v>
      </c>
      <c r="L570" s="50">
        <v>9041437900605640</v>
      </c>
      <c r="M570" s="50">
        <v>-4947921623122210</v>
      </c>
      <c r="N570" s="29" t="s">
        <v>18972</v>
      </c>
      <c r="O570" s="29">
        <v>1</v>
      </c>
      <c r="P570" s="29">
        <v>0</v>
      </c>
      <c r="Q570" s="29" t="s">
        <v>8</v>
      </c>
      <c r="R570" s="29" t="s">
        <v>8</v>
      </c>
      <c r="S570" s="29" t="s">
        <v>8</v>
      </c>
      <c r="T570" s="29" t="s">
        <v>8</v>
      </c>
      <c r="U570" s="29" t="s">
        <v>8</v>
      </c>
      <c r="V570" s="29" t="s">
        <v>8</v>
      </c>
      <c r="W570" s="29" t="s">
        <v>8</v>
      </c>
      <c r="X570" s="29" t="s">
        <v>8</v>
      </c>
      <c r="Y570" s="29" t="s">
        <v>8</v>
      </c>
      <c r="Z570" s="29" t="s">
        <v>8</v>
      </c>
      <c r="AA570" s="29" t="s">
        <v>8</v>
      </c>
      <c r="AB570" s="29" t="s">
        <v>8</v>
      </c>
      <c r="AC570" s="29" t="s">
        <v>8</v>
      </c>
      <c r="AD570" s="29">
        <v>3</v>
      </c>
      <c r="AE570" s="29" t="s">
        <v>8</v>
      </c>
      <c r="AF570" s="29">
        <v>3</v>
      </c>
      <c r="AG570" s="29" t="s">
        <v>8</v>
      </c>
      <c r="AH570" s="29" t="s">
        <v>8</v>
      </c>
      <c r="AI570" s="29" t="s">
        <v>8</v>
      </c>
      <c r="AJ570" s="29" t="s">
        <v>8</v>
      </c>
      <c r="AK570" s="29" t="s">
        <v>8</v>
      </c>
      <c r="AL570" s="29" t="s">
        <v>8</v>
      </c>
      <c r="AM570" s="29" t="s">
        <v>8</v>
      </c>
      <c r="AN570" s="29" t="s">
        <v>8</v>
      </c>
      <c r="AO570" s="29" t="s">
        <v>8</v>
      </c>
      <c r="AP570" s="29" t="s">
        <v>8</v>
      </c>
      <c r="AQ570" s="29" t="s">
        <v>8</v>
      </c>
      <c r="AR570" s="29" t="s">
        <v>8</v>
      </c>
      <c r="AS570" s="29" t="s">
        <v>8</v>
      </c>
      <c r="AT570" s="29" t="s">
        <v>8</v>
      </c>
      <c r="AU570" s="29" t="s">
        <v>8</v>
      </c>
      <c r="AV570" s="29" t="s">
        <v>8</v>
      </c>
      <c r="AW570" s="29" t="s">
        <v>8</v>
      </c>
      <c r="AX570" s="29" t="s">
        <v>8</v>
      </c>
      <c r="AY570" s="29" t="s">
        <v>8</v>
      </c>
      <c r="AZ570" s="29" t="s">
        <v>8</v>
      </c>
      <c r="BA570" s="29" t="s">
        <v>8</v>
      </c>
      <c r="BB570" s="29" t="s">
        <v>8</v>
      </c>
      <c r="BC570" s="29" t="s">
        <v>8</v>
      </c>
      <c r="BD570" s="29" t="s">
        <v>8</v>
      </c>
      <c r="BE570" s="29" t="s">
        <v>8</v>
      </c>
      <c r="BF570" s="29" t="s">
        <v>8</v>
      </c>
      <c r="BG570" s="29" t="s">
        <v>8</v>
      </c>
      <c r="BH570" s="29" t="s">
        <v>8</v>
      </c>
      <c r="BI570" s="29" t="s">
        <v>8</v>
      </c>
      <c r="BJ570" s="29" t="s">
        <v>8</v>
      </c>
      <c r="BK570" s="29" t="s">
        <v>8</v>
      </c>
      <c r="BL570" s="29" t="s">
        <v>8</v>
      </c>
      <c r="BM570" s="29" t="s">
        <v>8</v>
      </c>
      <c r="BN570" s="29" t="s">
        <v>8</v>
      </c>
      <c r="BO570" s="29" t="s">
        <v>8</v>
      </c>
      <c r="BP570" s="29" t="s">
        <v>8</v>
      </c>
      <c r="BQ570" s="29" t="s">
        <v>8</v>
      </c>
      <c r="BR570" s="29" t="s">
        <v>8</v>
      </c>
      <c r="BS570" s="29" t="s">
        <v>8769</v>
      </c>
      <c r="BT570" s="29" t="b">
        <v>0</v>
      </c>
      <c r="BU570" s="29" t="b">
        <v>0</v>
      </c>
      <c r="BV570" s="29" t="b">
        <v>0</v>
      </c>
      <c r="BW570" s="29" t="b">
        <v>0</v>
      </c>
      <c r="BX570" s="29" t="b">
        <v>0</v>
      </c>
      <c r="BY570" s="29" t="b">
        <v>1</v>
      </c>
      <c r="BZ570" s="29" t="b">
        <v>1</v>
      </c>
      <c r="CA570" s="29" t="b">
        <v>0</v>
      </c>
      <c r="CB570" s="29">
        <v>1</v>
      </c>
      <c r="CC570" s="29" t="s">
        <v>8770</v>
      </c>
      <c r="CD570" s="29" t="s">
        <v>8771</v>
      </c>
      <c r="CE570" s="29" t="s">
        <v>8772</v>
      </c>
      <c r="CF570" s="29" t="s">
        <v>8773</v>
      </c>
    </row>
    <row r="571" spans="1:84" x14ac:dyDescent="0.25">
      <c r="A571" s="29" t="s">
        <v>8774</v>
      </c>
      <c r="B571" s="29">
        <v>310410942995952</v>
      </c>
      <c r="C571" s="29">
        <v>8.9014103279429894E+19</v>
      </c>
      <c r="D571" s="29">
        <v>353118083539513</v>
      </c>
      <c r="E571" s="29">
        <v>55</v>
      </c>
      <c r="F571" s="29">
        <v>5</v>
      </c>
      <c r="G571" s="29">
        <v>1560</v>
      </c>
      <c r="H571" s="29">
        <v>1560</v>
      </c>
      <c r="I571" s="29" t="s">
        <v>8775</v>
      </c>
      <c r="J571" s="29" t="s">
        <v>8776</v>
      </c>
      <c r="K571" s="50">
        <v>2377453693390620</v>
      </c>
      <c r="L571" s="50">
        <v>9041443632275850</v>
      </c>
      <c r="M571" s="50">
        <v>-5036378301285070</v>
      </c>
      <c r="N571" s="29" t="s">
        <v>18977</v>
      </c>
      <c r="O571" s="29">
        <v>1</v>
      </c>
      <c r="P571" s="29">
        <v>0</v>
      </c>
      <c r="Q571" s="29" t="s">
        <v>19191</v>
      </c>
      <c r="R571" s="29" t="s">
        <v>8</v>
      </c>
      <c r="S571" s="29" t="s">
        <v>8</v>
      </c>
      <c r="T571" s="29" t="s">
        <v>8</v>
      </c>
      <c r="U571" s="29" t="s">
        <v>8</v>
      </c>
      <c r="V571" s="29" t="s">
        <v>8</v>
      </c>
      <c r="W571" s="29" t="s">
        <v>8</v>
      </c>
      <c r="X571" s="29" t="s">
        <v>8</v>
      </c>
      <c r="Y571" s="29" t="s">
        <v>8</v>
      </c>
      <c r="Z571" s="29" t="s">
        <v>8</v>
      </c>
      <c r="AA571" s="29" t="s">
        <v>8</v>
      </c>
      <c r="AB571" s="29" t="s">
        <v>8</v>
      </c>
      <c r="AC571" s="29" t="s">
        <v>8</v>
      </c>
      <c r="AD571" s="29" t="s">
        <v>8</v>
      </c>
      <c r="AE571" s="29" t="s">
        <v>8</v>
      </c>
      <c r="AF571" s="29" t="s">
        <v>8</v>
      </c>
      <c r="AG571" s="29" t="s">
        <v>8</v>
      </c>
      <c r="AH571" s="29" t="s">
        <v>8</v>
      </c>
      <c r="AI571" s="29" t="s">
        <v>8</v>
      </c>
      <c r="AJ571" s="29" t="s">
        <v>8</v>
      </c>
      <c r="AK571" s="29" t="s">
        <v>8</v>
      </c>
      <c r="AL571" s="29" t="s">
        <v>8</v>
      </c>
      <c r="AM571" s="29" t="s">
        <v>8</v>
      </c>
      <c r="AN571" s="29" t="s">
        <v>8</v>
      </c>
      <c r="AO571" s="29" t="s">
        <v>8</v>
      </c>
      <c r="AP571" s="29" t="s">
        <v>8</v>
      </c>
      <c r="AQ571" s="29" t="s">
        <v>8</v>
      </c>
      <c r="AR571" s="29" t="s">
        <v>8</v>
      </c>
      <c r="AS571" s="29" t="s">
        <v>8</v>
      </c>
      <c r="AT571" s="29" t="s">
        <v>8</v>
      </c>
      <c r="AU571" s="29" t="s">
        <v>8</v>
      </c>
      <c r="AV571" s="29" t="s">
        <v>8</v>
      </c>
      <c r="AW571" s="29" t="s">
        <v>8</v>
      </c>
      <c r="AX571" s="29" t="s">
        <v>8</v>
      </c>
      <c r="AY571" s="29" t="s">
        <v>8</v>
      </c>
      <c r="AZ571" s="29" t="s">
        <v>8</v>
      </c>
      <c r="BA571" s="29">
        <v>2</v>
      </c>
      <c r="BB571" s="29" t="s">
        <v>8</v>
      </c>
      <c r="BC571" s="29" t="s">
        <v>8</v>
      </c>
      <c r="BD571" s="29" t="s">
        <v>8</v>
      </c>
      <c r="BE571" s="29" t="s">
        <v>8</v>
      </c>
      <c r="BF571" s="29" t="s">
        <v>8</v>
      </c>
      <c r="BG571" s="29" t="s">
        <v>8</v>
      </c>
      <c r="BH571" s="29" t="s">
        <v>8</v>
      </c>
      <c r="BI571" s="29" t="s">
        <v>8</v>
      </c>
      <c r="BJ571" s="29" t="s">
        <v>8</v>
      </c>
      <c r="BK571" s="29" t="s">
        <v>8</v>
      </c>
      <c r="BL571" s="29" t="s">
        <v>8</v>
      </c>
      <c r="BM571" s="29" t="s">
        <v>8</v>
      </c>
      <c r="BN571" s="29" t="s">
        <v>8</v>
      </c>
      <c r="BO571" s="29" t="s">
        <v>8</v>
      </c>
      <c r="BP571" s="29" t="s">
        <v>8</v>
      </c>
      <c r="BQ571" s="29" t="s">
        <v>8</v>
      </c>
      <c r="BR571" s="29" t="s">
        <v>8</v>
      </c>
      <c r="BS571" s="29" t="s">
        <v>8777</v>
      </c>
      <c r="BT571" s="29" t="b">
        <v>0</v>
      </c>
      <c r="BU571" s="29" t="b">
        <v>0</v>
      </c>
      <c r="BV571" s="29" t="b">
        <v>0</v>
      </c>
      <c r="BW571" s="29" t="b">
        <v>0</v>
      </c>
      <c r="BX571" s="29" t="b">
        <v>0</v>
      </c>
      <c r="BY571" s="29" t="b">
        <v>1</v>
      </c>
      <c r="BZ571" s="29" t="b">
        <v>1</v>
      </c>
      <c r="CA571" s="29" t="b">
        <v>0</v>
      </c>
      <c r="CB571" s="29">
        <v>1</v>
      </c>
      <c r="CC571" s="29" t="s">
        <v>8778</v>
      </c>
      <c r="CD571" s="29" t="s">
        <v>8779</v>
      </c>
      <c r="CE571" s="29" t="s">
        <v>8780</v>
      </c>
      <c r="CF571" s="29" t="s">
        <v>8781</v>
      </c>
    </row>
    <row r="572" spans="1:84" x14ac:dyDescent="0.25">
      <c r="A572" s="29" t="s">
        <v>8782</v>
      </c>
      <c r="B572" s="29">
        <v>310410942995952</v>
      </c>
      <c r="C572" s="29">
        <v>8.9014103279429894E+19</v>
      </c>
      <c r="D572" s="29">
        <v>353118083539513</v>
      </c>
      <c r="E572" s="29">
        <v>55</v>
      </c>
      <c r="F572" s="29">
        <v>2</v>
      </c>
      <c r="G572" s="29">
        <v>1558</v>
      </c>
      <c r="H572" s="29">
        <v>1558</v>
      </c>
      <c r="I572" s="29" t="s">
        <v>8783</v>
      </c>
      <c r="J572" s="29" t="s">
        <v>8784</v>
      </c>
      <c r="K572" s="50">
        <v>2.37745914151288E+16</v>
      </c>
      <c r="L572" s="50">
        <v>9041644901071150</v>
      </c>
      <c r="M572" s="50">
        <v>-1360715815416910</v>
      </c>
      <c r="N572" s="29" t="s">
        <v>18977</v>
      </c>
      <c r="O572" s="29">
        <v>1</v>
      </c>
      <c r="P572" s="29">
        <v>0</v>
      </c>
      <c r="Q572" s="29" t="s">
        <v>8</v>
      </c>
      <c r="R572" s="29" t="s">
        <v>8</v>
      </c>
      <c r="S572" s="29" t="s">
        <v>8</v>
      </c>
      <c r="T572" s="29" t="s">
        <v>8</v>
      </c>
      <c r="U572" s="29" t="s">
        <v>8</v>
      </c>
      <c r="V572" s="29" t="s">
        <v>8</v>
      </c>
      <c r="W572" s="29" t="s">
        <v>8</v>
      </c>
      <c r="X572" s="29" t="s">
        <v>8</v>
      </c>
      <c r="Y572" s="29" t="s">
        <v>8</v>
      </c>
      <c r="Z572" s="29" t="s">
        <v>8</v>
      </c>
      <c r="AA572" s="29" t="s">
        <v>8</v>
      </c>
      <c r="AB572" s="29" t="s">
        <v>8</v>
      </c>
      <c r="AC572" s="29" t="s">
        <v>8</v>
      </c>
      <c r="AD572" s="29">
        <v>2</v>
      </c>
      <c r="AE572" s="29" t="s">
        <v>8</v>
      </c>
      <c r="AF572" s="29">
        <v>1</v>
      </c>
      <c r="AG572" s="29" t="s">
        <v>8</v>
      </c>
      <c r="AH572" s="29" t="s">
        <v>8</v>
      </c>
      <c r="AI572" s="29" t="s">
        <v>8</v>
      </c>
      <c r="AJ572" s="29" t="s">
        <v>8</v>
      </c>
      <c r="AK572" s="29" t="s">
        <v>8</v>
      </c>
      <c r="AL572" s="29" t="s">
        <v>8</v>
      </c>
      <c r="AM572" s="29" t="s">
        <v>8</v>
      </c>
      <c r="AN572" s="29" t="s">
        <v>8</v>
      </c>
      <c r="AO572" s="29" t="s">
        <v>8</v>
      </c>
      <c r="AP572" s="29" t="s">
        <v>8</v>
      </c>
      <c r="AQ572" s="29" t="s">
        <v>8</v>
      </c>
      <c r="AR572" s="29" t="s">
        <v>8</v>
      </c>
      <c r="AS572" s="29" t="s">
        <v>8</v>
      </c>
      <c r="AT572" s="29" t="s">
        <v>8</v>
      </c>
      <c r="AU572" s="29" t="s">
        <v>8</v>
      </c>
      <c r="AV572" s="29" t="s">
        <v>8</v>
      </c>
      <c r="AW572" s="29" t="s">
        <v>8</v>
      </c>
      <c r="AX572" s="29" t="s">
        <v>8</v>
      </c>
      <c r="AY572" s="29" t="s">
        <v>8</v>
      </c>
      <c r="AZ572" s="29" t="s">
        <v>8</v>
      </c>
      <c r="BA572" s="29" t="s">
        <v>8</v>
      </c>
      <c r="BB572" s="29" t="s">
        <v>8</v>
      </c>
      <c r="BC572" s="29" t="s">
        <v>8</v>
      </c>
      <c r="BD572" s="29" t="s">
        <v>8</v>
      </c>
      <c r="BE572" s="29" t="s">
        <v>8</v>
      </c>
      <c r="BF572" s="29" t="s">
        <v>8</v>
      </c>
      <c r="BG572" s="29" t="s">
        <v>8</v>
      </c>
      <c r="BH572" s="29" t="s">
        <v>8</v>
      </c>
      <c r="BI572" s="29" t="s">
        <v>8</v>
      </c>
      <c r="BJ572" s="29" t="s">
        <v>8</v>
      </c>
      <c r="BK572" s="29" t="s">
        <v>8</v>
      </c>
      <c r="BL572" s="29" t="s">
        <v>8</v>
      </c>
      <c r="BM572" s="29" t="s">
        <v>8</v>
      </c>
      <c r="BN572" s="29" t="s">
        <v>8</v>
      </c>
      <c r="BO572" s="29" t="s">
        <v>8</v>
      </c>
      <c r="BP572" s="29" t="s">
        <v>8</v>
      </c>
      <c r="BQ572" s="29" t="s">
        <v>8</v>
      </c>
      <c r="BR572" s="29" t="s">
        <v>8</v>
      </c>
      <c r="BS572" s="29" t="s">
        <v>8785</v>
      </c>
      <c r="BT572" s="29" t="b">
        <v>0</v>
      </c>
      <c r="BU572" s="29" t="b">
        <v>0</v>
      </c>
      <c r="BV572" s="29" t="b">
        <v>0</v>
      </c>
      <c r="BW572" s="29" t="b">
        <v>0</v>
      </c>
      <c r="BX572" s="29" t="b">
        <v>0</v>
      </c>
      <c r="BY572" s="29" t="b">
        <v>1</v>
      </c>
      <c r="BZ572" s="29" t="b">
        <v>1</v>
      </c>
      <c r="CA572" s="29" t="b">
        <v>0</v>
      </c>
      <c r="CB572" s="29">
        <v>1</v>
      </c>
      <c r="CC572" s="29" t="s">
        <v>8786</v>
      </c>
      <c r="CD572" s="29" t="s">
        <v>8787</v>
      </c>
      <c r="CE572" s="29" t="s">
        <v>8788</v>
      </c>
      <c r="CF572" s="29" t="s">
        <v>8789</v>
      </c>
    </row>
    <row r="573" spans="1:84" x14ac:dyDescent="0.25">
      <c r="A573" s="29" t="s">
        <v>8790</v>
      </c>
      <c r="B573" s="29">
        <v>310410942995952</v>
      </c>
      <c r="C573" s="29">
        <v>8.9014103279429894E+19</v>
      </c>
      <c r="D573" s="29">
        <v>353118083539513</v>
      </c>
      <c r="E573" s="29">
        <v>55</v>
      </c>
      <c r="F573" s="29">
        <v>8</v>
      </c>
      <c r="G573" s="29">
        <v>1564</v>
      </c>
      <c r="H573" s="29">
        <v>1564</v>
      </c>
      <c r="I573" s="29" t="s">
        <v>8791</v>
      </c>
      <c r="J573" s="29" t="s">
        <v>8792</v>
      </c>
      <c r="K573" s="50">
        <v>2.37762840716203E+16</v>
      </c>
      <c r="L573" s="50">
        <v>9041652031848960</v>
      </c>
      <c r="M573" s="50">
        <v>-1.55913425655486E+16</v>
      </c>
      <c r="N573" s="29" t="s">
        <v>18972</v>
      </c>
      <c r="O573" s="29">
        <v>1</v>
      </c>
      <c r="P573" s="29">
        <v>0</v>
      </c>
      <c r="Q573" s="29" t="s">
        <v>8</v>
      </c>
      <c r="R573" s="29">
        <v>2</v>
      </c>
      <c r="S573" s="29">
        <v>1</v>
      </c>
      <c r="T573" s="29" t="s">
        <v>8</v>
      </c>
      <c r="U573" s="29">
        <v>25</v>
      </c>
      <c r="V573" s="29" t="s">
        <v>8</v>
      </c>
      <c r="W573" s="29" t="s">
        <v>8</v>
      </c>
      <c r="X573" s="29" t="s">
        <v>8</v>
      </c>
      <c r="Y573" s="29" t="s">
        <v>8</v>
      </c>
      <c r="Z573" s="29" t="s">
        <v>8</v>
      </c>
      <c r="AA573" s="29" t="s">
        <v>8</v>
      </c>
      <c r="AB573" s="29" t="s">
        <v>8</v>
      </c>
      <c r="AC573" s="29" t="s">
        <v>8</v>
      </c>
      <c r="AD573" s="29" t="s">
        <v>8</v>
      </c>
      <c r="AE573" s="29" t="s">
        <v>8</v>
      </c>
      <c r="AF573" s="29" t="s">
        <v>8</v>
      </c>
      <c r="AG573" s="29" t="s">
        <v>8</v>
      </c>
      <c r="AH573" s="29" t="s">
        <v>8</v>
      </c>
      <c r="AI573" s="29" t="s">
        <v>8</v>
      </c>
      <c r="AJ573" s="29" t="s">
        <v>8</v>
      </c>
      <c r="AK573" s="29" t="s">
        <v>8</v>
      </c>
      <c r="AL573" s="29" t="s">
        <v>8</v>
      </c>
      <c r="AM573" s="29" t="s">
        <v>8</v>
      </c>
      <c r="AN573" s="29" t="s">
        <v>8</v>
      </c>
      <c r="AO573" s="29" t="s">
        <v>8</v>
      </c>
      <c r="AP573" s="29" t="s">
        <v>8</v>
      </c>
      <c r="AQ573" s="29" t="s">
        <v>8</v>
      </c>
      <c r="AR573" s="29" t="s">
        <v>8</v>
      </c>
      <c r="AS573" s="29" t="s">
        <v>8</v>
      </c>
      <c r="AT573" s="29" t="s">
        <v>8</v>
      </c>
      <c r="AU573" s="29" t="s">
        <v>8</v>
      </c>
      <c r="AV573" s="29" t="s">
        <v>8</v>
      </c>
      <c r="AW573" s="29" t="s">
        <v>8</v>
      </c>
      <c r="AX573" s="29" t="s">
        <v>8</v>
      </c>
      <c r="AY573" s="29" t="s">
        <v>8</v>
      </c>
      <c r="AZ573" s="29" t="s">
        <v>8</v>
      </c>
      <c r="BA573" s="29" t="s">
        <v>8</v>
      </c>
      <c r="BB573" s="29" t="s">
        <v>8</v>
      </c>
      <c r="BC573" s="29" t="s">
        <v>8</v>
      </c>
      <c r="BD573" s="29" t="s">
        <v>8</v>
      </c>
      <c r="BE573" s="29" t="s">
        <v>8</v>
      </c>
      <c r="BF573" s="29" t="s">
        <v>8</v>
      </c>
      <c r="BG573" s="29" t="s">
        <v>8</v>
      </c>
      <c r="BH573" s="29" t="s">
        <v>8</v>
      </c>
      <c r="BI573" s="29" t="s">
        <v>8</v>
      </c>
      <c r="BJ573" s="29" t="s">
        <v>8</v>
      </c>
      <c r="BK573" s="29" t="s">
        <v>8</v>
      </c>
      <c r="BL573" s="29" t="s">
        <v>8</v>
      </c>
      <c r="BM573" s="29" t="s">
        <v>8</v>
      </c>
      <c r="BN573" s="29" t="s">
        <v>8</v>
      </c>
      <c r="BO573" s="29" t="s">
        <v>8</v>
      </c>
      <c r="BP573" s="29" t="s">
        <v>8</v>
      </c>
      <c r="BQ573" s="29" t="s">
        <v>8</v>
      </c>
      <c r="BR573" s="29" t="s">
        <v>8</v>
      </c>
      <c r="BS573" s="29" t="s">
        <v>8793</v>
      </c>
      <c r="BT573" s="29" t="b">
        <v>0</v>
      </c>
      <c r="BU573" s="29" t="b">
        <v>0</v>
      </c>
      <c r="BV573" s="29" t="b">
        <v>0</v>
      </c>
      <c r="BW573" s="29" t="b">
        <v>0</v>
      </c>
      <c r="BX573" s="29" t="b">
        <v>0</v>
      </c>
      <c r="BY573" s="29" t="b">
        <v>1</v>
      </c>
      <c r="BZ573" s="29" t="b">
        <v>1</v>
      </c>
      <c r="CA573" s="29" t="b">
        <v>0</v>
      </c>
      <c r="CB573" s="29">
        <v>1</v>
      </c>
      <c r="CC573" s="29" t="s">
        <v>8794</v>
      </c>
      <c r="CD573" s="29" t="s">
        <v>8795</v>
      </c>
      <c r="CE573" s="29" t="s">
        <v>8796</v>
      </c>
      <c r="CF573" s="29" t="s">
        <v>8797</v>
      </c>
    </row>
    <row r="574" spans="1:84" x14ac:dyDescent="0.25">
      <c r="A574" s="29" t="s">
        <v>8798</v>
      </c>
      <c r="B574" s="29">
        <v>310410942995952</v>
      </c>
      <c r="C574" s="29">
        <v>8.9014103279429894E+19</v>
      </c>
      <c r="D574" s="29">
        <v>353118083539513</v>
      </c>
      <c r="E574" s="29">
        <v>55</v>
      </c>
      <c r="F574" s="29">
        <v>5</v>
      </c>
      <c r="G574" s="29">
        <v>1561</v>
      </c>
      <c r="H574" s="29">
        <v>1561</v>
      </c>
      <c r="I574" s="29" t="s">
        <v>8799</v>
      </c>
      <c r="J574" s="29" t="s">
        <v>8800</v>
      </c>
      <c r="K574" s="50">
        <v>2.37770324244087E+16</v>
      </c>
      <c r="L574" s="50">
        <v>9041316883768110</v>
      </c>
      <c r="M574" s="50">
        <v>-4376162521337050</v>
      </c>
      <c r="N574" s="29" t="s">
        <v>18977</v>
      </c>
      <c r="O574" s="29">
        <v>1</v>
      </c>
      <c r="P574" s="29">
        <v>0</v>
      </c>
      <c r="Q574" s="29" t="s">
        <v>19086</v>
      </c>
      <c r="R574" s="29" t="s">
        <v>8</v>
      </c>
      <c r="S574" s="29" t="s">
        <v>8</v>
      </c>
      <c r="T574" s="29" t="s">
        <v>8</v>
      </c>
      <c r="U574" s="29" t="s">
        <v>8</v>
      </c>
      <c r="V574" s="29" t="s">
        <v>8</v>
      </c>
      <c r="W574" s="29" t="s">
        <v>8</v>
      </c>
      <c r="X574" s="29" t="s">
        <v>8</v>
      </c>
      <c r="Y574" s="29" t="s">
        <v>8</v>
      </c>
      <c r="Z574" s="29" t="s">
        <v>8</v>
      </c>
      <c r="AA574" s="29" t="s">
        <v>8</v>
      </c>
      <c r="AB574" s="29" t="s">
        <v>8</v>
      </c>
      <c r="AC574" s="29" t="s">
        <v>8</v>
      </c>
      <c r="AD574" s="29" t="s">
        <v>8</v>
      </c>
      <c r="AE574" s="29" t="s">
        <v>8</v>
      </c>
      <c r="AF574" s="29" t="s">
        <v>8</v>
      </c>
      <c r="AG574" s="29" t="s">
        <v>8</v>
      </c>
      <c r="AH574" s="29" t="s">
        <v>8</v>
      </c>
      <c r="AI574" s="29" t="s">
        <v>8</v>
      </c>
      <c r="AJ574" s="29" t="s">
        <v>8</v>
      </c>
      <c r="AK574" s="29" t="s">
        <v>8</v>
      </c>
      <c r="AL574" s="29" t="s">
        <v>8</v>
      </c>
      <c r="AM574" s="29" t="s">
        <v>8</v>
      </c>
      <c r="AN574" s="29" t="s">
        <v>8</v>
      </c>
      <c r="AO574" s="29" t="s">
        <v>8</v>
      </c>
      <c r="AP574" s="29" t="s">
        <v>8</v>
      </c>
      <c r="AQ574" s="29" t="s">
        <v>8</v>
      </c>
      <c r="AR574" s="29" t="s">
        <v>8</v>
      </c>
      <c r="AS574" s="29" t="s">
        <v>8</v>
      </c>
      <c r="AT574" s="29" t="s">
        <v>8</v>
      </c>
      <c r="AU574" s="29" t="s">
        <v>8</v>
      </c>
      <c r="AV574" s="29" t="s">
        <v>8</v>
      </c>
      <c r="AW574" s="29" t="s">
        <v>8</v>
      </c>
      <c r="AX574" s="29" t="s">
        <v>8</v>
      </c>
      <c r="AY574" s="29" t="s">
        <v>8</v>
      </c>
      <c r="AZ574" s="29" t="s">
        <v>8</v>
      </c>
      <c r="BA574" s="29">
        <v>2</v>
      </c>
      <c r="BB574" s="29" t="s">
        <v>8</v>
      </c>
      <c r="BC574" s="29" t="s">
        <v>8</v>
      </c>
      <c r="BD574" s="29" t="s">
        <v>8</v>
      </c>
      <c r="BE574" s="29" t="s">
        <v>8</v>
      </c>
      <c r="BF574" s="29" t="s">
        <v>8</v>
      </c>
      <c r="BG574" s="29" t="s">
        <v>8</v>
      </c>
      <c r="BH574" s="29" t="s">
        <v>8</v>
      </c>
      <c r="BI574" s="29" t="s">
        <v>8</v>
      </c>
      <c r="BJ574" s="29" t="s">
        <v>8</v>
      </c>
      <c r="BK574" s="29" t="s">
        <v>8</v>
      </c>
      <c r="BL574" s="29" t="s">
        <v>8</v>
      </c>
      <c r="BM574" s="29" t="s">
        <v>8</v>
      </c>
      <c r="BN574" s="29" t="s">
        <v>8</v>
      </c>
      <c r="BO574" s="29" t="s">
        <v>8</v>
      </c>
      <c r="BP574" s="29" t="s">
        <v>8</v>
      </c>
      <c r="BQ574" s="29" t="s">
        <v>8</v>
      </c>
      <c r="BR574" s="29" t="s">
        <v>8</v>
      </c>
      <c r="BS574" s="29" t="s">
        <v>8801</v>
      </c>
      <c r="BT574" s="29" t="b">
        <v>0</v>
      </c>
      <c r="BU574" s="29" t="b">
        <v>0</v>
      </c>
      <c r="BV574" s="29" t="b">
        <v>0</v>
      </c>
      <c r="BW574" s="29" t="b">
        <v>0</v>
      </c>
      <c r="BX574" s="29" t="b">
        <v>0</v>
      </c>
      <c r="BY574" s="29" t="b">
        <v>1</v>
      </c>
      <c r="BZ574" s="29" t="b">
        <v>1</v>
      </c>
      <c r="CA574" s="29" t="b">
        <v>0</v>
      </c>
      <c r="CB574" s="29">
        <v>1</v>
      </c>
      <c r="CC574" s="29" t="s">
        <v>8802</v>
      </c>
      <c r="CD574" s="29" t="s">
        <v>8803</v>
      </c>
      <c r="CE574" s="29" t="s">
        <v>8804</v>
      </c>
      <c r="CF574" s="29" t="s">
        <v>8805</v>
      </c>
    </row>
    <row r="575" spans="1:84" x14ac:dyDescent="0.25">
      <c r="A575" s="29" t="s">
        <v>8806</v>
      </c>
      <c r="B575" s="29">
        <v>310410942995952</v>
      </c>
      <c r="C575" s="29">
        <v>8.9014103279429894E+19</v>
      </c>
      <c r="D575" s="29">
        <v>353118083539513</v>
      </c>
      <c r="E575" s="29">
        <v>55</v>
      </c>
      <c r="F575" s="29">
        <v>5</v>
      </c>
      <c r="G575" s="29">
        <v>1562</v>
      </c>
      <c r="H575" s="29">
        <v>1562</v>
      </c>
      <c r="I575" s="29" t="s">
        <v>8807</v>
      </c>
      <c r="J575" s="29" t="s">
        <v>8808</v>
      </c>
      <c r="K575" s="50">
        <v>2.3776488371515E+16</v>
      </c>
      <c r="L575" s="50">
        <v>9041377934946740</v>
      </c>
      <c r="M575" s="50">
        <v>-2.53038787869721E+16</v>
      </c>
      <c r="N575" s="29" t="s">
        <v>18977</v>
      </c>
      <c r="O575" s="29">
        <v>1</v>
      </c>
      <c r="P575" s="29">
        <v>0</v>
      </c>
      <c r="Q575" s="29" t="s">
        <v>19011</v>
      </c>
      <c r="R575" s="29" t="s">
        <v>8</v>
      </c>
      <c r="S575" s="29" t="s">
        <v>8</v>
      </c>
      <c r="T575" s="29" t="s">
        <v>8</v>
      </c>
      <c r="U575" s="29" t="s">
        <v>8</v>
      </c>
      <c r="V575" s="29" t="s">
        <v>8</v>
      </c>
      <c r="W575" s="29" t="s">
        <v>8</v>
      </c>
      <c r="X575" s="29" t="s">
        <v>8</v>
      </c>
      <c r="Y575" s="29" t="s">
        <v>8</v>
      </c>
      <c r="Z575" s="29" t="s">
        <v>8</v>
      </c>
      <c r="AA575" s="29" t="s">
        <v>8</v>
      </c>
      <c r="AB575" s="29" t="s">
        <v>8</v>
      </c>
      <c r="AC575" s="29" t="s">
        <v>8</v>
      </c>
      <c r="AD575" s="29" t="s">
        <v>8</v>
      </c>
      <c r="AE575" s="29" t="s">
        <v>8</v>
      </c>
      <c r="AF575" s="29" t="s">
        <v>8</v>
      </c>
      <c r="AG575" s="29" t="s">
        <v>8</v>
      </c>
      <c r="AH575" s="29" t="s">
        <v>8</v>
      </c>
      <c r="AI575" s="29" t="s">
        <v>8</v>
      </c>
      <c r="AJ575" s="29" t="s">
        <v>8</v>
      </c>
      <c r="AK575" s="29" t="s">
        <v>8</v>
      </c>
      <c r="AL575" s="29" t="s">
        <v>8</v>
      </c>
      <c r="AM575" s="29" t="s">
        <v>8</v>
      </c>
      <c r="AN575" s="29" t="s">
        <v>8</v>
      </c>
      <c r="AO575" s="29" t="s">
        <v>8</v>
      </c>
      <c r="AP575" s="29" t="s">
        <v>8</v>
      </c>
      <c r="AQ575" s="29" t="s">
        <v>8</v>
      </c>
      <c r="AR575" s="29" t="s">
        <v>8</v>
      </c>
      <c r="AS575" s="29" t="s">
        <v>8</v>
      </c>
      <c r="AT575" s="29" t="s">
        <v>8</v>
      </c>
      <c r="AU575" s="29" t="s">
        <v>8</v>
      </c>
      <c r="AV575" s="29" t="s">
        <v>8</v>
      </c>
      <c r="AW575" s="29" t="s">
        <v>8</v>
      </c>
      <c r="AX575" s="29" t="s">
        <v>8</v>
      </c>
      <c r="AY575" s="29" t="s">
        <v>8</v>
      </c>
      <c r="AZ575" s="29" t="s">
        <v>8</v>
      </c>
      <c r="BA575" s="29">
        <v>2</v>
      </c>
      <c r="BB575" s="29" t="s">
        <v>8</v>
      </c>
      <c r="BC575" s="29" t="s">
        <v>8</v>
      </c>
      <c r="BD575" s="29" t="s">
        <v>8</v>
      </c>
      <c r="BE575" s="29" t="s">
        <v>8</v>
      </c>
      <c r="BF575" s="29" t="s">
        <v>8</v>
      </c>
      <c r="BG575" s="29" t="s">
        <v>8</v>
      </c>
      <c r="BH575" s="29" t="s">
        <v>8</v>
      </c>
      <c r="BI575" s="29" t="s">
        <v>8</v>
      </c>
      <c r="BJ575" s="29" t="s">
        <v>8</v>
      </c>
      <c r="BK575" s="29" t="s">
        <v>8</v>
      </c>
      <c r="BL575" s="29" t="s">
        <v>8</v>
      </c>
      <c r="BM575" s="29" t="s">
        <v>8</v>
      </c>
      <c r="BN575" s="29" t="s">
        <v>8</v>
      </c>
      <c r="BO575" s="29" t="s">
        <v>8</v>
      </c>
      <c r="BP575" s="29" t="s">
        <v>8</v>
      </c>
      <c r="BQ575" s="29" t="s">
        <v>8</v>
      </c>
      <c r="BR575" s="29" t="s">
        <v>8</v>
      </c>
      <c r="BS575" s="29" t="s">
        <v>8809</v>
      </c>
      <c r="BT575" s="29" t="b">
        <v>0</v>
      </c>
      <c r="BU575" s="29" t="b">
        <v>0</v>
      </c>
      <c r="BV575" s="29" t="b">
        <v>0</v>
      </c>
      <c r="BW575" s="29" t="b">
        <v>0</v>
      </c>
      <c r="BX575" s="29" t="b">
        <v>0</v>
      </c>
      <c r="BY575" s="29" t="b">
        <v>1</v>
      </c>
      <c r="BZ575" s="29" t="b">
        <v>1</v>
      </c>
      <c r="CA575" s="29" t="b">
        <v>0</v>
      </c>
      <c r="CB575" s="29">
        <v>1</v>
      </c>
      <c r="CC575" s="29" t="s">
        <v>8810</v>
      </c>
      <c r="CD575" s="29" t="s">
        <v>8811</v>
      </c>
      <c r="CE575" s="29" t="s">
        <v>8812</v>
      </c>
      <c r="CF575" s="29" t="s">
        <v>8813</v>
      </c>
    </row>
    <row r="576" spans="1:84" x14ac:dyDescent="0.25">
      <c r="A576" s="29" t="s">
        <v>8814</v>
      </c>
      <c r="B576" s="29">
        <v>310410942995952</v>
      </c>
      <c r="C576" s="29">
        <v>8.9014103279429894E+19</v>
      </c>
      <c r="D576" s="29">
        <v>353118083539513</v>
      </c>
      <c r="E576" s="29">
        <v>55</v>
      </c>
      <c r="F576" s="29">
        <v>2</v>
      </c>
      <c r="G576" s="29">
        <v>1559</v>
      </c>
      <c r="H576" s="29">
        <v>1559</v>
      </c>
      <c r="I576" s="29" t="s">
        <v>8815</v>
      </c>
      <c r="J576" s="29" t="s">
        <v>8816</v>
      </c>
      <c r="K576" s="50">
        <v>2377953244801360</v>
      </c>
      <c r="L576" s="50">
        <v>9041605251578700</v>
      </c>
      <c r="M576" s="50">
        <v>-4.7486530197788E+16</v>
      </c>
      <c r="N576" s="29" t="s">
        <v>18972</v>
      </c>
      <c r="O576" s="29">
        <v>1</v>
      </c>
      <c r="P576" s="29">
        <v>0</v>
      </c>
      <c r="Q576" s="29" t="s">
        <v>8</v>
      </c>
      <c r="R576" s="29" t="s">
        <v>8</v>
      </c>
      <c r="S576" s="29" t="s">
        <v>8</v>
      </c>
      <c r="T576" s="29" t="s">
        <v>8</v>
      </c>
      <c r="U576" s="29" t="s">
        <v>8</v>
      </c>
      <c r="V576" s="29" t="s">
        <v>8</v>
      </c>
      <c r="W576" s="29" t="s">
        <v>8</v>
      </c>
      <c r="X576" s="29" t="s">
        <v>8</v>
      </c>
      <c r="Y576" s="29" t="s">
        <v>8</v>
      </c>
      <c r="Z576" s="29" t="s">
        <v>8</v>
      </c>
      <c r="AA576" s="29" t="s">
        <v>8</v>
      </c>
      <c r="AB576" s="29" t="s">
        <v>8</v>
      </c>
      <c r="AC576" s="29" t="s">
        <v>8</v>
      </c>
      <c r="AD576" s="29">
        <v>1</v>
      </c>
      <c r="AE576" s="29" t="s">
        <v>8</v>
      </c>
      <c r="AF576" s="29">
        <v>2</v>
      </c>
      <c r="AG576" s="29" t="s">
        <v>8</v>
      </c>
      <c r="AH576" s="29" t="s">
        <v>8</v>
      </c>
      <c r="AI576" s="29" t="s">
        <v>8</v>
      </c>
      <c r="AJ576" s="29" t="s">
        <v>8</v>
      </c>
      <c r="AK576" s="29" t="s">
        <v>8</v>
      </c>
      <c r="AL576" s="29" t="s">
        <v>8</v>
      </c>
      <c r="AM576" s="29" t="s">
        <v>8</v>
      </c>
      <c r="AN576" s="29" t="s">
        <v>8</v>
      </c>
      <c r="AO576" s="29" t="s">
        <v>8</v>
      </c>
      <c r="AP576" s="29" t="s">
        <v>8</v>
      </c>
      <c r="AQ576" s="29" t="s">
        <v>8</v>
      </c>
      <c r="AR576" s="29" t="s">
        <v>8</v>
      </c>
      <c r="AS576" s="29" t="s">
        <v>8</v>
      </c>
      <c r="AT576" s="29" t="s">
        <v>8</v>
      </c>
      <c r="AU576" s="29" t="s">
        <v>8</v>
      </c>
      <c r="AV576" s="29" t="s">
        <v>8</v>
      </c>
      <c r="AW576" s="29" t="s">
        <v>8</v>
      </c>
      <c r="AX576" s="29" t="s">
        <v>8</v>
      </c>
      <c r="AY576" s="29" t="s">
        <v>8</v>
      </c>
      <c r="AZ576" s="29" t="s">
        <v>8</v>
      </c>
      <c r="BA576" s="29" t="s">
        <v>8</v>
      </c>
      <c r="BB576" s="29" t="s">
        <v>8</v>
      </c>
      <c r="BC576" s="29" t="s">
        <v>8</v>
      </c>
      <c r="BD576" s="29" t="s">
        <v>8</v>
      </c>
      <c r="BE576" s="29" t="s">
        <v>8</v>
      </c>
      <c r="BF576" s="29" t="s">
        <v>8</v>
      </c>
      <c r="BG576" s="29" t="s">
        <v>8</v>
      </c>
      <c r="BH576" s="29" t="s">
        <v>8</v>
      </c>
      <c r="BI576" s="29" t="s">
        <v>8</v>
      </c>
      <c r="BJ576" s="29" t="s">
        <v>8</v>
      </c>
      <c r="BK576" s="29" t="s">
        <v>8</v>
      </c>
      <c r="BL576" s="29" t="s">
        <v>8</v>
      </c>
      <c r="BM576" s="29" t="s">
        <v>8</v>
      </c>
      <c r="BN576" s="29" t="s">
        <v>8</v>
      </c>
      <c r="BO576" s="29" t="s">
        <v>8</v>
      </c>
      <c r="BP576" s="29" t="s">
        <v>8</v>
      </c>
      <c r="BQ576" s="29" t="s">
        <v>8</v>
      </c>
      <c r="BR576" s="29" t="s">
        <v>8</v>
      </c>
      <c r="BS576" s="29" t="s">
        <v>8817</v>
      </c>
      <c r="BT576" s="29" t="b">
        <v>0</v>
      </c>
      <c r="BU576" s="29" t="b">
        <v>0</v>
      </c>
      <c r="BV576" s="29" t="b">
        <v>0</v>
      </c>
      <c r="BW576" s="29" t="b">
        <v>0</v>
      </c>
      <c r="BX576" s="29" t="b">
        <v>0</v>
      </c>
      <c r="BY576" s="29" t="b">
        <v>1</v>
      </c>
      <c r="BZ576" s="29" t="b">
        <v>1</v>
      </c>
      <c r="CA576" s="29" t="b">
        <v>0</v>
      </c>
      <c r="CB576" s="29">
        <v>1</v>
      </c>
      <c r="CC576" s="29" t="s">
        <v>8818</v>
      </c>
      <c r="CD576" s="29" t="s">
        <v>8819</v>
      </c>
      <c r="CE576" s="29" t="s">
        <v>8820</v>
      </c>
      <c r="CF576" s="29" t="s">
        <v>8821</v>
      </c>
    </row>
    <row r="577" spans="1:84" x14ac:dyDescent="0.25">
      <c r="A577" s="29" t="s">
        <v>8822</v>
      </c>
      <c r="B577" s="29">
        <v>310410946642114</v>
      </c>
      <c r="C577" s="29">
        <v>8.9014103279466398E+19</v>
      </c>
      <c r="D577" s="29">
        <v>353118084379430</v>
      </c>
      <c r="E577" s="29">
        <v>55</v>
      </c>
      <c r="F577" s="29">
        <v>1</v>
      </c>
      <c r="G577" s="29">
        <v>1552</v>
      </c>
      <c r="H577" s="29">
        <v>1552</v>
      </c>
      <c r="I577" s="29" t="s">
        <v>8823</v>
      </c>
      <c r="J577" s="29" t="s">
        <v>8824</v>
      </c>
      <c r="K577" s="50">
        <v>2377468821177010</v>
      </c>
      <c r="L577" s="50">
        <v>9041517626874250</v>
      </c>
      <c r="M577" s="50">
        <v>-2863518187057610</v>
      </c>
      <c r="N577" s="29" t="s">
        <v>18977</v>
      </c>
      <c r="O577" s="29">
        <v>1</v>
      </c>
      <c r="P577" s="29">
        <v>0</v>
      </c>
      <c r="Q577" s="29" t="s">
        <v>19192</v>
      </c>
      <c r="R577" s="29" t="s">
        <v>8</v>
      </c>
      <c r="S577" s="29" t="s">
        <v>8</v>
      </c>
      <c r="T577" s="29" t="s">
        <v>8</v>
      </c>
      <c r="U577" s="29" t="s">
        <v>8</v>
      </c>
      <c r="V577" s="29" t="s">
        <v>8</v>
      </c>
      <c r="W577" s="29" t="s">
        <v>8</v>
      </c>
      <c r="X577" s="29" t="s">
        <v>8</v>
      </c>
      <c r="Y577" s="29" t="s">
        <v>8</v>
      </c>
      <c r="Z577" s="29" t="s">
        <v>8</v>
      </c>
      <c r="AA577" s="29" t="s">
        <v>8</v>
      </c>
      <c r="AB577" s="29" t="s">
        <v>8</v>
      </c>
      <c r="AC577" s="29" t="s">
        <v>8</v>
      </c>
      <c r="AD577" s="29" t="s">
        <v>8</v>
      </c>
      <c r="AE577" s="29" t="s">
        <v>8</v>
      </c>
      <c r="AF577" s="29" t="s">
        <v>8</v>
      </c>
      <c r="AG577" s="29" t="s">
        <v>8</v>
      </c>
      <c r="AH577" s="29" t="s">
        <v>8</v>
      </c>
      <c r="AI577" s="29" t="s">
        <v>8</v>
      </c>
      <c r="AJ577" s="29" t="s">
        <v>8</v>
      </c>
      <c r="AK577" s="29" t="s">
        <v>8</v>
      </c>
      <c r="AL577" s="29" t="s">
        <v>8</v>
      </c>
      <c r="AM577" s="29" t="s">
        <v>8</v>
      </c>
      <c r="AN577" s="29" t="s">
        <v>8</v>
      </c>
      <c r="AO577" s="29" t="s">
        <v>8</v>
      </c>
      <c r="AP577" s="29" t="s">
        <v>8</v>
      </c>
      <c r="AQ577" s="29" t="s">
        <v>8</v>
      </c>
      <c r="AR577" s="29" t="s">
        <v>8</v>
      </c>
      <c r="AS577" s="29" t="s">
        <v>8</v>
      </c>
      <c r="AT577" s="29" t="s">
        <v>8</v>
      </c>
      <c r="AU577" s="29" t="s">
        <v>8</v>
      </c>
      <c r="AV577" s="29" t="s">
        <v>8</v>
      </c>
      <c r="AW577" s="29" t="s">
        <v>8</v>
      </c>
      <c r="AX577" s="29" t="s">
        <v>8</v>
      </c>
      <c r="AY577" s="29" t="s">
        <v>8</v>
      </c>
      <c r="AZ577" s="29" t="s">
        <v>8</v>
      </c>
      <c r="BA577" s="29" t="s">
        <v>8</v>
      </c>
      <c r="BB577" s="29" t="s">
        <v>8</v>
      </c>
      <c r="BC577" s="29">
        <v>2</v>
      </c>
      <c r="BD577" s="29">
        <v>1</v>
      </c>
      <c r="BE577" s="29">
        <v>2</v>
      </c>
      <c r="BF577" s="29">
        <v>1</v>
      </c>
      <c r="BG577" s="29" t="s">
        <v>8</v>
      </c>
      <c r="BH577" s="29">
        <v>1</v>
      </c>
      <c r="BI577" s="29">
        <v>0</v>
      </c>
      <c r="BJ577" s="29">
        <v>0</v>
      </c>
      <c r="BK577" s="29">
        <v>0</v>
      </c>
      <c r="BL577" s="29">
        <v>0</v>
      </c>
      <c r="BM577" s="29">
        <v>1</v>
      </c>
      <c r="BN577" s="29">
        <v>0</v>
      </c>
      <c r="BO577" s="29">
        <v>1</v>
      </c>
      <c r="BP577" s="29">
        <v>4</v>
      </c>
      <c r="BQ577" s="29" t="s">
        <v>8</v>
      </c>
      <c r="BR577" s="29" t="s">
        <v>8</v>
      </c>
      <c r="BS577" s="29" t="s">
        <v>6560</v>
      </c>
      <c r="BT577" s="29" t="b">
        <v>0</v>
      </c>
      <c r="BU577" s="29" t="b">
        <v>1</v>
      </c>
      <c r="BV577" s="29" t="b">
        <v>0</v>
      </c>
      <c r="BW577" s="29" t="b">
        <v>1</v>
      </c>
      <c r="BX577" s="29" t="b">
        <v>0</v>
      </c>
      <c r="BY577" s="29" t="b">
        <v>0</v>
      </c>
      <c r="BZ577" s="29" t="b">
        <v>0</v>
      </c>
      <c r="CA577" s="29" t="b">
        <v>0</v>
      </c>
      <c r="CB577" s="29">
        <v>1</v>
      </c>
      <c r="CC577" s="29" t="s">
        <v>8825</v>
      </c>
      <c r="CD577" s="29" t="s">
        <v>8826</v>
      </c>
      <c r="CE577" s="29" t="s">
        <v>8827</v>
      </c>
      <c r="CF577" s="29" t="s">
        <v>8828</v>
      </c>
    </row>
    <row r="578" spans="1:84" x14ac:dyDescent="0.25">
      <c r="A578" s="29" t="s">
        <v>8829</v>
      </c>
      <c r="B578" s="29">
        <v>310410946642114</v>
      </c>
      <c r="C578" s="29">
        <v>8.9014103279466398E+19</v>
      </c>
      <c r="D578" s="29">
        <v>353118084379430</v>
      </c>
      <c r="E578" s="29">
        <v>55</v>
      </c>
      <c r="F578" s="29">
        <v>1</v>
      </c>
      <c r="G578" s="29">
        <v>1553</v>
      </c>
      <c r="H578" s="29">
        <v>1553</v>
      </c>
      <c r="I578" s="29" t="s">
        <v>8830</v>
      </c>
      <c r="J578" s="29" t="s">
        <v>8831</v>
      </c>
      <c r="K578" s="50">
        <v>237762676661496</v>
      </c>
      <c r="L578" s="50">
        <v>9041512128713100</v>
      </c>
      <c r="M578" s="50">
        <v>-3899157928885330</v>
      </c>
      <c r="N578" s="29" t="s">
        <v>18978</v>
      </c>
      <c r="O578" s="29">
        <v>1</v>
      </c>
      <c r="P578" s="29">
        <v>0</v>
      </c>
      <c r="Q578" s="29" t="s">
        <v>19144</v>
      </c>
      <c r="R578" s="29" t="s">
        <v>8</v>
      </c>
      <c r="S578" s="29" t="s">
        <v>8</v>
      </c>
      <c r="T578" s="29" t="s">
        <v>8</v>
      </c>
      <c r="U578" s="29" t="s">
        <v>8</v>
      </c>
      <c r="V578" s="29" t="s">
        <v>8</v>
      </c>
      <c r="W578" s="29" t="s">
        <v>8</v>
      </c>
      <c r="X578" s="29" t="s">
        <v>8</v>
      </c>
      <c r="Y578" s="29" t="s">
        <v>8</v>
      </c>
      <c r="Z578" s="29" t="s">
        <v>8</v>
      </c>
      <c r="AA578" s="29" t="s">
        <v>8</v>
      </c>
      <c r="AB578" s="29" t="s">
        <v>8</v>
      </c>
      <c r="AC578" s="29" t="s">
        <v>8</v>
      </c>
      <c r="AD578" s="29" t="s">
        <v>8</v>
      </c>
      <c r="AE578" s="29" t="s">
        <v>8</v>
      </c>
      <c r="AF578" s="29" t="s">
        <v>8</v>
      </c>
      <c r="AG578" s="29" t="s">
        <v>8</v>
      </c>
      <c r="AH578" s="29" t="s">
        <v>8</v>
      </c>
      <c r="AI578" s="29" t="s">
        <v>8</v>
      </c>
      <c r="AJ578" s="29" t="s">
        <v>8</v>
      </c>
      <c r="AK578" s="29" t="s">
        <v>8</v>
      </c>
      <c r="AL578" s="29" t="s">
        <v>8</v>
      </c>
      <c r="AM578" s="29" t="s">
        <v>8</v>
      </c>
      <c r="AN578" s="29" t="s">
        <v>8</v>
      </c>
      <c r="AO578" s="29" t="s">
        <v>8</v>
      </c>
      <c r="AP578" s="29" t="s">
        <v>8</v>
      </c>
      <c r="AQ578" s="29" t="s">
        <v>8</v>
      </c>
      <c r="AR578" s="29" t="s">
        <v>8</v>
      </c>
      <c r="AS578" s="29" t="s">
        <v>8</v>
      </c>
      <c r="AT578" s="29" t="s">
        <v>8</v>
      </c>
      <c r="AU578" s="29" t="s">
        <v>8</v>
      </c>
      <c r="AV578" s="29" t="s">
        <v>8</v>
      </c>
      <c r="AW578" s="29" t="s">
        <v>8</v>
      </c>
      <c r="AX578" s="29" t="s">
        <v>8</v>
      </c>
      <c r="AY578" s="29" t="s">
        <v>8</v>
      </c>
      <c r="AZ578" s="29" t="s">
        <v>8</v>
      </c>
      <c r="BA578" s="29" t="s">
        <v>8</v>
      </c>
      <c r="BB578" s="29" t="s">
        <v>8</v>
      </c>
      <c r="BC578" s="29">
        <v>2</v>
      </c>
      <c r="BD578" s="29">
        <v>1</v>
      </c>
      <c r="BE578" s="29">
        <v>2</v>
      </c>
      <c r="BF578" s="29">
        <v>1</v>
      </c>
      <c r="BG578" s="29" t="s">
        <v>8</v>
      </c>
      <c r="BH578" s="29">
        <v>1</v>
      </c>
      <c r="BI578" s="29">
        <v>0</v>
      </c>
      <c r="BJ578" s="29">
        <v>0</v>
      </c>
      <c r="BK578" s="29">
        <v>0</v>
      </c>
      <c r="BL578" s="29">
        <v>0</v>
      </c>
      <c r="BM578" s="29">
        <v>1</v>
      </c>
      <c r="BN578" s="29">
        <v>0</v>
      </c>
      <c r="BO578" s="29">
        <v>1</v>
      </c>
      <c r="BP578" s="29">
        <v>4</v>
      </c>
      <c r="BQ578" s="29" t="s">
        <v>8</v>
      </c>
      <c r="BR578" s="29" t="s">
        <v>8</v>
      </c>
      <c r="BS578" s="29" t="s">
        <v>6560</v>
      </c>
      <c r="BT578" s="29" t="b">
        <v>0</v>
      </c>
      <c r="BU578" s="29" t="b">
        <v>1</v>
      </c>
      <c r="BV578" s="29" t="b">
        <v>0</v>
      </c>
      <c r="BW578" s="29" t="b">
        <v>1</v>
      </c>
      <c r="BX578" s="29" t="b">
        <v>0</v>
      </c>
      <c r="BY578" s="29" t="b">
        <v>0</v>
      </c>
      <c r="BZ578" s="29" t="b">
        <v>0</v>
      </c>
      <c r="CA578" s="29" t="b">
        <v>0</v>
      </c>
      <c r="CB578" s="29">
        <v>1</v>
      </c>
      <c r="CC578" s="29" t="s">
        <v>8832</v>
      </c>
      <c r="CD578" s="29" t="s">
        <v>8833</v>
      </c>
      <c r="CE578" s="29" t="s">
        <v>8834</v>
      </c>
      <c r="CF578" s="29" t="s">
        <v>8835</v>
      </c>
    </row>
    <row r="579" spans="1:84" x14ac:dyDescent="0.25">
      <c r="A579" s="29" t="s">
        <v>8836</v>
      </c>
      <c r="B579" s="29">
        <v>310410946642114</v>
      </c>
      <c r="C579" s="29">
        <v>8.9014103279466398E+19</v>
      </c>
      <c r="D579" s="29">
        <v>353118084379430</v>
      </c>
      <c r="E579" s="29">
        <v>55</v>
      </c>
      <c r="F579" s="29">
        <v>1</v>
      </c>
      <c r="G579" s="29">
        <v>1554</v>
      </c>
      <c r="H579" s="29">
        <v>1554</v>
      </c>
      <c r="I579" s="29" t="s">
        <v>8837</v>
      </c>
      <c r="J579" s="29" t="s">
        <v>8838</v>
      </c>
      <c r="K579" s="50">
        <v>2.37781161464999E+16</v>
      </c>
      <c r="L579" s="50">
        <v>9041562971622190</v>
      </c>
      <c r="M579" s="50">
        <v>-2.86081907095765E+16</v>
      </c>
      <c r="N579" s="29" t="s">
        <v>18977</v>
      </c>
      <c r="O579" s="29">
        <v>1</v>
      </c>
      <c r="P579" s="29">
        <v>0</v>
      </c>
      <c r="Q579" s="29" t="s">
        <v>19054</v>
      </c>
      <c r="R579" s="29" t="s">
        <v>8</v>
      </c>
      <c r="S579" s="29" t="s">
        <v>8</v>
      </c>
      <c r="T579" s="29" t="s">
        <v>8</v>
      </c>
      <c r="U579" s="29" t="s">
        <v>8</v>
      </c>
      <c r="V579" s="29" t="s">
        <v>8</v>
      </c>
      <c r="W579" s="29" t="s">
        <v>8</v>
      </c>
      <c r="X579" s="29" t="s">
        <v>8</v>
      </c>
      <c r="Y579" s="29" t="s">
        <v>8</v>
      </c>
      <c r="Z579" s="29" t="s">
        <v>8</v>
      </c>
      <c r="AA579" s="29" t="s">
        <v>8</v>
      </c>
      <c r="AB579" s="29" t="s">
        <v>8</v>
      </c>
      <c r="AC579" s="29" t="s">
        <v>8</v>
      </c>
      <c r="AD579" s="29" t="s">
        <v>8</v>
      </c>
      <c r="AE579" s="29" t="s">
        <v>8</v>
      </c>
      <c r="AF579" s="29" t="s">
        <v>8</v>
      </c>
      <c r="AG579" s="29" t="s">
        <v>8</v>
      </c>
      <c r="AH579" s="29" t="s">
        <v>8</v>
      </c>
      <c r="AI579" s="29" t="s">
        <v>8</v>
      </c>
      <c r="AJ579" s="29" t="s">
        <v>8</v>
      </c>
      <c r="AK579" s="29" t="s">
        <v>8</v>
      </c>
      <c r="AL579" s="29" t="s">
        <v>8</v>
      </c>
      <c r="AM579" s="29" t="s">
        <v>8</v>
      </c>
      <c r="AN579" s="29" t="s">
        <v>8</v>
      </c>
      <c r="AO579" s="29" t="s">
        <v>8</v>
      </c>
      <c r="AP579" s="29" t="s">
        <v>8</v>
      </c>
      <c r="AQ579" s="29" t="s">
        <v>8</v>
      </c>
      <c r="AR579" s="29" t="s">
        <v>8</v>
      </c>
      <c r="AS579" s="29" t="s">
        <v>8</v>
      </c>
      <c r="AT579" s="29" t="s">
        <v>8</v>
      </c>
      <c r="AU579" s="29" t="s">
        <v>8</v>
      </c>
      <c r="AV579" s="29" t="s">
        <v>8</v>
      </c>
      <c r="AW579" s="29" t="s">
        <v>8</v>
      </c>
      <c r="AX579" s="29" t="s">
        <v>8</v>
      </c>
      <c r="AY579" s="29" t="s">
        <v>8</v>
      </c>
      <c r="AZ579" s="29" t="s">
        <v>8</v>
      </c>
      <c r="BA579" s="29" t="s">
        <v>8</v>
      </c>
      <c r="BB579" s="29" t="s">
        <v>8</v>
      </c>
      <c r="BC579" s="29">
        <v>2</v>
      </c>
      <c r="BD579" s="29">
        <v>1</v>
      </c>
      <c r="BE579" s="29">
        <v>2</v>
      </c>
      <c r="BF579" s="29">
        <v>1</v>
      </c>
      <c r="BG579" s="29" t="s">
        <v>8</v>
      </c>
      <c r="BH579" s="29">
        <v>1</v>
      </c>
      <c r="BI579" s="29">
        <v>0</v>
      </c>
      <c r="BJ579" s="29">
        <v>0</v>
      </c>
      <c r="BK579" s="29">
        <v>0</v>
      </c>
      <c r="BL579" s="29">
        <v>0</v>
      </c>
      <c r="BM579" s="29">
        <v>1</v>
      </c>
      <c r="BN579" s="29">
        <v>0</v>
      </c>
      <c r="BO579" s="29">
        <v>1</v>
      </c>
      <c r="BP579" s="29">
        <v>2</v>
      </c>
      <c r="BQ579" s="29" t="s">
        <v>8</v>
      </c>
      <c r="BR579" s="29" t="s">
        <v>8</v>
      </c>
      <c r="BS579" s="29" t="s">
        <v>6560</v>
      </c>
      <c r="BT579" s="29" t="b">
        <v>0</v>
      </c>
      <c r="BU579" s="29" t="b">
        <v>1</v>
      </c>
      <c r="BV579" s="29" t="b">
        <v>0</v>
      </c>
      <c r="BW579" s="29" t="b">
        <v>1</v>
      </c>
      <c r="BX579" s="29" t="b">
        <v>0</v>
      </c>
      <c r="BY579" s="29" t="b">
        <v>0</v>
      </c>
      <c r="BZ579" s="29" t="b">
        <v>0</v>
      </c>
      <c r="CA579" s="29" t="b">
        <v>0</v>
      </c>
      <c r="CB579" s="29">
        <v>1</v>
      </c>
      <c r="CC579" s="29" t="s">
        <v>8839</v>
      </c>
      <c r="CD579" s="29" t="s">
        <v>8840</v>
      </c>
      <c r="CE579" s="29" t="s">
        <v>8841</v>
      </c>
      <c r="CF579" s="29" t="s">
        <v>8842</v>
      </c>
    </row>
    <row r="580" spans="1:84" x14ac:dyDescent="0.25">
      <c r="A580" s="29" t="s">
        <v>8843</v>
      </c>
      <c r="B580" s="29">
        <v>310410946642114</v>
      </c>
      <c r="C580" s="29">
        <v>8.9014103279466398E+19</v>
      </c>
      <c r="D580" s="29">
        <v>353118084379430</v>
      </c>
      <c r="E580" s="29">
        <v>55</v>
      </c>
      <c r="F580" s="29">
        <v>10</v>
      </c>
      <c r="G580" s="29">
        <v>1549</v>
      </c>
      <c r="H580" s="29">
        <v>1549</v>
      </c>
      <c r="I580" s="29" t="s">
        <v>8844</v>
      </c>
      <c r="J580" s="29" t="s">
        <v>8845</v>
      </c>
      <c r="K580" s="50">
        <v>2.37784723700715E+16</v>
      </c>
      <c r="L580" s="50">
        <v>9041469637413890</v>
      </c>
      <c r="M580" s="50">
        <v>-442798671855509</v>
      </c>
      <c r="N580" s="29" t="s">
        <v>18977</v>
      </c>
      <c r="O580" s="29">
        <v>1</v>
      </c>
      <c r="P580" s="29">
        <v>0</v>
      </c>
      <c r="Q580" s="29" t="s">
        <v>18997</v>
      </c>
      <c r="R580" s="29" t="s">
        <v>8</v>
      </c>
      <c r="S580" s="29" t="s">
        <v>8</v>
      </c>
      <c r="T580" s="29" t="s">
        <v>8</v>
      </c>
      <c r="U580" s="29" t="s">
        <v>8</v>
      </c>
      <c r="V580" s="29" t="s">
        <v>8</v>
      </c>
      <c r="W580" s="29" t="s">
        <v>8</v>
      </c>
      <c r="X580" s="29" t="s">
        <v>8</v>
      </c>
      <c r="Y580" s="29" t="s">
        <v>8</v>
      </c>
      <c r="Z580" s="29" t="s">
        <v>8</v>
      </c>
      <c r="AA580" s="29" t="s">
        <v>8</v>
      </c>
      <c r="AB580" s="29" t="s">
        <v>8</v>
      </c>
      <c r="AC580" s="29" t="s">
        <v>8</v>
      </c>
      <c r="AD580" s="29" t="s">
        <v>8</v>
      </c>
      <c r="AE580" s="29" t="s">
        <v>8</v>
      </c>
      <c r="AF580" s="29" t="s">
        <v>8</v>
      </c>
      <c r="AG580" s="29" t="s">
        <v>8</v>
      </c>
      <c r="AH580" s="29" t="s">
        <v>8</v>
      </c>
      <c r="AI580" s="29" t="s">
        <v>8</v>
      </c>
      <c r="AJ580" s="29" t="s">
        <v>8</v>
      </c>
      <c r="AK580" s="29" t="s">
        <v>8</v>
      </c>
      <c r="AL580" s="29" t="s">
        <v>8</v>
      </c>
      <c r="AM580" s="29">
        <v>3</v>
      </c>
      <c r="AN580" s="29" t="s">
        <v>8</v>
      </c>
      <c r="AO580" s="29">
        <v>0</v>
      </c>
      <c r="AP580" s="29" t="s">
        <v>8</v>
      </c>
      <c r="AQ580" s="29">
        <v>2</v>
      </c>
      <c r="AR580" s="29" t="s">
        <v>18988</v>
      </c>
      <c r="AS580" s="29" t="s">
        <v>19003</v>
      </c>
      <c r="AT580" s="29" t="s">
        <v>8</v>
      </c>
      <c r="AU580" s="29" t="s">
        <v>8</v>
      </c>
      <c r="AV580" s="29" t="s">
        <v>8</v>
      </c>
      <c r="AW580" s="29" t="s">
        <v>8</v>
      </c>
      <c r="AX580" s="29" t="s">
        <v>8</v>
      </c>
      <c r="AY580" s="29" t="s">
        <v>8</v>
      </c>
      <c r="AZ580" s="29" t="s">
        <v>8</v>
      </c>
      <c r="BA580" s="29" t="s">
        <v>8</v>
      </c>
      <c r="BB580" s="29" t="s">
        <v>8</v>
      </c>
      <c r="BC580" s="29" t="s">
        <v>8</v>
      </c>
      <c r="BD580" s="29" t="s">
        <v>8</v>
      </c>
      <c r="BE580" s="29" t="s">
        <v>8</v>
      </c>
      <c r="BF580" s="29" t="s">
        <v>8</v>
      </c>
      <c r="BG580" s="29" t="s">
        <v>8</v>
      </c>
      <c r="BH580" s="29" t="s">
        <v>8</v>
      </c>
      <c r="BI580" s="29" t="s">
        <v>8</v>
      </c>
      <c r="BJ580" s="29" t="s">
        <v>8</v>
      </c>
      <c r="BK580" s="29" t="s">
        <v>8</v>
      </c>
      <c r="BL580" s="29" t="s">
        <v>8</v>
      </c>
      <c r="BM580" s="29" t="s">
        <v>8</v>
      </c>
      <c r="BN580" s="29" t="s">
        <v>8</v>
      </c>
      <c r="BO580" s="29" t="s">
        <v>8</v>
      </c>
      <c r="BP580" s="29" t="s">
        <v>8</v>
      </c>
      <c r="BQ580" s="29" t="s">
        <v>8</v>
      </c>
      <c r="BR580" s="29" t="s">
        <v>8</v>
      </c>
      <c r="BS580" s="29" t="s">
        <v>8846</v>
      </c>
      <c r="BT580" s="29" t="b">
        <v>0</v>
      </c>
      <c r="BU580" s="29" t="b">
        <v>1</v>
      </c>
      <c r="BV580" s="29" t="b">
        <v>0</v>
      </c>
      <c r="BW580" s="29" t="b">
        <v>1</v>
      </c>
      <c r="BX580" s="29" t="b">
        <v>0</v>
      </c>
      <c r="BY580" s="29" t="b">
        <v>0</v>
      </c>
      <c r="BZ580" s="29" t="b">
        <v>0</v>
      </c>
      <c r="CA580" s="29" t="b">
        <v>0</v>
      </c>
      <c r="CB580" s="29">
        <v>1</v>
      </c>
      <c r="CC580" s="29" t="s">
        <v>8847</v>
      </c>
      <c r="CD580" s="29" t="s">
        <v>8848</v>
      </c>
      <c r="CE580" s="29" t="s">
        <v>8849</v>
      </c>
      <c r="CF580" s="29" t="s">
        <v>8850</v>
      </c>
    </row>
    <row r="581" spans="1:84" x14ac:dyDescent="0.25">
      <c r="A581" s="29" t="s">
        <v>8851</v>
      </c>
      <c r="B581" s="29">
        <v>310410946642114</v>
      </c>
      <c r="C581" s="29">
        <v>8.9014103279466398E+19</v>
      </c>
      <c r="D581" s="29">
        <v>353118084379430</v>
      </c>
      <c r="E581" s="29">
        <v>55</v>
      </c>
      <c r="F581" s="29">
        <v>10</v>
      </c>
      <c r="G581" s="29">
        <v>1550</v>
      </c>
      <c r="H581" s="29">
        <v>1550</v>
      </c>
      <c r="I581" s="29" t="s">
        <v>8852</v>
      </c>
      <c r="J581" s="29" t="s">
        <v>8853</v>
      </c>
      <c r="K581" s="50">
        <v>2.37798544400304E+16</v>
      </c>
      <c r="L581" s="50">
        <v>9041486676891470</v>
      </c>
      <c r="M581" s="50">
        <v>-2567633005344510</v>
      </c>
      <c r="N581" s="29" t="s">
        <v>18972</v>
      </c>
      <c r="O581" s="29">
        <v>1</v>
      </c>
      <c r="P581" s="29">
        <v>0</v>
      </c>
      <c r="Q581" s="29" t="s">
        <v>18997</v>
      </c>
      <c r="R581" s="29" t="s">
        <v>8</v>
      </c>
      <c r="S581" s="29" t="s">
        <v>8</v>
      </c>
      <c r="T581" s="29" t="s">
        <v>8</v>
      </c>
      <c r="U581" s="29" t="s">
        <v>8</v>
      </c>
      <c r="V581" s="29" t="s">
        <v>8</v>
      </c>
      <c r="W581" s="29" t="s">
        <v>8</v>
      </c>
      <c r="X581" s="29" t="s">
        <v>8</v>
      </c>
      <c r="Y581" s="29" t="s">
        <v>8</v>
      </c>
      <c r="Z581" s="29" t="s">
        <v>8</v>
      </c>
      <c r="AA581" s="29" t="s">
        <v>8</v>
      </c>
      <c r="AB581" s="29" t="s">
        <v>8</v>
      </c>
      <c r="AC581" s="29" t="s">
        <v>8</v>
      </c>
      <c r="AD581" s="29" t="s">
        <v>8</v>
      </c>
      <c r="AE581" s="29" t="s">
        <v>8</v>
      </c>
      <c r="AF581" s="29" t="s">
        <v>8</v>
      </c>
      <c r="AG581" s="29" t="s">
        <v>8</v>
      </c>
      <c r="AH581" s="29" t="s">
        <v>8</v>
      </c>
      <c r="AI581" s="29" t="s">
        <v>8</v>
      </c>
      <c r="AJ581" s="29" t="s">
        <v>8</v>
      </c>
      <c r="AK581" s="29" t="s">
        <v>8</v>
      </c>
      <c r="AL581" s="29" t="s">
        <v>8</v>
      </c>
      <c r="AM581" s="29">
        <v>3</v>
      </c>
      <c r="AN581" s="29" t="s">
        <v>8</v>
      </c>
      <c r="AO581" s="29">
        <v>0</v>
      </c>
      <c r="AP581" s="29" t="s">
        <v>8</v>
      </c>
      <c r="AQ581" s="29">
        <v>2</v>
      </c>
      <c r="AR581" s="29" t="s">
        <v>19001</v>
      </c>
      <c r="AS581" s="29" t="s">
        <v>18982</v>
      </c>
      <c r="AT581" s="29" t="s">
        <v>8</v>
      </c>
      <c r="AU581" s="29" t="s">
        <v>8</v>
      </c>
      <c r="AV581" s="29" t="s">
        <v>8</v>
      </c>
      <c r="AW581" s="29" t="s">
        <v>8</v>
      </c>
      <c r="AX581" s="29" t="s">
        <v>8</v>
      </c>
      <c r="AY581" s="29" t="s">
        <v>8</v>
      </c>
      <c r="AZ581" s="29" t="s">
        <v>8</v>
      </c>
      <c r="BA581" s="29" t="s">
        <v>8</v>
      </c>
      <c r="BB581" s="29" t="s">
        <v>8</v>
      </c>
      <c r="BC581" s="29" t="s">
        <v>8</v>
      </c>
      <c r="BD581" s="29" t="s">
        <v>8</v>
      </c>
      <c r="BE581" s="29" t="s">
        <v>8</v>
      </c>
      <c r="BF581" s="29" t="s">
        <v>8</v>
      </c>
      <c r="BG581" s="29" t="s">
        <v>8</v>
      </c>
      <c r="BH581" s="29" t="s">
        <v>8</v>
      </c>
      <c r="BI581" s="29" t="s">
        <v>8</v>
      </c>
      <c r="BJ581" s="29" t="s">
        <v>8</v>
      </c>
      <c r="BK581" s="29" t="s">
        <v>8</v>
      </c>
      <c r="BL581" s="29" t="s">
        <v>8</v>
      </c>
      <c r="BM581" s="29" t="s">
        <v>8</v>
      </c>
      <c r="BN581" s="29" t="s">
        <v>8</v>
      </c>
      <c r="BO581" s="29" t="s">
        <v>8</v>
      </c>
      <c r="BP581" s="29" t="s">
        <v>8</v>
      </c>
      <c r="BQ581" s="29" t="s">
        <v>8</v>
      </c>
      <c r="BR581" s="29" t="s">
        <v>8</v>
      </c>
      <c r="BS581" s="29" t="s">
        <v>8854</v>
      </c>
      <c r="BT581" s="29" t="b">
        <v>0</v>
      </c>
      <c r="BU581" s="29" t="b">
        <v>1</v>
      </c>
      <c r="BV581" s="29" t="b">
        <v>0</v>
      </c>
      <c r="BW581" s="29" t="b">
        <v>1</v>
      </c>
      <c r="BX581" s="29" t="b">
        <v>0</v>
      </c>
      <c r="BY581" s="29" t="b">
        <v>0</v>
      </c>
      <c r="BZ581" s="29" t="b">
        <v>0</v>
      </c>
      <c r="CA581" s="29" t="b">
        <v>0</v>
      </c>
      <c r="CB581" s="29">
        <v>1</v>
      </c>
      <c r="CC581" s="29" t="s">
        <v>8855</v>
      </c>
      <c r="CD581" s="29" t="s">
        <v>8856</v>
      </c>
      <c r="CE581" s="41" t="s">
        <v>8857</v>
      </c>
      <c r="CF581" s="29" t="s">
        <v>8858</v>
      </c>
    </row>
    <row r="582" spans="1:84" x14ac:dyDescent="0.25">
      <c r="A582" s="29" t="s">
        <v>8859</v>
      </c>
      <c r="B582" s="29">
        <v>310410946642114</v>
      </c>
      <c r="C582" s="29">
        <v>8.9014103279466398E+19</v>
      </c>
      <c r="D582" s="29">
        <v>353118084379430</v>
      </c>
      <c r="E582" s="29">
        <v>55</v>
      </c>
      <c r="F582" s="29">
        <v>10</v>
      </c>
      <c r="G582" s="29">
        <v>1551</v>
      </c>
      <c r="H582" s="29">
        <v>1551</v>
      </c>
      <c r="I582" s="29" t="s">
        <v>8860</v>
      </c>
      <c r="J582" s="29" t="s">
        <v>8861</v>
      </c>
      <c r="K582" s="50">
        <v>2.37801760910337E+16</v>
      </c>
      <c r="L582" s="50">
        <v>9041673240604360</v>
      </c>
      <c r="M582" s="50">
        <v>-2.36924963796918E+16</v>
      </c>
      <c r="N582" s="29" t="s">
        <v>18978</v>
      </c>
      <c r="O582" s="29">
        <v>1</v>
      </c>
      <c r="P582" s="29">
        <v>0</v>
      </c>
      <c r="Q582" s="29" t="s">
        <v>19140</v>
      </c>
      <c r="R582" s="29" t="s">
        <v>8</v>
      </c>
      <c r="S582" s="29" t="s">
        <v>8</v>
      </c>
      <c r="T582" s="29" t="s">
        <v>8</v>
      </c>
      <c r="U582" s="29" t="s">
        <v>8</v>
      </c>
      <c r="V582" s="29" t="s">
        <v>8</v>
      </c>
      <c r="W582" s="29" t="s">
        <v>8</v>
      </c>
      <c r="X582" s="29" t="s">
        <v>8</v>
      </c>
      <c r="Y582" s="29" t="s">
        <v>8</v>
      </c>
      <c r="Z582" s="29" t="s">
        <v>8</v>
      </c>
      <c r="AA582" s="29" t="s">
        <v>8</v>
      </c>
      <c r="AB582" s="29" t="s">
        <v>8</v>
      </c>
      <c r="AC582" s="29" t="s">
        <v>8</v>
      </c>
      <c r="AD582" s="29" t="s">
        <v>8</v>
      </c>
      <c r="AE582" s="29" t="s">
        <v>8</v>
      </c>
      <c r="AF582" s="29" t="s">
        <v>8</v>
      </c>
      <c r="AG582" s="29" t="s">
        <v>8</v>
      </c>
      <c r="AH582" s="29" t="s">
        <v>8</v>
      </c>
      <c r="AI582" s="29" t="s">
        <v>8</v>
      </c>
      <c r="AJ582" s="29" t="s">
        <v>8</v>
      </c>
      <c r="AK582" s="29" t="s">
        <v>8</v>
      </c>
      <c r="AL582" s="29" t="s">
        <v>8</v>
      </c>
      <c r="AM582" s="29">
        <v>3</v>
      </c>
      <c r="AN582" s="29" t="s">
        <v>8</v>
      </c>
      <c r="AO582" s="29">
        <v>0</v>
      </c>
      <c r="AP582" s="29" t="s">
        <v>8</v>
      </c>
      <c r="AQ582" s="29">
        <v>2</v>
      </c>
      <c r="AR582" s="29" t="s">
        <v>18982</v>
      </c>
      <c r="AS582" s="29" t="s">
        <v>19008</v>
      </c>
      <c r="AT582" s="29" t="s">
        <v>8</v>
      </c>
      <c r="AU582" s="29" t="s">
        <v>8</v>
      </c>
      <c r="AV582" s="29" t="s">
        <v>8</v>
      </c>
      <c r="AW582" s="29" t="s">
        <v>8</v>
      </c>
      <c r="AX582" s="29" t="s">
        <v>8</v>
      </c>
      <c r="AY582" s="29" t="s">
        <v>8</v>
      </c>
      <c r="AZ582" s="29" t="s">
        <v>8</v>
      </c>
      <c r="BA582" s="29" t="s">
        <v>8</v>
      </c>
      <c r="BB582" s="29" t="s">
        <v>8</v>
      </c>
      <c r="BC582" s="29" t="s">
        <v>8</v>
      </c>
      <c r="BD582" s="29" t="s">
        <v>8</v>
      </c>
      <c r="BE582" s="29" t="s">
        <v>8</v>
      </c>
      <c r="BF582" s="29" t="s">
        <v>8</v>
      </c>
      <c r="BG582" s="29" t="s">
        <v>8</v>
      </c>
      <c r="BH582" s="29" t="s">
        <v>8</v>
      </c>
      <c r="BI582" s="29" t="s">
        <v>8</v>
      </c>
      <c r="BJ582" s="29" t="s">
        <v>8</v>
      </c>
      <c r="BK582" s="29" t="s">
        <v>8</v>
      </c>
      <c r="BL582" s="29" t="s">
        <v>8</v>
      </c>
      <c r="BM582" s="29" t="s">
        <v>8</v>
      </c>
      <c r="BN582" s="29" t="s">
        <v>8</v>
      </c>
      <c r="BO582" s="29" t="s">
        <v>8</v>
      </c>
      <c r="BP582" s="29" t="s">
        <v>8</v>
      </c>
      <c r="BQ582" s="29" t="s">
        <v>8</v>
      </c>
      <c r="BR582" s="29" t="s">
        <v>8</v>
      </c>
      <c r="BS582" s="29" t="s">
        <v>8862</v>
      </c>
      <c r="BT582" s="29" t="b">
        <v>0</v>
      </c>
      <c r="BU582" s="29" t="b">
        <v>1</v>
      </c>
      <c r="BV582" s="29" t="b">
        <v>0</v>
      </c>
      <c r="BW582" s="29" t="b">
        <v>1</v>
      </c>
      <c r="BX582" s="29" t="b">
        <v>0</v>
      </c>
      <c r="BY582" s="29" t="b">
        <v>0</v>
      </c>
      <c r="BZ582" s="29" t="b">
        <v>0</v>
      </c>
      <c r="CA582" s="29" t="b">
        <v>0</v>
      </c>
      <c r="CB582" s="29">
        <v>1</v>
      </c>
      <c r="CC582" s="29" t="s">
        <v>8863</v>
      </c>
      <c r="CD582" s="29" t="s">
        <v>8864</v>
      </c>
      <c r="CE582" s="29" t="s">
        <v>8865</v>
      </c>
      <c r="CF582" s="29" t="s">
        <v>8866</v>
      </c>
    </row>
    <row r="583" spans="1:84" x14ac:dyDescent="0.25">
      <c r="A583" s="29" t="s">
        <v>8867</v>
      </c>
      <c r="B583" s="29">
        <v>310410946642114</v>
      </c>
      <c r="C583" s="29">
        <v>8.9014103279466398E+19</v>
      </c>
      <c r="D583" s="29">
        <v>353118084379430</v>
      </c>
      <c r="E583" s="29">
        <v>55</v>
      </c>
      <c r="F583" s="29">
        <v>11</v>
      </c>
      <c r="G583" s="29">
        <v>1555</v>
      </c>
      <c r="H583" s="29">
        <v>1555</v>
      </c>
      <c r="I583" s="29" t="s">
        <v>8868</v>
      </c>
      <c r="J583" s="29" t="s">
        <v>8869</v>
      </c>
      <c r="K583" s="50">
        <v>2.37742198177176E+16</v>
      </c>
      <c r="L583" s="50">
        <v>904162290302823</v>
      </c>
      <c r="M583" s="50">
        <v>-170566686747659</v>
      </c>
      <c r="N583" s="29" t="s">
        <v>18977</v>
      </c>
      <c r="O583" s="29">
        <v>1</v>
      </c>
      <c r="P583" s="29">
        <v>0</v>
      </c>
      <c r="Q583" s="29" t="s">
        <v>8</v>
      </c>
      <c r="R583" s="29" t="s">
        <v>8</v>
      </c>
      <c r="S583" s="29" t="s">
        <v>8</v>
      </c>
      <c r="T583" s="29" t="s">
        <v>8</v>
      </c>
      <c r="U583" s="29" t="s">
        <v>8</v>
      </c>
      <c r="V583" s="29" t="s">
        <v>8</v>
      </c>
      <c r="W583" s="29" t="s">
        <v>8</v>
      </c>
      <c r="X583" s="29" t="s">
        <v>8</v>
      </c>
      <c r="Y583" s="29" t="s">
        <v>8</v>
      </c>
      <c r="Z583" s="29" t="s">
        <v>8</v>
      </c>
      <c r="AA583" s="29" t="s">
        <v>8</v>
      </c>
      <c r="AB583" s="29" t="s">
        <v>8</v>
      </c>
      <c r="AC583" s="29" t="s">
        <v>8</v>
      </c>
      <c r="AD583" s="29" t="s">
        <v>8</v>
      </c>
      <c r="AE583" s="29" t="s">
        <v>8</v>
      </c>
      <c r="AF583" s="29" t="s">
        <v>8</v>
      </c>
      <c r="AG583" s="29" t="s">
        <v>8</v>
      </c>
      <c r="AH583" s="29" t="s">
        <v>8</v>
      </c>
      <c r="AI583" s="29" t="s">
        <v>8</v>
      </c>
      <c r="AJ583" s="29" t="s">
        <v>8</v>
      </c>
      <c r="AK583" s="29" t="s">
        <v>8</v>
      </c>
      <c r="AL583" s="29" t="s">
        <v>8</v>
      </c>
      <c r="AM583" s="29" t="s">
        <v>8</v>
      </c>
      <c r="AN583" s="29" t="s">
        <v>8</v>
      </c>
      <c r="AO583" s="29" t="s">
        <v>8</v>
      </c>
      <c r="AP583" s="29" t="s">
        <v>8</v>
      </c>
      <c r="AQ583" s="29" t="s">
        <v>8</v>
      </c>
      <c r="AR583" s="29" t="s">
        <v>8</v>
      </c>
      <c r="AS583" s="29" t="s">
        <v>8</v>
      </c>
      <c r="AT583" s="29" t="s">
        <v>8</v>
      </c>
      <c r="AU583" s="29" t="s">
        <v>8</v>
      </c>
      <c r="AV583" s="29" t="s">
        <v>8</v>
      </c>
      <c r="AW583" s="29" t="s">
        <v>8</v>
      </c>
      <c r="AX583" s="29" t="s">
        <v>8</v>
      </c>
      <c r="AY583" s="29" t="s">
        <v>8</v>
      </c>
      <c r="AZ583" s="29" t="s">
        <v>8</v>
      </c>
      <c r="BA583" s="29" t="s">
        <v>8</v>
      </c>
      <c r="BB583" s="29" t="s">
        <v>8</v>
      </c>
      <c r="BC583" s="29" t="s">
        <v>8</v>
      </c>
      <c r="BD583" s="29" t="s">
        <v>8</v>
      </c>
      <c r="BE583" s="29" t="s">
        <v>8</v>
      </c>
      <c r="BF583" s="29" t="s">
        <v>8</v>
      </c>
      <c r="BG583" s="29" t="s">
        <v>8</v>
      </c>
      <c r="BH583" s="29" t="s">
        <v>8</v>
      </c>
      <c r="BI583" s="29" t="s">
        <v>8</v>
      </c>
      <c r="BJ583" s="29" t="s">
        <v>8</v>
      </c>
      <c r="BK583" s="29" t="s">
        <v>8</v>
      </c>
      <c r="BL583" s="29" t="s">
        <v>8</v>
      </c>
      <c r="BM583" s="29" t="s">
        <v>8</v>
      </c>
      <c r="BN583" s="29" t="s">
        <v>8</v>
      </c>
      <c r="BO583" s="29" t="s">
        <v>8</v>
      </c>
      <c r="BP583" s="29" t="s">
        <v>8</v>
      </c>
      <c r="BQ583" s="29">
        <v>2</v>
      </c>
      <c r="BR583" s="29" t="s">
        <v>8</v>
      </c>
      <c r="BS583" s="29" t="s">
        <v>6560</v>
      </c>
      <c r="BT583" s="29" t="b">
        <v>0</v>
      </c>
      <c r="BU583" s="29" t="b">
        <v>1</v>
      </c>
      <c r="BV583" s="29" t="b">
        <v>0</v>
      </c>
      <c r="BW583" s="29" t="b">
        <v>1</v>
      </c>
      <c r="BX583" s="29" t="b">
        <v>0</v>
      </c>
      <c r="BY583" s="29" t="b">
        <v>0</v>
      </c>
      <c r="BZ583" s="29" t="b">
        <v>0</v>
      </c>
      <c r="CA583" s="29" t="b">
        <v>0</v>
      </c>
      <c r="CB583" s="29">
        <v>1</v>
      </c>
      <c r="CC583" s="29" t="s">
        <v>8870</v>
      </c>
      <c r="CD583" s="29" t="s">
        <v>8871</v>
      </c>
      <c r="CE583" s="29" t="s">
        <v>8872</v>
      </c>
      <c r="CF583" s="29" t="s">
        <v>8873</v>
      </c>
    </row>
    <row r="584" spans="1:84" x14ac:dyDescent="0.25">
      <c r="A584" s="29" t="s">
        <v>8874</v>
      </c>
      <c r="B584" s="29">
        <v>310410946642114</v>
      </c>
      <c r="C584" s="29">
        <v>8.9014103279466398E+19</v>
      </c>
      <c r="D584" s="29">
        <v>353118084379430</v>
      </c>
      <c r="E584" s="29">
        <v>55</v>
      </c>
      <c r="F584" s="29">
        <v>11</v>
      </c>
      <c r="G584" s="29">
        <v>1556</v>
      </c>
      <c r="H584" s="29">
        <v>1556</v>
      </c>
      <c r="I584" s="29" t="s">
        <v>8875</v>
      </c>
      <c r="J584" s="29" t="s">
        <v>8876</v>
      </c>
      <c r="K584" s="50">
        <v>2378111333784440</v>
      </c>
      <c r="L584" s="50">
        <v>9041591598917</v>
      </c>
      <c r="M584" s="50">
        <v>-2.7014640587203E+16</v>
      </c>
      <c r="N584" s="29" t="s">
        <v>18977</v>
      </c>
      <c r="O584" s="29">
        <v>1</v>
      </c>
      <c r="P584" s="29">
        <v>0</v>
      </c>
      <c r="Q584" s="29" t="s">
        <v>8</v>
      </c>
      <c r="R584" s="29" t="s">
        <v>8</v>
      </c>
      <c r="S584" s="29" t="s">
        <v>8</v>
      </c>
      <c r="T584" s="29" t="s">
        <v>8</v>
      </c>
      <c r="U584" s="29" t="s">
        <v>8</v>
      </c>
      <c r="V584" s="29" t="s">
        <v>8</v>
      </c>
      <c r="W584" s="29" t="s">
        <v>8</v>
      </c>
      <c r="X584" s="29" t="s">
        <v>8</v>
      </c>
      <c r="Y584" s="29" t="s">
        <v>8</v>
      </c>
      <c r="Z584" s="29" t="s">
        <v>8</v>
      </c>
      <c r="AA584" s="29" t="s">
        <v>8</v>
      </c>
      <c r="AB584" s="29" t="s">
        <v>8</v>
      </c>
      <c r="AC584" s="29" t="s">
        <v>8</v>
      </c>
      <c r="AD584" s="29" t="s">
        <v>8</v>
      </c>
      <c r="AE584" s="29" t="s">
        <v>8</v>
      </c>
      <c r="AF584" s="29" t="s">
        <v>8</v>
      </c>
      <c r="AG584" s="29" t="s">
        <v>8</v>
      </c>
      <c r="AH584" s="29" t="s">
        <v>8</v>
      </c>
      <c r="AI584" s="29" t="s">
        <v>8</v>
      </c>
      <c r="AJ584" s="29" t="s">
        <v>8</v>
      </c>
      <c r="AK584" s="29" t="s">
        <v>8</v>
      </c>
      <c r="AL584" s="29" t="s">
        <v>8</v>
      </c>
      <c r="AM584" s="29" t="s">
        <v>8</v>
      </c>
      <c r="AN584" s="29" t="s">
        <v>8</v>
      </c>
      <c r="AO584" s="29" t="s">
        <v>8</v>
      </c>
      <c r="AP584" s="29" t="s">
        <v>8</v>
      </c>
      <c r="AQ584" s="29" t="s">
        <v>8</v>
      </c>
      <c r="AR584" s="29" t="s">
        <v>8</v>
      </c>
      <c r="AS584" s="29" t="s">
        <v>8</v>
      </c>
      <c r="AT584" s="29" t="s">
        <v>8</v>
      </c>
      <c r="AU584" s="29" t="s">
        <v>8</v>
      </c>
      <c r="AV584" s="29" t="s">
        <v>8</v>
      </c>
      <c r="AW584" s="29" t="s">
        <v>8</v>
      </c>
      <c r="AX584" s="29" t="s">
        <v>8</v>
      </c>
      <c r="AY584" s="29" t="s">
        <v>8</v>
      </c>
      <c r="AZ584" s="29" t="s">
        <v>8</v>
      </c>
      <c r="BA584" s="29" t="s">
        <v>8</v>
      </c>
      <c r="BB584" s="29" t="s">
        <v>8</v>
      </c>
      <c r="BC584" s="29" t="s">
        <v>8</v>
      </c>
      <c r="BD584" s="29" t="s">
        <v>8</v>
      </c>
      <c r="BE584" s="29" t="s">
        <v>8</v>
      </c>
      <c r="BF584" s="29" t="s">
        <v>8</v>
      </c>
      <c r="BG584" s="29" t="s">
        <v>8</v>
      </c>
      <c r="BH584" s="29" t="s">
        <v>8</v>
      </c>
      <c r="BI584" s="29" t="s">
        <v>8</v>
      </c>
      <c r="BJ584" s="29" t="s">
        <v>8</v>
      </c>
      <c r="BK584" s="29" t="s">
        <v>8</v>
      </c>
      <c r="BL584" s="29" t="s">
        <v>8</v>
      </c>
      <c r="BM584" s="29" t="s">
        <v>8</v>
      </c>
      <c r="BN584" s="29" t="s">
        <v>8</v>
      </c>
      <c r="BO584" s="29" t="s">
        <v>8</v>
      </c>
      <c r="BP584" s="29" t="s">
        <v>8</v>
      </c>
      <c r="BQ584" s="29">
        <v>2</v>
      </c>
      <c r="BR584" s="29" t="s">
        <v>8</v>
      </c>
      <c r="BS584" s="29" t="s">
        <v>216</v>
      </c>
      <c r="BT584" s="29" t="b">
        <v>0</v>
      </c>
      <c r="BU584" s="29" t="b">
        <v>1</v>
      </c>
      <c r="BV584" s="29" t="b">
        <v>0</v>
      </c>
      <c r="BW584" s="29" t="b">
        <v>1</v>
      </c>
      <c r="BX584" s="29" t="b">
        <v>0</v>
      </c>
      <c r="BY584" s="29" t="b">
        <v>0</v>
      </c>
      <c r="BZ584" s="29" t="b">
        <v>0</v>
      </c>
      <c r="CA584" s="29" t="b">
        <v>0</v>
      </c>
      <c r="CB584" s="29">
        <v>1</v>
      </c>
      <c r="CC584" s="29" t="s">
        <v>8877</v>
      </c>
      <c r="CD584" s="29" t="s">
        <v>8878</v>
      </c>
      <c r="CE584" s="29" t="s">
        <v>8879</v>
      </c>
      <c r="CF584" s="29" t="s">
        <v>8880</v>
      </c>
    </row>
    <row r="585" spans="1:84" x14ac:dyDescent="0.25">
      <c r="A585" s="29" t="s">
        <v>8881</v>
      </c>
      <c r="B585" s="29">
        <v>310410928917370</v>
      </c>
      <c r="C585" s="29">
        <v>8.9014103279289106E+19</v>
      </c>
      <c r="D585" s="29">
        <v>353118081439583</v>
      </c>
      <c r="E585" s="29">
        <v>55</v>
      </c>
      <c r="F585" s="29">
        <v>7</v>
      </c>
      <c r="G585" s="29">
        <v>1581</v>
      </c>
      <c r="H585" s="29">
        <v>1581</v>
      </c>
      <c r="I585" s="29" t="s">
        <v>8882</v>
      </c>
      <c r="J585" s="29" t="s">
        <v>8883</v>
      </c>
      <c r="K585" s="50">
        <v>2.37904064235046E+16</v>
      </c>
      <c r="L585" s="50">
        <v>9041444692197630</v>
      </c>
      <c r="M585" s="50">
        <v>-515141836910074</v>
      </c>
      <c r="N585" s="29" t="s">
        <v>18972</v>
      </c>
      <c r="O585" s="29">
        <v>1</v>
      </c>
      <c r="P585" s="29">
        <v>0</v>
      </c>
      <c r="Q585" s="29" t="s">
        <v>8</v>
      </c>
      <c r="R585" s="29" t="s">
        <v>8</v>
      </c>
      <c r="S585" s="29" t="s">
        <v>8</v>
      </c>
      <c r="T585" s="29" t="s">
        <v>8</v>
      </c>
      <c r="U585" s="29" t="s">
        <v>8</v>
      </c>
      <c r="V585" s="29" t="s">
        <v>8</v>
      </c>
      <c r="W585" s="29" t="s">
        <v>8</v>
      </c>
      <c r="X585" s="29" t="s">
        <v>8</v>
      </c>
      <c r="Y585" s="29" t="s">
        <v>8</v>
      </c>
      <c r="Z585" s="29" t="s">
        <v>8</v>
      </c>
      <c r="AA585" s="29" t="s">
        <v>8</v>
      </c>
      <c r="AB585" s="29" t="s">
        <v>8</v>
      </c>
      <c r="AC585" s="29" t="s">
        <v>8</v>
      </c>
      <c r="AD585" s="29" t="s">
        <v>8</v>
      </c>
      <c r="AE585" s="29" t="s">
        <v>8</v>
      </c>
      <c r="AF585" s="29" t="s">
        <v>8</v>
      </c>
      <c r="AG585" s="29" t="s">
        <v>8</v>
      </c>
      <c r="AH585" s="29" t="s">
        <v>8</v>
      </c>
      <c r="AI585" s="29" t="s">
        <v>8</v>
      </c>
      <c r="AJ585" s="29" t="s">
        <v>8</v>
      </c>
      <c r="AK585" s="29" t="s">
        <v>8</v>
      </c>
      <c r="AL585" s="29" t="s">
        <v>8</v>
      </c>
      <c r="AM585" s="29" t="s">
        <v>8</v>
      </c>
      <c r="AN585" s="29" t="s">
        <v>8</v>
      </c>
      <c r="AO585" s="29" t="s">
        <v>8</v>
      </c>
      <c r="AP585" s="29" t="s">
        <v>8</v>
      </c>
      <c r="AQ585" s="29" t="s">
        <v>8</v>
      </c>
      <c r="AR585" s="29" t="s">
        <v>8</v>
      </c>
      <c r="AS585" s="29" t="s">
        <v>8</v>
      </c>
      <c r="AT585" s="29">
        <v>3</v>
      </c>
      <c r="AU585" s="29" t="s">
        <v>8</v>
      </c>
      <c r="AV585" s="29">
        <v>2</v>
      </c>
      <c r="AW585" s="29">
        <v>7</v>
      </c>
      <c r="AX585" s="29">
        <v>0</v>
      </c>
      <c r="AY585" s="29">
        <v>250</v>
      </c>
      <c r="AZ585" s="29">
        <v>1</v>
      </c>
      <c r="BA585" s="29" t="s">
        <v>8</v>
      </c>
      <c r="BB585" s="29" t="s">
        <v>8</v>
      </c>
      <c r="BC585" s="29" t="s">
        <v>8</v>
      </c>
      <c r="BD585" s="29" t="s">
        <v>8</v>
      </c>
      <c r="BE585" s="29" t="s">
        <v>8</v>
      </c>
      <c r="BF585" s="29" t="s">
        <v>8</v>
      </c>
      <c r="BG585" s="29" t="s">
        <v>8</v>
      </c>
      <c r="BH585" s="29" t="s">
        <v>8</v>
      </c>
      <c r="BI585" s="29" t="s">
        <v>8</v>
      </c>
      <c r="BJ585" s="29" t="s">
        <v>8</v>
      </c>
      <c r="BK585" s="29" t="s">
        <v>8</v>
      </c>
      <c r="BL585" s="29" t="s">
        <v>8</v>
      </c>
      <c r="BM585" s="29" t="s">
        <v>8</v>
      </c>
      <c r="BN585" s="29" t="s">
        <v>8</v>
      </c>
      <c r="BO585" s="29" t="s">
        <v>8</v>
      </c>
      <c r="BP585" s="29" t="s">
        <v>8</v>
      </c>
      <c r="BQ585" s="29" t="s">
        <v>8</v>
      </c>
      <c r="BR585" s="29" t="s">
        <v>8</v>
      </c>
      <c r="BS585" s="29" t="s">
        <v>8884</v>
      </c>
      <c r="BT585" s="29" t="b">
        <v>1</v>
      </c>
      <c r="BU585" s="29" t="b">
        <v>0</v>
      </c>
      <c r="BV585" s="29" t="b">
        <v>1</v>
      </c>
      <c r="BW585" s="29" t="b">
        <v>0</v>
      </c>
      <c r="BX585" s="29" t="b">
        <v>0</v>
      </c>
      <c r="BY585" s="29" t="b">
        <v>0</v>
      </c>
      <c r="BZ585" s="29" t="b">
        <v>0</v>
      </c>
      <c r="CA585" s="29" t="b">
        <v>0</v>
      </c>
      <c r="CB585" s="29">
        <v>1</v>
      </c>
      <c r="CC585" s="29" t="s">
        <v>8885</v>
      </c>
      <c r="CD585" s="29" t="s">
        <v>8886</v>
      </c>
      <c r="CE585" s="29" t="s">
        <v>8887</v>
      </c>
      <c r="CF585" s="29" t="s">
        <v>8888</v>
      </c>
    </row>
    <row r="586" spans="1:84" x14ac:dyDescent="0.25">
      <c r="A586" s="29" t="s">
        <v>8889</v>
      </c>
      <c r="B586" s="29">
        <v>310410928917370</v>
      </c>
      <c r="C586" s="29">
        <v>8.9014103279289106E+19</v>
      </c>
      <c r="D586" s="29">
        <v>353118081439583</v>
      </c>
      <c r="E586" s="29">
        <v>55</v>
      </c>
      <c r="F586" s="29">
        <v>9</v>
      </c>
      <c r="G586" s="29">
        <v>1587</v>
      </c>
      <c r="H586" s="29">
        <v>1587</v>
      </c>
      <c r="I586" s="29" t="s">
        <v>8890</v>
      </c>
      <c r="J586" s="29" t="s">
        <v>8891</v>
      </c>
      <c r="K586" s="50">
        <v>2.37917036339217E+16</v>
      </c>
      <c r="L586" s="50">
        <v>9041515805673500</v>
      </c>
      <c r="M586" s="50">
        <v>-1.68047344212656E+16</v>
      </c>
      <c r="N586" s="29" t="s">
        <v>18978</v>
      </c>
      <c r="O586" s="29">
        <v>1</v>
      </c>
      <c r="P586" s="29">
        <v>0</v>
      </c>
      <c r="Q586" s="29" t="s">
        <v>18993</v>
      </c>
      <c r="R586" s="29" t="s">
        <v>8</v>
      </c>
      <c r="S586" s="29" t="s">
        <v>8</v>
      </c>
      <c r="T586" s="29" t="s">
        <v>8</v>
      </c>
      <c r="U586" s="29" t="s">
        <v>8</v>
      </c>
      <c r="V586" s="29">
        <v>5</v>
      </c>
      <c r="W586" s="29" t="s">
        <v>2295</v>
      </c>
      <c r="X586" s="29">
        <v>0</v>
      </c>
      <c r="Y586" s="29" t="s">
        <v>8</v>
      </c>
      <c r="Z586" s="29">
        <v>2</v>
      </c>
      <c r="AA586" s="29" t="s">
        <v>18998</v>
      </c>
      <c r="AB586" s="29" t="s">
        <v>18994</v>
      </c>
      <c r="AC586" s="29" t="s">
        <v>8</v>
      </c>
      <c r="AD586" s="29" t="s">
        <v>8</v>
      </c>
      <c r="AE586" s="29" t="s">
        <v>8</v>
      </c>
      <c r="AF586" s="29" t="s">
        <v>8</v>
      </c>
      <c r="AG586" s="29" t="s">
        <v>8</v>
      </c>
      <c r="AH586" s="29" t="s">
        <v>8</v>
      </c>
      <c r="AI586" s="29" t="s">
        <v>8</v>
      </c>
      <c r="AJ586" s="29" t="s">
        <v>8</v>
      </c>
      <c r="AK586" s="29" t="s">
        <v>8</v>
      </c>
      <c r="AL586" s="29" t="s">
        <v>8</v>
      </c>
      <c r="AM586" s="29" t="s">
        <v>8</v>
      </c>
      <c r="AN586" s="29" t="s">
        <v>8</v>
      </c>
      <c r="AO586" s="29" t="s">
        <v>8</v>
      </c>
      <c r="AP586" s="29" t="s">
        <v>8</v>
      </c>
      <c r="AQ586" s="29" t="s">
        <v>8</v>
      </c>
      <c r="AR586" s="29" t="s">
        <v>8</v>
      </c>
      <c r="AS586" s="29" t="s">
        <v>8</v>
      </c>
      <c r="AT586" s="29" t="s">
        <v>8</v>
      </c>
      <c r="AU586" s="29" t="s">
        <v>8</v>
      </c>
      <c r="AV586" s="29" t="s">
        <v>8</v>
      </c>
      <c r="AW586" s="29" t="s">
        <v>8</v>
      </c>
      <c r="AX586" s="29" t="s">
        <v>8</v>
      </c>
      <c r="AY586" s="29" t="s">
        <v>8</v>
      </c>
      <c r="AZ586" s="29" t="s">
        <v>8</v>
      </c>
      <c r="BA586" s="29" t="s">
        <v>8</v>
      </c>
      <c r="BB586" s="29" t="s">
        <v>8</v>
      </c>
      <c r="BC586" s="29" t="s">
        <v>8</v>
      </c>
      <c r="BD586" s="29" t="s">
        <v>8</v>
      </c>
      <c r="BE586" s="29" t="s">
        <v>8</v>
      </c>
      <c r="BF586" s="29" t="s">
        <v>8</v>
      </c>
      <c r="BG586" s="29" t="s">
        <v>8</v>
      </c>
      <c r="BH586" s="29" t="s">
        <v>8</v>
      </c>
      <c r="BI586" s="29" t="s">
        <v>8</v>
      </c>
      <c r="BJ586" s="29" t="s">
        <v>8</v>
      </c>
      <c r="BK586" s="29" t="s">
        <v>8</v>
      </c>
      <c r="BL586" s="29" t="s">
        <v>8</v>
      </c>
      <c r="BM586" s="29" t="s">
        <v>8</v>
      </c>
      <c r="BN586" s="29" t="s">
        <v>8</v>
      </c>
      <c r="BO586" s="29" t="s">
        <v>8</v>
      </c>
      <c r="BP586" s="29" t="s">
        <v>8</v>
      </c>
      <c r="BQ586" s="29" t="s">
        <v>8</v>
      </c>
      <c r="BR586" s="29" t="s">
        <v>8</v>
      </c>
      <c r="BS586" s="29" t="s">
        <v>19193</v>
      </c>
    </row>
    <row r="587" spans="1:84" x14ac:dyDescent="0.25">
      <c r="A587" s="29" t="s">
        <v>19194</v>
      </c>
      <c r="B587" s="29" t="b">
        <v>1</v>
      </c>
      <c r="C587" s="29" t="b">
        <v>0</v>
      </c>
      <c r="D587" s="29" t="b">
        <v>1</v>
      </c>
      <c r="E587" s="29" t="b">
        <v>0</v>
      </c>
      <c r="F587" s="29" t="b">
        <v>0</v>
      </c>
      <c r="G587" s="29" t="b">
        <v>0</v>
      </c>
      <c r="H587" s="29" t="b">
        <v>0</v>
      </c>
      <c r="I587" s="29" t="b">
        <v>0</v>
      </c>
      <c r="J587" s="29">
        <v>1</v>
      </c>
      <c r="K587" s="29" t="s">
        <v>8892</v>
      </c>
      <c r="L587" s="29" t="s">
        <v>8893</v>
      </c>
      <c r="M587" s="29" t="s">
        <v>8894</v>
      </c>
      <c r="N587" s="29" t="s">
        <v>8895</v>
      </c>
    </row>
    <row r="588" spans="1:84" x14ac:dyDescent="0.25">
      <c r="A588" s="29" t="s">
        <v>8896</v>
      </c>
      <c r="B588" s="29">
        <v>310410928917370</v>
      </c>
      <c r="C588" s="29">
        <v>8.9014103279289106E+19</v>
      </c>
      <c r="D588" s="29">
        <v>353118081439583</v>
      </c>
      <c r="E588" s="29">
        <v>55</v>
      </c>
      <c r="F588" s="29">
        <v>7</v>
      </c>
      <c r="G588" s="29">
        <v>1582</v>
      </c>
      <c r="H588" s="29">
        <v>1582</v>
      </c>
      <c r="I588" s="29" t="s">
        <v>8897</v>
      </c>
      <c r="J588" s="29" t="s">
        <v>8898</v>
      </c>
      <c r="K588" s="50">
        <v>2.37917979880126E+16</v>
      </c>
      <c r="L588" s="50">
        <v>9041614035441460</v>
      </c>
      <c r="M588" s="50">
        <v>1.38746801108059E+16</v>
      </c>
      <c r="N588" s="29" t="s">
        <v>18977</v>
      </c>
      <c r="O588" s="29">
        <v>1</v>
      </c>
      <c r="P588" s="29">
        <v>0</v>
      </c>
      <c r="Q588" s="29" t="s">
        <v>8</v>
      </c>
      <c r="R588" s="29" t="s">
        <v>8</v>
      </c>
      <c r="S588" s="29" t="s">
        <v>8</v>
      </c>
      <c r="T588" s="29" t="s">
        <v>8</v>
      </c>
      <c r="U588" s="29" t="s">
        <v>8</v>
      </c>
      <c r="V588" s="29" t="s">
        <v>8</v>
      </c>
      <c r="W588" s="29" t="s">
        <v>8</v>
      </c>
      <c r="X588" s="29" t="s">
        <v>8</v>
      </c>
      <c r="Y588" s="29" t="s">
        <v>8</v>
      </c>
      <c r="Z588" s="29" t="s">
        <v>8</v>
      </c>
      <c r="AA588" s="29" t="s">
        <v>8</v>
      </c>
      <c r="AB588" s="29" t="s">
        <v>8</v>
      </c>
      <c r="AC588" s="29" t="s">
        <v>8</v>
      </c>
      <c r="AD588" s="29" t="s">
        <v>8</v>
      </c>
      <c r="AE588" s="29" t="s">
        <v>8</v>
      </c>
      <c r="AF588" s="29" t="s">
        <v>8</v>
      </c>
      <c r="AG588" s="29" t="s">
        <v>8</v>
      </c>
      <c r="AH588" s="29" t="s">
        <v>8</v>
      </c>
      <c r="AI588" s="29" t="s">
        <v>8</v>
      </c>
      <c r="AJ588" s="29" t="s">
        <v>8</v>
      </c>
      <c r="AK588" s="29" t="s">
        <v>8</v>
      </c>
      <c r="AL588" s="29" t="s">
        <v>8</v>
      </c>
      <c r="AM588" s="29" t="s">
        <v>8</v>
      </c>
      <c r="AN588" s="29" t="s">
        <v>8</v>
      </c>
      <c r="AO588" s="29" t="s">
        <v>8</v>
      </c>
      <c r="AP588" s="29" t="s">
        <v>8</v>
      </c>
      <c r="AQ588" s="29" t="s">
        <v>8</v>
      </c>
      <c r="AR588" s="29" t="s">
        <v>8</v>
      </c>
      <c r="AS588" s="29" t="s">
        <v>8</v>
      </c>
      <c r="AT588" s="29">
        <v>5</v>
      </c>
      <c r="AU588" s="29" t="s">
        <v>8</v>
      </c>
      <c r="AV588" s="29">
        <v>2</v>
      </c>
      <c r="AW588" s="29">
        <v>4</v>
      </c>
      <c r="AX588" s="29">
        <v>0</v>
      </c>
      <c r="AY588" s="29">
        <v>300</v>
      </c>
      <c r="AZ588" s="29">
        <v>1</v>
      </c>
      <c r="BA588" s="29" t="s">
        <v>8</v>
      </c>
      <c r="BB588" s="29" t="s">
        <v>8</v>
      </c>
      <c r="BC588" s="29" t="s">
        <v>8</v>
      </c>
      <c r="BD588" s="29" t="s">
        <v>8</v>
      </c>
      <c r="BE588" s="29" t="s">
        <v>8</v>
      </c>
      <c r="BF588" s="29" t="s">
        <v>8</v>
      </c>
      <c r="BG588" s="29" t="s">
        <v>8</v>
      </c>
      <c r="BH588" s="29" t="s">
        <v>8</v>
      </c>
      <c r="BI588" s="29" t="s">
        <v>8</v>
      </c>
      <c r="BJ588" s="29" t="s">
        <v>8</v>
      </c>
      <c r="BK588" s="29" t="s">
        <v>8</v>
      </c>
      <c r="BL588" s="29" t="s">
        <v>8</v>
      </c>
      <c r="BM588" s="29" t="s">
        <v>8</v>
      </c>
      <c r="BN588" s="29" t="s">
        <v>8</v>
      </c>
      <c r="BO588" s="29" t="s">
        <v>8</v>
      </c>
      <c r="BP588" s="29" t="s">
        <v>8</v>
      </c>
      <c r="BQ588" s="29" t="s">
        <v>8</v>
      </c>
      <c r="BR588" s="29" t="s">
        <v>8</v>
      </c>
      <c r="BS588" s="29" t="s">
        <v>8899</v>
      </c>
      <c r="BT588" s="29" t="b">
        <v>1</v>
      </c>
      <c r="BU588" s="29" t="b">
        <v>0</v>
      </c>
      <c r="BV588" s="29" t="b">
        <v>1</v>
      </c>
      <c r="BW588" s="29" t="b">
        <v>0</v>
      </c>
      <c r="BX588" s="29" t="b">
        <v>0</v>
      </c>
      <c r="BY588" s="29" t="b">
        <v>0</v>
      </c>
      <c r="BZ588" s="29" t="b">
        <v>0</v>
      </c>
      <c r="CA588" s="29" t="b">
        <v>0</v>
      </c>
      <c r="CB588" s="29">
        <v>1</v>
      </c>
      <c r="CC588" s="29" t="s">
        <v>8900</v>
      </c>
      <c r="CD588" s="29" t="s">
        <v>8901</v>
      </c>
      <c r="CE588" s="29" t="s">
        <v>8902</v>
      </c>
      <c r="CF588" s="29" t="s">
        <v>8903</v>
      </c>
    </row>
    <row r="589" spans="1:84" x14ac:dyDescent="0.25">
      <c r="A589" s="29" t="s">
        <v>8904</v>
      </c>
      <c r="B589" s="29">
        <v>310410928917370</v>
      </c>
      <c r="C589" s="29">
        <v>8.9014103279289106E+19</v>
      </c>
      <c r="D589" s="29">
        <v>353118081439583</v>
      </c>
      <c r="E589" s="29">
        <v>55</v>
      </c>
      <c r="F589" s="29">
        <v>3</v>
      </c>
      <c r="G589" s="29">
        <v>1584</v>
      </c>
      <c r="H589" s="29">
        <v>1584</v>
      </c>
      <c r="I589" s="29" t="s">
        <v>8905</v>
      </c>
      <c r="J589" s="29" t="s">
        <v>8906</v>
      </c>
      <c r="K589" s="50">
        <v>2.37920908294849E+16</v>
      </c>
      <c r="L589" s="50">
        <v>9041602575568480</v>
      </c>
      <c r="M589" s="50">
        <v>-1.4180028726197E+16</v>
      </c>
      <c r="N589" s="29" t="s">
        <v>18977</v>
      </c>
      <c r="O589" s="29">
        <v>1</v>
      </c>
      <c r="P589" s="29">
        <v>0</v>
      </c>
      <c r="Q589" s="29" t="s">
        <v>19013</v>
      </c>
      <c r="R589" s="29" t="s">
        <v>8</v>
      </c>
      <c r="S589" s="29" t="s">
        <v>8</v>
      </c>
      <c r="T589" s="29" t="s">
        <v>8</v>
      </c>
      <c r="U589" s="29" t="s">
        <v>8</v>
      </c>
      <c r="V589" s="29" t="s">
        <v>8</v>
      </c>
      <c r="W589" s="29" t="s">
        <v>8</v>
      </c>
      <c r="X589" s="29" t="s">
        <v>8</v>
      </c>
      <c r="Y589" s="29" t="s">
        <v>8</v>
      </c>
      <c r="Z589" s="29" t="s">
        <v>8</v>
      </c>
      <c r="AA589" s="29" t="s">
        <v>8</v>
      </c>
      <c r="AB589" s="29" t="s">
        <v>8</v>
      </c>
      <c r="AC589" s="29" t="s">
        <v>8</v>
      </c>
      <c r="AD589" s="29" t="s">
        <v>8</v>
      </c>
      <c r="AE589" s="29" t="s">
        <v>8</v>
      </c>
      <c r="AF589" s="29" t="s">
        <v>8</v>
      </c>
      <c r="AG589" s="29">
        <v>1</v>
      </c>
      <c r="AH589" s="29">
        <v>6</v>
      </c>
      <c r="AI589" s="29" t="s">
        <v>8907</v>
      </c>
      <c r="AJ589" s="29">
        <v>2</v>
      </c>
      <c r="AK589" s="29" t="s">
        <v>18990</v>
      </c>
      <c r="AL589" s="29" t="s">
        <v>18983</v>
      </c>
      <c r="AM589" s="29" t="s">
        <v>8</v>
      </c>
      <c r="AN589" s="29" t="s">
        <v>8</v>
      </c>
      <c r="AO589" s="29" t="s">
        <v>8</v>
      </c>
      <c r="AP589" s="29" t="s">
        <v>8</v>
      </c>
      <c r="AQ589" s="29" t="s">
        <v>8</v>
      </c>
      <c r="AR589" s="29" t="s">
        <v>8</v>
      </c>
      <c r="AS589" s="29" t="s">
        <v>8</v>
      </c>
      <c r="AT589" s="29" t="s">
        <v>8</v>
      </c>
      <c r="AU589" s="29" t="s">
        <v>8</v>
      </c>
      <c r="AV589" s="29" t="s">
        <v>8</v>
      </c>
      <c r="AW589" s="29" t="s">
        <v>8</v>
      </c>
      <c r="AX589" s="29" t="s">
        <v>8</v>
      </c>
      <c r="AY589" s="29" t="s">
        <v>8</v>
      </c>
      <c r="AZ589" s="29" t="s">
        <v>8</v>
      </c>
      <c r="BA589" s="29" t="s">
        <v>8</v>
      </c>
      <c r="BB589" s="29" t="s">
        <v>8</v>
      </c>
      <c r="BC589" s="29" t="s">
        <v>8</v>
      </c>
      <c r="BD589" s="29" t="s">
        <v>8</v>
      </c>
      <c r="BE589" s="29" t="s">
        <v>8</v>
      </c>
      <c r="BF589" s="29" t="s">
        <v>8</v>
      </c>
      <c r="BG589" s="29" t="s">
        <v>8</v>
      </c>
      <c r="BH589" s="29" t="s">
        <v>8</v>
      </c>
      <c r="BI589" s="29" t="s">
        <v>8</v>
      </c>
      <c r="BJ589" s="29" t="s">
        <v>8</v>
      </c>
      <c r="BK589" s="29" t="s">
        <v>8</v>
      </c>
      <c r="BL589" s="29" t="s">
        <v>8</v>
      </c>
      <c r="BM589" s="29" t="s">
        <v>8</v>
      </c>
      <c r="BN589" s="29" t="s">
        <v>8</v>
      </c>
      <c r="BO589" s="29" t="s">
        <v>8</v>
      </c>
      <c r="BP589" s="29" t="s">
        <v>8</v>
      </c>
      <c r="BQ589" s="29" t="s">
        <v>8</v>
      </c>
      <c r="BR589" s="29" t="s">
        <v>8</v>
      </c>
      <c r="BS589" s="29" t="s">
        <v>8899</v>
      </c>
      <c r="BT589" s="29" t="b">
        <v>1</v>
      </c>
      <c r="BU589" s="29" t="b">
        <v>0</v>
      </c>
      <c r="BV589" s="29" t="b">
        <v>1</v>
      </c>
      <c r="BW589" s="29" t="b">
        <v>0</v>
      </c>
      <c r="BX589" s="29" t="b">
        <v>0</v>
      </c>
      <c r="BY589" s="29" t="b">
        <v>0</v>
      </c>
      <c r="BZ589" s="29" t="b">
        <v>0</v>
      </c>
      <c r="CA589" s="29" t="b">
        <v>0</v>
      </c>
      <c r="CB589" s="29">
        <v>1</v>
      </c>
      <c r="CC589" s="29" t="s">
        <v>8908</v>
      </c>
      <c r="CD589" s="29" t="s">
        <v>8909</v>
      </c>
      <c r="CE589" s="29" t="s">
        <v>8910</v>
      </c>
      <c r="CF589" s="29" t="s">
        <v>8911</v>
      </c>
    </row>
    <row r="590" spans="1:84" x14ac:dyDescent="0.25">
      <c r="A590" s="29" t="s">
        <v>8912</v>
      </c>
      <c r="B590" s="29">
        <v>310410928917370</v>
      </c>
      <c r="C590" s="29">
        <v>8.9014103279289106E+19</v>
      </c>
      <c r="D590" s="29">
        <v>353118081439583</v>
      </c>
      <c r="E590" s="29">
        <v>55</v>
      </c>
      <c r="F590" s="29">
        <v>3</v>
      </c>
      <c r="G590" s="29">
        <v>1585</v>
      </c>
      <c r="H590" s="29">
        <v>1585</v>
      </c>
      <c r="I590" s="29" t="s">
        <v>8913</v>
      </c>
      <c r="J590" s="29" t="s">
        <v>8914</v>
      </c>
      <c r="K590" s="50">
        <v>2.37921507099359E+16</v>
      </c>
      <c r="L590" s="50">
        <v>9041842920512050</v>
      </c>
      <c r="M590" s="50">
        <v>2343225692406610</v>
      </c>
      <c r="N590" s="29" t="s">
        <v>18977</v>
      </c>
      <c r="O590" s="29">
        <v>1</v>
      </c>
      <c r="P590" s="29">
        <v>0</v>
      </c>
      <c r="Q590" s="29" t="s">
        <v>18997</v>
      </c>
      <c r="R590" s="29" t="s">
        <v>8</v>
      </c>
      <c r="S590" s="29" t="s">
        <v>8</v>
      </c>
      <c r="T590" s="29" t="s">
        <v>8</v>
      </c>
      <c r="U590" s="29" t="s">
        <v>8</v>
      </c>
      <c r="V590" s="29" t="s">
        <v>8</v>
      </c>
      <c r="W590" s="29" t="s">
        <v>8</v>
      </c>
      <c r="X590" s="29" t="s">
        <v>8</v>
      </c>
      <c r="Y590" s="29" t="s">
        <v>8</v>
      </c>
      <c r="Z590" s="29" t="s">
        <v>8</v>
      </c>
      <c r="AA590" s="29" t="s">
        <v>8</v>
      </c>
      <c r="AB590" s="29" t="s">
        <v>8</v>
      </c>
      <c r="AC590" s="29" t="s">
        <v>8</v>
      </c>
      <c r="AD590" s="29" t="s">
        <v>8</v>
      </c>
      <c r="AE590" s="29" t="s">
        <v>8</v>
      </c>
      <c r="AF590" s="29" t="s">
        <v>8</v>
      </c>
      <c r="AG590" s="29">
        <v>1</v>
      </c>
      <c r="AH590" s="29">
        <v>6</v>
      </c>
      <c r="AI590" s="29" t="s">
        <v>2295</v>
      </c>
      <c r="AJ590" s="29">
        <v>2</v>
      </c>
      <c r="AK590" s="29" t="s">
        <v>19001</v>
      </c>
      <c r="AL590" s="29" t="s">
        <v>18974</v>
      </c>
      <c r="AM590" s="29" t="s">
        <v>8</v>
      </c>
      <c r="AN590" s="29" t="s">
        <v>8</v>
      </c>
      <c r="AO590" s="29" t="s">
        <v>8</v>
      </c>
      <c r="AP590" s="29" t="s">
        <v>8</v>
      </c>
      <c r="AQ590" s="29" t="s">
        <v>8</v>
      </c>
      <c r="AR590" s="29" t="s">
        <v>8</v>
      </c>
      <c r="AS590" s="29" t="s">
        <v>8</v>
      </c>
      <c r="AT590" s="29" t="s">
        <v>8</v>
      </c>
      <c r="AU590" s="29" t="s">
        <v>8</v>
      </c>
      <c r="AV590" s="29" t="s">
        <v>8</v>
      </c>
      <c r="AW590" s="29" t="s">
        <v>8</v>
      </c>
      <c r="AX590" s="29" t="s">
        <v>8</v>
      </c>
      <c r="AY590" s="29" t="s">
        <v>8</v>
      </c>
      <c r="AZ590" s="29" t="s">
        <v>8</v>
      </c>
      <c r="BA590" s="29" t="s">
        <v>8</v>
      </c>
      <c r="BB590" s="29" t="s">
        <v>8</v>
      </c>
      <c r="BC590" s="29" t="s">
        <v>8</v>
      </c>
      <c r="BD590" s="29" t="s">
        <v>8</v>
      </c>
      <c r="BE590" s="29" t="s">
        <v>8</v>
      </c>
      <c r="BF590" s="29" t="s">
        <v>8</v>
      </c>
      <c r="BG590" s="29" t="s">
        <v>8</v>
      </c>
      <c r="BH590" s="29" t="s">
        <v>8</v>
      </c>
      <c r="BI590" s="29" t="s">
        <v>8</v>
      </c>
      <c r="BJ590" s="29" t="s">
        <v>8</v>
      </c>
      <c r="BK590" s="29" t="s">
        <v>8</v>
      </c>
      <c r="BL590" s="29" t="s">
        <v>8</v>
      </c>
      <c r="BM590" s="29" t="s">
        <v>8</v>
      </c>
      <c r="BN590" s="29" t="s">
        <v>8</v>
      </c>
      <c r="BO590" s="29" t="s">
        <v>8</v>
      </c>
      <c r="BP590" s="29" t="s">
        <v>8</v>
      </c>
      <c r="BQ590" s="29" t="s">
        <v>8</v>
      </c>
      <c r="BR590" s="29" t="s">
        <v>8</v>
      </c>
      <c r="BS590" s="29" t="s">
        <v>19195</v>
      </c>
    </row>
    <row r="591" spans="1:84" x14ac:dyDescent="0.25">
      <c r="A591" s="29" t="s">
        <v>19196</v>
      </c>
    </row>
    <row r="592" spans="1:84" x14ac:dyDescent="0.25">
      <c r="A592" s="29" t="s">
        <v>19197</v>
      </c>
      <c r="B592" s="29" t="b">
        <v>1</v>
      </c>
      <c r="C592" s="29" t="b">
        <v>0</v>
      </c>
      <c r="D592" s="29" t="b">
        <v>1</v>
      </c>
      <c r="E592" s="29" t="b">
        <v>0</v>
      </c>
      <c r="F592" s="29" t="b">
        <v>0</v>
      </c>
      <c r="G592" s="29" t="b">
        <v>0</v>
      </c>
      <c r="H592" s="29" t="b">
        <v>0</v>
      </c>
      <c r="I592" s="29" t="b">
        <v>0</v>
      </c>
      <c r="J592" s="29">
        <v>1</v>
      </c>
      <c r="K592" s="29" t="s">
        <v>8915</v>
      </c>
      <c r="L592" s="29" t="s">
        <v>8916</v>
      </c>
      <c r="M592" s="29" t="s">
        <v>8917</v>
      </c>
      <c r="N592" s="29" t="s">
        <v>8918</v>
      </c>
    </row>
    <row r="593" spans="1:84" x14ac:dyDescent="0.25">
      <c r="A593" s="29" t="s">
        <v>8919</v>
      </c>
      <c r="B593" s="29">
        <v>310410928917370</v>
      </c>
      <c r="C593" s="29">
        <v>8.9014103279289106E+19</v>
      </c>
      <c r="D593" s="29">
        <v>353118081439583</v>
      </c>
      <c r="E593" s="29">
        <v>55</v>
      </c>
      <c r="F593" s="29">
        <v>9</v>
      </c>
      <c r="G593" s="29">
        <v>1588</v>
      </c>
      <c r="H593" s="29">
        <v>1588</v>
      </c>
      <c r="I593" s="29" t="s">
        <v>8920</v>
      </c>
      <c r="J593" s="29" t="s">
        <v>8921</v>
      </c>
      <c r="K593" s="50">
        <v>2.37857196506748E+16</v>
      </c>
      <c r="L593" s="50">
        <v>9041778599691460</v>
      </c>
      <c r="M593" s="50">
        <v>-3.20789512833979E+16</v>
      </c>
      <c r="N593" s="29" t="s">
        <v>18977</v>
      </c>
      <c r="O593" s="29">
        <v>1</v>
      </c>
      <c r="P593" s="29">
        <v>0</v>
      </c>
      <c r="Q593" s="29" t="s">
        <v>18997</v>
      </c>
      <c r="R593" s="29" t="s">
        <v>8</v>
      </c>
      <c r="S593" s="29" t="s">
        <v>8</v>
      </c>
      <c r="T593" s="29" t="s">
        <v>8</v>
      </c>
      <c r="U593" s="29" t="s">
        <v>8</v>
      </c>
      <c r="V593" s="29">
        <v>5</v>
      </c>
      <c r="W593" s="29" t="s">
        <v>2295</v>
      </c>
      <c r="X593" s="29">
        <v>0</v>
      </c>
      <c r="Y593" s="29" t="s">
        <v>8</v>
      </c>
      <c r="Z593" s="29">
        <v>2</v>
      </c>
      <c r="AA593" s="29" t="s">
        <v>18988</v>
      </c>
      <c r="AB593" s="29" t="s">
        <v>19003</v>
      </c>
      <c r="AC593" s="29" t="s">
        <v>8</v>
      </c>
      <c r="AD593" s="29" t="s">
        <v>8</v>
      </c>
      <c r="AE593" s="29" t="s">
        <v>8</v>
      </c>
      <c r="AF593" s="29" t="s">
        <v>8</v>
      </c>
      <c r="AG593" s="29" t="s">
        <v>8</v>
      </c>
      <c r="AH593" s="29" t="s">
        <v>8</v>
      </c>
      <c r="AI593" s="29" t="s">
        <v>8</v>
      </c>
      <c r="AJ593" s="29" t="s">
        <v>8</v>
      </c>
      <c r="AK593" s="29" t="s">
        <v>8</v>
      </c>
      <c r="AL593" s="29" t="s">
        <v>8</v>
      </c>
      <c r="AM593" s="29" t="s">
        <v>8</v>
      </c>
      <c r="AN593" s="29" t="s">
        <v>8</v>
      </c>
      <c r="AO593" s="29" t="s">
        <v>8</v>
      </c>
      <c r="AP593" s="29" t="s">
        <v>8</v>
      </c>
      <c r="AQ593" s="29" t="s">
        <v>8</v>
      </c>
      <c r="AR593" s="29" t="s">
        <v>8</v>
      </c>
      <c r="AS593" s="29" t="s">
        <v>8</v>
      </c>
      <c r="AT593" s="29" t="s">
        <v>8</v>
      </c>
      <c r="AU593" s="29" t="s">
        <v>8</v>
      </c>
      <c r="AV593" s="29" t="s">
        <v>8</v>
      </c>
      <c r="AW593" s="29" t="s">
        <v>8</v>
      </c>
      <c r="AX593" s="29" t="s">
        <v>8</v>
      </c>
      <c r="AY593" s="29" t="s">
        <v>8</v>
      </c>
      <c r="AZ593" s="29" t="s">
        <v>8</v>
      </c>
      <c r="BA593" s="29" t="s">
        <v>8</v>
      </c>
      <c r="BB593" s="29" t="s">
        <v>8</v>
      </c>
      <c r="BC593" s="29" t="s">
        <v>8</v>
      </c>
      <c r="BD593" s="29" t="s">
        <v>8</v>
      </c>
      <c r="BE593" s="29" t="s">
        <v>8</v>
      </c>
      <c r="BF593" s="29" t="s">
        <v>8</v>
      </c>
      <c r="BG593" s="29" t="s">
        <v>8</v>
      </c>
      <c r="BH593" s="29" t="s">
        <v>8</v>
      </c>
      <c r="BI593" s="29" t="s">
        <v>8</v>
      </c>
      <c r="BJ593" s="29" t="s">
        <v>8</v>
      </c>
      <c r="BK593" s="29" t="s">
        <v>8</v>
      </c>
      <c r="BL593" s="29" t="s">
        <v>8</v>
      </c>
      <c r="BM593" s="29" t="s">
        <v>8</v>
      </c>
      <c r="BN593" s="29" t="s">
        <v>8</v>
      </c>
      <c r="BO593" s="29" t="s">
        <v>8</v>
      </c>
      <c r="BP593" s="29" t="s">
        <v>8</v>
      </c>
      <c r="BQ593" s="29" t="s">
        <v>8</v>
      </c>
      <c r="BR593" s="29" t="s">
        <v>8</v>
      </c>
      <c r="BS593" s="29" t="s">
        <v>19198</v>
      </c>
    </row>
    <row r="594" spans="1:84" x14ac:dyDescent="0.25">
      <c r="A594" s="29" t="s">
        <v>19199</v>
      </c>
    </row>
    <row r="595" spans="1:84" x14ac:dyDescent="0.25">
      <c r="A595" s="29" t="s">
        <v>19200</v>
      </c>
      <c r="B595" s="29" t="b">
        <v>1</v>
      </c>
      <c r="C595" s="29" t="b">
        <v>0</v>
      </c>
      <c r="D595" s="29" t="b">
        <v>1</v>
      </c>
      <c r="E595" s="29" t="b">
        <v>0</v>
      </c>
      <c r="F595" s="29" t="b">
        <v>0</v>
      </c>
      <c r="G595" s="29" t="b">
        <v>0</v>
      </c>
      <c r="H595" s="29" t="b">
        <v>0</v>
      </c>
      <c r="I595" s="29" t="b">
        <v>0</v>
      </c>
      <c r="J595" s="29">
        <v>1</v>
      </c>
      <c r="K595" s="29" t="s">
        <v>8922</v>
      </c>
      <c r="L595" s="29" t="s">
        <v>8923</v>
      </c>
      <c r="M595" s="29" t="s">
        <v>8924</v>
      </c>
      <c r="N595" s="29" t="s">
        <v>8925</v>
      </c>
    </row>
    <row r="596" spans="1:84" x14ac:dyDescent="0.25">
      <c r="A596" s="29" t="s">
        <v>8926</v>
      </c>
      <c r="B596" s="29">
        <v>310410928917370</v>
      </c>
      <c r="C596" s="29">
        <v>8.9014103279289106E+19</v>
      </c>
      <c r="D596" s="29">
        <v>353118081439583</v>
      </c>
      <c r="E596" s="29">
        <v>55</v>
      </c>
      <c r="F596" s="29">
        <v>3</v>
      </c>
      <c r="G596" s="29">
        <v>1586</v>
      </c>
      <c r="H596" s="29">
        <v>1586</v>
      </c>
      <c r="I596" s="29" t="s">
        <v>8927</v>
      </c>
      <c r="J596" s="29" t="s">
        <v>8928</v>
      </c>
      <c r="K596" s="50">
        <v>2.37795398163542E+16</v>
      </c>
      <c r="L596" s="50">
        <v>9041471789954970</v>
      </c>
      <c r="M596" s="50">
        <v>-2.82642380139279E+16</v>
      </c>
      <c r="N596" s="29" t="s">
        <v>18977</v>
      </c>
      <c r="O596" s="29">
        <v>1</v>
      </c>
      <c r="P596" s="29">
        <v>0</v>
      </c>
      <c r="Q596" s="29" t="s">
        <v>19201</v>
      </c>
      <c r="R596" s="29" t="s">
        <v>8</v>
      </c>
      <c r="S596" s="29" t="s">
        <v>8</v>
      </c>
      <c r="T596" s="29" t="s">
        <v>8</v>
      </c>
      <c r="U596" s="29" t="s">
        <v>8</v>
      </c>
      <c r="V596" s="29" t="s">
        <v>8</v>
      </c>
      <c r="W596" s="29" t="s">
        <v>8</v>
      </c>
      <c r="X596" s="29" t="s">
        <v>8</v>
      </c>
      <c r="Y596" s="29" t="s">
        <v>8</v>
      </c>
      <c r="Z596" s="29" t="s">
        <v>8</v>
      </c>
      <c r="AA596" s="29" t="s">
        <v>8</v>
      </c>
      <c r="AB596" s="29" t="s">
        <v>8</v>
      </c>
      <c r="AC596" s="29" t="s">
        <v>8</v>
      </c>
      <c r="AD596" s="29" t="s">
        <v>8</v>
      </c>
      <c r="AE596" s="29" t="s">
        <v>8</v>
      </c>
      <c r="AF596" s="29" t="s">
        <v>8</v>
      </c>
      <c r="AG596" s="29">
        <v>1</v>
      </c>
      <c r="AH596" s="29">
        <v>6</v>
      </c>
      <c r="AI596" s="29" t="s">
        <v>2295</v>
      </c>
      <c r="AJ596" s="29">
        <v>2</v>
      </c>
      <c r="AK596" s="29" t="s">
        <v>19001</v>
      </c>
      <c r="AL596" s="29" t="s">
        <v>18991</v>
      </c>
      <c r="AM596" s="29" t="s">
        <v>8</v>
      </c>
      <c r="AN596" s="29" t="s">
        <v>8</v>
      </c>
      <c r="AO596" s="29" t="s">
        <v>8</v>
      </c>
      <c r="AP596" s="29" t="s">
        <v>8</v>
      </c>
      <c r="AQ596" s="29" t="s">
        <v>8</v>
      </c>
      <c r="AR596" s="29" t="s">
        <v>8</v>
      </c>
      <c r="AS596" s="29" t="s">
        <v>8</v>
      </c>
      <c r="AT596" s="29" t="s">
        <v>8</v>
      </c>
      <c r="AU596" s="29" t="s">
        <v>8</v>
      </c>
      <c r="AV596" s="29" t="s">
        <v>8</v>
      </c>
      <c r="AW596" s="29" t="s">
        <v>8</v>
      </c>
      <c r="AX596" s="29" t="s">
        <v>8</v>
      </c>
      <c r="AY596" s="29" t="s">
        <v>8</v>
      </c>
      <c r="AZ596" s="29" t="s">
        <v>8</v>
      </c>
      <c r="BA596" s="29" t="s">
        <v>8</v>
      </c>
      <c r="BB596" s="29" t="s">
        <v>8</v>
      </c>
      <c r="BC596" s="29" t="s">
        <v>8</v>
      </c>
      <c r="BD596" s="29" t="s">
        <v>8</v>
      </c>
      <c r="BE596" s="29" t="s">
        <v>8</v>
      </c>
      <c r="BF596" s="29" t="s">
        <v>8</v>
      </c>
      <c r="BG596" s="29" t="s">
        <v>8</v>
      </c>
      <c r="BH596" s="29" t="s">
        <v>8</v>
      </c>
      <c r="BI596" s="29" t="s">
        <v>8</v>
      </c>
      <c r="BJ596" s="29" t="s">
        <v>8</v>
      </c>
      <c r="BK596" s="29" t="s">
        <v>8</v>
      </c>
      <c r="BL596" s="29" t="s">
        <v>8</v>
      </c>
      <c r="BM596" s="29" t="s">
        <v>8</v>
      </c>
      <c r="BN596" s="29" t="s">
        <v>8</v>
      </c>
      <c r="BO596" s="29" t="s">
        <v>8</v>
      </c>
      <c r="BP596" s="29" t="s">
        <v>8</v>
      </c>
      <c r="BQ596" s="29" t="s">
        <v>8</v>
      </c>
      <c r="BR596" s="29" t="s">
        <v>8</v>
      </c>
      <c r="BS596" s="29" t="s">
        <v>8929</v>
      </c>
      <c r="BT596" s="29" t="b">
        <v>1</v>
      </c>
      <c r="BU596" s="29" t="b">
        <v>0</v>
      </c>
      <c r="BV596" s="29" t="b">
        <v>1</v>
      </c>
      <c r="BW596" s="29" t="b">
        <v>0</v>
      </c>
      <c r="BX596" s="29" t="b">
        <v>0</v>
      </c>
      <c r="BY596" s="29" t="b">
        <v>0</v>
      </c>
      <c r="BZ596" s="29" t="b">
        <v>0</v>
      </c>
      <c r="CA596" s="29" t="b">
        <v>0</v>
      </c>
      <c r="CB596" s="29">
        <v>1</v>
      </c>
      <c r="CC596" s="29" t="s">
        <v>8930</v>
      </c>
      <c r="CD596" s="29" t="s">
        <v>8931</v>
      </c>
      <c r="CE596" s="29" t="s">
        <v>8932</v>
      </c>
      <c r="CF596" s="29" t="s">
        <v>8933</v>
      </c>
    </row>
    <row r="597" spans="1:84" x14ac:dyDescent="0.25">
      <c r="A597" s="29" t="s">
        <v>8934</v>
      </c>
      <c r="B597" s="29">
        <v>310410928917370</v>
      </c>
      <c r="C597" s="29">
        <v>8.9014103279289106E+19</v>
      </c>
      <c r="D597" s="29">
        <v>353118081439583</v>
      </c>
      <c r="E597" s="29">
        <v>55</v>
      </c>
      <c r="F597" s="29">
        <v>7</v>
      </c>
      <c r="G597" s="29">
        <v>1583</v>
      </c>
      <c r="H597" s="29">
        <v>1583</v>
      </c>
      <c r="I597" s="29" t="s">
        <v>8935</v>
      </c>
      <c r="J597" s="29" t="s">
        <v>8936</v>
      </c>
      <c r="K597" s="50">
        <v>2.37763542590921E+16</v>
      </c>
      <c r="L597" s="50">
        <v>9041618680545330</v>
      </c>
      <c r="M597" s="50">
        <v>-3152030248499850</v>
      </c>
      <c r="N597" s="29" t="s">
        <v>18977</v>
      </c>
      <c r="O597" s="29">
        <v>1</v>
      </c>
      <c r="P597" s="29">
        <v>0</v>
      </c>
      <c r="Q597" s="29" t="s">
        <v>8</v>
      </c>
      <c r="R597" s="29" t="s">
        <v>8</v>
      </c>
      <c r="S597" s="29" t="s">
        <v>8</v>
      </c>
      <c r="T597" s="29" t="s">
        <v>8</v>
      </c>
      <c r="U597" s="29" t="s">
        <v>8</v>
      </c>
      <c r="V597" s="29" t="s">
        <v>8</v>
      </c>
      <c r="W597" s="29" t="s">
        <v>8</v>
      </c>
      <c r="X597" s="29" t="s">
        <v>8</v>
      </c>
      <c r="Y597" s="29" t="s">
        <v>8</v>
      </c>
      <c r="Z597" s="29" t="s">
        <v>8</v>
      </c>
      <c r="AA597" s="29" t="s">
        <v>8</v>
      </c>
      <c r="AB597" s="29" t="s">
        <v>8</v>
      </c>
      <c r="AC597" s="29" t="s">
        <v>8</v>
      </c>
      <c r="AD597" s="29" t="s">
        <v>8</v>
      </c>
      <c r="AE597" s="29" t="s">
        <v>8</v>
      </c>
      <c r="AF597" s="29" t="s">
        <v>8</v>
      </c>
      <c r="AG597" s="29" t="s">
        <v>8</v>
      </c>
      <c r="AH597" s="29" t="s">
        <v>8</v>
      </c>
      <c r="AI597" s="29" t="s">
        <v>8</v>
      </c>
      <c r="AJ597" s="29" t="s">
        <v>8</v>
      </c>
      <c r="AK597" s="29" t="s">
        <v>8</v>
      </c>
      <c r="AL597" s="29" t="s">
        <v>8</v>
      </c>
      <c r="AM597" s="29" t="s">
        <v>8</v>
      </c>
      <c r="AN597" s="29" t="s">
        <v>8</v>
      </c>
      <c r="AO597" s="29" t="s">
        <v>8</v>
      </c>
      <c r="AP597" s="29" t="s">
        <v>8</v>
      </c>
      <c r="AQ597" s="29" t="s">
        <v>8</v>
      </c>
      <c r="AR597" s="29" t="s">
        <v>8</v>
      </c>
      <c r="AS597" s="29" t="s">
        <v>8</v>
      </c>
      <c r="AT597" s="29">
        <v>3</v>
      </c>
      <c r="AU597" s="29" t="s">
        <v>8</v>
      </c>
      <c r="AV597" s="29">
        <v>2</v>
      </c>
      <c r="AW597" s="29">
        <v>3</v>
      </c>
      <c r="AX597" s="29">
        <v>0</v>
      </c>
      <c r="AY597" s="29">
        <v>200</v>
      </c>
      <c r="AZ597" s="29">
        <v>1</v>
      </c>
      <c r="BA597" s="29" t="s">
        <v>8</v>
      </c>
      <c r="BB597" s="29" t="s">
        <v>8</v>
      </c>
      <c r="BC597" s="29" t="s">
        <v>8</v>
      </c>
      <c r="BD597" s="29" t="s">
        <v>8</v>
      </c>
      <c r="BE597" s="29" t="s">
        <v>8</v>
      </c>
      <c r="BF597" s="29" t="s">
        <v>8</v>
      </c>
      <c r="BG597" s="29" t="s">
        <v>8</v>
      </c>
      <c r="BH597" s="29" t="s">
        <v>8</v>
      </c>
      <c r="BI597" s="29" t="s">
        <v>8</v>
      </c>
      <c r="BJ597" s="29" t="s">
        <v>8</v>
      </c>
      <c r="BK597" s="29" t="s">
        <v>8</v>
      </c>
      <c r="BL597" s="29" t="s">
        <v>8</v>
      </c>
      <c r="BM597" s="29" t="s">
        <v>8</v>
      </c>
      <c r="BN597" s="29" t="s">
        <v>8</v>
      </c>
      <c r="BO597" s="29" t="s">
        <v>8</v>
      </c>
      <c r="BP597" s="29" t="s">
        <v>8</v>
      </c>
      <c r="BQ597" s="29" t="s">
        <v>8</v>
      </c>
      <c r="BR597" s="29" t="s">
        <v>8</v>
      </c>
      <c r="BS597" s="29" t="s">
        <v>8937</v>
      </c>
      <c r="BT597" s="29" t="b">
        <v>1</v>
      </c>
      <c r="BU597" s="29" t="b">
        <v>0</v>
      </c>
      <c r="BV597" s="29" t="b">
        <v>1</v>
      </c>
      <c r="BW597" s="29" t="b">
        <v>0</v>
      </c>
      <c r="BX597" s="29" t="b">
        <v>0</v>
      </c>
      <c r="BY597" s="29" t="b">
        <v>0</v>
      </c>
      <c r="BZ597" s="29" t="b">
        <v>0</v>
      </c>
      <c r="CA597" s="29" t="b">
        <v>0</v>
      </c>
      <c r="CB597" s="29">
        <v>1</v>
      </c>
      <c r="CC597" s="29" t="s">
        <v>8938</v>
      </c>
      <c r="CD597" s="29" t="s">
        <v>8939</v>
      </c>
      <c r="CE597" s="29" t="s">
        <v>8940</v>
      </c>
      <c r="CF597" s="29" t="s">
        <v>8941</v>
      </c>
    </row>
    <row r="598" spans="1:84" x14ac:dyDescent="0.25">
      <c r="A598" s="29" t="s">
        <v>8942</v>
      </c>
      <c r="B598" s="29">
        <v>310410946642114</v>
      </c>
      <c r="C598" s="29">
        <v>8.9014103279466398E+19</v>
      </c>
      <c r="D598" s="29">
        <v>353118084379430</v>
      </c>
      <c r="E598" s="29">
        <v>55</v>
      </c>
      <c r="F598" s="29">
        <v>1</v>
      </c>
      <c r="G598" s="29">
        <v>1575</v>
      </c>
      <c r="H598" s="29">
        <v>1575</v>
      </c>
      <c r="I598" s="29" t="s">
        <v>8943</v>
      </c>
      <c r="J598" s="29" t="s">
        <v>8944</v>
      </c>
      <c r="K598" s="50">
        <v>2.37911758408003E+16</v>
      </c>
      <c r="L598" s="50">
        <v>9041872861125250</v>
      </c>
      <c r="M598" s="50">
        <v>-4331865229162090</v>
      </c>
      <c r="N598" s="29" t="s">
        <v>18977</v>
      </c>
      <c r="O598" s="29">
        <v>1</v>
      </c>
      <c r="P598" s="29">
        <v>0</v>
      </c>
      <c r="Q598" s="29" t="s">
        <v>19202</v>
      </c>
      <c r="R598" s="29" t="s">
        <v>8</v>
      </c>
      <c r="S598" s="29" t="s">
        <v>8</v>
      </c>
      <c r="T598" s="29" t="s">
        <v>8</v>
      </c>
      <c r="U598" s="29" t="s">
        <v>8</v>
      </c>
      <c r="V598" s="29" t="s">
        <v>8</v>
      </c>
      <c r="W598" s="29" t="s">
        <v>8</v>
      </c>
      <c r="X598" s="29" t="s">
        <v>8</v>
      </c>
      <c r="Y598" s="29" t="s">
        <v>8</v>
      </c>
      <c r="Z598" s="29" t="s">
        <v>8</v>
      </c>
      <c r="AA598" s="29" t="s">
        <v>8</v>
      </c>
      <c r="AB598" s="29" t="s">
        <v>8</v>
      </c>
      <c r="AC598" s="29" t="s">
        <v>8</v>
      </c>
      <c r="AD598" s="29" t="s">
        <v>8</v>
      </c>
      <c r="AE598" s="29" t="s">
        <v>8</v>
      </c>
      <c r="AF598" s="29" t="s">
        <v>8</v>
      </c>
      <c r="AG598" s="29" t="s">
        <v>8</v>
      </c>
      <c r="AH598" s="29" t="s">
        <v>8</v>
      </c>
      <c r="AI598" s="29" t="s">
        <v>8</v>
      </c>
      <c r="AJ598" s="29" t="s">
        <v>8</v>
      </c>
      <c r="AK598" s="29" t="s">
        <v>8</v>
      </c>
      <c r="AL598" s="29" t="s">
        <v>8</v>
      </c>
      <c r="AM598" s="29" t="s">
        <v>8</v>
      </c>
      <c r="AN598" s="29" t="s">
        <v>8</v>
      </c>
      <c r="AO598" s="29" t="s">
        <v>8</v>
      </c>
      <c r="AP598" s="29" t="s">
        <v>8</v>
      </c>
      <c r="AQ598" s="29" t="s">
        <v>8</v>
      </c>
      <c r="AR598" s="29" t="s">
        <v>8</v>
      </c>
      <c r="AS598" s="29" t="s">
        <v>8</v>
      </c>
      <c r="AT598" s="29" t="s">
        <v>8</v>
      </c>
      <c r="AU598" s="29" t="s">
        <v>8</v>
      </c>
      <c r="AV598" s="29" t="s">
        <v>8</v>
      </c>
      <c r="AW598" s="29" t="s">
        <v>8</v>
      </c>
      <c r="AX598" s="29" t="s">
        <v>8</v>
      </c>
      <c r="AY598" s="29" t="s">
        <v>8</v>
      </c>
      <c r="AZ598" s="29" t="s">
        <v>8</v>
      </c>
      <c r="BA598" s="29" t="s">
        <v>8</v>
      </c>
      <c r="BB598" s="29" t="s">
        <v>8</v>
      </c>
      <c r="BC598" s="29">
        <v>2</v>
      </c>
      <c r="BD598" s="29">
        <v>1</v>
      </c>
      <c r="BE598" s="29">
        <v>1</v>
      </c>
      <c r="BF598" s="29">
        <v>1</v>
      </c>
      <c r="BG598" s="29" t="s">
        <v>8</v>
      </c>
      <c r="BH598" s="29">
        <v>0</v>
      </c>
      <c r="BI598" s="29">
        <v>0</v>
      </c>
      <c r="BJ598" s="29">
        <v>1</v>
      </c>
      <c r="BK598" s="29">
        <v>0</v>
      </c>
      <c r="BL598" s="29">
        <v>0</v>
      </c>
      <c r="BM598" s="29">
        <v>0</v>
      </c>
      <c r="BN598" s="29">
        <v>0</v>
      </c>
      <c r="BO598" s="29">
        <v>0</v>
      </c>
      <c r="BP598" s="29" t="s">
        <v>8</v>
      </c>
      <c r="BQ598" s="29" t="s">
        <v>8</v>
      </c>
      <c r="BR598" s="29" t="s">
        <v>8</v>
      </c>
      <c r="BS598" s="29" t="s">
        <v>8945</v>
      </c>
      <c r="BT598" s="29" t="b">
        <v>0</v>
      </c>
      <c r="BU598" s="29" t="b">
        <v>1</v>
      </c>
      <c r="BV598" s="29" t="b">
        <v>0</v>
      </c>
      <c r="BW598" s="29" t="b">
        <v>1</v>
      </c>
      <c r="BX598" s="29" t="b">
        <v>0</v>
      </c>
      <c r="BY598" s="29" t="b">
        <v>0</v>
      </c>
      <c r="BZ598" s="29" t="b">
        <v>0</v>
      </c>
      <c r="CA598" s="29" t="b">
        <v>0</v>
      </c>
      <c r="CB598" s="29">
        <v>1</v>
      </c>
      <c r="CC598" s="29" t="s">
        <v>8946</v>
      </c>
      <c r="CD598" s="29" t="s">
        <v>8947</v>
      </c>
      <c r="CE598" s="29" t="s">
        <v>8948</v>
      </c>
      <c r="CF598" s="29" t="s">
        <v>8949</v>
      </c>
    </row>
    <row r="599" spans="1:84" x14ac:dyDescent="0.25">
      <c r="A599" s="29" t="s">
        <v>8950</v>
      </c>
      <c r="B599" s="29">
        <v>310410946642114</v>
      </c>
      <c r="C599" s="29">
        <v>8.9014103279466398E+19</v>
      </c>
      <c r="D599" s="29">
        <v>353118084379430</v>
      </c>
      <c r="E599" s="29">
        <v>55</v>
      </c>
      <c r="F599" s="29">
        <v>1</v>
      </c>
      <c r="G599" s="29">
        <v>1567</v>
      </c>
      <c r="H599" s="29">
        <v>1567</v>
      </c>
      <c r="I599" s="29" t="s">
        <v>8951</v>
      </c>
      <c r="J599" s="29" t="s">
        <v>8952</v>
      </c>
      <c r="K599" s="50">
        <v>2379098384927790</v>
      </c>
      <c r="L599" s="50">
        <v>9041719475976970</v>
      </c>
      <c r="M599" s="50">
        <v>-4716710753402260</v>
      </c>
      <c r="N599" s="29" t="s">
        <v>18977</v>
      </c>
      <c r="O599" s="29">
        <v>1</v>
      </c>
      <c r="P599" s="29">
        <v>0</v>
      </c>
      <c r="Q599" s="29" t="s">
        <v>19203</v>
      </c>
      <c r="R599" s="29" t="s">
        <v>8</v>
      </c>
      <c r="S599" s="29" t="s">
        <v>8</v>
      </c>
      <c r="T599" s="29" t="s">
        <v>8</v>
      </c>
      <c r="U599" s="29" t="s">
        <v>8</v>
      </c>
      <c r="V599" s="29" t="s">
        <v>8</v>
      </c>
      <c r="W599" s="29" t="s">
        <v>8</v>
      </c>
      <c r="X599" s="29" t="s">
        <v>8</v>
      </c>
      <c r="Y599" s="29" t="s">
        <v>8</v>
      </c>
      <c r="Z599" s="29" t="s">
        <v>8</v>
      </c>
      <c r="AA599" s="29" t="s">
        <v>8</v>
      </c>
      <c r="AB599" s="29" t="s">
        <v>8</v>
      </c>
      <c r="AC599" s="29" t="s">
        <v>8</v>
      </c>
      <c r="AD599" s="29" t="s">
        <v>8</v>
      </c>
      <c r="AE599" s="29" t="s">
        <v>8</v>
      </c>
      <c r="AF599" s="29" t="s">
        <v>8</v>
      </c>
      <c r="AG599" s="29" t="s">
        <v>8</v>
      </c>
      <c r="AH599" s="29" t="s">
        <v>8</v>
      </c>
      <c r="AI599" s="29" t="s">
        <v>8</v>
      </c>
      <c r="AJ599" s="29" t="s">
        <v>8</v>
      </c>
      <c r="AK599" s="29" t="s">
        <v>8</v>
      </c>
      <c r="AL599" s="29" t="s">
        <v>8</v>
      </c>
      <c r="AM599" s="29" t="s">
        <v>8</v>
      </c>
      <c r="AN599" s="29" t="s">
        <v>8</v>
      </c>
      <c r="AO599" s="29" t="s">
        <v>8</v>
      </c>
      <c r="AP599" s="29" t="s">
        <v>8</v>
      </c>
      <c r="AQ599" s="29" t="s">
        <v>8</v>
      </c>
      <c r="AR599" s="29" t="s">
        <v>8</v>
      </c>
      <c r="AS599" s="29" t="s">
        <v>8</v>
      </c>
      <c r="AT599" s="29" t="s">
        <v>8</v>
      </c>
      <c r="AU599" s="29" t="s">
        <v>8</v>
      </c>
      <c r="AV599" s="29" t="s">
        <v>8</v>
      </c>
      <c r="AW599" s="29" t="s">
        <v>8</v>
      </c>
      <c r="AX599" s="29" t="s">
        <v>8</v>
      </c>
      <c r="AY599" s="29" t="s">
        <v>8</v>
      </c>
      <c r="AZ599" s="29" t="s">
        <v>8</v>
      </c>
      <c r="BA599" s="29" t="s">
        <v>8</v>
      </c>
      <c r="BB599" s="29" t="s">
        <v>8</v>
      </c>
      <c r="BC599" s="29">
        <v>2</v>
      </c>
      <c r="BD599" s="29">
        <v>1</v>
      </c>
      <c r="BE599" s="29">
        <v>2</v>
      </c>
      <c r="BF599" s="29">
        <v>1</v>
      </c>
      <c r="BG599" s="29" t="s">
        <v>8</v>
      </c>
      <c r="BH599" s="29">
        <v>0</v>
      </c>
      <c r="BI599" s="29">
        <v>0</v>
      </c>
      <c r="BJ599" s="29">
        <v>0</v>
      </c>
      <c r="BK599" s="29">
        <v>0</v>
      </c>
      <c r="BL599" s="29">
        <v>0</v>
      </c>
      <c r="BM599" s="29">
        <v>1</v>
      </c>
      <c r="BN599" s="29">
        <v>0</v>
      </c>
      <c r="BO599" s="29">
        <v>1</v>
      </c>
      <c r="BP599" s="29">
        <v>2</v>
      </c>
      <c r="BQ599" s="29" t="s">
        <v>8</v>
      </c>
      <c r="BR599" s="29" t="s">
        <v>8</v>
      </c>
      <c r="BS599" s="29" t="s">
        <v>216</v>
      </c>
      <c r="BT599" s="29" t="b">
        <v>0</v>
      </c>
      <c r="BU599" s="29" t="b">
        <v>1</v>
      </c>
      <c r="BV599" s="29" t="b">
        <v>0</v>
      </c>
      <c r="BW599" s="29" t="b">
        <v>1</v>
      </c>
      <c r="BX599" s="29" t="b">
        <v>0</v>
      </c>
      <c r="BY599" s="29" t="b">
        <v>0</v>
      </c>
      <c r="BZ599" s="29" t="b">
        <v>0</v>
      </c>
      <c r="CA599" s="29" t="b">
        <v>0</v>
      </c>
      <c r="CB599" s="29">
        <v>1</v>
      </c>
      <c r="CC599" s="29" t="s">
        <v>8953</v>
      </c>
      <c r="CD599" s="29" t="s">
        <v>8954</v>
      </c>
      <c r="CE599" s="29" t="s">
        <v>8955</v>
      </c>
      <c r="CF599" s="29" t="s">
        <v>8956</v>
      </c>
    </row>
    <row r="600" spans="1:84" x14ac:dyDescent="0.25">
      <c r="A600" s="29" t="s">
        <v>8957</v>
      </c>
      <c r="B600" s="29">
        <v>310410946642114</v>
      </c>
      <c r="C600" s="29">
        <v>8.9014103279466398E+19</v>
      </c>
      <c r="D600" s="29">
        <v>353118084379430</v>
      </c>
      <c r="E600" s="29">
        <v>55</v>
      </c>
      <c r="F600" s="29">
        <v>1</v>
      </c>
      <c r="G600" s="29">
        <v>1568</v>
      </c>
      <c r="H600" s="29">
        <v>1568</v>
      </c>
      <c r="I600" s="29" t="s">
        <v>8958</v>
      </c>
      <c r="J600" s="29" t="s">
        <v>8959</v>
      </c>
      <c r="K600" s="50">
        <v>2.37923378297287E+16</v>
      </c>
      <c r="L600" s="50">
        <v>9041733858474140</v>
      </c>
      <c r="M600" s="50">
        <v>-2.94474540017892E+16</v>
      </c>
      <c r="N600" s="29" t="s">
        <v>18977</v>
      </c>
      <c r="O600" s="29">
        <v>1</v>
      </c>
      <c r="P600" s="29">
        <v>0</v>
      </c>
      <c r="Q600" s="29" t="s">
        <v>19093</v>
      </c>
      <c r="R600" s="29" t="s">
        <v>8</v>
      </c>
      <c r="S600" s="29" t="s">
        <v>8</v>
      </c>
      <c r="T600" s="29" t="s">
        <v>8</v>
      </c>
      <c r="U600" s="29" t="s">
        <v>8</v>
      </c>
      <c r="V600" s="29" t="s">
        <v>8</v>
      </c>
      <c r="W600" s="29" t="s">
        <v>8</v>
      </c>
      <c r="X600" s="29" t="s">
        <v>8</v>
      </c>
      <c r="Y600" s="29" t="s">
        <v>8</v>
      </c>
      <c r="Z600" s="29" t="s">
        <v>8</v>
      </c>
      <c r="AA600" s="29" t="s">
        <v>8</v>
      </c>
      <c r="AB600" s="29" t="s">
        <v>8</v>
      </c>
      <c r="AC600" s="29" t="s">
        <v>8</v>
      </c>
      <c r="AD600" s="29" t="s">
        <v>8</v>
      </c>
      <c r="AE600" s="29" t="s">
        <v>8</v>
      </c>
      <c r="AF600" s="29" t="s">
        <v>8</v>
      </c>
      <c r="AG600" s="29" t="s">
        <v>8</v>
      </c>
      <c r="AH600" s="29" t="s">
        <v>8</v>
      </c>
      <c r="AI600" s="29" t="s">
        <v>8</v>
      </c>
      <c r="AJ600" s="29" t="s">
        <v>8</v>
      </c>
      <c r="AK600" s="29" t="s">
        <v>8</v>
      </c>
      <c r="AL600" s="29" t="s">
        <v>8</v>
      </c>
      <c r="AM600" s="29" t="s">
        <v>8</v>
      </c>
      <c r="AN600" s="29" t="s">
        <v>8</v>
      </c>
      <c r="AO600" s="29" t="s">
        <v>8</v>
      </c>
      <c r="AP600" s="29" t="s">
        <v>8</v>
      </c>
      <c r="AQ600" s="29" t="s">
        <v>8</v>
      </c>
      <c r="AR600" s="29" t="s">
        <v>8</v>
      </c>
      <c r="AS600" s="29" t="s">
        <v>8</v>
      </c>
      <c r="AT600" s="29" t="s">
        <v>8</v>
      </c>
      <c r="AU600" s="29" t="s">
        <v>8</v>
      </c>
      <c r="AV600" s="29" t="s">
        <v>8</v>
      </c>
      <c r="AW600" s="29" t="s">
        <v>8</v>
      </c>
      <c r="AX600" s="29" t="s">
        <v>8</v>
      </c>
      <c r="AY600" s="29" t="s">
        <v>8</v>
      </c>
      <c r="AZ600" s="29" t="s">
        <v>8</v>
      </c>
      <c r="BA600" s="29" t="s">
        <v>8</v>
      </c>
      <c r="BB600" s="29" t="s">
        <v>8</v>
      </c>
      <c r="BC600" s="29">
        <v>2</v>
      </c>
      <c r="BD600" s="29">
        <v>1</v>
      </c>
      <c r="BE600" s="29">
        <v>2</v>
      </c>
      <c r="BF600" s="29">
        <v>1</v>
      </c>
      <c r="BG600" s="29" t="s">
        <v>8</v>
      </c>
      <c r="BH600" s="29">
        <v>1</v>
      </c>
      <c r="BI600" s="29">
        <v>0</v>
      </c>
      <c r="BJ600" s="29">
        <v>0</v>
      </c>
      <c r="BK600" s="29">
        <v>0</v>
      </c>
      <c r="BL600" s="29">
        <v>0</v>
      </c>
      <c r="BM600" s="29">
        <v>1</v>
      </c>
      <c r="BN600" s="29">
        <v>0</v>
      </c>
      <c r="BO600" s="29">
        <v>1</v>
      </c>
      <c r="BP600" s="29">
        <v>1</v>
      </c>
      <c r="BQ600" s="29" t="s">
        <v>8</v>
      </c>
      <c r="BR600" s="29" t="s">
        <v>8</v>
      </c>
      <c r="BS600" s="29" t="s">
        <v>6560</v>
      </c>
      <c r="BT600" s="29" t="b">
        <v>0</v>
      </c>
      <c r="BU600" s="29" t="b">
        <v>1</v>
      </c>
      <c r="BV600" s="29" t="b">
        <v>0</v>
      </c>
      <c r="BW600" s="29" t="b">
        <v>1</v>
      </c>
      <c r="BX600" s="29" t="b">
        <v>0</v>
      </c>
      <c r="BY600" s="29" t="b">
        <v>0</v>
      </c>
      <c r="BZ600" s="29" t="b">
        <v>0</v>
      </c>
      <c r="CA600" s="29" t="b">
        <v>0</v>
      </c>
      <c r="CB600" s="29">
        <v>1</v>
      </c>
      <c r="CC600" s="29" t="s">
        <v>8960</v>
      </c>
      <c r="CD600" s="29" t="s">
        <v>8961</v>
      </c>
      <c r="CE600" s="29" t="s">
        <v>8962</v>
      </c>
      <c r="CF600" s="29" t="s">
        <v>8963</v>
      </c>
    </row>
    <row r="601" spans="1:84" x14ac:dyDescent="0.25">
      <c r="A601" s="29" t="s">
        <v>8964</v>
      </c>
      <c r="B601" s="29">
        <v>310410946642114</v>
      </c>
      <c r="C601" s="29">
        <v>8.9014103279466398E+19</v>
      </c>
      <c r="D601" s="29">
        <v>353118084379430</v>
      </c>
      <c r="E601" s="29">
        <v>55</v>
      </c>
      <c r="F601" s="29">
        <v>10</v>
      </c>
      <c r="G601" s="29">
        <v>1579</v>
      </c>
      <c r="H601" s="29">
        <v>1579</v>
      </c>
      <c r="I601" s="29" t="s">
        <v>8965</v>
      </c>
      <c r="J601" s="29" t="s">
        <v>8966</v>
      </c>
      <c r="K601" s="50">
        <v>2.37922235758819E+16</v>
      </c>
      <c r="L601" s="50">
        <v>9041723921400220</v>
      </c>
      <c r="M601" s="50">
        <v>-533710760898846</v>
      </c>
      <c r="N601" s="29" t="s">
        <v>18972</v>
      </c>
      <c r="O601" s="29">
        <v>1</v>
      </c>
      <c r="P601" s="29">
        <v>0</v>
      </c>
      <c r="Q601" s="29" t="s">
        <v>19009</v>
      </c>
      <c r="R601" s="29" t="s">
        <v>8</v>
      </c>
      <c r="S601" s="29" t="s">
        <v>8</v>
      </c>
      <c r="T601" s="29" t="s">
        <v>8</v>
      </c>
      <c r="U601" s="29" t="s">
        <v>8</v>
      </c>
      <c r="V601" s="29" t="s">
        <v>8</v>
      </c>
      <c r="W601" s="29" t="s">
        <v>8</v>
      </c>
      <c r="X601" s="29" t="s">
        <v>8</v>
      </c>
      <c r="Y601" s="29" t="s">
        <v>8</v>
      </c>
      <c r="Z601" s="29" t="s">
        <v>8</v>
      </c>
      <c r="AA601" s="29" t="s">
        <v>8</v>
      </c>
      <c r="AB601" s="29" t="s">
        <v>8</v>
      </c>
      <c r="AC601" s="29" t="s">
        <v>8</v>
      </c>
      <c r="AD601" s="29" t="s">
        <v>8</v>
      </c>
      <c r="AE601" s="29" t="s">
        <v>8</v>
      </c>
      <c r="AF601" s="29" t="s">
        <v>8</v>
      </c>
      <c r="AG601" s="29" t="s">
        <v>8</v>
      </c>
      <c r="AH601" s="29" t="s">
        <v>8</v>
      </c>
      <c r="AI601" s="29" t="s">
        <v>8</v>
      </c>
      <c r="AJ601" s="29" t="s">
        <v>8</v>
      </c>
      <c r="AK601" s="29" t="s">
        <v>8</v>
      </c>
      <c r="AL601" s="29" t="s">
        <v>8</v>
      </c>
      <c r="AM601" s="29">
        <v>3</v>
      </c>
      <c r="AN601" s="29" t="s">
        <v>8</v>
      </c>
      <c r="AO601" s="29">
        <v>0</v>
      </c>
      <c r="AP601" s="29" t="s">
        <v>8</v>
      </c>
      <c r="AQ601" s="29">
        <v>1</v>
      </c>
      <c r="AR601" s="29" t="s">
        <v>18974</v>
      </c>
      <c r="AS601" s="29" t="s">
        <v>19003</v>
      </c>
      <c r="AT601" s="29" t="s">
        <v>8</v>
      </c>
      <c r="AU601" s="29" t="s">
        <v>8</v>
      </c>
      <c r="AV601" s="29" t="s">
        <v>8</v>
      </c>
      <c r="AW601" s="29" t="s">
        <v>8</v>
      </c>
      <c r="AX601" s="29" t="s">
        <v>8</v>
      </c>
      <c r="AY601" s="29" t="s">
        <v>8</v>
      </c>
      <c r="AZ601" s="29" t="s">
        <v>8</v>
      </c>
      <c r="BA601" s="29" t="s">
        <v>8</v>
      </c>
      <c r="BB601" s="29" t="s">
        <v>8</v>
      </c>
      <c r="BC601" s="29" t="s">
        <v>8</v>
      </c>
      <c r="BD601" s="29" t="s">
        <v>8</v>
      </c>
      <c r="BE601" s="29" t="s">
        <v>8</v>
      </c>
      <c r="BF601" s="29" t="s">
        <v>8</v>
      </c>
      <c r="BG601" s="29" t="s">
        <v>8</v>
      </c>
      <c r="BH601" s="29" t="s">
        <v>8</v>
      </c>
      <c r="BI601" s="29" t="s">
        <v>8</v>
      </c>
      <c r="BJ601" s="29" t="s">
        <v>8</v>
      </c>
      <c r="BK601" s="29" t="s">
        <v>8</v>
      </c>
      <c r="BL601" s="29" t="s">
        <v>8</v>
      </c>
      <c r="BM601" s="29" t="s">
        <v>8</v>
      </c>
      <c r="BN601" s="29" t="s">
        <v>8</v>
      </c>
      <c r="BO601" s="29" t="s">
        <v>8</v>
      </c>
      <c r="BP601" s="29" t="s">
        <v>8</v>
      </c>
      <c r="BQ601" s="29" t="s">
        <v>8</v>
      </c>
      <c r="BR601" s="29" t="s">
        <v>8</v>
      </c>
      <c r="BS601" s="29" t="s">
        <v>8967</v>
      </c>
      <c r="BT601" s="29" t="b">
        <v>0</v>
      </c>
      <c r="BU601" s="29" t="b">
        <v>1</v>
      </c>
      <c r="BV601" s="29" t="b">
        <v>0</v>
      </c>
      <c r="BW601" s="29" t="b">
        <v>1</v>
      </c>
      <c r="BX601" s="29" t="b">
        <v>0</v>
      </c>
      <c r="BY601" s="29" t="b">
        <v>0</v>
      </c>
      <c r="BZ601" s="29" t="b">
        <v>0</v>
      </c>
      <c r="CA601" s="29" t="b">
        <v>0</v>
      </c>
      <c r="CB601" s="29">
        <v>1</v>
      </c>
      <c r="CC601" s="29" t="s">
        <v>8968</v>
      </c>
      <c r="CD601" s="29" t="s">
        <v>8969</v>
      </c>
      <c r="CE601" s="29" t="s">
        <v>8970</v>
      </c>
      <c r="CF601" s="29" t="s">
        <v>8971</v>
      </c>
    </row>
    <row r="602" spans="1:84" x14ac:dyDescent="0.25">
      <c r="A602" s="29" t="s">
        <v>8972</v>
      </c>
      <c r="B602" s="29">
        <v>310410942995952</v>
      </c>
      <c r="C602" s="29">
        <v>8.9014103279429894E+19</v>
      </c>
      <c r="D602" s="29">
        <v>353118083539513</v>
      </c>
      <c r="E602" s="29">
        <v>55</v>
      </c>
      <c r="F602" s="29">
        <v>8</v>
      </c>
      <c r="G602" s="29">
        <v>1565</v>
      </c>
      <c r="H602" s="29">
        <v>1565</v>
      </c>
      <c r="I602" s="29" t="s">
        <v>8973</v>
      </c>
      <c r="J602" s="29" t="s">
        <v>8974</v>
      </c>
      <c r="K602" s="50">
        <v>2.37913948836515E+16</v>
      </c>
      <c r="L602" s="50">
        <v>904167719355621</v>
      </c>
      <c r="M602" s="50">
        <v>-1.93045429965225E+16</v>
      </c>
      <c r="N602" s="29" t="s">
        <v>18972</v>
      </c>
      <c r="O602" s="29">
        <v>1</v>
      </c>
      <c r="P602" s="29">
        <v>0</v>
      </c>
      <c r="Q602" s="29" t="s">
        <v>8</v>
      </c>
      <c r="R602" s="29">
        <v>2</v>
      </c>
      <c r="S602" s="29">
        <v>3</v>
      </c>
      <c r="T602" s="29" t="s">
        <v>8</v>
      </c>
      <c r="U602" s="29">
        <v>30</v>
      </c>
      <c r="V602" s="29" t="s">
        <v>8</v>
      </c>
      <c r="W602" s="29" t="s">
        <v>8</v>
      </c>
      <c r="X602" s="29" t="s">
        <v>8</v>
      </c>
      <c r="Y602" s="29" t="s">
        <v>8</v>
      </c>
      <c r="Z602" s="29" t="s">
        <v>8</v>
      </c>
      <c r="AA602" s="29" t="s">
        <v>8</v>
      </c>
      <c r="AB602" s="29" t="s">
        <v>8</v>
      </c>
      <c r="AC602" s="29" t="s">
        <v>8</v>
      </c>
      <c r="AD602" s="29" t="s">
        <v>8</v>
      </c>
      <c r="AE602" s="29" t="s">
        <v>8</v>
      </c>
      <c r="AF602" s="29" t="s">
        <v>8</v>
      </c>
      <c r="AG602" s="29" t="s">
        <v>8</v>
      </c>
      <c r="AH602" s="29" t="s">
        <v>8</v>
      </c>
      <c r="AI602" s="29" t="s">
        <v>8</v>
      </c>
      <c r="AJ602" s="29" t="s">
        <v>8</v>
      </c>
      <c r="AK602" s="29" t="s">
        <v>8</v>
      </c>
      <c r="AL602" s="29" t="s">
        <v>8</v>
      </c>
      <c r="AM602" s="29" t="s">
        <v>8</v>
      </c>
      <c r="AN602" s="29" t="s">
        <v>8</v>
      </c>
      <c r="AO602" s="29" t="s">
        <v>8</v>
      </c>
      <c r="AP602" s="29" t="s">
        <v>8</v>
      </c>
      <c r="AQ602" s="29" t="s">
        <v>8</v>
      </c>
      <c r="AR602" s="29" t="s">
        <v>8</v>
      </c>
      <c r="AS602" s="29" t="s">
        <v>8</v>
      </c>
      <c r="AT602" s="29" t="s">
        <v>8</v>
      </c>
      <c r="AU602" s="29" t="s">
        <v>8</v>
      </c>
      <c r="AV602" s="29" t="s">
        <v>8</v>
      </c>
      <c r="AW602" s="29" t="s">
        <v>8</v>
      </c>
      <c r="AX602" s="29" t="s">
        <v>8</v>
      </c>
      <c r="AY602" s="29" t="s">
        <v>8</v>
      </c>
      <c r="AZ602" s="29" t="s">
        <v>8</v>
      </c>
      <c r="BA602" s="29" t="s">
        <v>8</v>
      </c>
      <c r="BB602" s="29" t="s">
        <v>8</v>
      </c>
      <c r="BC602" s="29" t="s">
        <v>8</v>
      </c>
      <c r="BD602" s="29" t="s">
        <v>8</v>
      </c>
      <c r="BE602" s="29" t="s">
        <v>8</v>
      </c>
      <c r="BF602" s="29" t="s">
        <v>8</v>
      </c>
      <c r="BG602" s="29" t="s">
        <v>8</v>
      </c>
      <c r="BH602" s="29" t="s">
        <v>8</v>
      </c>
      <c r="BI602" s="29" t="s">
        <v>8</v>
      </c>
      <c r="BJ602" s="29" t="s">
        <v>8</v>
      </c>
      <c r="BK602" s="29" t="s">
        <v>8</v>
      </c>
      <c r="BL602" s="29" t="s">
        <v>8</v>
      </c>
      <c r="BM602" s="29" t="s">
        <v>8</v>
      </c>
      <c r="BN602" s="29" t="s">
        <v>8</v>
      </c>
      <c r="BO602" s="29" t="s">
        <v>8</v>
      </c>
      <c r="BP602" s="29" t="s">
        <v>8</v>
      </c>
      <c r="BQ602" s="29" t="s">
        <v>8</v>
      </c>
      <c r="BR602" s="29" t="s">
        <v>8</v>
      </c>
      <c r="BS602" s="29" t="s">
        <v>8975</v>
      </c>
      <c r="BT602" s="29" t="b">
        <v>0</v>
      </c>
      <c r="BU602" s="29" t="b">
        <v>0</v>
      </c>
      <c r="BV602" s="29" t="b">
        <v>0</v>
      </c>
      <c r="BW602" s="29" t="b">
        <v>0</v>
      </c>
      <c r="BX602" s="29" t="b">
        <v>0</v>
      </c>
      <c r="BY602" s="29" t="b">
        <v>1</v>
      </c>
      <c r="BZ602" s="29" t="b">
        <v>1</v>
      </c>
      <c r="CA602" s="29" t="b">
        <v>0</v>
      </c>
      <c r="CB602" s="29">
        <v>1</v>
      </c>
      <c r="CC602" s="29" t="s">
        <v>8976</v>
      </c>
      <c r="CD602" s="29" t="s">
        <v>8977</v>
      </c>
      <c r="CE602" s="29" t="s">
        <v>8978</v>
      </c>
      <c r="CF602" s="29" t="s">
        <v>8979</v>
      </c>
    </row>
    <row r="603" spans="1:84" x14ac:dyDescent="0.25">
      <c r="A603" s="29" t="s">
        <v>8980</v>
      </c>
      <c r="B603" s="29">
        <v>310410946642114</v>
      </c>
      <c r="C603" s="29">
        <v>8.9014103279466398E+19</v>
      </c>
      <c r="D603" s="29">
        <v>353118084379430</v>
      </c>
      <c r="E603" s="29">
        <v>55</v>
      </c>
      <c r="F603" s="29">
        <v>11</v>
      </c>
      <c r="G603" s="29">
        <v>1576</v>
      </c>
      <c r="H603" s="29">
        <v>1576</v>
      </c>
      <c r="I603" s="29" t="s">
        <v>8981</v>
      </c>
      <c r="J603" s="29" t="s">
        <v>8982</v>
      </c>
      <c r="K603" s="50">
        <v>2379210700717240</v>
      </c>
      <c r="L603" s="50">
        <v>9041616841080500</v>
      </c>
      <c r="M603" s="50">
        <v>-3864143024592920</v>
      </c>
      <c r="N603" s="29" t="s">
        <v>18972</v>
      </c>
      <c r="O603" s="29">
        <v>1</v>
      </c>
      <c r="P603" s="29">
        <v>0</v>
      </c>
      <c r="Q603" s="29" t="s">
        <v>8</v>
      </c>
      <c r="R603" s="29" t="s">
        <v>8</v>
      </c>
      <c r="S603" s="29" t="s">
        <v>8</v>
      </c>
      <c r="T603" s="29" t="s">
        <v>8</v>
      </c>
      <c r="U603" s="29" t="s">
        <v>8</v>
      </c>
      <c r="V603" s="29" t="s">
        <v>8</v>
      </c>
      <c r="W603" s="29" t="s">
        <v>8</v>
      </c>
      <c r="X603" s="29" t="s">
        <v>8</v>
      </c>
      <c r="Y603" s="29" t="s">
        <v>8</v>
      </c>
      <c r="Z603" s="29" t="s">
        <v>8</v>
      </c>
      <c r="AA603" s="29" t="s">
        <v>8</v>
      </c>
      <c r="AB603" s="29" t="s">
        <v>8</v>
      </c>
      <c r="AC603" s="29" t="s">
        <v>8</v>
      </c>
      <c r="AD603" s="29" t="s">
        <v>8</v>
      </c>
      <c r="AE603" s="29" t="s">
        <v>8</v>
      </c>
      <c r="AF603" s="29" t="s">
        <v>8</v>
      </c>
      <c r="AG603" s="29" t="s">
        <v>8</v>
      </c>
      <c r="AH603" s="29" t="s">
        <v>8</v>
      </c>
      <c r="AI603" s="29" t="s">
        <v>8</v>
      </c>
      <c r="AJ603" s="29" t="s">
        <v>8</v>
      </c>
      <c r="AK603" s="29" t="s">
        <v>8</v>
      </c>
      <c r="AL603" s="29" t="s">
        <v>8</v>
      </c>
      <c r="AM603" s="29" t="s">
        <v>8</v>
      </c>
      <c r="AN603" s="29" t="s">
        <v>8</v>
      </c>
      <c r="AO603" s="29" t="s">
        <v>8</v>
      </c>
      <c r="AP603" s="29" t="s">
        <v>8</v>
      </c>
      <c r="AQ603" s="29" t="s">
        <v>8</v>
      </c>
      <c r="AR603" s="29" t="s">
        <v>8</v>
      </c>
      <c r="AS603" s="29" t="s">
        <v>8</v>
      </c>
      <c r="AT603" s="29" t="s">
        <v>8</v>
      </c>
      <c r="AU603" s="29" t="s">
        <v>8</v>
      </c>
      <c r="AV603" s="29" t="s">
        <v>8</v>
      </c>
      <c r="AW603" s="29" t="s">
        <v>8</v>
      </c>
      <c r="AX603" s="29" t="s">
        <v>8</v>
      </c>
      <c r="AY603" s="29" t="s">
        <v>8</v>
      </c>
      <c r="AZ603" s="29" t="s">
        <v>8</v>
      </c>
      <c r="BA603" s="29" t="s">
        <v>8</v>
      </c>
      <c r="BB603" s="29" t="s">
        <v>8</v>
      </c>
      <c r="BC603" s="29" t="s">
        <v>8</v>
      </c>
      <c r="BD603" s="29" t="s">
        <v>8</v>
      </c>
      <c r="BE603" s="29" t="s">
        <v>8</v>
      </c>
      <c r="BF603" s="29" t="s">
        <v>8</v>
      </c>
      <c r="BG603" s="29" t="s">
        <v>8</v>
      </c>
      <c r="BH603" s="29" t="s">
        <v>8</v>
      </c>
      <c r="BI603" s="29" t="s">
        <v>8</v>
      </c>
      <c r="BJ603" s="29" t="s">
        <v>8</v>
      </c>
      <c r="BK603" s="29" t="s">
        <v>8</v>
      </c>
      <c r="BL603" s="29" t="s">
        <v>8</v>
      </c>
      <c r="BM603" s="29" t="s">
        <v>8</v>
      </c>
      <c r="BN603" s="29" t="s">
        <v>8</v>
      </c>
      <c r="BO603" s="29" t="s">
        <v>8</v>
      </c>
      <c r="BP603" s="29" t="s">
        <v>8</v>
      </c>
      <c r="BQ603" s="29">
        <v>2</v>
      </c>
      <c r="BR603" s="29" t="s">
        <v>8</v>
      </c>
      <c r="BS603" s="29" t="s">
        <v>8983</v>
      </c>
      <c r="BT603" s="29" t="b">
        <v>0</v>
      </c>
      <c r="BU603" s="29" t="b">
        <v>1</v>
      </c>
      <c r="BV603" s="29" t="b">
        <v>0</v>
      </c>
      <c r="BW603" s="29" t="b">
        <v>1</v>
      </c>
      <c r="BX603" s="29" t="b">
        <v>0</v>
      </c>
      <c r="BY603" s="29" t="b">
        <v>0</v>
      </c>
      <c r="BZ603" s="29" t="b">
        <v>0</v>
      </c>
      <c r="CA603" s="29" t="b">
        <v>0</v>
      </c>
      <c r="CB603" s="29">
        <v>1</v>
      </c>
      <c r="CC603" s="29" t="s">
        <v>8984</v>
      </c>
      <c r="CD603" s="29" t="s">
        <v>8985</v>
      </c>
      <c r="CE603" s="29" t="s">
        <v>8986</v>
      </c>
      <c r="CF603" s="29" t="s">
        <v>8987</v>
      </c>
    </row>
    <row r="604" spans="1:84" x14ac:dyDescent="0.25">
      <c r="A604" s="29" t="s">
        <v>8988</v>
      </c>
      <c r="B604" s="29">
        <v>310410942995952</v>
      </c>
      <c r="C604" s="29">
        <v>8.9014103279429894E+19</v>
      </c>
      <c r="D604" s="29">
        <v>353118083539513</v>
      </c>
      <c r="E604" s="29">
        <v>55</v>
      </c>
      <c r="F604" s="29">
        <v>8</v>
      </c>
      <c r="G604" s="29">
        <v>1566</v>
      </c>
      <c r="H604" s="29">
        <v>1566</v>
      </c>
      <c r="I604" s="29" t="s">
        <v>8989</v>
      </c>
      <c r="J604" s="29" t="s">
        <v>8990</v>
      </c>
      <c r="K604" s="50">
        <v>2.37918701852131E+16</v>
      </c>
      <c r="L604" s="50">
        <v>9041625945661470</v>
      </c>
      <c r="M604" s="50">
        <v>-3219944919029680</v>
      </c>
      <c r="N604" s="29" t="s">
        <v>18972</v>
      </c>
      <c r="O604" s="29">
        <v>1</v>
      </c>
      <c r="P604" s="29">
        <v>0</v>
      </c>
      <c r="Q604" s="29" t="s">
        <v>8</v>
      </c>
      <c r="R604" s="29">
        <v>2</v>
      </c>
      <c r="S604" s="29">
        <v>3</v>
      </c>
      <c r="T604" s="29" t="s">
        <v>8</v>
      </c>
      <c r="U604" s="29">
        <v>25</v>
      </c>
      <c r="V604" s="29" t="s">
        <v>8</v>
      </c>
      <c r="W604" s="29" t="s">
        <v>8</v>
      </c>
      <c r="X604" s="29" t="s">
        <v>8</v>
      </c>
      <c r="Y604" s="29" t="s">
        <v>8</v>
      </c>
      <c r="Z604" s="29" t="s">
        <v>8</v>
      </c>
      <c r="AA604" s="29" t="s">
        <v>8</v>
      </c>
      <c r="AB604" s="29" t="s">
        <v>8</v>
      </c>
      <c r="AC604" s="29" t="s">
        <v>8</v>
      </c>
      <c r="AD604" s="29" t="s">
        <v>8</v>
      </c>
      <c r="AE604" s="29" t="s">
        <v>8</v>
      </c>
      <c r="AF604" s="29" t="s">
        <v>8</v>
      </c>
      <c r="AG604" s="29" t="s">
        <v>8</v>
      </c>
      <c r="AH604" s="29" t="s">
        <v>8</v>
      </c>
      <c r="AI604" s="29" t="s">
        <v>8</v>
      </c>
      <c r="AJ604" s="29" t="s">
        <v>8</v>
      </c>
      <c r="AK604" s="29" t="s">
        <v>8</v>
      </c>
      <c r="AL604" s="29" t="s">
        <v>8</v>
      </c>
      <c r="AM604" s="29" t="s">
        <v>8</v>
      </c>
      <c r="AN604" s="29" t="s">
        <v>8</v>
      </c>
      <c r="AO604" s="29" t="s">
        <v>8</v>
      </c>
      <c r="AP604" s="29" t="s">
        <v>8</v>
      </c>
      <c r="AQ604" s="29" t="s">
        <v>8</v>
      </c>
      <c r="AR604" s="29" t="s">
        <v>8</v>
      </c>
      <c r="AS604" s="29" t="s">
        <v>8</v>
      </c>
      <c r="AT604" s="29" t="s">
        <v>8</v>
      </c>
      <c r="AU604" s="29" t="s">
        <v>8</v>
      </c>
      <c r="AV604" s="29" t="s">
        <v>8</v>
      </c>
      <c r="AW604" s="29" t="s">
        <v>8</v>
      </c>
      <c r="AX604" s="29" t="s">
        <v>8</v>
      </c>
      <c r="AY604" s="29" t="s">
        <v>8</v>
      </c>
      <c r="AZ604" s="29" t="s">
        <v>8</v>
      </c>
      <c r="BA604" s="29" t="s">
        <v>8</v>
      </c>
      <c r="BB604" s="29" t="s">
        <v>8</v>
      </c>
      <c r="BC604" s="29" t="s">
        <v>8</v>
      </c>
      <c r="BD604" s="29" t="s">
        <v>8</v>
      </c>
      <c r="BE604" s="29" t="s">
        <v>8</v>
      </c>
      <c r="BF604" s="29" t="s">
        <v>8</v>
      </c>
      <c r="BG604" s="29" t="s">
        <v>8</v>
      </c>
      <c r="BH604" s="29" t="s">
        <v>8</v>
      </c>
      <c r="BI604" s="29" t="s">
        <v>8</v>
      </c>
      <c r="BJ604" s="29" t="s">
        <v>8</v>
      </c>
      <c r="BK604" s="29" t="s">
        <v>8</v>
      </c>
      <c r="BL604" s="29" t="s">
        <v>8</v>
      </c>
      <c r="BM604" s="29" t="s">
        <v>8</v>
      </c>
      <c r="BN604" s="29" t="s">
        <v>8</v>
      </c>
      <c r="BO604" s="29" t="s">
        <v>8</v>
      </c>
      <c r="BP604" s="29" t="s">
        <v>8</v>
      </c>
      <c r="BQ604" s="29" t="s">
        <v>8</v>
      </c>
      <c r="BR604" s="29" t="s">
        <v>8</v>
      </c>
      <c r="BS604" s="29" t="s">
        <v>8991</v>
      </c>
      <c r="BT604" s="29" t="b">
        <v>0</v>
      </c>
      <c r="BU604" s="29" t="b">
        <v>0</v>
      </c>
      <c r="BV604" s="29" t="b">
        <v>0</v>
      </c>
      <c r="BW604" s="29" t="b">
        <v>0</v>
      </c>
      <c r="BX604" s="29" t="b">
        <v>0</v>
      </c>
      <c r="BY604" s="29" t="b">
        <v>1</v>
      </c>
      <c r="BZ604" s="29" t="b">
        <v>1</v>
      </c>
      <c r="CA604" s="29" t="b">
        <v>0</v>
      </c>
      <c r="CB604" s="29">
        <v>1</v>
      </c>
      <c r="CC604" s="29" t="s">
        <v>8992</v>
      </c>
      <c r="CD604" s="29" t="s">
        <v>8993</v>
      </c>
      <c r="CE604" s="29" t="s">
        <v>8994</v>
      </c>
      <c r="CF604" s="29" t="s">
        <v>8995</v>
      </c>
    </row>
    <row r="605" spans="1:84" x14ac:dyDescent="0.25">
      <c r="A605" s="29" t="s">
        <v>8996</v>
      </c>
      <c r="B605" s="29">
        <v>310410946642114</v>
      </c>
      <c r="C605" s="29">
        <v>8.9014103279466398E+19</v>
      </c>
      <c r="D605" s="29">
        <v>353118084379430</v>
      </c>
      <c r="E605" s="29">
        <v>55</v>
      </c>
      <c r="F605" s="29">
        <v>10</v>
      </c>
      <c r="G605" s="29">
        <v>1580</v>
      </c>
      <c r="H605" s="29">
        <v>1580</v>
      </c>
      <c r="I605" s="29" t="s">
        <v>8997</v>
      </c>
      <c r="J605" s="29" t="s">
        <v>8998</v>
      </c>
      <c r="K605" s="50">
        <v>2379170913417840</v>
      </c>
      <c r="L605" s="50">
        <v>9041501059136760</v>
      </c>
      <c r="M605" s="50">
        <v>-1.80734139259825E+16</v>
      </c>
      <c r="N605" s="29" t="s">
        <v>18972</v>
      </c>
      <c r="O605" s="29">
        <v>1</v>
      </c>
      <c r="P605" s="29">
        <v>0</v>
      </c>
      <c r="Q605" s="29" t="s">
        <v>18989</v>
      </c>
      <c r="R605" s="29" t="s">
        <v>8</v>
      </c>
      <c r="S605" s="29" t="s">
        <v>8</v>
      </c>
      <c r="T605" s="29" t="s">
        <v>8</v>
      </c>
      <c r="U605" s="29" t="s">
        <v>8</v>
      </c>
      <c r="V605" s="29" t="s">
        <v>8</v>
      </c>
      <c r="W605" s="29" t="s">
        <v>8</v>
      </c>
      <c r="X605" s="29" t="s">
        <v>8</v>
      </c>
      <c r="Y605" s="29" t="s">
        <v>8</v>
      </c>
      <c r="Z605" s="29" t="s">
        <v>8</v>
      </c>
      <c r="AA605" s="29" t="s">
        <v>8</v>
      </c>
      <c r="AB605" s="29" t="s">
        <v>8</v>
      </c>
      <c r="AC605" s="29" t="s">
        <v>8</v>
      </c>
      <c r="AD605" s="29" t="s">
        <v>8</v>
      </c>
      <c r="AE605" s="29" t="s">
        <v>8</v>
      </c>
      <c r="AF605" s="29" t="s">
        <v>8</v>
      </c>
      <c r="AG605" s="29" t="s">
        <v>8</v>
      </c>
      <c r="AH605" s="29" t="s">
        <v>8</v>
      </c>
      <c r="AI605" s="29" t="s">
        <v>8</v>
      </c>
      <c r="AJ605" s="29" t="s">
        <v>8</v>
      </c>
      <c r="AK605" s="29" t="s">
        <v>8</v>
      </c>
      <c r="AL605" s="29" t="s">
        <v>8</v>
      </c>
      <c r="AM605" s="29">
        <v>3</v>
      </c>
      <c r="AN605" s="29" t="s">
        <v>8</v>
      </c>
      <c r="AO605" s="29">
        <v>0</v>
      </c>
      <c r="AP605" s="29" t="s">
        <v>8</v>
      </c>
      <c r="AQ605" s="29">
        <v>1</v>
      </c>
      <c r="AR605" s="29" t="s">
        <v>18988</v>
      </c>
      <c r="AS605" s="29" t="s">
        <v>18974</v>
      </c>
      <c r="AT605" s="29" t="s">
        <v>8</v>
      </c>
      <c r="AU605" s="29" t="s">
        <v>8</v>
      </c>
      <c r="AV605" s="29" t="s">
        <v>8</v>
      </c>
      <c r="AW605" s="29" t="s">
        <v>8</v>
      </c>
      <c r="AX605" s="29" t="s">
        <v>8</v>
      </c>
      <c r="AY605" s="29" t="s">
        <v>8</v>
      </c>
      <c r="AZ605" s="29" t="s">
        <v>8</v>
      </c>
      <c r="BA605" s="29" t="s">
        <v>8</v>
      </c>
      <c r="BB605" s="29" t="s">
        <v>8</v>
      </c>
      <c r="BC605" s="29" t="s">
        <v>8</v>
      </c>
      <c r="BD605" s="29" t="s">
        <v>8</v>
      </c>
      <c r="BE605" s="29" t="s">
        <v>8</v>
      </c>
      <c r="BF605" s="29" t="s">
        <v>8</v>
      </c>
      <c r="BG605" s="29" t="s">
        <v>8</v>
      </c>
      <c r="BH605" s="29" t="s">
        <v>8</v>
      </c>
      <c r="BI605" s="29" t="s">
        <v>8</v>
      </c>
      <c r="BJ605" s="29" t="s">
        <v>8</v>
      </c>
      <c r="BK605" s="29" t="s">
        <v>8</v>
      </c>
      <c r="BL605" s="29" t="s">
        <v>8</v>
      </c>
      <c r="BM605" s="29" t="s">
        <v>8</v>
      </c>
      <c r="BN605" s="29" t="s">
        <v>8</v>
      </c>
      <c r="BO605" s="29" t="s">
        <v>8</v>
      </c>
      <c r="BP605" s="29" t="s">
        <v>8</v>
      </c>
      <c r="BQ605" s="29" t="s">
        <v>8</v>
      </c>
      <c r="BR605" s="29" t="s">
        <v>8</v>
      </c>
      <c r="BS605" s="29" t="s">
        <v>8999</v>
      </c>
      <c r="BT605" s="29" t="b">
        <v>0</v>
      </c>
      <c r="BU605" s="29" t="b">
        <v>1</v>
      </c>
      <c r="BV605" s="29" t="b">
        <v>0</v>
      </c>
      <c r="BW605" s="29" t="b">
        <v>1</v>
      </c>
      <c r="BX605" s="29" t="b">
        <v>0</v>
      </c>
      <c r="BY605" s="29" t="b">
        <v>0</v>
      </c>
      <c r="BZ605" s="29" t="b">
        <v>0</v>
      </c>
      <c r="CA605" s="29" t="b">
        <v>0</v>
      </c>
      <c r="CB605" s="29">
        <v>1</v>
      </c>
      <c r="CC605" s="29" t="s">
        <v>9000</v>
      </c>
      <c r="CD605" s="29" t="s">
        <v>9001</v>
      </c>
      <c r="CE605" s="29" t="s">
        <v>9002</v>
      </c>
      <c r="CF605" s="29" t="s">
        <v>9003</v>
      </c>
    </row>
    <row r="606" spans="1:84" x14ac:dyDescent="0.25">
      <c r="A606" s="29" t="s">
        <v>9004</v>
      </c>
      <c r="B606" s="29">
        <v>310410946642114</v>
      </c>
      <c r="C606" s="29">
        <v>8.9014103279466398E+19</v>
      </c>
      <c r="D606" s="29">
        <v>353118084379430</v>
      </c>
      <c r="E606" s="29">
        <v>55</v>
      </c>
      <c r="F606" s="29">
        <v>11</v>
      </c>
      <c r="G606" s="29">
        <v>1577</v>
      </c>
      <c r="H606" s="29">
        <v>1577</v>
      </c>
      <c r="I606" s="29" t="s">
        <v>9005</v>
      </c>
      <c r="J606" s="29" t="s">
        <v>9006</v>
      </c>
      <c r="K606" s="50">
        <v>2378007276675510</v>
      </c>
      <c r="L606" s="50">
        <v>9041526349709140</v>
      </c>
      <c r="M606" s="50">
        <v>-3471958899121290</v>
      </c>
      <c r="N606" s="29" t="s">
        <v>18972</v>
      </c>
      <c r="O606" s="29">
        <v>1</v>
      </c>
      <c r="P606" s="29">
        <v>0</v>
      </c>
      <c r="Q606" s="29" t="s">
        <v>8</v>
      </c>
      <c r="R606" s="29" t="s">
        <v>8</v>
      </c>
      <c r="S606" s="29" t="s">
        <v>8</v>
      </c>
      <c r="T606" s="29" t="s">
        <v>8</v>
      </c>
      <c r="U606" s="29" t="s">
        <v>8</v>
      </c>
      <c r="V606" s="29" t="s">
        <v>8</v>
      </c>
      <c r="W606" s="29" t="s">
        <v>8</v>
      </c>
      <c r="X606" s="29" t="s">
        <v>8</v>
      </c>
      <c r="Y606" s="29" t="s">
        <v>8</v>
      </c>
      <c r="Z606" s="29" t="s">
        <v>8</v>
      </c>
      <c r="AA606" s="29" t="s">
        <v>8</v>
      </c>
      <c r="AB606" s="29" t="s">
        <v>8</v>
      </c>
      <c r="AC606" s="29" t="s">
        <v>8</v>
      </c>
      <c r="AD606" s="29" t="s">
        <v>8</v>
      </c>
      <c r="AE606" s="29" t="s">
        <v>8</v>
      </c>
      <c r="AF606" s="29" t="s">
        <v>8</v>
      </c>
      <c r="AG606" s="29" t="s">
        <v>8</v>
      </c>
      <c r="AH606" s="29" t="s">
        <v>8</v>
      </c>
      <c r="AI606" s="29" t="s">
        <v>8</v>
      </c>
      <c r="AJ606" s="29" t="s">
        <v>8</v>
      </c>
      <c r="AK606" s="29" t="s">
        <v>8</v>
      </c>
      <c r="AL606" s="29" t="s">
        <v>8</v>
      </c>
      <c r="AM606" s="29" t="s">
        <v>8</v>
      </c>
      <c r="AN606" s="29" t="s">
        <v>8</v>
      </c>
      <c r="AO606" s="29" t="s">
        <v>8</v>
      </c>
      <c r="AP606" s="29" t="s">
        <v>8</v>
      </c>
      <c r="AQ606" s="29" t="s">
        <v>8</v>
      </c>
      <c r="AR606" s="29" t="s">
        <v>8</v>
      </c>
      <c r="AS606" s="29" t="s">
        <v>8</v>
      </c>
      <c r="AT606" s="29" t="s">
        <v>8</v>
      </c>
      <c r="AU606" s="29" t="s">
        <v>8</v>
      </c>
      <c r="AV606" s="29" t="s">
        <v>8</v>
      </c>
      <c r="AW606" s="29" t="s">
        <v>8</v>
      </c>
      <c r="AX606" s="29" t="s">
        <v>8</v>
      </c>
      <c r="AY606" s="29" t="s">
        <v>8</v>
      </c>
      <c r="AZ606" s="29" t="s">
        <v>8</v>
      </c>
      <c r="BA606" s="29" t="s">
        <v>8</v>
      </c>
      <c r="BB606" s="29" t="s">
        <v>8</v>
      </c>
      <c r="BC606" s="29" t="s">
        <v>8</v>
      </c>
      <c r="BD606" s="29" t="s">
        <v>8</v>
      </c>
      <c r="BE606" s="29" t="s">
        <v>8</v>
      </c>
      <c r="BF606" s="29" t="s">
        <v>8</v>
      </c>
      <c r="BG606" s="29" t="s">
        <v>8</v>
      </c>
      <c r="BH606" s="29" t="s">
        <v>8</v>
      </c>
      <c r="BI606" s="29" t="s">
        <v>8</v>
      </c>
      <c r="BJ606" s="29" t="s">
        <v>8</v>
      </c>
      <c r="BK606" s="29" t="s">
        <v>8</v>
      </c>
      <c r="BL606" s="29" t="s">
        <v>8</v>
      </c>
      <c r="BM606" s="29" t="s">
        <v>8</v>
      </c>
      <c r="BN606" s="29" t="s">
        <v>8</v>
      </c>
      <c r="BO606" s="29" t="s">
        <v>8</v>
      </c>
      <c r="BP606" s="29" t="s">
        <v>8</v>
      </c>
      <c r="BQ606" s="29">
        <v>1</v>
      </c>
      <c r="BR606" s="29" t="s">
        <v>8</v>
      </c>
      <c r="BS606" s="29" t="s">
        <v>9007</v>
      </c>
      <c r="BT606" s="29" t="b">
        <v>0</v>
      </c>
      <c r="BU606" s="29" t="b">
        <v>1</v>
      </c>
      <c r="BV606" s="29" t="b">
        <v>0</v>
      </c>
      <c r="BW606" s="29" t="b">
        <v>1</v>
      </c>
      <c r="BX606" s="29" t="b">
        <v>0</v>
      </c>
      <c r="BY606" s="29" t="b">
        <v>0</v>
      </c>
      <c r="BZ606" s="29" t="b">
        <v>0</v>
      </c>
      <c r="CA606" s="29" t="b">
        <v>0</v>
      </c>
      <c r="CB606" s="29">
        <v>1</v>
      </c>
      <c r="CC606" s="29" t="s">
        <v>9008</v>
      </c>
      <c r="CD606" s="29" t="s">
        <v>9009</v>
      </c>
      <c r="CE606" s="29" t="s">
        <v>9010</v>
      </c>
      <c r="CF606" s="29" t="s">
        <v>9011</v>
      </c>
    </row>
    <row r="607" spans="1:84" x14ac:dyDescent="0.25">
      <c r="A607" s="29" t="s">
        <v>9012</v>
      </c>
      <c r="B607" s="29">
        <v>310410942995952</v>
      </c>
      <c r="C607" s="29">
        <v>8.9014103279429894E+19</v>
      </c>
      <c r="D607" s="29">
        <v>353118083539513</v>
      </c>
      <c r="E607" s="29">
        <v>55</v>
      </c>
      <c r="F607" s="29">
        <v>2</v>
      </c>
      <c r="G607" s="29">
        <v>1573</v>
      </c>
      <c r="H607" s="29">
        <v>1573</v>
      </c>
      <c r="I607" s="29" t="s">
        <v>9013</v>
      </c>
      <c r="J607" s="29" t="s">
        <v>9014</v>
      </c>
      <c r="K607" s="50">
        <v>2.37933690792975E+16</v>
      </c>
      <c r="L607" s="50">
        <v>9041566046972300</v>
      </c>
      <c r="M607" s="50">
        <v>-1.79561224691794E+16</v>
      </c>
      <c r="N607" s="29" t="s">
        <v>18977</v>
      </c>
      <c r="O607" s="29">
        <v>1</v>
      </c>
      <c r="P607" s="29">
        <v>1</v>
      </c>
      <c r="Q607" s="29" t="s">
        <v>8</v>
      </c>
      <c r="R607" s="29" t="s">
        <v>8</v>
      </c>
      <c r="S607" s="29" t="s">
        <v>8</v>
      </c>
      <c r="T607" s="29" t="s">
        <v>8</v>
      </c>
      <c r="U607" s="29" t="s">
        <v>8</v>
      </c>
      <c r="V607" s="29" t="s">
        <v>8</v>
      </c>
      <c r="W607" s="29" t="s">
        <v>8</v>
      </c>
      <c r="X607" s="29" t="s">
        <v>8</v>
      </c>
      <c r="Y607" s="29" t="s">
        <v>8</v>
      </c>
      <c r="Z607" s="29" t="s">
        <v>8</v>
      </c>
      <c r="AA607" s="29" t="s">
        <v>8</v>
      </c>
      <c r="AB607" s="29" t="s">
        <v>8</v>
      </c>
      <c r="AC607" s="29" t="s">
        <v>8</v>
      </c>
      <c r="AD607" s="29">
        <v>2</v>
      </c>
      <c r="AE607" s="29" t="s">
        <v>8</v>
      </c>
      <c r="AF607" s="29">
        <v>1</v>
      </c>
      <c r="AG607" s="29" t="s">
        <v>8</v>
      </c>
      <c r="AH607" s="29" t="s">
        <v>8</v>
      </c>
      <c r="AI607" s="29" t="s">
        <v>8</v>
      </c>
      <c r="AJ607" s="29" t="s">
        <v>8</v>
      </c>
      <c r="AK607" s="29" t="s">
        <v>8</v>
      </c>
      <c r="AL607" s="29" t="s">
        <v>8</v>
      </c>
      <c r="AM607" s="29" t="s">
        <v>8</v>
      </c>
      <c r="AN607" s="29" t="s">
        <v>8</v>
      </c>
      <c r="AO607" s="29" t="s">
        <v>8</v>
      </c>
      <c r="AP607" s="29" t="s">
        <v>8</v>
      </c>
      <c r="AQ607" s="29" t="s">
        <v>8</v>
      </c>
      <c r="AR607" s="29" t="s">
        <v>8</v>
      </c>
      <c r="AS607" s="29" t="s">
        <v>8</v>
      </c>
      <c r="AT607" s="29" t="s">
        <v>8</v>
      </c>
      <c r="AU607" s="29" t="s">
        <v>8</v>
      </c>
      <c r="AV607" s="29" t="s">
        <v>8</v>
      </c>
      <c r="AW607" s="29" t="s">
        <v>8</v>
      </c>
      <c r="AX607" s="29" t="s">
        <v>8</v>
      </c>
      <c r="AY607" s="29" t="s">
        <v>8</v>
      </c>
      <c r="AZ607" s="29" t="s">
        <v>8</v>
      </c>
      <c r="BA607" s="29" t="s">
        <v>8</v>
      </c>
      <c r="BB607" s="29" t="s">
        <v>8</v>
      </c>
      <c r="BC607" s="29" t="s">
        <v>8</v>
      </c>
      <c r="BD607" s="29" t="s">
        <v>8</v>
      </c>
      <c r="BE607" s="29" t="s">
        <v>8</v>
      </c>
      <c r="BF607" s="29" t="s">
        <v>8</v>
      </c>
      <c r="BG607" s="29" t="s">
        <v>8</v>
      </c>
      <c r="BH607" s="29" t="s">
        <v>8</v>
      </c>
      <c r="BI607" s="29" t="s">
        <v>8</v>
      </c>
      <c r="BJ607" s="29" t="s">
        <v>8</v>
      </c>
      <c r="BK607" s="29" t="s">
        <v>8</v>
      </c>
      <c r="BL607" s="29" t="s">
        <v>8</v>
      </c>
      <c r="BM607" s="29" t="s">
        <v>8</v>
      </c>
      <c r="BN607" s="29" t="s">
        <v>8</v>
      </c>
      <c r="BO607" s="29" t="s">
        <v>8</v>
      </c>
      <c r="BP607" s="29" t="s">
        <v>8</v>
      </c>
      <c r="BQ607" s="29" t="s">
        <v>8</v>
      </c>
      <c r="BR607" s="29" t="s">
        <v>8</v>
      </c>
      <c r="BS607" s="29" t="s">
        <v>9015</v>
      </c>
      <c r="BT607" s="29" t="b">
        <v>0</v>
      </c>
      <c r="BU607" s="29" t="b">
        <v>0</v>
      </c>
      <c r="BV607" s="29" t="b">
        <v>0</v>
      </c>
      <c r="BW607" s="29" t="b">
        <v>0</v>
      </c>
      <c r="BX607" s="29" t="b">
        <v>0</v>
      </c>
      <c r="BY607" s="29" t="b">
        <v>1</v>
      </c>
      <c r="BZ607" s="29" t="b">
        <v>1</v>
      </c>
      <c r="CA607" s="29" t="b">
        <v>0</v>
      </c>
      <c r="CB607" s="29">
        <v>1</v>
      </c>
      <c r="CC607" s="29" t="s">
        <v>9016</v>
      </c>
      <c r="CD607" s="29" t="s">
        <v>9017</v>
      </c>
      <c r="CE607" s="29" t="s">
        <v>9018</v>
      </c>
      <c r="CF607" s="29" t="s">
        <v>9011</v>
      </c>
    </row>
    <row r="608" spans="1:84" x14ac:dyDescent="0.25">
      <c r="A608" s="29" t="s">
        <v>9019</v>
      </c>
      <c r="B608" s="29">
        <v>310410946642114</v>
      </c>
      <c r="C608" s="29">
        <v>8.9014103279466398E+19</v>
      </c>
      <c r="D608" s="29">
        <v>353118084379430</v>
      </c>
      <c r="E608" s="29">
        <v>55</v>
      </c>
      <c r="F608" s="29">
        <v>11</v>
      </c>
      <c r="G608" s="29">
        <v>1578</v>
      </c>
      <c r="H608" s="29">
        <v>1578</v>
      </c>
      <c r="I608" s="29" t="s">
        <v>9020</v>
      </c>
      <c r="J608" s="29" t="s">
        <v>9021</v>
      </c>
      <c r="K608" s="50">
        <v>2377990915031170</v>
      </c>
      <c r="L608" s="50">
        <v>9041495710648960</v>
      </c>
      <c r="M608" s="50">
        <v>-4395855855145550</v>
      </c>
      <c r="N608" s="29" t="s">
        <v>18977</v>
      </c>
      <c r="O608" s="29">
        <v>1</v>
      </c>
      <c r="P608" s="29">
        <v>0</v>
      </c>
      <c r="Q608" s="29" t="s">
        <v>8</v>
      </c>
      <c r="R608" s="29" t="s">
        <v>8</v>
      </c>
      <c r="S608" s="29" t="s">
        <v>8</v>
      </c>
      <c r="T608" s="29" t="s">
        <v>8</v>
      </c>
      <c r="U608" s="29" t="s">
        <v>8</v>
      </c>
      <c r="V608" s="29" t="s">
        <v>8</v>
      </c>
      <c r="W608" s="29" t="s">
        <v>8</v>
      </c>
      <c r="X608" s="29" t="s">
        <v>8</v>
      </c>
      <c r="Y608" s="29" t="s">
        <v>8</v>
      </c>
      <c r="Z608" s="29" t="s">
        <v>8</v>
      </c>
      <c r="AA608" s="29" t="s">
        <v>8</v>
      </c>
      <c r="AB608" s="29" t="s">
        <v>8</v>
      </c>
      <c r="AC608" s="29" t="s">
        <v>8</v>
      </c>
      <c r="AD608" s="29" t="s">
        <v>8</v>
      </c>
      <c r="AE608" s="29" t="s">
        <v>8</v>
      </c>
      <c r="AF608" s="29" t="s">
        <v>8</v>
      </c>
      <c r="AG608" s="29" t="s">
        <v>8</v>
      </c>
      <c r="AH608" s="29" t="s">
        <v>8</v>
      </c>
      <c r="AI608" s="29" t="s">
        <v>8</v>
      </c>
      <c r="AJ608" s="29" t="s">
        <v>8</v>
      </c>
      <c r="AK608" s="29" t="s">
        <v>8</v>
      </c>
      <c r="AL608" s="29" t="s">
        <v>8</v>
      </c>
      <c r="AM608" s="29" t="s">
        <v>8</v>
      </c>
      <c r="AN608" s="29" t="s">
        <v>8</v>
      </c>
      <c r="AO608" s="29" t="s">
        <v>8</v>
      </c>
      <c r="AP608" s="29" t="s">
        <v>8</v>
      </c>
      <c r="AQ608" s="29" t="s">
        <v>8</v>
      </c>
      <c r="AR608" s="29" t="s">
        <v>8</v>
      </c>
      <c r="AS608" s="29" t="s">
        <v>8</v>
      </c>
      <c r="AT608" s="29" t="s">
        <v>8</v>
      </c>
      <c r="AU608" s="29" t="s">
        <v>8</v>
      </c>
      <c r="AV608" s="29" t="s">
        <v>8</v>
      </c>
      <c r="AW608" s="29" t="s">
        <v>8</v>
      </c>
      <c r="AX608" s="29" t="s">
        <v>8</v>
      </c>
      <c r="AY608" s="29" t="s">
        <v>8</v>
      </c>
      <c r="AZ608" s="29" t="s">
        <v>8</v>
      </c>
      <c r="BA608" s="29" t="s">
        <v>8</v>
      </c>
      <c r="BB608" s="29" t="s">
        <v>8</v>
      </c>
      <c r="BC608" s="29" t="s">
        <v>8</v>
      </c>
      <c r="BD608" s="29" t="s">
        <v>8</v>
      </c>
      <c r="BE608" s="29" t="s">
        <v>8</v>
      </c>
      <c r="BF608" s="29" t="s">
        <v>8</v>
      </c>
      <c r="BG608" s="29" t="s">
        <v>8</v>
      </c>
      <c r="BH608" s="29" t="s">
        <v>8</v>
      </c>
      <c r="BI608" s="29" t="s">
        <v>8</v>
      </c>
      <c r="BJ608" s="29" t="s">
        <v>8</v>
      </c>
      <c r="BK608" s="29" t="s">
        <v>8</v>
      </c>
      <c r="BL608" s="29" t="s">
        <v>8</v>
      </c>
      <c r="BM608" s="29" t="s">
        <v>8</v>
      </c>
      <c r="BN608" s="29" t="s">
        <v>8</v>
      </c>
      <c r="BO608" s="29" t="s">
        <v>8</v>
      </c>
      <c r="BP608" s="29" t="s">
        <v>8</v>
      </c>
      <c r="BQ608" s="29">
        <v>1</v>
      </c>
      <c r="BR608" s="29" t="s">
        <v>8</v>
      </c>
      <c r="BS608" s="29" t="s">
        <v>9022</v>
      </c>
      <c r="BT608" s="29" t="b">
        <v>0</v>
      </c>
      <c r="BU608" s="29" t="b">
        <v>1</v>
      </c>
      <c r="BV608" s="29" t="b">
        <v>0</v>
      </c>
      <c r="BW608" s="29" t="b">
        <v>1</v>
      </c>
      <c r="BX608" s="29" t="b">
        <v>0</v>
      </c>
      <c r="BY608" s="29" t="b">
        <v>0</v>
      </c>
      <c r="BZ608" s="29" t="b">
        <v>0</v>
      </c>
      <c r="CA608" s="29" t="b">
        <v>0</v>
      </c>
      <c r="CB608" s="29">
        <v>1</v>
      </c>
      <c r="CC608" s="29" t="s">
        <v>9023</v>
      </c>
      <c r="CD608" s="29" t="s">
        <v>9024</v>
      </c>
      <c r="CE608" s="29" t="s">
        <v>9025</v>
      </c>
      <c r="CF608" s="29" t="s">
        <v>9026</v>
      </c>
    </row>
    <row r="609" spans="1:84" x14ac:dyDescent="0.25">
      <c r="A609" s="29" t="s">
        <v>9027</v>
      </c>
      <c r="B609" s="29">
        <v>310410942995952</v>
      </c>
      <c r="C609" s="29">
        <v>8.9014103279429894E+19</v>
      </c>
      <c r="D609" s="29">
        <v>353118083539513</v>
      </c>
      <c r="E609" s="29">
        <v>55</v>
      </c>
      <c r="F609" s="29">
        <v>5</v>
      </c>
      <c r="G609" s="29">
        <v>1569</v>
      </c>
      <c r="H609" s="29">
        <v>1569</v>
      </c>
      <c r="I609" s="29" t="s">
        <v>9028</v>
      </c>
      <c r="J609" s="29" t="s">
        <v>9029</v>
      </c>
      <c r="K609" s="50">
        <v>2.3794303697688E+16</v>
      </c>
      <c r="L609" s="50">
        <v>9042021527493340</v>
      </c>
      <c r="M609" s="50">
        <v>-4.60247565198496E+16</v>
      </c>
      <c r="N609" s="29" t="s">
        <v>18972</v>
      </c>
      <c r="O609" s="29">
        <v>1</v>
      </c>
      <c r="P609" s="29">
        <v>0</v>
      </c>
      <c r="Q609" s="29" t="s">
        <v>19204</v>
      </c>
      <c r="R609" s="29" t="s">
        <v>8</v>
      </c>
      <c r="S609" s="29" t="s">
        <v>8</v>
      </c>
      <c r="T609" s="29" t="s">
        <v>8</v>
      </c>
      <c r="U609" s="29" t="s">
        <v>8</v>
      </c>
      <c r="V609" s="29" t="s">
        <v>8</v>
      </c>
      <c r="W609" s="29" t="s">
        <v>8</v>
      </c>
      <c r="X609" s="29" t="s">
        <v>8</v>
      </c>
      <c r="Y609" s="29" t="s">
        <v>8</v>
      </c>
      <c r="Z609" s="29" t="s">
        <v>8</v>
      </c>
      <c r="AA609" s="29" t="s">
        <v>8</v>
      </c>
      <c r="AB609" s="29" t="s">
        <v>8</v>
      </c>
      <c r="AC609" s="29" t="s">
        <v>8</v>
      </c>
      <c r="AD609" s="29" t="s">
        <v>8</v>
      </c>
      <c r="AE609" s="29" t="s">
        <v>8</v>
      </c>
      <c r="AF609" s="29" t="s">
        <v>8</v>
      </c>
      <c r="AG609" s="29" t="s">
        <v>8</v>
      </c>
      <c r="AH609" s="29" t="s">
        <v>8</v>
      </c>
      <c r="AI609" s="29" t="s">
        <v>8</v>
      </c>
      <c r="AJ609" s="29" t="s">
        <v>8</v>
      </c>
      <c r="AK609" s="29" t="s">
        <v>8</v>
      </c>
      <c r="AL609" s="29" t="s">
        <v>8</v>
      </c>
      <c r="AM609" s="29" t="s">
        <v>8</v>
      </c>
      <c r="AN609" s="29" t="s">
        <v>8</v>
      </c>
      <c r="AO609" s="29" t="s">
        <v>8</v>
      </c>
      <c r="AP609" s="29" t="s">
        <v>8</v>
      </c>
      <c r="AQ609" s="29" t="s">
        <v>8</v>
      </c>
      <c r="AR609" s="29" t="s">
        <v>8</v>
      </c>
      <c r="AS609" s="29" t="s">
        <v>8</v>
      </c>
      <c r="AT609" s="29" t="s">
        <v>8</v>
      </c>
      <c r="AU609" s="29" t="s">
        <v>8</v>
      </c>
      <c r="AV609" s="29" t="s">
        <v>8</v>
      </c>
      <c r="AW609" s="29" t="s">
        <v>8</v>
      </c>
      <c r="AX609" s="29" t="s">
        <v>8</v>
      </c>
      <c r="AY609" s="29" t="s">
        <v>8</v>
      </c>
      <c r="AZ609" s="29" t="s">
        <v>8</v>
      </c>
      <c r="BA609" s="29">
        <v>2</v>
      </c>
      <c r="BB609" s="29" t="s">
        <v>8</v>
      </c>
      <c r="BC609" s="29" t="s">
        <v>8</v>
      </c>
      <c r="BD609" s="29" t="s">
        <v>8</v>
      </c>
      <c r="BE609" s="29" t="s">
        <v>8</v>
      </c>
      <c r="BF609" s="29" t="s">
        <v>8</v>
      </c>
      <c r="BG609" s="29" t="s">
        <v>8</v>
      </c>
      <c r="BH609" s="29" t="s">
        <v>8</v>
      </c>
      <c r="BI609" s="29" t="s">
        <v>8</v>
      </c>
      <c r="BJ609" s="29" t="s">
        <v>8</v>
      </c>
      <c r="BK609" s="29" t="s">
        <v>8</v>
      </c>
      <c r="BL609" s="29" t="s">
        <v>8</v>
      </c>
      <c r="BM609" s="29" t="s">
        <v>8</v>
      </c>
      <c r="BN609" s="29" t="s">
        <v>8</v>
      </c>
      <c r="BO609" s="29" t="s">
        <v>8</v>
      </c>
      <c r="BP609" s="29" t="s">
        <v>8</v>
      </c>
      <c r="BQ609" s="29" t="s">
        <v>8</v>
      </c>
      <c r="BR609" s="29" t="s">
        <v>8</v>
      </c>
      <c r="BS609" s="29" t="s">
        <v>9030</v>
      </c>
      <c r="BT609" s="29" t="b">
        <v>0</v>
      </c>
      <c r="BU609" s="29" t="b">
        <v>0</v>
      </c>
      <c r="BV609" s="29" t="b">
        <v>0</v>
      </c>
      <c r="BW609" s="29" t="b">
        <v>0</v>
      </c>
      <c r="BX609" s="29" t="b">
        <v>0</v>
      </c>
      <c r="BY609" s="29" t="b">
        <v>1</v>
      </c>
      <c r="BZ609" s="29" t="b">
        <v>1</v>
      </c>
      <c r="CA609" s="29" t="b">
        <v>0</v>
      </c>
      <c r="CB609" s="29">
        <v>1</v>
      </c>
      <c r="CC609" s="29" t="s">
        <v>9031</v>
      </c>
      <c r="CD609" s="29" t="s">
        <v>9032</v>
      </c>
      <c r="CE609" s="29" t="s">
        <v>9033</v>
      </c>
      <c r="CF609" s="29" t="s">
        <v>9034</v>
      </c>
    </row>
    <row r="610" spans="1:84" x14ac:dyDescent="0.25">
      <c r="A610" s="29" t="s">
        <v>9035</v>
      </c>
      <c r="B610" s="29">
        <v>310410942995952</v>
      </c>
      <c r="C610" s="29">
        <v>8.9014103279429894E+19</v>
      </c>
      <c r="D610" s="29">
        <v>353118083539513</v>
      </c>
      <c r="E610" s="29">
        <v>55</v>
      </c>
      <c r="F610" s="29">
        <v>5</v>
      </c>
      <c r="G610" s="29">
        <v>1570</v>
      </c>
      <c r="H610" s="29">
        <v>1570</v>
      </c>
      <c r="I610" s="29" t="s">
        <v>9036</v>
      </c>
      <c r="J610" s="29" t="s">
        <v>9037</v>
      </c>
      <c r="K610" s="50">
        <v>2379156181579160</v>
      </c>
      <c r="L610" s="50">
        <v>9042194693026680</v>
      </c>
      <c r="M610" s="50">
        <v>-3.51058181567792E+16</v>
      </c>
      <c r="N610" s="29" t="s">
        <v>18972</v>
      </c>
      <c r="O610" s="29">
        <v>1</v>
      </c>
      <c r="P610" s="29">
        <v>0</v>
      </c>
      <c r="Q610" s="29" t="s">
        <v>19205</v>
      </c>
      <c r="R610" s="29" t="s">
        <v>8</v>
      </c>
      <c r="S610" s="29" t="s">
        <v>8</v>
      </c>
      <c r="T610" s="29" t="s">
        <v>8</v>
      </c>
      <c r="U610" s="29" t="s">
        <v>8</v>
      </c>
      <c r="V610" s="29" t="s">
        <v>8</v>
      </c>
      <c r="W610" s="29" t="s">
        <v>8</v>
      </c>
      <c r="X610" s="29" t="s">
        <v>8</v>
      </c>
      <c r="Y610" s="29" t="s">
        <v>8</v>
      </c>
      <c r="Z610" s="29" t="s">
        <v>8</v>
      </c>
      <c r="AA610" s="29" t="s">
        <v>8</v>
      </c>
      <c r="AB610" s="29" t="s">
        <v>8</v>
      </c>
      <c r="AC610" s="29" t="s">
        <v>8</v>
      </c>
      <c r="AD610" s="29" t="s">
        <v>8</v>
      </c>
      <c r="AE610" s="29" t="s">
        <v>8</v>
      </c>
      <c r="AF610" s="29" t="s">
        <v>8</v>
      </c>
      <c r="AG610" s="29" t="s">
        <v>8</v>
      </c>
      <c r="AH610" s="29" t="s">
        <v>8</v>
      </c>
      <c r="AI610" s="29" t="s">
        <v>8</v>
      </c>
      <c r="AJ610" s="29" t="s">
        <v>8</v>
      </c>
      <c r="AK610" s="29" t="s">
        <v>8</v>
      </c>
      <c r="AL610" s="29" t="s">
        <v>8</v>
      </c>
      <c r="AM610" s="29" t="s">
        <v>8</v>
      </c>
      <c r="AN610" s="29" t="s">
        <v>8</v>
      </c>
      <c r="AO610" s="29" t="s">
        <v>8</v>
      </c>
      <c r="AP610" s="29" t="s">
        <v>8</v>
      </c>
      <c r="AQ610" s="29" t="s">
        <v>8</v>
      </c>
      <c r="AR610" s="29" t="s">
        <v>8</v>
      </c>
      <c r="AS610" s="29" t="s">
        <v>8</v>
      </c>
      <c r="AT610" s="29" t="s">
        <v>8</v>
      </c>
      <c r="AU610" s="29" t="s">
        <v>8</v>
      </c>
      <c r="AV610" s="29" t="s">
        <v>8</v>
      </c>
      <c r="AW610" s="29" t="s">
        <v>8</v>
      </c>
      <c r="AX610" s="29" t="s">
        <v>8</v>
      </c>
      <c r="AY610" s="29" t="s">
        <v>8</v>
      </c>
      <c r="AZ610" s="29" t="s">
        <v>8</v>
      </c>
      <c r="BA610" s="29">
        <v>2</v>
      </c>
      <c r="BB610" s="29" t="s">
        <v>8</v>
      </c>
      <c r="BC610" s="29" t="s">
        <v>8</v>
      </c>
      <c r="BD610" s="29" t="s">
        <v>8</v>
      </c>
      <c r="BE610" s="29" t="s">
        <v>8</v>
      </c>
      <c r="BF610" s="29" t="s">
        <v>8</v>
      </c>
      <c r="BG610" s="29" t="s">
        <v>8</v>
      </c>
      <c r="BH610" s="29" t="s">
        <v>8</v>
      </c>
      <c r="BI610" s="29" t="s">
        <v>8</v>
      </c>
      <c r="BJ610" s="29" t="s">
        <v>8</v>
      </c>
      <c r="BK610" s="29" t="s">
        <v>8</v>
      </c>
      <c r="BL610" s="29" t="s">
        <v>8</v>
      </c>
      <c r="BM610" s="29" t="s">
        <v>8</v>
      </c>
      <c r="BN610" s="29" t="s">
        <v>8</v>
      </c>
      <c r="BO610" s="29" t="s">
        <v>8</v>
      </c>
      <c r="BP610" s="29" t="s">
        <v>8</v>
      </c>
      <c r="BQ610" s="29" t="s">
        <v>8</v>
      </c>
      <c r="BR610" s="29" t="s">
        <v>8</v>
      </c>
      <c r="BS610" s="29" t="s">
        <v>9030</v>
      </c>
      <c r="BT610" s="29" t="b">
        <v>0</v>
      </c>
      <c r="BU610" s="29" t="b">
        <v>0</v>
      </c>
      <c r="BV610" s="29" t="b">
        <v>0</v>
      </c>
      <c r="BW610" s="29" t="b">
        <v>0</v>
      </c>
      <c r="BX610" s="29" t="b">
        <v>0</v>
      </c>
      <c r="BY610" s="29" t="b">
        <v>1</v>
      </c>
      <c r="BZ610" s="29" t="b">
        <v>1</v>
      </c>
      <c r="CA610" s="29" t="b">
        <v>0</v>
      </c>
      <c r="CB610" s="29">
        <v>1</v>
      </c>
      <c r="CC610" s="29" t="s">
        <v>9038</v>
      </c>
      <c r="CD610" s="29" t="s">
        <v>9039</v>
      </c>
      <c r="CE610" s="29" t="s">
        <v>9040</v>
      </c>
      <c r="CF610" s="29" t="s">
        <v>9041</v>
      </c>
    </row>
    <row r="611" spans="1:84" x14ac:dyDescent="0.25">
      <c r="A611" s="29" t="s">
        <v>9042</v>
      </c>
      <c r="B611" s="29">
        <v>310410942995952</v>
      </c>
      <c r="C611" s="29">
        <v>8.9014103279429894E+19</v>
      </c>
      <c r="D611" s="29">
        <v>353118083539513</v>
      </c>
      <c r="E611" s="29">
        <v>55</v>
      </c>
      <c r="F611" s="29">
        <v>5</v>
      </c>
      <c r="G611" s="29">
        <v>1571</v>
      </c>
      <c r="H611" s="29">
        <v>1571</v>
      </c>
      <c r="I611" s="29" t="s">
        <v>9043</v>
      </c>
      <c r="J611" s="29" t="s">
        <v>9044</v>
      </c>
      <c r="K611" s="50">
        <v>2378686509685520</v>
      </c>
      <c r="L611" s="50">
        <v>9042073644606710</v>
      </c>
      <c r="M611" s="50">
        <v>-4795359253128920</v>
      </c>
      <c r="N611" s="29" t="s">
        <v>18977</v>
      </c>
      <c r="O611" s="29">
        <v>1</v>
      </c>
      <c r="P611" s="29">
        <v>0</v>
      </c>
      <c r="Q611" s="29" t="s">
        <v>19206</v>
      </c>
      <c r="R611" s="29" t="s">
        <v>8</v>
      </c>
      <c r="S611" s="29" t="s">
        <v>8</v>
      </c>
      <c r="T611" s="29" t="s">
        <v>8</v>
      </c>
      <c r="U611" s="29" t="s">
        <v>8</v>
      </c>
      <c r="V611" s="29" t="s">
        <v>8</v>
      </c>
      <c r="W611" s="29" t="s">
        <v>8</v>
      </c>
      <c r="X611" s="29" t="s">
        <v>8</v>
      </c>
      <c r="Y611" s="29" t="s">
        <v>8</v>
      </c>
      <c r="Z611" s="29" t="s">
        <v>8</v>
      </c>
      <c r="AA611" s="29" t="s">
        <v>8</v>
      </c>
      <c r="AB611" s="29" t="s">
        <v>8</v>
      </c>
      <c r="AC611" s="29" t="s">
        <v>8</v>
      </c>
      <c r="AD611" s="29" t="s">
        <v>8</v>
      </c>
      <c r="AE611" s="29" t="s">
        <v>8</v>
      </c>
      <c r="AF611" s="29" t="s">
        <v>8</v>
      </c>
      <c r="AG611" s="29" t="s">
        <v>8</v>
      </c>
      <c r="AH611" s="29" t="s">
        <v>8</v>
      </c>
      <c r="AI611" s="29" t="s">
        <v>8</v>
      </c>
      <c r="AJ611" s="29" t="s">
        <v>8</v>
      </c>
      <c r="AK611" s="29" t="s">
        <v>8</v>
      </c>
      <c r="AL611" s="29" t="s">
        <v>8</v>
      </c>
      <c r="AM611" s="29" t="s">
        <v>8</v>
      </c>
      <c r="AN611" s="29" t="s">
        <v>8</v>
      </c>
      <c r="AO611" s="29" t="s">
        <v>8</v>
      </c>
      <c r="AP611" s="29" t="s">
        <v>8</v>
      </c>
      <c r="AQ611" s="29" t="s">
        <v>8</v>
      </c>
      <c r="AR611" s="29" t="s">
        <v>8</v>
      </c>
      <c r="AS611" s="29" t="s">
        <v>8</v>
      </c>
      <c r="AT611" s="29" t="s">
        <v>8</v>
      </c>
      <c r="AU611" s="29" t="s">
        <v>8</v>
      </c>
      <c r="AV611" s="29" t="s">
        <v>8</v>
      </c>
      <c r="AW611" s="29" t="s">
        <v>8</v>
      </c>
      <c r="AX611" s="29" t="s">
        <v>8</v>
      </c>
      <c r="AY611" s="29" t="s">
        <v>8</v>
      </c>
      <c r="AZ611" s="29" t="s">
        <v>8</v>
      </c>
      <c r="BA611" s="29">
        <v>2</v>
      </c>
      <c r="BB611" s="29" t="s">
        <v>8</v>
      </c>
      <c r="BC611" s="29" t="s">
        <v>8</v>
      </c>
      <c r="BD611" s="29" t="s">
        <v>8</v>
      </c>
      <c r="BE611" s="29" t="s">
        <v>8</v>
      </c>
      <c r="BF611" s="29" t="s">
        <v>8</v>
      </c>
      <c r="BG611" s="29" t="s">
        <v>8</v>
      </c>
      <c r="BH611" s="29" t="s">
        <v>8</v>
      </c>
      <c r="BI611" s="29" t="s">
        <v>8</v>
      </c>
      <c r="BJ611" s="29" t="s">
        <v>8</v>
      </c>
      <c r="BK611" s="29" t="s">
        <v>8</v>
      </c>
      <c r="BL611" s="29" t="s">
        <v>8</v>
      </c>
      <c r="BM611" s="29" t="s">
        <v>8</v>
      </c>
      <c r="BN611" s="29" t="s">
        <v>8</v>
      </c>
      <c r="BO611" s="29" t="s">
        <v>8</v>
      </c>
      <c r="BP611" s="29" t="s">
        <v>8</v>
      </c>
      <c r="BQ611" s="29" t="s">
        <v>8</v>
      </c>
      <c r="BR611" s="29" t="s">
        <v>8</v>
      </c>
      <c r="BS611" s="29" t="s">
        <v>9045</v>
      </c>
      <c r="BT611" s="29" t="b">
        <v>0</v>
      </c>
      <c r="BU611" s="29" t="b">
        <v>0</v>
      </c>
      <c r="BV611" s="29" t="b">
        <v>0</v>
      </c>
      <c r="BW611" s="29" t="b">
        <v>0</v>
      </c>
      <c r="BX611" s="29" t="b">
        <v>0</v>
      </c>
      <c r="BY611" s="29" t="b">
        <v>1</v>
      </c>
      <c r="BZ611" s="29" t="b">
        <v>1</v>
      </c>
      <c r="CA611" s="29" t="b">
        <v>0</v>
      </c>
      <c r="CB611" s="29">
        <v>0</v>
      </c>
      <c r="CC611" s="29" t="s">
        <v>9046</v>
      </c>
      <c r="CD611" s="29" t="s">
        <v>9047</v>
      </c>
      <c r="CE611" s="29" t="s">
        <v>9048</v>
      </c>
      <c r="CF611" s="29" t="s">
        <v>9049</v>
      </c>
    </row>
    <row r="612" spans="1:84" x14ac:dyDescent="0.25">
      <c r="A612" s="29" t="s">
        <v>9050</v>
      </c>
      <c r="B612" s="29">
        <v>310410942995952</v>
      </c>
      <c r="C612" s="29">
        <v>8.9014103279429894E+19</v>
      </c>
      <c r="D612" s="29">
        <v>353118083539513</v>
      </c>
      <c r="E612" s="29">
        <v>55</v>
      </c>
      <c r="F612" s="29">
        <v>5</v>
      </c>
      <c r="G612" s="29">
        <v>1572</v>
      </c>
      <c r="H612" s="29">
        <v>1572</v>
      </c>
      <c r="I612" s="29" t="s">
        <v>9051</v>
      </c>
      <c r="J612" s="29" t="s">
        <v>9052</v>
      </c>
      <c r="K612" s="50">
        <v>2.37794780527453E+16</v>
      </c>
      <c r="L612" s="50">
        <v>9041886035970400</v>
      </c>
      <c r="M612" s="50">
        <v>-5.31196169512466E+16</v>
      </c>
      <c r="N612" s="29" t="s">
        <v>18977</v>
      </c>
      <c r="O612" s="29">
        <v>1</v>
      </c>
      <c r="P612" s="29">
        <v>0</v>
      </c>
      <c r="Q612" s="29" t="s">
        <v>19207</v>
      </c>
      <c r="R612" s="29" t="s">
        <v>8</v>
      </c>
      <c r="S612" s="29" t="s">
        <v>8</v>
      </c>
      <c r="T612" s="29" t="s">
        <v>8</v>
      </c>
      <c r="U612" s="29" t="s">
        <v>8</v>
      </c>
      <c r="V612" s="29" t="s">
        <v>8</v>
      </c>
      <c r="W612" s="29" t="s">
        <v>8</v>
      </c>
      <c r="X612" s="29" t="s">
        <v>8</v>
      </c>
      <c r="Y612" s="29" t="s">
        <v>8</v>
      </c>
      <c r="Z612" s="29" t="s">
        <v>8</v>
      </c>
      <c r="AA612" s="29" t="s">
        <v>8</v>
      </c>
      <c r="AB612" s="29" t="s">
        <v>8</v>
      </c>
      <c r="AC612" s="29" t="s">
        <v>8</v>
      </c>
      <c r="AD612" s="29" t="s">
        <v>8</v>
      </c>
      <c r="AE612" s="29" t="s">
        <v>8</v>
      </c>
      <c r="AF612" s="29" t="s">
        <v>8</v>
      </c>
      <c r="AG612" s="29" t="s">
        <v>8</v>
      </c>
      <c r="AH612" s="29" t="s">
        <v>8</v>
      </c>
      <c r="AI612" s="29" t="s">
        <v>8</v>
      </c>
      <c r="AJ612" s="29" t="s">
        <v>8</v>
      </c>
      <c r="AK612" s="29" t="s">
        <v>8</v>
      </c>
      <c r="AL612" s="29" t="s">
        <v>8</v>
      </c>
      <c r="AM612" s="29" t="s">
        <v>8</v>
      </c>
      <c r="AN612" s="29" t="s">
        <v>8</v>
      </c>
      <c r="AO612" s="29" t="s">
        <v>8</v>
      </c>
      <c r="AP612" s="29" t="s">
        <v>8</v>
      </c>
      <c r="AQ612" s="29" t="s">
        <v>8</v>
      </c>
      <c r="AR612" s="29" t="s">
        <v>8</v>
      </c>
      <c r="AS612" s="29" t="s">
        <v>8</v>
      </c>
      <c r="AT612" s="29" t="s">
        <v>8</v>
      </c>
      <c r="AU612" s="29" t="s">
        <v>8</v>
      </c>
      <c r="AV612" s="29" t="s">
        <v>8</v>
      </c>
      <c r="AW612" s="29" t="s">
        <v>8</v>
      </c>
      <c r="AX612" s="29" t="s">
        <v>8</v>
      </c>
      <c r="AY612" s="29" t="s">
        <v>8</v>
      </c>
      <c r="AZ612" s="29" t="s">
        <v>8</v>
      </c>
      <c r="BA612" s="29">
        <v>2</v>
      </c>
      <c r="BB612" s="29" t="s">
        <v>8</v>
      </c>
      <c r="BC612" s="29" t="s">
        <v>8</v>
      </c>
      <c r="BD612" s="29" t="s">
        <v>8</v>
      </c>
      <c r="BE612" s="29" t="s">
        <v>8</v>
      </c>
      <c r="BF612" s="29" t="s">
        <v>8</v>
      </c>
      <c r="BG612" s="29" t="s">
        <v>8</v>
      </c>
      <c r="BH612" s="29" t="s">
        <v>8</v>
      </c>
      <c r="BI612" s="29" t="s">
        <v>8</v>
      </c>
      <c r="BJ612" s="29" t="s">
        <v>8</v>
      </c>
      <c r="BK612" s="29" t="s">
        <v>8</v>
      </c>
      <c r="BL612" s="29" t="s">
        <v>8</v>
      </c>
      <c r="BM612" s="29" t="s">
        <v>8</v>
      </c>
      <c r="BN612" s="29" t="s">
        <v>8</v>
      </c>
      <c r="BO612" s="29" t="s">
        <v>8</v>
      </c>
      <c r="BP612" s="29" t="s">
        <v>8</v>
      </c>
      <c r="BQ612" s="29" t="s">
        <v>8</v>
      </c>
      <c r="BR612" s="29" t="s">
        <v>8</v>
      </c>
      <c r="BS612" s="29" t="s">
        <v>9053</v>
      </c>
      <c r="BT612" s="29" t="b">
        <v>0</v>
      </c>
      <c r="BU612" s="29" t="b">
        <v>0</v>
      </c>
      <c r="BV612" s="29" t="b">
        <v>0</v>
      </c>
      <c r="BW612" s="29" t="b">
        <v>0</v>
      </c>
      <c r="BX612" s="29" t="b">
        <v>0</v>
      </c>
      <c r="BY612" s="29" t="b">
        <v>1</v>
      </c>
      <c r="BZ612" s="29" t="b">
        <v>1</v>
      </c>
      <c r="CA612" s="29" t="b">
        <v>0</v>
      </c>
      <c r="CB612" s="29">
        <v>1</v>
      </c>
      <c r="CC612" s="29" t="s">
        <v>9054</v>
      </c>
      <c r="CD612" s="29" t="s">
        <v>9055</v>
      </c>
      <c r="CE612" s="29" t="s">
        <v>9056</v>
      </c>
      <c r="CF612" s="29" t="s">
        <v>9057</v>
      </c>
    </row>
    <row r="613" spans="1:84" x14ac:dyDescent="0.25">
      <c r="A613" s="29" t="s">
        <v>9058</v>
      </c>
      <c r="B613" s="29">
        <v>310410942995952</v>
      </c>
      <c r="C613" s="29">
        <v>8.9014103279429894E+19</v>
      </c>
      <c r="D613" s="29">
        <v>353118083539513</v>
      </c>
      <c r="E613" s="29">
        <v>55</v>
      </c>
      <c r="F613" s="29">
        <v>2</v>
      </c>
      <c r="G613" s="29">
        <v>1574</v>
      </c>
      <c r="H613" s="29">
        <v>1574</v>
      </c>
      <c r="I613" s="29" t="s">
        <v>9059</v>
      </c>
      <c r="J613" s="29" t="s">
        <v>9060</v>
      </c>
      <c r="K613" s="50">
        <v>2379481809331050</v>
      </c>
      <c r="L613" s="50">
        <v>9041552706592700</v>
      </c>
      <c r="M613" s="50">
        <v>-2.6805057786255E+16</v>
      </c>
      <c r="N613" s="29" t="s">
        <v>18977</v>
      </c>
      <c r="O613" s="29">
        <v>1</v>
      </c>
      <c r="P613" s="29">
        <v>0</v>
      </c>
      <c r="Q613" s="29" t="s">
        <v>8</v>
      </c>
      <c r="R613" s="29" t="s">
        <v>8</v>
      </c>
      <c r="S613" s="29" t="s">
        <v>8</v>
      </c>
      <c r="T613" s="29" t="s">
        <v>8</v>
      </c>
      <c r="U613" s="29" t="s">
        <v>8</v>
      </c>
      <c r="V613" s="29" t="s">
        <v>8</v>
      </c>
      <c r="W613" s="29" t="s">
        <v>8</v>
      </c>
      <c r="X613" s="29" t="s">
        <v>8</v>
      </c>
      <c r="Y613" s="29" t="s">
        <v>8</v>
      </c>
      <c r="Z613" s="29" t="s">
        <v>8</v>
      </c>
      <c r="AA613" s="29" t="s">
        <v>8</v>
      </c>
      <c r="AB613" s="29" t="s">
        <v>8</v>
      </c>
      <c r="AC613" s="29" t="s">
        <v>8</v>
      </c>
      <c r="AD613" s="29">
        <v>3</v>
      </c>
      <c r="AE613" s="29" t="s">
        <v>8</v>
      </c>
      <c r="AF613" s="29">
        <v>2</v>
      </c>
      <c r="AG613" s="29" t="s">
        <v>8</v>
      </c>
      <c r="AH613" s="29" t="s">
        <v>8</v>
      </c>
      <c r="AI613" s="29" t="s">
        <v>8</v>
      </c>
      <c r="AJ613" s="29" t="s">
        <v>8</v>
      </c>
      <c r="AK613" s="29" t="s">
        <v>8</v>
      </c>
      <c r="AL613" s="29" t="s">
        <v>8</v>
      </c>
      <c r="AM613" s="29" t="s">
        <v>8</v>
      </c>
      <c r="AN613" s="29" t="s">
        <v>8</v>
      </c>
      <c r="AO613" s="29" t="s">
        <v>8</v>
      </c>
      <c r="AP613" s="29" t="s">
        <v>8</v>
      </c>
      <c r="AQ613" s="29" t="s">
        <v>8</v>
      </c>
      <c r="AR613" s="29" t="s">
        <v>8</v>
      </c>
      <c r="AS613" s="29" t="s">
        <v>8</v>
      </c>
      <c r="AT613" s="29" t="s">
        <v>8</v>
      </c>
      <c r="AU613" s="29" t="s">
        <v>8</v>
      </c>
      <c r="AV613" s="29" t="s">
        <v>8</v>
      </c>
      <c r="AW613" s="29" t="s">
        <v>8</v>
      </c>
      <c r="AX613" s="29" t="s">
        <v>8</v>
      </c>
      <c r="AY613" s="29" t="s">
        <v>8</v>
      </c>
      <c r="AZ613" s="29" t="s">
        <v>8</v>
      </c>
      <c r="BA613" s="29" t="s">
        <v>8</v>
      </c>
      <c r="BB613" s="29" t="s">
        <v>8</v>
      </c>
      <c r="BC613" s="29" t="s">
        <v>8</v>
      </c>
      <c r="BD613" s="29" t="s">
        <v>8</v>
      </c>
      <c r="BE613" s="29" t="s">
        <v>8</v>
      </c>
      <c r="BF613" s="29" t="s">
        <v>8</v>
      </c>
      <c r="BG613" s="29" t="s">
        <v>8</v>
      </c>
      <c r="BH613" s="29" t="s">
        <v>8</v>
      </c>
      <c r="BI613" s="29" t="s">
        <v>8</v>
      </c>
      <c r="BJ613" s="29" t="s">
        <v>8</v>
      </c>
      <c r="BK613" s="29" t="s">
        <v>8</v>
      </c>
      <c r="BL613" s="29" t="s">
        <v>8</v>
      </c>
      <c r="BM613" s="29" t="s">
        <v>8</v>
      </c>
      <c r="BN613" s="29" t="s">
        <v>8</v>
      </c>
      <c r="BO613" s="29" t="s">
        <v>8</v>
      </c>
      <c r="BP613" s="29" t="s">
        <v>8</v>
      </c>
      <c r="BQ613" s="29" t="s">
        <v>8</v>
      </c>
      <c r="BR613" s="29" t="s">
        <v>8</v>
      </c>
      <c r="BS613" s="29" t="s">
        <v>9061</v>
      </c>
      <c r="BT613" s="29" t="b">
        <v>0</v>
      </c>
      <c r="BU613" s="29" t="b">
        <v>0</v>
      </c>
      <c r="BV613" s="29" t="b">
        <v>0</v>
      </c>
      <c r="BW613" s="29" t="b">
        <v>0</v>
      </c>
      <c r="BX613" s="29" t="b">
        <v>0</v>
      </c>
      <c r="BY613" s="29" t="b">
        <v>1</v>
      </c>
      <c r="BZ613" s="29" t="b">
        <v>1</v>
      </c>
      <c r="CA613" s="29" t="b">
        <v>0</v>
      </c>
      <c r="CB613" s="29">
        <v>1</v>
      </c>
      <c r="CC613" s="29" t="s">
        <v>9062</v>
      </c>
      <c r="CD613" s="29" t="s">
        <v>9063</v>
      </c>
      <c r="CE613" s="29" t="s">
        <v>9064</v>
      </c>
      <c r="CF613" s="29" t="s">
        <v>9065</v>
      </c>
    </row>
    <row r="614" spans="1:84" x14ac:dyDescent="0.25">
      <c r="A614" s="29" t="s">
        <v>9066</v>
      </c>
      <c r="B614" s="29">
        <v>310410937271141</v>
      </c>
      <c r="C614" s="29">
        <v>8.9014103279372698E+19</v>
      </c>
      <c r="D614" s="29">
        <v>353118083209307</v>
      </c>
      <c r="E614" s="29">
        <v>55</v>
      </c>
      <c r="F614" s="29">
        <v>1</v>
      </c>
      <c r="G614" s="29">
        <v>1600</v>
      </c>
      <c r="H614" s="29">
        <v>1600</v>
      </c>
      <c r="I614" s="29" t="s">
        <v>9067</v>
      </c>
      <c r="J614" s="29" t="s">
        <v>9068</v>
      </c>
      <c r="K614" s="50">
        <v>2.37887525332219E+16</v>
      </c>
      <c r="L614" s="50">
        <v>9042064145891910</v>
      </c>
      <c r="M614" s="50">
        <v>-3825620847021940</v>
      </c>
      <c r="N614" s="29" t="s">
        <v>18977</v>
      </c>
      <c r="O614" s="29">
        <v>1</v>
      </c>
      <c r="P614" s="29">
        <v>0</v>
      </c>
      <c r="Q614" s="29" t="s">
        <v>19208</v>
      </c>
      <c r="R614" s="29" t="s">
        <v>8</v>
      </c>
      <c r="S614" s="29" t="s">
        <v>8</v>
      </c>
      <c r="T614" s="29" t="s">
        <v>8</v>
      </c>
      <c r="U614" s="29" t="s">
        <v>8</v>
      </c>
      <c r="V614" s="29" t="s">
        <v>8</v>
      </c>
      <c r="W614" s="29" t="s">
        <v>8</v>
      </c>
      <c r="X614" s="29" t="s">
        <v>8</v>
      </c>
      <c r="Y614" s="29" t="s">
        <v>8</v>
      </c>
      <c r="Z614" s="29" t="s">
        <v>8</v>
      </c>
      <c r="AA614" s="29" t="s">
        <v>8</v>
      </c>
      <c r="AB614" s="29" t="s">
        <v>8</v>
      </c>
      <c r="AC614" s="29" t="s">
        <v>8</v>
      </c>
      <c r="AD614" s="29" t="s">
        <v>8</v>
      </c>
      <c r="AE614" s="29" t="s">
        <v>8</v>
      </c>
      <c r="AF614" s="29" t="s">
        <v>8</v>
      </c>
      <c r="AG614" s="29" t="s">
        <v>8</v>
      </c>
      <c r="AH614" s="29" t="s">
        <v>8</v>
      </c>
      <c r="AI614" s="29" t="s">
        <v>8</v>
      </c>
      <c r="AJ614" s="29" t="s">
        <v>8</v>
      </c>
      <c r="AK614" s="29" t="s">
        <v>8</v>
      </c>
      <c r="AL614" s="29" t="s">
        <v>8</v>
      </c>
      <c r="AM614" s="29" t="s">
        <v>8</v>
      </c>
      <c r="AN614" s="29" t="s">
        <v>8</v>
      </c>
      <c r="AO614" s="29" t="s">
        <v>8</v>
      </c>
      <c r="AP614" s="29" t="s">
        <v>8</v>
      </c>
      <c r="AQ614" s="29" t="s">
        <v>8</v>
      </c>
      <c r="AR614" s="29" t="s">
        <v>8</v>
      </c>
      <c r="AS614" s="29" t="s">
        <v>8</v>
      </c>
      <c r="AT614" s="29" t="s">
        <v>8</v>
      </c>
      <c r="AU614" s="29" t="s">
        <v>8</v>
      </c>
      <c r="AV614" s="29" t="s">
        <v>8</v>
      </c>
      <c r="AW614" s="29" t="s">
        <v>8</v>
      </c>
      <c r="AX614" s="29" t="s">
        <v>8</v>
      </c>
      <c r="AY614" s="29" t="s">
        <v>8</v>
      </c>
      <c r="AZ614" s="29" t="s">
        <v>8</v>
      </c>
      <c r="BA614" s="29" t="s">
        <v>8</v>
      </c>
      <c r="BB614" s="29" t="s">
        <v>8</v>
      </c>
      <c r="BC614" s="29">
        <v>2</v>
      </c>
      <c r="BD614" s="29">
        <v>1</v>
      </c>
      <c r="BE614" s="29">
        <v>2</v>
      </c>
      <c r="BF614" s="29">
        <v>1</v>
      </c>
      <c r="BG614" s="29" t="s">
        <v>8</v>
      </c>
      <c r="BH614" s="29">
        <v>1</v>
      </c>
      <c r="BI614" s="29">
        <v>0</v>
      </c>
      <c r="BJ614" s="29">
        <v>0</v>
      </c>
      <c r="BK614" s="29">
        <v>0</v>
      </c>
      <c r="BL614" s="29">
        <v>0</v>
      </c>
      <c r="BM614" s="29">
        <v>1</v>
      </c>
      <c r="BN614" s="29">
        <v>0</v>
      </c>
      <c r="BO614" s="29">
        <v>1</v>
      </c>
      <c r="BP614" s="29">
        <v>2</v>
      </c>
      <c r="BQ614" s="29" t="s">
        <v>8</v>
      </c>
      <c r="BR614" s="29" t="s">
        <v>8</v>
      </c>
      <c r="BS614" s="29" t="s">
        <v>9069</v>
      </c>
      <c r="BT614" s="29" t="b">
        <v>0</v>
      </c>
      <c r="BU614" s="29" t="b">
        <v>1</v>
      </c>
      <c r="BV614" s="29" t="b">
        <v>0</v>
      </c>
      <c r="BW614" s="29" t="b">
        <v>1</v>
      </c>
      <c r="BX614" s="29" t="b">
        <v>0</v>
      </c>
      <c r="BY614" s="29" t="b">
        <v>0</v>
      </c>
      <c r="BZ614" s="29" t="b">
        <v>0</v>
      </c>
      <c r="CA614" s="29" t="b">
        <v>0</v>
      </c>
      <c r="CB614" s="29">
        <v>1</v>
      </c>
      <c r="CC614" s="29" t="s">
        <v>9070</v>
      </c>
      <c r="CD614" s="29" t="s">
        <v>9071</v>
      </c>
      <c r="CE614" s="29" t="s">
        <v>9072</v>
      </c>
      <c r="CF614" s="29" t="s">
        <v>9073</v>
      </c>
    </row>
    <row r="615" spans="1:84" x14ac:dyDescent="0.25">
      <c r="A615" s="29" t="s">
        <v>9074</v>
      </c>
      <c r="B615" s="29">
        <v>310410937271141</v>
      </c>
      <c r="C615" s="29">
        <v>8.9014103279372698E+19</v>
      </c>
      <c r="D615" s="29">
        <v>353118083209307</v>
      </c>
      <c r="E615" s="29">
        <v>55</v>
      </c>
      <c r="F615" s="29">
        <v>11</v>
      </c>
      <c r="G615" s="29">
        <v>1602</v>
      </c>
      <c r="H615" s="29">
        <v>1602</v>
      </c>
      <c r="I615" s="29" t="s">
        <v>9075</v>
      </c>
      <c r="J615" s="29" t="s">
        <v>9076</v>
      </c>
      <c r="K615" s="50">
        <v>2.37911775112886E+16</v>
      </c>
      <c r="L615" s="50">
        <v>9041861292123460</v>
      </c>
      <c r="M615" s="50">
        <v>-3.90973691969958E+16</v>
      </c>
      <c r="N615" s="29" t="s">
        <v>18978</v>
      </c>
      <c r="O615" s="29">
        <v>1</v>
      </c>
      <c r="P615" s="29">
        <v>0</v>
      </c>
      <c r="Q615" s="29" t="s">
        <v>8</v>
      </c>
      <c r="R615" s="29" t="s">
        <v>8</v>
      </c>
      <c r="S615" s="29" t="s">
        <v>8</v>
      </c>
      <c r="T615" s="29" t="s">
        <v>8</v>
      </c>
      <c r="U615" s="29" t="s">
        <v>8</v>
      </c>
      <c r="V615" s="29" t="s">
        <v>8</v>
      </c>
      <c r="W615" s="29" t="s">
        <v>8</v>
      </c>
      <c r="X615" s="29" t="s">
        <v>8</v>
      </c>
      <c r="Y615" s="29" t="s">
        <v>8</v>
      </c>
      <c r="Z615" s="29" t="s">
        <v>8</v>
      </c>
      <c r="AA615" s="29" t="s">
        <v>8</v>
      </c>
      <c r="AB615" s="29" t="s">
        <v>8</v>
      </c>
      <c r="AC615" s="29" t="s">
        <v>8</v>
      </c>
      <c r="AD615" s="29" t="s">
        <v>8</v>
      </c>
      <c r="AE615" s="29" t="s">
        <v>8</v>
      </c>
      <c r="AF615" s="29" t="s">
        <v>8</v>
      </c>
      <c r="AG615" s="29" t="s">
        <v>8</v>
      </c>
      <c r="AH615" s="29" t="s">
        <v>8</v>
      </c>
      <c r="AI615" s="29" t="s">
        <v>8</v>
      </c>
      <c r="AJ615" s="29" t="s">
        <v>8</v>
      </c>
      <c r="AK615" s="29" t="s">
        <v>8</v>
      </c>
      <c r="AL615" s="29" t="s">
        <v>8</v>
      </c>
      <c r="AM615" s="29" t="s">
        <v>8</v>
      </c>
      <c r="AN615" s="29" t="s">
        <v>8</v>
      </c>
      <c r="AO615" s="29" t="s">
        <v>8</v>
      </c>
      <c r="AP615" s="29" t="s">
        <v>8</v>
      </c>
      <c r="AQ615" s="29" t="s">
        <v>8</v>
      </c>
      <c r="AR615" s="29" t="s">
        <v>8</v>
      </c>
      <c r="AS615" s="29" t="s">
        <v>8</v>
      </c>
      <c r="AT615" s="29" t="s">
        <v>8</v>
      </c>
      <c r="AU615" s="29" t="s">
        <v>8</v>
      </c>
      <c r="AV615" s="29" t="s">
        <v>8</v>
      </c>
      <c r="AW615" s="29" t="s">
        <v>8</v>
      </c>
      <c r="AX615" s="29" t="s">
        <v>8</v>
      </c>
      <c r="AY615" s="29" t="s">
        <v>8</v>
      </c>
      <c r="AZ615" s="29" t="s">
        <v>8</v>
      </c>
      <c r="BA615" s="29" t="s">
        <v>8</v>
      </c>
      <c r="BB615" s="29" t="s">
        <v>8</v>
      </c>
      <c r="BC615" s="29" t="s">
        <v>8</v>
      </c>
      <c r="BD615" s="29" t="s">
        <v>8</v>
      </c>
      <c r="BE615" s="29" t="s">
        <v>8</v>
      </c>
      <c r="BF615" s="29" t="s">
        <v>8</v>
      </c>
      <c r="BG615" s="29" t="s">
        <v>8</v>
      </c>
      <c r="BH615" s="29" t="s">
        <v>8</v>
      </c>
      <c r="BI615" s="29" t="s">
        <v>8</v>
      </c>
      <c r="BJ615" s="29" t="s">
        <v>8</v>
      </c>
      <c r="BK615" s="29" t="s">
        <v>8</v>
      </c>
      <c r="BL615" s="29" t="s">
        <v>8</v>
      </c>
      <c r="BM615" s="29" t="s">
        <v>8</v>
      </c>
      <c r="BN615" s="29" t="s">
        <v>8</v>
      </c>
      <c r="BO615" s="29" t="s">
        <v>8</v>
      </c>
      <c r="BP615" s="29" t="s">
        <v>8</v>
      </c>
      <c r="BQ615" s="29">
        <v>2</v>
      </c>
      <c r="BR615" s="29" t="s">
        <v>8</v>
      </c>
      <c r="BS615" s="29" t="s">
        <v>9077</v>
      </c>
      <c r="BT615" s="29" t="b">
        <v>0</v>
      </c>
      <c r="BU615" s="29" t="b">
        <v>1</v>
      </c>
      <c r="BV615" s="29" t="b">
        <v>0</v>
      </c>
      <c r="BW615" s="29" t="b">
        <v>1</v>
      </c>
      <c r="BX615" s="29" t="b">
        <v>0</v>
      </c>
      <c r="BY615" s="29" t="b">
        <v>0</v>
      </c>
      <c r="BZ615" s="29" t="b">
        <v>0</v>
      </c>
      <c r="CA615" s="29" t="b">
        <v>0</v>
      </c>
      <c r="CB615" s="29">
        <v>1</v>
      </c>
      <c r="CC615" s="29" t="s">
        <v>9078</v>
      </c>
      <c r="CD615" s="29" t="s">
        <v>9079</v>
      </c>
      <c r="CE615" s="29" t="s">
        <v>9080</v>
      </c>
      <c r="CF615" s="29" t="s">
        <v>9081</v>
      </c>
    </row>
    <row r="616" spans="1:84" x14ac:dyDescent="0.25">
      <c r="A616" s="29" t="s">
        <v>9082</v>
      </c>
      <c r="B616" s="29">
        <v>310410937271141</v>
      </c>
      <c r="C616" s="29">
        <v>8.9014103279372698E+19</v>
      </c>
      <c r="D616" s="29">
        <v>353118083209307</v>
      </c>
      <c r="E616" s="29">
        <v>55</v>
      </c>
      <c r="F616" s="29">
        <v>1</v>
      </c>
      <c r="G616" s="29">
        <v>1601</v>
      </c>
      <c r="H616" s="29">
        <v>1601</v>
      </c>
      <c r="I616" s="29" t="s">
        <v>9083</v>
      </c>
      <c r="J616" s="29" t="s">
        <v>9084</v>
      </c>
      <c r="K616" s="50">
        <v>2.37906064179916E+16</v>
      </c>
      <c r="L616" s="50">
        <v>904196772568518</v>
      </c>
      <c r="M616" s="50">
        <v>-4.57592921508148E+16</v>
      </c>
      <c r="N616" s="29" t="s">
        <v>18972</v>
      </c>
      <c r="O616" s="29">
        <v>1</v>
      </c>
      <c r="P616" s="29">
        <v>0</v>
      </c>
      <c r="Q616" s="29" t="s">
        <v>19209</v>
      </c>
      <c r="R616" s="29" t="s">
        <v>8</v>
      </c>
      <c r="S616" s="29" t="s">
        <v>8</v>
      </c>
      <c r="T616" s="29" t="s">
        <v>8</v>
      </c>
      <c r="U616" s="29" t="s">
        <v>8</v>
      </c>
      <c r="V616" s="29" t="s">
        <v>8</v>
      </c>
      <c r="W616" s="29" t="s">
        <v>8</v>
      </c>
      <c r="X616" s="29" t="s">
        <v>8</v>
      </c>
      <c r="Y616" s="29" t="s">
        <v>8</v>
      </c>
      <c r="Z616" s="29" t="s">
        <v>8</v>
      </c>
      <c r="AA616" s="29" t="s">
        <v>8</v>
      </c>
      <c r="AB616" s="29" t="s">
        <v>8</v>
      </c>
      <c r="AC616" s="29" t="s">
        <v>8</v>
      </c>
      <c r="AD616" s="29" t="s">
        <v>8</v>
      </c>
      <c r="AE616" s="29" t="s">
        <v>8</v>
      </c>
      <c r="AF616" s="29" t="s">
        <v>8</v>
      </c>
      <c r="AG616" s="29" t="s">
        <v>8</v>
      </c>
      <c r="AH616" s="29" t="s">
        <v>8</v>
      </c>
      <c r="AI616" s="29" t="s">
        <v>8</v>
      </c>
      <c r="AJ616" s="29" t="s">
        <v>8</v>
      </c>
      <c r="AK616" s="29" t="s">
        <v>8</v>
      </c>
      <c r="AL616" s="29" t="s">
        <v>8</v>
      </c>
      <c r="AM616" s="29" t="s">
        <v>8</v>
      </c>
      <c r="AN616" s="29" t="s">
        <v>8</v>
      </c>
      <c r="AO616" s="29" t="s">
        <v>8</v>
      </c>
      <c r="AP616" s="29" t="s">
        <v>8</v>
      </c>
      <c r="AQ616" s="29" t="s">
        <v>8</v>
      </c>
      <c r="AR616" s="29" t="s">
        <v>8</v>
      </c>
      <c r="AS616" s="29" t="s">
        <v>8</v>
      </c>
      <c r="AT616" s="29" t="s">
        <v>8</v>
      </c>
      <c r="AU616" s="29" t="s">
        <v>8</v>
      </c>
      <c r="AV616" s="29" t="s">
        <v>8</v>
      </c>
      <c r="AW616" s="29" t="s">
        <v>8</v>
      </c>
      <c r="AX616" s="29" t="s">
        <v>8</v>
      </c>
      <c r="AY616" s="29" t="s">
        <v>8</v>
      </c>
      <c r="AZ616" s="29" t="s">
        <v>8</v>
      </c>
      <c r="BA616" s="29" t="s">
        <v>8</v>
      </c>
      <c r="BB616" s="29" t="s">
        <v>8</v>
      </c>
      <c r="BC616" s="29">
        <v>2</v>
      </c>
      <c r="BD616" s="29">
        <v>1</v>
      </c>
      <c r="BE616" s="29">
        <v>2</v>
      </c>
      <c r="BF616" s="29">
        <v>1</v>
      </c>
      <c r="BG616" s="29" t="s">
        <v>8</v>
      </c>
      <c r="BH616" s="29">
        <v>1</v>
      </c>
      <c r="BI616" s="29">
        <v>0</v>
      </c>
      <c r="BJ616" s="29">
        <v>0</v>
      </c>
      <c r="BK616" s="29">
        <v>0</v>
      </c>
      <c r="BL616" s="29">
        <v>0</v>
      </c>
      <c r="BM616" s="29">
        <v>1</v>
      </c>
      <c r="BN616" s="29">
        <v>0</v>
      </c>
      <c r="BO616" s="29">
        <v>1</v>
      </c>
      <c r="BP616" s="29">
        <v>1</v>
      </c>
      <c r="BQ616" s="29" t="s">
        <v>8</v>
      </c>
      <c r="BR616" s="29" t="s">
        <v>8</v>
      </c>
      <c r="BS616" s="29" t="s">
        <v>9085</v>
      </c>
      <c r="BT616" s="29" t="b">
        <v>0</v>
      </c>
      <c r="BU616" s="29" t="b">
        <v>1</v>
      </c>
      <c r="BV616" s="29" t="b">
        <v>0</v>
      </c>
      <c r="BW616" s="29" t="b">
        <v>1</v>
      </c>
      <c r="BX616" s="29" t="b">
        <v>0</v>
      </c>
      <c r="BY616" s="29" t="b">
        <v>0</v>
      </c>
      <c r="BZ616" s="29" t="b">
        <v>0</v>
      </c>
      <c r="CA616" s="29" t="b">
        <v>0</v>
      </c>
      <c r="CB616" s="29">
        <v>1</v>
      </c>
      <c r="CC616" s="29" t="s">
        <v>9086</v>
      </c>
      <c r="CD616" s="29" t="s">
        <v>9087</v>
      </c>
      <c r="CE616" s="29" t="s">
        <v>9088</v>
      </c>
      <c r="CF616" s="29" t="s">
        <v>9089</v>
      </c>
    </row>
    <row r="617" spans="1:84" x14ac:dyDescent="0.25">
      <c r="A617" s="29" t="s">
        <v>9090</v>
      </c>
      <c r="B617" s="29">
        <v>310410937271141</v>
      </c>
      <c r="C617" s="29">
        <v>8.9014103279372698E+19</v>
      </c>
      <c r="D617" s="29">
        <v>353118083209307</v>
      </c>
      <c r="E617" s="29">
        <v>55</v>
      </c>
      <c r="F617" s="29">
        <v>10</v>
      </c>
      <c r="G617" s="29">
        <v>1597</v>
      </c>
      <c r="H617" s="29">
        <v>1597</v>
      </c>
      <c r="I617" s="29" t="s">
        <v>9091</v>
      </c>
      <c r="J617" s="29" t="s">
        <v>9092</v>
      </c>
      <c r="K617" s="50">
        <v>2.37884646112318E+16</v>
      </c>
      <c r="L617" s="50">
        <v>9041714843618810</v>
      </c>
      <c r="M617" s="50">
        <v>-3711514869277200</v>
      </c>
      <c r="N617" s="29" t="s">
        <v>18977</v>
      </c>
      <c r="O617" s="29">
        <v>1</v>
      </c>
      <c r="P617" s="29">
        <v>0</v>
      </c>
      <c r="Q617" s="29" t="s">
        <v>18998</v>
      </c>
      <c r="R617" s="29" t="s">
        <v>8</v>
      </c>
      <c r="S617" s="29" t="s">
        <v>8</v>
      </c>
      <c r="T617" s="29" t="s">
        <v>8</v>
      </c>
      <c r="U617" s="29" t="s">
        <v>8</v>
      </c>
      <c r="V617" s="29" t="s">
        <v>8</v>
      </c>
      <c r="W617" s="29" t="s">
        <v>8</v>
      </c>
      <c r="X617" s="29" t="s">
        <v>8</v>
      </c>
      <c r="Y617" s="29" t="s">
        <v>8</v>
      </c>
      <c r="Z617" s="29" t="s">
        <v>8</v>
      </c>
      <c r="AA617" s="29" t="s">
        <v>8</v>
      </c>
      <c r="AB617" s="29" t="s">
        <v>8</v>
      </c>
      <c r="AC617" s="29" t="s">
        <v>8</v>
      </c>
      <c r="AD617" s="29" t="s">
        <v>8</v>
      </c>
      <c r="AE617" s="29" t="s">
        <v>8</v>
      </c>
      <c r="AF617" s="29" t="s">
        <v>8</v>
      </c>
      <c r="AG617" s="29" t="s">
        <v>8</v>
      </c>
      <c r="AH617" s="29" t="s">
        <v>8</v>
      </c>
      <c r="AI617" s="29" t="s">
        <v>8</v>
      </c>
      <c r="AJ617" s="29" t="s">
        <v>8</v>
      </c>
      <c r="AK617" s="29" t="s">
        <v>8</v>
      </c>
      <c r="AL617" s="29" t="s">
        <v>8</v>
      </c>
      <c r="AM617" s="29">
        <v>3</v>
      </c>
      <c r="AN617" s="29" t="s">
        <v>8</v>
      </c>
      <c r="AO617" s="29">
        <v>0</v>
      </c>
      <c r="AP617" s="29" t="s">
        <v>8</v>
      </c>
      <c r="AQ617" s="29">
        <v>2</v>
      </c>
      <c r="AR617" s="29" t="s">
        <v>18988</v>
      </c>
      <c r="AS617" s="29" t="s">
        <v>19052</v>
      </c>
      <c r="AT617" s="29" t="s">
        <v>8</v>
      </c>
      <c r="AU617" s="29" t="s">
        <v>8</v>
      </c>
      <c r="AV617" s="29" t="s">
        <v>8</v>
      </c>
      <c r="AW617" s="29" t="s">
        <v>8</v>
      </c>
      <c r="AX617" s="29" t="s">
        <v>8</v>
      </c>
      <c r="AY617" s="29" t="s">
        <v>8</v>
      </c>
      <c r="AZ617" s="29" t="s">
        <v>8</v>
      </c>
      <c r="BA617" s="29" t="s">
        <v>8</v>
      </c>
      <c r="BB617" s="29" t="s">
        <v>8</v>
      </c>
      <c r="BC617" s="29" t="s">
        <v>8</v>
      </c>
      <c r="BD617" s="29" t="s">
        <v>8</v>
      </c>
      <c r="BE617" s="29" t="s">
        <v>8</v>
      </c>
      <c r="BF617" s="29" t="s">
        <v>8</v>
      </c>
      <c r="BG617" s="29" t="s">
        <v>8</v>
      </c>
      <c r="BH617" s="29" t="s">
        <v>8</v>
      </c>
      <c r="BI617" s="29" t="s">
        <v>8</v>
      </c>
      <c r="BJ617" s="29" t="s">
        <v>8</v>
      </c>
      <c r="BK617" s="29" t="s">
        <v>8</v>
      </c>
      <c r="BL617" s="29" t="s">
        <v>8</v>
      </c>
      <c r="BM617" s="29" t="s">
        <v>8</v>
      </c>
      <c r="BN617" s="29" t="s">
        <v>8</v>
      </c>
      <c r="BO617" s="29" t="s">
        <v>8</v>
      </c>
      <c r="BP617" s="29" t="s">
        <v>8</v>
      </c>
      <c r="BQ617" s="29" t="s">
        <v>8</v>
      </c>
      <c r="BR617" s="29" t="s">
        <v>8</v>
      </c>
      <c r="BS617" s="29" t="s">
        <v>9093</v>
      </c>
      <c r="BT617" s="29" t="b">
        <v>0</v>
      </c>
      <c r="BU617" s="29" t="b">
        <v>1</v>
      </c>
      <c r="BV617" s="29" t="b">
        <v>0</v>
      </c>
      <c r="BW617" s="29" t="b">
        <v>1</v>
      </c>
      <c r="BX617" s="29" t="b">
        <v>0</v>
      </c>
      <c r="BY617" s="29" t="b">
        <v>0</v>
      </c>
      <c r="BZ617" s="29" t="b">
        <v>0</v>
      </c>
      <c r="CA617" s="29" t="b">
        <v>0</v>
      </c>
      <c r="CB617" s="29">
        <v>1</v>
      </c>
      <c r="CC617" s="29" t="s">
        <v>9094</v>
      </c>
      <c r="CD617" s="29" t="s">
        <v>9095</v>
      </c>
      <c r="CE617" s="29" t="s">
        <v>9096</v>
      </c>
      <c r="CF617" s="29" t="s">
        <v>9097</v>
      </c>
    </row>
    <row r="618" spans="1:84" x14ac:dyDescent="0.25">
      <c r="A618" s="29" t="s">
        <v>9098</v>
      </c>
      <c r="B618" s="29">
        <v>310410937271141</v>
      </c>
      <c r="C618" s="29">
        <v>8.9014103279372698E+19</v>
      </c>
      <c r="D618" s="29">
        <v>353118083209307</v>
      </c>
      <c r="E618" s="29">
        <v>55</v>
      </c>
      <c r="F618" s="29">
        <v>10</v>
      </c>
      <c r="G618" s="29">
        <v>1598</v>
      </c>
      <c r="H618" s="29">
        <v>1598</v>
      </c>
      <c r="I618" s="29" t="s">
        <v>9099</v>
      </c>
      <c r="J618" s="29" t="s">
        <v>9100</v>
      </c>
      <c r="K618" s="50">
        <v>2.37871026081417E+16</v>
      </c>
      <c r="L618" s="50">
        <v>9041433541201390</v>
      </c>
      <c r="M618" s="50">
        <v>-3741097796323010</v>
      </c>
      <c r="N618" s="29" t="s">
        <v>18977</v>
      </c>
      <c r="O618" s="29">
        <v>1</v>
      </c>
      <c r="P618" s="29">
        <v>0</v>
      </c>
      <c r="Q618" s="29" t="s">
        <v>18994</v>
      </c>
      <c r="R618" s="29" t="s">
        <v>8</v>
      </c>
      <c r="S618" s="29" t="s">
        <v>8</v>
      </c>
      <c r="T618" s="29" t="s">
        <v>8</v>
      </c>
      <c r="U618" s="29" t="s">
        <v>8</v>
      </c>
      <c r="V618" s="29" t="s">
        <v>8</v>
      </c>
      <c r="W618" s="29" t="s">
        <v>8</v>
      </c>
      <c r="X618" s="29" t="s">
        <v>8</v>
      </c>
      <c r="Y618" s="29" t="s">
        <v>8</v>
      </c>
      <c r="Z618" s="29" t="s">
        <v>8</v>
      </c>
      <c r="AA618" s="29" t="s">
        <v>8</v>
      </c>
      <c r="AB618" s="29" t="s">
        <v>8</v>
      </c>
      <c r="AC618" s="29" t="s">
        <v>8</v>
      </c>
      <c r="AD618" s="29" t="s">
        <v>8</v>
      </c>
      <c r="AE618" s="29" t="s">
        <v>8</v>
      </c>
      <c r="AF618" s="29" t="s">
        <v>8</v>
      </c>
      <c r="AG618" s="29" t="s">
        <v>8</v>
      </c>
      <c r="AH618" s="29" t="s">
        <v>8</v>
      </c>
      <c r="AI618" s="29" t="s">
        <v>8</v>
      </c>
      <c r="AJ618" s="29" t="s">
        <v>8</v>
      </c>
      <c r="AK618" s="29" t="s">
        <v>8</v>
      </c>
      <c r="AL618" s="29" t="s">
        <v>8</v>
      </c>
      <c r="AM618" s="29">
        <v>3</v>
      </c>
      <c r="AN618" s="29" t="s">
        <v>8</v>
      </c>
      <c r="AO618" s="29">
        <v>0</v>
      </c>
      <c r="AP618" s="29" t="s">
        <v>8</v>
      </c>
      <c r="AQ618" s="29">
        <v>2</v>
      </c>
      <c r="AR618" s="29" t="s">
        <v>18988</v>
      </c>
      <c r="AS618" s="29" t="s">
        <v>18983</v>
      </c>
      <c r="AT618" s="29" t="s">
        <v>8</v>
      </c>
      <c r="AU618" s="29" t="s">
        <v>8</v>
      </c>
      <c r="AV618" s="29" t="s">
        <v>8</v>
      </c>
      <c r="AW618" s="29" t="s">
        <v>8</v>
      </c>
      <c r="AX618" s="29" t="s">
        <v>8</v>
      </c>
      <c r="AY618" s="29" t="s">
        <v>8</v>
      </c>
      <c r="AZ618" s="29" t="s">
        <v>8</v>
      </c>
      <c r="BA618" s="29" t="s">
        <v>8</v>
      </c>
      <c r="BB618" s="29" t="s">
        <v>8</v>
      </c>
      <c r="BC618" s="29" t="s">
        <v>8</v>
      </c>
      <c r="BD618" s="29" t="s">
        <v>8</v>
      </c>
      <c r="BE618" s="29" t="s">
        <v>8</v>
      </c>
      <c r="BF618" s="29" t="s">
        <v>8</v>
      </c>
      <c r="BG618" s="29" t="s">
        <v>8</v>
      </c>
      <c r="BH618" s="29" t="s">
        <v>8</v>
      </c>
      <c r="BI618" s="29" t="s">
        <v>8</v>
      </c>
      <c r="BJ618" s="29" t="s">
        <v>8</v>
      </c>
      <c r="BK618" s="29" t="s">
        <v>8</v>
      </c>
      <c r="BL618" s="29" t="s">
        <v>8</v>
      </c>
      <c r="BM618" s="29" t="s">
        <v>8</v>
      </c>
      <c r="BN618" s="29" t="s">
        <v>8</v>
      </c>
      <c r="BO618" s="29" t="s">
        <v>8</v>
      </c>
      <c r="BP618" s="29" t="s">
        <v>8</v>
      </c>
      <c r="BQ618" s="29" t="s">
        <v>8</v>
      </c>
      <c r="BR618" s="29" t="s">
        <v>8</v>
      </c>
      <c r="BS618" s="29" t="s">
        <v>9101</v>
      </c>
      <c r="BT618" s="29" t="b">
        <v>0</v>
      </c>
      <c r="BU618" s="29" t="b">
        <v>1</v>
      </c>
      <c r="BV618" s="29" t="b">
        <v>0</v>
      </c>
      <c r="BW618" s="29" t="b">
        <v>1</v>
      </c>
      <c r="BX618" s="29" t="b">
        <v>0</v>
      </c>
      <c r="BY618" s="29" t="b">
        <v>0</v>
      </c>
      <c r="BZ618" s="29" t="b">
        <v>0</v>
      </c>
      <c r="CA618" s="29" t="b">
        <v>0</v>
      </c>
      <c r="CB618" s="29">
        <v>1</v>
      </c>
      <c r="CC618" s="29" t="s">
        <v>9102</v>
      </c>
      <c r="CD618" s="29" t="s">
        <v>9103</v>
      </c>
      <c r="CE618" s="29" t="s">
        <v>9104</v>
      </c>
      <c r="CF618" s="29" t="s">
        <v>9105</v>
      </c>
    </row>
    <row r="619" spans="1:84" x14ac:dyDescent="0.25">
      <c r="A619" s="29" t="s">
        <v>9106</v>
      </c>
      <c r="B619" s="29">
        <v>310410937271141</v>
      </c>
      <c r="C619" s="29">
        <v>8.9014103279372698E+19</v>
      </c>
      <c r="D619" s="29">
        <v>353118083209307</v>
      </c>
      <c r="E619" s="29">
        <v>55</v>
      </c>
      <c r="F619" s="29">
        <v>10</v>
      </c>
      <c r="G619" s="29">
        <v>1599</v>
      </c>
      <c r="H619" s="29">
        <v>1599</v>
      </c>
      <c r="I619" s="29" t="s">
        <v>9107</v>
      </c>
      <c r="J619" s="29" t="s">
        <v>9108</v>
      </c>
      <c r="K619" s="50">
        <v>2379102475684870</v>
      </c>
      <c r="L619" s="50">
        <v>9041121490118120</v>
      </c>
      <c r="M619" s="50">
        <v>-5223837398239290</v>
      </c>
      <c r="N619" s="29" t="s">
        <v>18972</v>
      </c>
      <c r="O619" s="29">
        <v>1</v>
      </c>
      <c r="P619" s="29">
        <v>0</v>
      </c>
      <c r="Q619" s="29" t="s">
        <v>18994</v>
      </c>
      <c r="R619" s="29" t="s">
        <v>8</v>
      </c>
      <c r="S619" s="29" t="s">
        <v>8</v>
      </c>
      <c r="T619" s="29" t="s">
        <v>8</v>
      </c>
      <c r="U619" s="29" t="s">
        <v>8</v>
      </c>
      <c r="V619" s="29" t="s">
        <v>8</v>
      </c>
      <c r="W619" s="29" t="s">
        <v>8</v>
      </c>
      <c r="X619" s="29" t="s">
        <v>8</v>
      </c>
      <c r="Y619" s="29" t="s">
        <v>8</v>
      </c>
      <c r="Z619" s="29" t="s">
        <v>8</v>
      </c>
      <c r="AA619" s="29" t="s">
        <v>8</v>
      </c>
      <c r="AB619" s="29" t="s">
        <v>8</v>
      </c>
      <c r="AC619" s="29" t="s">
        <v>8</v>
      </c>
      <c r="AD619" s="29" t="s">
        <v>8</v>
      </c>
      <c r="AE619" s="29" t="s">
        <v>8</v>
      </c>
      <c r="AF619" s="29" t="s">
        <v>8</v>
      </c>
      <c r="AG619" s="29" t="s">
        <v>8</v>
      </c>
      <c r="AH619" s="29" t="s">
        <v>8</v>
      </c>
      <c r="AI619" s="29" t="s">
        <v>8</v>
      </c>
      <c r="AJ619" s="29" t="s">
        <v>8</v>
      </c>
      <c r="AK619" s="29" t="s">
        <v>8</v>
      </c>
      <c r="AL619" s="29" t="s">
        <v>8</v>
      </c>
      <c r="AM619" s="29">
        <v>3</v>
      </c>
      <c r="AN619" s="29" t="s">
        <v>8</v>
      </c>
      <c r="AO619" s="29">
        <v>0</v>
      </c>
      <c r="AP619" s="29" t="s">
        <v>8</v>
      </c>
      <c r="AQ619" s="29">
        <v>2</v>
      </c>
      <c r="AR619" s="29" t="s">
        <v>18982</v>
      </c>
      <c r="AS619" s="29" t="s">
        <v>19008</v>
      </c>
      <c r="AT619" s="29" t="s">
        <v>8</v>
      </c>
      <c r="AU619" s="29" t="s">
        <v>8</v>
      </c>
      <c r="AV619" s="29" t="s">
        <v>8</v>
      </c>
      <c r="AW619" s="29" t="s">
        <v>8</v>
      </c>
      <c r="AX619" s="29" t="s">
        <v>8</v>
      </c>
      <c r="AY619" s="29" t="s">
        <v>8</v>
      </c>
      <c r="AZ619" s="29" t="s">
        <v>8</v>
      </c>
      <c r="BA619" s="29" t="s">
        <v>8</v>
      </c>
      <c r="BB619" s="29" t="s">
        <v>8</v>
      </c>
      <c r="BC619" s="29" t="s">
        <v>8</v>
      </c>
      <c r="BD619" s="29" t="s">
        <v>8</v>
      </c>
      <c r="BE619" s="29" t="s">
        <v>8</v>
      </c>
      <c r="BF619" s="29" t="s">
        <v>8</v>
      </c>
      <c r="BG619" s="29" t="s">
        <v>8</v>
      </c>
      <c r="BH619" s="29" t="s">
        <v>8</v>
      </c>
      <c r="BI619" s="29" t="s">
        <v>8</v>
      </c>
      <c r="BJ619" s="29" t="s">
        <v>8</v>
      </c>
      <c r="BK619" s="29" t="s">
        <v>8</v>
      </c>
      <c r="BL619" s="29" t="s">
        <v>8</v>
      </c>
      <c r="BM619" s="29" t="s">
        <v>8</v>
      </c>
      <c r="BN619" s="29" t="s">
        <v>8</v>
      </c>
      <c r="BO619" s="29" t="s">
        <v>8</v>
      </c>
      <c r="BP619" s="29" t="s">
        <v>8</v>
      </c>
      <c r="BQ619" s="29" t="s">
        <v>8</v>
      </c>
      <c r="BR619" s="29" t="s">
        <v>8</v>
      </c>
      <c r="BS619" s="29" t="s">
        <v>9109</v>
      </c>
      <c r="BT619" s="29" t="b">
        <v>0</v>
      </c>
      <c r="BU619" s="29" t="b">
        <v>1</v>
      </c>
      <c r="BV619" s="29" t="b">
        <v>0</v>
      </c>
      <c r="BW619" s="29" t="b">
        <v>1</v>
      </c>
      <c r="BX619" s="29" t="b">
        <v>0</v>
      </c>
      <c r="BY619" s="29" t="b">
        <v>0</v>
      </c>
      <c r="BZ619" s="29" t="b">
        <v>0</v>
      </c>
      <c r="CA619" s="29" t="b">
        <v>0</v>
      </c>
      <c r="CB619" s="29">
        <v>1</v>
      </c>
      <c r="CC619" s="29" t="s">
        <v>9110</v>
      </c>
      <c r="CD619" s="29" t="s">
        <v>9111</v>
      </c>
      <c r="CE619" s="29" t="s">
        <v>9112</v>
      </c>
      <c r="CF619" s="29" t="s">
        <v>9113</v>
      </c>
    </row>
    <row r="620" spans="1:84" x14ac:dyDescent="0.25">
      <c r="A620" s="29" t="s">
        <v>9114</v>
      </c>
      <c r="B620" s="29">
        <v>310410937271141</v>
      </c>
      <c r="C620" s="29">
        <v>8.9014103279372698E+19</v>
      </c>
      <c r="D620" s="29">
        <v>353118083209307</v>
      </c>
      <c r="E620" s="29">
        <v>55</v>
      </c>
      <c r="F620" s="29">
        <v>11</v>
      </c>
      <c r="G620" s="29">
        <v>1603</v>
      </c>
      <c r="H620" s="29">
        <v>1603</v>
      </c>
      <c r="I620" s="29" t="s">
        <v>9115</v>
      </c>
      <c r="J620" s="29" t="s">
        <v>9116</v>
      </c>
      <c r="K620" s="50">
        <v>2.37949427227022E+16</v>
      </c>
      <c r="L620" s="50">
        <v>9041438250818700</v>
      </c>
      <c r="M620" s="50">
        <v>5548570356687480</v>
      </c>
      <c r="N620" s="29" t="s">
        <v>18978</v>
      </c>
      <c r="O620" s="29">
        <v>1</v>
      </c>
      <c r="P620" s="29">
        <v>0</v>
      </c>
      <c r="Q620" s="29" t="s">
        <v>8</v>
      </c>
      <c r="R620" s="29" t="s">
        <v>8</v>
      </c>
      <c r="S620" s="29" t="s">
        <v>8</v>
      </c>
      <c r="T620" s="29" t="s">
        <v>8</v>
      </c>
      <c r="U620" s="29" t="s">
        <v>8</v>
      </c>
      <c r="V620" s="29" t="s">
        <v>8</v>
      </c>
      <c r="W620" s="29" t="s">
        <v>8</v>
      </c>
      <c r="X620" s="29" t="s">
        <v>8</v>
      </c>
      <c r="Y620" s="29" t="s">
        <v>8</v>
      </c>
      <c r="Z620" s="29" t="s">
        <v>8</v>
      </c>
      <c r="AA620" s="29" t="s">
        <v>8</v>
      </c>
      <c r="AB620" s="29" t="s">
        <v>8</v>
      </c>
      <c r="AC620" s="29" t="s">
        <v>8</v>
      </c>
      <c r="AD620" s="29" t="s">
        <v>8</v>
      </c>
      <c r="AE620" s="29" t="s">
        <v>8</v>
      </c>
      <c r="AF620" s="29" t="s">
        <v>8</v>
      </c>
      <c r="AG620" s="29" t="s">
        <v>8</v>
      </c>
      <c r="AH620" s="29" t="s">
        <v>8</v>
      </c>
      <c r="AI620" s="29" t="s">
        <v>8</v>
      </c>
      <c r="AJ620" s="29" t="s">
        <v>8</v>
      </c>
      <c r="AK620" s="29" t="s">
        <v>8</v>
      </c>
      <c r="AL620" s="29" t="s">
        <v>8</v>
      </c>
      <c r="AM620" s="29" t="s">
        <v>8</v>
      </c>
      <c r="AN620" s="29" t="s">
        <v>8</v>
      </c>
      <c r="AO620" s="29" t="s">
        <v>8</v>
      </c>
      <c r="AP620" s="29" t="s">
        <v>8</v>
      </c>
      <c r="AQ620" s="29" t="s">
        <v>8</v>
      </c>
      <c r="AR620" s="29" t="s">
        <v>8</v>
      </c>
      <c r="AS620" s="29" t="s">
        <v>8</v>
      </c>
      <c r="AT620" s="29" t="s">
        <v>8</v>
      </c>
      <c r="AU620" s="29" t="s">
        <v>8</v>
      </c>
      <c r="AV620" s="29" t="s">
        <v>8</v>
      </c>
      <c r="AW620" s="29" t="s">
        <v>8</v>
      </c>
      <c r="AX620" s="29" t="s">
        <v>8</v>
      </c>
      <c r="AY620" s="29" t="s">
        <v>8</v>
      </c>
      <c r="AZ620" s="29" t="s">
        <v>8</v>
      </c>
      <c r="BA620" s="29" t="s">
        <v>8</v>
      </c>
      <c r="BB620" s="29" t="s">
        <v>8</v>
      </c>
      <c r="BC620" s="29" t="s">
        <v>8</v>
      </c>
      <c r="BD620" s="29" t="s">
        <v>8</v>
      </c>
      <c r="BE620" s="29" t="s">
        <v>8</v>
      </c>
      <c r="BF620" s="29" t="s">
        <v>8</v>
      </c>
      <c r="BG620" s="29" t="s">
        <v>8</v>
      </c>
      <c r="BH620" s="29" t="s">
        <v>8</v>
      </c>
      <c r="BI620" s="29" t="s">
        <v>8</v>
      </c>
      <c r="BJ620" s="29" t="s">
        <v>8</v>
      </c>
      <c r="BK620" s="29" t="s">
        <v>8</v>
      </c>
      <c r="BL620" s="29" t="s">
        <v>8</v>
      </c>
      <c r="BM620" s="29" t="s">
        <v>8</v>
      </c>
      <c r="BN620" s="29" t="s">
        <v>8</v>
      </c>
      <c r="BO620" s="29" t="s">
        <v>8</v>
      </c>
      <c r="BP620" s="29" t="s">
        <v>8</v>
      </c>
      <c r="BQ620" s="29">
        <v>2</v>
      </c>
      <c r="BR620" s="29" t="s">
        <v>8</v>
      </c>
      <c r="BS620" s="29" t="s">
        <v>9117</v>
      </c>
      <c r="BT620" s="29" t="b">
        <v>0</v>
      </c>
      <c r="BU620" s="29" t="b">
        <v>1</v>
      </c>
      <c r="BV620" s="29" t="b">
        <v>0</v>
      </c>
      <c r="BW620" s="29" t="b">
        <v>1</v>
      </c>
      <c r="BX620" s="29" t="b">
        <v>0</v>
      </c>
      <c r="BY620" s="29" t="b">
        <v>0</v>
      </c>
      <c r="BZ620" s="29" t="b">
        <v>0</v>
      </c>
      <c r="CA620" s="29" t="b">
        <v>0</v>
      </c>
      <c r="CB620" s="29">
        <v>1</v>
      </c>
      <c r="CC620" s="29" t="s">
        <v>9118</v>
      </c>
      <c r="CD620" s="29" t="s">
        <v>9119</v>
      </c>
      <c r="CE620" s="29" t="s">
        <v>9120</v>
      </c>
      <c r="CF620" s="29" t="s">
        <v>9121</v>
      </c>
    </row>
    <row r="621" spans="1:84" x14ac:dyDescent="0.25">
      <c r="A621" s="29" t="s">
        <v>9122</v>
      </c>
      <c r="B621" s="29">
        <v>310410937271141</v>
      </c>
      <c r="C621" s="29">
        <v>8.9014103279372698E+19</v>
      </c>
      <c r="D621" s="29">
        <v>353118083209307</v>
      </c>
      <c r="E621" s="29">
        <v>55</v>
      </c>
      <c r="F621" s="29">
        <v>11</v>
      </c>
      <c r="G621" s="29">
        <v>1604</v>
      </c>
      <c r="H621" s="29">
        <v>1604</v>
      </c>
      <c r="I621" s="29" t="s">
        <v>9123</v>
      </c>
      <c r="J621" s="29" t="s">
        <v>9124</v>
      </c>
      <c r="K621" s="50">
        <v>2.37911646534965E+16</v>
      </c>
      <c r="L621" s="50">
        <v>9042079365516350</v>
      </c>
      <c r="M621" s="50">
        <v>-2285779557405810</v>
      </c>
      <c r="N621" s="29" t="s">
        <v>18977</v>
      </c>
      <c r="O621" s="29">
        <v>1</v>
      </c>
      <c r="P621" s="29">
        <v>0</v>
      </c>
      <c r="Q621" s="29" t="s">
        <v>8</v>
      </c>
      <c r="R621" s="29" t="s">
        <v>8</v>
      </c>
      <c r="S621" s="29" t="s">
        <v>8</v>
      </c>
      <c r="T621" s="29" t="s">
        <v>8</v>
      </c>
      <c r="U621" s="29" t="s">
        <v>8</v>
      </c>
      <c r="V621" s="29" t="s">
        <v>8</v>
      </c>
      <c r="W621" s="29" t="s">
        <v>8</v>
      </c>
      <c r="X621" s="29" t="s">
        <v>8</v>
      </c>
      <c r="Y621" s="29" t="s">
        <v>8</v>
      </c>
      <c r="Z621" s="29" t="s">
        <v>8</v>
      </c>
      <c r="AA621" s="29" t="s">
        <v>8</v>
      </c>
      <c r="AB621" s="29" t="s">
        <v>8</v>
      </c>
      <c r="AC621" s="29" t="s">
        <v>8</v>
      </c>
      <c r="AD621" s="29" t="s">
        <v>8</v>
      </c>
      <c r="AE621" s="29" t="s">
        <v>8</v>
      </c>
      <c r="AF621" s="29" t="s">
        <v>8</v>
      </c>
      <c r="AG621" s="29" t="s">
        <v>8</v>
      </c>
      <c r="AH621" s="29" t="s">
        <v>8</v>
      </c>
      <c r="AI621" s="29" t="s">
        <v>8</v>
      </c>
      <c r="AJ621" s="29" t="s">
        <v>8</v>
      </c>
      <c r="AK621" s="29" t="s">
        <v>8</v>
      </c>
      <c r="AL621" s="29" t="s">
        <v>8</v>
      </c>
      <c r="AM621" s="29" t="s">
        <v>8</v>
      </c>
      <c r="AN621" s="29" t="s">
        <v>8</v>
      </c>
      <c r="AO621" s="29" t="s">
        <v>8</v>
      </c>
      <c r="AP621" s="29" t="s">
        <v>8</v>
      </c>
      <c r="AQ621" s="29" t="s">
        <v>8</v>
      </c>
      <c r="AR621" s="29" t="s">
        <v>8</v>
      </c>
      <c r="AS621" s="29" t="s">
        <v>8</v>
      </c>
      <c r="AT621" s="29" t="s">
        <v>8</v>
      </c>
      <c r="AU621" s="29" t="s">
        <v>8</v>
      </c>
      <c r="AV621" s="29" t="s">
        <v>8</v>
      </c>
      <c r="AW621" s="29" t="s">
        <v>8</v>
      </c>
      <c r="AX621" s="29" t="s">
        <v>8</v>
      </c>
      <c r="AY621" s="29" t="s">
        <v>8</v>
      </c>
      <c r="AZ621" s="29" t="s">
        <v>8</v>
      </c>
      <c r="BA621" s="29" t="s">
        <v>8</v>
      </c>
      <c r="BB621" s="29" t="s">
        <v>8</v>
      </c>
      <c r="BC621" s="29" t="s">
        <v>8</v>
      </c>
      <c r="BD621" s="29" t="s">
        <v>8</v>
      </c>
      <c r="BE621" s="29" t="s">
        <v>8</v>
      </c>
      <c r="BF621" s="29" t="s">
        <v>8</v>
      </c>
      <c r="BG621" s="29" t="s">
        <v>8</v>
      </c>
      <c r="BH621" s="29" t="s">
        <v>8</v>
      </c>
      <c r="BI621" s="29" t="s">
        <v>8</v>
      </c>
      <c r="BJ621" s="29" t="s">
        <v>8</v>
      </c>
      <c r="BK621" s="29" t="s">
        <v>8</v>
      </c>
      <c r="BL621" s="29" t="s">
        <v>8</v>
      </c>
      <c r="BM621" s="29" t="s">
        <v>8</v>
      </c>
      <c r="BN621" s="29" t="s">
        <v>8</v>
      </c>
      <c r="BO621" s="29" t="s">
        <v>8</v>
      </c>
      <c r="BP621" s="29" t="s">
        <v>8</v>
      </c>
      <c r="BQ621" s="29">
        <v>2</v>
      </c>
      <c r="BR621" s="29" t="s">
        <v>8</v>
      </c>
      <c r="BS621" s="29" t="s">
        <v>9125</v>
      </c>
      <c r="BT621" s="29" t="b">
        <v>0</v>
      </c>
      <c r="BU621" s="29" t="b">
        <v>1</v>
      </c>
      <c r="BV621" s="29" t="b">
        <v>0</v>
      </c>
      <c r="BW621" s="29" t="b">
        <v>1</v>
      </c>
      <c r="BX621" s="29" t="b">
        <v>0</v>
      </c>
      <c r="BY621" s="29" t="b">
        <v>0</v>
      </c>
      <c r="BZ621" s="29" t="b">
        <v>0</v>
      </c>
      <c r="CA621" s="29" t="b">
        <v>0</v>
      </c>
      <c r="CB621" s="29">
        <v>1</v>
      </c>
      <c r="CC621" s="29" t="s">
        <v>9126</v>
      </c>
      <c r="CD621" s="29" t="s">
        <v>9127</v>
      </c>
      <c r="CE621" s="29" t="s">
        <v>9128</v>
      </c>
      <c r="CF621" s="29" t="s">
        <v>9129</v>
      </c>
    </row>
    <row r="622" spans="1:84" x14ac:dyDescent="0.25">
      <c r="A622" s="29" t="s">
        <v>9130</v>
      </c>
      <c r="B622" s="29">
        <v>310410928917370</v>
      </c>
      <c r="C622" s="29">
        <v>8.9014103279289106E+19</v>
      </c>
      <c r="D622" s="29">
        <v>353118081439583</v>
      </c>
      <c r="E622" s="29">
        <v>55</v>
      </c>
      <c r="F622" s="29">
        <v>7</v>
      </c>
      <c r="G622" s="29">
        <v>1605</v>
      </c>
      <c r="H622" s="29">
        <v>1605</v>
      </c>
      <c r="I622" s="29" t="s">
        <v>9131</v>
      </c>
      <c r="J622" s="29" t="s">
        <v>9132</v>
      </c>
      <c r="K622" s="50">
        <v>2.37914374444845E+16</v>
      </c>
      <c r="L622" s="50">
        <v>9042033531861420</v>
      </c>
      <c r="M622" s="50">
        <v>-3.6920863313797504E+16</v>
      </c>
      <c r="N622" s="29" t="s">
        <v>18977</v>
      </c>
      <c r="O622" s="29">
        <v>1</v>
      </c>
      <c r="P622" s="29">
        <v>0</v>
      </c>
      <c r="Q622" s="29" t="s">
        <v>8</v>
      </c>
      <c r="R622" s="29" t="s">
        <v>8</v>
      </c>
      <c r="S622" s="29" t="s">
        <v>8</v>
      </c>
      <c r="T622" s="29" t="s">
        <v>8</v>
      </c>
      <c r="U622" s="29" t="s">
        <v>8</v>
      </c>
      <c r="V622" s="29" t="s">
        <v>8</v>
      </c>
      <c r="W622" s="29" t="s">
        <v>8</v>
      </c>
      <c r="X622" s="29" t="s">
        <v>8</v>
      </c>
      <c r="Y622" s="29" t="s">
        <v>8</v>
      </c>
      <c r="Z622" s="29" t="s">
        <v>8</v>
      </c>
      <c r="AA622" s="29" t="s">
        <v>8</v>
      </c>
      <c r="AB622" s="29" t="s">
        <v>8</v>
      </c>
      <c r="AC622" s="29" t="s">
        <v>8</v>
      </c>
      <c r="AD622" s="29" t="s">
        <v>8</v>
      </c>
      <c r="AE622" s="29" t="s">
        <v>8</v>
      </c>
      <c r="AF622" s="29" t="s">
        <v>8</v>
      </c>
      <c r="AG622" s="29" t="s">
        <v>8</v>
      </c>
      <c r="AH622" s="29" t="s">
        <v>8</v>
      </c>
      <c r="AI622" s="29" t="s">
        <v>8</v>
      </c>
      <c r="AJ622" s="29" t="s">
        <v>8</v>
      </c>
      <c r="AK622" s="29" t="s">
        <v>8</v>
      </c>
      <c r="AL622" s="29" t="s">
        <v>8</v>
      </c>
      <c r="AM622" s="29" t="s">
        <v>8</v>
      </c>
      <c r="AN622" s="29" t="s">
        <v>8</v>
      </c>
      <c r="AO622" s="29" t="s">
        <v>8</v>
      </c>
      <c r="AP622" s="29" t="s">
        <v>8</v>
      </c>
      <c r="AQ622" s="29" t="s">
        <v>8</v>
      </c>
      <c r="AR622" s="29" t="s">
        <v>8</v>
      </c>
      <c r="AS622" s="29" t="s">
        <v>8</v>
      </c>
      <c r="AT622" s="29">
        <v>3</v>
      </c>
      <c r="AU622" s="29" t="s">
        <v>8</v>
      </c>
      <c r="AV622" s="29">
        <v>2</v>
      </c>
      <c r="AW622" s="29">
        <v>4</v>
      </c>
      <c r="AX622" s="29">
        <v>0</v>
      </c>
      <c r="AY622" s="29">
        <v>250</v>
      </c>
      <c r="AZ622" s="29">
        <v>1</v>
      </c>
      <c r="BA622" s="29" t="s">
        <v>8</v>
      </c>
      <c r="BB622" s="29" t="s">
        <v>8</v>
      </c>
      <c r="BC622" s="29" t="s">
        <v>8</v>
      </c>
      <c r="BD622" s="29" t="s">
        <v>8</v>
      </c>
      <c r="BE622" s="29" t="s">
        <v>8</v>
      </c>
      <c r="BF622" s="29" t="s">
        <v>8</v>
      </c>
      <c r="BG622" s="29" t="s">
        <v>8</v>
      </c>
      <c r="BH622" s="29" t="s">
        <v>8</v>
      </c>
      <c r="BI622" s="29" t="s">
        <v>8</v>
      </c>
      <c r="BJ622" s="29" t="s">
        <v>8</v>
      </c>
      <c r="BK622" s="29" t="s">
        <v>8</v>
      </c>
      <c r="BL622" s="29" t="s">
        <v>8</v>
      </c>
      <c r="BM622" s="29" t="s">
        <v>8</v>
      </c>
      <c r="BN622" s="29" t="s">
        <v>8</v>
      </c>
      <c r="BO622" s="29" t="s">
        <v>8</v>
      </c>
      <c r="BP622" s="29" t="s">
        <v>8</v>
      </c>
      <c r="BQ622" s="29" t="s">
        <v>8</v>
      </c>
      <c r="BR622" s="29" t="s">
        <v>8</v>
      </c>
      <c r="BS622" s="29" t="s">
        <v>9133</v>
      </c>
      <c r="BT622" s="29" t="b">
        <v>1</v>
      </c>
      <c r="BU622" s="29" t="b">
        <v>0</v>
      </c>
      <c r="BV622" s="29" t="b">
        <v>1</v>
      </c>
      <c r="BW622" s="29" t="b">
        <v>0</v>
      </c>
      <c r="BX622" s="29" t="b">
        <v>0</v>
      </c>
      <c r="BY622" s="29" t="b">
        <v>0</v>
      </c>
      <c r="BZ622" s="29" t="b">
        <v>0</v>
      </c>
      <c r="CA622" s="29" t="b">
        <v>0</v>
      </c>
      <c r="CB622" s="29">
        <v>1</v>
      </c>
      <c r="CC622" s="29" t="s">
        <v>9134</v>
      </c>
      <c r="CD622" s="29" t="s">
        <v>9135</v>
      </c>
      <c r="CE622" s="29" t="s">
        <v>9136</v>
      </c>
      <c r="CF622" s="29" t="s">
        <v>9137</v>
      </c>
    </row>
    <row r="623" spans="1:84" x14ac:dyDescent="0.25">
      <c r="A623" s="29" t="s">
        <v>9138</v>
      </c>
      <c r="B623" s="29">
        <v>310410928917370</v>
      </c>
      <c r="C623" s="29">
        <v>8.9014103279289106E+19</v>
      </c>
      <c r="D623" s="29">
        <v>353118081439583</v>
      </c>
      <c r="E623" s="29">
        <v>55</v>
      </c>
      <c r="F623" s="29">
        <v>3</v>
      </c>
      <c r="G623" s="29">
        <v>1607</v>
      </c>
      <c r="H623" s="29">
        <v>1607</v>
      </c>
      <c r="I623" s="29" t="s">
        <v>9139</v>
      </c>
      <c r="J623" s="29" t="s">
        <v>9140</v>
      </c>
      <c r="K623" s="50">
        <v>2.3791535888932E+16</v>
      </c>
      <c r="L623" s="50">
        <v>904204221717438</v>
      </c>
      <c r="M623" s="50">
        <v>-254512963874314</v>
      </c>
      <c r="N623" s="29" t="s">
        <v>18977</v>
      </c>
      <c r="O623" s="29">
        <v>1</v>
      </c>
      <c r="P623" s="29">
        <v>0</v>
      </c>
      <c r="Q623" s="29" t="s">
        <v>18975</v>
      </c>
      <c r="R623" s="29" t="s">
        <v>8</v>
      </c>
      <c r="S623" s="29" t="s">
        <v>8</v>
      </c>
      <c r="T623" s="29" t="s">
        <v>8</v>
      </c>
      <c r="U623" s="29" t="s">
        <v>8</v>
      </c>
      <c r="V623" s="29" t="s">
        <v>8</v>
      </c>
      <c r="W623" s="29" t="s">
        <v>8</v>
      </c>
      <c r="X623" s="29" t="s">
        <v>8</v>
      </c>
      <c r="Y623" s="29" t="s">
        <v>8</v>
      </c>
      <c r="Z623" s="29" t="s">
        <v>8</v>
      </c>
      <c r="AA623" s="29" t="s">
        <v>8</v>
      </c>
      <c r="AB623" s="29" t="s">
        <v>8</v>
      </c>
      <c r="AC623" s="29" t="s">
        <v>8</v>
      </c>
      <c r="AD623" s="29" t="s">
        <v>8</v>
      </c>
      <c r="AE623" s="29" t="s">
        <v>8</v>
      </c>
      <c r="AF623" s="29" t="s">
        <v>8</v>
      </c>
      <c r="AG623" s="29">
        <v>1</v>
      </c>
      <c r="AH623" s="29">
        <v>6</v>
      </c>
      <c r="AI623" s="29" t="s">
        <v>2295</v>
      </c>
      <c r="AJ623" s="29">
        <v>1</v>
      </c>
      <c r="AK623" s="29" t="s">
        <v>18982</v>
      </c>
      <c r="AL623" s="29" t="s">
        <v>18998</v>
      </c>
      <c r="AM623" s="29" t="s">
        <v>8</v>
      </c>
      <c r="AN623" s="29" t="s">
        <v>8</v>
      </c>
      <c r="AO623" s="29" t="s">
        <v>8</v>
      </c>
      <c r="AP623" s="29" t="s">
        <v>8</v>
      </c>
      <c r="AQ623" s="29" t="s">
        <v>8</v>
      </c>
      <c r="AR623" s="29" t="s">
        <v>8</v>
      </c>
      <c r="AS623" s="29" t="s">
        <v>8</v>
      </c>
      <c r="AT623" s="29" t="s">
        <v>8</v>
      </c>
      <c r="AU623" s="29" t="s">
        <v>8</v>
      </c>
      <c r="AV623" s="29" t="s">
        <v>8</v>
      </c>
      <c r="AW623" s="29" t="s">
        <v>8</v>
      </c>
      <c r="AX623" s="29" t="s">
        <v>8</v>
      </c>
      <c r="AY623" s="29" t="s">
        <v>8</v>
      </c>
      <c r="AZ623" s="29" t="s">
        <v>8</v>
      </c>
      <c r="BA623" s="29" t="s">
        <v>8</v>
      </c>
      <c r="BB623" s="29" t="s">
        <v>8</v>
      </c>
      <c r="BC623" s="29" t="s">
        <v>8</v>
      </c>
      <c r="BD623" s="29" t="s">
        <v>8</v>
      </c>
      <c r="BE623" s="29" t="s">
        <v>8</v>
      </c>
      <c r="BF623" s="29" t="s">
        <v>8</v>
      </c>
      <c r="BG623" s="29" t="s">
        <v>8</v>
      </c>
      <c r="BH623" s="29" t="s">
        <v>8</v>
      </c>
      <c r="BI623" s="29" t="s">
        <v>8</v>
      </c>
      <c r="BJ623" s="29" t="s">
        <v>8</v>
      </c>
      <c r="BK623" s="29" t="s">
        <v>8</v>
      </c>
      <c r="BL623" s="29" t="s">
        <v>8</v>
      </c>
      <c r="BM623" s="29" t="s">
        <v>8</v>
      </c>
      <c r="BN623" s="29" t="s">
        <v>8</v>
      </c>
      <c r="BO623" s="29" t="s">
        <v>8</v>
      </c>
      <c r="BP623" s="29" t="s">
        <v>8</v>
      </c>
      <c r="BQ623" s="29" t="s">
        <v>8</v>
      </c>
      <c r="BR623" s="29" t="s">
        <v>8</v>
      </c>
      <c r="BS623" s="29" t="s">
        <v>9133</v>
      </c>
      <c r="BT623" s="29" t="b">
        <v>1</v>
      </c>
      <c r="BU623" s="29" t="b">
        <v>0</v>
      </c>
      <c r="BV623" s="29" t="b">
        <v>1</v>
      </c>
      <c r="BW623" s="29" t="b">
        <v>0</v>
      </c>
      <c r="BX623" s="29" t="b">
        <v>0</v>
      </c>
      <c r="BY623" s="29" t="b">
        <v>0</v>
      </c>
      <c r="BZ623" s="29" t="b">
        <v>0</v>
      </c>
      <c r="CA623" s="29" t="b">
        <v>0</v>
      </c>
      <c r="CB623" s="29">
        <v>1</v>
      </c>
      <c r="CC623" s="29" t="s">
        <v>9141</v>
      </c>
      <c r="CD623" s="29" t="s">
        <v>9142</v>
      </c>
      <c r="CE623" s="29" t="s">
        <v>9143</v>
      </c>
      <c r="CF623" s="29" t="s">
        <v>9144</v>
      </c>
    </row>
    <row r="624" spans="1:84" x14ac:dyDescent="0.25">
      <c r="A624" s="29" t="s">
        <v>9145</v>
      </c>
      <c r="B624" s="29">
        <v>310410928917370</v>
      </c>
      <c r="C624" s="29">
        <v>8.9014103279289106E+19</v>
      </c>
      <c r="D624" s="29">
        <v>353118081439583</v>
      </c>
      <c r="E624" s="29">
        <v>55</v>
      </c>
      <c r="F624" s="29">
        <v>9</v>
      </c>
      <c r="G624" s="29">
        <v>1610</v>
      </c>
      <c r="H624" s="29">
        <v>1610</v>
      </c>
      <c r="I624" s="29" t="s">
        <v>9146</v>
      </c>
      <c r="J624" s="29" t="s">
        <v>9147</v>
      </c>
      <c r="K624" s="50">
        <v>2.37930648818404E+16</v>
      </c>
      <c r="L624" s="50">
        <v>9042066830356750</v>
      </c>
      <c r="M624" s="50">
        <v>-5.90743044489834E+16</v>
      </c>
      <c r="N624" s="29" t="s">
        <v>18972</v>
      </c>
      <c r="O624" s="29">
        <v>1</v>
      </c>
      <c r="P624" s="29">
        <v>0</v>
      </c>
      <c r="Q624" s="29" t="s">
        <v>18991</v>
      </c>
      <c r="R624" s="29" t="s">
        <v>8</v>
      </c>
      <c r="S624" s="29" t="s">
        <v>8</v>
      </c>
      <c r="T624" s="29" t="s">
        <v>8</v>
      </c>
      <c r="U624" s="29" t="s">
        <v>8</v>
      </c>
      <c r="V624" s="29">
        <v>5</v>
      </c>
      <c r="W624" s="29" t="s">
        <v>2295</v>
      </c>
      <c r="X624" s="29">
        <v>0</v>
      </c>
      <c r="Y624" s="29" t="s">
        <v>8</v>
      </c>
      <c r="Z624" s="29">
        <v>1</v>
      </c>
      <c r="AA624" s="29" t="s">
        <v>18988</v>
      </c>
      <c r="AB624" s="29" t="s">
        <v>18988</v>
      </c>
      <c r="AC624" s="29" t="s">
        <v>8</v>
      </c>
      <c r="AD624" s="29" t="s">
        <v>8</v>
      </c>
      <c r="AE624" s="29" t="s">
        <v>8</v>
      </c>
      <c r="AF624" s="29" t="s">
        <v>8</v>
      </c>
      <c r="AG624" s="29" t="s">
        <v>8</v>
      </c>
      <c r="AH624" s="29" t="s">
        <v>8</v>
      </c>
      <c r="AI624" s="29" t="s">
        <v>8</v>
      </c>
      <c r="AJ624" s="29" t="s">
        <v>8</v>
      </c>
      <c r="AK624" s="29" t="s">
        <v>8</v>
      </c>
      <c r="AL624" s="29" t="s">
        <v>8</v>
      </c>
      <c r="AM624" s="29" t="s">
        <v>8</v>
      </c>
      <c r="AN624" s="29" t="s">
        <v>8</v>
      </c>
      <c r="AO624" s="29" t="s">
        <v>8</v>
      </c>
      <c r="AP624" s="29" t="s">
        <v>8</v>
      </c>
      <c r="AQ624" s="29" t="s">
        <v>8</v>
      </c>
      <c r="AR624" s="29" t="s">
        <v>8</v>
      </c>
      <c r="AS624" s="29" t="s">
        <v>8</v>
      </c>
      <c r="AT624" s="29" t="s">
        <v>8</v>
      </c>
      <c r="AU624" s="29" t="s">
        <v>8</v>
      </c>
      <c r="AV624" s="29" t="s">
        <v>8</v>
      </c>
      <c r="AW624" s="29" t="s">
        <v>8</v>
      </c>
      <c r="AX624" s="29" t="s">
        <v>8</v>
      </c>
      <c r="AY624" s="29" t="s">
        <v>8</v>
      </c>
      <c r="AZ624" s="29" t="s">
        <v>8</v>
      </c>
      <c r="BA624" s="29" t="s">
        <v>8</v>
      </c>
      <c r="BB624" s="29" t="s">
        <v>8</v>
      </c>
      <c r="BC624" s="29" t="s">
        <v>8</v>
      </c>
      <c r="BD624" s="29" t="s">
        <v>8</v>
      </c>
      <c r="BE624" s="29" t="s">
        <v>8</v>
      </c>
      <c r="BF624" s="29" t="s">
        <v>8</v>
      </c>
      <c r="BG624" s="29" t="s">
        <v>8</v>
      </c>
      <c r="BH624" s="29" t="s">
        <v>8</v>
      </c>
      <c r="BI624" s="29" t="s">
        <v>8</v>
      </c>
      <c r="BJ624" s="29" t="s">
        <v>8</v>
      </c>
      <c r="BK624" s="29" t="s">
        <v>8</v>
      </c>
      <c r="BL624" s="29" t="s">
        <v>8</v>
      </c>
      <c r="BM624" s="29" t="s">
        <v>8</v>
      </c>
      <c r="BN624" s="29" t="s">
        <v>8</v>
      </c>
      <c r="BO624" s="29" t="s">
        <v>8</v>
      </c>
      <c r="BP624" s="29" t="s">
        <v>8</v>
      </c>
      <c r="BQ624" s="29" t="s">
        <v>8</v>
      </c>
      <c r="BR624" s="29" t="s">
        <v>8</v>
      </c>
      <c r="BS624" s="29" t="s">
        <v>9148</v>
      </c>
      <c r="BT624" s="29" t="b">
        <v>1</v>
      </c>
      <c r="BU624" s="29" t="b">
        <v>0</v>
      </c>
      <c r="BV624" s="29" t="b">
        <v>1</v>
      </c>
      <c r="BW624" s="29" t="b">
        <v>0</v>
      </c>
      <c r="BX624" s="29" t="b">
        <v>0</v>
      </c>
      <c r="BY624" s="29" t="b">
        <v>0</v>
      </c>
      <c r="BZ624" s="29" t="b">
        <v>0</v>
      </c>
      <c r="CA624" s="29" t="b">
        <v>0</v>
      </c>
      <c r="CB624" s="29">
        <v>1</v>
      </c>
      <c r="CC624" s="29" t="s">
        <v>9149</v>
      </c>
      <c r="CD624" s="29" t="s">
        <v>9150</v>
      </c>
      <c r="CE624" s="29" t="s">
        <v>9151</v>
      </c>
      <c r="CF624" s="29" t="s">
        <v>9152</v>
      </c>
    </row>
    <row r="625" spans="1:84" x14ac:dyDescent="0.25">
      <c r="A625" s="29" t="s">
        <v>9153</v>
      </c>
      <c r="B625" s="29">
        <v>310410928917370</v>
      </c>
      <c r="C625" s="29">
        <v>8.9014103279289106E+19</v>
      </c>
      <c r="D625" s="29">
        <v>353118081439583</v>
      </c>
      <c r="E625" s="29">
        <v>55</v>
      </c>
      <c r="F625" s="29">
        <v>9</v>
      </c>
      <c r="G625" s="29">
        <v>1611</v>
      </c>
      <c r="H625" s="29">
        <v>1611</v>
      </c>
      <c r="I625" s="29" t="s">
        <v>9154</v>
      </c>
      <c r="J625" s="29" t="s">
        <v>9155</v>
      </c>
      <c r="K625" s="50">
        <v>2.37943499338602E+16</v>
      </c>
      <c r="L625" s="50">
        <v>904193897884719</v>
      </c>
      <c r="M625" s="50">
        <v>-3.9171561678457904E+16</v>
      </c>
      <c r="N625" s="29" t="s">
        <v>18978</v>
      </c>
      <c r="O625" s="29">
        <v>1</v>
      </c>
      <c r="P625" s="29">
        <v>0</v>
      </c>
      <c r="Q625" s="29" t="s">
        <v>18997</v>
      </c>
      <c r="R625" s="29" t="s">
        <v>8</v>
      </c>
      <c r="S625" s="29" t="s">
        <v>8</v>
      </c>
      <c r="T625" s="29" t="s">
        <v>8</v>
      </c>
      <c r="U625" s="29" t="s">
        <v>8</v>
      </c>
      <c r="V625" s="29">
        <v>5</v>
      </c>
      <c r="W625" s="29" t="s">
        <v>2295</v>
      </c>
      <c r="X625" s="29">
        <v>0</v>
      </c>
      <c r="Y625" s="29" t="s">
        <v>8</v>
      </c>
      <c r="Z625" s="29">
        <v>1</v>
      </c>
      <c r="AA625" s="29" t="s">
        <v>18990</v>
      </c>
      <c r="AB625" s="29" t="s">
        <v>18982</v>
      </c>
      <c r="AC625" s="29" t="s">
        <v>8</v>
      </c>
      <c r="AD625" s="29" t="s">
        <v>8</v>
      </c>
      <c r="AE625" s="29" t="s">
        <v>8</v>
      </c>
      <c r="AF625" s="29" t="s">
        <v>8</v>
      </c>
      <c r="AG625" s="29" t="s">
        <v>8</v>
      </c>
      <c r="AH625" s="29" t="s">
        <v>8</v>
      </c>
      <c r="AI625" s="29" t="s">
        <v>8</v>
      </c>
      <c r="AJ625" s="29" t="s">
        <v>8</v>
      </c>
      <c r="AK625" s="29" t="s">
        <v>8</v>
      </c>
      <c r="AL625" s="29" t="s">
        <v>8</v>
      </c>
      <c r="AM625" s="29" t="s">
        <v>8</v>
      </c>
      <c r="AN625" s="29" t="s">
        <v>8</v>
      </c>
      <c r="AO625" s="29" t="s">
        <v>8</v>
      </c>
      <c r="AP625" s="29" t="s">
        <v>8</v>
      </c>
      <c r="AQ625" s="29" t="s">
        <v>8</v>
      </c>
      <c r="AR625" s="29" t="s">
        <v>8</v>
      </c>
      <c r="AS625" s="29" t="s">
        <v>8</v>
      </c>
      <c r="AT625" s="29" t="s">
        <v>8</v>
      </c>
      <c r="AU625" s="29" t="s">
        <v>8</v>
      </c>
      <c r="AV625" s="29" t="s">
        <v>8</v>
      </c>
      <c r="AW625" s="29" t="s">
        <v>8</v>
      </c>
      <c r="AX625" s="29" t="s">
        <v>8</v>
      </c>
      <c r="AY625" s="29" t="s">
        <v>8</v>
      </c>
      <c r="AZ625" s="29" t="s">
        <v>8</v>
      </c>
      <c r="BA625" s="29" t="s">
        <v>8</v>
      </c>
      <c r="BB625" s="29" t="s">
        <v>8</v>
      </c>
      <c r="BC625" s="29" t="s">
        <v>8</v>
      </c>
      <c r="BD625" s="29" t="s">
        <v>8</v>
      </c>
      <c r="BE625" s="29" t="s">
        <v>8</v>
      </c>
      <c r="BF625" s="29" t="s">
        <v>8</v>
      </c>
      <c r="BG625" s="29" t="s">
        <v>8</v>
      </c>
      <c r="BH625" s="29" t="s">
        <v>8</v>
      </c>
      <c r="BI625" s="29" t="s">
        <v>8</v>
      </c>
      <c r="BJ625" s="29" t="s">
        <v>8</v>
      </c>
      <c r="BK625" s="29" t="s">
        <v>8</v>
      </c>
      <c r="BL625" s="29" t="s">
        <v>8</v>
      </c>
      <c r="BM625" s="29" t="s">
        <v>8</v>
      </c>
      <c r="BN625" s="29" t="s">
        <v>8</v>
      </c>
      <c r="BO625" s="29" t="s">
        <v>8</v>
      </c>
      <c r="BP625" s="29" t="s">
        <v>8</v>
      </c>
      <c r="BQ625" s="29" t="s">
        <v>8</v>
      </c>
      <c r="BR625" s="29" t="s">
        <v>8</v>
      </c>
      <c r="BS625" s="29" t="s">
        <v>9156</v>
      </c>
      <c r="BT625" s="29" t="b">
        <v>1</v>
      </c>
      <c r="BU625" s="29" t="b">
        <v>0</v>
      </c>
      <c r="BV625" s="29" t="b">
        <v>1</v>
      </c>
      <c r="BW625" s="29" t="b">
        <v>0</v>
      </c>
      <c r="BX625" s="29" t="b">
        <v>0</v>
      </c>
      <c r="BY625" s="29" t="b">
        <v>0</v>
      </c>
      <c r="BZ625" s="29" t="b">
        <v>0</v>
      </c>
      <c r="CA625" s="29" t="b">
        <v>0</v>
      </c>
      <c r="CB625" s="29">
        <v>1</v>
      </c>
      <c r="CC625" s="29" t="s">
        <v>9157</v>
      </c>
      <c r="CD625" s="29" t="s">
        <v>9158</v>
      </c>
      <c r="CE625" s="29" t="s">
        <v>9159</v>
      </c>
      <c r="CF625" s="29" t="s">
        <v>9160</v>
      </c>
    </row>
    <row r="626" spans="1:84" x14ac:dyDescent="0.25">
      <c r="A626" s="29" t="s">
        <v>9161</v>
      </c>
      <c r="B626" s="29">
        <v>310410928917370</v>
      </c>
      <c r="C626" s="29">
        <v>8.9014103279289106E+19</v>
      </c>
      <c r="D626" s="29">
        <v>353118081439583</v>
      </c>
      <c r="E626" s="29">
        <v>55</v>
      </c>
      <c r="F626" s="29">
        <v>3</v>
      </c>
      <c r="G626" s="29">
        <v>1608</v>
      </c>
      <c r="H626" s="29">
        <v>1608</v>
      </c>
      <c r="I626" s="29" t="s">
        <v>9162</v>
      </c>
      <c r="J626" s="29" t="s">
        <v>9163</v>
      </c>
      <c r="K626" s="50">
        <v>2.37948832671475E+16</v>
      </c>
      <c r="L626" s="50">
        <v>9041799389361850</v>
      </c>
      <c r="M626" s="50">
        <v>-2554545140237950</v>
      </c>
      <c r="N626" s="29" t="s">
        <v>18977</v>
      </c>
      <c r="O626" s="29">
        <v>1</v>
      </c>
      <c r="P626" s="29">
        <v>0</v>
      </c>
      <c r="Q626" s="29" t="s">
        <v>19055</v>
      </c>
      <c r="R626" s="29" t="s">
        <v>8</v>
      </c>
      <c r="S626" s="29" t="s">
        <v>8</v>
      </c>
      <c r="T626" s="29" t="s">
        <v>8</v>
      </c>
      <c r="U626" s="29" t="s">
        <v>8</v>
      </c>
      <c r="V626" s="29" t="s">
        <v>8</v>
      </c>
      <c r="W626" s="29" t="s">
        <v>8</v>
      </c>
      <c r="X626" s="29" t="s">
        <v>8</v>
      </c>
      <c r="Y626" s="29" t="s">
        <v>8</v>
      </c>
      <c r="Z626" s="29" t="s">
        <v>8</v>
      </c>
      <c r="AA626" s="29" t="s">
        <v>8</v>
      </c>
      <c r="AB626" s="29" t="s">
        <v>8</v>
      </c>
      <c r="AC626" s="29" t="s">
        <v>8</v>
      </c>
      <c r="AD626" s="29" t="s">
        <v>8</v>
      </c>
      <c r="AE626" s="29" t="s">
        <v>8</v>
      </c>
      <c r="AF626" s="29" t="s">
        <v>8</v>
      </c>
      <c r="AG626" s="29">
        <v>1</v>
      </c>
      <c r="AH626" s="29">
        <v>6</v>
      </c>
      <c r="AI626" s="29" t="s">
        <v>2295</v>
      </c>
      <c r="AJ626" s="29">
        <v>1</v>
      </c>
      <c r="AK626" s="29" t="s">
        <v>18990</v>
      </c>
      <c r="AL626" s="29" t="s">
        <v>19001</v>
      </c>
      <c r="AM626" s="29" t="s">
        <v>8</v>
      </c>
      <c r="AN626" s="29" t="s">
        <v>8</v>
      </c>
      <c r="AO626" s="29" t="s">
        <v>8</v>
      </c>
      <c r="AP626" s="29" t="s">
        <v>8</v>
      </c>
      <c r="AQ626" s="29" t="s">
        <v>8</v>
      </c>
      <c r="AR626" s="29" t="s">
        <v>8</v>
      </c>
      <c r="AS626" s="29" t="s">
        <v>8</v>
      </c>
      <c r="AT626" s="29" t="s">
        <v>8</v>
      </c>
      <c r="AU626" s="29" t="s">
        <v>8</v>
      </c>
      <c r="AV626" s="29" t="s">
        <v>8</v>
      </c>
      <c r="AW626" s="29" t="s">
        <v>8</v>
      </c>
      <c r="AX626" s="29" t="s">
        <v>8</v>
      </c>
      <c r="AY626" s="29" t="s">
        <v>8</v>
      </c>
      <c r="AZ626" s="29" t="s">
        <v>8</v>
      </c>
      <c r="BA626" s="29" t="s">
        <v>8</v>
      </c>
      <c r="BB626" s="29" t="s">
        <v>8</v>
      </c>
      <c r="BC626" s="29" t="s">
        <v>8</v>
      </c>
      <c r="BD626" s="29" t="s">
        <v>8</v>
      </c>
      <c r="BE626" s="29" t="s">
        <v>8</v>
      </c>
      <c r="BF626" s="29" t="s">
        <v>8</v>
      </c>
      <c r="BG626" s="29" t="s">
        <v>8</v>
      </c>
      <c r="BH626" s="29" t="s">
        <v>8</v>
      </c>
      <c r="BI626" s="29" t="s">
        <v>8</v>
      </c>
      <c r="BJ626" s="29" t="s">
        <v>8</v>
      </c>
      <c r="BK626" s="29" t="s">
        <v>8</v>
      </c>
      <c r="BL626" s="29" t="s">
        <v>8</v>
      </c>
      <c r="BM626" s="29" t="s">
        <v>8</v>
      </c>
      <c r="BN626" s="29" t="s">
        <v>8</v>
      </c>
      <c r="BO626" s="29" t="s">
        <v>8</v>
      </c>
      <c r="BP626" s="29" t="s">
        <v>8</v>
      </c>
      <c r="BQ626" s="29" t="s">
        <v>8</v>
      </c>
      <c r="BR626" s="29" t="s">
        <v>8</v>
      </c>
      <c r="BS626" s="29" t="s">
        <v>9164</v>
      </c>
      <c r="BT626" s="29" t="b">
        <v>1</v>
      </c>
      <c r="BU626" s="29" t="b">
        <v>0</v>
      </c>
      <c r="BV626" s="29" t="b">
        <v>1</v>
      </c>
      <c r="BW626" s="29" t="b">
        <v>0</v>
      </c>
      <c r="BX626" s="29" t="b">
        <v>0</v>
      </c>
      <c r="BY626" s="29" t="b">
        <v>0</v>
      </c>
      <c r="BZ626" s="29" t="b">
        <v>0</v>
      </c>
      <c r="CA626" s="29" t="b">
        <v>0</v>
      </c>
      <c r="CB626" s="29">
        <v>1</v>
      </c>
      <c r="CC626" s="29" t="s">
        <v>9165</v>
      </c>
      <c r="CD626" s="29" t="s">
        <v>9166</v>
      </c>
      <c r="CE626" s="29" t="s">
        <v>9167</v>
      </c>
      <c r="CF626" s="29" t="s">
        <v>9168</v>
      </c>
    </row>
    <row r="627" spans="1:84" x14ac:dyDescent="0.25">
      <c r="A627" s="29" t="s">
        <v>9169</v>
      </c>
      <c r="B627" s="29">
        <v>310410928917370</v>
      </c>
      <c r="C627" s="29">
        <v>8.9014103279289106E+19</v>
      </c>
      <c r="D627" s="29">
        <v>353118081439583</v>
      </c>
      <c r="E627" s="29">
        <v>55</v>
      </c>
      <c r="F627" s="29">
        <v>9</v>
      </c>
      <c r="G627" s="29">
        <v>1612</v>
      </c>
      <c r="H627" s="29">
        <v>1612</v>
      </c>
      <c r="I627" s="29" t="s">
        <v>9170</v>
      </c>
      <c r="J627" s="29" t="s">
        <v>9171</v>
      </c>
      <c r="K627" s="50">
        <v>2379493583206650</v>
      </c>
      <c r="L627" s="50">
        <v>9041619696841870</v>
      </c>
      <c r="M627" s="50">
        <v>-2.59054219912565E+16</v>
      </c>
      <c r="N627" s="29" t="s">
        <v>18977</v>
      </c>
      <c r="O627" s="29">
        <v>1</v>
      </c>
      <c r="P627" s="29">
        <v>0</v>
      </c>
      <c r="Q627" s="29" t="s">
        <v>18998</v>
      </c>
      <c r="R627" s="29" t="s">
        <v>8</v>
      </c>
      <c r="S627" s="29" t="s">
        <v>8</v>
      </c>
      <c r="T627" s="29" t="s">
        <v>8</v>
      </c>
      <c r="U627" s="29" t="s">
        <v>8</v>
      </c>
      <c r="V627" s="29">
        <v>5</v>
      </c>
      <c r="W627" s="29" t="s">
        <v>2295</v>
      </c>
      <c r="X627" s="29">
        <v>0</v>
      </c>
      <c r="Y627" s="29" t="s">
        <v>8</v>
      </c>
      <c r="Z627" s="29">
        <v>1</v>
      </c>
      <c r="AA627" s="29" t="s">
        <v>18990</v>
      </c>
      <c r="AB627" s="29" t="s">
        <v>18982</v>
      </c>
      <c r="AC627" s="29" t="s">
        <v>8</v>
      </c>
      <c r="AD627" s="29" t="s">
        <v>8</v>
      </c>
      <c r="AE627" s="29" t="s">
        <v>8</v>
      </c>
      <c r="AF627" s="29" t="s">
        <v>8</v>
      </c>
      <c r="AG627" s="29" t="s">
        <v>8</v>
      </c>
      <c r="AH627" s="29" t="s">
        <v>8</v>
      </c>
      <c r="AI627" s="29" t="s">
        <v>8</v>
      </c>
      <c r="AJ627" s="29" t="s">
        <v>8</v>
      </c>
      <c r="AK627" s="29" t="s">
        <v>8</v>
      </c>
      <c r="AL627" s="29" t="s">
        <v>8</v>
      </c>
      <c r="AM627" s="29" t="s">
        <v>8</v>
      </c>
      <c r="AN627" s="29" t="s">
        <v>8</v>
      </c>
      <c r="AO627" s="29" t="s">
        <v>8</v>
      </c>
      <c r="AP627" s="29" t="s">
        <v>8</v>
      </c>
      <c r="AQ627" s="29" t="s">
        <v>8</v>
      </c>
      <c r="AR627" s="29" t="s">
        <v>8</v>
      </c>
      <c r="AS627" s="29" t="s">
        <v>8</v>
      </c>
      <c r="AT627" s="29" t="s">
        <v>8</v>
      </c>
      <c r="AU627" s="29" t="s">
        <v>8</v>
      </c>
      <c r="AV627" s="29" t="s">
        <v>8</v>
      </c>
      <c r="AW627" s="29" t="s">
        <v>8</v>
      </c>
      <c r="AX627" s="29" t="s">
        <v>8</v>
      </c>
      <c r="AY627" s="29" t="s">
        <v>8</v>
      </c>
      <c r="AZ627" s="29" t="s">
        <v>8</v>
      </c>
      <c r="BA627" s="29" t="s">
        <v>8</v>
      </c>
      <c r="BB627" s="29" t="s">
        <v>8</v>
      </c>
      <c r="BC627" s="29" t="s">
        <v>8</v>
      </c>
      <c r="BD627" s="29" t="s">
        <v>8</v>
      </c>
      <c r="BE627" s="29" t="s">
        <v>8</v>
      </c>
      <c r="BF627" s="29" t="s">
        <v>8</v>
      </c>
      <c r="BG627" s="29" t="s">
        <v>8</v>
      </c>
      <c r="BH627" s="29" t="s">
        <v>8</v>
      </c>
      <c r="BI627" s="29" t="s">
        <v>8</v>
      </c>
      <c r="BJ627" s="29" t="s">
        <v>8</v>
      </c>
      <c r="BK627" s="29" t="s">
        <v>8</v>
      </c>
      <c r="BL627" s="29" t="s">
        <v>8</v>
      </c>
      <c r="BM627" s="29" t="s">
        <v>8</v>
      </c>
      <c r="BN627" s="29" t="s">
        <v>8</v>
      </c>
      <c r="BO627" s="29" t="s">
        <v>8</v>
      </c>
      <c r="BP627" s="29" t="s">
        <v>8</v>
      </c>
      <c r="BQ627" s="29" t="s">
        <v>8</v>
      </c>
      <c r="BR627" s="29" t="s">
        <v>8</v>
      </c>
      <c r="BS627" s="29" t="s">
        <v>9172</v>
      </c>
      <c r="BT627" s="29" t="b">
        <v>1</v>
      </c>
      <c r="BU627" s="29" t="b">
        <v>0</v>
      </c>
      <c r="BV627" s="29" t="b">
        <v>1</v>
      </c>
      <c r="BW627" s="29" t="b">
        <v>0</v>
      </c>
      <c r="BX627" s="29" t="b">
        <v>0</v>
      </c>
      <c r="BY627" s="29" t="b">
        <v>0</v>
      </c>
      <c r="BZ627" s="29" t="b">
        <v>0</v>
      </c>
      <c r="CA627" s="29" t="b">
        <v>0</v>
      </c>
      <c r="CB627" s="29">
        <v>1</v>
      </c>
      <c r="CC627" s="29" t="s">
        <v>9173</v>
      </c>
      <c r="CD627" s="29" t="s">
        <v>9174</v>
      </c>
      <c r="CE627" s="29" t="s">
        <v>9175</v>
      </c>
      <c r="CF627" s="29" t="s">
        <v>9176</v>
      </c>
    </row>
    <row r="628" spans="1:84" x14ac:dyDescent="0.25">
      <c r="A628" s="29" t="s">
        <v>9177</v>
      </c>
      <c r="B628" s="29">
        <v>310410928917370</v>
      </c>
      <c r="C628" s="29">
        <v>8.9014103279289106E+19</v>
      </c>
      <c r="D628" s="29">
        <v>353118081439583</v>
      </c>
      <c r="E628" s="29">
        <v>55</v>
      </c>
      <c r="F628" s="29">
        <v>3</v>
      </c>
      <c r="G628" s="29">
        <v>1609</v>
      </c>
      <c r="H628" s="29">
        <v>1609</v>
      </c>
      <c r="I628" s="29" t="s">
        <v>9178</v>
      </c>
      <c r="J628" s="29" t="s">
        <v>9179</v>
      </c>
      <c r="K628" s="50">
        <v>2.37894648739383E+16</v>
      </c>
      <c r="L628" s="50">
        <v>9041323552635460</v>
      </c>
      <c r="M628" s="50">
        <v>-3511606115636420</v>
      </c>
      <c r="N628" s="29" t="s">
        <v>18972</v>
      </c>
      <c r="O628" s="29">
        <v>1</v>
      </c>
      <c r="P628" s="29">
        <v>0</v>
      </c>
      <c r="Q628" s="29" t="s">
        <v>18991</v>
      </c>
      <c r="R628" s="29" t="s">
        <v>8</v>
      </c>
      <c r="S628" s="29" t="s">
        <v>8</v>
      </c>
      <c r="T628" s="29" t="s">
        <v>8</v>
      </c>
      <c r="U628" s="29" t="s">
        <v>8</v>
      </c>
      <c r="V628" s="29" t="s">
        <v>8</v>
      </c>
      <c r="W628" s="29" t="s">
        <v>8</v>
      </c>
      <c r="X628" s="29" t="s">
        <v>8</v>
      </c>
      <c r="Y628" s="29" t="s">
        <v>8</v>
      </c>
      <c r="Z628" s="29" t="s">
        <v>8</v>
      </c>
      <c r="AA628" s="29" t="s">
        <v>8</v>
      </c>
      <c r="AB628" s="29" t="s">
        <v>8</v>
      </c>
      <c r="AC628" s="29" t="s">
        <v>8</v>
      </c>
      <c r="AD628" s="29" t="s">
        <v>8</v>
      </c>
      <c r="AE628" s="29" t="s">
        <v>8</v>
      </c>
      <c r="AF628" s="29" t="s">
        <v>8</v>
      </c>
      <c r="AG628" s="29">
        <v>1</v>
      </c>
      <c r="AH628" s="29">
        <v>6</v>
      </c>
      <c r="AI628" s="29" t="s">
        <v>2295</v>
      </c>
      <c r="AJ628" s="29">
        <v>1</v>
      </c>
      <c r="AK628" s="29" t="s">
        <v>18993</v>
      </c>
      <c r="AL628" s="29" t="s">
        <v>18991</v>
      </c>
      <c r="AM628" s="29" t="s">
        <v>8</v>
      </c>
      <c r="AN628" s="29" t="s">
        <v>8</v>
      </c>
      <c r="AO628" s="29" t="s">
        <v>8</v>
      </c>
      <c r="AP628" s="29" t="s">
        <v>8</v>
      </c>
      <c r="AQ628" s="29" t="s">
        <v>8</v>
      </c>
      <c r="AR628" s="29" t="s">
        <v>8</v>
      </c>
      <c r="AS628" s="29" t="s">
        <v>8</v>
      </c>
      <c r="AT628" s="29" t="s">
        <v>8</v>
      </c>
      <c r="AU628" s="29" t="s">
        <v>8</v>
      </c>
      <c r="AV628" s="29" t="s">
        <v>8</v>
      </c>
      <c r="AW628" s="29" t="s">
        <v>8</v>
      </c>
      <c r="AX628" s="29" t="s">
        <v>8</v>
      </c>
      <c r="AY628" s="29" t="s">
        <v>8</v>
      </c>
      <c r="AZ628" s="29" t="s">
        <v>8</v>
      </c>
      <c r="BA628" s="29" t="s">
        <v>8</v>
      </c>
      <c r="BB628" s="29" t="s">
        <v>8</v>
      </c>
      <c r="BC628" s="29" t="s">
        <v>8</v>
      </c>
      <c r="BD628" s="29" t="s">
        <v>8</v>
      </c>
      <c r="BE628" s="29" t="s">
        <v>8</v>
      </c>
      <c r="BF628" s="29" t="s">
        <v>8</v>
      </c>
      <c r="BG628" s="29" t="s">
        <v>8</v>
      </c>
      <c r="BH628" s="29" t="s">
        <v>8</v>
      </c>
      <c r="BI628" s="29" t="s">
        <v>8</v>
      </c>
      <c r="BJ628" s="29" t="s">
        <v>8</v>
      </c>
      <c r="BK628" s="29" t="s">
        <v>8</v>
      </c>
      <c r="BL628" s="29" t="s">
        <v>8</v>
      </c>
      <c r="BM628" s="29" t="s">
        <v>8</v>
      </c>
      <c r="BN628" s="29" t="s">
        <v>8</v>
      </c>
      <c r="BO628" s="29" t="s">
        <v>8</v>
      </c>
      <c r="BP628" s="29" t="s">
        <v>8</v>
      </c>
      <c r="BQ628" s="29" t="s">
        <v>8</v>
      </c>
      <c r="BR628" s="29" t="s">
        <v>8</v>
      </c>
      <c r="BS628" s="29" t="s">
        <v>9180</v>
      </c>
      <c r="BT628" s="29" t="b">
        <v>1</v>
      </c>
      <c r="BU628" s="29" t="b">
        <v>0</v>
      </c>
      <c r="BV628" s="29" t="b">
        <v>1</v>
      </c>
      <c r="BW628" s="29" t="b">
        <v>0</v>
      </c>
      <c r="BX628" s="29" t="b">
        <v>0</v>
      </c>
      <c r="BY628" s="29" t="b">
        <v>0</v>
      </c>
      <c r="BZ628" s="29" t="b">
        <v>0</v>
      </c>
      <c r="CA628" s="29" t="b">
        <v>0</v>
      </c>
      <c r="CB628" s="29">
        <v>1</v>
      </c>
      <c r="CC628" s="29" t="s">
        <v>9181</v>
      </c>
      <c r="CD628" s="29" t="s">
        <v>9182</v>
      </c>
      <c r="CE628" s="29" t="s">
        <v>9183</v>
      </c>
      <c r="CF628" s="29" t="s">
        <v>9184</v>
      </c>
    </row>
    <row r="629" spans="1:84" x14ac:dyDescent="0.25">
      <c r="A629" s="29" t="s">
        <v>9185</v>
      </c>
      <c r="B629" s="29">
        <v>310410928917370</v>
      </c>
      <c r="C629" s="29">
        <v>8.9014103279289106E+19</v>
      </c>
      <c r="D629" s="29">
        <v>353118081439583</v>
      </c>
      <c r="E629" s="29">
        <v>55</v>
      </c>
      <c r="F629" s="29">
        <v>7</v>
      </c>
      <c r="G629" s="29">
        <v>1606</v>
      </c>
      <c r="H629" s="29">
        <v>1606</v>
      </c>
      <c r="I629" s="29" t="s">
        <v>9186</v>
      </c>
      <c r="J629" s="29" t="s">
        <v>9187</v>
      </c>
      <c r="K629" s="50">
        <v>2378950471926180</v>
      </c>
      <c r="L629" s="50">
        <v>9041315829336010</v>
      </c>
      <c r="M629" s="50">
        <v>-3.41555357044586E+16</v>
      </c>
      <c r="N629" s="29" t="s">
        <v>18977</v>
      </c>
      <c r="O629" s="29">
        <v>1</v>
      </c>
      <c r="P629" s="29">
        <v>0</v>
      </c>
      <c r="Q629" s="29" t="s">
        <v>8</v>
      </c>
      <c r="R629" s="29" t="s">
        <v>8</v>
      </c>
      <c r="S629" s="29" t="s">
        <v>8</v>
      </c>
      <c r="T629" s="29" t="s">
        <v>8</v>
      </c>
      <c r="U629" s="29" t="s">
        <v>8</v>
      </c>
      <c r="V629" s="29" t="s">
        <v>8</v>
      </c>
      <c r="W629" s="29" t="s">
        <v>8</v>
      </c>
      <c r="X629" s="29" t="s">
        <v>8</v>
      </c>
      <c r="Y629" s="29" t="s">
        <v>8</v>
      </c>
      <c r="Z629" s="29" t="s">
        <v>8</v>
      </c>
      <c r="AA629" s="29" t="s">
        <v>8</v>
      </c>
      <c r="AB629" s="29" t="s">
        <v>8</v>
      </c>
      <c r="AC629" s="29" t="s">
        <v>8</v>
      </c>
      <c r="AD629" s="29" t="s">
        <v>8</v>
      </c>
      <c r="AE629" s="29" t="s">
        <v>8</v>
      </c>
      <c r="AF629" s="29" t="s">
        <v>8</v>
      </c>
      <c r="AG629" s="29" t="s">
        <v>8</v>
      </c>
      <c r="AH629" s="29" t="s">
        <v>8</v>
      </c>
      <c r="AI629" s="29" t="s">
        <v>8</v>
      </c>
      <c r="AJ629" s="29" t="s">
        <v>8</v>
      </c>
      <c r="AK629" s="29" t="s">
        <v>8</v>
      </c>
      <c r="AL629" s="29" t="s">
        <v>8</v>
      </c>
      <c r="AM629" s="29" t="s">
        <v>8</v>
      </c>
      <c r="AN629" s="29" t="s">
        <v>8</v>
      </c>
      <c r="AO629" s="29" t="s">
        <v>8</v>
      </c>
      <c r="AP629" s="29" t="s">
        <v>8</v>
      </c>
      <c r="AQ629" s="29" t="s">
        <v>8</v>
      </c>
      <c r="AR629" s="29" t="s">
        <v>8</v>
      </c>
      <c r="AS629" s="29" t="s">
        <v>8</v>
      </c>
      <c r="AT629" s="29">
        <v>5</v>
      </c>
      <c r="AU629" s="29" t="s">
        <v>8</v>
      </c>
      <c r="AV629" s="29">
        <v>2</v>
      </c>
      <c r="AW629" s="29">
        <v>1</v>
      </c>
      <c r="AX629" s="29">
        <v>0</v>
      </c>
      <c r="AY629" s="29">
        <v>50</v>
      </c>
      <c r="AZ629" s="29">
        <v>1</v>
      </c>
      <c r="BA629" s="29" t="s">
        <v>8</v>
      </c>
      <c r="BB629" s="29" t="s">
        <v>8</v>
      </c>
      <c r="BC629" s="29" t="s">
        <v>8</v>
      </c>
      <c r="BD629" s="29" t="s">
        <v>8</v>
      </c>
      <c r="BE629" s="29" t="s">
        <v>8</v>
      </c>
      <c r="BF629" s="29" t="s">
        <v>8</v>
      </c>
      <c r="BG629" s="29" t="s">
        <v>8</v>
      </c>
      <c r="BH629" s="29" t="s">
        <v>8</v>
      </c>
      <c r="BI629" s="29" t="s">
        <v>8</v>
      </c>
      <c r="BJ629" s="29" t="s">
        <v>8</v>
      </c>
      <c r="BK629" s="29" t="s">
        <v>8</v>
      </c>
      <c r="BL629" s="29" t="s">
        <v>8</v>
      </c>
      <c r="BM629" s="29" t="s">
        <v>8</v>
      </c>
      <c r="BN629" s="29" t="s">
        <v>8</v>
      </c>
      <c r="BO629" s="29" t="s">
        <v>8</v>
      </c>
      <c r="BP629" s="29" t="s">
        <v>8</v>
      </c>
      <c r="BQ629" s="29" t="s">
        <v>8</v>
      </c>
      <c r="BR629" s="29" t="s">
        <v>8</v>
      </c>
      <c r="BS629" s="29" t="s">
        <v>9188</v>
      </c>
      <c r="BT629" s="29" t="b">
        <v>1</v>
      </c>
      <c r="BU629" s="29" t="b">
        <v>0</v>
      </c>
      <c r="BV629" s="29" t="b">
        <v>1</v>
      </c>
      <c r="BW629" s="29" t="b">
        <v>0</v>
      </c>
      <c r="BX629" s="29" t="b">
        <v>0</v>
      </c>
      <c r="BY629" s="29" t="b">
        <v>0</v>
      </c>
      <c r="BZ629" s="29" t="b">
        <v>0</v>
      </c>
      <c r="CA629" s="29" t="b">
        <v>0</v>
      </c>
      <c r="CB629" s="29">
        <v>1</v>
      </c>
      <c r="CC629" s="29" t="s">
        <v>9189</v>
      </c>
      <c r="CD629" s="29" t="s">
        <v>9190</v>
      </c>
      <c r="CE629" s="29" t="s">
        <v>9191</v>
      </c>
      <c r="CF629" s="29" t="s">
        <v>9192</v>
      </c>
    </row>
    <row r="630" spans="1:84" x14ac:dyDescent="0.25">
      <c r="A630" s="29" t="s">
        <v>9193</v>
      </c>
      <c r="B630" s="29">
        <v>310410942995952</v>
      </c>
      <c r="C630" s="29">
        <v>8.9014103279429894E+19</v>
      </c>
      <c r="D630" s="29">
        <v>353118083539513</v>
      </c>
      <c r="E630" s="29">
        <v>55</v>
      </c>
      <c r="F630" s="29">
        <v>8</v>
      </c>
      <c r="G630" s="29">
        <v>1589</v>
      </c>
      <c r="H630" s="29">
        <v>1589</v>
      </c>
      <c r="I630" s="29" t="s">
        <v>9194</v>
      </c>
      <c r="J630" s="29" t="s">
        <v>9195</v>
      </c>
      <c r="K630" s="50">
        <v>2.37911744322568E+16</v>
      </c>
      <c r="L630" s="50">
        <v>90417485783764</v>
      </c>
      <c r="M630" s="50">
        <v>-5643653281757730</v>
      </c>
      <c r="N630" s="29" t="s">
        <v>18972</v>
      </c>
      <c r="O630" s="29">
        <v>1</v>
      </c>
      <c r="P630" s="29">
        <v>0</v>
      </c>
      <c r="Q630" s="29" t="s">
        <v>8</v>
      </c>
      <c r="R630" s="29">
        <v>2</v>
      </c>
      <c r="S630" s="29">
        <v>3</v>
      </c>
      <c r="T630" s="29" t="s">
        <v>8</v>
      </c>
      <c r="U630" s="29">
        <v>25</v>
      </c>
      <c r="V630" s="29" t="s">
        <v>8</v>
      </c>
      <c r="W630" s="29" t="s">
        <v>8</v>
      </c>
      <c r="X630" s="29" t="s">
        <v>8</v>
      </c>
      <c r="Y630" s="29" t="s">
        <v>8</v>
      </c>
      <c r="Z630" s="29" t="s">
        <v>8</v>
      </c>
      <c r="AA630" s="29" t="s">
        <v>8</v>
      </c>
      <c r="AB630" s="29" t="s">
        <v>8</v>
      </c>
      <c r="AC630" s="29" t="s">
        <v>8</v>
      </c>
      <c r="AD630" s="29" t="s">
        <v>8</v>
      </c>
      <c r="AE630" s="29" t="s">
        <v>8</v>
      </c>
      <c r="AF630" s="29" t="s">
        <v>8</v>
      </c>
      <c r="AG630" s="29" t="s">
        <v>8</v>
      </c>
      <c r="AH630" s="29" t="s">
        <v>8</v>
      </c>
      <c r="AI630" s="29" t="s">
        <v>8</v>
      </c>
      <c r="AJ630" s="29" t="s">
        <v>8</v>
      </c>
      <c r="AK630" s="29" t="s">
        <v>8</v>
      </c>
      <c r="AL630" s="29" t="s">
        <v>8</v>
      </c>
      <c r="AM630" s="29" t="s">
        <v>8</v>
      </c>
      <c r="AN630" s="29" t="s">
        <v>8</v>
      </c>
      <c r="AO630" s="29" t="s">
        <v>8</v>
      </c>
      <c r="AP630" s="29" t="s">
        <v>8</v>
      </c>
      <c r="AQ630" s="29" t="s">
        <v>8</v>
      </c>
      <c r="AR630" s="29" t="s">
        <v>8</v>
      </c>
      <c r="AS630" s="29" t="s">
        <v>8</v>
      </c>
      <c r="AT630" s="29" t="s">
        <v>8</v>
      </c>
      <c r="AU630" s="29" t="s">
        <v>8</v>
      </c>
      <c r="AV630" s="29" t="s">
        <v>8</v>
      </c>
      <c r="AW630" s="29" t="s">
        <v>8</v>
      </c>
      <c r="AX630" s="29" t="s">
        <v>8</v>
      </c>
      <c r="AY630" s="29" t="s">
        <v>8</v>
      </c>
      <c r="AZ630" s="29" t="s">
        <v>8</v>
      </c>
      <c r="BA630" s="29" t="s">
        <v>8</v>
      </c>
      <c r="BB630" s="29" t="s">
        <v>8</v>
      </c>
      <c r="BC630" s="29" t="s">
        <v>8</v>
      </c>
      <c r="BD630" s="29" t="s">
        <v>8</v>
      </c>
      <c r="BE630" s="29" t="s">
        <v>8</v>
      </c>
      <c r="BF630" s="29" t="s">
        <v>8</v>
      </c>
      <c r="BG630" s="29" t="s">
        <v>8</v>
      </c>
      <c r="BH630" s="29" t="s">
        <v>8</v>
      </c>
      <c r="BI630" s="29" t="s">
        <v>8</v>
      </c>
      <c r="BJ630" s="29" t="s">
        <v>8</v>
      </c>
      <c r="BK630" s="29" t="s">
        <v>8</v>
      </c>
      <c r="BL630" s="29" t="s">
        <v>8</v>
      </c>
      <c r="BM630" s="29" t="s">
        <v>8</v>
      </c>
      <c r="BN630" s="29" t="s">
        <v>8</v>
      </c>
      <c r="BO630" s="29" t="s">
        <v>8</v>
      </c>
      <c r="BP630" s="29" t="s">
        <v>8</v>
      </c>
      <c r="BQ630" s="29" t="s">
        <v>8</v>
      </c>
      <c r="BR630" s="29" t="s">
        <v>8</v>
      </c>
      <c r="BS630" s="29" t="s">
        <v>9196</v>
      </c>
      <c r="BT630" s="29" t="b">
        <v>0</v>
      </c>
      <c r="BU630" s="29" t="b">
        <v>0</v>
      </c>
      <c r="BV630" s="29" t="b">
        <v>0</v>
      </c>
      <c r="BW630" s="29" t="b">
        <v>0</v>
      </c>
      <c r="BX630" s="29" t="b">
        <v>0</v>
      </c>
      <c r="BY630" s="29" t="b">
        <v>1</v>
      </c>
      <c r="BZ630" s="29" t="b">
        <v>1</v>
      </c>
      <c r="CA630" s="29" t="b">
        <v>0</v>
      </c>
      <c r="CB630" s="29">
        <v>1</v>
      </c>
      <c r="CC630" s="29" t="s">
        <v>9197</v>
      </c>
      <c r="CD630" s="29" t="s">
        <v>9198</v>
      </c>
      <c r="CE630" s="29" t="s">
        <v>9199</v>
      </c>
      <c r="CF630" s="29" t="s">
        <v>9200</v>
      </c>
    </row>
    <row r="631" spans="1:84" x14ac:dyDescent="0.25">
      <c r="A631" s="29" t="s">
        <v>9201</v>
      </c>
      <c r="B631" s="29">
        <v>310410942995952</v>
      </c>
      <c r="C631" s="29">
        <v>8.9014103279429894E+19</v>
      </c>
      <c r="D631" s="29">
        <v>353118083539513</v>
      </c>
      <c r="E631" s="29">
        <v>55</v>
      </c>
      <c r="F631" s="29">
        <v>8</v>
      </c>
      <c r="G631" s="29">
        <v>1590</v>
      </c>
      <c r="H631" s="29">
        <v>1590</v>
      </c>
      <c r="I631" s="29" t="s">
        <v>9202</v>
      </c>
      <c r="J631" s="29" t="s">
        <v>9203</v>
      </c>
      <c r="K631" s="50">
        <v>2379161030326410</v>
      </c>
      <c r="L631" s="50">
        <v>9041725441088450</v>
      </c>
      <c r="M631" s="50">
        <v>-4687670670780080</v>
      </c>
      <c r="N631" s="29" t="s">
        <v>18972</v>
      </c>
      <c r="O631" s="29">
        <v>1</v>
      </c>
      <c r="P631" s="29">
        <v>0</v>
      </c>
      <c r="Q631" s="29" t="s">
        <v>8</v>
      </c>
      <c r="R631" s="29">
        <v>2</v>
      </c>
      <c r="S631" s="29">
        <v>3</v>
      </c>
      <c r="T631" s="29" t="s">
        <v>8</v>
      </c>
      <c r="U631" s="29">
        <v>15</v>
      </c>
      <c r="V631" s="29" t="s">
        <v>8</v>
      </c>
      <c r="W631" s="29" t="s">
        <v>8</v>
      </c>
      <c r="X631" s="29" t="s">
        <v>8</v>
      </c>
      <c r="Y631" s="29" t="s">
        <v>8</v>
      </c>
      <c r="Z631" s="29" t="s">
        <v>8</v>
      </c>
      <c r="AA631" s="29" t="s">
        <v>8</v>
      </c>
      <c r="AB631" s="29" t="s">
        <v>8</v>
      </c>
      <c r="AC631" s="29" t="s">
        <v>8</v>
      </c>
      <c r="AD631" s="29" t="s">
        <v>8</v>
      </c>
      <c r="AE631" s="29" t="s">
        <v>8</v>
      </c>
      <c r="AF631" s="29" t="s">
        <v>8</v>
      </c>
      <c r="AG631" s="29" t="s">
        <v>8</v>
      </c>
      <c r="AH631" s="29" t="s">
        <v>8</v>
      </c>
      <c r="AI631" s="29" t="s">
        <v>8</v>
      </c>
      <c r="AJ631" s="29" t="s">
        <v>8</v>
      </c>
      <c r="AK631" s="29" t="s">
        <v>8</v>
      </c>
      <c r="AL631" s="29" t="s">
        <v>8</v>
      </c>
      <c r="AM631" s="29" t="s">
        <v>8</v>
      </c>
      <c r="AN631" s="29" t="s">
        <v>8</v>
      </c>
      <c r="AO631" s="29" t="s">
        <v>8</v>
      </c>
      <c r="AP631" s="29" t="s">
        <v>8</v>
      </c>
      <c r="AQ631" s="29" t="s">
        <v>8</v>
      </c>
      <c r="AR631" s="29" t="s">
        <v>8</v>
      </c>
      <c r="AS631" s="29" t="s">
        <v>8</v>
      </c>
      <c r="AT631" s="29" t="s">
        <v>8</v>
      </c>
      <c r="AU631" s="29" t="s">
        <v>8</v>
      </c>
      <c r="AV631" s="29" t="s">
        <v>8</v>
      </c>
      <c r="AW631" s="29" t="s">
        <v>8</v>
      </c>
      <c r="AX631" s="29" t="s">
        <v>8</v>
      </c>
      <c r="AY631" s="29" t="s">
        <v>8</v>
      </c>
      <c r="AZ631" s="29" t="s">
        <v>8</v>
      </c>
      <c r="BA631" s="29" t="s">
        <v>8</v>
      </c>
      <c r="BB631" s="29" t="s">
        <v>8</v>
      </c>
      <c r="BC631" s="29" t="s">
        <v>8</v>
      </c>
      <c r="BD631" s="29" t="s">
        <v>8</v>
      </c>
      <c r="BE631" s="29" t="s">
        <v>8</v>
      </c>
      <c r="BF631" s="29" t="s">
        <v>8</v>
      </c>
      <c r="BG631" s="29" t="s">
        <v>8</v>
      </c>
      <c r="BH631" s="29" t="s">
        <v>8</v>
      </c>
      <c r="BI631" s="29" t="s">
        <v>8</v>
      </c>
      <c r="BJ631" s="29" t="s">
        <v>8</v>
      </c>
      <c r="BK631" s="29" t="s">
        <v>8</v>
      </c>
      <c r="BL631" s="29" t="s">
        <v>8</v>
      </c>
      <c r="BM631" s="29" t="s">
        <v>8</v>
      </c>
      <c r="BN631" s="29" t="s">
        <v>8</v>
      </c>
      <c r="BO631" s="29" t="s">
        <v>8</v>
      </c>
      <c r="BP631" s="29" t="s">
        <v>8</v>
      </c>
      <c r="BQ631" s="29" t="s">
        <v>8</v>
      </c>
      <c r="BR631" s="29" t="s">
        <v>8</v>
      </c>
      <c r="BS631" s="29" t="s">
        <v>9204</v>
      </c>
      <c r="BT631" s="29" t="b">
        <v>0</v>
      </c>
      <c r="BU631" s="29" t="b">
        <v>0</v>
      </c>
      <c r="BV631" s="29" t="b">
        <v>0</v>
      </c>
      <c r="BW631" s="29" t="b">
        <v>0</v>
      </c>
      <c r="BX631" s="29" t="b">
        <v>0</v>
      </c>
      <c r="BY631" s="29" t="b">
        <v>1</v>
      </c>
      <c r="BZ631" s="29" t="b">
        <v>1</v>
      </c>
      <c r="CA631" s="29" t="b">
        <v>0</v>
      </c>
      <c r="CB631" s="29">
        <v>1</v>
      </c>
      <c r="CC631" s="29" t="s">
        <v>9205</v>
      </c>
      <c r="CD631" s="29" t="s">
        <v>9206</v>
      </c>
      <c r="CE631" s="29" t="s">
        <v>9207</v>
      </c>
      <c r="CF631" s="29" t="s">
        <v>9208</v>
      </c>
    </row>
    <row r="632" spans="1:84" x14ac:dyDescent="0.25">
      <c r="A632" s="29" t="s">
        <v>9209</v>
      </c>
      <c r="B632" s="29">
        <v>310410942995952</v>
      </c>
      <c r="C632" s="29">
        <v>8.9014103279429894E+19</v>
      </c>
      <c r="D632" s="29">
        <v>353118083539513</v>
      </c>
      <c r="E632" s="29">
        <v>55</v>
      </c>
      <c r="F632" s="29">
        <v>8</v>
      </c>
      <c r="G632" s="29">
        <v>1591</v>
      </c>
      <c r="H632" s="29">
        <v>1591</v>
      </c>
      <c r="I632" s="29" t="s">
        <v>9210</v>
      </c>
      <c r="J632" s="29" t="s">
        <v>9211</v>
      </c>
      <c r="K632" s="50">
        <v>2.37904251508029E+16</v>
      </c>
      <c r="L632" s="50">
        <v>9041577205172220</v>
      </c>
      <c r="M632" s="50">
        <v>-3.91950766012008E+16</v>
      </c>
      <c r="N632" s="29" t="s">
        <v>18972</v>
      </c>
      <c r="O632" s="29">
        <v>1</v>
      </c>
      <c r="P632" s="29">
        <v>0</v>
      </c>
      <c r="Q632" s="29" t="s">
        <v>8</v>
      </c>
      <c r="R632" s="29">
        <v>2</v>
      </c>
      <c r="S632" s="29">
        <v>3</v>
      </c>
      <c r="T632" s="29" t="s">
        <v>8</v>
      </c>
      <c r="U632" s="29">
        <v>10</v>
      </c>
      <c r="V632" s="29" t="s">
        <v>8</v>
      </c>
      <c r="W632" s="29" t="s">
        <v>8</v>
      </c>
      <c r="X632" s="29" t="s">
        <v>8</v>
      </c>
      <c r="Y632" s="29" t="s">
        <v>8</v>
      </c>
      <c r="Z632" s="29" t="s">
        <v>8</v>
      </c>
      <c r="AA632" s="29" t="s">
        <v>8</v>
      </c>
      <c r="AB632" s="29" t="s">
        <v>8</v>
      </c>
      <c r="AC632" s="29" t="s">
        <v>8</v>
      </c>
      <c r="AD632" s="29" t="s">
        <v>8</v>
      </c>
      <c r="AE632" s="29" t="s">
        <v>8</v>
      </c>
      <c r="AF632" s="29" t="s">
        <v>8</v>
      </c>
      <c r="AG632" s="29" t="s">
        <v>8</v>
      </c>
      <c r="AH632" s="29" t="s">
        <v>8</v>
      </c>
      <c r="AI632" s="29" t="s">
        <v>8</v>
      </c>
      <c r="AJ632" s="29" t="s">
        <v>8</v>
      </c>
      <c r="AK632" s="29" t="s">
        <v>8</v>
      </c>
      <c r="AL632" s="29" t="s">
        <v>8</v>
      </c>
      <c r="AM632" s="29" t="s">
        <v>8</v>
      </c>
      <c r="AN632" s="29" t="s">
        <v>8</v>
      </c>
      <c r="AO632" s="29" t="s">
        <v>8</v>
      </c>
      <c r="AP632" s="29" t="s">
        <v>8</v>
      </c>
      <c r="AQ632" s="29" t="s">
        <v>8</v>
      </c>
      <c r="AR632" s="29" t="s">
        <v>8</v>
      </c>
      <c r="AS632" s="29" t="s">
        <v>8</v>
      </c>
      <c r="AT632" s="29" t="s">
        <v>8</v>
      </c>
      <c r="AU632" s="29" t="s">
        <v>8</v>
      </c>
      <c r="AV632" s="29" t="s">
        <v>8</v>
      </c>
      <c r="AW632" s="29" t="s">
        <v>8</v>
      </c>
      <c r="AX632" s="29" t="s">
        <v>8</v>
      </c>
      <c r="AY632" s="29" t="s">
        <v>8</v>
      </c>
      <c r="AZ632" s="29" t="s">
        <v>8</v>
      </c>
      <c r="BA632" s="29" t="s">
        <v>8</v>
      </c>
      <c r="BB632" s="29" t="s">
        <v>8</v>
      </c>
      <c r="BC632" s="29" t="s">
        <v>8</v>
      </c>
      <c r="BD632" s="29" t="s">
        <v>8</v>
      </c>
      <c r="BE632" s="29" t="s">
        <v>8</v>
      </c>
      <c r="BF632" s="29" t="s">
        <v>8</v>
      </c>
      <c r="BG632" s="29" t="s">
        <v>8</v>
      </c>
      <c r="BH632" s="29" t="s">
        <v>8</v>
      </c>
      <c r="BI632" s="29" t="s">
        <v>8</v>
      </c>
      <c r="BJ632" s="29" t="s">
        <v>8</v>
      </c>
      <c r="BK632" s="29" t="s">
        <v>8</v>
      </c>
      <c r="BL632" s="29" t="s">
        <v>8</v>
      </c>
      <c r="BM632" s="29" t="s">
        <v>8</v>
      </c>
      <c r="BN632" s="29" t="s">
        <v>8</v>
      </c>
      <c r="BO632" s="29" t="s">
        <v>8</v>
      </c>
      <c r="BP632" s="29" t="s">
        <v>8</v>
      </c>
      <c r="BQ632" s="29" t="s">
        <v>8</v>
      </c>
      <c r="BR632" s="29" t="s">
        <v>8</v>
      </c>
      <c r="BS632" s="29" t="s">
        <v>9212</v>
      </c>
      <c r="BT632" s="29" t="b">
        <v>0</v>
      </c>
      <c r="BU632" s="29" t="b">
        <v>0</v>
      </c>
      <c r="BV632" s="29" t="b">
        <v>0</v>
      </c>
      <c r="BW632" s="29" t="b">
        <v>0</v>
      </c>
      <c r="BX632" s="29" t="b">
        <v>0</v>
      </c>
      <c r="BY632" s="29" t="b">
        <v>1</v>
      </c>
      <c r="BZ632" s="29" t="b">
        <v>1</v>
      </c>
      <c r="CA632" s="29" t="b">
        <v>0</v>
      </c>
      <c r="CB632" s="29">
        <v>1</v>
      </c>
      <c r="CC632" s="29" t="s">
        <v>9213</v>
      </c>
      <c r="CD632" s="29" t="s">
        <v>9214</v>
      </c>
      <c r="CE632" s="29" t="s">
        <v>9215</v>
      </c>
      <c r="CF632" s="29" t="s">
        <v>9216</v>
      </c>
    </row>
    <row r="633" spans="1:84" x14ac:dyDescent="0.25">
      <c r="A633" s="29" t="s">
        <v>9217</v>
      </c>
      <c r="B633" s="29">
        <v>310410942995952</v>
      </c>
      <c r="C633" s="29">
        <v>8.9014103279429894E+19</v>
      </c>
      <c r="D633" s="29">
        <v>353118083539513</v>
      </c>
      <c r="E633" s="29">
        <v>55</v>
      </c>
      <c r="F633" s="29">
        <v>2</v>
      </c>
      <c r="G633" s="29">
        <v>1595</v>
      </c>
      <c r="H633" s="29">
        <v>1595</v>
      </c>
      <c r="I633" s="29" t="s">
        <v>9218</v>
      </c>
      <c r="J633" s="29" t="s">
        <v>9219</v>
      </c>
      <c r="K633" s="50">
        <v>2.37900065910278E+16</v>
      </c>
      <c r="L633" s="50">
        <v>9041030308508070</v>
      </c>
      <c r="M633" s="50">
        <v>-3233176665348240</v>
      </c>
      <c r="N633" s="29" t="s">
        <v>18977</v>
      </c>
      <c r="O633" s="29">
        <v>1</v>
      </c>
      <c r="P633" s="29">
        <v>0</v>
      </c>
      <c r="Q633" s="29" t="s">
        <v>8</v>
      </c>
      <c r="R633" s="29" t="s">
        <v>8</v>
      </c>
      <c r="S633" s="29" t="s">
        <v>8</v>
      </c>
      <c r="T633" s="29" t="s">
        <v>8</v>
      </c>
      <c r="U633" s="29" t="s">
        <v>8</v>
      </c>
      <c r="V633" s="29" t="s">
        <v>8</v>
      </c>
      <c r="W633" s="29" t="s">
        <v>8</v>
      </c>
      <c r="X633" s="29" t="s">
        <v>8</v>
      </c>
      <c r="Y633" s="29" t="s">
        <v>8</v>
      </c>
      <c r="Z633" s="29" t="s">
        <v>8</v>
      </c>
      <c r="AA633" s="29" t="s">
        <v>8</v>
      </c>
      <c r="AB633" s="29" t="s">
        <v>8</v>
      </c>
      <c r="AC633" s="29" t="s">
        <v>8</v>
      </c>
      <c r="AD633" s="29">
        <v>2</v>
      </c>
      <c r="AE633" s="29" t="s">
        <v>8</v>
      </c>
      <c r="AF633" s="29">
        <v>1</v>
      </c>
      <c r="AG633" s="29" t="s">
        <v>8</v>
      </c>
      <c r="AH633" s="29" t="s">
        <v>8</v>
      </c>
      <c r="AI633" s="29" t="s">
        <v>8</v>
      </c>
      <c r="AJ633" s="29" t="s">
        <v>8</v>
      </c>
      <c r="AK633" s="29" t="s">
        <v>8</v>
      </c>
      <c r="AL633" s="29" t="s">
        <v>8</v>
      </c>
      <c r="AM633" s="29" t="s">
        <v>8</v>
      </c>
      <c r="AN633" s="29" t="s">
        <v>8</v>
      </c>
      <c r="AO633" s="29" t="s">
        <v>8</v>
      </c>
      <c r="AP633" s="29" t="s">
        <v>8</v>
      </c>
      <c r="AQ633" s="29" t="s">
        <v>8</v>
      </c>
      <c r="AR633" s="29" t="s">
        <v>8</v>
      </c>
      <c r="AS633" s="29" t="s">
        <v>8</v>
      </c>
      <c r="AT633" s="29" t="s">
        <v>8</v>
      </c>
      <c r="AU633" s="29" t="s">
        <v>8</v>
      </c>
      <c r="AV633" s="29" t="s">
        <v>8</v>
      </c>
      <c r="AW633" s="29" t="s">
        <v>8</v>
      </c>
      <c r="AX633" s="29" t="s">
        <v>8</v>
      </c>
      <c r="AY633" s="29" t="s">
        <v>8</v>
      </c>
      <c r="AZ633" s="29" t="s">
        <v>8</v>
      </c>
      <c r="BA633" s="29" t="s">
        <v>8</v>
      </c>
      <c r="BB633" s="29" t="s">
        <v>8</v>
      </c>
      <c r="BC633" s="29" t="s">
        <v>8</v>
      </c>
      <c r="BD633" s="29" t="s">
        <v>8</v>
      </c>
      <c r="BE633" s="29" t="s">
        <v>8</v>
      </c>
      <c r="BF633" s="29" t="s">
        <v>8</v>
      </c>
      <c r="BG633" s="29" t="s">
        <v>8</v>
      </c>
      <c r="BH633" s="29" t="s">
        <v>8</v>
      </c>
      <c r="BI633" s="29" t="s">
        <v>8</v>
      </c>
      <c r="BJ633" s="29" t="s">
        <v>8</v>
      </c>
      <c r="BK633" s="29" t="s">
        <v>8</v>
      </c>
      <c r="BL633" s="29" t="s">
        <v>8</v>
      </c>
      <c r="BM633" s="29" t="s">
        <v>8</v>
      </c>
      <c r="BN633" s="29" t="s">
        <v>8</v>
      </c>
      <c r="BO633" s="29" t="s">
        <v>8</v>
      </c>
      <c r="BP633" s="29" t="s">
        <v>8</v>
      </c>
      <c r="BQ633" s="29" t="s">
        <v>8</v>
      </c>
      <c r="BR633" s="29" t="s">
        <v>8</v>
      </c>
      <c r="BS633" s="29" t="s">
        <v>9220</v>
      </c>
      <c r="BT633" s="29" t="b">
        <v>0</v>
      </c>
      <c r="BU633" s="29" t="b">
        <v>0</v>
      </c>
      <c r="BV633" s="29" t="b">
        <v>0</v>
      </c>
      <c r="BW633" s="29" t="b">
        <v>0</v>
      </c>
      <c r="BX633" s="29" t="b">
        <v>0</v>
      </c>
      <c r="BY633" s="29" t="b">
        <v>1</v>
      </c>
      <c r="BZ633" s="29" t="b">
        <v>1</v>
      </c>
      <c r="CA633" s="29" t="b">
        <v>0</v>
      </c>
      <c r="CB633" s="29">
        <v>1</v>
      </c>
      <c r="CC633" s="29" t="s">
        <v>9221</v>
      </c>
      <c r="CD633" s="29" t="s">
        <v>9222</v>
      </c>
      <c r="CE633" s="29" t="s">
        <v>9223</v>
      </c>
      <c r="CF633" s="29" t="s">
        <v>9224</v>
      </c>
    </row>
    <row r="634" spans="1:84" x14ac:dyDescent="0.25">
      <c r="A634" s="29" t="s">
        <v>9225</v>
      </c>
      <c r="B634" s="29">
        <v>310410942995952</v>
      </c>
      <c r="C634" s="29">
        <v>8.9014103279429894E+19</v>
      </c>
      <c r="D634" s="29">
        <v>353118083539513</v>
      </c>
      <c r="E634" s="29">
        <v>55</v>
      </c>
      <c r="F634" s="29">
        <v>5</v>
      </c>
      <c r="G634" s="29">
        <v>1592</v>
      </c>
      <c r="H634" s="29">
        <v>1592</v>
      </c>
      <c r="I634" s="29" t="s">
        <v>9226</v>
      </c>
      <c r="J634" s="29" t="s">
        <v>9227</v>
      </c>
      <c r="K634" s="50">
        <v>2.37906004540785E+16</v>
      </c>
      <c r="L634" s="50">
        <v>9041145154580990</v>
      </c>
      <c r="M634" s="50">
        <v>-4971036337144720</v>
      </c>
      <c r="N634" s="29" t="s">
        <v>18972</v>
      </c>
      <c r="O634" s="29">
        <v>1</v>
      </c>
      <c r="P634" s="29">
        <v>0</v>
      </c>
      <c r="Q634" s="29" t="s">
        <v>19210</v>
      </c>
      <c r="R634" s="29" t="s">
        <v>8</v>
      </c>
      <c r="S634" s="29" t="s">
        <v>8</v>
      </c>
      <c r="T634" s="29" t="s">
        <v>8</v>
      </c>
      <c r="U634" s="29" t="s">
        <v>8</v>
      </c>
      <c r="V634" s="29" t="s">
        <v>8</v>
      </c>
      <c r="W634" s="29" t="s">
        <v>8</v>
      </c>
      <c r="X634" s="29" t="s">
        <v>8</v>
      </c>
      <c r="Y634" s="29" t="s">
        <v>8</v>
      </c>
      <c r="Z634" s="29" t="s">
        <v>8</v>
      </c>
      <c r="AA634" s="29" t="s">
        <v>8</v>
      </c>
      <c r="AB634" s="29" t="s">
        <v>8</v>
      </c>
      <c r="AC634" s="29" t="s">
        <v>8</v>
      </c>
      <c r="AD634" s="29" t="s">
        <v>8</v>
      </c>
      <c r="AE634" s="29" t="s">
        <v>8</v>
      </c>
      <c r="AF634" s="29" t="s">
        <v>8</v>
      </c>
      <c r="AG634" s="29" t="s">
        <v>8</v>
      </c>
      <c r="AH634" s="29" t="s">
        <v>8</v>
      </c>
      <c r="AI634" s="29" t="s">
        <v>8</v>
      </c>
      <c r="AJ634" s="29" t="s">
        <v>8</v>
      </c>
      <c r="AK634" s="29" t="s">
        <v>8</v>
      </c>
      <c r="AL634" s="29" t="s">
        <v>8</v>
      </c>
      <c r="AM634" s="29" t="s">
        <v>8</v>
      </c>
      <c r="AN634" s="29" t="s">
        <v>8</v>
      </c>
      <c r="AO634" s="29" t="s">
        <v>8</v>
      </c>
      <c r="AP634" s="29" t="s">
        <v>8</v>
      </c>
      <c r="AQ634" s="29" t="s">
        <v>8</v>
      </c>
      <c r="AR634" s="29" t="s">
        <v>8</v>
      </c>
      <c r="AS634" s="29" t="s">
        <v>8</v>
      </c>
      <c r="AT634" s="29" t="s">
        <v>8</v>
      </c>
      <c r="AU634" s="29" t="s">
        <v>8</v>
      </c>
      <c r="AV634" s="29" t="s">
        <v>8</v>
      </c>
      <c r="AW634" s="29" t="s">
        <v>8</v>
      </c>
      <c r="AX634" s="29" t="s">
        <v>8</v>
      </c>
      <c r="AY634" s="29" t="s">
        <v>8</v>
      </c>
      <c r="AZ634" s="29" t="s">
        <v>8</v>
      </c>
      <c r="BA634" s="29">
        <v>2</v>
      </c>
      <c r="BB634" s="29" t="s">
        <v>8</v>
      </c>
      <c r="BC634" s="29" t="s">
        <v>8</v>
      </c>
      <c r="BD634" s="29" t="s">
        <v>8</v>
      </c>
      <c r="BE634" s="29" t="s">
        <v>8</v>
      </c>
      <c r="BF634" s="29" t="s">
        <v>8</v>
      </c>
      <c r="BG634" s="29" t="s">
        <v>8</v>
      </c>
      <c r="BH634" s="29" t="s">
        <v>8</v>
      </c>
      <c r="BI634" s="29" t="s">
        <v>8</v>
      </c>
      <c r="BJ634" s="29" t="s">
        <v>8</v>
      </c>
      <c r="BK634" s="29" t="s">
        <v>8</v>
      </c>
      <c r="BL634" s="29" t="s">
        <v>8</v>
      </c>
      <c r="BM634" s="29" t="s">
        <v>8</v>
      </c>
      <c r="BN634" s="29" t="s">
        <v>8</v>
      </c>
      <c r="BO634" s="29" t="s">
        <v>8</v>
      </c>
      <c r="BP634" s="29" t="s">
        <v>8</v>
      </c>
      <c r="BQ634" s="29" t="s">
        <v>8</v>
      </c>
      <c r="BR634" s="29" t="s">
        <v>8</v>
      </c>
      <c r="BS634" s="29" t="s">
        <v>9228</v>
      </c>
      <c r="BT634" s="29" t="b">
        <v>0</v>
      </c>
      <c r="BU634" s="29" t="b">
        <v>0</v>
      </c>
      <c r="BV634" s="29" t="b">
        <v>0</v>
      </c>
      <c r="BW634" s="29" t="b">
        <v>0</v>
      </c>
      <c r="BX634" s="29" t="b">
        <v>0</v>
      </c>
      <c r="BY634" s="29" t="b">
        <v>1</v>
      </c>
      <c r="BZ634" s="29" t="b">
        <v>1</v>
      </c>
      <c r="CA634" s="29" t="b">
        <v>0</v>
      </c>
      <c r="CB634" s="29">
        <v>1</v>
      </c>
      <c r="CC634" s="29" t="s">
        <v>9229</v>
      </c>
      <c r="CD634" s="29" t="s">
        <v>9230</v>
      </c>
      <c r="CE634" s="29" t="s">
        <v>9231</v>
      </c>
      <c r="CF634" s="29" t="s">
        <v>9232</v>
      </c>
    </row>
    <row r="635" spans="1:84" x14ac:dyDescent="0.25">
      <c r="A635" s="29" t="s">
        <v>9233</v>
      </c>
      <c r="B635" s="29">
        <v>310410942995952</v>
      </c>
      <c r="C635" s="29">
        <v>8.9014103279429894E+19</v>
      </c>
      <c r="D635" s="29">
        <v>353118083539513</v>
      </c>
      <c r="E635" s="29">
        <v>55</v>
      </c>
      <c r="F635" s="29">
        <v>5</v>
      </c>
      <c r="G635" s="29">
        <v>1593</v>
      </c>
      <c r="H635" s="29">
        <v>1593</v>
      </c>
      <c r="I635" s="29" t="s">
        <v>9234</v>
      </c>
      <c r="J635" s="29" t="s">
        <v>9235</v>
      </c>
      <c r="K635" s="50">
        <v>2.37759221655573E+16</v>
      </c>
      <c r="L635" s="50">
        <v>9041824871164310</v>
      </c>
      <c r="M635" s="50">
        <v>-4418871063562160</v>
      </c>
      <c r="N635" s="29" t="s">
        <v>18972</v>
      </c>
      <c r="O635" s="29">
        <v>1</v>
      </c>
      <c r="P635" s="29">
        <v>0</v>
      </c>
      <c r="Q635" s="29" t="s">
        <v>19211</v>
      </c>
      <c r="R635" s="29" t="s">
        <v>8</v>
      </c>
      <c r="S635" s="29" t="s">
        <v>8</v>
      </c>
      <c r="T635" s="29" t="s">
        <v>8</v>
      </c>
      <c r="U635" s="29" t="s">
        <v>8</v>
      </c>
      <c r="V635" s="29" t="s">
        <v>8</v>
      </c>
      <c r="W635" s="29" t="s">
        <v>8</v>
      </c>
      <c r="X635" s="29" t="s">
        <v>8</v>
      </c>
      <c r="Y635" s="29" t="s">
        <v>8</v>
      </c>
      <c r="Z635" s="29" t="s">
        <v>8</v>
      </c>
      <c r="AA635" s="29" t="s">
        <v>8</v>
      </c>
      <c r="AB635" s="29" t="s">
        <v>8</v>
      </c>
      <c r="AC635" s="29" t="s">
        <v>8</v>
      </c>
      <c r="AD635" s="29" t="s">
        <v>8</v>
      </c>
      <c r="AE635" s="29" t="s">
        <v>8</v>
      </c>
      <c r="AF635" s="29" t="s">
        <v>8</v>
      </c>
      <c r="AG635" s="29" t="s">
        <v>8</v>
      </c>
      <c r="AH635" s="29" t="s">
        <v>8</v>
      </c>
      <c r="AI635" s="29" t="s">
        <v>8</v>
      </c>
      <c r="AJ635" s="29" t="s">
        <v>8</v>
      </c>
      <c r="AK635" s="29" t="s">
        <v>8</v>
      </c>
      <c r="AL635" s="29" t="s">
        <v>8</v>
      </c>
      <c r="AM635" s="29" t="s">
        <v>8</v>
      </c>
      <c r="AN635" s="29" t="s">
        <v>8</v>
      </c>
      <c r="AO635" s="29" t="s">
        <v>8</v>
      </c>
      <c r="AP635" s="29" t="s">
        <v>8</v>
      </c>
      <c r="AQ635" s="29" t="s">
        <v>8</v>
      </c>
      <c r="AR635" s="29" t="s">
        <v>8</v>
      </c>
      <c r="AS635" s="29" t="s">
        <v>8</v>
      </c>
      <c r="AT635" s="29" t="s">
        <v>8</v>
      </c>
      <c r="AU635" s="29" t="s">
        <v>8</v>
      </c>
      <c r="AV635" s="29" t="s">
        <v>8</v>
      </c>
      <c r="AW635" s="29" t="s">
        <v>8</v>
      </c>
      <c r="AX635" s="29" t="s">
        <v>8</v>
      </c>
      <c r="AY635" s="29" t="s">
        <v>8</v>
      </c>
      <c r="AZ635" s="29" t="s">
        <v>8</v>
      </c>
      <c r="BA635" s="29">
        <v>2</v>
      </c>
      <c r="BB635" s="29" t="s">
        <v>8</v>
      </c>
      <c r="BC635" s="29" t="s">
        <v>8</v>
      </c>
      <c r="BD635" s="29" t="s">
        <v>8</v>
      </c>
      <c r="BE635" s="29" t="s">
        <v>8</v>
      </c>
      <c r="BF635" s="29" t="s">
        <v>8</v>
      </c>
      <c r="BG635" s="29" t="s">
        <v>8</v>
      </c>
      <c r="BH635" s="29" t="s">
        <v>8</v>
      </c>
      <c r="BI635" s="29" t="s">
        <v>8</v>
      </c>
      <c r="BJ635" s="29" t="s">
        <v>8</v>
      </c>
      <c r="BK635" s="29" t="s">
        <v>8</v>
      </c>
      <c r="BL635" s="29" t="s">
        <v>8</v>
      </c>
      <c r="BM635" s="29" t="s">
        <v>8</v>
      </c>
      <c r="BN635" s="29" t="s">
        <v>8</v>
      </c>
      <c r="BO635" s="29" t="s">
        <v>8</v>
      </c>
      <c r="BP635" s="29" t="s">
        <v>8</v>
      </c>
      <c r="BQ635" s="29" t="s">
        <v>8</v>
      </c>
      <c r="BR635" s="29" t="s">
        <v>8</v>
      </c>
      <c r="BS635" s="29" t="s">
        <v>9236</v>
      </c>
      <c r="BT635" s="29" t="b">
        <v>0</v>
      </c>
      <c r="BU635" s="29" t="b">
        <v>0</v>
      </c>
      <c r="BV635" s="29" t="b">
        <v>0</v>
      </c>
      <c r="BW635" s="29" t="b">
        <v>0</v>
      </c>
      <c r="BX635" s="29" t="b">
        <v>0</v>
      </c>
      <c r="BY635" s="29" t="b">
        <v>1</v>
      </c>
      <c r="BZ635" s="29" t="b">
        <v>1</v>
      </c>
      <c r="CA635" s="29" t="b">
        <v>0</v>
      </c>
      <c r="CB635" s="29">
        <v>1</v>
      </c>
      <c r="CC635" s="29" t="s">
        <v>9237</v>
      </c>
      <c r="CD635" s="29" t="s">
        <v>9238</v>
      </c>
      <c r="CE635" s="29" t="s">
        <v>9239</v>
      </c>
      <c r="CF635" s="29" t="s">
        <v>9240</v>
      </c>
    </row>
    <row r="636" spans="1:84" x14ac:dyDescent="0.25">
      <c r="A636" s="29" t="s">
        <v>9241</v>
      </c>
      <c r="B636" s="29">
        <v>310410942995952</v>
      </c>
      <c r="C636" s="29">
        <v>8.9014103279429894E+19</v>
      </c>
      <c r="D636" s="29">
        <v>353118083539513</v>
      </c>
      <c r="E636" s="29">
        <v>55</v>
      </c>
      <c r="F636" s="29">
        <v>2</v>
      </c>
      <c r="G636" s="29">
        <v>1596</v>
      </c>
      <c r="H636" s="29">
        <v>1596</v>
      </c>
      <c r="I636" s="29" t="s">
        <v>9242</v>
      </c>
      <c r="J636" s="29" t="s">
        <v>9243</v>
      </c>
      <c r="K636" s="50">
        <v>2.37797232837986E+16</v>
      </c>
      <c r="L636" s="50">
        <v>904157747390635</v>
      </c>
      <c r="M636" s="50">
        <v>-552763902274959</v>
      </c>
      <c r="N636" s="29" t="s">
        <v>18977</v>
      </c>
      <c r="O636" s="29">
        <v>1</v>
      </c>
      <c r="P636" s="29">
        <v>0</v>
      </c>
      <c r="Q636" s="29" t="s">
        <v>8</v>
      </c>
      <c r="R636" s="29" t="s">
        <v>8</v>
      </c>
      <c r="S636" s="29" t="s">
        <v>8</v>
      </c>
      <c r="T636" s="29" t="s">
        <v>8</v>
      </c>
      <c r="U636" s="29" t="s">
        <v>8</v>
      </c>
      <c r="V636" s="29" t="s">
        <v>8</v>
      </c>
      <c r="W636" s="29" t="s">
        <v>8</v>
      </c>
      <c r="X636" s="29" t="s">
        <v>8</v>
      </c>
      <c r="Y636" s="29" t="s">
        <v>8</v>
      </c>
      <c r="Z636" s="29" t="s">
        <v>8</v>
      </c>
      <c r="AA636" s="29" t="s">
        <v>8</v>
      </c>
      <c r="AB636" s="29" t="s">
        <v>8</v>
      </c>
      <c r="AC636" s="29" t="s">
        <v>8</v>
      </c>
      <c r="AD636" s="29">
        <v>1</v>
      </c>
      <c r="AE636" s="29" t="s">
        <v>8</v>
      </c>
      <c r="AF636" s="29">
        <v>2</v>
      </c>
      <c r="AG636" s="29" t="s">
        <v>8</v>
      </c>
      <c r="AH636" s="29" t="s">
        <v>8</v>
      </c>
      <c r="AI636" s="29" t="s">
        <v>8</v>
      </c>
      <c r="AJ636" s="29" t="s">
        <v>8</v>
      </c>
      <c r="AK636" s="29" t="s">
        <v>8</v>
      </c>
      <c r="AL636" s="29" t="s">
        <v>8</v>
      </c>
      <c r="AM636" s="29" t="s">
        <v>8</v>
      </c>
      <c r="AN636" s="29" t="s">
        <v>8</v>
      </c>
      <c r="AO636" s="29" t="s">
        <v>8</v>
      </c>
      <c r="AP636" s="29" t="s">
        <v>8</v>
      </c>
      <c r="AQ636" s="29" t="s">
        <v>8</v>
      </c>
      <c r="AR636" s="29" t="s">
        <v>8</v>
      </c>
      <c r="AS636" s="29" t="s">
        <v>8</v>
      </c>
      <c r="AT636" s="29" t="s">
        <v>8</v>
      </c>
      <c r="AU636" s="29" t="s">
        <v>8</v>
      </c>
      <c r="AV636" s="29" t="s">
        <v>8</v>
      </c>
      <c r="AW636" s="29" t="s">
        <v>8</v>
      </c>
      <c r="AX636" s="29" t="s">
        <v>8</v>
      </c>
      <c r="AY636" s="29" t="s">
        <v>8</v>
      </c>
      <c r="AZ636" s="29" t="s">
        <v>8</v>
      </c>
      <c r="BA636" s="29" t="s">
        <v>8</v>
      </c>
      <c r="BB636" s="29" t="s">
        <v>8</v>
      </c>
      <c r="BC636" s="29" t="s">
        <v>8</v>
      </c>
      <c r="BD636" s="29" t="s">
        <v>8</v>
      </c>
      <c r="BE636" s="29" t="s">
        <v>8</v>
      </c>
      <c r="BF636" s="29" t="s">
        <v>8</v>
      </c>
      <c r="BG636" s="29" t="s">
        <v>8</v>
      </c>
      <c r="BH636" s="29" t="s">
        <v>8</v>
      </c>
      <c r="BI636" s="29" t="s">
        <v>8</v>
      </c>
      <c r="BJ636" s="29" t="s">
        <v>8</v>
      </c>
      <c r="BK636" s="29" t="s">
        <v>8</v>
      </c>
      <c r="BL636" s="29" t="s">
        <v>8</v>
      </c>
      <c r="BM636" s="29" t="s">
        <v>8</v>
      </c>
      <c r="BN636" s="29" t="s">
        <v>8</v>
      </c>
      <c r="BO636" s="29" t="s">
        <v>8</v>
      </c>
      <c r="BP636" s="29" t="s">
        <v>8</v>
      </c>
      <c r="BQ636" s="29" t="s">
        <v>8</v>
      </c>
      <c r="BR636" s="29" t="s">
        <v>8</v>
      </c>
      <c r="BS636" s="29" t="s">
        <v>9244</v>
      </c>
      <c r="BT636" s="29" t="b">
        <v>0</v>
      </c>
      <c r="BU636" s="29" t="b">
        <v>0</v>
      </c>
      <c r="BV636" s="29" t="b">
        <v>0</v>
      </c>
      <c r="BW636" s="29" t="b">
        <v>0</v>
      </c>
      <c r="BX636" s="29" t="b">
        <v>0</v>
      </c>
      <c r="BY636" s="29" t="b">
        <v>1</v>
      </c>
      <c r="BZ636" s="29" t="b">
        <v>1</v>
      </c>
      <c r="CA636" s="29" t="b">
        <v>0</v>
      </c>
      <c r="CB636" s="29">
        <v>1</v>
      </c>
      <c r="CC636" s="29" t="s">
        <v>9245</v>
      </c>
      <c r="CD636" s="29" t="s">
        <v>9246</v>
      </c>
      <c r="CE636" s="29" t="s">
        <v>9247</v>
      </c>
      <c r="CF636" s="29" t="s">
        <v>9248</v>
      </c>
    </row>
    <row r="637" spans="1:84" x14ac:dyDescent="0.25">
      <c r="A637" s="29" t="s">
        <v>9249</v>
      </c>
      <c r="B637" s="29">
        <v>310410942995952</v>
      </c>
      <c r="C637" s="29">
        <v>8.9014103279429894E+19</v>
      </c>
      <c r="D637" s="29">
        <v>353118083539513</v>
      </c>
      <c r="E637" s="29">
        <v>55</v>
      </c>
      <c r="F637" s="29">
        <v>5</v>
      </c>
      <c r="G637" s="29">
        <v>1594</v>
      </c>
      <c r="H637" s="29">
        <v>1594</v>
      </c>
      <c r="I637" s="29" t="s">
        <v>9250</v>
      </c>
      <c r="J637" s="29" t="s">
        <v>9251</v>
      </c>
      <c r="K637" s="50">
        <v>2377959775974260</v>
      </c>
      <c r="L637" s="50">
        <v>9041209258994440</v>
      </c>
      <c r="M637" s="50">
        <v>-5389625346402200</v>
      </c>
      <c r="N637" s="29" t="s">
        <v>18972</v>
      </c>
      <c r="O637" s="29">
        <v>1</v>
      </c>
      <c r="P637" s="29">
        <v>0</v>
      </c>
      <c r="Q637" s="29" t="s">
        <v>19212</v>
      </c>
      <c r="R637" s="29" t="s">
        <v>8</v>
      </c>
      <c r="S637" s="29" t="s">
        <v>8</v>
      </c>
      <c r="T637" s="29" t="s">
        <v>8</v>
      </c>
      <c r="U637" s="29" t="s">
        <v>8</v>
      </c>
      <c r="V637" s="29" t="s">
        <v>8</v>
      </c>
      <c r="W637" s="29" t="s">
        <v>8</v>
      </c>
      <c r="X637" s="29" t="s">
        <v>8</v>
      </c>
      <c r="Y637" s="29" t="s">
        <v>8</v>
      </c>
      <c r="Z637" s="29" t="s">
        <v>8</v>
      </c>
      <c r="AA637" s="29" t="s">
        <v>8</v>
      </c>
      <c r="AB637" s="29" t="s">
        <v>8</v>
      </c>
      <c r="AC637" s="29" t="s">
        <v>8</v>
      </c>
      <c r="AD637" s="29" t="s">
        <v>8</v>
      </c>
      <c r="AE637" s="29" t="s">
        <v>8</v>
      </c>
      <c r="AF637" s="29" t="s">
        <v>8</v>
      </c>
      <c r="AG637" s="29" t="s">
        <v>8</v>
      </c>
      <c r="AH637" s="29" t="s">
        <v>8</v>
      </c>
      <c r="AI637" s="29" t="s">
        <v>8</v>
      </c>
      <c r="AJ637" s="29" t="s">
        <v>8</v>
      </c>
      <c r="AK637" s="29" t="s">
        <v>8</v>
      </c>
      <c r="AL637" s="29" t="s">
        <v>8</v>
      </c>
      <c r="AM637" s="29" t="s">
        <v>8</v>
      </c>
      <c r="AN637" s="29" t="s">
        <v>8</v>
      </c>
      <c r="AO637" s="29" t="s">
        <v>8</v>
      </c>
      <c r="AP637" s="29" t="s">
        <v>8</v>
      </c>
      <c r="AQ637" s="29" t="s">
        <v>8</v>
      </c>
      <c r="AR637" s="29" t="s">
        <v>8</v>
      </c>
      <c r="AS637" s="29" t="s">
        <v>8</v>
      </c>
      <c r="AT637" s="29" t="s">
        <v>8</v>
      </c>
      <c r="AU637" s="29" t="s">
        <v>8</v>
      </c>
      <c r="AV637" s="29" t="s">
        <v>8</v>
      </c>
      <c r="AW637" s="29" t="s">
        <v>8</v>
      </c>
      <c r="AX637" s="29" t="s">
        <v>8</v>
      </c>
      <c r="AY637" s="29" t="s">
        <v>8</v>
      </c>
      <c r="AZ637" s="29" t="s">
        <v>8</v>
      </c>
      <c r="BA637" s="29">
        <v>2</v>
      </c>
      <c r="BB637" s="29" t="s">
        <v>8</v>
      </c>
      <c r="BC637" s="29" t="s">
        <v>8</v>
      </c>
      <c r="BD637" s="29" t="s">
        <v>8</v>
      </c>
      <c r="BE637" s="29" t="s">
        <v>8</v>
      </c>
      <c r="BF637" s="29" t="s">
        <v>8</v>
      </c>
      <c r="BG637" s="29" t="s">
        <v>8</v>
      </c>
      <c r="BH637" s="29" t="s">
        <v>8</v>
      </c>
      <c r="BI637" s="29" t="s">
        <v>8</v>
      </c>
      <c r="BJ637" s="29" t="s">
        <v>8</v>
      </c>
      <c r="BK637" s="29" t="s">
        <v>8</v>
      </c>
      <c r="BL637" s="29" t="s">
        <v>8</v>
      </c>
      <c r="BM637" s="29" t="s">
        <v>8</v>
      </c>
      <c r="BN637" s="29" t="s">
        <v>8</v>
      </c>
      <c r="BO637" s="29" t="s">
        <v>8</v>
      </c>
      <c r="BP637" s="29" t="s">
        <v>8</v>
      </c>
      <c r="BQ637" s="29" t="s">
        <v>8</v>
      </c>
      <c r="BR637" s="29" t="s">
        <v>8</v>
      </c>
      <c r="BS637" s="29" t="s">
        <v>9030</v>
      </c>
      <c r="BT637" s="29" t="b">
        <v>0</v>
      </c>
      <c r="BU637" s="29" t="b">
        <v>0</v>
      </c>
      <c r="BV637" s="29" t="b">
        <v>0</v>
      </c>
      <c r="BW637" s="29" t="b">
        <v>0</v>
      </c>
      <c r="BX637" s="29" t="b">
        <v>0</v>
      </c>
      <c r="BY637" s="29" t="b">
        <v>1</v>
      </c>
      <c r="BZ637" s="29" t="b">
        <v>1</v>
      </c>
      <c r="CA637" s="29" t="b">
        <v>0</v>
      </c>
      <c r="CB637" s="29">
        <v>1</v>
      </c>
      <c r="CC637" s="29" t="s">
        <v>9252</v>
      </c>
      <c r="CD637" s="29" t="s">
        <v>9253</v>
      </c>
      <c r="CE637" s="29" t="s">
        <v>9254</v>
      </c>
      <c r="CF637" s="29" t="s">
        <v>9255</v>
      </c>
    </row>
    <row r="638" spans="1:84" x14ac:dyDescent="0.25">
      <c r="A638" s="29" t="s">
        <v>9448</v>
      </c>
      <c r="B638" s="29">
        <v>310410942995952</v>
      </c>
      <c r="C638" s="29">
        <v>8.9014103279429894E+19</v>
      </c>
      <c r="D638" s="29">
        <v>353118083539513</v>
      </c>
      <c r="E638" s="29">
        <v>55</v>
      </c>
      <c r="F638" s="29">
        <v>7</v>
      </c>
      <c r="G638" s="29">
        <v>1622</v>
      </c>
      <c r="H638" s="29">
        <v>1622</v>
      </c>
      <c r="I638" s="29" t="s">
        <v>9449</v>
      </c>
      <c r="J638" s="29" t="s">
        <v>9450</v>
      </c>
      <c r="K638" s="50">
        <v>2.37835538051261E+16</v>
      </c>
      <c r="L638" s="50">
        <v>9041792057026380</v>
      </c>
      <c r="M638" s="50">
        <v>-1801754247691280</v>
      </c>
      <c r="N638" s="29" t="s">
        <v>18972</v>
      </c>
      <c r="O638" s="29">
        <v>1</v>
      </c>
      <c r="P638" s="29">
        <v>0</v>
      </c>
      <c r="Q638" s="29" t="s">
        <v>8</v>
      </c>
      <c r="R638" s="29" t="s">
        <v>8</v>
      </c>
      <c r="S638" s="29" t="s">
        <v>8</v>
      </c>
      <c r="T638" s="29" t="s">
        <v>8</v>
      </c>
      <c r="U638" s="29" t="s">
        <v>8</v>
      </c>
      <c r="V638" s="29" t="s">
        <v>8</v>
      </c>
      <c r="W638" s="29" t="s">
        <v>8</v>
      </c>
      <c r="X638" s="29" t="s">
        <v>8</v>
      </c>
      <c r="Y638" s="29" t="s">
        <v>8</v>
      </c>
      <c r="Z638" s="29" t="s">
        <v>8</v>
      </c>
      <c r="AA638" s="29" t="s">
        <v>8</v>
      </c>
      <c r="AB638" s="29" t="s">
        <v>8</v>
      </c>
      <c r="AC638" s="29" t="s">
        <v>8</v>
      </c>
      <c r="AD638" s="29" t="s">
        <v>8</v>
      </c>
      <c r="AE638" s="29" t="s">
        <v>8</v>
      </c>
      <c r="AF638" s="29" t="s">
        <v>8</v>
      </c>
      <c r="AG638" s="29" t="s">
        <v>8</v>
      </c>
      <c r="AH638" s="29" t="s">
        <v>8</v>
      </c>
      <c r="AI638" s="29" t="s">
        <v>8</v>
      </c>
      <c r="AJ638" s="29" t="s">
        <v>8</v>
      </c>
      <c r="AK638" s="29" t="s">
        <v>8</v>
      </c>
      <c r="AL638" s="29" t="s">
        <v>8</v>
      </c>
      <c r="AM638" s="29" t="s">
        <v>8</v>
      </c>
      <c r="AN638" s="29" t="s">
        <v>8</v>
      </c>
      <c r="AO638" s="29" t="s">
        <v>8</v>
      </c>
      <c r="AP638" s="29" t="s">
        <v>8</v>
      </c>
      <c r="AQ638" s="29" t="s">
        <v>8</v>
      </c>
      <c r="AR638" s="29" t="s">
        <v>8</v>
      </c>
      <c r="AS638" s="29" t="s">
        <v>8</v>
      </c>
      <c r="AT638" s="29">
        <v>5</v>
      </c>
      <c r="AU638" s="29" t="s">
        <v>8</v>
      </c>
      <c r="AV638" s="29">
        <v>2</v>
      </c>
      <c r="AW638" s="29">
        <v>1</v>
      </c>
      <c r="AX638" s="29">
        <v>0</v>
      </c>
      <c r="AY638" s="29">
        <v>50</v>
      </c>
      <c r="AZ638" s="29">
        <v>1</v>
      </c>
      <c r="BA638" s="29" t="s">
        <v>8</v>
      </c>
      <c r="BB638" s="29" t="s">
        <v>8</v>
      </c>
      <c r="BC638" s="29" t="s">
        <v>8</v>
      </c>
      <c r="BD638" s="29" t="s">
        <v>8</v>
      </c>
      <c r="BE638" s="29" t="s">
        <v>8</v>
      </c>
      <c r="BF638" s="29" t="s">
        <v>8</v>
      </c>
      <c r="BG638" s="29" t="s">
        <v>8</v>
      </c>
      <c r="BH638" s="29" t="s">
        <v>8</v>
      </c>
      <c r="BI638" s="29" t="s">
        <v>8</v>
      </c>
      <c r="BJ638" s="29" t="s">
        <v>8</v>
      </c>
      <c r="BK638" s="29" t="s">
        <v>8</v>
      </c>
      <c r="BL638" s="29" t="s">
        <v>8</v>
      </c>
      <c r="BM638" s="29" t="s">
        <v>8</v>
      </c>
      <c r="BN638" s="29" t="s">
        <v>8</v>
      </c>
      <c r="BO638" s="29" t="s">
        <v>8</v>
      </c>
      <c r="BP638" s="29" t="s">
        <v>8</v>
      </c>
      <c r="BQ638" s="29" t="s">
        <v>8</v>
      </c>
      <c r="BR638" s="29" t="s">
        <v>8</v>
      </c>
      <c r="BS638" s="29" t="s">
        <v>9451</v>
      </c>
      <c r="BT638" s="29" t="b">
        <v>0</v>
      </c>
      <c r="BU638" s="29" t="b">
        <v>0</v>
      </c>
      <c r="BV638" s="29" t="b">
        <v>0</v>
      </c>
      <c r="BW638" s="29" t="b">
        <v>0</v>
      </c>
      <c r="BX638" s="29" t="b">
        <v>0</v>
      </c>
      <c r="BY638" s="29" t="b">
        <v>1</v>
      </c>
      <c r="BZ638" s="29" t="b">
        <v>0</v>
      </c>
      <c r="CA638" s="29" t="b">
        <v>1</v>
      </c>
      <c r="CB638" s="29">
        <v>1</v>
      </c>
      <c r="CC638" s="29" t="s">
        <v>9452</v>
      </c>
      <c r="CD638" s="29" t="s">
        <v>9453</v>
      </c>
      <c r="CE638" s="29" t="s">
        <v>9454</v>
      </c>
      <c r="CF638" s="29" t="s">
        <v>9455</v>
      </c>
    </row>
    <row r="639" spans="1:84" x14ac:dyDescent="0.25">
      <c r="A639" s="29" t="s">
        <v>9456</v>
      </c>
      <c r="B639" s="29">
        <v>310410942995952</v>
      </c>
      <c r="C639" s="29">
        <v>8.9014103279429894E+19</v>
      </c>
      <c r="D639" s="29">
        <v>353118083539513</v>
      </c>
      <c r="E639" s="29">
        <v>55</v>
      </c>
      <c r="F639" s="29">
        <v>3</v>
      </c>
      <c r="G639" s="29">
        <v>1624</v>
      </c>
      <c r="H639" s="29">
        <v>1624</v>
      </c>
      <c r="I639" s="29" t="s">
        <v>9457</v>
      </c>
      <c r="J639" s="29" t="s">
        <v>9458</v>
      </c>
      <c r="K639" s="50">
        <v>2.37835339383744E+16</v>
      </c>
      <c r="L639" s="50">
        <v>9041792713911950</v>
      </c>
      <c r="M639" s="50">
        <v>-4280278523394090</v>
      </c>
      <c r="N639" s="29" t="s">
        <v>18972</v>
      </c>
      <c r="O639" s="29">
        <v>1</v>
      </c>
      <c r="P639" s="29">
        <v>0</v>
      </c>
      <c r="Q639" s="29" t="s">
        <v>19070</v>
      </c>
      <c r="R639" s="29" t="s">
        <v>8</v>
      </c>
      <c r="S639" s="29" t="s">
        <v>8</v>
      </c>
      <c r="T639" s="29" t="s">
        <v>8</v>
      </c>
      <c r="U639" s="29" t="s">
        <v>8</v>
      </c>
      <c r="V639" s="29" t="s">
        <v>8</v>
      </c>
      <c r="W639" s="29" t="s">
        <v>8</v>
      </c>
      <c r="X639" s="29" t="s">
        <v>8</v>
      </c>
      <c r="Y639" s="29" t="s">
        <v>8</v>
      </c>
      <c r="Z639" s="29" t="s">
        <v>8</v>
      </c>
      <c r="AA639" s="29" t="s">
        <v>8</v>
      </c>
      <c r="AB639" s="29" t="s">
        <v>8</v>
      </c>
      <c r="AC639" s="29" t="s">
        <v>8</v>
      </c>
      <c r="AD639" s="29" t="s">
        <v>8</v>
      </c>
      <c r="AE639" s="29" t="s">
        <v>8</v>
      </c>
      <c r="AF639" s="29" t="s">
        <v>8</v>
      </c>
      <c r="AG639" s="29">
        <v>1</v>
      </c>
      <c r="AH639" s="29">
        <v>3</v>
      </c>
      <c r="AI639" s="29" t="s">
        <v>8</v>
      </c>
      <c r="AJ639" s="29">
        <v>1</v>
      </c>
      <c r="AK639" s="29" t="s">
        <v>18982</v>
      </c>
      <c r="AL639" s="29" t="s">
        <v>19008</v>
      </c>
      <c r="AM639" s="29" t="s">
        <v>8</v>
      </c>
      <c r="AN639" s="29" t="s">
        <v>8</v>
      </c>
      <c r="AO639" s="29" t="s">
        <v>8</v>
      </c>
      <c r="AP639" s="29" t="s">
        <v>8</v>
      </c>
      <c r="AQ639" s="29" t="s">
        <v>8</v>
      </c>
      <c r="AR639" s="29" t="s">
        <v>8</v>
      </c>
      <c r="AS639" s="29" t="s">
        <v>8</v>
      </c>
      <c r="AT639" s="29" t="s">
        <v>8</v>
      </c>
      <c r="AU639" s="29" t="s">
        <v>8</v>
      </c>
      <c r="AV639" s="29" t="s">
        <v>8</v>
      </c>
      <c r="AW639" s="29" t="s">
        <v>8</v>
      </c>
      <c r="AX639" s="29" t="s">
        <v>8</v>
      </c>
      <c r="AY639" s="29" t="s">
        <v>8</v>
      </c>
      <c r="AZ639" s="29" t="s">
        <v>8</v>
      </c>
      <c r="BA639" s="29" t="s">
        <v>8</v>
      </c>
      <c r="BB639" s="29" t="s">
        <v>8</v>
      </c>
      <c r="BC639" s="29" t="s">
        <v>8</v>
      </c>
      <c r="BD639" s="29" t="s">
        <v>8</v>
      </c>
      <c r="BE639" s="29" t="s">
        <v>8</v>
      </c>
      <c r="BF639" s="29" t="s">
        <v>8</v>
      </c>
      <c r="BG639" s="29" t="s">
        <v>8</v>
      </c>
      <c r="BH639" s="29" t="s">
        <v>8</v>
      </c>
      <c r="BI639" s="29" t="s">
        <v>8</v>
      </c>
      <c r="BJ639" s="29" t="s">
        <v>8</v>
      </c>
      <c r="BK639" s="29" t="s">
        <v>8</v>
      </c>
      <c r="BL639" s="29" t="s">
        <v>8</v>
      </c>
      <c r="BM639" s="29" t="s">
        <v>8</v>
      </c>
      <c r="BN639" s="29" t="s">
        <v>8</v>
      </c>
      <c r="BO639" s="29" t="s">
        <v>8</v>
      </c>
      <c r="BP639" s="29" t="s">
        <v>8</v>
      </c>
      <c r="BQ639" s="29" t="s">
        <v>8</v>
      </c>
      <c r="BR639" s="29" t="s">
        <v>8</v>
      </c>
      <c r="BS639" s="29" t="s">
        <v>9451</v>
      </c>
      <c r="BT639" s="29" t="b">
        <v>0</v>
      </c>
      <c r="BU639" s="29" t="b">
        <v>0</v>
      </c>
      <c r="BV639" s="29" t="b">
        <v>0</v>
      </c>
      <c r="BW639" s="29" t="b">
        <v>0</v>
      </c>
      <c r="BX639" s="29" t="b">
        <v>0</v>
      </c>
      <c r="BY639" s="29" t="b">
        <v>1</v>
      </c>
      <c r="BZ639" s="29" t="b">
        <v>0</v>
      </c>
      <c r="CA639" s="29" t="b">
        <v>1</v>
      </c>
      <c r="CB639" s="29">
        <v>1</v>
      </c>
      <c r="CC639" s="29" t="s">
        <v>9459</v>
      </c>
      <c r="CD639" s="29" t="s">
        <v>9460</v>
      </c>
      <c r="CE639" s="29" t="s">
        <v>9461</v>
      </c>
      <c r="CF639" s="29" t="s">
        <v>9462</v>
      </c>
    </row>
    <row r="640" spans="1:84" x14ac:dyDescent="0.25">
      <c r="A640" s="29" t="s">
        <v>9463</v>
      </c>
      <c r="B640" s="29">
        <v>310410942995952</v>
      </c>
      <c r="C640" s="29">
        <v>8.9014103279429894E+19</v>
      </c>
      <c r="D640" s="29">
        <v>353118083539513</v>
      </c>
      <c r="E640" s="29">
        <v>55</v>
      </c>
      <c r="F640" s="29">
        <v>9</v>
      </c>
      <c r="G640" s="29">
        <v>1626</v>
      </c>
      <c r="H640" s="29">
        <v>1626</v>
      </c>
      <c r="I640" s="29" t="s">
        <v>9464</v>
      </c>
      <c r="J640" s="29" t="s">
        <v>9465</v>
      </c>
      <c r="K640" s="50">
        <v>2378315435568860</v>
      </c>
      <c r="L640" s="50">
        <v>9041756684345560</v>
      </c>
      <c r="M640" s="50">
        <v>3178722050711270</v>
      </c>
      <c r="N640" s="29" t="s">
        <v>18972</v>
      </c>
      <c r="O640" s="29">
        <v>1</v>
      </c>
      <c r="P640" s="29">
        <v>0</v>
      </c>
      <c r="Q640" s="29" t="s">
        <v>19059</v>
      </c>
      <c r="R640" s="29" t="s">
        <v>8</v>
      </c>
      <c r="S640" s="29" t="s">
        <v>8</v>
      </c>
      <c r="T640" s="29" t="s">
        <v>8</v>
      </c>
      <c r="U640" s="29" t="s">
        <v>8</v>
      </c>
      <c r="V640" s="29">
        <v>3</v>
      </c>
      <c r="W640" s="29" t="s">
        <v>8</v>
      </c>
      <c r="X640" s="29">
        <v>0</v>
      </c>
      <c r="Y640" s="29" t="s">
        <v>8</v>
      </c>
      <c r="Z640" s="29">
        <v>1</v>
      </c>
      <c r="AA640" s="29" t="s">
        <v>19001</v>
      </c>
      <c r="AB640" s="29" t="s">
        <v>18998</v>
      </c>
      <c r="AC640" s="29" t="s">
        <v>8</v>
      </c>
      <c r="AD640" s="29" t="s">
        <v>8</v>
      </c>
      <c r="AE640" s="29" t="s">
        <v>8</v>
      </c>
      <c r="AF640" s="29" t="s">
        <v>8</v>
      </c>
      <c r="AG640" s="29" t="s">
        <v>8</v>
      </c>
      <c r="AH640" s="29" t="s">
        <v>8</v>
      </c>
      <c r="AI640" s="29" t="s">
        <v>8</v>
      </c>
      <c r="AJ640" s="29" t="s">
        <v>8</v>
      </c>
      <c r="AK640" s="29" t="s">
        <v>8</v>
      </c>
      <c r="AL640" s="29" t="s">
        <v>8</v>
      </c>
      <c r="AM640" s="29" t="s">
        <v>8</v>
      </c>
      <c r="AN640" s="29" t="s">
        <v>8</v>
      </c>
      <c r="AO640" s="29" t="s">
        <v>8</v>
      </c>
      <c r="AP640" s="29" t="s">
        <v>8</v>
      </c>
      <c r="AQ640" s="29" t="s">
        <v>8</v>
      </c>
      <c r="AR640" s="29" t="s">
        <v>8</v>
      </c>
      <c r="AS640" s="29" t="s">
        <v>8</v>
      </c>
      <c r="AT640" s="29" t="s">
        <v>8</v>
      </c>
      <c r="AU640" s="29" t="s">
        <v>8</v>
      </c>
      <c r="AV640" s="29" t="s">
        <v>8</v>
      </c>
      <c r="AW640" s="29" t="s">
        <v>8</v>
      </c>
      <c r="AX640" s="29" t="s">
        <v>8</v>
      </c>
      <c r="AY640" s="29" t="s">
        <v>8</v>
      </c>
      <c r="AZ640" s="29" t="s">
        <v>8</v>
      </c>
      <c r="BA640" s="29" t="s">
        <v>8</v>
      </c>
      <c r="BB640" s="29" t="s">
        <v>8</v>
      </c>
      <c r="BC640" s="29" t="s">
        <v>8</v>
      </c>
      <c r="BD640" s="29" t="s">
        <v>8</v>
      </c>
      <c r="BE640" s="29" t="s">
        <v>8</v>
      </c>
      <c r="BF640" s="29" t="s">
        <v>8</v>
      </c>
      <c r="BG640" s="29" t="s">
        <v>8</v>
      </c>
      <c r="BH640" s="29" t="s">
        <v>8</v>
      </c>
      <c r="BI640" s="29" t="s">
        <v>8</v>
      </c>
      <c r="BJ640" s="29" t="s">
        <v>8</v>
      </c>
      <c r="BK640" s="29" t="s">
        <v>8</v>
      </c>
      <c r="BL640" s="29" t="s">
        <v>8</v>
      </c>
      <c r="BM640" s="29" t="s">
        <v>8</v>
      </c>
      <c r="BN640" s="29" t="s">
        <v>8</v>
      </c>
      <c r="BO640" s="29" t="s">
        <v>8</v>
      </c>
      <c r="BP640" s="29" t="s">
        <v>8</v>
      </c>
      <c r="BQ640" s="29" t="s">
        <v>8</v>
      </c>
      <c r="BR640" s="29" t="s">
        <v>8</v>
      </c>
      <c r="BS640" s="29" t="s">
        <v>9466</v>
      </c>
      <c r="BT640" s="29" t="b">
        <v>0</v>
      </c>
      <c r="BU640" s="29" t="b">
        <v>0</v>
      </c>
      <c r="BV640" s="29" t="b">
        <v>0</v>
      </c>
      <c r="BW640" s="29" t="b">
        <v>0</v>
      </c>
      <c r="BX640" s="29" t="b">
        <v>0</v>
      </c>
      <c r="BY640" s="29" t="b">
        <v>1</v>
      </c>
      <c r="BZ640" s="29" t="b">
        <v>0</v>
      </c>
      <c r="CA640" s="29" t="b">
        <v>1</v>
      </c>
      <c r="CB640" s="29">
        <v>1</v>
      </c>
      <c r="CC640" s="29" t="s">
        <v>9467</v>
      </c>
      <c r="CD640" s="29" t="s">
        <v>9468</v>
      </c>
      <c r="CE640" s="29" t="s">
        <v>9469</v>
      </c>
      <c r="CF640" s="29" t="s">
        <v>9470</v>
      </c>
    </row>
    <row r="641" spans="1:84" x14ac:dyDescent="0.25">
      <c r="A641" s="29" t="s">
        <v>9471</v>
      </c>
      <c r="B641" s="29">
        <v>310410942995952</v>
      </c>
      <c r="C641" s="29">
        <v>8.9014103279429894E+19</v>
      </c>
      <c r="D641" s="29">
        <v>353118083539513</v>
      </c>
      <c r="E641" s="29">
        <v>55</v>
      </c>
      <c r="F641" s="29">
        <v>2</v>
      </c>
      <c r="G641" s="29">
        <v>1628</v>
      </c>
      <c r="H641" s="29">
        <v>1628</v>
      </c>
      <c r="I641" s="29" t="s">
        <v>9472</v>
      </c>
      <c r="J641" s="29" t="s">
        <v>9473</v>
      </c>
      <c r="K641" s="50">
        <v>2378806949307450</v>
      </c>
      <c r="L641" s="50">
        <v>9041671564838360</v>
      </c>
      <c r="M641" s="50">
        <v>-3215974488002510</v>
      </c>
      <c r="N641" s="29" t="s">
        <v>18972</v>
      </c>
      <c r="O641" s="29">
        <v>1</v>
      </c>
      <c r="P641" s="29">
        <v>0</v>
      </c>
      <c r="Q641" s="29" t="s">
        <v>8</v>
      </c>
      <c r="R641" s="29" t="s">
        <v>8</v>
      </c>
      <c r="S641" s="29" t="s">
        <v>8</v>
      </c>
      <c r="T641" s="29" t="s">
        <v>8</v>
      </c>
      <c r="U641" s="29" t="s">
        <v>8</v>
      </c>
      <c r="V641" s="29" t="s">
        <v>8</v>
      </c>
      <c r="W641" s="29" t="s">
        <v>8</v>
      </c>
      <c r="X641" s="29" t="s">
        <v>8</v>
      </c>
      <c r="Y641" s="29" t="s">
        <v>8</v>
      </c>
      <c r="Z641" s="29" t="s">
        <v>8</v>
      </c>
      <c r="AA641" s="29" t="s">
        <v>8</v>
      </c>
      <c r="AB641" s="29" t="s">
        <v>8</v>
      </c>
      <c r="AC641" s="29" t="s">
        <v>8</v>
      </c>
      <c r="AD641" s="29">
        <v>1</v>
      </c>
      <c r="AE641" s="29" t="s">
        <v>8</v>
      </c>
      <c r="AF641" s="29">
        <v>2</v>
      </c>
      <c r="AG641" s="29" t="s">
        <v>8</v>
      </c>
      <c r="AH641" s="29" t="s">
        <v>8</v>
      </c>
      <c r="AI641" s="29" t="s">
        <v>8</v>
      </c>
      <c r="AJ641" s="29" t="s">
        <v>8</v>
      </c>
      <c r="AK641" s="29" t="s">
        <v>8</v>
      </c>
      <c r="AL641" s="29" t="s">
        <v>8</v>
      </c>
      <c r="AM641" s="29" t="s">
        <v>8</v>
      </c>
      <c r="AN641" s="29" t="s">
        <v>8</v>
      </c>
      <c r="AO641" s="29" t="s">
        <v>8</v>
      </c>
      <c r="AP641" s="29" t="s">
        <v>8</v>
      </c>
      <c r="AQ641" s="29" t="s">
        <v>8</v>
      </c>
      <c r="AR641" s="29" t="s">
        <v>8</v>
      </c>
      <c r="AS641" s="29" t="s">
        <v>8</v>
      </c>
      <c r="AT641" s="29" t="s">
        <v>8</v>
      </c>
      <c r="AU641" s="29" t="s">
        <v>8</v>
      </c>
      <c r="AV641" s="29" t="s">
        <v>8</v>
      </c>
      <c r="AW641" s="29" t="s">
        <v>8</v>
      </c>
      <c r="AX641" s="29" t="s">
        <v>8</v>
      </c>
      <c r="AY641" s="29" t="s">
        <v>8</v>
      </c>
      <c r="AZ641" s="29" t="s">
        <v>8</v>
      </c>
      <c r="BA641" s="29" t="s">
        <v>8</v>
      </c>
      <c r="BB641" s="29" t="s">
        <v>8</v>
      </c>
      <c r="BC641" s="29" t="s">
        <v>8</v>
      </c>
      <c r="BD641" s="29" t="s">
        <v>8</v>
      </c>
      <c r="BE641" s="29" t="s">
        <v>8</v>
      </c>
      <c r="BF641" s="29" t="s">
        <v>8</v>
      </c>
      <c r="BG641" s="29" t="s">
        <v>8</v>
      </c>
      <c r="BH641" s="29" t="s">
        <v>8</v>
      </c>
      <c r="BI641" s="29" t="s">
        <v>8</v>
      </c>
      <c r="BJ641" s="29" t="s">
        <v>8</v>
      </c>
      <c r="BK641" s="29" t="s">
        <v>8</v>
      </c>
      <c r="BL641" s="29" t="s">
        <v>8</v>
      </c>
      <c r="BM641" s="29" t="s">
        <v>8</v>
      </c>
      <c r="BN641" s="29" t="s">
        <v>8</v>
      </c>
      <c r="BO641" s="29" t="s">
        <v>8</v>
      </c>
      <c r="BP641" s="29" t="s">
        <v>8</v>
      </c>
      <c r="BQ641" s="29" t="s">
        <v>8</v>
      </c>
      <c r="BR641" s="29" t="s">
        <v>8</v>
      </c>
      <c r="BS641" s="29" t="s">
        <v>9474</v>
      </c>
      <c r="BT641" s="29" t="b">
        <v>0</v>
      </c>
      <c r="BU641" s="29" t="b">
        <v>0</v>
      </c>
      <c r="BV641" s="29" t="b">
        <v>0</v>
      </c>
      <c r="BW641" s="29" t="b">
        <v>0</v>
      </c>
      <c r="BX641" s="29" t="b">
        <v>0</v>
      </c>
      <c r="BY641" s="29" t="b">
        <v>1</v>
      </c>
      <c r="BZ641" s="29" t="b">
        <v>0</v>
      </c>
      <c r="CA641" s="29" t="b">
        <v>1</v>
      </c>
      <c r="CB641" s="29">
        <v>1</v>
      </c>
      <c r="CC641" s="29" t="s">
        <v>9475</v>
      </c>
      <c r="CD641" s="29" t="s">
        <v>9476</v>
      </c>
      <c r="CE641" s="29" t="s">
        <v>9477</v>
      </c>
      <c r="CF641" s="29" t="s">
        <v>9478</v>
      </c>
    </row>
    <row r="642" spans="1:84" x14ac:dyDescent="0.25">
      <c r="A642" s="29" t="s">
        <v>9479</v>
      </c>
      <c r="B642" s="29">
        <v>310410942995952</v>
      </c>
      <c r="C642" s="29">
        <v>8.9014103279429894E+19</v>
      </c>
      <c r="D642" s="29">
        <v>353118083539513</v>
      </c>
      <c r="E642" s="29">
        <v>55</v>
      </c>
      <c r="F642" s="29">
        <v>2</v>
      </c>
      <c r="G642" s="29">
        <v>1629</v>
      </c>
      <c r="H642" s="29">
        <v>1629</v>
      </c>
      <c r="I642" s="29" t="s">
        <v>9480</v>
      </c>
      <c r="J642" s="29" t="s">
        <v>9481</v>
      </c>
      <c r="K642" s="50">
        <v>2.37886542682566E+16</v>
      </c>
      <c r="L642" s="50">
        <v>9041645305179340</v>
      </c>
      <c r="M642" s="50">
        <v>-572516639740375</v>
      </c>
      <c r="N642" s="29" t="s">
        <v>18977</v>
      </c>
      <c r="O642" s="29">
        <v>1</v>
      </c>
      <c r="P642" s="29">
        <v>0</v>
      </c>
      <c r="Q642" s="29" t="s">
        <v>8</v>
      </c>
      <c r="R642" s="29" t="s">
        <v>8</v>
      </c>
      <c r="S642" s="29" t="s">
        <v>8</v>
      </c>
      <c r="T642" s="29" t="s">
        <v>8</v>
      </c>
      <c r="U642" s="29" t="s">
        <v>8</v>
      </c>
      <c r="V642" s="29" t="s">
        <v>8</v>
      </c>
      <c r="W642" s="29" t="s">
        <v>8</v>
      </c>
      <c r="X642" s="29" t="s">
        <v>8</v>
      </c>
      <c r="Y642" s="29" t="s">
        <v>8</v>
      </c>
      <c r="Z642" s="29" t="s">
        <v>8</v>
      </c>
      <c r="AA642" s="29" t="s">
        <v>8</v>
      </c>
      <c r="AB642" s="29" t="s">
        <v>8</v>
      </c>
      <c r="AC642" s="29" t="s">
        <v>8</v>
      </c>
      <c r="AD642" s="29">
        <v>2</v>
      </c>
      <c r="AE642" s="29" t="s">
        <v>8</v>
      </c>
      <c r="AF642" s="29">
        <v>1</v>
      </c>
      <c r="AG642" s="29" t="s">
        <v>8</v>
      </c>
      <c r="AH642" s="29" t="s">
        <v>8</v>
      </c>
      <c r="AI642" s="29" t="s">
        <v>8</v>
      </c>
      <c r="AJ642" s="29" t="s">
        <v>8</v>
      </c>
      <c r="AK642" s="29" t="s">
        <v>8</v>
      </c>
      <c r="AL642" s="29" t="s">
        <v>8</v>
      </c>
      <c r="AM642" s="29" t="s">
        <v>8</v>
      </c>
      <c r="AN642" s="29" t="s">
        <v>8</v>
      </c>
      <c r="AO642" s="29" t="s">
        <v>8</v>
      </c>
      <c r="AP642" s="29" t="s">
        <v>8</v>
      </c>
      <c r="AQ642" s="29" t="s">
        <v>8</v>
      </c>
      <c r="AR642" s="29" t="s">
        <v>8</v>
      </c>
      <c r="AS642" s="29" t="s">
        <v>8</v>
      </c>
      <c r="AT642" s="29" t="s">
        <v>8</v>
      </c>
      <c r="AU642" s="29" t="s">
        <v>8</v>
      </c>
      <c r="AV642" s="29" t="s">
        <v>8</v>
      </c>
      <c r="AW642" s="29" t="s">
        <v>8</v>
      </c>
      <c r="AX642" s="29" t="s">
        <v>8</v>
      </c>
      <c r="AY642" s="29" t="s">
        <v>8</v>
      </c>
      <c r="AZ642" s="29" t="s">
        <v>8</v>
      </c>
      <c r="BA642" s="29" t="s">
        <v>8</v>
      </c>
      <c r="BB642" s="29" t="s">
        <v>8</v>
      </c>
      <c r="BC642" s="29" t="s">
        <v>8</v>
      </c>
      <c r="BD642" s="29" t="s">
        <v>8</v>
      </c>
      <c r="BE642" s="29" t="s">
        <v>8</v>
      </c>
      <c r="BF642" s="29" t="s">
        <v>8</v>
      </c>
      <c r="BG642" s="29" t="s">
        <v>8</v>
      </c>
      <c r="BH642" s="29" t="s">
        <v>8</v>
      </c>
      <c r="BI642" s="29" t="s">
        <v>8</v>
      </c>
      <c r="BJ642" s="29" t="s">
        <v>8</v>
      </c>
      <c r="BK642" s="29" t="s">
        <v>8</v>
      </c>
      <c r="BL642" s="29" t="s">
        <v>8</v>
      </c>
      <c r="BM642" s="29" t="s">
        <v>8</v>
      </c>
      <c r="BN642" s="29" t="s">
        <v>8</v>
      </c>
      <c r="BO642" s="29" t="s">
        <v>8</v>
      </c>
      <c r="BP642" s="29" t="s">
        <v>8</v>
      </c>
      <c r="BQ642" s="29" t="s">
        <v>8</v>
      </c>
      <c r="BR642" s="29" t="s">
        <v>8</v>
      </c>
      <c r="BS642" s="29" t="s">
        <v>9482</v>
      </c>
      <c r="BT642" s="29" t="b">
        <v>0</v>
      </c>
      <c r="BU642" s="29" t="b">
        <v>0</v>
      </c>
      <c r="BV642" s="29" t="b">
        <v>0</v>
      </c>
      <c r="BW642" s="29" t="b">
        <v>0</v>
      </c>
      <c r="BX642" s="29" t="b">
        <v>0</v>
      </c>
      <c r="BY642" s="29" t="b">
        <v>1</v>
      </c>
      <c r="BZ642" s="29" t="b">
        <v>0</v>
      </c>
      <c r="CA642" s="29" t="b">
        <v>1</v>
      </c>
      <c r="CB642" s="29">
        <v>1</v>
      </c>
      <c r="CC642" s="29" t="s">
        <v>9483</v>
      </c>
      <c r="CD642" s="29" t="s">
        <v>9484</v>
      </c>
      <c r="CE642" s="29" t="s">
        <v>9485</v>
      </c>
      <c r="CF642" s="29" t="s">
        <v>9486</v>
      </c>
    </row>
    <row r="643" spans="1:84" x14ac:dyDescent="0.25">
      <c r="A643" s="29" t="s">
        <v>9487</v>
      </c>
      <c r="B643" s="29">
        <v>310410942995952</v>
      </c>
      <c r="C643" s="29">
        <v>8.9014103279429894E+19</v>
      </c>
      <c r="D643" s="29">
        <v>353118083539513</v>
      </c>
      <c r="E643" s="29">
        <v>55</v>
      </c>
      <c r="F643" s="29">
        <v>2</v>
      </c>
      <c r="G643" s="29">
        <v>1630</v>
      </c>
      <c r="H643" s="29">
        <v>1630</v>
      </c>
      <c r="I643" s="29" t="s">
        <v>9488</v>
      </c>
      <c r="J643" s="29" t="s">
        <v>9489</v>
      </c>
      <c r="K643" s="50">
        <v>237949665991997</v>
      </c>
      <c r="L643" s="50">
        <v>9041505418697800</v>
      </c>
      <c r="M643" s="50">
        <v>-3110868146777520</v>
      </c>
      <c r="N643" s="29" t="s">
        <v>18972</v>
      </c>
      <c r="O643" s="29">
        <v>1</v>
      </c>
      <c r="P643" s="29">
        <v>0</v>
      </c>
      <c r="Q643" s="29" t="s">
        <v>8</v>
      </c>
      <c r="R643" s="29" t="s">
        <v>8</v>
      </c>
      <c r="S643" s="29" t="s">
        <v>8</v>
      </c>
      <c r="T643" s="29" t="s">
        <v>8</v>
      </c>
      <c r="U643" s="29" t="s">
        <v>8</v>
      </c>
      <c r="V643" s="29" t="s">
        <v>8</v>
      </c>
      <c r="W643" s="29" t="s">
        <v>8</v>
      </c>
      <c r="X643" s="29" t="s">
        <v>8</v>
      </c>
      <c r="Y643" s="29" t="s">
        <v>8</v>
      </c>
      <c r="Z643" s="29" t="s">
        <v>8</v>
      </c>
      <c r="AA643" s="29" t="s">
        <v>8</v>
      </c>
      <c r="AB643" s="29" t="s">
        <v>8</v>
      </c>
      <c r="AC643" s="29" t="s">
        <v>8</v>
      </c>
      <c r="AD643" s="29">
        <v>3</v>
      </c>
      <c r="AE643" s="29" t="s">
        <v>8</v>
      </c>
      <c r="AF643" s="29">
        <v>3</v>
      </c>
      <c r="AG643" s="29" t="s">
        <v>8</v>
      </c>
      <c r="AH643" s="29" t="s">
        <v>8</v>
      </c>
      <c r="AI643" s="29" t="s">
        <v>8</v>
      </c>
      <c r="AJ643" s="29" t="s">
        <v>8</v>
      </c>
      <c r="AK643" s="29" t="s">
        <v>8</v>
      </c>
      <c r="AL643" s="29" t="s">
        <v>8</v>
      </c>
      <c r="AM643" s="29" t="s">
        <v>8</v>
      </c>
      <c r="AN643" s="29" t="s">
        <v>8</v>
      </c>
      <c r="AO643" s="29" t="s">
        <v>8</v>
      </c>
      <c r="AP643" s="29" t="s">
        <v>8</v>
      </c>
      <c r="AQ643" s="29" t="s">
        <v>8</v>
      </c>
      <c r="AR643" s="29" t="s">
        <v>8</v>
      </c>
      <c r="AS643" s="29" t="s">
        <v>8</v>
      </c>
      <c r="AT643" s="29" t="s">
        <v>8</v>
      </c>
      <c r="AU643" s="29" t="s">
        <v>8</v>
      </c>
      <c r="AV643" s="29" t="s">
        <v>8</v>
      </c>
      <c r="AW643" s="29" t="s">
        <v>8</v>
      </c>
      <c r="AX643" s="29" t="s">
        <v>8</v>
      </c>
      <c r="AY643" s="29" t="s">
        <v>8</v>
      </c>
      <c r="AZ643" s="29" t="s">
        <v>8</v>
      </c>
      <c r="BA643" s="29" t="s">
        <v>8</v>
      </c>
      <c r="BB643" s="29" t="s">
        <v>8</v>
      </c>
      <c r="BC643" s="29" t="s">
        <v>8</v>
      </c>
      <c r="BD643" s="29" t="s">
        <v>8</v>
      </c>
      <c r="BE643" s="29" t="s">
        <v>8</v>
      </c>
      <c r="BF643" s="29" t="s">
        <v>8</v>
      </c>
      <c r="BG643" s="29" t="s">
        <v>8</v>
      </c>
      <c r="BH643" s="29" t="s">
        <v>8</v>
      </c>
      <c r="BI643" s="29" t="s">
        <v>8</v>
      </c>
      <c r="BJ643" s="29" t="s">
        <v>8</v>
      </c>
      <c r="BK643" s="29" t="s">
        <v>8</v>
      </c>
      <c r="BL643" s="29" t="s">
        <v>8</v>
      </c>
      <c r="BM643" s="29" t="s">
        <v>8</v>
      </c>
      <c r="BN643" s="29" t="s">
        <v>8</v>
      </c>
      <c r="BO643" s="29" t="s">
        <v>8</v>
      </c>
      <c r="BP643" s="29" t="s">
        <v>8</v>
      </c>
      <c r="BQ643" s="29" t="s">
        <v>8</v>
      </c>
      <c r="BR643" s="29" t="s">
        <v>8</v>
      </c>
      <c r="BS643" s="29" t="s">
        <v>9490</v>
      </c>
      <c r="BT643" s="29" t="b">
        <v>0</v>
      </c>
      <c r="BU643" s="29" t="b">
        <v>0</v>
      </c>
      <c r="BV643" s="29" t="b">
        <v>0</v>
      </c>
      <c r="BW643" s="29" t="b">
        <v>0</v>
      </c>
      <c r="BX643" s="29" t="b">
        <v>0</v>
      </c>
      <c r="BY643" s="29" t="b">
        <v>1</v>
      </c>
      <c r="BZ643" s="29" t="b">
        <v>0</v>
      </c>
      <c r="CA643" s="29" t="b">
        <v>1</v>
      </c>
      <c r="CB643" s="29">
        <v>1</v>
      </c>
      <c r="CC643" s="29" t="s">
        <v>9491</v>
      </c>
      <c r="CD643" s="29" t="s">
        <v>9492</v>
      </c>
      <c r="CE643" s="29" t="s">
        <v>9493</v>
      </c>
      <c r="CF643" s="29" t="s">
        <v>9494</v>
      </c>
    </row>
    <row r="644" spans="1:84" x14ac:dyDescent="0.25">
      <c r="A644" s="29" t="s">
        <v>9495</v>
      </c>
      <c r="B644" s="29">
        <v>310410942995952</v>
      </c>
      <c r="C644" s="29">
        <v>8.9014103279429894E+19</v>
      </c>
      <c r="D644" s="29">
        <v>353118083539513</v>
      </c>
      <c r="E644" s="29">
        <v>55</v>
      </c>
      <c r="F644" s="29">
        <v>7</v>
      </c>
      <c r="G644" s="29">
        <v>1623</v>
      </c>
      <c r="H644" s="29">
        <v>1623</v>
      </c>
      <c r="I644" s="29" t="s">
        <v>9496</v>
      </c>
      <c r="J644" s="29" t="s">
        <v>9497</v>
      </c>
      <c r="K644" s="50">
        <v>2.37781952016555E+16</v>
      </c>
      <c r="L644" s="50">
        <v>9041369855637000</v>
      </c>
      <c r="M644" s="50">
        <v>-320506483092805</v>
      </c>
      <c r="N644" s="29" t="s">
        <v>18972</v>
      </c>
      <c r="O644" s="29">
        <v>1</v>
      </c>
      <c r="P644" s="29">
        <v>0</v>
      </c>
      <c r="Q644" s="29" t="s">
        <v>8</v>
      </c>
      <c r="R644" s="29" t="s">
        <v>8</v>
      </c>
      <c r="S644" s="29" t="s">
        <v>8</v>
      </c>
      <c r="T644" s="29" t="s">
        <v>8</v>
      </c>
      <c r="U644" s="29" t="s">
        <v>8</v>
      </c>
      <c r="V644" s="29" t="s">
        <v>8</v>
      </c>
      <c r="W644" s="29" t="s">
        <v>8</v>
      </c>
      <c r="X644" s="29" t="s">
        <v>8</v>
      </c>
      <c r="Y644" s="29" t="s">
        <v>8</v>
      </c>
      <c r="Z644" s="29" t="s">
        <v>8</v>
      </c>
      <c r="AA644" s="29" t="s">
        <v>8</v>
      </c>
      <c r="AB644" s="29" t="s">
        <v>8</v>
      </c>
      <c r="AC644" s="29" t="s">
        <v>8</v>
      </c>
      <c r="AD644" s="29" t="s">
        <v>8</v>
      </c>
      <c r="AE644" s="29" t="s">
        <v>8</v>
      </c>
      <c r="AF644" s="29" t="s">
        <v>8</v>
      </c>
      <c r="AG644" s="29" t="s">
        <v>8</v>
      </c>
      <c r="AH644" s="29" t="s">
        <v>8</v>
      </c>
      <c r="AI644" s="29" t="s">
        <v>8</v>
      </c>
      <c r="AJ644" s="29" t="s">
        <v>8</v>
      </c>
      <c r="AK644" s="29" t="s">
        <v>8</v>
      </c>
      <c r="AL644" s="29" t="s">
        <v>8</v>
      </c>
      <c r="AM644" s="29" t="s">
        <v>8</v>
      </c>
      <c r="AN644" s="29" t="s">
        <v>8</v>
      </c>
      <c r="AO644" s="29" t="s">
        <v>8</v>
      </c>
      <c r="AP644" s="29" t="s">
        <v>8</v>
      </c>
      <c r="AQ644" s="29" t="s">
        <v>8</v>
      </c>
      <c r="AR644" s="29" t="s">
        <v>8</v>
      </c>
      <c r="AS644" s="29" t="s">
        <v>8</v>
      </c>
      <c r="AT644" s="29">
        <v>5</v>
      </c>
      <c r="AU644" s="29" t="s">
        <v>8</v>
      </c>
      <c r="AV644" s="29">
        <v>2</v>
      </c>
      <c r="AW644" s="29">
        <v>1</v>
      </c>
      <c r="AX644" s="29">
        <v>0</v>
      </c>
      <c r="AY644" s="29">
        <v>50</v>
      </c>
      <c r="AZ644" s="29">
        <v>1</v>
      </c>
      <c r="BA644" s="29" t="s">
        <v>8</v>
      </c>
      <c r="BB644" s="29" t="s">
        <v>8</v>
      </c>
      <c r="BC644" s="29" t="s">
        <v>8</v>
      </c>
      <c r="BD644" s="29" t="s">
        <v>8</v>
      </c>
      <c r="BE644" s="29" t="s">
        <v>8</v>
      </c>
      <c r="BF644" s="29" t="s">
        <v>8</v>
      </c>
      <c r="BG644" s="29" t="s">
        <v>8</v>
      </c>
      <c r="BH644" s="29" t="s">
        <v>8</v>
      </c>
      <c r="BI644" s="29" t="s">
        <v>8</v>
      </c>
      <c r="BJ644" s="29" t="s">
        <v>8</v>
      </c>
      <c r="BK644" s="29" t="s">
        <v>8</v>
      </c>
      <c r="BL644" s="29" t="s">
        <v>8</v>
      </c>
      <c r="BM644" s="29" t="s">
        <v>8</v>
      </c>
      <c r="BN644" s="29" t="s">
        <v>8</v>
      </c>
      <c r="BO644" s="29" t="s">
        <v>8</v>
      </c>
      <c r="BP644" s="29" t="s">
        <v>8</v>
      </c>
      <c r="BQ644" s="29" t="s">
        <v>8</v>
      </c>
      <c r="BR644" s="29" t="s">
        <v>8</v>
      </c>
      <c r="BS644" s="29" t="s">
        <v>9498</v>
      </c>
      <c r="BT644" s="29" t="b">
        <v>1</v>
      </c>
      <c r="BU644" s="29" t="b">
        <v>0</v>
      </c>
      <c r="BV644" s="29" t="b">
        <v>0</v>
      </c>
      <c r="BW644" s="29" t="b">
        <v>0</v>
      </c>
      <c r="BX644" s="29" t="b">
        <v>0</v>
      </c>
      <c r="BY644" s="29" t="b">
        <v>1</v>
      </c>
      <c r="BZ644" s="29" t="b">
        <v>0</v>
      </c>
      <c r="CA644" s="29" t="b">
        <v>0</v>
      </c>
      <c r="CB644" s="29">
        <v>1</v>
      </c>
      <c r="CC644" s="29" t="s">
        <v>9499</v>
      </c>
      <c r="CD644" s="29" t="s">
        <v>9500</v>
      </c>
      <c r="CE644" s="29" t="s">
        <v>9501</v>
      </c>
      <c r="CF644" s="29" t="s">
        <v>9502</v>
      </c>
    </row>
    <row r="645" spans="1:84" x14ac:dyDescent="0.25">
      <c r="A645" s="29" t="s">
        <v>9503</v>
      </c>
      <c r="B645" s="29">
        <v>310410942995952</v>
      </c>
      <c r="C645" s="29">
        <v>8.9014103279429894E+19</v>
      </c>
      <c r="D645" s="29">
        <v>353118083539513</v>
      </c>
      <c r="E645" s="29">
        <v>55</v>
      </c>
      <c r="F645" s="29">
        <v>3</v>
      </c>
      <c r="G645" s="29">
        <v>1625</v>
      </c>
      <c r="H645" s="29">
        <v>1625</v>
      </c>
      <c r="I645" s="29" t="s">
        <v>9504</v>
      </c>
      <c r="J645" s="29" t="s">
        <v>9505</v>
      </c>
      <c r="K645" s="50">
        <v>2377828686759920</v>
      </c>
      <c r="L645" s="50">
        <v>904136860861292</v>
      </c>
      <c r="M645" s="50">
        <v>-2243369743854620</v>
      </c>
      <c r="N645" s="29" t="s">
        <v>18977</v>
      </c>
      <c r="O645" s="29">
        <v>3</v>
      </c>
      <c r="P645" s="29">
        <v>0</v>
      </c>
      <c r="Q645" s="29" t="s">
        <v>19213</v>
      </c>
      <c r="R645" s="29" t="s">
        <v>8</v>
      </c>
      <c r="S645" s="29" t="s">
        <v>8</v>
      </c>
      <c r="T645" s="29" t="s">
        <v>8</v>
      </c>
      <c r="U645" s="29" t="s">
        <v>8</v>
      </c>
      <c r="V645" s="29" t="s">
        <v>8</v>
      </c>
      <c r="W645" s="29" t="s">
        <v>8</v>
      </c>
      <c r="X645" s="29" t="s">
        <v>8</v>
      </c>
      <c r="Y645" s="29" t="s">
        <v>8</v>
      </c>
      <c r="Z645" s="29" t="s">
        <v>8</v>
      </c>
      <c r="AA645" s="29" t="s">
        <v>8</v>
      </c>
      <c r="AB645" s="29" t="s">
        <v>8</v>
      </c>
      <c r="AC645" s="29" t="s">
        <v>8</v>
      </c>
      <c r="AD645" s="29" t="s">
        <v>8</v>
      </c>
      <c r="AE645" s="29" t="s">
        <v>8</v>
      </c>
      <c r="AF645" s="29" t="s">
        <v>8</v>
      </c>
      <c r="AG645" s="29">
        <v>1</v>
      </c>
      <c r="AH645" s="29">
        <v>6</v>
      </c>
      <c r="AI645" s="29" t="s">
        <v>9506</v>
      </c>
      <c r="AJ645" s="29">
        <v>1</v>
      </c>
      <c r="AK645" s="29" t="s">
        <v>18982</v>
      </c>
      <c r="AL645" s="29" t="s">
        <v>18974</v>
      </c>
      <c r="AM645" s="29" t="s">
        <v>8</v>
      </c>
      <c r="AN645" s="29" t="s">
        <v>8</v>
      </c>
      <c r="AO645" s="29" t="s">
        <v>8</v>
      </c>
      <c r="AP645" s="29" t="s">
        <v>8</v>
      </c>
      <c r="AQ645" s="29" t="s">
        <v>8</v>
      </c>
      <c r="AR645" s="29" t="s">
        <v>8</v>
      </c>
      <c r="AS645" s="29" t="s">
        <v>8</v>
      </c>
      <c r="AT645" s="29" t="s">
        <v>8</v>
      </c>
      <c r="AU645" s="29" t="s">
        <v>8</v>
      </c>
      <c r="AV645" s="29" t="s">
        <v>8</v>
      </c>
      <c r="AW645" s="29" t="s">
        <v>8</v>
      </c>
      <c r="AX645" s="29" t="s">
        <v>8</v>
      </c>
      <c r="AY645" s="29" t="s">
        <v>8</v>
      </c>
      <c r="AZ645" s="29" t="s">
        <v>8</v>
      </c>
      <c r="BA645" s="29" t="s">
        <v>8</v>
      </c>
      <c r="BB645" s="29" t="s">
        <v>8</v>
      </c>
      <c r="BC645" s="29" t="s">
        <v>8</v>
      </c>
      <c r="BD645" s="29" t="s">
        <v>8</v>
      </c>
      <c r="BE645" s="29" t="s">
        <v>8</v>
      </c>
      <c r="BF645" s="29" t="s">
        <v>8</v>
      </c>
      <c r="BG645" s="29" t="s">
        <v>8</v>
      </c>
      <c r="BH645" s="29" t="s">
        <v>8</v>
      </c>
      <c r="BI645" s="29" t="s">
        <v>8</v>
      </c>
      <c r="BJ645" s="29" t="s">
        <v>8</v>
      </c>
      <c r="BK645" s="29" t="s">
        <v>8</v>
      </c>
      <c r="BL645" s="29" t="s">
        <v>8</v>
      </c>
      <c r="BM645" s="29" t="s">
        <v>8</v>
      </c>
      <c r="BN645" s="29" t="s">
        <v>8</v>
      </c>
      <c r="BO645" s="29" t="s">
        <v>8</v>
      </c>
      <c r="BP645" s="29" t="s">
        <v>8</v>
      </c>
      <c r="BQ645" s="29" t="s">
        <v>8</v>
      </c>
      <c r="BR645" s="29" t="s">
        <v>8</v>
      </c>
      <c r="BS645" s="29" t="s">
        <v>9507</v>
      </c>
      <c r="BT645" s="29" t="b">
        <v>1</v>
      </c>
      <c r="BU645" s="29" t="b">
        <v>0</v>
      </c>
      <c r="BV645" s="29" t="b">
        <v>0</v>
      </c>
      <c r="BW645" s="29" t="b">
        <v>0</v>
      </c>
      <c r="BX645" s="29" t="b">
        <v>0</v>
      </c>
      <c r="BY645" s="29" t="b">
        <v>1</v>
      </c>
      <c r="BZ645" s="29" t="b">
        <v>0</v>
      </c>
      <c r="CA645" s="29" t="b">
        <v>0</v>
      </c>
      <c r="CB645" s="29">
        <v>1</v>
      </c>
      <c r="CC645" s="29" t="s">
        <v>9508</v>
      </c>
      <c r="CD645" s="29" t="s">
        <v>9509</v>
      </c>
      <c r="CE645" s="29" t="s">
        <v>9510</v>
      </c>
      <c r="CF645" s="29" t="s">
        <v>9511</v>
      </c>
    </row>
    <row r="646" spans="1:84" x14ac:dyDescent="0.25">
      <c r="A646" s="29" t="s">
        <v>9512</v>
      </c>
      <c r="B646" s="29">
        <v>310410942995952</v>
      </c>
      <c r="C646" s="29">
        <v>8.9014103279429894E+19</v>
      </c>
      <c r="D646" s="29">
        <v>353118083539513</v>
      </c>
      <c r="E646" s="29">
        <v>55</v>
      </c>
      <c r="F646" s="29">
        <v>9</v>
      </c>
      <c r="G646" s="29">
        <v>1627</v>
      </c>
      <c r="H646" s="29">
        <v>1627</v>
      </c>
      <c r="I646" s="29" t="s">
        <v>9513</v>
      </c>
      <c r="J646" s="29" t="s">
        <v>9514</v>
      </c>
      <c r="K646" s="50">
        <v>2.37787518845937E+16</v>
      </c>
      <c r="L646" s="50">
        <v>9041415328447880</v>
      </c>
      <c r="M646" s="50">
        <v>-4502163194437900</v>
      </c>
      <c r="N646" s="29" t="s">
        <v>18977</v>
      </c>
      <c r="O646" s="29">
        <v>3</v>
      </c>
      <c r="P646" s="29">
        <v>0</v>
      </c>
      <c r="Q646" s="29" t="s">
        <v>19214</v>
      </c>
      <c r="R646" s="29" t="s">
        <v>8</v>
      </c>
      <c r="S646" s="29" t="s">
        <v>8</v>
      </c>
      <c r="T646" s="29" t="s">
        <v>8</v>
      </c>
      <c r="U646" s="29" t="s">
        <v>8</v>
      </c>
      <c r="V646" s="29">
        <v>5</v>
      </c>
      <c r="W646" s="29" t="s">
        <v>9506</v>
      </c>
      <c r="X646" s="29">
        <v>0</v>
      </c>
      <c r="Y646" s="29" t="s">
        <v>8</v>
      </c>
      <c r="Z646" s="29">
        <v>1</v>
      </c>
      <c r="AA646" s="29" t="s">
        <v>18992</v>
      </c>
      <c r="AB646" s="29" t="s">
        <v>19008</v>
      </c>
      <c r="AC646" s="29" t="s">
        <v>8</v>
      </c>
      <c r="AD646" s="29" t="s">
        <v>8</v>
      </c>
      <c r="AE646" s="29" t="s">
        <v>8</v>
      </c>
      <c r="AF646" s="29" t="s">
        <v>8</v>
      </c>
      <c r="AG646" s="29" t="s">
        <v>8</v>
      </c>
      <c r="AH646" s="29" t="s">
        <v>8</v>
      </c>
      <c r="AI646" s="29" t="s">
        <v>8</v>
      </c>
      <c r="AJ646" s="29" t="s">
        <v>8</v>
      </c>
      <c r="AK646" s="29" t="s">
        <v>8</v>
      </c>
      <c r="AL646" s="29" t="s">
        <v>8</v>
      </c>
      <c r="AM646" s="29" t="s">
        <v>8</v>
      </c>
      <c r="AN646" s="29" t="s">
        <v>8</v>
      </c>
      <c r="AO646" s="29" t="s">
        <v>8</v>
      </c>
      <c r="AP646" s="29" t="s">
        <v>8</v>
      </c>
      <c r="AQ646" s="29" t="s">
        <v>8</v>
      </c>
      <c r="AR646" s="29" t="s">
        <v>8</v>
      </c>
      <c r="AS646" s="29" t="s">
        <v>8</v>
      </c>
      <c r="AT646" s="29" t="s">
        <v>8</v>
      </c>
      <c r="AU646" s="29" t="s">
        <v>8</v>
      </c>
      <c r="AV646" s="29" t="s">
        <v>8</v>
      </c>
      <c r="AW646" s="29" t="s">
        <v>8</v>
      </c>
      <c r="AX646" s="29" t="s">
        <v>8</v>
      </c>
      <c r="AY646" s="29" t="s">
        <v>8</v>
      </c>
      <c r="AZ646" s="29" t="s">
        <v>8</v>
      </c>
      <c r="BA646" s="29" t="s">
        <v>8</v>
      </c>
      <c r="BB646" s="29" t="s">
        <v>8</v>
      </c>
      <c r="BC646" s="29" t="s">
        <v>8</v>
      </c>
      <c r="BD646" s="29" t="s">
        <v>8</v>
      </c>
      <c r="BE646" s="29" t="s">
        <v>8</v>
      </c>
      <c r="BF646" s="29" t="s">
        <v>8</v>
      </c>
      <c r="BG646" s="29" t="s">
        <v>8</v>
      </c>
      <c r="BH646" s="29" t="s">
        <v>8</v>
      </c>
      <c r="BI646" s="29" t="s">
        <v>8</v>
      </c>
      <c r="BJ646" s="29" t="s">
        <v>8</v>
      </c>
      <c r="BK646" s="29" t="s">
        <v>8</v>
      </c>
      <c r="BL646" s="29" t="s">
        <v>8</v>
      </c>
      <c r="BM646" s="29" t="s">
        <v>8</v>
      </c>
      <c r="BN646" s="29" t="s">
        <v>8</v>
      </c>
      <c r="BO646" s="29" t="s">
        <v>8</v>
      </c>
      <c r="BP646" s="29" t="s">
        <v>8</v>
      </c>
      <c r="BQ646" s="29" t="s">
        <v>8</v>
      </c>
      <c r="BR646" s="29" t="s">
        <v>8</v>
      </c>
      <c r="BS646" s="29" t="s">
        <v>19215</v>
      </c>
    </row>
    <row r="647" spans="1:84" x14ac:dyDescent="0.25">
      <c r="A647" s="29" t="s">
        <v>19216</v>
      </c>
    </row>
    <row r="648" spans="1:84" x14ac:dyDescent="0.25">
      <c r="A648" s="29" t="s">
        <v>19217</v>
      </c>
      <c r="B648" s="29" t="b">
        <v>1</v>
      </c>
      <c r="C648" s="29" t="b">
        <v>0</v>
      </c>
      <c r="D648" s="29" t="b">
        <v>0</v>
      </c>
      <c r="E648" s="29" t="b">
        <v>0</v>
      </c>
      <c r="F648" s="29" t="b">
        <v>0</v>
      </c>
      <c r="G648" s="29" t="b">
        <v>1</v>
      </c>
      <c r="H648" s="29" t="b">
        <v>0</v>
      </c>
      <c r="I648" s="29" t="b">
        <v>0</v>
      </c>
      <c r="J648" s="29">
        <v>1</v>
      </c>
      <c r="K648" s="29" t="s">
        <v>9515</v>
      </c>
      <c r="L648" s="29" t="s">
        <v>9516</v>
      </c>
      <c r="M648" s="29" t="s">
        <v>9517</v>
      </c>
      <c r="N648" s="29" t="s">
        <v>9518</v>
      </c>
    </row>
    <row r="649" spans="1:84" x14ac:dyDescent="0.25">
      <c r="A649" s="29" t="s">
        <v>9519</v>
      </c>
      <c r="B649" s="29">
        <v>310410937271141</v>
      </c>
      <c r="C649" s="29">
        <v>8.9014103279372698E+19</v>
      </c>
      <c r="D649" s="29">
        <v>353118083209307</v>
      </c>
      <c r="E649" s="29">
        <v>55</v>
      </c>
      <c r="F649" s="29">
        <v>8</v>
      </c>
      <c r="G649" s="29">
        <v>1613</v>
      </c>
      <c r="H649" s="29">
        <v>1613</v>
      </c>
      <c r="I649" s="29" t="s">
        <v>9520</v>
      </c>
      <c r="J649" s="29" t="s">
        <v>9521</v>
      </c>
      <c r="K649" s="50">
        <v>2.37739122959466E+16</v>
      </c>
      <c r="L649" s="50">
        <v>9041580201428780</v>
      </c>
      <c r="M649" s="50">
        <v>-4.5067109613950496E+16</v>
      </c>
      <c r="N649" s="29" t="s">
        <v>18977</v>
      </c>
      <c r="O649" s="29">
        <v>1</v>
      </c>
      <c r="P649" s="29">
        <v>0</v>
      </c>
      <c r="Q649" s="29" t="s">
        <v>8</v>
      </c>
      <c r="R649" s="29">
        <v>2</v>
      </c>
      <c r="S649" s="29">
        <v>3</v>
      </c>
      <c r="T649" s="29" t="s">
        <v>8</v>
      </c>
      <c r="U649" s="29">
        <v>25</v>
      </c>
      <c r="V649" s="29" t="s">
        <v>8</v>
      </c>
      <c r="W649" s="29" t="s">
        <v>8</v>
      </c>
      <c r="X649" s="29" t="s">
        <v>8</v>
      </c>
      <c r="Y649" s="29" t="s">
        <v>8</v>
      </c>
      <c r="Z649" s="29" t="s">
        <v>8</v>
      </c>
      <c r="AA649" s="29" t="s">
        <v>8</v>
      </c>
      <c r="AB649" s="29" t="s">
        <v>8</v>
      </c>
      <c r="AC649" s="29" t="s">
        <v>8</v>
      </c>
      <c r="AD649" s="29" t="s">
        <v>8</v>
      </c>
      <c r="AE649" s="29" t="s">
        <v>8</v>
      </c>
      <c r="AF649" s="29" t="s">
        <v>8</v>
      </c>
      <c r="AG649" s="29" t="s">
        <v>8</v>
      </c>
      <c r="AH649" s="29" t="s">
        <v>8</v>
      </c>
      <c r="AI649" s="29" t="s">
        <v>8</v>
      </c>
      <c r="AJ649" s="29" t="s">
        <v>8</v>
      </c>
      <c r="AK649" s="29" t="s">
        <v>8</v>
      </c>
      <c r="AL649" s="29" t="s">
        <v>8</v>
      </c>
      <c r="AM649" s="29" t="s">
        <v>8</v>
      </c>
      <c r="AN649" s="29" t="s">
        <v>8</v>
      </c>
      <c r="AO649" s="29" t="s">
        <v>8</v>
      </c>
      <c r="AP649" s="29" t="s">
        <v>8</v>
      </c>
      <c r="AQ649" s="29" t="s">
        <v>8</v>
      </c>
      <c r="AR649" s="29" t="s">
        <v>8</v>
      </c>
      <c r="AS649" s="29" t="s">
        <v>8</v>
      </c>
      <c r="AT649" s="29" t="s">
        <v>8</v>
      </c>
      <c r="AU649" s="29" t="s">
        <v>8</v>
      </c>
      <c r="AV649" s="29" t="s">
        <v>8</v>
      </c>
      <c r="AW649" s="29" t="s">
        <v>8</v>
      </c>
      <c r="AX649" s="29" t="s">
        <v>8</v>
      </c>
      <c r="AY649" s="29" t="s">
        <v>8</v>
      </c>
      <c r="AZ649" s="29" t="s">
        <v>8</v>
      </c>
      <c r="BA649" s="29" t="s">
        <v>8</v>
      </c>
      <c r="BB649" s="29" t="s">
        <v>8</v>
      </c>
      <c r="BC649" s="29" t="s">
        <v>8</v>
      </c>
      <c r="BD649" s="29" t="s">
        <v>8</v>
      </c>
      <c r="BE649" s="29" t="s">
        <v>8</v>
      </c>
      <c r="BF649" s="29" t="s">
        <v>8</v>
      </c>
      <c r="BG649" s="29" t="s">
        <v>8</v>
      </c>
      <c r="BH649" s="29" t="s">
        <v>8</v>
      </c>
      <c r="BI649" s="29" t="s">
        <v>8</v>
      </c>
      <c r="BJ649" s="29" t="s">
        <v>8</v>
      </c>
      <c r="BK649" s="29" t="s">
        <v>8</v>
      </c>
      <c r="BL649" s="29" t="s">
        <v>8</v>
      </c>
      <c r="BM649" s="29" t="s">
        <v>8</v>
      </c>
      <c r="BN649" s="29" t="s">
        <v>8</v>
      </c>
      <c r="BO649" s="29" t="s">
        <v>8</v>
      </c>
      <c r="BP649" s="29" t="s">
        <v>8</v>
      </c>
      <c r="BQ649" s="29" t="s">
        <v>8</v>
      </c>
      <c r="BR649" s="29" t="s">
        <v>8</v>
      </c>
      <c r="BS649" s="29" t="s">
        <v>9522</v>
      </c>
      <c r="BT649" s="29" t="b">
        <v>0</v>
      </c>
      <c r="BU649" s="29" t="b">
        <v>1</v>
      </c>
      <c r="BV649" s="29" t="b">
        <v>0</v>
      </c>
      <c r="BW649" s="29" t="b">
        <v>0</v>
      </c>
      <c r="BX649" s="29" t="b">
        <v>1</v>
      </c>
      <c r="BY649" s="29" t="b">
        <v>0</v>
      </c>
      <c r="BZ649" s="29" t="b">
        <v>0</v>
      </c>
      <c r="CA649" s="29" t="b">
        <v>0</v>
      </c>
      <c r="CB649" s="29">
        <v>1</v>
      </c>
      <c r="CC649" s="29" t="s">
        <v>9523</v>
      </c>
      <c r="CD649" s="29" t="s">
        <v>9524</v>
      </c>
      <c r="CE649" s="29" t="s">
        <v>9525</v>
      </c>
      <c r="CF649" s="29" t="s">
        <v>9526</v>
      </c>
    </row>
    <row r="650" spans="1:84" x14ac:dyDescent="0.25">
      <c r="A650" s="29" t="s">
        <v>9527</v>
      </c>
      <c r="B650" s="29">
        <v>310410937271141</v>
      </c>
      <c r="C650" s="29">
        <v>8.9014103279372698E+19</v>
      </c>
      <c r="D650" s="29">
        <v>353118083209307</v>
      </c>
      <c r="E650" s="29">
        <v>55</v>
      </c>
      <c r="F650" s="29">
        <v>10</v>
      </c>
      <c r="G650" s="29">
        <v>1618</v>
      </c>
      <c r="H650" s="29">
        <v>1618</v>
      </c>
      <c r="I650" s="29" t="s">
        <v>9528</v>
      </c>
      <c r="J650" s="29" t="s">
        <v>9529</v>
      </c>
      <c r="K650" s="50">
        <v>2.37765845655316E+16</v>
      </c>
      <c r="L650" s="50">
        <v>9041756794794870</v>
      </c>
      <c r="M650" s="50">
        <v>-3.33536412818926E+16</v>
      </c>
      <c r="N650" s="29" t="s">
        <v>18977</v>
      </c>
      <c r="O650" s="29">
        <v>1</v>
      </c>
      <c r="P650" s="29">
        <v>0</v>
      </c>
      <c r="Q650" s="29" t="s">
        <v>18997</v>
      </c>
      <c r="R650" s="29" t="s">
        <v>8</v>
      </c>
      <c r="S650" s="29" t="s">
        <v>8</v>
      </c>
      <c r="T650" s="29" t="s">
        <v>8</v>
      </c>
      <c r="U650" s="29" t="s">
        <v>8</v>
      </c>
      <c r="V650" s="29" t="s">
        <v>8</v>
      </c>
      <c r="W650" s="29" t="s">
        <v>8</v>
      </c>
      <c r="X650" s="29" t="s">
        <v>8</v>
      </c>
      <c r="Y650" s="29" t="s">
        <v>8</v>
      </c>
      <c r="Z650" s="29" t="s">
        <v>8</v>
      </c>
      <c r="AA650" s="29" t="s">
        <v>8</v>
      </c>
      <c r="AB650" s="29" t="s">
        <v>8</v>
      </c>
      <c r="AC650" s="29" t="s">
        <v>8</v>
      </c>
      <c r="AD650" s="29" t="s">
        <v>8</v>
      </c>
      <c r="AE650" s="29" t="s">
        <v>8</v>
      </c>
      <c r="AF650" s="29" t="s">
        <v>8</v>
      </c>
      <c r="AG650" s="29" t="s">
        <v>8</v>
      </c>
      <c r="AH650" s="29" t="s">
        <v>8</v>
      </c>
      <c r="AI650" s="29" t="s">
        <v>8</v>
      </c>
      <c r="AJ650" s="29" t="s">
        <v>8</v>
      </c>
      <c r="AK650" s="29" t="s">
        <v>8</v>
      </c>
      <c r="AL650" s="29" t="s">
        <v>8</v>
      </c>
      <c r="AM650" s="29">
        <v>3</v>
      </c>
      <c r="AN650" s="29" t="s">
        <v>8</v>
      </c>
      <c r="AO650" s="29">
        <v>0</v>
      </c>
      <c r="AP650" s="29" t="s">
        <v>8</v>
      </c>
      <c r="AQ650" s="29">
        <v>1</v>
      </c>
      <c r="AR650" s="29" t="s">
        <v>18998</v>
      </c>
      <c r="AS650" s="29" t="s">
        <v>19008</v>
      </c>
      <c r="AT650" s="29" t="s">
        <v>8</v>
      </c>
      <c r="AU650" s="29" t="s">
        <v>8</v>
      </c>
      <c r="AV650" s="29" t="s">
        <v>8</v>
      </c>
      <c r="AW650" s="29" t="s">
        <v>8</v>
      </c>
      <c r="AX650" s="29" t="s">
        <v>8</v>
      </c>
      <c r="AY650" s="29" t="s">
        <v>8</v>
      </c>
      <c r="AZ650" s="29" t="s">
        <v>8</v>
      </c>
      <c r="BA650" s="29" t="s">
        <v>8</v>
      </c>
      <c r="BB650" s="29" t="s">
        <v>8</v>
      </c>
      <c r="BC650" s="29" t="s">
        <v>8</v>
      </c>
      <c r="BD650" s="29" t="s">
        <v>8</v>
      </c>
      <c r="BE650" s="29" t="s">
        <v>8</v>
      </c>
      <c r="BF650" s="29" t="s">
        <v>8</v>
      </c>
      <c r="BG650" s="29" t="s">
        <v>8</v>
      </c>
      <c r="BH650" s="29" t="s">
        <v>8</v>
      </c>
      <c r="BI650" s="29" t="s">
        <v>8</v>
      </c>
      <c r="BJ650" s="29" t="s">
        <v>8</v>
      </c>
      <c r="BK650" s="29" t="s">
        <v>8</v>
      </c>
      <c r="BL650" s="29" t="s">
        <v>8</v>
      </c>
      <c r="BM650" s="29" t="s">
        <v>8</v>
      </c>
      <c r="BN650" s="29" t="s">
        <v>8</v>
      </c>
      <c r="BO650" s="29" t="s">
        <v>8</v>
      </c>
      <c r="BP650" s="29" t="s">
        <v>8</v>
      </c>
      <c r="BQ650" s="29" t="s">
        <v>8</v>
      </c>
      <c r="BR650" s="29" t="s">
        <v>8</v>
      </c>
      <c r="BS650" s="29" t="s">
        <v>9530</v>
      </c>
      <c r="BT650" s="29" t="b">
        <v>0</v>
      </c>
      <c r="BU650" s="29" t="b">
        <v>1</v>
      </c>
      <c r="BV650" s="29" t="b">
        <v>0</v>
      </c>
      <c r="BW650" s="29" t="b">
        <v>0</v>
      </c>
      <c r="BX650" s="29" t="b">
        <v>1</v>
      </c>
      <c r="BY650" s="29" t="b">
        <v>0</v>
      </c>
      <c r="BZ650" s="29" t="b">
        <v>0</v>
      </c>
      <c r="CA650" s="29" t="b">
        <v>0</v>
      </c>
      <c r="CB650" s="29">
        <v>1</v>
      </c>
      <c r="CC650" s="29" t="s">
        <v>9531</v>
      </c>
      <c r="CD650" s="29" t="s">
        <v>9532</v>
      </c>
      <c r="CE650" s="29" t="s">
        <v>9533</v>
      </c>
      <c r="CF650" s="29" t="s">
        <v>9534</v>
      </c>
    </row>
    <row r="651" spans="1:84" x14ac:dyDescent="0.25">
      <c r="A651" s="29" t="s">
        <v>9535</v>
      </c>
      <c r="B651" s="29">
        <v>310410937271141</v>
      </c>
      <c r="C651" s="29">
        <v>8.9014103279372698E+19</v>
      </c>
      <c r="D651" s="29">
        <v>353118083209307</v>
      </c>
      <c r="E651" s="29">
        <v>55</v>
      </c>
      <c r="F651" s="29">
        <v>1</v>
      </c>
      <c r="G651" s="29">
        <v>1616</v>
      </c>
      <c r="H651" s="29">
        <v>1616</v>
      </c>
      <c r="I651" s="29" t="s">
        <v>9536</v>
      </c>
      <c r="J651" s="29" t="s">
        <v>9537</v>
      </c>
      <c r="K651" s="50">
        <v>2.37787594060794E+16</v>
      </c>
      <c r="L651" s="50">
        <v>9041800359400090</v>
      </c>
      <c r="M651" s="50">
        <v>2.58988471850414E+16</v>
      </c>
      <c r="N651" s="29" t="s">
        <v>18977</v>
      </c>
      <c r="O651" s="29">
        <v>1</v>
      </c>
      <c r="P651" s="29">
        <v>0</v>
      </c>
      <c r="Q651" s="29" t="s">
        <v>19218</v>
      </c>
      <c r="R651" s="29" t="s">
        <v>8</v>
      </c>
      <c r="S651" s="29" t="s">
        <v>8</v>
      </c>
      <c r="T651" s="29" t="s">
        <v>8</v>
      </c>
      <c r="U651" s="29" t="s">
        <v>8</v>
      </c>
      <c r="V651" s="29" t="s">
        <v>8</v>
      </c>
      <c r="W651" s="29" t="s">
        <v>8</v>
      </c>
      <c r="X651" s="29" t="s">
        <v>8</v>
      </c>
      <c r="Y651" s="29" t="s">
        <v>8</v>
      </c>
      <c r="Z651" s="29" t="s">
        <v>8</v>
      </c>
      <c r="AA651" s="29" t="s">
        <v>8</v>
      </c>
      <c r="AB651" s="29" t="s">
        <v>8</v>
      </c>
      <c r="AC651" s="29" t="s">
        <v>8</v>
      </c>
      <c r="AD651" s="29" t="s">
        <v>8</v>
      </c>
      <c r="AE651" s="29" t="s">
        <v>8</v>
      </c>
      <c r="AF651" s="29" t="s">
        <v>8</v>
      </c>
      <c r="AG651" s="29" t="s">
        <v>8</v>
      </c>
      <c r="AH651" s="29" t="s">
        <v>8</v>
      </c>
      <c r="AI651" s="29" t="s">
        <v>8</v>
      </c>
      <c r="AJ651" s="29" t="s">
        <v>8</v>
      </c>
      <c r="AK651" s="29" t="s">
        <v>8</v>
      </c>
      <c r="AL651" s="29" t="s">
        <v>8</v>
      </c>
      <c r="AM651" s="29" t="s">
        <v>8</v>
      </c>
      <c r="AN651" s="29" t="s">
        <v>8</v>
      </c>
      <c r="AO651" s="29" t="s">
        <v>8</v>
      </c>
      <c r="AP651" s="29" t="s">
        <v>8</v>
      </c>
      <c r="AQ651" s="29" t="s">
        <v>8</v>
      </c>
      <c r="AR651" s="29" t="s">
        <v>8</v>
      </c>
      <c r="AS651" s="29" t="s">
        <v>8</v>
      </c>
      <c r="AT651" s="29" t="s">
        <v>8</v>
      </c>
      <c r="AU651" s="29" t="s">
        <v>8</v>
      </c>
      <c r="AV651" s="29" t="s">
        <v>8</v>
      </c>
      <c r="AW651" s="29" t="s">
        <v>8</v>
      </c>
      <c r="AX651" s="29" t="s">
        <v>8</v>
      </c>
      <c r="AY651" s="29" t="s">
        <v>8</v>
      </c>
      <c r="AZ651" s="29" t="s">
        <v>8</v>
      </c>
      <c r="BA651" s="29" t="s">
        <v>8</v>
      </c>
      <c r="BB651" s="29" t="s">
        <v>8</v>
      </c>
      <c r="BC651" s="29">
        <v>4</v>
      </c>
      <c r="BD651" s="29">
        <v>1</v>
      </c>
      <c r="BE651" s="29">
        <v>2</v>
      </c>
      <c r="BF651" s="29">
        <v>1</v>
      </c>
      <c r="BG651" s="29" t="s">
        <v>8</v>
      </c>
      <c r="BH651" s="29">
        <v>1</v>
      </c>
      <c r="BI651" s="29">
        <v>0</v>
      </c>
      <c r="BJ651" s="29">
        <v>0</v>
      </c>
      <c r="BK651" s="29">
        <v>0</v>
      </c>
      <c r="BL651" s="29">
        <v>0</v>
      </c>
      <c r="BM651" s="29">
        <v>1</v>
      </c>
      <c r="BN651" s="29">
        <v>0</v>
      </c>
      <c r="BO651" s="29">
        <v>1</v>
      </c>
      <c r="BP651" s="29">
        <v>3</v>
      </c>
      <c r="BQ651" s="29" t="s">
        <v>8</v>
      </c>
      <c r="BR651" s="29" t="s">
        <v>8</v>
      </c>
      <c r="BS651" s="29" t="s">
        <v>9538</v>
      </c>
      <c r="BT651" s="29" t="b">
        <v>0</v>
      </c>
      <c r="BU651" s="29" t="b">
        <v>1</v>
      </c>
      <c r="BV651" s="29" t="b">
        <v>0</v>
      </c>
      <c r="BW651" s="29" t="b">
        <v>0</v>
      </c>
      <c r="BX651" s="29" t="b">
        <v>1</v>
      </c>
      <c r="BY651" s="29" t="b">
        <v>0</v>
      </c>
      <c r="BZ651" s="29" t="b">
        <v>0</v>
      </c>
      <c r="CA651" s="29" t="b">
        <v>0</v>
      </c>
      <c r="CB651" s="29">
        <v>1</v>
      </c>
      <c r="CC651" s="29" t="s">
        <v>9539</v>
      </c>
      <c r="CD651" s="29" t="s">
        <v>9540</v>
      </c>
      <c r="CE651" s="29" t="s">
        <v>9541</v>
      </c>
      <c r="CF651" s="29" t="s">
        <v>9542</v>
      </c>
    </row>
    <row r="652" spans="1:84" x14ac:dyDescent="0.25">
      <c r="A652" s="29" t="s">
        <v>9543</v>
      </c>
      <c r="B652" s="29">
        <v>310410937271141</v>
      </c>
      <c r="C652" s="29">
        <v>8.9014103279372698E+19</v>
      </c>
      <c r="D652" s="29">
        <v>353118083209307</v>
      </c>
      <c r="E652" s="29">
        <v>55</v>
      </c>
      <c r="F652" s="29">
        <v>8</v>
      </c>
      <c r="G652" s="29">
        <v>1614</v>
      </c>
      <c r="H652" s="29">
        <v>1614</v>
      </c>
      <c r="I652" s="29" t="s">
        <v>9544</v>
      </c>
      <c r="J652" s="29" t="s">
        <v>9545</v>
      </c>
      <c r="K652" s="50">
        <v>2.37794222896289E+16</v>
      </c>
      <c r="L652" s="50">
        <v>904187973875002</v>
      </c>
      <c r="M652" s="50">
        <v>-5.7369567895437104E+16</v>
      </c>
      <c r="N652" s="29" t="s">
        <v>18972</v>
      </c>
      <c r="O652" s="29">
        <v>1</v>
      </c>
      <c r="P652" s="29">
        <v>0</v>
      </c>
      <c r="Q652" s="29" t="s">
        <v>8</v>
      </c>
      <c r="R652" s="29">
        <v>2</v>
      </c>
      <c r="S652" s="29">
        <v>3</v>
      </c>
      <c r="T652" s="29" t="s">
        <v>8</v>
      </c>
      <c r="U652" s="29">
        <v>25</v>
      </c>
      <c r="V652" s="29" t="s">
        <v>8</v>
      </c>
      <c r="W652" s="29" t="s">
        <v>8</v>
      </c>
      <c r="X652" s="29" t="s">
        <v>8</v>
      </c>
      <c r="Y652" s="29" t="s">
        <v>8</v>
      </c>
      <c r="Z652" s="29" t="s">
        <v>8</v>
      </c>
      <c r="AA652" s="29" t="s">
        <v>8</v>
      </c>
      <c r="AB652" s="29" t="s">
        <v>8</v>
      </c>
      <c r="AC652" s="29" t="s">
        <v>8</v>
      </c>
      <c r="AD652" s="29" t="s">
        <v>8</v>
      </c>
      <c r="AE652" s="29" t="s">
        <v>8</v>
      </c>
      <c r="AF652" s="29" t="s">
        <v>8</v>
      </c>
      <c r="AG652" s="29" t="s">
        <v>8</v>
      </c>
      <c r="AH652" s="29" t="s">
        <v>8</v>
      </c>
      <c r="AI652" s="29" t="s">
        <v>8</v>
      </c>
      <c r="AJ652" s="29" t="s">
        <v>8</v>
      </c>
      <c r="AK652" s="29" t="s">
        <v>8</v>
      </c>
      <c r="AL652" s="29" t="s">
        <v>8</v>
      </c>
      <c r="AM652" s="29" t="s">
        <v>8</v>
      </c>
      <c r="AN652" s="29" t="s">
        <v>8</v>
      </c>
      <c r="AO652" s="29" t="s">
        <v>8</v>
      </c>
      <c r="AP652" s="29" t="s">
        <v>8</v>
      </c>
      <c r="AQ652" s="29" t="s">
        <v>8</v>
      </c>
      <c r="AR652" s="29" t="s">
        <v>8</v>
      </c>
      <c r="AS652" s="29" t="s">
        <v>8</v>
      </c>
      <c r="AT652" s="29" t="s">
        <v>8</v>
      </c>
      <c r="AU652" s="29" t="s">
        <v>8</v>
      </c>
      <c r="AV652" s="29" t="s">
        <v>8</v>
      </c>
      <c r="AW652" s="29" t="s">
        <v>8</v>
      </c>
      <c r="AX652" s="29" t="s">
        <v>8</v>
      </c>
      <c r="AY652" s="29" t="s">
        <v>8</v>
      </c>
      <c r="AZ652" s="29" t="s">
        <v>8</v>
      </c>
      <c r="BA652" s="29" t="s">
        <v>8</v>
      </c>
      <c r="BB652" s="29" t="s">
        <v>8</v>
      </c>
      <c r="BC652" s="29" t="s">
        <v>8</v>
      </c>
      <c r="BD652" s="29" t="s">
        <v>8</v>
      </c>
      <c r="BE652" s="29" t="s">
        <v>8</v>
      </c>
      <c r="BF652" s="29" t="s">
        <v>8</v>
      </c>
      <c r="BG652" s="29" t="s">
        <v>8</v>
      </c>
      <c r="BH652" s="29" t="s">
        <v>8</v>
      </c>
      <c r="BI652" s="29" t="s">
        <v>8</v>
      </c>
      <c r="BJ652" s="29" t="s">
        <v>8</v>
      </c>
      <c r="BK652" s="29" t="s">
        <v>8</v>
      </c>
      <c r="BL652" s="29" t="s">
        <v>8</v>
      </c>
      <c r="BM652" s="29" t="s">
        <v>8</v>
      </c>
      <c r="BN652" s="29" t="s">
        <v>8</v>
      </c>
      <c r="BO652" s="29" t="s">
        <v>8</v>
      </c>
      <c r="BP652" s="29" t="s">
        <v>8</v>
      </c>
      <c r="BQ652" s="29" t="s">
        <v>8</v>
      </c>
      <c r="BR652" s="29" t="s">
        <v>8</v>
      </c>
      <c r="BS652" s="29" t="s">
        <v>9546</v>
      </c>
      <c r="BT652" s="29" t="b">
        <v>0</v>
      </c>
      <c r="BU652" s="29" t="b">
        <v>1</v>
      </c>
      <c r="BV652" s="29" t="b">
        <v>0</v>
      </c>
      <c r="BW652" s="29" t="b">
        <v>0</v>
      </c>
      <c r="BX652" s="29" t="b">
        <v>1</v>
      </c>
      <c r="BY652" s="29" t="b">
        <v>0</v>
      </c>
      <c r="BZ652" s="29" t="b">
        <v>0</v>
      </c>
      <c r="CA652" s="29" t="b">
        <v>0</v>
      </c>
      <c r="CB652" s="29">
        <v>1</v>
      </c>
      <c r="CC652" s="29" t="s">
        <v>9547</v>
      </c>
      <c r="CD652" s="29" t="s">
        <v>9548</v>
      </c>
      <c r="CE652" s="29" t="s">
        <v>9549</v>
      </c>
      <c r="CF652" s="29" t="s">
        <v>9550</v>
      </c>
    </row>
    <row r="653" spans="1:84" x14ac:dyDescent="0.25">
      <c r="A653" s="29" t="s">
        <v>9551</v>
      </c>
      <c r="B653" s="29">
        <v>310410937271141</v>
      </c>
      <c r="C653" s="29">
        <v>8.9014103279372698E+19</v>
      </c>
      <c r="D653" s="29">
        <v>353118083209307</v>
      </c>
      <c r="E653" s="29">
        <v>55</v>
      </c>
      <c r="F653" s="29">
        <v>1</v>
      </c>
      <c r="G653" s="29">
        <v>1617</v>
      </c>
      <c r="H653" s="29">
        <v>1617</v>
      </c>
      <c r="I653" s="29" t="s">
        <v>9552</v>
      </c>
      <c r="J653" s="29" t="s">
        <v>9553</v>
      </c>
      <c r="K653" s="50">
        <v>2.37820350914448E+16</v>
      </c>
      <c r="L653" s="50">
        <v>9041823721756910</v>
      </c>
      <c r="M653" s="50">
        <v>-4.1157847683308304E+16</v>
      </c>
      <c r="N653" s="29" t="s">
        <v>18977</v>
      </c>
      <c r="O653" s="29">
        <v>1</v>
      </c>
      <c r="P653" s="29">
        <v>0</v>
      </c>
      <c r="Q653" s="29" t="s">
        <v>19219</v>
      </c>
      <c r="R653" s="29" t="s">
        <v>8</v>
      </c>
      <c r="S653" s="29" t="s">
        <v>8</v>
      </c>
      <c r="T653" s="29" t="s">
        <v>8</v>
      </c>
      <c r="U653" s="29" t="s">
        <v>8</v>
      </c>
      <c r="V653" s="29" t="s">
        <v>8</v>
      </c>
      <c r="W653" s="29" t="s">
        <v>8</v>
      </c>
      <c r="X653" s="29" t="s">
        <v>8</v>
      </c>
      <c r="Y653" s="29" t="s">
        <v>8</v>
      </c>
      <c r="Z653" s="29" t="s">
        <v>8</v>
      </c>
      <c r="AA653" s="29" t="s">
        <v>8</v>
      </c>
      <c r="AB653" s="29" t="s">
        <v>8</v>
      </c>
      <c r="AC653" s="29" t="s">
        <v>8</v>
      </c>
      <c r="AD653" s="29" t="s">
        <v>8</v>
      </c>
      <c r="AE653" s="29" t="s">
        <v>8</v>
      </c>
      <c r="AF653" s="29" t="s">
        <v>8</v>
      </c>
      <c r="AG653" s="29" t="s">
        <v>8</v>
      </c>
      <c r="AH653" s="29" t="s">
        <v>8</v>
      </c>
      <c r="AI653" s="29" t="s">
        <v>8</v>
      </c>
      <c r="AJ653" s="29" t="s">
        <v>8</v>
      </c>
      <c r="AK653" s="29" t="s">
        <v>8</v>
      </c>
      <c r="AL653" s="29" t="s">
        <v>8</v>
      </c>
      <c r="AM653" s="29" t="s">
        <v>8</v>
      </c>
      <c r="AN653" s="29" t="s">
        <v>8</v>
      </c>
      <c r="AO653" s="29" t="s">
        <v>8</v>
      </c>
      <c r="AP653" s="29" t="s">
        <v>8</v>
      </c>
      <c r="AQ653" s="29" t="s">
        <v>8</v>
      </c>
      <c r="AR653" s="29" t="s">
        <v>8</v>
      </c>
      <c r="AS653" s="29" t="s">
        <v>8</v>
      </c>
      <c r="AT653" s="29" t="s">
        <v>8</v>
      </c>
      <c r="AU653" s="29" t="s">
        <v>8</v>
      </c>
      <c r="AV653" s="29" t="s">
        <v>8</v>
      </c>
      <c r="AW653" s="29" t="s">
        <v>8</v>
      </c>
      <c r="AX653" s="29" t="s">
        <v>8</v>
      </c>
      <c r="AY653" s="29" t="s">
        <v>8</v>
      </c>
      <c r="AZ653" s="29" t="s">
        <v>8</v>
      </c>
      <c r="BA653" s="29" t="s">
        <v>8</v>
      </c>
      <c r="BB653" s="29" t="s">
        <v>8</v>
      </c>
      <c r="BC653" s="29">
        <v>2</v>
      </c>
      <c r="BD653" s="29">
        <v>1</v>
      </c>
      <c r="BE653" s="29">
        <v>2</v>
      </c>
      <c r="BF653" s="29">
        <v>1</v>
      </c>
      <c r="BG653" s="29" t="s">
        <v>8</v>
      </c>
      <c r="BH653" s="29">
        <v>1</v>
      </c>
      <c r="BI653" s="29">
        <v>0</v>
      </c>
      <c r="BJ653" s="29">
        <v>0</v>
      </c>
      <c r="BK653" s="29">
        <v>0</v>
      </c>
      <c r="BL653" s="29">
        <v>0</v>
      </c>
      <c r="BM653" s="29">
        <v>1</v>
      </c>
      <c r="BN653" s="29">
        <v>0</v>
      </c>
      <c r="BO653" s="29">
        <v>1</v>
      </c>
      <c r="BP653" s="29">
        <v>2</v>
      </c>
      <c r="BQ653" s="29" t="s">
        <v>8</v>
      </c>
      <c r="BR653" s="29" t="s">
        <v>8</v>
      </c>
      <c r="BS653" s="29" t="s">
        <v>9554</v>
      </c>
      <c r="BT653" s="29" t="b">
        <v>0</v>
      </c>
      <c r="BU653" s="29" t="b">
        <v>1</v>
      </c>
      <c r="BV653" s="29" t="b">
        <v>0</v>
      </c>
      <c r="BW653" s="29" t="b">
        <v>0</v>
      </c>
      <c r="BX653" s="29" t="b">
        <v>1</v>
      </c>
      <c r="BY653" s="29" t="b">
        <v>0</v>
      </c>
      <c r="BZ653" s="29" t="b">
        <v>0</v>
      </c>
      <c r="CA653" s="29" t="b">
        <v>0</v>
      </c>
      <c r="CB653" s="29">
        <v>1</v>
      </c>
      <c r="CC653" s="29" t="s">
        <v>9555</v>
      </c>
      <c r="CD653" s="29" t="s">
        <v>9556</v>
      </c>
      <c r="CE653" s="29" t="s">
        <v>9557</v>
      </c>
      <c r="CF653" s="29" t="s">
        <v>9558</v>
      </c>
    </row>
    <row r="654" spans="1:84" x14ac:dyDescent="0.25">
      <c r="A654" s="29" t="s">
        <v>9559</v>
      </c>
      <c r="B654" s="29">
        <v>310410937271141</v>
      </c>
      <c r="C654" s="29">
        <v>8.9014103279372698E+19</v>
      </c>
      <c r="D654" s="29">
        <v>353118083209307</v>
      </c>
      <c r="E654" s="29">
        <v>55</v>
      </c>
      <c r="F654" s="29">
        <v>8</v>
      </c>
      <c r="G654" s="29">
        <v>1615</v>
      </c>
      <c r="H654" s="29">
        <v>1615</v>
      </c>
      <c r="I654" s="29" t="s">
        <v>9560</v>
      </c>
      <c r="J654" s="29" t="s">
        <v>9561</v>
      </c>
      <c r="K654" s="50">
        <v>2379044765821600</v>
      </c>
      <c r="L654" s="50">
        <v>9041496903689590</v>
      </c>
      <c r="M654" s="50">
        <v>-5471671192148260</v>
      </c>
      <c r="N654" s="29" t="s">
        <v>18972</v>
      </c>
      <c r="O654" s="29">
        <v>1</v>
      </c>
      <c r="P654" s="29">
        <v>0</v>
      </c>
      <c r="Q654" s="29" t="s">
        <v>8</v>
      </c>
      <c r="R654" s="29">
        <v>2</v>
      </c>
      <c r="S654" s="29">
        <v>1</v>
      </c>
      <c r="T654" s="29" t="s">
        <v>8</v>
      </c>
      <c r="U654" s="29">
        <v>20</v>
      </c>
      <c r="V654" s="29" t="s">
        <v>8</v>
      </c>
      <c r="W654" s="29" t="s">
        <v>8</v>
      </c>
      <c r="X654" s="29" t="s">
        <v>8</v>
      </c>
      <c r="Y654" s="29" t="s">
        <v>8</v>
      </c>
      <c r="Z654" s="29" t="s">
        <v>8</v>
      </c>
      <c r="AA654" s="29" t="s">
        <v>8</v>
      </c>
      <c r="AB654" s="29" t="s">
        <v>8</v>
      </c>
      <c r="AC654" s="29" t="s">
        <v>8</v>
      </c>
      <c r="AD654" s="29" t="s">
        <v>8</v>
      </c>
      <c r="AE654" s="29" t="s">
        <v>8</v>
      </c>
      <c r="AF654" s="29" t="s">
        <v>8</v>
      </c>
      <c r="AG654" s="29" t="s">
        <v>8</v>
      </c>
      <c r="AH654" s="29" t="s">
        <v>8</v>
      </c>
      <c r="AI654" s="29" t="s">
        <v>8</v>
      </c>
      <c r="AJ654" s="29" t="s">
        <v>8</v>
      </c>
      <c r="AK654" s="29" t="s">
        <v>8</v>
      </c>
      <c r="AL654" s="29" t="s">
        <v>8</v>
      </c>
      <c r="AM654" s="29" t="s">
        <v>8</v>
      </c>
      <c r="AN654" s="29" t="s">
        <v>8</v>
      </c>
      <c r="AO654" s="29" t="s">
        <v>8</v>
      </c>
      <c r="AP654" s="29" t="s">
        <v>8</v>
      </c>
      <c r="AQ654" s="29" t="s">
        <v>8</v>
      </c>
      <c r="AR654" s="29" t="s">
        <v>8</v>
      </c>
      <c r="AS654" s="29" t="s">
        <v>8</v>
      </c>
      <c r="AT654" s="29" t="s">
        <v>8</v>
      </c>
      <c r="AU654" s="29" t="s">
        <v>8</v>
      </c>
      <c r="AV654" s="29" t="s">
        <v>8</v>
      </c>
      <c r="AW654" s="29" t="s">
        <v>8</v>
      </c>
      <c r="AX654" s="29" t="s">
        <v>8</v>
      </c>
      <c r="AY654" s="29" t="s">
        <v>8</v>
      </c>
      <c r="AZ654" s="29" t="s">
        <v>8</v>
      </c>
      <c r="BA654" s="29" t="s">
        <v>8</v>
      </c>
      <c r="BB654" s="29" t="s">
        <v>8</v>
      </c>
      <c r="BC654" s="29" t="s">
        <v>8</v>
      </c>
      <c r="BD654" s="29" t="s">
        <v>8</v>
      </c>
      <c r="BE654" s="29" t="s">
        <v>8</v>
      </c>
      <c r="BF654" s="29" t="s">
        <v>8</v>
      </c>
      <c r="BG654" s="29" t="s">
        <v>8</v>
      </c>
      <c r="BH654" s="29" t="s">
        <v>8</v>
      </c>
      <c r="BI654" s="29" t="s">
        <v>8</v>
      </c>
      <c r="BJ654" s="29" t="s">
        <v>8</v>
      </c>
      <c r="BK654" s="29" t="s">
        <v>8</v>
      </c>
      <c r="BL654" s="29" t="s">
        <v>8</v>
      </c>
      <c r="BM654" s="29" t="s">
        <v>8</v>
      </c>
      <c r="BN654" s="29" t="s">
        <v>8</v>
      </c>
      <c r="BO654" s="29" t="s">
        <v>8</v>
      </c>
      <c r="BP654" s="29" t="s">
        <v>8</v>
      </c>
      <c r="BQ654" s="29" t="s">
        <v>8</v>
      </c>
      <c r="BR654" s="29" t="s">
        <v>8</v>
      </c>
      <c r="BS654" s="29" t="s">
        <v>9562</v>
      </c>
      <c r="BT654" s="29" t="b">
        <v>0</v>
      </c>
      <c r="BU654" s="29" t="b">
        <v>1</v>
      </c>
      <c r="BV654" s="29" t="b">
        <v>0</v>
      </c>
      <c r="BW654" s="29" t="b">
        <v>0</v>
      </c>
      <c r="BX654" s="29" t="b">
        <v>1</v>
      </c>
      <c r="BY654" s="29" t="b">
        <v>0</v>
      </c>
      <c r="BZ654" s="29" t="b">
        <v>0</v>
      </c>
      <c r="CA654" s="29" t="b">
        <v>0</v>
      </c>
      <c r="CB654" s="29">
        <v>1</v>
      </c>
      <c r="CC654" s="29" t="s">
        <v>9563</v>
      </c>
      <c r="CD654" s="29" t="s">
        <v>9564</v>
      </c>
      <c r="CE654" s="29" t="s">
        <v>9565</v>
      </c>
      <c r="CF654" s="29" t="s">
        <v>9566</v>
      </c>
    </row>
    <row r="655" spans="1:84" x14ac:dyDescent="0.25">
      <c r="A655" s="29" t="s">
        <v>9567</v>
      </c>
      <c r="B655" s="29">
        <v>310410937271141</v>
      </c>
      <c r="C655" s="29">
        <v>8.9014103279372698E+19</v>
      </c>
      <c r="D655" s="29">
        <v>353118083209307</v>
      </c>
      <c r="E655" s="29">
        <v>55</v>
      </c>
      <c r="F655" s="29">
        <v>10</v>
      </c>
      <c r="G655" s="29">
        <v>1619</v>
      </c>
      <c r="H655" s="29">
        <v>1619</v>
      </c>
      <c r="I655" s="29" t="s">
        <v>9568</v>
      </c>
      <c r="J655" s="29" t="s">
        <v>9569</v>
      </c>
      <c r="K655" s="50">
        <v>2378051750988990</v>
      </c>
      <c r="L655" s="50">
        <v>9041556123376100</v>
      </c>
      <c r="M655" s="50">
        <v>-3859597749197210</v>
      </c>
      <c r="N655" s="29" t="s">
        <v>18977</v>
      </c>
      <c r="O655" s="29">
        <v>1</v>
      </c>
      <c r="P655" s="29">
        <v>0</v>
      </c>
      <c r="Q655" s="29" t="s">
        <v>18983</v>
      </c>
      <c r="R655" s="29" t="s">
        <v>8</v>
      </c>
      <c r="S655" s="29" t="s">
        <v>8</v>
      </c>
      <c r="T655" s="29" t="s">
        <v>8</v>
      </c>
      <c r="U655" s="29" t="s">
        <v>8</v>
      </c>
      <c r="V655" s="29" t="s">
        <v>8</v>
      </c>
      <c r="W655" s="29" t="s">
        <v>8</v>
      </c>
      <c r="X655" s="29" t="s">
        <v>8</v>
      </c>
      <c r="Y655" s="29" t="s">
        <v>8</v>
      </c>
      <c r="Z655" s="29" t="s">
        <v>8</v>
      </c>
      <c r="AA655" s="29" t="s">
        <v>8</v>
      </c>
      <c r="AB655" s="29" t="s">
        <v>8</v>
      </c>
      <c r="AC655" s="29" t="s">
        <v>8</v>
      </c>
      <c r="AD655" s="29" t="s">
        <v>8</v>
      </c>
      <c r="AE655" s="29" t="s">
        <v>8</v>
      </c>
      <c r="AF655" s="29" t="s">
        <v>8</v>
      </c>
      <c r="AG655" s="29" t="s">
        <v>8</v>
      </c>
      <c r="AH655" s="29" t="s">
        <v>8</v>
      </c>
      <c r="AI655" s="29" t="s">
        <v>8</v>
      </c>
      <c r="AJ655" s="29" t="s">
        <v>8</v>
      </c>
      <c r="AK655" s="29" t="s">
        <v>8</v>
      </c>
      <c r="AL655" s="29" t="s">
        <v>8</v>
      </c>
      <c r="AM655" s="29">
        <v>3</v>
      </c>
      <c r="AN655" s="29" t="s">
        <v>8</v>
      </c>
      <c r="AO655" s="29">
        <v>0</v>
      </c>
      <c r="AP655" s="29" t="s">
        <v>8</v>
      </c>
      <c r="AQ655" s="29">
        <v>1</v>
      </c>
      <c r="AR655" s="29" t="s">
        <v>18990</v>
      </c>
      <c r="AS655" s="29" t="s">
        <v>18988</v>
      </c>
      <c r="AT655" s="29" t="s">
        <v>8</v>
      </c>
      <c r="AU655" s="29" t="s">
        <v>8</v>
      </c>
      <c r="AV655" s="29" t="s">
        <v>8</v>
      </c>
      <c r="AW655" s="29" t="s">
        <v>8</v>
      </c>
      <c r="AX655" s="29" t="s">
        <v>8</v>
      </c>
      <c r="AY655" s="29" t="s">
        <v>8</v>
      </c>
      <c r="AZ655" s="29" t="s">
        <v>8</v>
      </c>
      <c r="BA655" s="29" t="s">
        <v>8</v>
      </c>
      <c r="BB655" s="29" t="s">
        <v>8</v>
      </c>
      <c r="BC655" s="29" t="s">
        <v>8</v>
      </c>
      <c r="BD655" s="29" t="s">
        <v>8</v>
      </c>
      <c r="BE655" s="29" t="s">
        <v>8</v>
      </c>
      <c r="BF655" s="29" t="s">
        <v>8</v>
      </c>
      <c r="BG655" s="29" t="s">
        <v>8</v>
      </c>
      <c r="BH655" s="29" t="s">
        <v>8</v>
      </c>
      <c r="BI655" s="29" t="s">
        <v>8</v>
      </c>
      <c r="BJ655" s="29" t="s">
        <v>8</v>
      </c>
      <c r="BK655" s="29" t="s">
        <v>8</v>
      </c>
      <c r="BL655" s="29" t="s">
        <v>8</v>
      </c>
      <c r="BM655" s="29" t="s">
        <v>8</v>
      </c>
      <c r="BN655" s="29" t="s">
        <v>8</v>
      </c>
      <c r="BO655" s="29" t="s">
        <v>8</v>
      </c>
      <c r="BP655" s="29" t="s">
        <v>8</v>
      </c>
      <c r="BQ655" s="29" t="s">
        <v>8</v>
      </c>
      <c r="BR655" s="29" t="s">
        <v>8</v>
      </c>
      <c r="BS655" s="29" t="s">
        <v>9570</v>
      </c>
      <c r="BT655" s="29" t="b">
        <v>0</v>
      </c>
      <c r="BU655" s="29" t="b">
        <v>1</v>
      </c>
      <c r="BV655" s="29" t="b">
        <v>0</v>
      </c>
      <c r="BW655" s="29" t="b">
        <v>0</v>
      </c>
      <c r="BX655" s="29" t="b">
        <v>1</v>
      </c>
      <c r="BY655" s="29" t="b">
        <v>0</v>
      </c>
      <c r="BZ655" s="29" t="b">
        <v>0</v>
      </c>
      <c r="CA655" s="29" t="b">
        <v>0</v>
      </c>
      <c r="CB655" s="29">
        <v>1</v>
      </c>
      <c r="CC655" s="29" t="s">
        <v>9571</v>
      </c>
      <c r="CD655" s="29" t="s">
        <v>9572</v>
      </c>
      <c r="CE655" s="29" t="s">
        <v>9573</v>
      </c>
      <c r="CF655" s="29" t="s">
        <v>9574</v>
      </c>
    </row>
    <row r="656" spans="1:84" x14ac:dyDescent="0.25">
      <c r="A656" s="29" t="s">
        <v>9575</v>
      </c>
      <c r="B656" s="29">
        <v>310410937271141</v>
      </c>
      <c r="C656" s="29">
        <v>8.9014103279372698E+19</v>
      </c>
      <c r="D656" s="29">
        <v>353118083209307</v>
      </c>
      <c r="E656" s="29">
        <v>22</v>
      </c>
      <c r="F656" s="29">
        <v>8</v>
      </c>
      <c r="G656" s="29">
        <v>1645</v>
      </c>
      <c r="H656" s="29">
        <v>1645</v>
      </c>
      <c r="I656" s="29" t="s">
        <v>9576</v>
      </c>
      <c r="J656" s="29" t="s">
        <v>9577</v>
      </c>
      <c r="K656" s="50">
        <v>2.37726927141432E+16</v>
      </c>
      <c r="L656" s="50">
        <v>9043004984828400</v>
      </c>
      <c r="M656" s="50">
        <v>-3202686224994640</v>
      </c>
      <c r="N656" s="29" t="s">
        <v>18972</v>
      </c>
      <c r="O656" s="29">
        <v>2</v>
      </c>
      <c r="P656" s="29">
        <v>1</v>
      </c>
      <c r="Q656" s="29" t="s">
        <v>8</v>
      </c>
      <c r="R656" s="29">
        <v>2</v>
      </c>
      <c r="S656" s="29">
        <v>3</v>
      </c>
      <c r="T656" s="29" t="s">
        <v>8</v>
      </c>
      <c r="U656" s="29">
        <v>3</v>
      </c>
      <c r="V656" s="29" t="s">
        <v>8</v>
      </c>
      <c r="W656" s="29" t="s">
        <v>8</v>
      </c>
      <c r="X656" s="29" t="s">
        <v>8</v>
      </c>
      <c r="Y656" s="29" t="s">
        <v>8</v>
      </c>
      <c r="Z656" s="29" t="s">
        <v>8</v>
      </c>
      <c r="AA656" s="29" t="s">
        <v>8</v>
      </c>
      <c r="AB656" s="29" t="s">
        <v>8</v>
      </c>
      <c r="AC656" s="29" t="s">
        <v>8</v>
      </c>
      <c r="AD656" s="29" t="s">
        <v>8</v>
      </c>
      <c r="AE656" s="29" t="s">
        <v>8</v>
      </c>
      <c r="AF656" s="29" t="s">
        <v>8</v>
      </c>
      <c r="AG656" s="29" t="s">
        <v>8</v>
      </c>
      <c r="AH656" s="29" t="s">
        <v>8</v>
      </c>
      <c r="AI656" s="29" t="s">
        <v>8</v>
      </c>
      <c r="AJ656" s="29" t="s">
        <v>8</v>
      </c>
      <c r="AK656" s="29" t="s">
        <v>8</v>
      </c>
      <c r="AL656" s="29" t="s">
        <v>8</v>
      </c>
      <c r="AM656" s="29" t="s">
        <v>8</v>
      </c>
      <c r="AN656" s="29" t="s">
        <v>8</v>
      </c>
      <c r="AO656" s="29" t="s">
        <v>8</v>
      </c>
      <c r="AP656" s="29" t="s">
        <v>8</v>
      </c>
      <c r="AQ656" s="29" t="s">
        <v>8</v>
      </c>
      <c r="AR656" s="29" t="s">
        <v>8</v>
      </c>
      <c r="AS656" s="29" t="s">
        <v>8</v>
      </c>
      <c r="AT656" s="29" t="s">
        <v>8</v>
      </c>
      <c r="AU656" s="29" t="s">
        <v>8</v>
      </c>
      <c r="AV656" s="29" t="s">
        <v>8</v>
      </c>
      <c r="AW656" s="29" t="s">
        <v>8</v>
      </c>
      <c r="AX656" s="29" t="s">
        <v>8</v>
      </c>
      <c r="AY656" s="29" t="s">
        <v>8</v>
      </c>
      <c r="AZ656" s="29" t="s">
        <v>8</v>
      </c>
      <c r="BA656" s="29" t="s">
        <v>8</v>
      </c>
      <c r="BB656" s="29" t="s">
        <v>8</v>
      </c>
      <c r="BC656" s="29" t="s">
        <v>8</v>
      </c>
      <c r="BD656" s="29" t="s">
        <v>8</v>
      </c>
      <c r="BE656" s="29" t="s">
        <v>8</v>
      </c>
      <c r="BF656" s="29" t="s">
        <v>8</v>
      </c>
      <c r="BG656" s="29" t="s">
        <v>8</v>
      </c>
      <c r="BH656" s="29" t="s">
        <v>8</v>
      </c>
      <c r="BI656" s="29" t="s">
        <v>8</v>
      </c>
      <c r="BJ656" s="29" t="s">
        <v>8</v>
      </c>
      <c r="BK656" s="29" t="s">
        <v>8</v>
      </c>
      <c r="BL656" s="29" t="s">
        <v>8</v>
      </c>
      <c r="BM656" s="29" t="s">
        <v>8</v>
      </c>
      <c r="BN656" s="29" t="s">
        <v>8</v>
      </c>
      <c r="BO656" s="29" t="s">
        <v>8</v>
      </c>
      <c r="BP656" s="29" t="s">
        <v>8</v>
      </c>
      <c r="BQ656" s="29" t="s">
        <v>8</v>
      </c>
      <c r="BR656" s="29" t="s">
        <v>8</v>
      </c>
      <c r="BS656" s="29" t="s">
        <v>1753</v>
      </c>
      <c r="BT656" s="29" t="b">
        <v>0</v>
      </c>
      <c r="BU656" s="29" t="b">
        <v>0</v>
      </c>
      <c r="BV656" s="29" t="b">
        <v>0</v>
      </c>
      <c r="BW656" s="29" t="b">
        <v>1</v>
      </c>
      <c r="BX656" s="29" t="b">
        <v>1</v>
      </c>
      <c r="BY656" s="29" t="b">
        <v>0</v>
      </c>
      <c r="BZ656" s="29" t="b">
        <v>0</v>
      </c>
      <c r="CA656" s="29" t="b">
        <v>0</v>
      </c>
      <c r="CB656" s="29">
        <v>1</v>
      </c>
      <c r="CC656" s="29" t="s">
        <v>9578</v>
      </c>
      <c r="CD656" s="29" t="s">
        <v>9579</v>
      </c>
      <c r="CE656" s="29" t="s">
        <v>9580</v>
      </c>
      <c r="CF656" s="29" t="s">
        <v>9581</v>
      </c>
    </row>
    <row r="657" spans="1:84" x14ac:dyDescent="0.25">
      <c r="A657" s="29" t="s">
        <v>9582</v>
      </c>
      <c r="B657" s="29">
        <v>310410942995952</v>
      </c>
      <c r="C657" s="29">
        <v>8.9014103279429894E+19</v>
      </c>
      <c r="D657" s="29">
        <v>353118083539513</v>
      </c>
      <c r="E657" s="29">
        <v>22</v>
      </c>
      <c r="F657" s="29">
        <v>7</v>
      </c>
      <c r="G657" s="29">
        <v>1631</v>
      </c>
      <c r="H657" s="29">
        <v>1631</v>
      </c>
      <c r="I657" s="29" t="s">
        <v>9583</v>
      </c>
      <c r="J657" s="29" t="s">
        <v>9584</v>
      </c>
      <c r="K657" s="50">
        <v>237723592431513</v>
      </c>
      <c r="L657" s="50">
        <v>90430175637814</v>
      </c>
      <c r="M657" s="50">
        <v>-1.95787678941252E+16</v>
      </c>
      <c r="N657" s="29" t="s">
        <v>18972</v>
      </c>
      <c r="O657" s="29">
        <v>2</v>
      </c>
      <c r="P657" s="29">
        <v>0</v>
      </c>
      <c r="Q657" s="29" t="s">
        <v>8</v>
      </c>
      <c r="R657" s="29" t="s">
        <v>8</v>
      </c>
      <c r="S657" s="29" t="s">
        <v>8</v>
      </c>
      <c r="T657" s="29" t="s">
        <v>8</v>
      </c>
      <c r="U657" s="29" t="s">
        <v>8</v>
      </c>
      <c r="V657" s="29" t="s">
        <v>8</v>
      </c>
      <c r="W657" s="29" t="s">
        <v>8</v>
      </c>
      <c r="X657" s="29" t="s">
        <v>8</v>
      </c>
      <c r="Y657" s="29" t="s">
        <v>8</v>
      </c>
      <c r="Z657" s="29" t="s">
        <v>8</v>
      </c>
      <c r="AA657" s="29" t="s">
        <v>8</v>
      </c>
      <c r="AB657" s="29" t="s">
        <v>8</v>
      </c>
      <c r="AC657" s="29" t="s">
        <v>8</v>
      </c>
      <c r="AD657" s="29" t="s">
        <v>8</v>
      </c>
      <c r="AE657" s="29" t="s">
        <v>8</v>
      </c>
      <c r="AF657" s="29" t="s">
        <v>8</v>
      </c>
      <c r="AG657" s="29" t="s">
        <v>8</v>
      </c>
      <c r="AH657" s="29" t="s">
        <v>8</v>
      </c>
      <c r="AI657" s="29" t="s">
        <v>8</v>
      </c>
      <c r="AJ657" s="29" t="s">
        <v>8</v>
      </c>
      <c r="AK657" s="29" t="s">
        <v>8</v>
      </c>
      <c r="AL657" s="29" t="s">
        <v>8</v>
      </c>
      <c r="AM657" s="29" t="s">
        <v>8</v>
      </c>
      <c r="AN657" s="29" t="s">
        <v>8</v>
      </c>
      <c r="AO657" s="29" t="s">
        <v>8</v>
      </c>
      <c r="AP657" s="29" t="s">
        <v>8</v>
      </c>
      <c r="AQ657" s="29" t="s">
        <v>8</v>
      </c>
      <c r="AR657" s="29" t="s">
        <v>8</v>
      </c>
      <c r="AS657" s="29" t="s">
        <v>8</v>
      </c>
      <c r="AT657" s="29">
        <v>3</v>
      </c>
      <c r="AU657" s="29" t="s">
        <v>8</v>
      </c>
      <c r="AV657" s="29">
        <v>2</v>
      </c>
      <c r="AW657" s="29">
        <v>2</v>
      </c>
      <c r="AX657" s="29">
        <v>1</v>
      </c>
      <c r="AY657" s="29">
        <v>20</v>
      </c>
      <c r="AZ657" s="29">
        <v>1</v>
      </c>
      <c r="BA657" s="29" t="s">
        <v>8</v>
      </c>
      <c r="BB657" s="29" t="s">
        <v>8</v>
      </c>
      <c r="BC657" s="29" t="s">
        <v>8</v>
      </c>
      <c r="BD657" s="29" t="s">
        <v>8</v>
      </c>
      <c r="BE657" s="29" t="s">
        <v>8</v>
      </c>
      <c r="BF657" s="29" t="s">
        <v>8</v>
      </c>
      <c r="BG657" s="29" t="s">
        <v>8</v>
      </c>
      <c r="BH657" s="29" t="s">
        <v>8</v>
      </c>
      <c r="BI657" s="29" t="s">
        <v>8</v>
      </c>
      <c r="BJ657" s="29" t="s">
        <v>8</v>
      </c>
      <c r="BK657" s="29" t="s">
        <v>8</v>
      </c>
      <c r="BL657" s="29" t="s">
        <v>8</v>
      </c>
      <c r="BM657" s="29" t="s">
        <v>8</v>
      </c>
      <c r="BN657" s="29" t="s">
        <v>8</v>
      </c>
      <c r="BO657" s="29" t="s">
        <v>8</v>
      </c>
      <c r="BP657" s="29" t="s">
        <v>8</v>
      </c>
      <c r="BQ657" s="29" t="s">
        <v>8</v>
      </c>
      <c r="BR657" s="29" t="s">
        <v>8</v>
      </c>
      <c r="BS657" s="29" t="s">
        <v>3505</v>
      </c>
      <c r="BT657" s="29" t="b">
        <v>0</v>
      </c>
      <c r="BU657" s="29" t="b">
        <v>0</v>
      </c>
      <c r="BV657" s="29" t="b">
        <v>0</v>
      </c>
      <c r="BW657" s="29" t="b">
        <v>0</v>
      </c>
      <c r="BX657" s="29" t="b">
        <v>0</v>
      </c>
      <c r="BY657" s="29" t="b">
        <v>1</v>
      </c>
      <c r="BZ657" s="29" t="b">
        <v>0</v>
      </c>
      <c r="CA657" s="29" t="b">
        <v>1</v>
      </c>
      <c r="CB657" s="29">
        <v>1</v>
      </c>
      <c r="CC657" s="29" t="s">
        <v>9585</v>
      </c>
      <c r="CD657" s="29" t="s">
        <v>9586</v>
      </c>
      <c r="CE657" s="29" t="s">
        <v>9587</v>
      </c>
      <c r="CF657" s="29" t="s">
        <v>9588</v>
      </c>
    </row>
    <row r="658" spans="1:84" x14ac:dyDescent="0.25">
      <c r="A658" s="29" t="s">
        <v>9589</v>
      </c>
      <c r="B658" s="29">
        <v>310410942995952</v>
      </c>
      <c r="C658" s="29">
        <v>8.9014103279429894E+19</v>
      </c>
      <c r="D658" s="29">
        <v>353118083539513</v>
      </c>
      <c r="E658" s="29">
        <v>22</v>
      </c>
      <c r="F658" s="29">
        <v>9</v>
      </c>
      <c r="G658" s="29">
        <v>1636</v>
      </c>
      <c r="H658" s="29">
        <v>1636</v>
      </c>
      <c r="I658" s="29" t="s">
        <v>9590</v>
      </c>
      <c r="J658" s="29" t="s">
        <v>9591</v>
      </c>
      <c r="K658" s="50">
        <v>2.37721868816158E+16</v>
      </c>
      <c r="L658" s="50">
        <v>9043005898565110</v>
      </c>
      <c r="M658" s="50">
        <v>-2.1535840295952E+16</v>
      </c>
      <c r="N658" s="29" t="s">
        <v>18972</v>
      </c>
      <c r="O658" s="29">
        <v>2</v>
      </c>
      <c r="P658" s="29">
        <v>0</v>
      </c>
      <c r="Q658" s="29" t="s">
        <v>19121</v>
      </c>
      <c r="R658" s="29" t="s">
        <v>8</v>
      </c>
      <c r="S658" s="29" t="s">
        <v>8</v>
      </c>
      <c r="T658" s="29" t="s">
        <v>8</v>
      </c>
      <c r="U658" s="29" t="s">
        <v>8</v>
      </c>
      <c r="V658" s="29">
        <v>4</v>
      </c>
      <c r="W658" s="29" t="s">
        <v>8</v>
      </c>
      <c r="X658" s="29">
        <v>1</v>
      </c>
      <c r="Y658" s="29">
        <v>0</v>
      </c>
      <c r="Z658" s="29">
        <v>1</v>
      </c>
      <c r="AA658" s="29" t="s">
        <v>18988</v>
      </c>
      <c r="AB658" s="29" t="s">
        <v>18975</v>
      </c>
      <c r="AC658" s="29" t="s">
        <v>8</v>
      </c>
      <c r="AD658" s="29" t="s">
        <v>8</v>
      </c>
      <c r="AE658" s="29" t="s">
        <v>8</v>
      </c>
      <c r="AF658" s="29" t="s">
        <v>8</v>
      </c>
      <c r="AG658" s="29" t="s">
        <v>8</v>
      </c>
      <c r="AH658" s="29" t="s">
        <v>8</v>
      </c>
      <c r="AI658" s="29" t="s">
        <v>8</v>
      </c>
      <c r="AJ658" s="29" t="s">
        <v>8</v>
      </c>
      <c r="AK658" s="29" t="s">
        <v>8</v>
      </c>
      <c r="AL658" s="29" t="s">
        <v>8</v>
      </c>
      <c r="AM658" s="29" t="s">
        <v>8</v>
      </c>
      <c r="AN658" s="29" t="s">
        <v>8</v>
      </c>
      <c r="AO658" s="29" t="s">
        <v>8</v>
      </c>
      <c r="AP658" s="29" t="s">
        <v>8</v>
      </c>
      <c r="AQ658" s="29" t="s">
        <v>8</v>
      </c>
      <c r="AR658" s="29" t="s">
        <v>8</v>
      </c>
      <c r="AS658" s="29" t="s">
        <v>8</v>
      </c>
      <c r="AT658" s="29" t="s">
        <v>8</v>
      </c>
      <c r="AU658" s="29" t="s">
        <v>8</v>
      </c>
      <c r="AV658" s="29" t="s">
        <v>8</v>
      </c>
      <c r="AW658" s="29" t="s">
        <v>8</v>
      </c>
      <c r="AX658" s="29" t="s">
        <v>8</v>
      </c>
      <c r="AY658" s="29" t="s">
        <v>8</v>
      </c>
      <c r="AZ658" s="29" t="s">
        <v>8</v>
      </c>
      <c r="BA658" s="29" t="s">
        <v>8</v>
      </c>
      <c r="BB658" s="29" t="s">
        <v>8</v>
      </c>
      <c r="BC658" s="29" t="s">
        <v>8</v>
      </c>
      <c r="BD658" s="29" t="s">
        <v>8</v>
      </c>
      <c r="BE658" s="29" t="s">
        <v>8</v>
      </c>
      <c r="BF658" s="29" t="s">
        <v>8</v>
      </c>
      <c r="BG658" s="29" t="s">
        <v>8</v>
      </c>
      <c r="BH658" s="29" t="s">
        <v>8</v>
      </c>
      <c r="BI658" s="29" t="s">
        <v>8</v>
      </c>
      <c r="BJ658" s="29" t="s">
        <v>8</v>
      </c>
      <c r="BK658" s="29" t="s">
        <v>8</v>
      </c>
      <c r="BL658" s="29" t="s">
        <v>8</v>
      </c>
      <c r="BM658" s="29" t="s">
        <v>8</v>
      </c>
      <c r="BN658" s="29" t="s">
        <v>8</v>
      </c>
      <c r="BO658" s="29" t="s">
        <v>8</v>
      </c>
      <c r="BP658" s="29" t="s">
        <v>8</v>
      </c>
      <c r="BQ658" s="29" t="s">
        <v>8</v>
      </c>
      <c r="BR658" s="29" t="s">
        <v>8</v>
      </c>
      <c r="BS658" s="29" t="s">
        <v>3505</v>
      </c>
      <c r="BT658" s="29" t="b">
        <v>0</v>
      </c>
      <c r="BU658" s="29" t="b">
        <v>1</v>
      </c>
      <c r="BV658" s="29" t="b">
        <v>0</v>
      </c>
      <c r="BW658" s="29" t="b">
        <v>0</v>
      </c>
      <c r="BX658" s="29" t="b">
        <v>0</v>
      </c>
      <c r="BY658" s="29" t="b">
        <v>1</v>
      </c>
      <c r="BZ658" s="29" t="b">
        <v>0</v>
      </c>
      <c r="CA658" s="29" t="b">
        <v>0</v>
      </c>
      <c r="CB658" s="29">
        <v>1</v>
      </c>
      <c r="CC658" s="29" t="s">
        <v>9592</v>
      </c>
      <c r="CD658" s="29" t="s">
        <v>9593</v>
      </c>
      <c r="CE658" s="41" t="s">
        <v>9594</v>
      </c>
      <c r="CF658" s="29" t="s">
        <v>9595</v>
      </c>
    </row>
    <row r="659" spans="1:84" x14ac:dyDescent="0.25">
      <c r="A659" s="29" t="s">
        <v>9596</v>
      </c>
      <c r="B659" s="29">
        <v>310410937271141</v>
      </c>
      <c r="C659" s="29">
        <v>8.9014103279372698E+19</v>
      </c>
      <c r="D659" s="29">
        <v>353118083209307</v>
      </c>
      <c r="E659" s="29">
        <v>22</v>
      </c>
      <c r="F659" s="29">
        <v>8</v>
      </c>
      <c r="G659" s="29">
        <v>1646</v>
      </c>
      <c r="H659" s="29">
        <v>1646</v>
      </c>
      <c r="I659" s="29" t="s">
        <v>9597</v>
      </c>
      <c r="J659" s="29" t="s">
        <v>9598</v>
      </c>
      <c r="K659" s="50">
        <v>2377139080994490</v>
      </c>
      <c r="L659" s="50">
        <v>9043001869083340</v>
      </c>
      <c r="M659" s="50">
        <v>-420852668634303</v>
      </c>
      <c r="N659" s="29" t="s">
        <v>18972</v>
      </c>
      <c r="O659" s="29">
        <v>2</v>
      </c>
      <c r="P659" s="29">
        <v>1</v>
      </c>
      <c r="Q659" s="29" t="s">
        <v>8</v>
      </c>
      <c r="R659" s="29">
        <v>1</v>
      </c>
      <c r="S659" s="29">
        <v>3</v>
      </c>
      <c r="T659" s="29" t="s">
        <v>8</v>
      </c>
      <c r="U659" s="29">
        <v>3</v>
      </c>
      <c r="V659" s="29" t="s">
        <v>8</v>
      </c>
      <c r="W659" s="29" t="s">
        <v>8</v>
      </c>
      <c r="X659" s="29" t="s">
        <v>8</v>
      </c>
      <c r="Y659" s="29" t="s">
        <v>8</v>
      </c>
      <c r="Z659" s="29" t="s">
        <v>8</v>
      </c>
      <c r="AA659" s="29" t="s">
        <v>8</v>
      </c>
      <c r="AB659" s="29" t="s">
        <v>8</v>
      </c>
      <c r="AC659" s="29" t="s">
        <v>8</v>
      </c>
      <c r="AD659" s="29" t="s">
        <v>8</v>
      </c>
      <c r="AE659" s="29" t="s">
        <v>8</v>
      </c>
      <c r="AF659" s="29" t="s">
        <v>8</v>
      </c>
      <c r="AG659" s="29" t="s">
        <v>8</v>
      </c>
      <c r="AH659" s="29" t="s">
        <v>8</v>
      </c>
      <c r="AI659" s="29" t="s">
        <v>8</v>
      </c>
      <c r="AJ659" s="29" t="s">
        <v>8</v>
      </c>
      <c r="AK659" s="29" t="s">
        <v>8</v>
      </c>
      <c r="AL659" s="29" t="s">
        <v>8</v>
      </c>
      <c r="AM659" s="29" t="s">
        <v>8</v>
      </c>
      <c r="AN659" s="29" t="s">
        <v>8</v>
      </c>
      <c r="AO659" s="29" t="s">
        <v>8</v>
      </c>
      <c r="AP659" s="29" t="s">
        <v>8</v>
      </c>
      <c r="AQ659" s="29" t="s">
        <v>8</v>
      </c>
      <c r="AR659" s="29" t="s">
        <v>8</v>
      </c>
      <c r="AS659" s="29" t="s">
        <v>8</v>
      </c>
      <c r="AT659" s="29" t="s">
        <v>8</v>
      </c>
      <c r="AU659" s="29" t="s">
        <v>8</v>
      </c>
      <c r="AV659" s="29" t="s">
        <v>8</v>
      </c>
      <c r="AW659" s="29" t="s">
        <v>8</v>
      </c>
      <c r="AX659" s="29" t="s">
        <v>8</v>
      </c>
      <c r="AY659" s="29" t="s">
        <v>8</v>
      </c>
      <c r="AZ659" s="29" t="s">
        <v>8</v>
      </c>
      <c r="BA659" s="29" t="s">
        <v>8</v>
      </c>
      <c r="BB659" s="29" t="s">
        <v>8</v>
      </c>
      <c r="BC659" s="29" t="s">
        <v>8</v>
      </c>
      <c r="BD659" s="29" t="s">
        <v>8</v>
      </c>
      <c r="BE659" s="29" t="s">
        <v>8</v>
      </c>
      <c r="BF659" s="29" t="s">
        <v>8</v>
      </c>
      <c r="BG659" s="29" t="s">
        <v>8</v>
      </c>
      <c r="BH659" s="29" t="s">
        <v>8</v>
      </c>
      <c r="BI659" s="29" t="s">
        <v>8</v>
      </c>
      <c r="BJ659" s="29" t="s">
        <v>8</v>
      </c>
      <c r="BK659" s="29" t="s">
        <v>8</v>
      </c>
      <c r="BL659" s="29" t="s">
        <v>8</v>
      </c>
      <c r="BM659" s="29" t="s">
        <v>8</v>
      </c>
      <c r="BN659" s="29" t="s">
        <v>8</v>
      </c>
      <c r="BO659" s="29" t="s">
        <v>8</v>
      </c>
      <c r="BP659" s="29" t="s">
        <v>8</v>
      </c>
      <c r="BQ659" s="29" t="s">
        <v>8</v>
      </c>
      <c r="BR659" s="29" t="s">
        <v>8</v>
      </c>
      <c r="BS659" s="29" t="s">
        <v>1753</v>
      </c>
      <c r="BT659" s="29" t="b">
        <v>0</v>
      </c>
      <c r="BU659" s="29" t="b">
        <v>0</v>
      </c>
      <c r="BV659" s="29" t="b">
        <v>0</v>
      </c>
      <c r="BW659" s="29" t="b">
        <v>1</v>
      </c>
      <c r="BX659" s="29" t="b">
        <v>1</v>
      </c>
      <c r="BY659" s="29" t="b">
        <v>0</v>
      </c>
      <c r="BZ659" s="29" t="b">
        <v>0</v>
      </c>
      <c r="CA659" s="29" t="b">
        <v>0</v>
      </c>
      <c r="CB659" s="29">
        <v>1</v>
      </c>
      <c r="CC659" s="29" t="s">
        <v>9599</v>
      </c>
      <c r="CD659" s="29" t="s">
        <v>9600</v>
      </c>
      <c r="CE659" s="29" t="s">
        <v>9601</v>
      </c>
      <c r="CF659" s="29" t="s">
        <v>9595</v>
      </c>
    </row>
    <row r="660" spans="1:84" x14ac:dyDescent="0.25">
      <c r="A660" s="29" t="s">
        <v>9602</v>
      </c>
      <c r="B660" s="29">
        <v>310410942995952</v>
      </c>
      <c r="C660" s="29">
        <v>8.9014103279429894E+19</v>
      </c>
      <c r="D660" s="29">
        <v>353118083539513</v>
      </c>
      <c r="E660" s="29">
        <v>22</v>
      </c>
      <c r="F660" s="29">
        <v>7</v>
      </c>
      <c r="G660" s="29">
        <v>1632</v>
      </c>
      <c r="H660" s="29">
        <v>1632</v>
      </c>
      <c r="I660" s="29" t="s">
        <v>9603</v>
      </c>
      <c r="J660" s="29" t="s">
        <v>9604</v>
      </c>
      <c r="K660" s="50">
        <v>2.37716326853113E+16</v>
      </c>
      <c r="L660" s="50">
        <v>9042975954601050</v>
      </c>
      <c r="M660" s="50">
        <v>-2872725417551540</v>
      </c>
      <c r="N660" s="29" t="s">
        <v>18972</v>
      </c>
      <c r="O660" s="29">
        <v>2</v>
      </c>
      <c r="P660" s="29">
        <v>0</v>
      </c>
      <c r="Q660" s="29" t="s">
        <v>8</v>
      </c>
      <c r="R660" s="29" t="s">
        <v>8</v>
      </c>
      <c r="S660" s="29" t="s">
        <v>8</v>
      </c>
      <c r="T660" s="29" t="s">
        <v>8</v>
      </c>
      <c r="U660" s="29" t="s">
        <v>8</v>
      </c>
      <c r="V660" s="29" t="s">
        <v>8</v>
      </c>
      <c r="W660" s="29" t="s">
        <v>8</v>
      </c>
      <c r="X660" s="29" t="s">
        <v>8</v>
      </c>
      <c r="Y660" s="29" t="s">
        <v>8</v>
      </c>
      <c r="Z660" s="29" t="s">
        <v>8</v>
      </c>
      <c r="AA660" s="29" t="s">
        <v>8</v>
      </c>
      <c r="AB660" s="29" t="s">
        <v>8</v>
      </c>
      <c r="AC660" s="29" t="s">
        <v>8</v>
      </c>
      <c r="AD660" s="29" t="s">
        <v>8</v>
      </c>
      <c r="AE660" s="29" t="s">
        <v>8</v>
      </c>
      <c r="AF660" s="29" t="s">
        <v>8</v>
      </c>
      <c r="AG660" s="29" t="s">
        <v>8</v>
      </c>
      <c r="AH660" s="29" t="s">
        <v>8</v>
      </c>
      <c r="AI660" s="29" t="s">
        <v>8</v>
      </c>
      <c r="AJ660" s="29" t="s">
        <v>8</v>
      </c>
      <c r="AK660" s="29" t="s">
        <v>8</v>
      </c>
      <c r="AL660" s="29" t="s">
        <v>8</v>
      </c>
      <c r="AM660" s="29" t="s">
        <v>8</v>
      </c>
      <c r="AN660" s="29" t="s">
        <v>8</v>
      </c>
      <c r="AO660" s="29" t="s">
        <v>8</v>
      </c>
      <c r="AP660" s="29" t="s">
        <v>8</v>
      </c>
      <c r="AQ660" s="29" t="s">
        <v>8</v>
      </c>
      <c r="AR660" s="29" t="s">
        <v>8</v>
      </c>
      <c r="AS660" s="29" t="s">
        <v>8</v>
      </c>
      <c r="AT660" s="29">
        <v>3</v>
      </c>
      <c r="AU660" s="29" t="s">
        <v>8</v>
      </c>
      <c r="AV660" s="29">
        <v>2</v>
      </c>
      <c r="AW660" s="29">
        <v>2</v>
      </c>
      <c r="AX660" s="29">
        <v>0</v>
      </c>
      <c r="AY660" s="29">
        <v>15</v>
      </c>
      <c r="AZ660" s="29">
        <v>1</v>
      </c>
      <c r="BA660" s="29" t="s">
        <v>8</v>
      </c>
      <c r="BB660" s="29" t="s">
        <v>8</v>
      </c>
      <c r="BC660" s="29" t="s">
        <v>8</v>
      </c>
      <c r="BD660" s="29" t="s">
        <v>8</v>
      </c>
      <c r="BE660" s="29" t="s">
        <v>8</v>
      </c>
      <c r="BF660" s="29" t="s">
        <v>8</v>
      </c>
      <c r="BG660" s="29" t="s">
        <v>8</v>
      </c>
      <c r="BH660" s="29" t="s">
        <v>8</v>
      </c>
      <c r="BI660" s="29" t="s">
        <v>8</v>
      </c>
      <c r="BJ660" s="29" t="s">
        <v>8</v>
      </c>
      <c r="BK660" s="29" t="s">
        <v>8</v>
      </c>
      <c r="BL660" s="29" t="s">
        <v>8</v>
      </c>
      <c r="BM660" s="29" t="s">
        <v>8</v>
      </c>
      <c r="BN660" s="29" t="s">
        <v>8</v>
      </c>
      <c r="BO660" s="29" t="s">
        <v>8</v>
      </c>
      <c r="BP660" s="29" t="s">
        <v>8</v>
      </c>
      <c r="BQ660" s="29" t="s">
        <v>8</v>
      </c>
      <c r="BR660" s="29" t="s">
        <v>8</v>
      </c>
      <c r="BS660" s="29" t="s">
        <v>3505</v>
      </c>
      <c r="BT660" s="29" t="b">
        <v>0</v>
      </c>
      <c r="BU660" s="29" t="b">
        <v>1</v>
      </c>
      <c r="BV660" s="29" t="b">
        <v>0</v>
      </c>
      <c r="BW660" s="29" t="b">
        <v>0</v>
      </c>
      <c r="BX660" s="29" t="b">
        <v>0</v>
      </c>
      <c r="BY660" s="29" t="b">
        <v>1</v>
      </c>
      <c r="BZ660" s="29" t="b">
        <v>0</v>
      </c>
      <c r="CA660" s="29" t="b">
        <v>0</v>
      </c>
      <c r="CB660" s="29">
        <v>1</v>
      </c>
      <c r="CC660" s="29" t="s">
        <v>9605</v>
      </c>
      <c r="CD660" s="29" t="s">
        <v>9606</v>
      </c>
      <c r="CE660" s="29" t="s">
        <v>9607</v>
      </c>
      <c r="CF660" s="29" t="s">
        <v>9608</v>
      </c>
    </row>
    <row r="661" spans="1:84" x14ac:dyDescent="0.25">
      <c r="A661" s="29" t="s">
        <v>9609</v>
      </c>
      <c r="B661" s="29">
        <v>310410942995952</v>
      </c>
      <c r="C661" s="29">
        <v>8.9014103279429894E+19</v>
      </c>
      <c r="D661" s="29">
        <v>353118083539513</v>
      </c>
      <c r="E661" s="29">
        <v>22</v>
      </c>
      <c r="F661" s="29">
        <v>3</v>
      </c>
      <c r="G661" s="29">
        <v>1634</v>
      </c>
      <c r="H661" s="29">
        <v>1634</v>
      </c>
      <c r="I661" s="29" t="s">
        <v>9610</v>
      </c>
      <c r="J661" s="29" t="s">
        <v>9611</v>
      </c>
      <c r="K661" s="50">
        <v>2.37718823081838E+16</v>
      </c>
      <c r="L661" s="50">
        <v>9042970984586990</v>
      </c>
      <c r="M661" s="50">
        <v>-6011817307786890</v>
      </c>
      <c r="N661" s="29" t="s">
        <v>18972</v>
      </c>
      <c r="O661" s="29">
        <v>2</v>
      </c>
      <c r="P661" s="29">
        <v>0</v>
      </c>
      <c r="Q661" s="29" t="s">
        <v>19220</v>
      </c>
      <c r="R661" s="29" t="s">
        <v>8</v>
      </c>
      <c r="S661" s="29" t="s">
        <v>8</v>
      </c>
      <c r="T661" s="29" t="s">
        <v>8</v>
      </c>
      <c r="U661" s="29" t="s">
        <v>8</v>
      </c>
      <c r="V661" s="29" t="s">
        <v>8</v>
      </c>
      <c r="W661" s="29" t="s">
        <v>8</v>
      </c>
      <c r="X661" s="29" t="s">
        <v>8</v>
      </c>
      <c r="Y661" s="29" t="s">
        <v>8</v>
      </c>
      <c r="Z661" s="29" t="s">
        <v>8</v>
      </c>
      <c r="AA661" s="29" t="s">
        <v>8</v>
      </c>
      <c r="AB661" s="29" t="s">
        <v>8</v>
      </c>
      <c r="AC661" s="29" t="s">
        <v>8</v>
      </c>
      <c r="AD661" s="29" t="s">
        <v>8</v>
      </c>
      <c r="AE661" s="29" t="s">
        <v>8</v>
      </c>
      <c r="AF661" s="29" t="s">
        <v>8</v>
      </c>
      <c r="AG661" s="29">
        <v>1</v>
      </c>
      <c r="AH661" s="29">
        <v>6</v>
      </c>
      <c r="AI661" s="29" t="s">
        <v>9612</v>
      </c>
      <c r="AJ661" s="29">
        <v>1</v>
      </c>
      <c r="AK661" s="29" t="s">
        <v>19001</v>
      </c>
      <c r="AL661" s="29" t="s">
        <v>18983</v>
      </c>
      <c r="AM661" s="29" t="s">
        <v>8</v>
      </c>
      <c r="AN661" s="29" t="s">
        <v>8</v>
      </c>
      <c r="AO661" s="29" t="s">
        <v>8</v>
      </c>
      <c r="AP661" s="29" t="s">
        <v>8</v>
      </c>
      <c r="AQ661" s="29" t="s">
        <v>8</v>
      </c>
      <c r="AR661" s="29" t="s">
        <v>8</v>
      </c>
      <c r="AS661" s="29" t="s">
        <v>8</v>
      </c>
      <c r="AT661" s="29" t="s">
        <v>8</v>
      </c>
      <c r="AU661" s="29" t="s">
        <v>8</v>
      </c>
      <c r="AV661" s="29" t="s">
        <v>8</v>
      </c>
      <c r="AW661" s="29" t="s">
        <v>8</v>
      </c>
      <c r="AX661" s="29" t="s">
        <v>8</v>
      </c>
      <c r="AY661" s="29" t="s">
        <v>8</v>
      </c>
      <c r="AZ661" s="29" t="s">
        <v>8</v>
      </c>
      <c r="BA661" s="29" t="s">
        <v>8</v>
      </c>
      <c r="BB661" s="29" t="s">
        <v>8</v>
      </c>
      <c r="BC661" s="29" t="s">
        <v>8</v>
      </c>
      <c r="BD661" s="29" t="s">
        <v>8</v>
      </c>
      <c r="BE661" s="29" t="s">
        <v>8</v>
      </c>
      <c r="BF661" s="29" t="s">
        <v>8</v>
      </c>
      <c r="BG661" s="29" t="s">
        <v>8</v>
      </c>
      <c r="BH661" s="29" t="s">
        <v>8</v>
      </c>
      <c r="BI661" s="29" t="s">
        <v>8</v>
      </c>
      <c r="BJ661" s="29" t="s">
        <v>8</v>
      </c>
      <c r="BK661" s="29" t="s">
        <v>8</v>
      </c>
      <c r="BL661" s="29" t="s">
        <v>8</v>
      </c>
      <c r="BM661" s="29" t="s">
        <v>8</v>
      </c>
      <c r="BN661" s="29" t="s">
        <v>8</v>
      </c>
      <c r="BO661" s="29" t="s">
        <v>8</v>
      </c>
      <c r="BP661" s="29" t="s">
        <v>8</v>
      </c>
      <c r="BQ661" s="29" t="s">
        <v>8</v>
      </c>
      <c r="BR661" s="29" t="s">
        <v>8</v>
      </c>
      <c r="BS661" s="29" t="s">
        <v>9613</v>
      </c>
      <c r="BT661" s="29" t="b">
        <v>0</v>
      </c>
      <c r="BU661" s="29" t="b">
        <v>1</v>
      </c>
      <c r="BV661" s="29" t="b">
        <v>0</v>
      </c>
      <c r="BW661" s="29" t="b">
        <v>0</v>
      </c>
      <c r="BX661" s="29" t="b">
        <v>0</v>
      </c>
      <c r="BY661" s="29" t="b">
        <v>1</v>
      </c>
      <c r="BZ661" s="29" t="b">
        <v>0</v>
      </c>
      <c r="CA661" s="29" t="b">
        <v>0</v>
      </c>
      <c r="CB661" s="29">
        <v>1</v>
      </c>
      <c r="CC661" s="29" t="s">
        <v>9614</v>
      </c>
      <c r="CD661" s="29" t="s">
        <v>9615</v>
      </c>
      <c r="CE661" s="29" t="s">
        <v>9616</v>
      </c>
      <c r="CF661" s="29" t="s">
        <v>9617</v>
      </c>
    </row>
    <row r="662" spans="1:84" x14ac:dyDescent="0.25">
      <c r="A662" s="29" t="s">
        <v>9618</v>
      </c>
      <c r="B662" s="29">
        <v>310410937271141</v>
      </c>
      <c r="C662" s="29">
        <v>8.9014103279372698E+19</v>
      </c>
      <c r="D662" s="29">
        <v>353118083209307</v>
      </c>
      <c r="E662" s="29">
        <v>22</v>
      </c>
      <c r="F662" s="29">
        <v>5</v>
      </c>
      <c r="G662" s="29">
        <v>1642</v>
      </c>
      <c r="H662" s="29">
        <v>1642</v>
      </c>
      <c r="I662" s="29" t="s">
        <v>9619</v>
      </c>
      <c r="J662" s="29" t="s">
        <v>9620</v>
      </c>
      <c r="K662" s="50">
        <v>2.37702037340966E+16</v>
      </c>
      <c r="L662" s="50">
        <v>9043364668322420</v>
      </c>
      <c r="M662" s="50">
        <v>-3.3369425989637E+16</v>
      </c>
      <c r="N662" s="29" t="s">
        <v>18972</v>
      </c>
      <c r="O662" s="29">
        <v>2</v>
      </c>
      <c r="P662" s="29">
        <v>1</v>
      </c>
      <c r="Q662" s="29" t="s">
        <v>19068</v>
      </c>
      <c r="R662" s="29" t="s">
        <v>8</v>
      </c>
      <c r="S662" s="29" t="s">
        <v>8</v>
      </c>
      <c r="T662" s="29" t="s">
        <v>8</v>
      </c>
      <c r="U662" s="29" t="s">
        <v>8</v>
      </c>
      <c r="V662" s="29" t="s">
        <v>8</v>
      </c>
      <c r="W662" s="29" t="s">
        <v>8</v>
      </c>
      <c r="X662" s="29" t="s">
        <v>8</v>
      </c>
      <c r="Y662" s="29" t="s">
        <v>8</v>
      </c>
      <c r="Z662" s="29" t="s">
        <v>8</v>
      </c>
      <c r="AA662" s="29" t="s">
        <v>8</v>
      </c>
      <c r="AB662" s="29" t="s">
        <v>8</v>
      </c>
      <c r="AC662" s="29" t="s">
        <v>8</v>
      </c>
      <c r="AD662" s="29" t="s">
        <v>8</v>
      </c>
      <c r="AE662" s="29" t="s">
        <v>8</v>
      </c>
      <c r="AF662" s="29" t="s">
        <v>8</v>
      </c>
      <c r="AG662" s="29" t="s">
        <v>8</v>
      </c>
      <c r="AH662" s="29" t="s">
        <v>8</v>
      </c>
      <c r="AI662" s="29" t="s">
        <v>8</v>
      </c>
      <c r="AJ662" s="29" t="s">
        <v>8</v>
      </c>
      <c r="AK662" s="29" t="s">
        <v>8</v>
      </c>
      <c r="AL662" s="29" t="s">
        <v>8</v>
      </c>
      <c r="AM662" s="29" t="s">
        <v>8</v>
      </c>
      <c r="AN662" s="29" t="s">
        <v>8</v>
      </c>
      <c r="AO662" s="29" t="s">
        <v>8</v>
      </c>
      <c r="AP662" s="29" t="s">
        <v>8</v>
      </c>
      <c r="AQ662" s="29" t="s">
        <v>8</v>
      </c>
      <c r="AR662" s="29" t="s">
        <v>8</v>
      </c>
      <c r="AS662" s="29" t="s">
        <v>8</v>
      </c>
      <c r="AT662" s="29" t="s">
        <v>8</v>
      </c>
      <c r="AU662" s="29" t="s">
        <v>8</v>
      </c>
      <c r="AV662" s="29" t="s">
        <v>8</v>
      </c>
      <c r="AW662" s="29" t="s">
        <v>8</v>
      </c>
      <c r="AX662" s="29" t="s">
        <v>8</v>
      </c>
      <c r="AY662" s="29" t="s">
        <v>8</v>
      </c>
      <c r="AZ662" s="29" t="s">
        <v>8</v>
      </c>
      <c r="BA662" s="29">
        <v>2</v>
      </c>
      <c r="BB662" s="29" t="s">
        <v>8</v>
      </c>
      <c r="BC662" s="29" t="s">
        <v>8</v>
      </c>
      <c r="BD662" s="29" t="s">
        <v>8</v>
      </c>
      <c r="BE662" s="29" t="s">
        <v>8</v>
      </c>
      <c r="BF662" s="29" t="s">
        <v>8</v>
      </c>
      <c r="BG662" s="29" t="s">
        <v>8</v>
      </c>
      <c r="BH662" s="29" t="s">
        <v>8</v>
      </c>
      <c r="BI662" s="29" t="s">
        <v>8</v>
      </c>
      <c r="BJ662" s="29" t="s">
        <v>8</v>
      </c>
      <c r="BK662" s="29" t="s">
        <v>8</v>
      </c>
      <c r="BL662" s="29" t="s">
        <v>8</v>
      </c>
      <c r="BM662" s="29" t="s">
        <v>8</v>
      </c>
      <c r="BN662" s="29" t="s">
        <v>8</v>
      </c>
      <c r="BO662" s="29" t="s">
        <v>8</v>
      </c>
      <c r="BP662" s="29" t="s">
        <v>8</v>
      </c>
      <c r="BQ662" s="29" t="s">
        <v>8</v>
      </c>
      <c r="BR662" s="29" t="s">
        <v>8</v>
      </c>
      <c r="BS662" s="29" t="s">
        <v>6560</v>
      </c>
      <c r="BT662" s="29" t="b">
        <v>0</v>
      </c>
      <c r="BU662" s="29" t="b">
        <v>0</v>
      </c>
      <c r="BV662" s="29" t="b">
        <v>0</v>
      </c>
      <c r="BW662" s="29" t="b">
        <v>1</v>
      </c>
      <c r="BX662" s="29" t="b">
        <v>1</v>
      </c>
      <c r="BY662" s="29" t="b">
        <v>0</v>
      </c>
      <c r="BZ662" s="29" t="b">
        <v>0</v>
      </c>
      <c r="CA662" s="29" t="b">
        <v>0</v>
      </c>
      <c r="CB662" s="29">
        <v>1</v>
      </c>
      <c r="CC662" s="29" t="s">
        <v>9621</v>
      </c>
      <c r="CD662" s="29" t="s">
        <v>9622</v>
      </c>
      <c r="CE662" s="29" t="s">
        <v>9623</v>
      </c>
      <c r="CF662" s="29" t="s">
        <v>9624</v>
      </c>
    </row>
    <row r="663" spans="1:84" x14ac:dyDescent="0.25">
      <c r="A663" s="29" t="s">
        <v>9625</v>
      </c>
      <c r="B663" s="29">
        <v>310410942995952</v>
      </c>
      <c r="C663" s="29">
        <v>8.9014103279429894E+19</v>
      </c>
      <c r="D663" s="29">
        <v>353118083539513</v>
      </c>
      <c r="E663" s="29">
        <v>22</v>
      </c>
      <c r="F663" s="29">
        <v>9</v>
      </c>
      <c r="G663" s="29">
        <v>1637</v>
      </c>
      <c r="H663" s="29">
        <v>1637</v>
      </c>
      <c r="I663" s="29" t="s">
        <v>9626</v>
      </c>
      <c r="J663" s="29" t="s">
        <v>9627</v>
      </c>
      <c r="K663" s="50">
        <v>2377175281210990</v>
      </c>
      <c r="L663" s="50">
        <v>9042982424386830</v>
      </c>
      <c r="M663" s="50">
        <v>-4250954389495100</v>
      </c>
      <c r="N663" s="29" t="s">
        <v>18972</v>
      </c>
      <c r="O663" s="29">
        <v>2</v>
      </c>
      <c r="P663" s="29">
        <v>0</v>
      </c>
      <c r="Q663" s="29" t="s">
        <v>19221</v>
      </c>
      <c r="R663" s="29" t="s">
        <v>8</v>
      </c>
      <c r="S663" s="29" t="s">
        <v>8</v>
      </c>
      <c r="T663" s="29" t="s">
        <v>8</v>
      </c>
      <c r="U663" s="29" t="s">
        <v>8</v>
      </c>
      <c r="V663" s="29">
        <v>5</v>
      </c>
      <c r="W663" s="29" t="s">
        <v>3504</v>
      </c>
      <c r="X663" s="29">
        <v>0</v>
      </c>
      <c r="Y663" s="29" t="s">
        <v>8</v>
      </c>
      <c r="Z663" s="29">
        <v>1</v>
      </c>
      <c r="AA663" s="29" t="s">
        <v>18990</v>
      </c>
      <c r="AB663" s="29" t="s">
        <v>19008</v>
      </c>
      <c r="AC663" s="29" t="s">
        <v>8</v>
      </c>
      <c r="AD663" s="29" t="s">
        <v>8</v>
      </c>
      <c r="AE663" s="29" t="s">
        <v>8</v>
      </c>
      <c r="AF663" s="29" t="s">
        <v>8</v>
      </c>
      <c r="AG663" s="29" t="s">
        <v>8</v>
      </c>
      <c r="AH663" s="29" t="s">
        <v>8</v>
      </c>
      <c r="AI663" s="29" t="s">
        <v>8</v>
      </c>
      <c r="AJ663" s="29" t="s">
        <v>8</v>
      </c>
      <c r="AK663" s="29" t="s">
        <v>8</v>
      </c>
      <c r="AL663" s="29" t="s">
        <v>8</v>
      </c>
      <c r="AM663" s="29" t="s">
        <v>8</v>
      </c>
      <c r="AN663" s="29" t="s">
        <v>8</v>
      </c>
      <c r="AO663" s="29" t="s">
        <v>8</v>
      </c>
      <c r="AP663" s="29" t="s">
        <v>8</v>
      </c>
      <c r="AQ663" s="29" t="s">
        <v>8</v>
      </c>
      <c r="AR663" s="29" t="s">
        <v>8</v>
      </c>
      <c r="AS663" s="29" t="s">
        <v>8</v>
      </c>
      <c r="AT663" s="29" t="s">
        <v>8</v>
      </c>
      <c r="AU663" s="29" t="s">
        <v>8</v>
      </c>
      <c r="AV663" s="29" t="s">
        <v>8</v>
      </c>
      <c r="AW663" s="29" t="s">
        <v>8</v>
      </c>
      <c r="AX663" s="29" t="s">
        <v>8</v>
      </c>
      <c r="AY663" s="29" t="s">
        <v>8</v>
      </c>
      <c r="AZ663" s="29" t="s">
        <v>8</v>
      </c>
      <c r="BA663" s="29" t="s">
        <v>8</v>
      </c>
      <c r="BB663" s="29" t="s">
        <v>8</v>
      </c>
      <c r="BC663" s="29" t="s">
        <v>8</v>
      </c>
      <c r="BD663" s="29" t="s">
        <v>8</v>
      </c>
      <c r="BE663" s="29" t="s">
        <v>8</v>
      </c>
      <c r="BF663" s="29" t="s">
        <v>8</v>
      </c>
      <c r="BG663" s="29" t="s">
        <v>8</v>
      </c>
      <c r="BH663" s="29" t="s">
        <v>8</v>
      </c>
      <c r="BI663" s="29" t="s">
        <v>8</v>
      </c>
      <c r="BJ663" s="29" t="s">
        <v>8</v>
      </c>
      <c r="BK663" s="29" t="s">
        <v>8</v>
      </c>
      <c r="BL663" s="29" t="s">
        <v>8</v>
      </c>
      <c r="BM663" s="29" t="s">
        <v>8</v>
      </c>
      <c r="BN663" s="29" t="s">
        <v>8</v>
      </c>
      <c r="BO663" s="29" t="s">
        <v>8</v>
      </c>
      <c r="BP663" s="29" t="s">
        <v>8</v>
      </c>
      <c r="BQ663" s="29" t="s">
        <v>8</v>
      </c>
      <c r="BR663" s="29" t="s">
        <v>8</v>
      </c>
      <c r="BS663" s="29" t="s">
        <v>3505</v>
      </c>
      <c r="BT663" s="29" t="b">
        <v>0</v>
      </c>
      <c r="BU663" s="29" t="b">
        <v>1</v>
      </c>
      <c r="BV663" s="29" t="b">
        <v>0</v>
      </c>
      <c r="BW663" s="29" t="b">
        <v>0</v>
      </c>
      <c r="BX663" s="29" t="b">
        <v>0</v>
      </c>
      <c r="BY663" s="29" t="b">
        <v>1</v>
      </c>
      <c r="BZ663" s="29" t="b">
        <v>0</v>
      </c>
      <c r="CA663" s="29" t="b">
        <v>0</v>
      </c>
      <c r="CB663" s="29">
        <v>1</v>
      </c>
      <c r="CC663" s="29" t="s">
        <v>9628</v>
      </c>
      <c r="CD663" s="29" t="s">
        <v>9629</v>
      </c>
      <c r="CE663" s="29" t="s">
        <v>9630</v>
      </c>
      <c r="CF663" s="29" t="s">
        <v>9631</v>
      </c>
    </row>
    <row r="664" spans="1:84" x14ac:dyDescent="0.25">
      <c r="A664" s="29" t="s">
        <v>9632</v>
      </c>
      <c r="B664" s="29">
        <v>310410937271141</v>
      </c>
      <c r="C664" s="29">
        <v>8.9014103279372698E+19</v>
      </c>
      <c r="D664" s="29">
        <v>353118083209307</v>
      </c>
      <c r="E664" s="29">
        <v>22</v>
      </c>
      <c r="F664" s="29">
        <v>2</v>
      </c>
      <c r="G664" s="29">
        <v>1639</v>
      </c>
      <c r="H664" s="29">
        <v>1639</v>
      </c>
      <c r="I664" s="29" t="s">
        <v>9633</v>
      </c>
      <c r="J664" s="29" t="s">
        <v>9634</v>
      </c>
      <c r="K664" s="50">
        <v>2376942623732770</v>
      </c>
      <c r="L664" s="50">
        <v>9043171468686710</v>
      </c>
      <c r="M664" s="50">
        <v>-319978386155827</v>
      </c>
      <c r="N664" s="29" t="s">
        <v>18972</v>
      </c>
      <c r="O664" s="29">
        <v>2</v>
      </c>
      <c r="P664" s="29">
        <v>1</v>
      </c>
      <c r="Q664" s="29" t="s">
        <v>8</v>
      </c>
      <c r="R664" s="29" t="s">
        <v>8</v>
      </c>
      <c r="S664" s="29" t="s">
        <v>8</v>
      </c>
      <c r="T664" s="29" t="s">
        <v>8</v>
      </c>
      <c r="U664" s="29" t="s">
        <v>8</v>
      </c>
      <c r="V664" s="29" t="s">
        <v>8</v>
      </c>
      <c r="W664" s="29" t="s">
        <v>8</v>
      </c>
      <c r="X664" s="29" t="s">
        <v>8</v>
      </c>
      <c r="Y664" s="29" t="s">
        <v>8</v>
      </c>
      <c r="Z664" s="29" t="s">
        <v>8</v>
      </c>
      <c r="AA664" s="29" t="s">
        <v>8</v>
      </c>
      <c r="AB664" s="29" t="s">
        <v>8</v>
      </c>
      <c r="AC664" s="29" t="s">
        <v>8</v>
      </c>
      <c r="AD664" s="29">
        <v>2</v>
      </c>
      <c r="AE664" s="29" t="s">
        <v>8</v>
      </c>
      <c r="AF664" s="29">
        <v>1</v>
      </c>
      <c r="AG664" s="29" t="s">
        <v>8</v>
      </c>
      <c r="AH664" s="29" t="s">
        <v>8</v>
      </c>
      <c r="AI664" s="29" t="s">
        <v>8</v>
      </c>
      <c r="AJ664" s="29" t="s">
        <v>8</v>
      </c>
      <c r="AK664" s="29" t="s">
        <v>8</v>
      </c>
      <c r="AL664" s="29" t="s">
        <v>8</v>
      </c>
      <c r="AM664" s="29" t="s">
        <v>8</v>
      </c>
      <c r="AN664" s="29" t="s">
        <v>8</v>
      </c>
      <c r="AO664" s="29" t="s">
        <v>8</v>
      </c>
      <c r="AP664" s="29" t="s">
        <v>8</v>
      </c>
      <c r="AQ664" s="29" t="s">
        <v>8</v>
      </c>
      <c r="AR664" s="29" t="s">
        <v>8</v>
      </c>
      <c r="AS664" s="29" t="s">
        <v>8</v>
      </c>
      <c r="AT664" s="29" t="s">
        <v>8</v>
      </c>
      <c r="AU664" s="29" t="s">
        <v>8</v>
      </c>
      <c r="AV664" s="29" t="s">
        <v>8</v>
      </c>
      <c r="AW664" s="29" t="s">
        <v>8</v>
      </c>
      <c r="AX664" s="29" t="s">
        <v>8</v>
      </c>
      <c r="AY664" s="29" t="s">
        <v>8</v>
      </c>
      <c r="AZ664" s="29" t="s">
        <v>8</v>
      </c>
      <c r="BA664" s="29" t="s">
        <v>8</v>
      </c>
      <c r="BB664" s="29" t="s">
        <v>8</v>
      </c>
      <c r="BC664" s="29" t="s">
        <v>8</v>
      </c>
      <c r="BD664" s="29" t="s">
        <v>8</v>
      </c>
      <c r="BE664" s="29" t="s">
        <v>8</v>
      </c>
      <c r="BF664" s="29" t="s">
        <v>8</v>
      </c>
      <c r="BG664" s="29" t="s">
        <v>8</v>
      </c>
      <c r="BH664" s="29" t="s">
        <v>8</v>
      </c>
      <c r="BI664" s="29" t="s">
        <v>8</v>
      </c>
      <c r="BJ664" s="29" t="s">
        <v>8</v>
      </c>
      <c r="BK664" s="29" t="s">
        <v>8</v>
      </c>
      <c r="BL664" s="29" t="s">
        <v>8</v>
      </c>
      <c r="BM664" s="29" t="s">
        <v>8</v>
      </c>
      <c r="BN664" s="29" t="s">
        <v>8</v>
      </c>
      <c r="BO664" s="29" t="s">
        <v>8</v>
      </c>
      <c r="BP664" s="29" t="s">
        <v>8</v>
      </c>
      <c r="BQ664" s="29" t="s">
        <v>8</v>
      </c>
      <c r="BR664" s="29" t="s">
        <v>8</v>
      </c>
      <c r="BS664" s="29" t="s">
        <v>6560</v>
      </c>
      <c r="BT664" s="29" t="b">
        <v>0</v>
      </c>
      <c r="BU664" s="29" t="b">
        <v>0</v>
      </c>
      <c r="BV664" s="29" t="b">
        <v>0</v>
      </c>
      <c r="BW664" s="29" t="b">
        <v>1</v>
      </c>
      <c r="BX664" s="29" t="b">
        <v>1</v>
      </c>
      <c r="BY664" s="29" t="b">
        <v>0</v>
      </c>
      <c r="BZ664" s="29" t="b">
        <v>0</v>
      </c>
      <c r="CA664" s="29" t="b">
        <v>0</v>
      </c>
      <c r="CB664" s="29">
        <v>1</v>
      </c>
      <c r="CC664" s="29" t="s">
        <v>9635</v>
      </c>
      <c r="CD664" s="29" t="s">
        <v>9636</v>
      </c>
      <c r="CE664" s="29" t="s">
        <v>9637</v>
      </c>
      <c r="CF664" s="29" t="s">
        <v>9638</v>
      </c>
    </row>
    <row r="665" spans="1:84" x14ac:dyDescent="0.25">
      <c r="A665" s="29" t="s">
        <v>9639</v>
      </c>
      <c r="B665" s="29">
        <v>310410942995952</v>
      </c>
      <c r="C665" s="29">
        <v>8.9014103279429894E+19</v>
      </c>
      <c r="D665" s="29">
        <v>353118083539513</v>
      </c>
      <c r="E665" s="29">
        <v>22</v>
      </c>
      <c r="F665" s="29">
        <v>7</v>
      </c>
      <c r="G665" s="29">
        <v>1633</v>
      </c>
      <c r="H665" s="29">
        <v>1633</v>
      </c>
      <c r="I665" s="29" t="s">
        <v>9640</v>
      </c>
      <c r="J665" s="29" t="s">
        <v>9641</v>
      </c>
      <c r="K665" s="50">
        <v>2.37719659094509E+16</v>
      </c>
      <c r="L665" s="50">
        <v>9043120033212890</v>
      </c>
      <c r="M665" s="50">
        <v>-3778119615622000</v>
      </c>
      <c r="N665" s="29" t="s">
        <v>18972</v>
      </c>
      <c r="O665" s="29">
        <v>2</v>
      </c>
      <c r="P665" s="29">
        <v>0</v>
      </c>
      <c r="Q665" s="29" t="s">
        <v>8</v>
      </c>
      <c r="R665" s="29" t="s">
        <v>8</v>
      </c>
      <c r="S665" s="29" t="s">
        <v>8</v>
      </c>
      <c r="T665" s="29" t="s">
        <v>8</v>
      </c>
      <c r="U665" s="29" t="s">
        <v>8</v>
      </c>
      <c r="V665" s="29" t="s">
        <v>8</v>
      </c>
      <c r="W665" s="29" t="s">
        <v>8</v>
      </c>
      <c r="X665" s="29" t="s">
        <v>8</v>
      </c>
      <c r="Y665" s="29" t="s">
        <v>8</v>
      </c>
      <c r="Z665" s="29" t="s">
        <v>8</v>
      </c>
      <c r="AA665" s="29" t="s">
        <v>8</v>
      </c>
      <c r="AB665" s="29" t="s">
        <v>8</v>
      </c>
      <c r="AC665" s="29" t="s">
        <v>8</v>
      </c>
      <c r="AD665" s="29" t="s">
        <v>8</v>
      </c>
      <c r="AE665" s="29" t="s">
        <v>8</v>
      </c>
      <c r="AF665" s="29" t="s">
        <v>8</v>
      </c>
      <c r="AG665" s="29" t="s">
        <v>8</v>
      </c>
      <c r="AH665" s="29" t="s">
        <v>8</v>
      </c>
      <c r="AI665" s="29" t="s">
        <v>8</v>
      </c>
      <c r="AJ665" s="29" t="s">
        <v>8</v>
      </c>
      <c r="AK665" s="29" t="s">
        <v>8</v>
      </c>
      <c r="AL665" s="29" t="s">
        <v>8</v>
      </c>
      <c r="AM665" s="29" t="s">
        <v>8</v>
      </c>
      <c r="AN665" s="29" t="s">
        <v>8</v>
      </c>
      <c r="AO665" s="29" t="s">
        <v>8</v>
      </c>
      <c r="AP665" s="29" t="s">
        <v>8</v>
      </c>
      <c r="AQ665" s="29" t="s">
        <v>8</v>
      </c>
      <c r="AR665" s="29" t="s">
        <v>8</v>
      </c>
      <c r="AS665" s="29" t="s">
        <v>8</v>
      </c>
      <c r="AT665" s="29">
        <v>3</v>
      </c>
      <c r="AU665" s="29" t="s">
        <v>8</v>
      </c>
      <c r="AV665" s="29">
        <v>2</v>
      </c>
      <c r="AW665" s="29">
        <v>2</v>
      </c>
      <c r="AX665" s="29">
        <v>0</v>
      </c>
      <c r="AY665" s="29">
        <v>25</v>
      </c>
      <c r="AZ665" s="29">
        <v>1</v>
      </c>
      <c r="BA665" s="29" t="s">
        <v>8</v>
      </c>
      <c r="BB665" s="29" t="s">
        <v>8</v>
      </c>
      <c r="BC665" s="29" t="s">
        <v>8</v>
      </c>
      <c r="BD665" s="29" t="s">
        <v>8</v>
      </c>
      <c r="BE665" s="29" t="s">
        <v>8</v>
      </c>
      <c r="BF665" s="29" t="s">
        <v>8</v>
      </c>
      <c r="BG665" s="29" t="s">
        <v>8</v>
      </c>
      <c r="BH665" s="29" t="s">
        <v>8</v>
      </c>
      <c r="BI665" s="29" t="s">
        <v>8</v>
      </c>
      <c r="BJ665" s="29" t="s">
        <v>8</v>
      </c>
      <c r="BK665" s="29" t="s">
        <v>8</v>
      </c>
      <c r="BL665" s="29" t="s">
        <v>8</v>
      </c>
      <c r="BM665" s="29" t="s">
        <v>8</v>
      </c>
      <c r="BN665" s="29" t="s">
        <v>8</v>
      </c>
      <c r="BO665" s="29" t="s">
        <v>8</v>
      </c>
      <c r="BP665" s="29" t="s">
        <v>8</v>
      </c>
      <c r="BQ665" s="29" t="s">
        <v>8</v>
      </c>
      <c r="BR665" s="29" t="s">
        <v>8</v>
      </c>
      <c r="BS665" s="29" t="s">
        <v>3505</v>
      </c>
      <c r="BT665" s="29" t="b">
        <v>0</v>
      </c>
      <c r="BU665" s="29" t="b">
        <v>1</v>
      </c>
      <c r="BV665" s="29" t="b">
        <v>0</v>
      </c>
      <c r="BW665" s="29" t="b">
        <v>0</v>
      </c>
      <c r="BX665" s="29" t="b">
        <v>0</v>
      </c>
      <c r="BY665" s="29" t="b">
        <v>1</v>
      </c>
      <c r="BZ665" s="29" t="b">
        <v>0</v>
      </c>
      <c r="CA665" s="29" t="b">
        <v>0</v>
      </c>
      <c r="CB665" s="29">
        <v>1</v>
      </c>
      <c r="CC665" s="29" t="s">
        <v>9642</v>
      </c>
      <c r="CD665" s="29" t="s">
        <v>9643</v>
      </c>
      <c r="CE665" s="29" t="s">
        <v>9644</v>
      </c>
      <c r="CF665" s="29" t="s">
        <v>9638</v>
      </c>
    </row>
    <row r="666" spans="1:84" x14ac:dyDescent="0.25">
      <c r="A666" s="29" t="s">
        <v>9645</v>
      </c>
      <c r="B666" s="29">
        <v>310410937271141</v>
      </c>
      <c r="C666" s="29">
        <v>8.9014103279372698E+19</v>
      </c>
      <c r="D666" s="29">
        <v>353118083209307</v>
      </c>
      <c r="E666" s="29">
        <v>22</v>
      </c>
      <c r="F666" s="29">
        <v>2</v>
      </c>
      <c r="G666" s="29">
        <v>1640</v>
      </c>
      <c r="H666" s="29">
        <v>1640</v>
      </c>
      <c r="I666" s="29" t="s">
        <v>9646</v>
      </c>
      <c r="J666" s="29" t="s">
        <v>9647</v>
      </c>
      <c r="K666" s="50">
        <v>237695902014421</v>
      </c>
      <c r="L666" s="50">
        <v>9043117897449020</v>
      </c>
      <c r="M666" s="50">
        <v>-8420456192137970</v>
      </c>
      <c r="N666" s="29" t="s">
        <v>18972</v>
      </c>
      <c r="O666" s="29">
        <v>2</v>
      </c>
      <c r="P666" s="29">
        <v>1</v>
      </c>
      <c r="Q666" s="29" t="s">
        <v>8</v>
      </c>
      <c r="R666" s="29" t="s">
        <v>8</v>
      </c>
      <c r="S666" s="29" t="s">
        <v>8</v>
      </c>
      <c r="T666" s="29" t="s">
        <v>8</v>
      </c>
      <c r="U666" s="29" t="s">
        <v>8</v>
      </c>
      <c r="V666" s="29" t="s">
        <v>8</v>
      </c>
      <c r="W666" s="29" t="s">
        <v>8</v>
      </c>
      <c r="X666" s="29" t="s">
        <v>8</v>
      </c>
      <c r="Y666" s="29" t="s">
        <v>8</v>
      </c>
      <c r="Z666" s="29" t="s">
        <v>8</v>
      </c>
      <c r="AA666" s="29" t="s">
        <v>8</v>
      </c>
      <c r="AB666" s="29" t="s">
        <v>8</v>
      </c>
      <c r="AC666" s="29" t="s">
        <v>8</v>
      </c>
      <c r="AD666" s="29">
        <v>3</v>
      </c>
      <c r="AE666" s="29" t="s">
        <v>8</v>
      </c>
      <c r="AF666" s="29">
        <v>3</v>
      </c>
      <c r="AG666" s="29" t="s">
        <v>8</v>
      </c>
      <c r="AH666" s="29" t="s">
        <v>8</v>
      </c>
      <c r="AI666" s="29" t="s">
        <v>8</v>
      </c>
      <c r="AJ666" s="29" t="s">
        <v>8</v>
      </c>
      <c r="AK666" s="29" t="s">
        <v>8</v>
      </c>
      <c r="AL666" s="29" t="s">
        <v>8</v>
      </c>
      <c r="AM666" s="29" t="s">
        <v>8</v>
      </c>
      <c r="AN666" s="29" t="s">
        <v>8</v>
      </c>
      <c r="AO666" s="29" t="s">
        <v>8</v>
      </c>
      <c r="AP666" s="29" t="s">
        <v>8</v>
      </c>
      <c r="AQ666" s="29" t="s">
        <v>8</v>
      </c>
      <c r="AR666" s="29" t="s">
        <v>8</v>
      </c>
      <c r="AS666" s="29" t="s">
        <v>8</v>
      </c>
      <c r="AT666" s="29" t="s">
        <v>8</v>
      </c>
      <c r="AU666" s="29" t="s">
        <v>8</v>
      </c>
      <c r="AV666" s="29" t="s">
        <v>8</v>
      </c>
      <c r="AW666" s="29" t="s">
        <v>8</v>
      </c>
      <c r="AX666" s="29" t="s">
        <v>8</v>
      </c>
      <c r="AY666" s="29" t="s">
        <v>8</v>
      </c>
      <c r="AZ666" s="29" t="s">
        <v>8</v>
      </c>
      <c r="BA666" s="29" t="s">
        <v>8</v>
      </c>
      <c r="BB666" s="29" t="s">
        <v>8</v>
      </c>
      <c r="BC666" s="29" t="s">
        <v>8</v>
      </c>
      <c r="BD666" s="29" t="s">
        <v>8</v>
      </c>
      <c r="BE666" s="29" t="s">
        <v>8</v>
      </c>
      <c r="BF666" s="29" t="s">
        <v>8</v>
      </c>
      <c r="BG666" s="29" t="s">
        <v>8</v>
      </c>
      <c r="BH666" s="29" t="s">
        <v>8</v>
      </c>
      <c r="BI666" s="29" t="s">
        <v>8</v>
      </c>
      <c r="BJ666" s="29" t="s">
        <v>8</v>
      </c>
      <c r="BK666" s="29" t="s">
        <v>8</v>
      </c>
      <c r="BL666" s="29" t="s">
        <v>8</v>
      </c>
      <c r="BM666" s="29" t="s">
        <v>8</v>
      </c>
      <c r="BN666" s="29" t="s">
        <v>8</v>
      </c>
      <c r="BO666" s="29" t="s">
        <v>8</v>
      </c>
      <c r="BP666" s="29" t="s">
        <v>8</v>
      </c>
      <c r="BQ666" s="29" t="s">
        <v>8</v>
      </c>
      <c r="BR666" s="29" t="s">
        <v>8</v>
      </c>
      <c r="BS666" s="29" t="s">
        <v>6560</v>
      </c>
      <c r="BT666" s="29" t="b">
        <v>0</v>
      </c>
      <c r="BU666" s="29" t="b">
        <v>0</v>
      </c>
      <c r="BV666" s="29" t="b">
        <v>0</v>
      </c>
      <c r="BW666" s="29" t="b">
        <v>1</v>
      </c>
      <c r="BX666" s="29" t="b">
        <v>1</v>
      </c>
      <c r="BY666" s="29" t="b">
        <v>0</v>
      </c>
      <c r="BZ666" s="29" t="b">
        <v>0</v>
      </c>
      <c r="CA666" s="29" t="b">
        <v>0</v>
      </c>
      <c r="CB666" s="29">
        <v>1</v>
      </c>
      <c r="CC666" s="29" t="s">
        <v>9648</v>
      </c>
      <c r="CD666" s="29" t="s">
        <v>9649</v>
      </c>
      <c r="CE666" s="29" t="s">
        <v>9650</v>
      </c>
      <c r="CF666" s="29" t="s">
        <v>9651</v>
      </c>
    </row>
    <row r="667" spans="1:84" x14ac:dyDescent="0.25">
      <c r="A667" s="29" t="s">
        <v>9652</v>
      </c>
      <c r="B667" s="29">
        <v>310410942995952</v>
      </c>
      <c r="C667" s="29">
        <v>8.9014103279429894E+19</v>
      </c>
      <c r="D667" s="29">
        <v>353118083539513</v>
      </c>
      <c r="E667" s="29">
        <v>22</v>
      </c>
      <c r="F667" s="29">
        <v>9</v>
      </c>
      <c r="G667" s="29">
        <v>1638</v>
      </c>
      <c r="H667" s="29">
        <v>1638</v>
      </c>
      <c r="I667" s="29" t="s">
        <v>9653</v>
      </c>
      <c r="J667" s="29" t="s">
        <v>9654</v>
      </c>
      <c r="K667" s="50">
        <v>237719801018689</v>
      </c>
      <c r="L667" s="50">
        <v>904311918553757</v>
      </c>
      <c r="M667" s="50">
        <v>-4451261457298950</v>
      </c>
      <c r="N667" s="29" t="s">
        <v>18972</v>
      </c>
      <c r="O667" s="29">
        <v>2</v>
      </c>
      <c r="P667" s="29">
        <v>0</v>
      </c>
      <c r="Q667" s="29" t="s">
        <v>19222</v>
      </c>
      <c r="R667" s="29" t="s">
        <v>8</v>
      </c>
      <c r="S667" s="29" t="s">
        <v>8</v>
      </c>
      <c r="T667" s="29" t="s">
        <v>8</v>
      </c>
      <c r="U667" s="29" t="s">
        <v>8</v>
      </c>
      <c r="V667" s="29">
        <v>5</v>
      </c>
      <c r="W667" s="29" t="s">
        <v>3504</v>
      </c>
      <c r="X667" s="29">
        <v>1</v>
      </c>
      <c r="Y667" s="29">
        <v>1</v>
      </c>
      <c r="Z667" s="29">
        <v>1</v>
      </c>
      <c r="AA667" s="29" t="s">
        <v>19001</v>
      </c>
      <c r="AB667" s="29" t="s">
        <v>19008</v>
      </c>
      <c r="AC667" s="29" t="s">
        <v>8</v>
      </c>
      <c r="AD667" s="29" t="s">
        <v>8</v>
      </c>
      <c r="AE667" s="29" t="s">
        <v>8</v>
      </c>
      <c r="AF667" s="29" t="s">
        <v>8</v>
      </c>
      <c r="AG667" s="29" t="s">
        <v>8</v>
      </c>
      <c r="AH667" s="29" t="s">
        <v>8</v>
      </c>
      <c r="AI667" s="29" t="s">
        <v>8</v>
      </c>
      <c r="AJ667" s="29" t="s">
        <v>8</v>
      </c>
      <c r="AK667" s="29" t="s">
        <v>8</v>
      </c>
      <c r="AL667" s="29" t="s">
        <v>8</v>
      </c>
      <c r="AM667" s="29" t="s">
        <v>8</v>
      </c>
      <c r="AN667" s="29" t="s">
        <v>8</v>
      </c>
      <c r="AO667" s="29" t="s">
        <v>8</v>
      </c>
      <c r="AP667" s="29" t="s">
        <v>8</v>
      </c>
      <c r="AQ667" s="29" t="s">
        <v>8</v>
      </c>
      <c r="AR667" s="29" t="s">
        <v>8</v>
      </c>
      <c r="AS667" s="29" t="s">
        <v>8</v>
      </c>
      <c r="AT667" s="29" t="s">
        <v>8</v>
      </c>
      <c r="AU667" s="29" t="s">
        <v>8</v>
      </c>
      <c r="AV667" s="29" t="s">
        <v>8</v>
      </c>
      <c r="AW667" s="29" t="s">
        <v>8</v>
      </c>
      <c r="AX667" s="29" t="s">
        <v>8</v>
      </c>
      <c r="AY667" s="29" t="s">
        <v>8</v>
      </c>
      <c r="AZ667" s="29" t="s">
        <v>8</v>
      </c>
      <c r="BA667" s="29" t="s">
        <v>8</v>
      </c>
      <c r="BB667" s="29" t="s">
        <v>8</v>
      </c>
      <c r="BC667" s="29" t="s">
        <v>8</v>
      </c>
      <c r="BD667" s="29" t="s">
        <v>8</v>
      </c>
      <c r="BE667" s="29" t="s">
        <v>8</v>
      </c>
      <c r="BF667" s="29" t="s">
        <v>8</v>
      </c>
      <c r="BG667" s="29" t="s">
        <v>8</v>
      </c>
      <c r="BH667" s="29" t="s">
        <v>8</v>
      </c>
      <c r="BI667" s="29" t="s">
        <v>8</v>
      </c>
      <c r="BJ667" s="29" t="s">
        <v>8</v>
      </c>
      <c r="BK667" s="29" t="s">
        <v>8</v>
      </c>
      <c r="BL667" s="29" t="s">
        <v>8</v>
      </c>
      <c r="BM667" s="29" t="s">
        <v>8</v>
      </c>
      <c r="BN667" s="29" t="s">
        <v>8</v>
      </c>
      <c r="BO667" s="29" t="s">
        <v>8</v>
      </c>
      <c r="BP667" s="29" t="s">
        <v>8</v>
      </c>
      <c r="BQ667" s="29" t="s">
        <v>8</v>
      </c>
      <c r="BR667" s="29" t="s">
        <v>8</v>
      </c>
      <c r="BS667" s="29" t="s">
        <v>3505</v>
      </c>
      <c r="BT667" s="29" t="b">
        <v>0</v>
      </c>
      <c r="BU667" s="29" t="b">
        <v>1</v>
      </c>
      <c r="BV667" s="29" t="b">
        <v>0</v>
      </c>
      <c r="BW667" s="29" t="b">
        <v>0</v>
      </c>
      <c r="BX667" s="29" t="b">
        <v>0</v>
      </c>
      <c r="BY667" s="29" t="b">
        <v>1</v>
      </c>
      <c r="BZ667" s="29" t="b">
        <v>0</v>
      </c>
      <c r="CA667" s="29" t="b">
        <v>0</v>
      </c>
      <c r="CB667" s="29">
        <v>1</v>
      </c>
      <c r="CC667" s="29" t="s">
        <v>9655</v>
      </c>
      <c r="CD667" s="29" t="s">
        <v>9656</v>
      </c>
      <c r="CE667" s="29" t="s">
        <v>9657</v>
      </c>
      <c r="CF667" s="29" t="s">
        <v>9658</v>
      </c>
    </row>
    <row r="668" spans="1:84" x14ac:dyDescent="0.25">
      <c r="A668" s="29" t="s">
        <v>9659</v>
      </c>
      <c r="B668" s="29">
        <v>310410937271141</v>
      </c>
      <c r="C668" s="29">
        <v>8.9014103279372698E+19</v>
      </c>
      <c r="D668" s="29">
        <v>353118083209307</v>
      </c>
      <c r="E668" s="29">
        <v>22</v>
      </c>
      <c r="F668" s="29">
        <v>5</v>
      </c>
      <c r="G668" s="29">
        <v>1643</v>
      </c>
      <c r="H668" s="29">
        <v>1643</v>
      </c>
      <c r="I668" s="29" t="s">
        <v>9660</v>
      </c>
      <c r="J668" s="29" t="s">
        <v>9661</v>
      </c>
      <c r="K668" s="50">
        <v>2.37696885303523E+16</v>
      </c>
      <c r="L668" s="50">
        <v>904306944843776</v>
      </c>
      <c r="M668" s="50">
        <v>-2325979533907080</v>
      </c>
      <c r="N668" s="29" t="s">
        <v>18972</v>
      </c>
      <c r="O668" s="29">
        <v>3</v>
      </c>
      <c r="P668" s="29">
        <v>1</v>
      </c>
      <c r="Q668" s="29" t="s">
        <v>19223</v>
      </c>
      <c r="R668" s="29" t="s">
        <v>8</v>
      </c>
      <c r="S668" s="29" t="s">
        <v>8</v>
      </c>
      <c r="T668" s="29" t="s">
        <v>8</v>
      </c>
      <c r="U668" s="29" t="s">
        <v>8</v>
      </c>
      <c r="V668" s="29" t="s">
        <v>8</v>
      </c>
      <c r="W668" s="29" t="s">
        <v>8</v>
      </c>
      <c r="X668" s="29" t="s">
        <v>8</v>
      </c>
      <c r="Y668" s="29" t="s">
        <v>8</v>
      </c>
      <c r="Z668" s="29" t="s">
        <v>8</v>
      </c>
      <c r="AA668" s="29" t="s">
        <v>8</v>
      </c>
      <c r="AB668" s="29" t="s">
        <v>8</v>
      </c>
      <c r="AC668" s="29" t="s">
        <v>8</v>
      </c>
      <c r="AD668" s="29" t="s">
        <v>8</v>
      </c>
      <c r="AE668" s="29" t="s">
        <v>8</v>
      </c>
      <c r="AF668" s="29" t="s">
        <v>8</v>
      </c>
      <c r="AG668" s="29" t="s">
        <v>8</v>
      </c>
      <c r="AH668" s="29" t="s">
        <v>8</v>
      </c>
      <c r="AI668" s="29" t="s">
        <v>8</v>
      </c>
      <c r="AJ668" s="29" t="s">
        <v>8</v>
      </c>
      <c r="AK668" s="29" t="s">
        <v>8</v>
      </c>
      <c r="AL668" s="29" t="s">
        <v>8</v>
      </c>
      <c r="AM668" s="29" t="s">
        <v>8</v>
      </c>
      <c r="AN668" s="29" t="s">
        <v>8</v>
      </c>
      <c r="AO668" s="29" t="s">
        <v>8</v>
      </c>
      <c r="AP668" s="29" t="s">
        <v>8</v>
      </c>
      <c r="AQ668" s="29" t="s">
        <v>8</v>
      </c>
      <c r="AR668" s="29" t="s">
        <v>8</v>
      </c>
      <c r="AS668" s="29" t="s">
        <v>8</v>
      </c>
      <c r="AT668" s="29" t="s">
        <v>8</v>
      </c>
      <c r="AU668" s="29" t="s">
        <v>8</v>
      </c>
      <c r="AV668" s="29" t="s">
        <v>8</v>
      </c>
      <c r="AW668" s="29" t="s">
        <v>8</v>
      </c>
      <c r="AX668" s="29" t="s">
        <v>8</v>
      </c>
      <c r="AY668" s="29" t="s">
        <v>8</v>
      </c>
      <c r="AZ668" s="29" t="s">
        <v>8</v>
      </c>
      <c r="BA668" s="29">
        <v>2</v>
      </c>
      <c r="BB668" s="29" t="s">
        <v>8</v>
      </c>
      <c r="BC668" s="29" t="s">
        <v>8</v>
      </c>
      <c r="BD668" s="29" t="s">
        <v>8</v>
      </c>
      <c r="BE668" s="29" t="s">
        <v>8</v>
      </c>
      <c r="BF668" s="29" t="s">
        <v>8</v>
      </c>
      <c r="BG668" s="29" t="s">
        <v>8</v>
      </c>
      <c r="BH668" s="29" t="s">
        <v>8</v>
      </c>
      <c r="BI668" s="29" t="s">
        <v>8</v>
      </c>
      <c r="BJ668" s="29" t="s">
        <v>8</v>
      </c>
      <c r="BK668" s="29" t="s">
        <v>8</v>
      </c>
      <c r="BL668" s="29" t="s">
        <v>8</v>
      </c>
      <c r="BM668" s="29" t="s">
        <v>8</v>
      </c>
      <c r="BN668" s="29" t="s">
        <v>8</v>
      </c>
      <c r="BO668" s="29" t="s">
        <v>8</v>
      </c>
      <c r="BP668" s="29" t="s">
        <v>8</v>
      </c>
      <c r="BQ668" s="29" t="s">
        <v>8</v>
      </c>
      <c r="BR668" s="29" t="s">
        <v>8</v>
      </c>
      <c r="BS668" s="29" t="s">
        <v>6560</v>
      </c>
      <c r="BT668" s="29" t="b">
        <v>0</v>
      </c>
      <c r="BU668" s="29" t="b">
        <v>0</v>
      </c>
      <c r="BV668" s="29" t="b">
        <v>0</v>
      </c>
      <c r="BW668" s="29" t="b">
        <v>1</v>
      </c>
      <c r="BX668" s="29" t="b">
        <v>1</v>
      </c>
      <c r="BY668" s="29" t="b">
        <v>0</v>
      </c>
      <c r="BZ668" s="29" t="b">
        <v>0</v>
      </c>
      <c r="CA668" s="29" t="b">
        <v>0</v>
      </c>
      <c r="CB668" s="29">
        <v>1</v>
      </c>
      <c r="CC668" s="29" t="s">
        <v>9662</v>
      </c>
      <c r="CD668" s="29" t="s">
        <v>9663</v>
      </c>
      <c r="CE668" s="29" t="s">
        <v>9664</v>
      </c>
      <c r="CF668" s="29" t="s">
        <v>9665</v>
      </c>
    </row>
    <row r="669" spans="1:84" x14ac:dyDescent="0.25">
      <c r="A669" s="29" t="s">
        <v>9666</v>
      </c>
      <c r="B669" s="29">
        <v>310410937271141</v>
      </c>
      <c r="C669" s="29">
        <v>8.9014103279372698E+19</v>
      </c>
      <c r="D669" s="29">
        <v>353118083209307</v>
      </c>
      <c r="E669" s="29">
        <v>22</v>
      </c>
      <c r="F669" s="29">
        <v>5</v>
      </c>
      <c r="G669" s="29">
        <v>1644</v>
      </c>
      <c r="H669" s="29">
        <v>1644</v>
      </c>
      <c r="I669" s="29" t="s">
        <v>9667</v>
      </c>
      <c r="J669" s="29" t="s">
        <v>9668</v>
      </c>
      <c r="K669" s="50">
        <v>2377030805233060</v>
      </c>
      <c r="L669" s="50">
        <v>9042922144295880</v>
      </c>
      <c r="M669" s="50">
        <v>-4.2391506529394304E+16</v>
      </c>
      <c r="N669" s="29" t="s">
        <v>18972</v>
      </c>
      <c r="O669" s="29">
        <v>3</v>
      </c>
      <c r="P669" s="29">
        <v>1</v>
      </c>
      <c r="Q669" s="29" t="s">
        <v>19132</v>
      </c>
      <c r="R669" s="29" t="s">
        <v>8</v>
      </c>
      <c r="S669" s="29" t="s">
        <v>8</v>
      </c>
      <c r="T669" s="29" t="s">
        <v>8</v>
      </c>
      <c r="U669" s="29" t="s">
        <v>8</v>
      </c>
      <c r="V669" s="29" t="s">
        <v>8</v>
      </c>
      <c r="W669" s="29" t="s">
        <v>8</v>
      </c>
      <c r="X669" s="29" t="s">
        <v>8</v>
      </c>
      <c r="Y669" s="29" t="s">
        <v>8</v>
      </c>
      <c r="Z669" s="29" t="s">
        <v>8</v>
      </c>
      <c r="AA669" s="29" t="s">
        <v>8</v>
      </c>
      <c r="AB669" s="29" t="s">
        <v>8</v>
      </c>
      <c r="AC669" s="29" t="s">
        <v>8</v>
      </c>
      <c r="AD669" s="29" t="s">
        <v>8</v>
      </c>
      <c r="AE669" s="29" t="s">
        <v>8</v>
      </c>
      <c r="AF669" s="29" t="s">
        <v>8</v>
      </c>
      <c r="AG669" s="29" t="s">
        <v>8</v>
      </c>
      <c r="AH669" s="29" t="s">
        <v>8</v>
      </c>
      <c r="AI669" s="29" t="s">
        <v>8</v>
      </c>
      <c r="AJ669" s="29" t="s">
        <v>8</v>
      </c>
      <c r="AK669" s="29" t="s">
        <v>8</v>
      </c>
      <c r="AL669" s="29" t="s">
        <v>8</v>
      </c>
      <c r="AM669" s="29" t="s">
        <v>8</v>
      </c>
      <c r="AN669" s="29" t="s">
        <v>8</v>
      </c>
      <c r="AO669" s="29" t="s">
        <v>8</v>
      </c>
      <c r="AP669" s="29" t="s">
        <v>8</v>
      </c>
      <c r="AQ669" s="29" t="s">
        <v>8</v>
      </c>
      <c r="AR669" s="29" t="s">
        <v>8</v>
      </c>
      <c r="AS669" s="29" t="s">
        <v>8</v>
      </c>
      <c r="AT669" s="29" t="s">
        <v>8</v>
      </c>
      <c r="AU669" s="29" t="s">
        <v>8</v>
      </c>
      <c r="AV669" s="29" t="s">
        <v>8</v>
      </c>
      <c r="AW669" s="29" t="s">
        <v>8</v>
      </c>
      <c r="AX669" s="29" t="s">
        <v>8</v>
      </c>
      <c r="AY669" s="29" t="s">
        <v>8</v>
      </c>
      <c r="AZ669" s="29" t="s">
        <v>8</v>
      </c>
      <c r="BA669" s="29">
        <v>2</v>
      </c>
      <c r="BB669" s="29" t="s">
        <v>8</v>
      </c>
      <c r="BC669" s="29" t="s">
        <v>8</v>
      </c>
      <c r="BD669" s="29" t="s">
        <v>8</v>
      </c>
      <c r="BE669" s="29" t="s">
        <v>8</v>
      </c>
      <c r="BF669" s="29" t="s">
        <v>8</v>
      </c>
      <c r="BG669" s="29" t="s">
        <v>8</v>
      </c>
      <c r="BH669" s="29" t="s">
        <v>8</v>
      </c>
      <c r="BI669" s="29" t="s">
        <v>8</v>
      </c>
      <c r="BJ669" s="29" t="s">
        <v>8</v>
      </c>
      <c r="BK669" s="29" t="s">
        <v>8</v>
      </c>
      <c r="BL669" s="29" t="s">
        <v>8</v>
      </c>
      <c r="BM669" s="29" t="s">
        <v>8</v>
      </c>
      <c r="BN669" s="29" t="s">
        <v>8</v>
      </c>
      <c r="BO669" s="29" t="s">
        <v>8</v>
      </c>
      <c r="BP669" s="29" t="s">
        <v>8</v>
      </c>
      <c r="BQ669" s="29" t="s">
        <v>8</v>
      </c>
      <c r="BR669" s="29" t="s">
        <v>8</v>
      </c>
      <c r="BS669" s="29" t="s">
        <v>6560</v>
      </c>
      <c r="BT669" s="29" t="b">
        <v>0</v>
      </c>
      <c r="BU669" s="29" t="b">
        <v>0</v>
      </c>
      <c r="BV669" s="29" t="b">
        <v>0</v>
      </c>
      <c r="BW669" s="29" t="b">
        <v>1</v>
      </c>
      <c r="BX669" s="29" t="b">
        <v>1</v>
      </c>
      <c r="BY669" s="29" t="b">
        <v>0</v>
      </c>
      <c r="BZ669" s="29" t="b">
        <v>0</v>
      </c>
      <c r="CA669" s="29" t="b">
        <v>0</v>
      </c>
      <c r="CB669" s="29">
        <v>1</v>
      </c>
      <c r="CC669" s="29" t="s">
        <v>9669</v>
      </c>
      <c r="CD669" s="29" t="s">
        <v>9670</v>
      </c>
      <c r="CE669" s="29" t="s">
        <v>9671</v>
      </c>
      <c r="CF669" s="29" t="s">
        <v>9672</v>
      </c>
    </row>
    <row r="670" spans="1:84" x14ac:dyDescent="0.25">
      <c r="A670" s="29" t="s">
        <v>9673</v>
      </c>
      <c r="B670" s="29">
        <v>310410942995952</v>
      </c>
      <c r="C670" s="29">
        <v>8.9014103279429894E+19</v>
      </c>
      <c r="D670" s="29">
        <v>353118083539513</v>
      </c>
      <c r="E670" s="29">
        <v>22</v>
      </c>
      <c r="F670" s="29">
        <v>3</v>
      </c>
      <c r="G670" s="29">
        <v>1635</v>
      </c>
      <c r="H670" s="29">
        <v>1635</v>
      </c>
      <c r="I670" s="29" t="s">
        <v>9674</v>
      </c>
      <c r="J670" s="29" t="s">
        <v>9675</v>
      </c>
      <c r="K670" s="50">
        <v>2.37718323171767E+16</v>
      </c>
      <c r="L670" s="50">
        <v>9043115469981360</v>
      </c>
      <c r="M670" s="50">
        <v>-5599434935483650</v>
      </c>
      <c r="N670" s="29" t="s">
        <v>18977</v>
      </c>
      <c r="O670" s="29">
        <v>3</v>
      </c>
      <c r="P670" s="29">
        <v>0</v>
      </c>
      <c r="Q670" s="29" t="s">
        <v>19047</v>
      </c>
      <c r="R670" s="29" t="s">
        <v>8</v>
      </c>
      <c r="S670" s="29" t="s">
        <v>8</v>
      </c>
      <c r="T670" s="29" t="s">
        <v>8</v>
      </c>
      <c r="U670" s="29" t="s">
        <v>8</v>
      </c>
      <c r="V670" s="29" t="s">
        <v>8</v>
      </c>
      <c r="W670" s="29" t="s">
        <v>8</v>
      </c>
      <c r="X670" s="29" t="s">
        <v>8</v>
      </c>
      <c r="Y670" s="29" t="s">
        <v>8</v>
      </c>
      <c r="Z670" s="29" t="s">
        <v>8</v>
      </c>
      <c r="AA670" s="29" t="s">
        <v>8</v>
      </c>
      <c r="AB670" s="29" t="s">
        <v>8</v>
      </c>
      <c r="AC670" s="29" t="s">
        <v>8</v>
      </c>
      <c r="AD670" s="29" t="s">
        <v>8</v>
      </c>
      <c r="AE670" s="29" t="s">
        <v>8</v>
      </c>
      <c r="AF670" s="29" t="s">
        <v>8</v>
      </c>
      <c r="AG670" s="29">
        <v>1</v>
      </c>
      <c r="AH670" s="29">
        <v>6</v>
      </c>
      <c r="AI670" s="29" t="s">
        <v>9676</v>
      </c>
      <c r="AJ670" s="29">
        <v>1</v>
      </c>
      <c r="AK670" s="29" t="s">
        <v>19224</v>
      </c>
      <c r="AL670" s="29" t="s">
        <v>19225</v>
      </c>
      <c r="AM670" s="29" t="s">
        <v>8</v>
      </c>
      <c r="AN670" s="29" t="s">
        <v>8</v>
      </c>
      <c r="AO670" s="29" t="s">
        <v>8</v>
      </c>
      <c r="AP670" s="29" t="s">
        <v>8</v>
      </c>
      <c r="AQ670" s="29" t="s">
        <v>8</v>
      </c>
      <c r="AR670" s="29" t="s">
        <v>8</v>
      </c>
      <c r="AS670" s="29" t="s">
        <v>8</v>
      </c>
      <c r="AT670" s="29" t="s">
        <v>8</v>
      </c>
      <c r="AU670" s="29" t="s">
        <v>8</v>
      </c>
      <c r="AV670" s="29" t="s">
        <v>8</v>
      </c>
      <c r="AW670" s="29" t="s">
        <v>8</v>
      </c>
      <c r="AX670" s="29" t="s">
        <v>8</v>
      </c>
      <c r="AY670" s="29" t="s">
        <v>8</v>
      </c>
      <c r="AZ670" s="29" t="s">
        <v>8</v>
      </c>
      <c r="BA670" s="29" t="s">
        <v>8</v>
      </c>
      <c r="BB670" s="29" t="s">
        <v>8</v>
      </c>
      <c r="BC670" s="29" t="s">
        <v>8</v>
      </c>
      <c r="BD670" s="29" t="s">
        <v>8</v>
      </c>
      <c r="BE670" s="29" t="s">
        <v>8</v>
      </c>
      <c r="BF670" s="29" t="s">
        <v>8</v>
      </c>
      <c r="BG670" s="29" t="s">
        <v>8</v>
      </c>
      <c r="BH670" s="29" t="s">
        <v>8</v>
      </c>
      <c r="BI670" s="29" t="s">
        <v>8</v>
      </c>
      <c r="BJ670" s="29" t="s">
        <v>8</v>
      </c>
      <c r="BK670" s="29" t="s">
        <v>8</v>
      </c>
      <c r="BL670" s="29" t="s">
        <v>8</v>
      </c>
      <c r="BM670" s="29" t="s">
        <v>8</v>
      </c>
      <c r="BN670" s="29" t="s">
        <v>8</v>
      </c>
      <c r="BO670" s="29" t="s">
        <v>8</v>
      </c>
      <c r="BP670" s="29" t="s">
        <v>8</v>
      </c>
      <c r="BQ670" s="29" t="s">
        <v>8</v>
      </c>
      <c r="BR670" s="29" t="s">
        <v>8</v>
      </c>
      <c r="BS670" s="29" t="s">
        <v>3505</v>
      </c>
      <c r="BT670" s="29" t="b">
        <v>0</v>
      </c>
      <c r="BU670" s="29" t="b">
        <v>1</v>
      </c>
      <c r="BV670" s="29" t="b">
        <v>0</v>
      </c>
      <c r="BW670" s="29" t="b">
        <v>0</v>
      </c>
      <c r="BX670" s="29" t="b">
        <v>0</v>
      </c>
      <c r="BY670" s="29" t="b">
        <v>1</v>
      </c>
      <c r="BZ670" s="29" t="b">
        <v>0</v>
      </c>
      <c r="CA670" s="29" t="b">
        <v>0</v>
      </c>
      <c r="CB670" s="29">
        <v>1</v>
      </c>
      <c r="CC670" s="29" t="s">
        <v>9677</v>
      </c>
      <c r="CD670" s="29" t="s">
        <v>9678</v>
      </c>
      <c r="CE670" s="29" t="s">
        <v>9679</v>
      </c>
      <c r="CF670" s="29" t="s">
        <v>9680</v>
      </c>
    </row>
    <row r="671" spans="1:84" x14ac:dyDescent="0.25">
      <c r="A671" s="29" t="s">
        <v>9681</v>
      </c>
      <c r="B671" s="29">
        <v>310410937271141</v>
      </c>
      <c r="C671" s="29">
        <v>8.9014103279372698E+19</v>
      </c>
      <c r="D671" s="29">
        <v>353118083209307</v>
      </c>
      <c r="E671" s="29">
        <v>22</v>
      </c>
      <c r="F671" s="29">
        <v>2</v>
      </c>
      <c r="G671" s="29">
        <v>1641</v>
      </c>
      <c r="H671" s="29">
        <v>1641</v>
      </c>
      <c r="I671" s="29" t="s">
        <v>9682</v>
      </c>
      <c r="J671" s="29" t="s">
        <v>9683</v>
      </c>
      <c r="K671" s="50">
        <v>2.37719633269562E+16</v>
      </c>
      <c r="L671" s="50">
        <v>9042774414935750</v>
      </c>
      <c r="M671" s="50">
        <v>-1.59219038208057E+16</v>
      </c>
      <c r="N671" s="29" t="s">
        <v>18972</v>
      </c>
      <c r="O671" s="29">
        <v>3</v>
      </c>
      <c r="P671" s="29">
        <v>1</v>
      </c>
      <c r="Q671" s="29" t="s">
        <v>8</v>
      </c>
      <c r="R671" s="29" t="s">
        <v>8</v>
      </c>
      <c r="S671" s="29" t="s">
        <v>8</v>
      </c>
      <c r="T671" s="29" t="s">
        <v>8</v>
      </c>
      <c r="U671" s="29" t="s">
        <v>8</v>
      </c>
      <c r="V671" s="29" t="s">
        <v>8</v>
      </c>
      <c r="W671" s="29" t="s">
        <v>8</v>
      </c>
      <c r="X671" s="29" t="s">
        <v>8</v>
      </c>
      <c r="Y671" s="29" t="s">
        <v>8</v>
      </c>
      <c r="Z671" s="29" t="s">
        <v>8</v>
      </c>
      <c r="AA671" s="29" t="s">
        <v>8</v>
      </c>
      <c r="AB671" s="29" t="s">
        <v>8</v>
      </c>
      <c r="AC671" s="29" t="s">
        <v>8</v>
      </c>
      <c r="AD671" s="29">
        <v>1</v>
      </c>
      <c r="AE671" s="29" t="s">
        <v>8</v>
      </c>
      <c r="AF671" s="29">
        <v>3</v>
      </c>
      <c r="AG671" s="29" t="s">
        <v>8</v>
      </c>
      <c r="AH671" s="29" t="s">
        <v>8</v>
      </c>
      <c r="AI671" s="29" t="s">
        <v>8</v>
      </c>
      <c r="AJ671" s="29" t="s">
        <v>8</v>
      </c>
      <c r="AK671" s="29" t="s">
        <v>8</v>
      </c>
      <c r="AL671" s="29" t="s">
        <v>8</v>
      </c>
      <c r="AM671" s="29" t="s">
        <v>8</v>
      </c>
      <c r="AN671" s="29" t="s">
        <v>8</v>
      </c>
      <c r="AO671" s="29" t="s">
        <v>8</v>
      </c>
      <c r="AP671" s="29" t="s">
        <v>8</v>
      </c>
      <c r="AQ671" s="29" t="s">
        <v>8</v>
      </c>
      <c r="AR671" s="29" t="s">
        <v>8</v>
      </c>
      <c r="AS671" s="29" t="s">
        <v>8</v>
      </c>
      <c r="AT671" s="29" t="s">
        <v>8</v>
      </c>
      <c r="AU671" s="29" t="s">
        <v>8</v>
      </c>
      <c r="AV671" s="29" t="s">
        <v>8</v>
      </c>
      <c r="AW671" s="29" t="s">
        <v>8</v>
      </c>
      <c r="AX671" s="29" t="s">
        <v>8</v>
      </c>
      <c r="AY671" s="29" t="s">
        <v>8</v>
      </c>
      <c r="AZ671" s="29" t="s">
        <v>8</v>
      </c>
      <c r="BA671" s="29" t="s">
        <v>8</v>
      </c>
      <c r="BB671" s="29" t="s">
        <v>8</v>
      </c>
      <c r="BC671" s="29" t="s">
        <v>8</v>
      </c>
      <c r="BD671" s="29" t="s">
        <v>8</v>
      </c>
      <c r="BE671" s="29" t="s">
        <v>8</v>
      </c>
      <c r="BF671" s="29" t="s">
        <v>8</v>
      </c>
      <c r="BG671" s="29" t="s">
        <v>8</v>
      </c>
      <c r="BH671" s="29" t="s">
        <v>8</v>
      </c>
      <c r="BI671" s="29" t="s">
        <v>8</v>
      </c>
      <c r="BJ671" s="29" t="s">
        <v>8</v>
      </c>
      <c r="BK671" s="29" t="s">
        <v>8</v>
      </c>
      <c r="BL671" s="29" t="s">
        <v>8</v>
      </c>
      <c r="BM671" s="29" t="s">
        <v>8</v>
      </c>
      <c r="BN671" s="29" t="s">
        <v>8</v>
      </c>
      <c r="BO671" s="29" t="s">
        <v>8</v>
      </c>
      <c r="BP671" s="29" t="s">
        <v>8</v>
      </c>
      <c r="BQ671" s="29" t="s">
        <v>8</v>
      </c>
      <c r="BR671" s="29" t="s">
        <v>8</v>
      </c>
      <c r="BS671" s="29" t="s">
        <v>6560</v>
      </c>
      <c r="BT671" s="29" t="b">
        <v>0</v>
      </c>
      <c r="BU671" s="29" t="b">
        <v>0</v>
      </c>
      <c r="BV671" s="29" t="b">
        <v>0</v>
      </c>
      <c r="BW671" s="29" t="b">
        <v>1</v>
      </c>
      <c r="BX671" s="29" t="b">
        <v>1</v>
      </c>
      <c r="BY671" s="29" t="b">
        <v>0</v>
      </c>
      <c r="BZ671" s="29" t="b">
        <v>0</v>
      </c>
      <c r="CA671" s="29" t="b">
        <v>0</v>
      </c>
      <c r="CB671" s="29">
        <v>1</v>
      </c>
      <c r="CC671" s="29" t="s">
        <v>9684</v>
      </c>
      <c r="CD671" s="29" t="s">
        <v>9685</v>
      </c>
      <c r="CE671" s="29" t="s">
        <v>9686</v>
      </c>
      <c r="CF671" s="29" t="s">
        <v>9687</v>
      </c>
    </row>
    <row r="672" spans="1:84" x14ac:dyDescent="0.25">
      <c r="A672" s="29" t="s">
        <v>9688</v>
      </c>
      <c r="B672" s="29">
        <v>310410928917370</v>
      </c>
      <c r="C672" s="29">
        <v>8.9014103279289106E+19</v>
      </c>
      <c r="D672" s="29">
        <v>353118081439583</v>
      </c>
      <c r="E672" s="29">
        <v>22</v>
      </c>
      <c r="F672" s="29">
        <v>1</v>
      </c>
      <c r="G672" s="29">
        <v>1650</v>
      </c>
      <c r="H672" s="29">
        <v>1650</v>
      </c>
      <c r="I672" s="29" t="s">
        <v>9689</v>
      </c>
      <c r="J672" s="29" t="s">
        <v>9690</v>
      </c>
      <c r="K672" s="50">
        <v>2.37726888792614E+16</v>
      </c>
      <c r="L672" s="50">
        <v>9042785657941630</v>
      </c>
      <c r="M672" s="50">
        <v>-2759348467473840</v>
      </c>
      <c r="N672" s="29" t="s">
        <v>18978</v>
      </c>
      <c r="O672" s="29">
        <v>2</v>
      </c>
      <c r="P672" s="29">
        <v>0</v>
      </c>
      <c r="Q672" s="29" t="s">
        <v>19226</v>
      </c>
      <c r="R672" s="29" t="s">
        <v>8</v>
      </c>
      <c r="S672" s="29" t="s">
        <v>8</v>
      </c>
      <c r="T672" s="29" t="s">
        <v>8</v>
      </c>
      <c r="U672" s="29" t="s">
        <v>8</v>
      </c>
      <c r="V672" s="29" t="s">
        <v>8</v>
      </c>
      <c r="W672" s="29" t="s">
        <v>8</v>
      </c>
      <c r="X672" s="29" t="s">
        <v>8</v>
      </c>
      <c r="Y672" s="29" t="s">
        <v>8</v>
      </c>
      <c r="Z672" s="29" t="s">
        <v>8</v>
      </c>
      <c r="AA672" s="29" t="s">
        <v>8</v>
      </c>
      <c r="AB672" s="29" t="s">
        <v>8</v>
      </c>
      <c r="AC672" s="29" t="s">
        <v>8</v>
      </c>
      <c r="AD672" s="29" t="s">
        <v>8</v>
      </c>
      <c r="AE672" s="29" t="s">
        <v>8</v>
      </c>
      <c r="AF672" s="29" t="s">
        <v>8</v>
      </c>
      <c r="AG672" s="29" t="s">
        <v>8</v>
      </c>
      <c r="AH672" s="29" t="s">
        <v>8</v>
      </c>
      <c r="AI672" s="29" t="s">
        <v>8</v>
      </c>
      <c r="AJ672" s="29" t="s">
        <v>8</v>
      </c>
      <c r="AK672" s="29" t="s">
        <v>8</v>
      </c>
      <c r="AL672" s="29" t="s">
        <v>8</v>
      </c>
      <c r="AM672" s="29" t="s">
        <v>8</v>
      </c>
      <c r="AN672" s="29" t="s">
        <v>8</v>
      </c>
      <c r="AO672" s="29" t="s">
        <v>8</v>
      </c>
      <c r="AP672" s="29" t="s">
        <v>8</v>
      </c>
      <c r="AQ672" s="29" t="s">
        <v>8</v>
      </c>
      <c r="AR672" s="29" t="s">
        <v>8</v>
      </c>
      <c r="AS672" s="29" t="s">
        <v>8</v>
      </c>
      <c r="AT672" s="29" t="s">
        <v>8</v>
      </c>
      <c r="AU672" s="29" t="s">
        <v>8</v>
      </c>
      <c r="AV672" s="29" t="s">
        <v>8</v>
      </c>
      <c r="AW672" s="29" t="s">
        <v>8</v>
      </c>
      <c r="AX672" s="29" t="s">
        <v>8</v>
      </c>
      <c r="AY672" s="29" t="s">
        <v>8</v>
      </c>
      <c r="AZ672" s="29" t="s">
        <v>8</v>
      </c>
      <c r="BA672" s="29" t="s">
        <v>8</v>
      </c>
      <c r="BB672" s="29" t="s">
        <v>8</v>
      </c>
      <c r="BC672" s="29">
        <v>3</v>
      </c>
      <c r="BD672" s="29">
        <v>1</v>
      </c>
      <c r="BE672" s="29">
        <v>2</v>
      </c>
      <c r="BF672" s="29">
        <v>1</v>
      </c>
      <c r="BG672" s="29" t="s">
        <v>8</v>
      </c>
      <c r="BH672" s="29">
        <v>1</v>
      </c>
      <c r="BI672" s="29">
        <v>0</v>
      </c>
      <c r="BJ672" s="29">
        <v>0</v>
      </c>
      <c r="BK672" s="29">
        <v>0</v>
      </c>
      <c r="BL672" s="29">
        <v>0</v>
      </c>
      <c r="BM672" s="29">
        <v>1</v>
      </c>
      <c r="BN672" s="29">
        <v>1</v>
      </c>
      <c r="BO672" s="29">
        <v>1</v>
      </c>
      <c r="BP672" s="29">
        <v>4</v>
      </c>
      <c r="BQ672" s="29" t="s">
        <v>8</v>
      </c>
      <c r="BR672" s="29" t="s">
        <v>8</v>
      </c>
      <c r="BS672" s="29" t="s">
        <v>1544</v>
      </c>
      <c r="BT672" s="29" t="b">
        <v>1</v>
      </c>
      <c r="BU672" s="29" t="b">
        <v>0</v>
      </c>
      <c r="BV672" s="29" t="b">
        <v>1</v>
      </c>
      <c r="BW672" s="29" t="b">
        <v>0</v>
      </c>
      <c r="BX672" s="29" t="b">
        <v>0</v>
      </c>
      <c r="BY672" s="29" t="b">
        <v>0</v>
      </c>
      <c r="BZ672" s="29" t="b">
        <v>0</v>
      </c>
      <c r="CA672" s="29" t="b">
        <v>0</v>
      </c>
      <c r="CB672" s="29">
        <v>1</v>
      </c>
      <c r="CC672" s="29" t="s">
        <v>9691</v>
      </c>
      <c r="CD672" s="29" t="s">
        <v>9692</v>
      </c>
      <c r="CE672" s="29" t="s">
        <v>9693</v>
      </c>
      <c r="CF672" s="29" t="s">
        <v>9694</v>
      </c>
    </row>
    <row r="673" spans="1:84" x14ac:dyDescent="0.25">
      <c r="A673" s="29" t="s">
        <v>9695</v>
      </c>
      <c r="B673" s="29">
        <v>310410928917370</v>
      </c>
      <c r="C673" s="29">
        <v>8.9014103279289106E+19</v>
      </c>
      <c r="D673" s="29">
        <v>353118081439583</v>
      </c>
      <c r="E673" s="29">
        <v>22</v>
      </c>
      <c r="F673" s="29">
        <v>1</v>
      </c>
      <c r="G673" s="29">
        <v>1651</v>
      </c>
      <c r="H673" s="29">
        <v>1651</v>
      </c>
      <c r="I673" s="29" t="s">
        <v>9696</v>
      </c>
      <c r="J673" s="29" t="s">
        <v>9697</v>
      </c>
      <c r="K673" s="50">
        <v>2.37724694549131E+16</v>
      </c>
      <c r="L673" s="50">
        <v>9042946522914030</v>
      </c>
      <c r="M673" s="50">
        <v>-3.47566123338462E+16</v>
      </c>
      <c r="N673" s="29" t="s">
        <v>18977</v>
      </c>
      <c r="O673" s="29">
        <v>2</v>
      </c>
      <c r="P673" s="29">
        <v>0</v>
      </c>
      <c r="Q673" s="29" t="s">
        <v>19227</v>
      </c>
      <c r="R673" s="29" t="s">
        <v>8</v>
      </c>
      <c r="S673" s="29" t="s">
        <v>8</v>
      </c>
      <c r="T673" s="29" t="s">
        <v>8</v>
      </c>
      <c r="U673" s="29" t="s">
        <v>8</v>
      </c>
      <c r="V673" s="29" t="s">
        <v>8</v>
      </c>
      <c r="W673" s="29" t="s">
        <v>8</v>
      </c>
      <c r="X673" s="29" t="s">
        <v>8</v>
      </c>
      <c r="Y673" s="29" t="s">
        <v>8</v>
      </c>
      <c r="Z673" s="29" t="s">
        <v>8</v>
      </c>
      <c r="AA673" s="29" t="s">
        <v>8</v>
      </c>
      <c r="AB673" s="29" t="s">
        <v>8</v>
      </c>
      <c r="AC673" s="29" t="s">
        <v>8</v>
      </c>
      <c r="AD673" s="29" t="s">
        <v>8</v>
      </c>
      <c r="AE673" s="29" t="s">
        <v>8</v>
      </c>
      <c r="AF673" s="29" t="s">
        <v>8</v>
      </c>
      <c r="AG673" s="29" t="s">
        <v>8</v>
      </c>
      <c r="AH673" s="29" t="s">
        <v>8</v>
      </c>
      <c r="AI673" s="29" t="s">
        <v>8</v>
      </c>
      <c r="AJ673" s="29" t="s">
        <v>8</v>
      </c>
      <c r="AK673" s="29" t="s">
        <v>8</v>
      </c>
      <c r="AL673" s="29" t="s">
        <v>8</v>
      </c>
      <c r="AM673" s="29" t="s">
        <v>8</v>
      </c>
      <c r="AN673" s="29" t="s">
        <v>8</v>
      </c>
      <c r="AO673" s="29" t="s">
        <v>8</v>
      </c>
      <c r="AP673" s="29" t="s">
        <v>8</v>
      </c>
      <c r="AQ673" s="29" t="s">
        <v>8</v>
      </c>
      <c r="AR673" s="29" t="s">
        <v>8</v>
      </c>
      <c r="AS673" s="29" t="s">
        <v>8</v>
      </c>
      <c r="AT673" s="29" t="s">
        <v>8</v>
      </c>
      <c r="AU673" s="29" t="s">
        <v>8</v>
      </c>
      <c r="AV673" s="29" t="s">
        <v>8</v>
      </c>
      <c r="AW673" s="29" t="s">
        <v>8</v>
      </c>
      <c r="AX673" s="29" t="s">
        <v>8</v>
      </c>
      <c r="AY673" s="29" t="s">
        <v>8</v>
      </c>
      <c r="AZ673" s="29" t="s">
        <v>8</v>
      </c>
      <c r="BA673" s="29" t="s">
        <v>8</v>
      </c>
      <c r="BB673" s="29" t="s">
        <v>8</v>
      </c>
      <c r="BC673" s="29">
        <v>2</v>
      </c>
      <c r="BD673" s="29">
        <v>2</v>
      </c>
      <c r="BE673" s="29">
        <v>1</v>
      </c>
      <c r="BF673" s="29">
        <v>2</v>
      </c>
      <c r="BG673" s="29" t="s">
        <v>8</v>
      </c>
      <c r="BH673" s="29">
        <v>1</v>
      </c>
      <c r="BI673" s="29">
        <v>1</v>
      </c>
      <c r="BJ673" s="29">
        <v>0</v>
      </c>
      <c r="BK673" s="29">
        <v>0</v>
      </c>
      <c r="BL673" s="29">
        <v>0</v>
      </c>
      <c r="BM673" s="29">
        <v>1</v>
      </c>
      <c r="BN673" s="29">
        <v>0</v>
      </c>
      <c r="BO673" s="29">
        <v>1</v>
      </c>
      <c r="BP673" s="29">
        <v>4</v>
      </c>
      <c r="BQ673" s="29" t="s">
        <v>8</v>
      </c>
      <c r="BR673" s="29" t="s">
        <v>8</v>
      </c>
      <c r="BS673" s="29" t="s">
        <v>9698</v>
      </c>
      <c r="BT673" s="29" t="b">
        <v>1</v>
      </c>
      <c r="BU673" s="29" t="b">
        <v>0</v>
      </c>
      <c r="BV673" s="29" t="b">
        <v>1</v>
      </c>
      <c r="BW673" s="29" t="b">
        <v>0</v>
      </c>
      <c r="BX673" s="29" t="b">
        <v>0</v>
      </c>
      <c r="BY673" s="29" t="b">
        <v>0</v>
      </c>
      <c r="BZ673" s="29" t="b">
        <v>0</v>
      </c>
      <c r="CA673" s="29" t="b">
        <v>0</v>
      </c>
      <c r="CB673" s="29">
        <v>1</v>
      </c>
      <c r="CC673" s="29" t="s">
        <v>9699</v>
      </c>
      <c r="CD673" s="29" t="s">
        <v>9700</v>
      </c>
      <c r="CE673" s="29" t="s">
        <v>9701</v>
      </c>
      <c r="CF673" s="29" t="s">
        <v>9702</v>
      </c>
    </row>
    <row r="674" spans="1:84" x14ac:dyDescent="0.25">
      <c r="A674" s="29" t="s">
        <v>9703</v>
      </c>
      <c r="B674" s="29">
        <v>310410928917370</v>
      </c>
      <c r="C674" s="29">
        <v>8.9014103279289106E+19</v>
      </c>
      <c r="D674" s="29">
        <v>353118081439583</v>
      </c>
      <c r="E674" s="29">
        <v>22</v>
      </c>
      <c r="F674" s="29">
        <v>10</v>
      </c>
      <c r="G674" s="29">
        <v>1647</v>
      </c>
      <c r="H674" s="29">
        <v>1647</v>
      </c>
      <c r="I674" s="29" t="s">
        <v>9704</v>
      </c>
      <c r="J674" s="29" t="s">
        <v>9705</v>
      </c>
      <c r="K674" s="50">
        <v>2.37727522711226E+16</v>
      </c>
      <c r="L674" s="50">
        <v>9042999842947620</v>
      </c>
      <c r="M674" s="50">
        <v>-3357998403265740</v>
      </c>
      <c r="N674" s="29" t="s">
        <v>18972</v>
      </c>
      <c r="O674" s="29">
        <v>2</v>
      </c>
      <c r="P674" s="29">
        <v>0</v>
      </c>
      <c r="Q674" s="29" t="s">
        <v>19121</v>
      </c>
      <c r="R674" s="29" t="s">
        <v>8</v>
      </c>
      <c r="S674" s="29" t="s">
        <v>8</v>
      </c>
      <c r="T674" s="29" t="s">
        <v>8</v>
      </c>
      <c r="U674" s="29" t="s">
        <v>8</v>
      </c>
      <c r="V674" s="29" t="s">
        <v>8</v>
      </c>
      <c r="W674" s="29" t="s">
        <v>8</v>
      </c>
      <c r="X674" s="29" t="s">
        <v>8</v>
      </c>
      <c r="Y674" s="29" t="s">
        <v>8</v>
      </c>
      <c r="Z674" s="29" t="s">
        <v>8</v>
      </c>
      <c r="AA674" s="29" t="s">
        <v>8</v>
      </c>
      <c r="AB674" s="29" t="s">
        <v>8</v>
      </c>
      <c r="AC674" s="29" t="s">
        <v>8</v>
      </c>
      <c r="AD674" s="29" t="s">
        <v>8</v>
      </c>
      <c r="AE674" s="29" t="s">
        <v>8</v>
      </c>
      <c r="AF674" s="29" t="s">
        <v>8</v>
      </c>
      <c r="AG674" s="29" t="s">
        <v>8</v>
      </c>
      <c r="AH674" s="29" t="s">
        <v>8</v>
      </c>
      <c r="AI674" s="29" t="s">
        <v>8</v>
      </c>
      <c r="AJ674" s="29" t="s">
        <v>8</v>
      </c>
      <c r="AK674" s="29" t="s">
        <v>8</v>
      </c>
      <c r="AL674" s="29" t="s">
        <v>8</v>
      </c>
      <c r="AM674" s="29">
        <v>3</v>
      </c>
      <c r="AN674" s="29" t="s">
        <v>8</v>
      </c>
      <c r="AO674" s="29">
        <v>1</v>
      </c>
      <c r="AP674" s="29">
        <v>1</v>
      </c>
      <c r="AQ674" s="29">
        <v>1</v>
      </c>
      <c r="AR674" s="29" t="s">
        <v>19001</v>
      </c>
      <c r="AS674" s="29" t="s">
        <v>19001</v>
      </c>
      <c r="AT674" s="29" t="s">
        <v>8</v>
      </c>
      <c r="AU674" s="29" t="s">
        <v>8</v>
      </c>
      <c r="AV674" s="29" t="s">
        <v>8</v>
      </c>
      <c r="AW674" s="29" t="s">
        <v>8</v>
      </c>
      <c r="AX674" s="29" t="s">
        <v>8</v>
      </c>
      <c r="AY674" s="29" t="s">
        <v>8</v>
      </c>
      <c r="AZ674" s="29" t="s">
        <v>8</v>
      </c>
      <c r="BA674" s="29" t="s">
        <v>8</v>
      </c>
      <c r="BB674" s="29" t="s">
        <v>8</v>
      </c>
      <c r="BC674" s="29" t="s">
        <v>8</v>
      </c>
      <c r="BD674" s="29" t="s">
        <v>8</v>
      </c>
      <c r="BE674" s="29" t="s">
        <v>8</v>
      </c>
      <c r="BF674" s="29" t="s">
        <v>8</v>
      </c>
      <c r="BG674" s="29" t="s">
        <v>8</v>
      </c>
      <c r="BH674" s="29" t="s">
        <v>8</v>
      </c>
      <c r="BI674" s="29" t="s">
        <v>8</v>
      </c>
      <c r="BJ674" s="29" t="s">
        <v>8</v>
      </c>
      <c r="BK674" s="29" t="s">
        <v>8</v>
      </c>
      <c r="BL674" s="29" t="s">
        <v>8</v>
      </c>
      <c r="BM674" s="29" t="s">
        <v>8</v>
      </c>
      <c r="BN674" s="29" t="s">
        <v>8</v>
      </c>
      <c r="BO674" s="29" t="s">
        <v>8</v>
      </c>
      <c r="BP674" s="29" t="s">
        <v>8</v>
      </c>
      <c r="BQ674" s="29" t="s">
        <v>8</v>
      </c>
      <c r="BR674" s="29" t="s">
        <v>8</v>
      </c>
      <c r="BS674" s="29" t="s">
        <v>8487</v>
      </c>
      <c r="BT674" s="29" t="b">
        <v>1</v>
      </c>
      <c r="BU674" s="29" t="b">
        <v>0</v>
      </c>
      <c r="BV674" s="29" t="b">
        <v>1</v>
      </c>
      <c r="BW674" s="29" t="b">
        <v>0</v>
      </c>
      <c r="BX674" s="29" t="b">
        <v>0</v>
      </c>
      <c r="BY674" s="29" t="b">
        <v>0</v>
      </c>
      <c r="BZ674" s="29" t="b">
        <v>0</v>
      </c>
      <c r="CA674" s="29" t="b">
        <v>0</v>
      </c>
      <c r="CB674" s="29">
        <v>1</v>
      </c>
      <c r="CC674" s="29" t="s">
        <v>9706</v>
      </c>
      <c r="CD674" s="29" t="s">
        <v>9707</v>
      </c>
      <c r="CE674" s="29" t="s">
        <v>9708</v>
      </c>
      <c r="CF674" s="29" t="s">
        <v>9709</v>
      </c>
    </row>
    <row r="675" spans="1:84" x14ac:dyDescent="0.25">
      <c r="A675" s="29" t="s">
        <v>9710</v>
      </c>
      <c r="B675" s="29">
        <v>310410928917370</v>
      </c>
      <c r="C675" s="29">
        <v>8.9014103279289106E+19</v>
      </c>
      <c r="D675" s="29">
        <v>353118081439583</v>
      </c>
      <c r="E675" s="29">
        <v>22</v>
      </c>
      <c r="F675" s="29">
        <v>1</v>
      </c>
      <c r="G675" s="29">
        <v>1652</v>
      </c>
      <c r="H675" s="29">
        <v>1652</v>
      </c>
      <c r="I675" s="29" t="s">
        <v>9711</v>
      </c>
      <c r="J675" s="29" t="s">
        <v>9712</v>
      </c>
      <c r="K675" s="50">
        <v>2.37720451529235E+16</v>
      </c>
      <c r="L675" s="50">
        <v>9043113840253700</v>
      </c>
      <c r="M675" s="50">
        <v>-461921994910926</v>
      </c>
      <c r="N675" s="29" t="s">
        <v>18972</v>
      </c>
      <c r="O675" s="29">
        <v>2</v>
      </c>
      <c r="P675" s="29">
        <v>0</v>
      </c>
      <c r="Q675" s="29" t="s">
        <v>19228</v>
      </c>
      <c r="R675" s="29" t="s">
        <v>8</v>
      </c>
      <c r="S675" s="29" t="s">
        <v>8</v>
      </c>
      <c r="T675" s="29" t="s">
        <v>8</v>
      </c>
      <c r="U675" s="29" t="s">
        <v>8</v>
      </c>
      <c r="V675" s="29" t="s">
        <v>8</v>
      </c>
      <c r="W675" s="29" t="s">
        <v>8</v>
      </c>
      <c r="X675" s="29" t="s">
        <v>8</v>
      </c>
      <c r="Y675" s="29" t="s">
        <v>8</v>
      </c>
      <c r="Z675" s="29" t="s">
        <v>8</v>
      </c>
      <c r="AA675" s="29" t="s">
        <v>8</v>
      </c>
      <c r="AB675" s="29" t="s">
        <v>8</v>
      </c>
      <c r="AC675" s="29" t="s">
        <v>8</v>
      </c>
      <c r="AD675" s="29" t="s">
        <v>8</v>
      </c>
      <c r="AE675" s="29" t="s">
        <v>8</v>
      </c>
      <c r="AF675" s="29" t="s">
        <v>8</v>
      </c>
      <c r="AG675" s="29" t="s">
        <v>8</v>
      </c>
      <c r="AH675" s="29" t="s">
        <v>8</v>
      </c>
      <c r="AI675" s="29" t="s">
        <v>8</v>
      </c>
      <c r="AJ675" s="29" t="s">
        <v>8</v>
      </c>
      <c r="AK675" s="29" t="s">
        <v>8</v>
      </c>
      <c r="AL675" s="29" t="s">
        <v>8</v>
      </c>
      <c r="AM675" s="29" t="s">
        <v>8</v>
      </c>
      <c r="AN675" s="29" t="s">
        <v>8</v>
      </c>
      <c r="AO675" s="29" t="s">
        <v>8</v>
      </c>
      <c r="AP675" s="29" t="s">
        <v>8</v>
      </c>
      <c r="AQ675" s="29" t="s">
        <v>8</v>
      </c>
      <c r="AR675" s="29" t="s">
        <v>8</v>
      </c>
      <c r="AS675" s="29" t="s">
        <v>8</v>
      </c>
      <c r="AT675" s="29" t="s">
        <v>8</v>
      </c>
      <c r="AU675" s="29" t="s">
        <v>8</v>
      </c>
      <c r="AV675" s="29" t="s">
        <v>8</v>
      </c>
      <c r="AW675" s="29" t="s">
        <v>8</v>
      </c>
      <c r="AX675" s="29" t="s">
        <v>8</v>
      </c>
      <c r="AY675" s="29" t="s">
        <v>8</v>
      </c>
      <c r="AZ675" s="29" t="s">
        <v>8</v>
      </c>
      <c r="BA675" s="29" t="s">
        <v>8</v>
      </c>
      <c r="BB675" s="29" t="s">
        <v>8</v>
      </c>
      <c r="BC675" s="29">
        <v>3</v>
      </c>
      <c r="BD675" s="29">
        <v>1</v>
      </c>
      <c r="BE675" s="29">
        <v>1</v>
      </c>
      <c r="BF675" s="29">
        <v>1</v>
      </c>
      <c r="BG675" s="29" t="s">
        <v>8</v>
      </c>
      <c r="BH675" s="29">
        <v>0</v>
      </c>
      <c r="BI675" s="29">
        <v>0</v>
      </c>
      <c r="BJ675" s="29">
        <v>0</v>
      </c>
      <c r="BK675" s="29">
        <v>0</v>
      </c>
      <c r="BL675" s="29">
        <v>0</v>
      </c>
      <c r="BM675" s="29">
        <v>1</v>
      </c>
      <c r="BN675" s="29">
        <v>1</v>
      </c>
      <c r="BO675" s="29">
        <v>1</v>
      </c>
      <c r="BP675" s="29">
        <v>4</v>
      </c>
      <c r="BQ675" s="29" t="s">
        <v>8</v>
      </c>
      <c r="BR675" s="29" t="s">
        <v>8</v>
      </c>
      <c r="BS675" s="29" t="s">
        <v>1544</v>
      </c>
      <c r="BT675" s="29" t="b">
        <v>1</v>
      </c>
      <c r="BU675" s="29" t="b">
        <v>0</v>
      </c>
      <c r="BV675" s="29" t="b">
        <v>1</v>
      </c>
      <c r="BW675" s="29" t="b">
        <v>0</v>
      </c>
      <c r="BX675" s="29" t="b">
        <v>0</v>
      </c>
      <c r="BY675" s="29" t="b">
        <v>0</v>
      </c>
      <c r="BZ675" s="29" t="b">
        <v>0</v>
      </c>
      <c r="CA675" s="29" t="b">
        <v>0</v>
      </c>
      <c r="CB675" s="29">
        <v>1</v>
      </c>
      <c r="CC675" s="29" t="s">
        <v>9713</v>
      </c>
      <c r="CD675" s="29" t="s">
        <v>9714</v>
      </c>
      <c r="CE675" s="29" t="s">
        <v>9715</v>
      </c>
      <c r="CF675" s="29" t="s">
        <v>9716</v>
      </c>
    </row>
    <row r="676" spans="1:84" x14ac:dyDescent="0.25">
      <c r="A676" s="29" t="s">
        <v>9717</v>
      </c>
      <c r="B676" s="29">
        <v>310410928917370</v>
      </c>
      <c r="C676" s="29">
        <v>8.9014103279289106E+19</v>
      </c>
      <c r="D676" s="29">
        <v>353118081439583</v>
      </c>
      <c r="E676" s="29">
        <v>22</v>
      </c>
      <c r="F676" s="29">
        <v>10</v>
      </c>
      <c r="G676" s="29">
        <v>1648</v>
      </c>
      <c r="H676" s="29">
        <v>1648</v>
      </c>
      <c r="I676" s="29" t="s">
        <v>9718</v>
      </c>
      <c r="J676" s="29" t="s">
        <v>9719</v>
      </c>
      <c r="K676" s="50">
        <v>2377120660109700</v>
      </c>
      <c r="L676" s="50">
        <v>904305461332006</v>
      </c>
      <c r="M676" s="50">
        <v>-4519898039692340</v>
      </c>
      <c r="N676" s="29" t="s">
        <v>18977</v>
      </c>
      <c r="O676" s="29">
        <v>3</v>
      </c>
      <c r="P676" s="29">
        <v>0</v>
      </c>
      <c r="Q676" s="29" t="s">
        <v>18982</v>
      </c>
      <c r="R676" s="29" t="s">
        <v>8</v>
      </c>
      <c r="S676" s="29" t="s">
        <v>8</v>
      </c>
      <c r="T676" s="29" t="s">
        <v>8</v>
      </c>
      <c r="U676" s="29" t="s">
        <v>8</v>
      </c>
      <c r="V676" s="29" t="s">
        <v>8</v>
      </c>
      <c r="W676" s="29" t="s">
        <v>8</v>
      </c>
      <c r="X676" s="29" t="s">
        <v>8</v>
      </c>
      <c r="Y676" s="29" t="s">
        <v>8</v>
      </c>
      <c r="Z676" s="29" t="s">
        <v>8</v>
      </c>
      <c r="AA676" s="29" t="s">
        <v>8</v>
      </c>
      <c r="AB676" s="29" t="s">
        <v>8</v>
      </c>
      <c r="AC676" s="29" t="s">
        <v>8</v>
      </c>
      <c r="AD676" s="29" t="s">
        <v>8</v>
      </c>
      <c r="AE676" s="29" t="s">
        <v>8</v>
      </c>
      <c r="AF676" s="29" t="s">
        <v>8</v>
      </c>
      <c r="AG676" s="29" t="s">
        <v>8</v>
      </c>
      <c r="AH676" s="29" t="s">
        <v>8</v>
      </c>
      <c r="AI676" s="29" t="s">
        <v>8</v>
      </c>
      <c r="AJ676" s="29" t="s">
        <v>8</v>
      </c>
      <c r="AK676" s="29" t="s">
        <v>8</v>
      </c>
      <c r="AL676" s="29" t="s">
        <v>8</v>
      </c>
      <c r="AM676" s="29">
        <v>3</v>
      </c>
      <c r="AN676" s="29" t="s">
        <v>8</v>
      </c>
      <c r="AO676" s="29">
        <v>1</v>
      </c>
      <c r="AP676" s="29">
        <v>1</v>
      </c>
      <c r="AQ676" s="29">
        <v>1</v>
      </c>
      <c r="AR676" s="29" t="s">
        <v>19003</v>
      </c>
      <c r="AS676" s="29" t="s">
        <v>18983</v>
      </c>
      <c r="AT676" s="29" t="s">
        <v>8</v>
      </c>
      <c r="AU676" s="29" t="s">
        <v>8</v>
      </c>
      <c r="AV676" s="29" t="s">
        <v>8</v>
      </c>
      <c r="AW676" s="29" t="s">
        <v>8</v>
      </c>
      <c r="AX676" s="29" t="s">
        <v>8</v>
      </c>
      <c r="AY676" s="29" t="s">
        <v>8</v>
      </c>
      <c r="AZ676" s="29" t="s">
        <v>8</v>
      </c>
      <c r="BA676" s="29" t="s">
        <v>8</v>
      </c>
      <c r="BB676" s="29" t="s">
        <v>8</v>
      </c>
      <c r="BC676" s="29" t="s">
        <v>8</v>
      </c>
      <c r="BD676" s="29" t="s">
        <v>8</v>
      </c>
      <c r="BE676" s="29" t="s">
        <v>8</v>
      </c>
      <c r="BF676" s="29" t="s">
        <v>8</v>
      </c>
      <c r="BG676" s="29" t="s">
        <v>8</v>
      </c>
      <c r="BH676" s="29" t="s">
        <v>8</v>
      </c>
      <c r="BI676" s="29" t="s">
        <v>8</v>
      </c>
      <c r="BJ676" s="29" t="s">
        <v>8</v>
      </c>
      <c r="BK676" s="29" t="s">
        <v>8</v>
      </c>
      <c r="BL676" s="29" t="s">
        <v>8</v>
      </c>
      <c r="BM676" s="29" t="s">
        <v>8</v>
      </c>
      <c r="BN676" s="29" t="s">
        <v>8</v>
      </c>
      <c r="BO676" s="29" t="s">
        <v>8</v>
      </c>
      <c r="BP676" s="29" t="s">
        <v>8</v>
      </c>
      <c r="BQ676" s="29" t="s">
        <v>8</v>
      </c>
      <c r="BR676" s="29" t="s">
        <v>8</v>
      </c>
      <c r="BS676" s="29" t="s">
        <v>8487</v>
      </c>
      <c r="BT676" s="29" t="b">
        <v>1</v>
      </c>
      <c r="BU676" s="29" t="b">
        <v>0</v>
      </c>
      <c r="BV676" s="29" t="b">
        <v>1</v>
      </c>
      <c r="BW676" s="29" t="b">
        <v>0</v>
      </c>
      <c r="BX676" s="29" t="b">
        <v>0</v>
      </c>
      <c r="BY676" s="29" t="b">
        <v>0</v>
      </c>
      <c r="BZ676" s="29" t="b">
        <v>0</v>
      </c>
      <c r="CA676" s="29" t="b">
        <v>0</v>
      </c>
      <c r="CB676" s="29">
        <v>1</v>
      </c>
      <c r="CC676" s="29" t="s">
        <v>9720</v>
      </c>
      <c r="CD676" s="29" t="s">
        <v>9721</v>
      </c>
      <c r="CE676" s="29" t="s">
        <v>9722</v>
      </c>
      <c r="CF676" s="29" t="s">
        <v>9723</v>
      </c>
    </row>
    <row r="677" spans="1:84" x14ac:dyDescent="0.25">
      <c r="A677" s="29" t="s">
        <v>9724</v>
      </c>
      <c r="B677" s="29">
        <v>310410928917370</v>
      </c>
      <c r="C677" s="29">
        <v>8.9014103279289106E+19</v>
      </c>
      <c r="D677" s="29">
        <v>353118081439583</v>
      </c>
      <c r="E677" s="29">
        <v>22</v>
      </c>
      <c r="F677" s="29">
        <v>10</v>
      </c>
      <c r="G677" s="29">
        <v>1649</v>
      </c>
      <c r="H677" s="29">
        <v>1649</v>
      </c>
      <c r="I677" s="29" t="s">
        <v>9725</v>
      </c>
      <c r="J677" s="29" t="s">
        <v>9726</v>
      </c>
      <c r="K677" s="50">
        <v>2.37719531557863E+16</v>
      </c>
      <c r="L677" s="50">
        <v>9043215306296490</v>
      </c>
      <c r="M677" s="50">
        <v>-4153726542144840</v>
      </c>
      <c r="N677" s="29" t="s">
        <v>18978</v>
      </c>
      <c r="O677" s="29">
        <v>2</v>
      </c>
      <c r="P677" s="29">
        <v>0</v>
      </c>
      <c r="Q677" s="29" t="s">
        <v>19003</v>
      </c>
      <c r="R677" s="29" t="s">
        <v>8</v>
      </c>
      <c r="S677" s="29" t="s">
        <v>8</v>
      </c>
      <c r="T677" s="29" t="s">
        <v>8</v>
      </c>
      <c r="U677" s="29" t="s">
        <v>8</v>
      </c>
      <c r="V677" s="29" t="s">
        <v>8</v>
      </c>
      <c r="W677" s="29" t="s">
        <v>8</v>
      </c>
      <c r="X677" s="29" t="s">
        <v>8</v>
      </c>
      <c r="Y677" s="29" t="s">
        <v>8</v>
      </c>
      <c r="Z677" s="29" t="s">
        <v>8</v>
      </c>
      <c r="AA677" s="29" t="s">
        <v>8</v>
      </c>
      <c r="AB677" s="29" t="s">
        <v>8</v>
      </c>
      <c r="AC677" s="29" t="s">
        <v>8</v>
      </c>
      <c r="AD677" s="29" t="s">
        <v>8</v>
      </c>
      <c r="AE677" s="29" t="s">
        <v>8</v>
      </c>
      <c r="AF677" s="29" t="s">
        <v>8</v>
      </c>
      <c r="AG677" s="29" t="s">
        <v>8</v>
      </c>
      <c r="AH677" s="29" t="s">
        <v>8</v>
      </c>
      <c r="AI677" s="29" t="s">
        <v>8</v>
      </c>
      <c r="AJ677" s="29" t="s">
        <v>8</v>
      </c>
      <c r="AK677" s="29" t="s">
        <v>8</v>
      </c>
      <c r="AL677" s="29" t="s">
        <v>8</v>
      </c>
      <c r="AM677" s="29">
        <v>3</v>
      </c>
      <c r="AN677" s="29" t="s">
        <v>8</v>
      </c>
      <c r="AO677" s="29">
        <v>1</v>
      </c>
      <c r="AP677" s="29">
        <v>1</v>
      </c>
      <c r="AQ677" s="29">
        <v>1</v>
      </c>
      <c r="AR677" s="29" t="s">
        <v>18990</v>
      </c>
      <c r="AS677" s="29" t="s">
        <v>18982</v>
      </c>
      <c r="AT677" s="29" t="s">
        <v>8</v>
      </c>
      <c r="AU677" s="29" t="s">
        <v>8</v>
      </c>
      <c r="AV677" s="29" t="s">
        <v>8</v>
      </c>
      <c r="AW677" s="29" t="s">
        <v>8</v>
      </c>
      <c r="AX677" s="29" t="s">
        <v>8</v>
      </c>
      <c r="AY677" s="29" t="s">
        <v>8</v>
      </c>
      <c r="AZ677" s="29" t="s">
        <v>8</v>
      </c>
      <c r="BA677" s="29" t="s">
        <v>8</v>
      </c>
      <c r="BB677" s="29" t="s">
        <v>8</v>
      </c>
      <c r="BC677" s="29" t="s">
        <v>8</v>
      </c>
      <c r="BD677" s="29" t="s">
        <v>8</v>
      </c>
      <c r="BE677" s="29" t="s">
        <v>8</v>
      </c>
      <c r="BF677" s="29" t="s">
        <v>8</v>
      </c>
      <c r="BG677" s="29" t="s">
        <v>8</v>
      </c>
      <c r="BH677" s="29" t="s">
        <v>8</v>
      </c>
      <c r="BI677" s="29" t="s">
        <v>8</v>
      </c>
      <c r="BJ677" s="29" t="s">
        <v>8</v>
      </c>
      <c r="BK677" s="29" t="s">
        <v>8</v>
      </c>
      <c r="BL677" s="29" t="s">
        <v>8</v>
      </c>
      <c r="BM677" s="29" t="s">
        <v>8</v>
      </c>
      <c r="BN677" s="29" t="s">
        <v>8</v>
      </c>
      <c r="BO677" s="29" t="s">
        <v>8</v>
      </c>
      <c r="BP677" s="29" t="s">
        <v>8</v>
      </c>
      <c r="BQ677" s="29" t="s">
        <v>8</v>
      </c>
      <c r="BR677" s="29" t="s">
        <v>8</v>
      </c>
      <c r="BS677" s="29" t="s">
        <v>8487</v>
      </c>
      <c r="BT677" s="29" t="b">
        <v>1</v>
      </c>
      <c r="BU677" s="29" t="b">
        <v>0</v>
      </c>
      <c r="BV677" s="29" t="b">
        <v>1</v>
      </c>
      <c r="BW677" s="29" t="b">
        <v>0</v>
      </c>
      <c r="BX677" s="29" t="b">
        <v>0</v>
      </c>
      <c r="BY677" s="29" t="b">
        <v>0</v>
      </c>
      <c r="BZ677" s="29" t="b">
        <v>0</v>
      </c>
      <c r="CA677" s="29" t="b">
        <v>0</v>
      </c>
      <c r="CB677" s="29">
        <v>1</v>
      </c>
      <c r="CC677" s="29" t="s">
        <v>9727</v>
      </c>
      <c r="CD677" s="29" t="s">
        <v>9728</v>
      </c>
      <c r="CE677" s="29" t="s">
        <v>9729</v>
      </c>
      <c r="CF677" s="29" t="s">
        <v>9730</v>
      </c>
    </row>
    <row r="678" spans="1:84" x14ac:dyDescent="0.25">
      <c r="A678" s="29" t="s">
        <v>9731</v>
      </c>
      <c r="B678" s="29">
        <v>310410928917370</v>
      </c>
      <c r="C678" s="29">
        <v>8.9014103279289106E+19</v>
      </c>
      <c r="D678" s="29">
        <v>353118081439583</v>
      </c>
      <c r="E678" s="29">
        <v>22</v>
      </c>
      <c r="F678" s="29">
        <v>1</v>
      </c>
      <c r="G678" s="29">
        <v>1655</v>
      </c>
      <c r="H678" s="29">
        <v>1655</v>
      </c>
      <c r="I678" s="29" t="s">
        <v>9732</v>
      </c>
      <c r="J678" s="29" t="s">
        <v>9733</v>
      </c>
      <c r="K678" s="50">
        <v>2377177354894840</v>
      </c>
      <c r="L678" s="50">
        <v>9043033870621000</v>
      </c>
      <c r="M678" s="50">
        <v>-2585045111274930</v>
      </c>
      <c r="N678" s="29" t="s">
        <v>18977</v>
      </c>
      <c r="O678" s="29">
        <v>3</v>
      </c>
      <c r="P678" s="29">
        <v>0</v>
      </c>
      <c r="Q678" s="29" t="s">
        <v>19229</v>
      </c>
      <c r="R678" s="29" t="s">
        <v>8</v>
      </c>
      <c r="S678" s="29" t="s">
        <v>8</v>
      </c>
      <c r="T678" s="29" t="s">
        <v>8</v>
      </c>
      <c r="U678" s="29" t="s">
        <v>8</v>
      </c>
      <c r="V678" s="29" t="s">
        <v>8</v>
      </c>
      <c r="W678" s="29" t="s">
        <v>8</v>
      </c>
      <c r="X678" s="29" t="s">
        <v>8</v>
      </c>
      <c r="Y678" s="29" t="s">
        <v>8</v>
      </c>
      <c r="Z678" s="29" t="s">
        <v>8</v>
      </c>
      <c r="AA678" s="29" t="s">
        <v>8</v>
      </c>
      <c r="AB678" s="29" t="s">
        <v>8</v>
      </c>
      <c r="AC678" s="29" t="s">
        <v>8</v>
      </c>
      <c r="AD678" s="29" t="s">
        <v>8</v>
      </c>
      <c r="AE678" s="29" t="s">
        <v>8</v>
      </c>
      <c r="AF678" s="29" t="s">
        <v>8</v>
      </c>
      <c r="AG678" s="29" t="s">
        <v>8</v>
      </c>
      <c r="AH678" s="29" t="s">
        <v>8</v>
      </c>
      <c r="AI678" s="29" t="s">
        <v>8</v>
      </c>
      <c r="AJ678" s="29" t="s">
        <v>8</v>
      </c>
      <c r="AK678" s="29" t="s">
        <v>8</v>
      </c>
      <c r="AL678" s="29" t="s">
        <v>8</v>
      </c>
      <c r="AM678" s="29" t="s">
        <v>8</v>
      </c>
      <c r="AN678" s="29" t="s">
        <v>8</v>
      </c>
      <c r="AO678" s="29" t="s">
        <v>8</v>
      </c>
      <c r="AP678" s="29" t="s">
        <v>8</v>
      </c>
      <c r="AQ678" s="29" t="s">
        <v>8</v>
      </c>
      <c r="AR678" s="29" t="s">
        <v>8</v>
      </c>
      <c r="AS678" s="29" t="s">
        <v>8</v>
      </c>
      <c r="AT678" s="29" t="s">
        <v>8</v>
      </c>
      <c r="AU678" s="29" t="s">
        <v>8</v>
      </c>
      <c r="AV678" s="29" t="s">
        <v>8</v>
      </c>
      <c r="AW678" s="29" t="s">
        <v>8</v>
      </c>
      <c r="AX678" s="29" t="s">
        <v>8</v>
      </c>
      <c r="AY678" s="29" t="s">
        <v>8</v>
      </c>
      <c r="AZ678" s="29" t="s">
        <v>8</v>
      </c>
      <c r="BA678" s="29" t="s">
        <v>8</v>
      </c>
      <c r="BB678" s="29" t="s">
        <v>8</v>
      </c>
      <c r="BC678" s="29">
        <v>3</v>
      </c>
      <c r="BD678" s="29">
        <v>1</v>
      </c>
      <c r="BE678" s="29">
        <v>2</v>
      </c>
      <c r="BF678" s="29">
        <v>1</v>
      </c>
      <c r="BG678" s="29" t="s">
        <v>8</v>
      </c>
      <c r="BH678" s="29">
        <v>0</v>
      </c>
      <c r="BI678" s="29">
        <v>0</v>
      </c>
      <c r="BJ678" s="29">
        <v>0</v>
      </c>
      <c r="BK678" s="29">
        <v>0</v>
      </c>
      <c r="BL678" s="29">
        <v>0</v>
      </c>
      <c r="BM678" s="29">
        <v>1</v>
      </c>
      <c r="BN678" s="29">
        <v>0</v>
      </c>
      <c r="BO678" s="29">
        <v>1</v>
      </c>
      <c r="BP678" s="29">
        <v>5</v>
      </c>
      <c r="BQ678" s="29" t="s">
        <v>8</v>
      </c>
      <c r="BR678" s="29" t="s">
        <v>8</v>
      </c>
      <c r="BS678" s="29" t="s">
        <v>3400</v>
      </c>
      <c r="BT678" s="29" t="b">
        <v>1</v>
      </c>
      <c r="BU678" s="29" t="b">
        <v>0</v>
      </c>
      <c r="BV678" s="29" t="b">
        <v>1</v>
      </c>
      <c r="BW678" s="29" t="b">
        <v>0</v>
      </c>
      <c r="BX678" s="29" t="b">
        <v>0</v>
      </c>
      <c r="BY678" s="29" t="b">
        <v>0</v>
      </c>
      <c r="BZ678" s="29" t="b">
        <v>0</v>
      </c>
      <c r="CA678" s="29" t="b">
        <v>0</v>
      </c>
      <c r="CB678" s="29">
        <v>1</v>
      </c>
      <c r="CC678" s="29" t="s">
        <v>9734</v>
      </c>
      <c r="CD678" s="29" t="s">
        <v>9735</v>
      </c>
      <c r="CE678" s="29" t="s">
        <v>9736</v>
      </c>
      <c r="CF678" s="29" t="s">
        <v>9737</v>
      </c>
    </row>
    <row r="679" spans="1:84" x14ac:dyDescent="0.25">
      <c r="A679" s="29" t="s">
        <v>9738</v>
      </c>
      <c r="B679" s="29">
        <v>310410928917370</v>
      </c>
      <c r="C679" s="29">
        <v>8.9014103279289106E+19</v>
      </c>
      <c r="D679" s="29">
        <v>353118081439583</v>
      </c>
      <c r="E679" s="29">
        <v>22</v>
      </c>
      <c r="F679" s="29">
        <v>10</v>
      </c>
      <c r="G679" s="29">
        <v>1653</v>
      </c>
      <c r="H679" s="29">
        <v>1653</v>
      </c>
      <c r="I679" s="29" t="s">
        <v>9739</v>
      </c>
      <c r="J679" s="29" t="s">
        <v>9740</v>
      </c>
      <c r="K679" s="50">
        <v>2377115211789940</v>
      </c>
      <c r="L679" s="50">
        <v>9043018846625050</v>
      </c>
      <c r="M679" s="50">
        <v>-4748163758247180</v>
      </c>
      <c r="N679" s="29" t="s">
        <v>18977</v>
      </c>
      <c r="O679" s="29">
        <v>3</v>
      </c>
      <c r="P679" s="29">
        <v>0</v>
      </c>
      <c r="Q679" s="29" t="s">
        <v>18997</v>
      </c>
      <c r="R679" s="29" t="s">
        <v>8</v>
      </c>
      <c r="S679" s="29" t="s">
        <v>8</v>
      </c>
      <c r="T679" s="29" t="s">
        <v>8</v>
      </c>
      <c r="U679" s="29" t="s">
        <v>8</v>
      </c>
      <c r="V679" s="29" t="s">
        <v>8</v>
      </c>
      <c r="W679" s="29" t="s">
        <v>8</v>
      </c>
      <c r="X679" s="29" t="s">
        <v>8</v>
      </c>
      <c r="Y679" s="29" t="s">
        <v>8</v>
      </c>
      <c r="Z679" s="29" t="s">
        <v>8</v>
      </c>
      <c r="AA679" s="29" t="s">
        <v>8</v>
      </c>
      <c r="AB679" s="29" t="s">
        <v>8</v>
      </c>
      <c r="AC679" s="29" t="s">
        <v>8</v>
      </c>
      <c r="AD679" s="29" t="s">
        <v>8</v>
      </c>
      <c r="AE679" s="29" t="s">
        <v>8</v>
      </c>
      <c r="AF679" s="29" t="s">
        <v>8</v>
      </c>
      <c r="AG679" s="29" t="s">
        <v>8</v>
      </c>
      <c r="AH679" s="29" t="s">
        <v>8</v>
      </c>
      <c r="AI679" s="29" t="s">
        <v>8</v>
      </c>
      <c r="AJ679" s="29" t="s">
        <v>8</v>
      </c>
      <c r="AK679" s="29" t="s">
        <v>8</v>
      </c>
      <c r="AL679" s="29" t="s">
        <v>8</v>
      </c>
      <c r="AM679" s="29">
        <v>3</v>
      </c>
      <c r="AN679" s="29" t="s">
        <v>8</v>
      </c>
      <c r="AO679" s="29">
        <v>1</v>
      </c>
      <c r="AP679" s="29">
        <v>1</v>
      </c>
      <c r="AQ679" s="29">
        <v>1</v>
      </c>
      <c r="AR679" s="29" t="s">
        <v>19001</v>
      </c>
      <c r="AS679" s="29" t="s">
        <v>19003</v>
      </c>
      <c r="AT679" s="29" t="s">
        <v>8</v>
      </c>
      <c r="AU679" s="29" t="s">
        <v>8</v>
      </c>
      <c r="AV679" s="29" t="s">
        <v>8</v>
      </c>
      <c r="AW679" s="29" t="s">
        <v>8</v>
      </c>
      <c r="AX679" s="29" t="s">
        <v>8</v>
      </c>
      <c r="AY679" s="29" t="s">
        <v>8</v>
      </c>
      <c r="AZ679" s="29" t="s">
        <v>8</v>
      </c>
      <c r="BA679" s="29" t="s">
        <v>8</v>
      </c>
      <c r="BB679" s="29" t="s">
        <v>8</v>
      </c>
      <c r="BC679" s="29" t="s">
        <v>8</v>
      </c>
      <c r="BD679" s="29" t="s">
        <v>8</v>
      </c>
      <c r="BE679" s="29" t="s">
        <v>8</v>
      </c>
      <c r="BF679" s="29" t="s">
        <v>8</v>
      </c>
      <c r="BG679" s="29" t="s">
        <v>8</v>
      </c>
      <c r="BH679" s="29" t="s">
        <v>8</v>
      </c>
      <c r="BI679" s="29" t="s">
        <v>8</v>
      </c>
      <c r="BJ679" s="29" t="s">
        <v>8</v>
      </c>
      <c r="BK679" s="29" t="s">
        <v>8</v>
      </c>
      <c r="BL679" s="29" t="s">
        <v>8</v>
      </c>
      <c r="BM679" s="29" t="s">
        <v>8</v>
      </c>
      <c r="BN679" s="29" t="s">
        <v>8</v>
      </c>
      <c r="BO679" s="29" t="s">
        <v>8</v>
      </c>
      <c r="BP679" s="29" t="s">
        <v>8</v>
      </c>
      <c r="BQ679" s="29" t="s">
        <v>8</v>
      </c>
      <c r="BR679" s="29" t="s">
        <v>8</v>
      </c>
      <c r="BS679" s="29" t="s">
        <v>8487</v>
      </c>
      <c r="BT679" s="29" t="b">
        <v>1</v>
      </c>
      <c r="BU679" s="29" t="b">
        <v>0</v>
      </c>
      <c r="BV679" s="29" t="b">
        <v>1</v>
      </c>
      <c r="BW679" s="29" t="b">
        <v>0</v>
      </c>
      <c r="BX679" s="29" t="b">
        <v>0</v>
      </c>
      <c r="BY679" s="29" t="b">
        <v>0</v>
      </c>
      <c r="BZ679" s="29" t="b">
        <v>0</v>
      </c>
      <c r="CA679" s="29" t="b">
        <v>0</v>
      </c>
      <c r="CB679" s="29">
        <v>1</v>
      </c>
      <c r="CC679" s="29" t="s">
        <v>9741</v>
      </c>
      <c r="CD679" s="29" t="s">
        <v>9742</v>
      </c>
      <c r="CE679" s="29" t="s">
        <v>9743</v>
      </c>
      <c r="CF679" s="29" t="s">
        <v>9744</v>
      </c>
    </row>
    <row r="680" spans="1:84" x14ac:dyDescent="0.25">
      <c r="A680" s="29" t="s">
        <v>9745</v>
      </c>
      <c r="B680" s="29">
        <v>310410928917370</v>
      </c>
      <c r="C680" s="29">
        <v>8.9014103279289106E+19</v>
      </c>
      <c r="D680" s="29">
        <v>353118081439583</v>
      </c>
      <c r="E680" s="29">
        <v>22</v>
      </c>
      <c r="F680" s="29">
        <v>10</v>
      </c>
      <c r="G680" s="29">
        <v>1654</v>
      </c>
      <c r="H680" s="29">
        <v>1654</v>
      </c>
      <c r="I680" s="29" t="s">
        <v>9746</v>
      </c>
      <c r="J680" s="29" t="s">
        <v>9747</v>
      </c>
      <c r="K680" s="50">
        <v>2.37709491648204E+16</v>
      </c>
      <c r="L680" s="50">
        <v>9042960594956140</v>
      </c>
      <c r="M680" s="50">
        <v>-548428490763966</v>
      </c>
      <c r="N680" s="29" t="s">
        <v>18977</v>
      </c>
      <c r="O680" s="29">
        <v>3</v>
      </c>
      <c r="P680" s="29">
        <v>0</v>
      </c>
      <c r="Q680" s="29" t="s">
        <v>18997</v>
      </c>
      <c r="R680" s="29" t="s">
        <v>8</v>
      </c>
      <c r="S680" s="29" t="s">
        <v>8</v>
      </c>
      <c r="T680" s="29" t="s">
        <v>8</v>
      </c>
      <c r="U680" s="29" t="s">
        <v>8</v>
      </c>
      <c r="V680" s="29" t="s">
        <v>8</v>
      </c>
      <c r="W680" s="29" t="s">
        <v>8</v>
      </c>
      <c r="X680" s="29" t="s">
        <v>8</v>
      </c>
      <c r="Y680" s="29" t="s">
        <v>8</v>
      </c>
      <c r="Z680" s="29" t="s">
        <v>8</v>
      </c>
      <c r="AA680" s="29" t="s">
        <v>8</v>
      </c>
      <c r="AB680" s="29" t="s">
        <v>8</v>
      </c>
      <c r="AC680" s="29" t="s">
        <v>8</v>
      </c>
      <c r="AD680" s="29" t="s">
        <v>8</v>
      </c>
      <c r="AE680" s="29" t="s">
        <v>8</v>
      </c>
      <c r="AF680" s="29" t="s">
        <v>8</v>
      </c>
      <c r="AG680" s="29" t="s">
        <v>8</v>
      </c>
      <c r="AH680" s="29" t="s">
        <v>8</v>
      </c>
      <c r="AI680" s="29" t="s">
        <v>8</v>
      </c>
      <c r="AJ680" s="29" t="s">
        <v>8</v>
      </c>
      <c r="AK680" s="29" t="s">
        <v>8</v>
      </c>
      <c r="AL680" s="29" t="s">
        <v>8</v>
      </c>
      <c r="AM680" s="29">
        <v>3</v>
      </c>
      <c r="AN680" s="29" t="s">
        <v>8</v>
      </c>
      <c r="AO680" s="29">
        <v>1</v>
      </c>
      <c r="AP680" s="29">
        <v>1</v>
      </c>
      <c r="AQ680" s="29">
        <v>1</v>
      </c>
      <c r="AR680" s="29" t="s">
        <v>19001</v>
      </c>
      <c r="AS680" s="29" t="s">
        <v>18988</v>
      </c>
      <c r="AT680" s="29" t="s">
        <v>8</v>
      </c>
      <c r="AU680" s="29" t="s">
        <v>8</v>
      </c>
      <c r="AV680" s="29" t="s">
        <v>8</v>
      </c>
      <c r="AW680" s="29" t="s">
        <v>8</v>
      </c>
      <c r="AX680" s="29" t="s">
        <v>8</v>
      </c>
      <c r="AY680" s="29" t="s">
        <v>8</v>
      </c>
      <c r="AZ680" s="29" t="s">
        <v>8</v>
      </c>
      <c r="BA680" s="29" t="s">
        <v>8</v>
      </c>
      <c r="BB680" s="29" t="s">
        <v>8</v>
      </c>
      <c r="BC680" s="29" t="s">
        <v>8</v>
      </c>
      <c r="BD680" s="29" t="s">
        <v>8</v>
      </c>
      <c r="BE680" s="29" t="s">
        <v>8</v>
      </c>
      <c r="BF680" s="29" t="s">
        <v>8</v>
      </c>
      <c r="BG680" s="29" t="s">
        <v>8</v>
      </c>
      <c r="BH680" s="29" t="s">
        <v>8</v>
      </c>
      <c r="BI680" s="29" t="s">
        <v>8</v>
      </c>
      <c r="BJ680" s="29" t="s">
        <v>8</v>
      </c>
      <c r="BK680" s="29" t="s">
        <v>8</v>
      </c>
      <c r="BL680" s="29" t="s">
        <v>8</v>
      </c>
      <c r="BM680" s="29" t="s">
        <v>8</v>
      </c>
      <c r="BN680" s="29" t="s">
        <v>8</v>
      </c>
      <c r="BO680" s="29" t="s">
        <v>8</v>
      </c>
      <c r="BP680" s="29" t="s">
        <v>8</v>
      </c>
      <c r="BQ680" s="29" t="s">
        <v>8</v>
      </c>
      <c r="BR680" s="29" t="s">
        <v>8</v>
      </c>
      <c r="BS680" s="29" t="s">
        <v>8487</v>
      </c>
      <c r="BT680" s="29" t="b">
        <v>1</v>
      </c>
      <c r="BU680" s="29" t="b">
        <v>0</v>
      </c>
      <c r="BV680" s="29" t="b">
        <v>1</v>
      </c>
      <c r="BW680" s="29" t="b">
        <v>0</v>
      </c>
      <c r="BX680" s="29" t="b">
        <v>0</v>
      </c>
      <c r="BY680" s="29" t="b">
        <v>0</v>
      </c>
      <c r="BZ680" s="29" t="b">
        <v>0</v>
      </c>
      <c r="CA680" s="29" t="b">
        <v>0</v>
      </c>
      <c r="CB680" s="29">
        <v>1</v>
      </c>
      <c r="CC680" s="29" t="s">
        <v>9748</v>
      </c>
      <c r="CD680" s="29" t="s">
        <v>9749</v>
      </c>
      <c r="CE680" s="29" t="s">
        <v>9750</v>
      </c>
      <c r="CF680" s="29" t="s">
        <v>9751</v>
      </c>
    </row>
    <row r="681" spans="1:84" x14ac:dyDescent="0.25">
      <c r="A681" s="29" t="s">
        <v>9752</v>
      </c>
      <c r="B681" s="29">
        <v>310410928917370</v>
      </c>
      <c r="C681" s="29">
        <v>8.9014103279289106E+19</v>
      </c>
      <c r="D681" s="29">
        <v>353118081439583</v>
      </c>
      <c r="E681" s="29">
        <v>22</v>
      </c>
      <c r="F681" s="29">
        <v>10</v>
      </c>
      <c r="G681" s="29">
        <v>1656</v>
      </c>
      <c r="H681" s="29">
        <v>1656</v>
      </c>
      <c r="I681" s="29" t="s">
        <v>9753</v>
      </c>
      <c r="J681" s="29" t="s">
        <v>9754</v>
      </c>
      <c r="K681" s="50">
        <v>2.37724268225387E+16</v>
      </c>
      <c r="L681" s="50">
        <v>9042793569406740</v>
      </c>
      <c r="M681" s="50">
        <v>3.45115190682998E+16</v>
      </c>
      <c r="N681" s="29" t="s">
        <v>18977</v>
      </c>
      <c r="O681" s="29">
        <v>1</v>
      </c>
      <c r="P681" s="29">
        <v>0</v>
      </c>
      <c r="Q681" s="29" t="s">
        <v>18997</v>
      </c>
      <c r="R681" s="29" t="s">
        <v>8</v>
      </c>
      <c r="S681" s="29" t="s">
        <v>8</v>
      </c>
      <c r="T681" s="29" t="s">
        <v>8</v>
      </c>
      <c r="U681" s="29" t="s">
        <v>8</v>
      </c>
      <c r="V681" s="29" t="s">
        <v>8</v>
      </c>
      <c r="W681" s="29" t="s">
        <v>8</v>
      </c>
      <c r="X681" s="29" t="s">
        <v>8</v>
      </c>
      <c r="Y681" s="29" t="s">
        <v>8</v>
      </c>
      <c r="Z681" s="29" t="s">
        <v>8</v>
      </c>
      <c r="AA681" s="29" t="s">
        <v>8</v>
      </c>
      <c r="AB681" s="29" t="s">
        <v>8</v>
      </c>
      <c r="AC681" s="29" t="s">
        <v>8</v>
      </c>
      <c r="AD681" s="29" t="s">
        <v>8</v>
      </c>
      <c r="AE681" s="29" t="s">
        <v>8</v>
      </c>
      <c r="AF681" s="29" t="s">
        <v>8</v>
      </c>
      <c r="AG681" s="29" t="s">
        <v>8</v>
      </c>
      <c r="AH681" s="29" t="s">
        <v>8</v>
      </c>
      <c r="AI681" s="29" t="s">
        <v>8</v>
      </c>
      <c r="AJ681" s="29" t="s">
        <v>8</v>
      </c>
      <c r="AK681" s="29" t="s">
        <v>8</v>
      </c>
      <c r="AL681" s="29" t="s">
        <v>8</v>
      </c>
      <c r="AM681" s="29">
        <v>3</v>
      </c>
      <c r="AN681" s="29" t="s">
        <v>8</v>
      </c>
      <c r="AO681" s="29">
        <v>1</v>
      </c>
      <c r="AP681" s="29">
        <v>1</v>
      </c>
      <c r="AQ681" s="29">
        <v>2</v>
      </c>
      <c r="AR681" s="29" t="s">
        <v>18982</v>
      </c>
      <c r="AS681" s="29" t="s">
        <v>18991</v>
      </c>
      <c r="AT681" s="29" t="s">
        <v>8</v>
      </c>
      <c r="AU681" s="29" t="s">
        <v>8</v>
      </c>
      <c r="AV681" s="29" t="s">
        <v>8</v>
      </c>
      <c r="AW681" s="29" t="s">
        <v>8</v>
      </c>
      <c r="AX681" s="29" t="s">
        <v>8</v>
      </c>
      <c r="AY681" s="29" t="s">
        <v>8</v>
      </c>
      <c r="AZ681" s="29" t="s">
        <v>8</v>
      </c>
      <c r="BA681" s="29" t="s">
        <v>8</v>
      </c>
      <c r="BB681" s="29" t="s">
        <v>8</v>
      </c>
      <c r="BC681" s="29" t="s">
        <v>8</v>
      </c>
      <c r="BD681" s="29" t="s">
        <v>8</v>
      </c>
      <c r="BE681" s="29" t="s">
        <v>8</v>
      </c>
      <c r="BF681" s="29" t="s">
        <v>8</v>
      </c>
      <c r="BG681" s="29" t="s">
        <v>8</v>
      </c>
      <c r="BH681" s="29" t="s">
        <v>8</v>
      </c>
      <c r="BI681" s="29" t="s">
        <v>8</v>
      </c>
      <c r="BJ681" s="29" t="s">
        <v>8</v>
      </c>
      <c r="BK681" s="29" t="s">
        <v>8</v>
      </c>
      <c r="BL681" s="29" t="s">
        <v>8</v>
      </c>
      <c r="BM681" s="29" t="s">
        <v>8</v>
      </c>
      <c r="BN681" s="29" t="s">
        <v>8</v>
      </c>
      <c r="BO681" s="29" t="s">
        <v>8</v>
      </c>
      <c r="BP681" s="29" t="s">
        <v>8</v>
      </c>
      <c r="BQ681" s="29" t="s">
        <v>8</v>
      </c>
      <c r="BR681" s="29" t="s">
        <v>8</v>
      </c>
      <c r="BS681" s="29" t="s">
        <v>9755</v>
      </c>
      <c r="BT681" s="29" t="b">
        <v>1</v>
      </c>
      <c r="BU681" s="29" t="b">
        <v>0</v>
      </c>
      <c r="BV681" s="29" t="b">
        <v>1</v>
      </c>
      <c r="BW681" s="29" t="b">
        <v>0</v>
      </c>
      <c r="BX681" s="29" t="b">
        <v>0</v>
      </c>
      <c r="BY681" s="29" t="b">
        <v>0</v>
      </c>
      <c r="BZ681" s="29" t="b">
        <v>0</v>
      </c>
      <c r="CA681" s="29" t="b">
        <v>0</v>
      </c>
      <c r="CB681" s="29">
        <v>1</v>
      </c>
      <c r="CC681" s="29" t="s">
        <v>9756</v>
      </c>
      <c r="CD681" s="29" t="s">
        <v>9757</v>
      </c>
      <c r="CE681" s="29" t="s">
        <v>9758</v>
      </c>
      <c r="CF681" s="29" t="s">
        <v>9759</v>
      </c>
    </row>
    <row r="682" spans="1:84" x14ac:dyDescent="0.25">
      <c r="A682" s="29" t="s">
        <v>9760</v>
      </c>
      <c r="B682" s="29">
        <v>310410928917370</v>
      </c>
      <c r="C682" s="29">
        <v>8.9014103279289106E+19</v>
      </c>
      <c r="D682" s="29">
        <v>353118081439583</v>
      </c>
      <c r="E682" s="29">
        <v>22</v>
      </c>
      <c r="F682" s="29">
        <v>10</v>
      </c>
      <c r="G682" s="29">
        <v>1657</v>
      </c>
      <c r="H682" s="29">
        <v>1657</v>
      </c>
      <c r="I682" s="29" t="s">
        <v>9761</v>
      </c>
      <c r="J682" s="29" t="s">
        <v>9762</v>
      </c>
      <c r="K682" s="50">
        <v>2.37719049836636E+16</v>
      </c>
      <c r="L682" s="50">
        <v>9042812526344390</v>
      </c>
      <c r="M682" s="50">
        <v>-1.531911226432E+16</v>
      </c>
      <c r="N682" s="29" t="s">
        <v>18977</v>
      </c>
      <c r="O682" s="29">
        <v>1</v>
      </c>
      <c r="P682" s="29">
        <v>0</v>
      </c>
      <c r="Q682" s="29" t="s">
        <v>18997</v>
      </c>
      <c r="R682" s="29" t="s">
        <v>8</v>
      </c>
      <c r="S682" s="29" t="s">
        <v>8</v>
      </c>
      <c r="T682" s="29" t="s">
        <v>8</v>
      </c>
      <c r="U682" s="29" t="s">
        <v>8</v>
      </c>
      <c r="V682" s="29" t="s">
        <v>8</v>
      </c>
      <c r="W682" s="29" t="s">
        <v>8</v>
      </c>
      <c r="X682" s="29" t="s">
        <v>8</v>
      </c>
      <c r="Y682" s="29" t="s">
        <v>8</v>
      </c>
      <c r="Z682" s="29" t="s">
        <v>8</v>
      </c>
      <c r="AA682" s="29" t="s">
        <v>8</v>
      </c>
      <c r="AB682" s="29" t="s">
        <v>8</v>
      </c>
      <c r="AC682" s="29" t="s">
        <v>8</v>
      </c>
      <c r="AD682" s="29" t="s">
        <v>8</v>
      </c>
      <c r="AE682" s="29" t="s">
        <v>8</v>
      </c>
      <c r="AF682" s="29" t="s">
        <v>8</v>
      </c>
      <c r="AG682" s="29" t="s">
        <v>8</v>
      </c>
      <c r="AH682" s="29" t="s">
        <v>8</v>
      </c>
      <c r="AI682" s="29" t="s">
        <v>8</v>
      </c>
      <c r="AJ682" s="29" t="s">
        <v>8</v>
      </c>
      <c r="AK682" s="29" t="s">
        <v>8</v>
      </c>
      <c r="AL682" s="29" t="s">
        <v>8</v>
      </c>
      <c r="AM682" s="29">
        <v>3</v>
      </c>
      <c r="AN682" s="29" t="s">
        <v>8</v>
      </c>
      <c r="AO682" s="29">
        <v>1</v>
      </c>
      <c r="AP682" s="29">
        <v>1</v>
      </c>
      <c r="AQ682" s="29">
        <v>2</v>
      </c>
      <c r="AR682" s="29" t="s">
        <v>18983</v>
      </c>
      <c r="AS682" s="29" t="s">
        <v>19008</v>
      </c>
      <c r="AT682" s="29" t="s">
        <v>8</v>
      </c>
      <c r="AU682" s="29" t="s">
        <v>8</v>
      </c>
      <c r="AV682" s="29" t="s">
        <v>8</v>
      </c>
      <c r="AW682" s="29" t="s">
        <v>8</v>
      </c>
      <c r="AX682" s="29" t="s">
        <v>8</v>
      </c>
      <c r="AY682" s="29" t="s">
        <v>8</v>
      </c>
      <c r="AZ682" s="29" t="s">
        <v>8</v>
      </c>
      <c r="BA682" s="29" t="s">
        <v>8</v>
      </c>
      <c r="BB682" s="29" t="s">
        <v>8</v>
      </c>
      <c r="BC682" s="29" t="s">
        <v>8</v>
      </c>
      <c r="BD682" s="29" t="s">
        <v>8</v>
      </c>
      <c r="BE682" s="29" t="s">
        <v>8</v>
      </c>
      <c r="BF682" s="29" t="s">
        <v>8</v>
      </c>
      <c r="BG682" s="29" t="s">
        <v>8</v>
      </c>
      <c r="BH682" s="29" t="s">
        <v>8</v>
      </c>
      <c r="BI682" s="29" t="s">
        <v>8</v>
      </c>
      <c r="BJ682" s="29" t="s">
        <v>8</v>
      </c>
      <c r="BK682" s="29" t="s">
        <v>8</v>
      </c>
      <c r="BL682" s="29" t="s">
        <v>8</v>
      </c>
      <c r="BM682" s="29" t="s">
        <v>8</v>
      </c>
      <c r="BN682" s="29" t="s">
        <v>8</v>
      </c>
      <c r="BO682" s="29" t="s">
        <v>8</v>
      </c>
      <c r="BP682" s="29" t="s">
        <v>8</v>
      </c>
      <c r="BQ682" s="29" t="s">
        <v>8</v>
      </c>
      <c r="BR682" s="29" t="s">
        <v>8</v>
      </c>
      <c r="BS682" s="29" t="s">
        <v>19230</v>
      </c>
    </row>
    <row r="683" spans="1:84" x14ac:dyDescent="0.25">
      <c r="A683" s="29" t="s">
        <v>19231</v>
      </c>
    </row>
    <row r="684" spans="1:84" x14ac:dyDescent="0.25">
      <c r="A684" s="29" t="s">
        <v>19232</v>
      </c>
      <c r="B684" s="29" t="b">
        <v>1</v>
      </c>
      <c r="C684" s="29" t="b">
        <v>0</v>
      </c>
      <c r="D684" s="29" t="b">
        <v>1</v>
      </c>
      <c r="E684" s="29" t="b">
        <v>0</v>
      </c>
      <c r="F684" s="29" t="b">
        <v>0</v>
      </c>
      <c r="G684" s="29" t="b">
        <v>0</v>
      </c>
      <c r="H684" s="29" t="b">
        <v>0</v>
      </c>
      <c r="I684" s="29" t="b">
        <v>0</v>
      </c>
      <c r="J684" s="29">
        <v>1</v>
      </c>
      <c r="K684" s="29" t="s">
        <v>9763</v>
      </c>
      <c r="L684" s="29" t="s">
        <v>9764</v>
      </c>
      <c r="M684" s="29" t="s">
        <v>9765</v>
      </c>
      <c r="N684" s="29" t="s">
        <v>9766</v>
      </c>
    </row>
    <row r="685" spans="1:84" x14ac:dyDescent="0.25">
      <c r="A685" s="29" t="s">
        <v>9767</v>
      </c>
      <c r="B685" s="29">
        <v>310410928917370</v>
      </c>
      <c r="C685" s="29">
        <v>8.9014103279289106E+19</v>
      </c>
      <c r="D685" s="29">
        <v>353118081439583</v>
      </c>
      <c r="E685" s="29">
        <v>22</v>
      </c>
      <c r="F685" s="29">
        <v>1</v>
      </c>
      <c r="G685" s="29">
        <v>1661</v>
      </c>
      <c r="H685" s="29">
        <v>1661</v>
      </c>
      <c r="I685" s="29" t="s">
        <v>9768</v>
      </c>
      <c r="J685" s="29" t="s">
        <v>9769</v>
      </c>
      <c r="K685" s="50">
        <v>2377192699943960</v>
      </c>
      <c r="L685" s="50">
        <v>9042843917933840</v>
      </c>
      <c r="M685" s="50">
        <v>-2.98336646763898E+16</v>
      </c>
      <c r="N685" s="29" t="s">
        <v>18977</v>
      </c>
      <c r="O685" s="29">
        <v>1</v>
      </c>
      <c r="P685" s="29">
        <v>0</v>
      </c>
      <c r="Q685" s="29" t="s">
        <v>19233</v>
      </c>
      <c r="R685" s="29" t="s">
        <v>8</v>
      </c>
      <c r="S685" s="29" t="s">
        <v>8</v>
      </c>
      <c r="T685" s="29" t="s">
        <v>8</v>
      </c>
      <c r="U685" s="29" t="s">
        <v>8</v>
      </c>
      <c r="V685" s="29" t="s">
        <v>8</v>
      </c>
      <c r="W685" s="29" t="s">
        <v>8</v>
      </c>
      <c r="X685" s="29" t="s">
        <v>8</v>
      </c>
      <c r="Y685" s="29" t="s">
        <v>8</v>
      </c>
      <c r="Z685" s="29" t="s">
        <v>8</v>
      </c>
      <c r="AA685" s="29" t="s">
        <v>8</v>
      </c>
      <c r="AB685" s="29" t="s">
        <v>8</v>
      </c>
      <c r="AC685" s="29" t="s">
        <v>8</v>
      </c>
      <c r="AD685" s="29" t="s">
        <v>8</v>
      </c>
      <c r="AE685" s="29" t="s">
        <v>8</v>
      </c>
      <c r="AF685" s="29" t="s">
        <v>8</v>
      </c>
      <c r="AG685" s="29" t="s">
        <v>8</v>
      </c>
      <c r="AH685" s="29" t="s">
        <v>8</v>
      </c>
      <c r="AI685" s="29" t="s">
        <v>8</v>
      </c>
      <c r="AJ685" s="29" t="s">
        <v>8</v>
      </c>
      <c r="AK685" s="29" t="s">
        <v>8</v>
      </c>
      <c r="AL685" s="29" t="s">
        <v>8</v>
      </c>
      <c r="AM685" s="29" t="s">
        <v>8</v>
      </c>
      <c r="AN685" s="29" t="s">
        <v>8</v>
      </c>
      <c r="AO685" s="29" t="s">
        <v>8</v>
      </c>
      <c r="AP685" s="29" t="s">
        <v>8</v>
      </c>
      <c r="AQ685" s="29" t="s">
        <v>8</v>
      </c>
      <c r="AR685" s="29" t="s">
        <v>8</v>
      </c>
      <c r="AS685" s="29" t="s">
        <v>8</v>
      </c>
      <c r="AT685" s="29" t="s">
        <v>8</v>
      </c>
      <c r="AU685" s="29" t="s">
        <v>8</v>
      </c>
      <c r="AV685" s="29" t="s">
        <v>8</v>
      </c>
      <c r="AW685" s="29" t="s">
        <v>8</v>
      </c>
      <c r="AX685" s="29" t="s">
        <v>8</v>
      </c>
      <c r="AY685" s="29" t="s">
        <v>8</v>
      </c>
      <c r="AZ685" s="29" t="s">
        <v>8</v>
      </c>
      <c r="BA685" s="29" t="s">
        <v>8</v>
      </c>
      <c r="BB685" s="29" t="s">
        <v>8</v>
      </c>
      <c r="BC685" s="29">
        <v>3</v>
      </c>
      <c r="BD685" s="29">
        <v>1</v>
      </c>
      <c r="BE685" s="29">
        <v>2</v>
      </c>
      <c r="BF685" s="29">
        <v>1</v>
      </c>
      <c r="BG685" s="29" t="s">
        <v>8</v>
      </c>
      <c r="BH685" s="29">
        <v>1</v>
      </c>
      <c r="BI685" s="29">
        <v>0</v>
      </c>
      <c r="BJ685" s="29">
        <v>1</v>
      </c>
      <c r="BK685" s="29">
        <v>0</v>
      </c>
      <c r="BL685" s="29">
        <v>0</v>
      </c>
      <c r="BM685" s="29">
        <v>1</v>
      </c>
      <c r="BN685" s="29">
        <v>1</v>
      </c>
      <c r="BO685" s="29">
        <v>1</v>
      </c>
      <c r="BP685" s="29">
        <v>5</v>
      </c>
      <c r="BQ685" s="29" t="s">
        <v>8</v>
      </c>
      <c r="BR685" s="29" t="s">
        <v>8</v>
      </c>
      <c r="BS685" s="29" t="s">
        <v>19234</v>
      </c>
    </row>
    <row r="686" spans="1:84" x14ac:dyDescent="0.25">
      <c r="A686" s="29" t="s">
        <v>19235</v>
      </c>
      <c r="B686" s="29" t="b">
        <v>1</v>
      </c>
      <c r="C686" s="29" t="b">
        <v>0</v>
      </c>
      <c r="D686" s="29" t="b">
        <v>1</v>
      </c>
      <c r="E686" s="29" t="b">
        <v>0</v>
      </c>
      <c r="F686" s="29" t="b">
        <v>0</v>
      </c>
      <c r="G686" s="29" t="b">
        <v>0</v>
      </c>
      <c r="H686" s="29" t="b">
        <v>0</v>
      </c>
      <c r="I686" s="29" t="b">
        <v>0</v>
      </c>
      <c r="J686" s="29">
        <v>1</v>
      </c>
      <c r="K686" s="29" t="s">
        <v>9770</v>
      </c>
      <c r="L686" s="29" t="s">
        <v>9771</v>
      </c>
      <c r="M686" s="29" t="s">
        <v>9772</v>
      </c>
      <c r="N686" s="29" t="s">
        <v>9773</v>
      </c>
    </row>
    <row r="687" spans="1:84" x14ac:dyDescent="0.25">
      <c r="A687" s="29" t="s">
        <v>9774</v>
      </c>
      <c r="B687" s="29">
        <v>310410928917370</v>
      </c>
      <c r="C687" s="29">
        <v>8.9014103279289106E+19</v>
      </c>
      <c r="D687" s="29">
        <v>353118081439583</v>
      </c>
      <c r="E687" s="29">
        <v>22</v>
      </c>
      <c r="F687" s="29">
        <v>10</v>
      </c>
      <c r="G687" s="29">
        <v>1658</v>
      </c>
      <c r="H687" s="29">
        <v>1658</v>
      </c>
      <c r="I687" s="29" t="s">
        <v>9775</v>
      </c>
      <c r="J687" s="29" t="s">
        <v>9776</v>
      </c>
      <c r="K687" s="50">
        <v>2.37717776016355E+16</v>
      </c>
      <c r="L687" s="50">
        <v>9042939207036770</v>
      </c>
      <c r="M687" s="50">
        <v>-4023172699324140</v>
      </c>
      <c r="N687" s="29" t="s">
        <v>18972</v>
      </c>
      <c r="O687" s="29">
        <v>1</v>
      </c>
      <c r="P687" s="29">
        <v>0</v>
      </c>
      <c r="Q687" s="29" t="s">
        <v>19120</v>
      </c>
      <c r="R687" s="29" t="s">
        <v>8</v>
      </c>
      <c r="S687" s="29" t="s">
        <v>8</v>
      </c>
      <c r="T687" s="29" t="s">
        <v>8</v>
      </c>
      <c r="U687" s="29" t="s">
        <v>8</v>
      </c>
      <c r="V687" s="29" t="s">
        <v>8</v>
      </c>
      <c r="W687" s="29" t="s">
        <v>8</v>
      </c>
      <c r="X687" s="29" t="s">
        <v>8</v>
      </c>
      <c r="Y687" s="29" t="s">
        <v>8</v>
      </c>
      <c r="Z687" s="29" t="s">
        <v>8</v>
      </c>
      <c r="AA687" s="29" t="s">
        <v>8</v>
      </c>
      <c r="AB687" s="29" t="s">
        <v>8</v>
      </c>
      <c r="AC687" s="29" t="s">
        <v>8</v>
      </c>
      <c r="AD687" s="29" t="s">
        <v>8</v>
      </c>
      <c r="AE687" s="29" t="s">
        <v>8</v>
      </c>
      <c r="AF687" s="29" t="s">
        <v>8</v>
      </c>
      <c r="AG687" s="29" t="s">
        <v>8</v>
      </c>
      <c r="AH687" s="29" t="s">
        <v>8</v>
      </c>
      <c r="AI687" s="29" t="s">
        <v>8</v>
      </c>
      <c r="AJ687" s="29" t="s">
        <v>8</v>
      </c>
      <c r="AK687" s="29" t="s">
        <v>8</v>
      </c>
      <c r="AL687" s="29" t="s">
        <v>8</v>
      </c>
      <c r="AM687" s="29">
        <v>3</v>
      </c>
      <c r="AN687" s="29" t="s">
        <v>8</v>
      </c>
      <c r="AO687" s="29">
        <v>1</v>
      </c>
      <c r="AP687" s="29">
        <v>1</v>
      </c>
      <c r="AQ687" s="29">
        <v>2</v>
      </c>
      <c r="AR687" s="29" t="s">
        <v>19001</v>
      </c>
      <c r="AS687" s="29" t="s">
        <v>18974</v>
      </c>
      <c r="AT687" s="29" t="s">
        <v>8</v>
      </c>
      <c r="AU687" s="29" t="s">
        <v>8</v>
      </c>
      <c r="AV687" s="29" t="s">
        <v>8</v>
      </c>
      <c r="AW687" s="29" t="s">
        <v>8</v>
      </c>
      <c r="AX687" s="29" t="s">
        <v>8</v>
      </c>
      <c r="AY687" s="29" t="s">
        <v>8</v>
      </c>
      <c r="AZ687" s="29" t="s">
        <v>8</v>
      </c>
      <c r="BA687" s="29" t="s">
        <v>8</v>
      </c>
      <c r="BB687" s="29" t="s">
        <v>8</v>
      </c>
      <c r="BC687" s="29" t="s">
        <v>8</v>
      </c>
      <c r="BD687" s="29" t="s">
        <v>8</v>
      </c>
      <c r="BE687" s="29" t="s">
        <v>8</v>
      </c>
      <c r="BF687" s="29" t="s">
        <v>8</v>
      </c>
      <c r="BG687" s="29" t="s">
        <v>8</v>
      </c>
      <c r="BH687" s="29" t="s">
        <v>8</v>
      </c>
      <c r="BI687" s="29" t="s">
        <v>8</v>
      </c>
      <c r="BJ687" s="29" t="s">
        <v>8</v>
      </c>
      <c r="BK687" s="29" t="s">
        <v>8</v>
      </c>
      <c r="BL687" s="29" t="s">
        <v>8</v>
      </c>
      <c r="BM687" s="29" t="s">
        <v>8</v>
      </c>
      <c r="BN687" s="29" t="s">
        <v>8</v>
      </c>
      <c r="BO687" s="29" t="s">
        <v>8</v>
      </c>
      <c r="BP687" s="29" t="s">
        <v>8</v>
      </c>
      <c r="BQ687" s="29" t="s">
        <v>8</v>
      </c>
      <c r="BR687" s="29" t="s">
        <v>8</v>
      </c>
      <c r="BS687" s="29" t="s">
        <v>8487</v>
      </c>
      <c r="BT687" s="29" t="b">
        <v>1</v>
      </c>
      <c r="BU687" s="29" t="b">
        <v>0</v>
      </c>
      <c r="BV687" s="29" t="b">
        <v>1</v>
      </c>
      <c r="BW687" s="29" t="b">
        <v>0</v>
      </c>
      <c r="BX687" s="29" t="b">
        <v>0</v>
      </c>
      <c r="BY687" s="29" t="b">
        <v>0</v>
      </c>
      <c r="BZ687" s="29" t="b">
        <v>0</v>
      </c>
      <c r="CA687" s="29" t="b">
        <v>0</v>
      </c>
      <c r="CB687" s="29">
        <v>1</v>
      </c>
      <c r="CC687" s="29" t="s">
        <v>9777</v>
      </c>
      <c r="CD687" s="29" t="s">
        <v>9778</v>
      </c>
      <c r="CE687" s="29" t="s">
        <v>9779</v>
      </c>
      <c r="CF687" s="29" t="s">
        <v>9780</v>
      </c>
    </row>
    <row r="688" spans="1:84" x14ac:dyDescent="0.25">
      <c r="A688" s="29" t="s">
        <v>9781</v>
      </c>
      <c r="B688" s="29">
        <v>310410928917370</v>
      </c>
      <c r="C688" s="29">
        <v>8.9014103279289106E+19</v>
      </c>
      <c r="D688" s="29">
        <v>353118081439583</v>
      </c>
      <c r="E688" s="29">
        <v>22</v>
      </c>
      <c r="F688" s="29">
        <v>1</v>
      </c>
      <c r="G688" s="29">
        <v>1662</v>
      </c>
      <c r="H688" s="29">
        <v>1662</v>
      </c>
      <c r="I688" s="29" t="s">
        <v>9782</v>
      </c>
      <c r="J688" s="29" t="s">
        <v>9783</v>
      </c>
      <c r="K688" s="50">
        <v>2377144096262590</v>
      </c>
      <c r="L688" s="50">
        <v>9043038931916110</v>
      </c>
      <c r="M688" s="50">
        <v>-2.69252841957009E+16</v>
      </c>
      <c r="N688" s="29" t="s">
        <v>18972</v>
      </c>
      <c r="O688" s="29">
        <v>1</v>
      </c>
      <c r="P688" s="29">
        <v>0</v>
      </c>
      <c r="Q688" s="29" t="s">
        <v>19236</v>
      </c>
      <c r="R688" s="29" t="s">
        <v>8</v>
      </c>
      <c r="S688" s="29" t="s">
        <v>8</v>
      </c>
      <c r="T688" s="29" t="s">
        <v>8</v>
      </c>
      <c r="U688" s="29" t="s">
        <v>8</v>
      </c>
      <c r="V688" s="29" t="s">
        <v>8</v>
      </c>
      <c r="W688" s="29" t="s">
        <v>8</v>
      </c>
      <c r="X688" s="29" t="s">
        <v>8</v>
      </c>
      <c r="Y688" s="29" t="s">
        <v>8</v>
      </c>
      <c r="Z688" s="29" t="s">
        <v>8</v>
      </c>
      <c r="AA688" s="29" t="s">
        <v>8</v>
      </c>
      <c r="AB688" s="29" t="s">
        <v>8</v>
      </c>
      <c r="AC688" s="29" t="s">
        <v>8</v>
      </c>
      <c r="AD688" s="29" t="s">
        <v>8</v>
      </c>
      <c r="AE688" s="29" t="s">
        <v>8</v>
      </c>
      <c r="AF688" s="29" t="s">
        <v>8</v>
      </c>
      <c r="AG688" s="29" t="s">
        <v>8</v>
      </c>
      <c r="AH688" s="29" t="s">
        <v>8</v>
      </c>
      <c r="AI688" s="29" t="s">
        <v>8</v>
      </c>
      <c r="AJ688" s="29" t="s">
        <v>8</v>
      </c>
      <c r="AK688" s="29" t="s">
        <v>8</v>
      </c>
      <c r="AL688" s="29" t="s">
        <v>8</v>
      </c>
      <c r="AM688" s="29" t="s">
        <v>8</v>
      </c>
      <c r="AN688" s="29" t="s">
        <v>8</v>
      </c>
      <c r="AO688" s="29" t="s">
        <v>8</v>
      </c>
      <c r="AP688" s="29" t="s">
        <v>8</v>
      </c>
      <c r="AQ688" s="29" t="s">
        <v>8</v>
      </c>
      <c r="AR688" s="29" t="s">
        <v>8</v>
      </c>
      <c r="AS688" s="29" t="s">
        <v>8</v>
      </c>
      <c r="AT688" s="29" t="s">
        <v>8</v>
      </c>
      <c r="AU688" s="29" t="s">
        <v>8</v>
      </c>
      <c r="AV688" s="29" t="s">
        <v>8</v>
      </c>
      <c r="AW688" s="29" t="s">
        <v>8</v>
      </c>
      <c r="AX688" s="29" t="s">
        <v>8</v>
      </c>
      <c r="AY688" s="29" t="s">
        <v>8</v>
      </c>
      <c r="AZ688" s="29" t="s">
        <v>8</v>
      </c>
      <c r="BA688" s="29" t="s">
        <v>8</v>
      </c>
      <c r="BB688" s="29" t="s">
        <v>8</v>
      </c>
      <c r="BC688" s="29">
        <v>3</v>
      </c>
      <c r="BD688" s="29">
        <v>1</v>
      </c>
      <c r="BE688" s="29">
        <v>2</v>
      </c>
      <c r="BF688" s="29">
        <v>1</v>
      </c>
      <c r="BG688" s="29" t="s">
        <v>8</v>
      </c>
      <c r="BH688" s="29">
        <v>1</v>
      </c>
      <c r="BI688" s="29">
        <v>0</v>
      </c>
      <c r="BJ688" s="29">
        <v>0</v>
      </c>
      <c r="BK688" s="29">
        <v>0</v>
      </c>
      <c r="BL688" s="29">
        <v>0</v>
      </c>
      <c r="BM688" s="29">
        <v>1</v>
      </c>
      <c r="BN688" s="29">
        <v>0</v>
      </c>
      <c r="BO688" s="29">
        <v>1</v>
      </c>
      <c r="BP688" s="29">
        <v>6</v>
      </c>
      <c r="BQ688" s="29" t="s">
        <v>8</v>
      </c>
      <c r="BR688" s="29" t="s">
        <v>8</v>
      </c>
      <c r="BS688" s="29" t="s">
        <v>1544</v>
      </c>
      <c r="BT688" s="29" t="b">
        <v>1</v>
      </c>
      <c r="BU688" s="29" t="b">
        <v>0</v>
      </c>
      <c r="BV688" s="29" t="b">
        <v>1</v>
      </c>
      <c r="BW688" s="29" t="b">
        <v>0</v>
      </c>
      <c r="BX688" s="29" t="b">
        <v>0</v>
      </c>
      <c r="BY688" s="29" t="b">
        <v>0</v>
      </c>
      <c r="BZ688" s="29" t="b">
        <v>0</v>
      </c>
      <c r="CA688" s="29" t="b">
        <v>0</v>
      </c>
      <c r="CB688" s="29">
        <v>1</v>
      </c>
      <c r="CC688" s="29" t="s">
        <v>9784</v>
      </c>
      <c r="CD688" s="29" t="s">
        <v>9785</v>
      </c>
      <c r="CE688" s="29" t="s">
        <v>9786</v>
      </c>
      <c r="CF688" s="29" t="s">
        <v>9787</v>
      </c>
    </row>
    <row r="689" spans="1:84" x14ac:dyDescent="0.25">
      <c r="A689" s="29" t="s">
        <v>9788</v>
      </c>
      <c r="B689" s="29">
        <v>310410928917370</v>
      </c>
      <c r="C689" s="29">
        <v>8.9014103279289106E+19</v>
      </c>
      <c r="D689" s="29">
        <v>353118081439583</v>
      </c>
      <c r="E689" s="29">
        <v>22</v>
      </c>
      <c r="F689" s="29">
        <v>1</v>
      </c>
      <c r="G689" s="29">
        <v>1663</v>
      </c>
      <c r="H689" s="29">
        <v>1663</v>
      </c>
      <c r="I689" s="29" t="s">
        <v>9789</v>
      </c>
      <c r="J689" s="29" t="s">
        <v>9790</v>
      </c>
      <c r="K689" s="50">
        <v>2.37712435907686E+16</v>
      </c>
      <c r="L689" s="50">
        <v>9043213679247540</v>
      </c>
      <c r="M689" s="50">
        <v>-4.7602433849115104E+16</v>
      </c>
      <c r="N689" s="29" t="s">
        <v>18977</v>
      </c>
      <c r="O689" s="29">
        <v>1</v>
      </c>
      <c r="P689" s="29">
        <v>0</v>
      </c>
      <c r="Q689" s="29" t="s">
        <v>19237</v>
      </c>
      <c r="R689" s="29" t="s">
        <v>8</v>
      </c>
      <c r="S689" s="29" t="s">
        <v>8</v>
      </c>
      <c r="T689" s="29" t="s">
        <v>8</v>
      </c>
      <c r="U689" s="29" t="s">
        <v>8</v>
      </c>
      <c r="V689" s="29" t="s">
        <v>8</v>
      </c>
      <c r="W689" s="29" t="s">
        <v>8</v>
      </c>
      <c r="X689" s="29" t="s">
        <v>8</v>
      </c>
      <c r="Y689" s="29" t="s">
        <v>8</v>
      </c>
      <c r="Z689" s="29" t="s">
        <v>8</v>
      </c>
      <c r="AA689" s="29" t="s">
        <v>8</v>
      </c>
      <c r="AB689" s="29" t="s">
        <v>8</v>
      </c>
      <c r="AC689" s="29" t="s">
        <v>8</v>
      </c>
      <c r="AD689" s="29" t="s">
        <v>8</v>
      </c>
      <c r="AE689" s="29" t="s">
        <v>8</v>
      </c>
      <c r="AF689" s="29" t="s">
        <v>8</v>
      </c>
      <c r="AG689" s="29" t="s">
        <v>8</v>
      </c>
      <c r="AH689" s="29" t="s">
        <v>8</v>
      </c>
      <c r="AI689" s="29" t="s">
        <v>8</v>
      </c>
      <c r="AJ689" s="29" t="s">
        <v>8</v>
      </c>
      <c r="AK689" s="29" t="s">
        <v>8</v>
      </c>
      <c r="AL689" s="29" t="s">
        <v>8</v>
      </c>
      <c r="AM689" s="29" t="s">
        <v>8</v>
      </c>
      <c r="AN689" s="29" t="s">
        <v>8</v>
      </c>
      <c r="AO689" s="29" t="s">
        <v>8</v>
      </c>
      <c r="AP689" s="29" t="s">
        <v>8</v>
      </c>
      <c r="AQ689" s="29" t="s">
        <v>8</v>
      </c>
      <c r="AR689" s="29" t="s">
        <v>8</v>
      </c>
      <c r="AS689" s="29" t="s">
        <v>8</v>
      </c>
      <c r="AT689" s="29" t="s">
        <v>8</v>
      </c>
      <c r="AU689" s="29" t="s">
        <v>8</v>
      </c>
      <c r="AV689" s="29" t="s">
        <v>8</v>
      </c>
      <c r="AW689" s="29" t="s">
        <v>8</v>
      </c>
      <c r="AX689" s="29" t="s">
        <v>8</v>
      </c>
      <c r="AY689" s="29" t="s">
        <v>8</v>
      </c>
      <c r="AZ689" s="29" t="s">
        <v>8</v>
      </c>
      <c r="BA689" s="29" t="s">
        <v>8</v>
      </c>
      <c r="BB689" s="29" t="s">
        <v>8</v>
      </c>
      <c r="BC689" s="29">
        <v>2</v>
      </c>
      <c r="BD689" s="29">
        <v>1</v>
      </c>
      <c r="BE689" s="29">
        <v>2</v>
      </c>
      <c r="BF689" s="29">
        <v>1</v>
      </c>
      <c r="BG689" s="29" t="s">
        <v>8</v>
      </c>
      <c r="BH689" s="29">
        <v>0</v>
      </c>
      <c r="BI689" s="29">
        <v>0</v>
      </c>
      <c r="BJ689" s="29">
        <v>1</v>
      </c>
      <c r="BK689" s="29">
        <v>0</v>
      </c>
      <c r="BL689" s="29">
        <v>0</v>
      </c>
      <c r="BM689" s="29">
        <v>1</v>
      </c>
      <c r="BN689" s="29">
        <v>0</v>
      </c>
      <c r="BO689" s="29">
        <v>1</v>
      </c>
      <c r="BP689" s="29">
        <v>4</v>
      </c>
      <c r="BQ689" s="29" t="s">
        <v>8</v>
      </c>
      <c r="BR689" s="29" t="s">
        <v>8</v>
      </c>
      <c r="BS689" s="29" t="s">
        <v>19234</v>
      </c>
    </row>
    <row r="690" spans="1:84" x14ac:dyDescent="0.25">
      <c r="A690" s="29" t="s">
        <v>19238</v>
      </c>
      <c r="B690" s="29" t="b">
        <v>1</v>
      </c>
      <c r="C690" s="29" t="b">
        <v>0</v>
      </c>
      <c r="D690" s="29" t="b">
        <v>1</v>
      </c>
      <c r="E690" s="29" t="b">
        <v>0</v>
      </c>
      <c r="F690" s="29" t="b">
        <v>0</v>
      </c>
      <c r="G690" s="29" t="b">
        <v>0</v>
      </c>
      <c r="H690" s="29" t="b">
        <v>0</v>
      </c>
      <c r="I690" s="29" t="b">
        <v>0</v>
      </c>
      <c r="J690" s="29">
        <v>1</v>
      </c>
      <c r="K690" s="29" t="s">
        <v>9791</v>
      </c>
      <c r="L690" s="29" t="s">
        <v>9792</v>
      </c>
      <c r="M690" s="29" t="s">
        <v>9793</v>
      </c>
      <c r="N690" s="29" t="s">
        <v>9794</v>
      </c>
    </row>
    <row r="691" spans="1:84" x14ac:dyDescent="0.25">
      <c r="A691" s="29" t="s">
        <v>9795</v>
      </c>
      <c r="B691" s="29">
        <v>310410928917370</v>
      </c>
      <c r="C691" s="29">
        <v>8.9014103279289106E+19</v>
      </c>
      <c r="D691" s="29">
        <v>353118081439583</v>
      </c>
      <c r="E691" s="29">
        <v>22</v>
      </c>
      <c r="F691" s="29">
        <v>1</v>
      </c>
      <c r="G691" s="29">
        <v>1664</v>
      </c>
      <c r="H691" s="29">
        <v>1664</v>
      </c>
      <c r="I691" s="29" t="s">
        <v>9796</v>
      </c>
      <c r="J691" s="29" t="s">
        <v>9797</v>
      </c>
      <c r="K691" s="50">
        <v>2376982899822780</v>
      </c>
      <c r="L691" s="50">
        <v>9043264635200410</v>
      </c>
      <c r="M691" s="50">
        <v>-5947278521415850</v>
      </c>
      <c r="N691" s="29" t="s">
        <v>18977</v>
      </c>
      <c r="O691" s="29">
        <v>1</v>
      </c>
      <c r="P691" s="29">
        <v>0</v>
      </c>
      <c r="Q691" s="29" t="s">
        <v>19156</v>
      </c>
      <c r="R691" s="29" t="s">
        <v>8</v>
      </c>
      <c r="S691" s="29" t="s">
        <v>8</v>
      </c>
      <c r="T691" s="29" t="s">
        <v>8</v>
      </c>
      <c r="U691" s="29" t="s">
        <v>8</v>
      </c>
      <c r="V691" s="29" t="s">
        <v>8</v>
      </c>
      <c r="W691" s="29" t="s">
        <v>8</v>
      </c>
      <c r="X691" s="29" t="s">
        <v>8</v>
      </c>
      <c r="Y691" s="29" t="s">
        <v>8</v>
      </c>
      <c r="Z691" s="29" t="s">
        <v>8</v>
      </c>
      <c r="AA691" s="29" t="s">
        <v>8</v>
      </c>
      <c r="AB691" s="29" t="s">
        <v>8</v>
      </c>
      <c r="AC691" s="29" t="s">
        <v>8</v>
      </c>
      <c r="AD691" s="29" t="s">
        <v>8</v>
      </c>
      <c r="AE691" s="29" t="s">
        <v>8</v>
      </c>
      <c r="AF691" s="29" t="s">
        <v>8</v>
      </c>
      <c r="AG691" s="29" t="s">
        <v>8</v>
      </c>
      <c r="AH691" s="29" t="s">
        <v>8</v>
      </c>
      <c r="AI691" s="29" t="s">
        <v>8</v>
      </c>
      <c r="AJ691" s="29" t="s">
        <v>8</v>
      </c>
      <c r="AK691" s="29" t="s">
        <v>8</v>
      </c>
      <c r="AL691" s="29" t="s">
        <v>8</v>
      </c>
      <c r="AM691" s="29" t="s">
        <v>8</v>
      </c>
      <c r="AN691" s="29" t="s">
        <v>8</v>
      </c>
      <c r="AO691" s="29" t="s">
        <v>8</v>
      </c>
      <c r="AP691" s="29" t="s">
        <v>8</v>
      </c>
      <c r="AQ691" s="29" t="s">
        <v>8</v>
      </c>
      <c r="AR691" s="29" t="s">
        <v>8</v>
      </c>
      <c r="AS691" s="29" t="s">
        <v>8</v>
      </c>
      <c r="AT691" s="29" t="s">
        <v>8</v>
      </c>
      <c r="AU691" s="29" t="s">
        <v>8</v>
      </c>
      <c r="AV691" s="29" t="s">
        <v>8</v>
      </c>
      <c r="AW691" s="29" t="s">
        <v>8</v>
      </c>
      <c r="AX691" s="29" t="s">
        <v>8</v>
      </c>
      <c r="AY691" s="29" t="s">
        <v>8</v>
      </c>
      <c r="AZ691" s="29" t="s">
        <v>8</v>
      </c>
      <c r="BA691" s="29" t="s">
        <v>8</v>
      </c>
      <c r="BB691" s="29" t="s">
        <v>8</v>
      </c>
      <c r="BC691" s="29">
        <v>3</v>
      </c>
      <c r="BD691" s="29">
        <v>1</v>
      </c>
      <c r="BE691" s="29">
        <v>2</v>
      </c>
      <c r="BF691" s="29">
        <v>1</v>
      </c>
      <c r="BG691" s="29" t="s">
        <v>8</v>
      </c>
      <c r="BH691" s="29">
        <v>0</v>
      </c>
      <c r="BI691" s="29">
        <v>0</v>
      </c>
      <c r="BJ691" s="29">
        <v>0</v>
      </c>
      <c r="BK691" s="29">
        <v>0</v>
      </c>
      <c r="BL691" s="29">
        <v>0</v>
      </c>
      <c r="BM691" s="29">
        <v>1</v>
      </c>
      <c r="BN691" s="29">
        <v>0</v>
      </c>
      <c r="BO691" s="29">
        <v>1</v>
      </c>
      <c r="BP691" s="29">
        <v>4</v>
      </c>
      <c r="BQ691" s="29" t="s">
        <v>8</v>
      </c>
      <c r="BR691" s="29" t="s">
        <v>8</v>
      </c>
      <c r="BS691" s="29" t="s">
        <v>1544</v>
      </c>
      <c r="BT691" s="29" t="b">
        <v>1</v>
      </c>
      <c r="BU691" s="29" t="b">
        <v>0</v>
      </c>
      <c r="BV691" s="29" t="b">
        <v>1</v>
      </c>
      <c r="BW691" s="29" t="b">
        <v>0</v>
      </c>
      <c r="BX691" s="29" t="b">
        <v>0</v>
      </c>
      <c r="BY691" s="29" t="b">
        <v>0</v>
      </c>
      <c r="BZ691" s="29" t="b">
        <v>0</v>
      </c>
      <c r="CA691" s="29" t="b">
        <v>0</v>
      </c>
      <c r="CB691" s="29">
        <v>1</v>
      </c>
      <c r="CC691" s="29" t="s">
        <v>9798</v>
      </c>
      <c r="CD691" s="29" t="s">
        <v>9799</v>
      </c>
      <c r="CE691" s="29" t="s">
        <v>9800</v>
      </c>
      <c r="CF691" s="29" t="s">
        <v>9801</v>
      </c>
    </row>
    <row r="692" spans="1:84" x14ac:dyDescent="0.25">
      <c r="A692" s="29" t="s">
        <v>9802</v>
      </c>
      <c r="B692" s="29">
        <v>310410928917370</v>
      </c>
      <c r="C692" s="29">
        <v>8.9014103279289106E+19</v>
      </c>
      <c r="D692" s="29">
        <v>353118081439583</v>
      </c>
      <c r="E692" s="29">
        <v>22</v>
      </c>
      <c r="F692" s="29">
        <v>10</v>
      </c>
      <c r="G692" s="29">
        <v>1659</v>
      </c>
      <c r="H692" s="29">
        <v>1659</v>
      </c>
      <c r="I692" s="29" t="s">
        <v>9803</v>
      </c>
      <c r="J692" s="29" t="s">
        <v>9804</v>
      </c>
      <c r="K692" s="50">
        <v>2.37696744645946E+16</v>
      </c>
      <c r="L692" s="50">
        <v>9043260338756100</v>
      </c>
      <c r="M692" s="50">
        <v>-4.48886614606206E+16</v>
      </c>
      <c r="N692" s="29" t="s">
        <v>18972</v>
      </c>
      <c r="O692" s="29">
        <v>1</v>
      </c>
      <c r="P692" s="29">
        <v>0</v>
      </c>
      <c r="Q692" s="29" t="s">
        <v>18997</v>
      </c>
      <c r="R692" s="29" t="s">
        <v>8</v>
      </c>
      <c r="S692" s="29" t="s">
        <v>8</v>
      </c>
      <c r="T692" s="29" t="s">
        <v>8</v>
      </c>
      <c r="U692" s="29" t="s">
        <v>8</v>
      </c>
      <c r="V692" s="29" t="s">
        <v>8</v>
      </c>
      <c r="W692" s="29" t="s">
        <v>8</v>
      </c>
      <c r="X692" s="29" t="s">
        <v>8</v>
      </c>
      <c r="Y692" s="29" t="s">
        <v>8</v>
      </c>
      <c r="Z692" s="29" t="s">
        <v>8</v>
      </c>
      <c r="AA692" s="29" t="s">
        <v>8</v>
      </c>
      <c r="AB692" s="29" t="s">
        <v>8</v>
      </c>
      <c r="AC692" s="29" t="s">
        <v>8</v>
      </c>
      <c r="AD692" s="29" t="s">
        <v>8</v>
      </c>
      <c r="AE692" s="29" t="s">
        <v>8</v>
      </c>
      <c r="AF692" s="29" t="s">
        <v>8</v>
      </c>
      <c r="AG692" s="29" t="s">
        <v>8</v>
      </c>
      <c r="AH692" s="29" t="s">
        <v>8</v>
      </c>
      <c r="AI692" s="29" t="s">
        <v>8</v>
      </c>
      <c r="AJ692" s="29" t="s">
        <v>8</v>
      </c>
      <c r="AK692" s="29" t="s">
        <v>8</v>
      </c>
      <c r="AL692" s="29" t="s">
        <v>8</v>
      </c>
      <c r="AM692" s="29">
        <v>3</v>
      </c>
      <c r="AN692" s="29" t="s">
        <v>8</v>
      </c>
      <c r="AO692" s="29">
        <v>1</v>
      </c>
      <c r="AP692" s="29">
        <v>1</v>
      </c>
      <c r="AQ692" s="29">
        <v>2</v>
      </c>
      <c r="AR692" s="29" t="s">
        <v>19001</v>
      </c>
      <c r="AS692" s="29" t="s">
        <v>18998</v>
      </c>
      <c r="AT692" s="29" t="s">
        <v>8</v>
      </c>
      <c r="AU692" s="29" t="s">
        <v>8</v>
      </c>
      <c r="AV692" s="29" t="s">
        <v>8</v>
      </c>
      <c r="AW692" s="29" t="s">
        <v>8</v>
      </c>
      <c r="AX692" s="29" t="s">
        <v>8</v>
      </c>
      <c r="AY692" s="29" t="s">
        <v>8</v>
      </c>
      <c r="AZ692" s="29" t="s">
        <v>8</v>
      </c>
      <c r="BA692" s="29" t="s">
        <v>8</v>
      </c>
      <c r="BB692" s="29" t="s">
        <v>8</v>
      </c>
      <c r="BC692" s="29" t="s">
        <v>8</v>
      </c>
      <c r="BD692" s="29" t="s">
        <v>8</v>
      </c>
      <c r="BE692" s="29" t="s">
        <v>8</v>
      </c>
      <c r="BF692" s="29" t="s">
        <v>8</v>
      </c>
      <c r="BG692" s="29" t="s">
        <v>8</v>
      </c>
      <c r="BH692" s="29" t="s">
        <v>8</v>
      </c>
      <c r="BI692" s="29" t="s">
        <v>8</v>
      </c>
      <c r="BJ692" s="29" t="s">
        <v>8</v>
      </c>
      <c r="BK692" s="29" t="s">
        <v>8</v>
      </c>
      <c r="BL692" s="29" t="s">
        <v>8</v>
      </c>
      <c r="BM692" s="29" t="s">
        <v>8</v>
      </c>
      <c r="BN692" s="29" t="s">
        <v>8</v>
      </c>
      <c r="BO692" s="29" t="s">
        <v>8</v>
      </c>
      <c r="BP692" s="29" t="s">
        <v>8</v>
      </c>
      <c r="BQ692" s="29" t="s">
        <v>8</v>
      </c>
      <c r="BR692" s="29" t="s">
        <v>8</v>
      </c>
      <c r="BS692" s="29" t="s">
        <v>8487</v>
      </c>
      <c r="BT692" s="29" t="b">
        <v>1</v>
      </c>
      <c r="BU692" s="29" t="b">
        <v>0</v>
      </c>
      <c r="BV692" s="29" t="b">
        <v>1</v>
      </c>
      <c r="BW692" s="29" t="b">
        <v>0</v>
      </c>
      <c r="BX692" s="29" t="b">
        <v>0</v>
      </c>
      <c r="BY692" s="29" t="b">
        <v>0</v>
      </c>
      <c r="BZ692" s="29" t="b">
        <v>0</v>
      </c>
      <c r="CA692" s="29" t="b">
        <v>0</v>
      </c>
      <c r="CB692" s="29">
        <v>1</v>
      </c>
      <c r="CC692" s="29" t="s">
        <v>9805</v>
      </c>
      <c r="CD692" s="29" t="s">
        <v>9806</v>
      </c>
      <c r="CE692" s="29" t="s">
        <v>9807</v>
      </c>
      <c r="CF692" s="29" t="s">
        <v>9808</v>
      </c>
    </row>
    <row r="693" spans="1:84" x14ac:dyDescent="0.25">
      <c r="A693" s="29" t="s">
        <v>9809</v>
      </c>
      <c r="B693" s="29">
        <v>310410928917370</v>
      </c>
      <c r="C693" s="29">
        <v>8.9014103279289106E+19</v>
      </c>
      <c r="D693" s="29">
        <v>353118081439583</v>
      </c>
      <c r="E693" s="29">
        <v>22</v>
      </c>
      <c r="F693" s="29">
        <v>10</v>
      </c>
      <c r="G693" s="29">
        <v>1660</v>
      </c>
      <c r="H693" s="29">
        <v>1660</v>
      </c>
      <c r="I693" s="29" t="s">
        <v>9810</v>
      </c>
      <c r="J693" s="29" t="s">
        <v>9811</v>
      </c>
      <c r="K693" s="50">
        <v>2.37693785296113E+16</v>
      </c>
      <c r="L693" s="50">
        <v>9043130499438910</v>
      </c>
      <c r="M693" s="50">
        <v>-4691323988907050</v>
      </c>
      <c r="N693" s="29" t="s">
        <v>18977</v>
      </c>
      <c r="O693" s="29">
        <v>1</v>
      </c>
      <c r="P693" s="29">
        <v>0</v>
      </c>
      <c r="Q693" s="29" t="s">
        <v>18997</v>
      </c>
      <c r="R693" s="29" t="s">
        <v>8</v>
      </c>
      <c r="S693" s="29" t="s">
        <v>8</v>
      </c>
      <c r="T693" s="29" t="s">
        <v>8</v>
      </c>
      <c r="U693" s="29" t="s">
        <v>8</v>
      </c>
      <c r="V693" s="29" t="s">
        <v>8</v>
      </c>
      <c r="W693" s="29" t="s">
        <v>8</v>
      </c>
      <c r="X693" s="29" t="s">
        <v>8</v>
      </c>
      <c r="Y693" s="29" t="s">
        <v>8</v>
      </c>
      <c r="Z693" s="29" t="s">
        <v>8</v>
      </c>
      <c r="AA693" s="29" t="s">
        <v>8</v>
      </c>
      <c r="AB693" s="29" t="s">
        <v>8</v>
      </c>
      <c r="AC693" s="29" t="s">
        <v>8</v>
      </c>
      <c r="AD693" s="29" t="s">
        <v>8</v>
      </c>
      <c r="AE693" s="29" t="s">
        <v>8</v>
      </c>
      <c r="AF693" s="29" t="s">
        <v>8</v>
      </c>
      <c r="AG693" s="29" t="s">
        <v>8</v>
      </c>
      <c r="AH693" s="29" t="s">
        <v>8</v>
      </c>
      <c r="AI693" s="29" t="s">
        <v>8</v>
      </c>
      <c r="AJ693" s="29" t="s">
        <v>8</v>
      </c>
      <c r="AK693" s="29" t="s">
        <v>8</v>
      </c>
      <c r="AL693" s="29" t="s">
        <v>8</v>
      </c>
      <c r="AM693" s="29">
        <v>3</v>
      </c>
      <c r="AN693" s="29" t="s">
        <v>8</v>
      </c>
      <c r="AO693" s="29">
        <v>1</v>
      </c>
      <c r="AP693" s="29">
        <v>1</v>
      </c>
      <c r="AQ693" s="29">
        <v>2</v>
      </c>
      <c r="AR693" s="29" t="s">
        <v>18982</v>
      </c>
      <c r="AS693" s="29" t="s">
        <v>19008</v>
      </c>
      <c r="AT693" s="29" t="s">
        <v>8</v>
      </c>
      <c r="AU693" s="29" t="s">
        <v>8</v>
      </c>
      <c r="AV693" s="29" t="s">
        <v>8</v>
      </c>
      <c r="AW693" s="29" t="s">
        <v>8</v>
      </c>
      <c r="AX693" s="29" t="s">
        <v>8</v>
      </c>
      <c r="AY693" s="29" t="s">
        <v>8</v>
      </c>
      <c r="AZ693" s="29" t="s">
        <v>8</v>
      </c>
      <c r="BA693" s="29" t="s">
        <v>8</v>
      </c>
      <c r="BB693" s="29" t="s">
        <v>8</v>
      </c>
      <c r="BC693" s="29" t="s">
        <v>8</v>
      </c>
      <c r="BD693" s="29" t="s">
        <v>8</v>
      </c>
      <c r="BE693" s="29" t="s">
        <v>8</v>
      </c>
      <c r="BF693" s="29" t="s">
        <v>8</v>
      </c>
      <c r="BG693" s="29" t="s">
        <v>8</v>
      </c>
      <c r="BH693" s="29" t="s">
        <v>8</v>
      </c>
      <c r="BI693" s="29" t="s">
        <v>8</v>
      </c>
      <c r="BJ693" s="29" t="s">
        <v>8</v>
      </c>
      <c r="BK693" s="29" t="s">
        <v>8</v>
      </c>
      <c r="BL693" s="29" t="s">
        <v>8</v>
      </c>
      <c r="BM693" s="29" t="s">
        <v>8</v>
      </c>
      <c r="BN693" s="29" t="s">
        <v>8</v>
      </c>
      <c r="BO693" s="29" t="s">
        <v>8</v>
      </c>
      <c r="BP693" s="29" t="s">
        <v>8</v>
      </c>
      <c r="BQ693" s="29" t="s">
        <v>8</v>
      </c>
      <c r="BR693" s="29" t="s">
        <v>8</v>
      </c>
      <c r="BS693" s="29" t="s">
        <v>8487</v>
      </c>
      <c r="BT693" s="29" t="b">
        <v>1</v>
      </c>
      <c r="BU693" s="29" t="b">
        <v>0</v>
      </c>
      <c r="BV693" s="29" t="b">
        <v>1</v>
      </c>
      <c r="BW693" s="29" t="b">
        <v>0</v>
      </c>
      <c r="BX693" s="29" t="b">
        <v>0</v>
      </c>
      <c r="BY693" s="29" t="b">
        <v>0</v>
      </c>
      <c r="BZ693" s="29" t="b">
        <v>0</v>
      </c>
      <c r="CA693" s="29" t="b">
        <v>0</v>
      </c>
      <c r="CB693" s="29">
        <v>1</v>
      </c>
      <c r="CC693" s="29" t="s">
        <v>9812</v>
      </c>
      <c r="CD693" s="29" t="s">
        <v>9813</v>
      </c>
      <c r="CE693" s="29" t="s">
        <v>9814</v>
      </c>
      <c r="CF693" s="29" t="s">
        <v>9815</v>
      </c>
    </row>
    <row r="694" spans="1:84" x14ac:dyDescent="0.25">
      <c r="A694" s="29" t="s">
        <v>9816</v>
      </c>
      <c r="B694" s="29">
        <v>310410928917370</v>
      </c>
      <c r="C694" s="29">
        <v>8.9014103279289106E+19</v>
      </c>
      <c r="D694" s="29">
        <v>353118081439583</v>
      </c>
      <c r="E694" s="29">
        <v>22</v>
      </c>
      <c r="F694" s="29">
        <v>1</v>
      </c>
      <c r="G694" s="29">
        <v>1665</v>
      </c>
      <c r="H694" s="29">
        <v>1665</v>
      </c>
      <c r="I694" s="29" t="s">
        <v>9817</v>
      </c>
      <c r="J694" s="29" t="s">
        <v>9818</v>
      </c>
      <c r="K694" s="50">
        <v>2.37698052659019E+16</v>
      </c>
      <c r="L694" s="50">
        <v>9043133961492780</v>
      </c>
      <c r="M694" s="50">
        <v>-4734258864849150</v>
      </c>
      <c r="N694" s="29" t="s">
        <v>18972</v>
      </c>
      <c r="O694" s="29">
        <v>1</v>
      </c>
      <c r="P694" s="29">
        <v>0</v>
      </c>
      <c r="Q694" s="29" t="s">
        <v>19237</v>
      </c>
      <c r="R694" s="29" t="s">
        <v>8</v>
      </c>
      <c r="S694" s="29" t="s">
        <v>8</v>
      </c>
      <c r="T694" s="29" t="s">
        <v>8</v>
      </c>
      <c r="U694" s="29" t="s">
        <v>8</v>
      </c>
      <c r="V694" s="29" t="s">
        <v>8</v>
      </c>
      <c r="W694" s="29" t="s">
        <v>8</v>
      </c>
      <c r="X694" s="29" t="s">
        <v>8</v>
      </c>
      <c r="Y694" s="29" t="s">
        <v>8</v>
      </c>
      <c r="Z694" s="29" t="s">
        <v>8</v>
      </c>
      <c r="AA694" s="29" t="s">
        <v>8</v>
      </c>
      <c r="AB694" s="29" t="s">
        <v>8</v>
      </c>
      <c r="AC694" s="29" t="s">
        <v>8</v>
      </c>
      <c r="AD694" s="29" t="s">
        <v>8</v>
      </c>
      <c r="AE694" s="29" t="s">
        <v>8</v>
      </c>
      <c r="AF694" s="29" t="s">
        <v>8</v>
      </c>
      <c r="AG694" s="29" t="s">
        <v>8</v>
      </c>
      <c r="AH694" s="29" t="s">
        <v>8</v>
      </c>
      <c r="AI694" s="29" t="s">
        <v>8</v>
      </c>
      <c r="AJ694" s="29" t="s">
        <v>8</v>
      </c>
      <c r="AK694" s="29" t="s">
        <v>8</v>
      </c>
      <c r="AL694" s="29" t="s">
        <v>8</v>
      </c>
      <c r="AM694" s="29" t="s">
        <v>8</v>
      </c>
      <c r="AN694" s="29" t="s">
        <v>8</v>
      </c>
      <c r="AO694" s="29" t="s">
        <v>8</v>
      </c>
      <c r="AP694" s="29" t="s">
        <v>8</v>
      </c>
      <c r="AQ694" s="29" t="s">
        <v>8</v>
      </c>
      <c r="AR694" s="29" t="s">
        <v>8</v>
      </c>
      <c r="AS694" s="29" t="s">
        <v>8</v>
      </c>
      <c r="AT694" s="29" t="s">
        <v>8</v>
      </c>
      <c r="AU694" s="29" t="s">
        <v>8</v>
      </c>
      <c r="AV694" s="29" t="s">
        <v>8</v>
      </c>
      <c r="AW694" s="29" t="s">
        <v>8</v>
      </c>
      <c r="AX694" s="29" t="s">
        <v>8</v>
      </c>
      <c r="AY694" s="29" t="s">
        <v>8</v>
      </c>
      <c r="AZ694" s="29" t="s">
        <v>8</v>
      </c>
      <c r="BA694" s="29" t="s">
        <v>8</v>
      </c>
      <c r="BB694" s="29" t="s">
        <v>8</v>
      </c>
      <c r="BC694" s="29">
        <v>3</v>
      </c>
      <c r="BD694" s="29">
        <v>1</v>
      </c>
      <c r="BE694" s="29">
        <v>3</v>
      </c>
      <c r="BF694" s="29">
        <v>1</v>
      </c>
      <c r="BG694" s="29" t="s">
        <v>8</v>
      </c>
      <c r="BH694" s="29">
        <v>0</v>
      </c>
      <c r="BI694" s="29">
        <v>1</v>
      </c>
      <c r="BJ694" s="29">
        <v>0</v>
      </c>
      <c r="BK694" s="29">
        <v>0</v>
      </c>
      <c r="BL694" s="29">
        <v>0</v>
      </c>
      <c r="BM694" s="29">
        <v>1</v>
      </c>
      <c r="BN694" s="29">
        <v>1</v>
      </c>
      <c r="BO694" s="29">
        <v>1</v>
      </c>
      <c r="BP694" s="29">
        <v>2</v>
      </c>
      <c r="BQ694" s="29" t="s">
        <v>8</v>
      </c>
      <c r="BR694" s="29" t="s">
        <v>8</v>
      </c>
      <c r="BS694" s="29" t="s">
        <v>1544</v>
      </c>
      <c r="BT694" s="29" t="b">
        <v>1</v>
      </c>
      <c r="BU694" s="29" t="b">
        <v>0</v>
      </c>
      <c r="BV694" s="29" t="b">
        <v>1</v>
      </c>
      <c r="BW694" s="29" t="b">
        <v>0</v>
      </c>
      <c r="BX694" s="29" t="b">
        <v>0</v>
      </c>
      <c r="BY694" s="29" t="b">
        <v>0</v>
      </c>
      <c r="BZ694" s="29" t="b">
        <v>0</v>
      </c>
      <c r="CA694" s="29" t="b">
        <v>0</v>
      </c>
      <c r="CB694" s="29">
        <v>1</v>
      </c>
      <c r="CC694" s="29" t="s">
        <v>9819</v>
      </c>
      <c r="CD694" s="29" t="s">
        <v>9820</v>
      </c>
      <c r="CE694" s="29" t="s">
        <v>9821</v>
      </c>
      <c r="CF694" s="29" t="s">
        <v>9822</v>
      </c>
    </row>
    <row r="695" spans="1:84" x14ac:dyDescent="0.25">
      <c r="A695" s="29" t="s">
        <v>9823</v>
      </c>
      <c r="B695" s="29">
        <v>310410928917370</v>
      </c>
      <c r="C695" s="29">
        <v>8.9014103279289106E+19</v>
      </c>
      <c r="D695" s="29">
        <v>353118081439583</v>
      </c>
      <c r="E695" s="29">
        <v>22</v>
      </c>
      <c r="F695" s="29">
        <v>1</v>
      </c>
      <c r="G695" s="29">
        <v>1666</v>
      </c>
      <c r="H695" s="29">
        <v>1666</v>
      </c>
      <c r="I695" s="29" t="s">
        <v>9824</v>
      </c>
      <c r="J695" s="29" t="s">
        <v>9825</v>
      </c>
      <c r="K695" s="50">
        <v>2376949177333230</v>
      </c>
      <c r="L695" s="50">
        <v>9042918157537980</v>
      </c>
      <c r="M695" s="50">
        <v>-4450357587266920</v>
      </c>
      <c r="N695" s="29" t="s">
        <v>18977</v>
      </c>
      <c r="O695" s="29">
        <v>1</v>
      </c>
      <c r="P695" s="29">
        <v>0</v>
      </c>
      <c r="Q695" s="29" t="s">
        <v>19239</v>
      </c>
      <c r="R695" s="29" t="s">
        <v>8</v>
      </c>
      <c r="S695" s="29" t="s">
        <v>8</v>
      </c>
      <c r="T695" s="29" t="s">
        <v>8</v>
      </c>
      <c r="U695" s="29" t="s">
        <v>8</v>
      </c>
      <c r="V695" s="29" t="s">
        <v>8</v>
      </c>
      <c r="W695" s="29" t="s">
        <v>8</v>
      </c>
      <c r="X695" s="29" t="s">
        <v>8</v>
      </c>
      <c r="Y695" s="29" t="s">
        <v>8</v>
      </c>
      <c r="Z695" s="29" t="s">
        <v>8</v>
      </c>
      <c r="AA695" s="29" t="s">
        <v>8</v>
      </c>
      <c r="AB695" s="29" t="s">
        <v>8</v>
      </c>
      <c r="AC695" s="29" t="s">
        <v>8</v>
      </c>
      <c r="AD695" s="29" t="s">
        <v>8</v>
      </c>
      <c r="AE695" s="29" t="s">
        <v>8</v>
      </c>
      <c r="AF695" s="29" t="s">
        <v>8</v>
      </c>
      <c r="AG695" s="29" t="s">
        <v>8</v>
      </c>
      <c r="AH695" s="29" t="s">
        <v>8</v>
      </c>
      <c r="AI695" s="29" t="s">
        <v>8</v>
      </c>
      <c r="AJ695" s="29" t="s">
        <v>8</v>
      </c>
      <c r="AK695" s="29" t="s">
        <v>8</v>
      </c>
      <c r="AL695" s="29" t="s">
        <v>8</v>
      </c>
      <c r="AM695" s="29" t="s">
        <v>8</v>
      </c>
      <c r="AN695" s="29" t="s">
        <v>8</v>
      </c>
      <c r="AO695" s="29" t="s">
        <v>8</v>
      </c>
      <c r="AP695" s="29" t="s">
        <v>8</v>
      </c>
      <c r="AQ695" s="29" t="s">
        <v>8</v>
      </c>
      <c r="AR695" s="29" t="s">
        <v>8</v>
      </c>
      <c r="AS695" s="29" t="s">
        <v>8</v>
      </c>
      <c r="AT695" s="29" t="s">
        <v>8</v>
      </c>
      <c r="AU695" s="29" t="s">
        <v>8</v>
      </c>
      <c r="AV695" s="29" t="s">
        <v>8</v>
      </c>
      <c r="AW695" s="29" t="s">
        <v>8</v>
      </c>
      <c r="AX695" s="29" t="s">
        <v>8</v>
      </c>
      <c r="AY695" s="29" t="s">
        <v>8</v>
      </c>
      <c r="AZ695" s="29" t="s">
        <v>8</v>
      </c>
      <c r="BA695" s="29" t="s">
        <v>8</v>
      </c>
      <c r="BB695" s="29" t="s">
        <v>8</v>
      </c>
      <c r="BC695" s="29">
        <v>3</v>
      </c>
      <c r="BD695" s="29">
        <v>1</v>
      </c>
      <c r="BE695" s="29">
        <v>2</v>
      </c>
      <c r="BF695" s="29">
        <v>1</v>
      </c>
      <c r="BG695" s="29" t="s">
        <v>8</v>
      </c>
      <c r="BH695" s="29">
        <v>1</v>
      </c>
      <c r="BI695" s="29">
        <v>0</v>
      </c>
      <c r="BJ695" s="29">
        <v>0</v>
      </c>
      <c r="BK695" s="29">
        <v>0</v>
      </c>
      <c r="BL695" s="29">
        <v>0</v>
      </c>
      <c r="BM695" s="29">
        <v>1</v>
      </c>
      <c r="BN695" s="29">
        <v>0</v>
      </c>
      <c r="BO695" s="29">
        <v>1</v>
      </c>
      <c r="BP695" s="29">
        <v>3</v>
      </c>
      <c r="BQ695" s="29" t="s">
        <v>8</v>
      </c>
      <c r="BR695" s="29" t="s">
        <v>8</v>
      </c>
      <c r="BS695" s="29" t="s">
        <v>1544</v>
      </c>
      <c r="BT695" s="29" t="b">
        <v>1</v>
      </c>
      <c r="BU695" s="29" t="b">
        <v>0</v>
      </c>
      <c r="BV695" s="29" t="b">
        <v>1</v>
      </c>
      <c r="BW695" s="29" t="b">
        <v>0</v>
      </c>
      <c r="BX695" s="29" t="b">
        <v>0</v>
      </c>
      <c r="BY695" s="29" t="b">
        <v>0</v>
      </c>
      <c r="BZ695" s="29" t="b">
        <v>0</v>
      </c>
      <c r="CA695" s="29" t="b">
        <v>0</v>
      </c>
      <c r="CB695" s="29">
        <v>1</v>
      </c>
      <c r="CC695" s="29" t="s">
        <v>9826</v>
      </c>
      <c r="CD695" s="29" t="s">
        <v>9827</v>
      </c>
      <c r="CE695" s="29" t="s">
        <v>9828</v>
      </c>
      <c r="CF695" s="29" t="s">
        <v>9829</v>
      </c>
    </row>
    <row r="696" spans="1:84" x14ac:dyDescent="0.25">
      <c r="A696" s="29" t="s">
        <v>9830</v>
      </c>
      <c r="B696" s="29">
        <v>310410942995952</v>
      </c>
      <c r="C696" s="29">
        <v>8.9014103279429894E+19</v>
      </c>
      <c r="D696" s="29">
        <v>353118083539513</v>
      </c>
      <c r="E696" s="29">
        <v>22</v>
      </c>
      <c r="F696" s="29">
        <v>7</v>
      </c>
      <c r="G696" s="29">
        <v>1669</v>
      </c>
      <c r="H696" s="29">
        <v>1669</v>
      </c>
      <c r="I696" s="29" t="s">
        <v>9831</v>
      </c>
      <c r="J696" s="29" t="s">
        <v>9832</v>
      </c>
      <c r="K696" s="50">
        <v>2.37706094612341E+16</v>
      </c>
      <c r="L696" s="50">
        <v>9043226766790920</v>
      </c>
      <c r="M696" s="50">
        <v>-4.1714483725708E+16</v>
      </c>
      <c r="N696" s="29" t="s">
        <v>18972</v>
      </c>
      <c r="O696" s="29">
        <v>1</v>
      </c>
      <c r="P696" s="29">
        <v>1</v>
      </c>
      <c r="Q696" s="29" t="s">
        <v>8</v>
      </c>
      <c r="R696" s="29" t="s">
        <v>8</v>
      </c>
      <c r="S696" s="29" t="s">
        <v>8</v>
      </c>
      <c r="T696" s="29" t="s">
        <v>8</v>
      </c>
      <c r="U696" s="29" t="s">
        <v>8</v>
      </c>
      <c r="V696" s="29" t="s">
        <v>8</v>
      </c>
      <c r="W696" s="29" t="s">
        <v>8</v>
      </c>
      <c r="X696" s="29" t="s">
        <v>8</v>
      </c>
      <c r="Y696" s="29" t="s">
        <v>8</v>
      </c>
      <c r="Z696" s="29" t="s">
        <v>8</v>
      </c>
      <c r="AA696" s="29" t="s">
        <v>8</v>
      </c>
      <c r="AB696" s="29" t="s">
        <v>8</v>
      </c>
      <c r="AC696" s="29" t="s">
        <v>8</v>
      </c>
      <c r="AD696" s="29" t="s">
        <v>8</v>
      </c>
      <c r="AE696" s="29" t="s">
        <v>8</v>
      </c>
      <c r="AF696" s="29" t="s">
        <v>8</v>
      </c>
      <c r="AG696" s="29" t="s">
        <v>8</v>
      </c>
      <c r="AH696" s="29" t="s">
        <v>8</v>
      </c>
      <c r="AI696" s="29" t="s">
        <v>8</v>
      </c>
      <c r="AJ696" s="29" t="s">
        <v>8</v>
      </c>
      <c r="AK696" s="29" t="s">
        <v>8</v>
      </c>
      <c r="AL696" s="29" t="s">
        <v>8</v>
      </c>
      <c r="AM696" s="29" t="s">
        <v>8</v>
      </c>
      <c r="AN696" s="29" t="s">
        <v>8</v>
      </c>
      <c r="AO696" s="29" t="s">
        <v>8</v>
      </c>
      <c r="AP696" s="29" t="s">
        <v>8</v>
      </c>
      <c r="AQ696" s="29" t="s">
        <v>8</v>
      </c>
      <c r="AR696" s="29" t="s">
        <v>8</v>
      </c>
      <c r="AS696" s="29" t="s">
        <v>8</v>
      </c>
      <c r="AT696" s="29">
        <v>3</v>
      </c>
      <c r="AU696" s="29" t="s">
        <v>8</v>
      </c>
      <c r="AV696" s="29">
        <v>2</v>
      </c>
      <c r="AW696" s="29">
        <v>2</v>
      </c>
      <c r="AX696" s="29">
        <v>0</v>
      </c>
      <c r="AY696" s="29">
        <v>15</v>
      </c>
      <c r="AZ696" s="29">
        <v>1</v>
      </c>
      <c r="BA696" s="29" t="s">
        <v>8</v>
      </c>
      <c r="BB696" s="29" t="s">
        <v>8</v>
      </c>
      <c r="BC696" s="29" t="s">
        <v>8</v>
      </c>
      <c r="BD696" s="29" t="s">
        <v>8</v>
      </c>
      <c r="BE696" s="29" t="s">
        <v>8</v>
      </c>
      <c r="BF696" s="29" t="s">
        <v>8</v>
      </c>
      <c r="BG696" s="29" t="s">
        <v>8</v>
      </c>
      <c r="BH696" s="29" t="s">
        <v>8</v>
      </c>
      <c r="BI696" s="29" t="s">
        <v>8</v>
      </c>
      <c r="BJ696" s="29" t="s">
        <v>8</v>
      </c>
      <c r="BK696" s="29" t="s">
        <v>8</v>
      </c>
      <c r="BL696" s="29" t="s">
        <v>8</v>
      </c>
      <c r="BM696" s="29" t="s">
        <v>8</v>
      </c>
      <c r="BN696" s="29" t="s">
        <v>8</v>
      </c>
      <c r="BO696" s="29" t="s">
        <v>8</v>
      </c>
      <c r="BP696" s="29" t="s">
        <v>8</v>
      </c>
      <c r="BQ696" s="29" t="s">
        <v>8</v>
      </c>
      <c r="BR696" s="29" t="s">
        <v>8</v>
      </c>
      <c r="BS696" s="29" t="s">
        <v>3505</v>
      </c>
      <c r="BT696" s="29" t="b">
        <v>0</v>
      </c>
      <c r="BU696" s="29" t="b">
        <v>1</v>
      </c>
      <c r="BV696" s="29" t="b">
        <v>0</v>
      </c>
      <c r="BW696" s="29" t="b">
        <v>0</v>
      </c>
      <c r="BX696" s="29" t="b">
        <v>0</v>
      </c>
      <c r="BY696" s="29" t="b">
        <v>1</v>
      </c>
      <c r="BZ696" s="29" t="b">
        <v>0</v>
      </c>
      <c r="CA696" s="29" t="b">
        <v>0</v>
      </c>
      <c r="CB696" s="29">
        <v>1</v>
      </c>
      <c r="CC696" s="29" t="s">
        <v>9833</v>
      </c>
      <c r="CD696" s="29" t="s">
        <v>9834</v>
      </c>
      <c r="CE696" s="29" t="s">
        <v>9835</v>
      </c>
      <c r="CF696" s="29" t="s">
        <v>9836</v>
      </c>
    </row>
    <row r="697" spans="1:84" x14ac:dyDescent="0.25">
      <c r="A697" s="29" t="s">
        <v>9837</v>
      </c>
      <c r="B697" s="29">
        <v>310410942995952</v>
      </c>
      <c r="C697" s="29">
        <v>8.9014103279429894E+19</v>
      </c>
      <c r="D697" s="29">
        <v>353118083539513</v>
      </c>
      <c r="E697" s="29">
        <v>22</v>
      </c>
      <c r="F697" s="29">
        <v>3</v>
      </c>
      <c r="G697" s="29">
        <v>1671</v>
      </c>
      <c r="H697" s="29">
        <v>1671</v>
      </c>
      <c r="I697" s="29" t="s">
        <v>9838</v>
      </c>
      <c r="J697" s="29" t="s">
        <v>9839</v>
      </c>
      <c r="K697" s="50">
        <v>2377057071306010</v>
      </c>
      <c r="L697" s="50">
        <v>9043231142597440</v>
      </c>
      <c r="M697" s="50">
        <v>-4575270422783310</v>
      </c>
      <c r="N697" s="29" t="s">
        <v>18972</v>
      </c>
      <c r="O697" s="29">
        <v>1</v>
      </c>
      <c r="P697" s="29">
        <v>1</v>
      </c>
      <c r="Q697" s="29" t="s">
        <v>18997</v>
      </c>
      <c r="R697" s="29" t="s">
        <v>8</v>
      </c>
      <c r="S697" s="29" t="s">
        <v>8</v>
      </c>
      <c r="T697" s="29" t="s">
        <v>8</v>
      </c>
      <c r="U697" s="29" t="s">
        <v>8</v>
      </c>
      <c r="V697" s="29" t="s">
        <v>8</v>
      </c>
      <c r="W697" s="29" t="s">
        <v>8</v>
      </c>
      <c r="X697" s="29" t="s">
        <v>8</v>
      </c>
      <c r="Y697" s="29" t="s">
        <v>8</v>
      </c>
      <c r="Z697" s="29" t="s">
        <v>8</v>
      </c>
      <c r="AA697" s="29" t="s">
        <v>8</v>
      </c>
      <c r="AB697" s="29" t="s">
        <v>8</v>
      </c>
      <c r="AC697" s="29" t="s">
        <v>8</v>
      </c>
      <c r="AD697" s="29" t="s">
        <v>8</v>
      </c>
      <c r="AE697" s="29" t="s">
        <v>8</v>
      </c>
      <c r="AF697" s="29" t="s">
        <v>8</v>
      </c>
      <c r="AG697" s="29">
        <v>1</v>
      </c>
      <c r="AH697" s="29">
        <v>6</v>
      </c>
      <c r="AI697" s="29" t="s">
        <v>9840</v>
      </c>
      <c r="AJ697" s="29">
        <v>2</v>
      </c>
      <c r="AK697" s="29" t="s">
        <v>18982</v>
      </c>
      <c r="AL697" s="29" t="s">
        <v>18989</v>
      </c>
      <c r="AM697" s="29" t="s">
        <v>8</v>
      </c>
      <c r="AN697" s="29" t="s">
        <v>8</v>
      </c>
      <c r="AO697" s="29" t="s">
        <v>8</v>
      </c>
      <c r="AP697" s="29" t="s">
        <v>8</v>
      </c>
      <c r="AQ697" s="29" t="s">
        <v>8</v>
      </c>
      <c r="AR697" s="29" t="s">
        <v>8</v>
      </c>
      <c r="AS697" s="29" t="s">
        <v>8</v>
      </c>
      <c r="AT697" s="29" t="s">
        <v>8</v>
      </c>
      <c r="AU697" s="29" t="s">
        <v>8</v>
      </c>
      <c r="AV697" s="29" t="s">
        <v>8</v>
      </c>
      <c r="AW697" s="29" t="s">
        <v>8</v>
      </c>
      <c r="AX697" s="29" t="s">
        <v>8</v>
      </c>
      <c r="AY697" s="29" t="s">
        <v>8</v>
      </c>
      <c r="AZ697" s="29" t="s">
        <v>8</v>
      </c>
      <c r="BA697" s="29" t="s">
        <v>8</v>
      </c>
      <c r="BB697" s="29" t="s">
        <v>8</v>
      </c>
      <c r="BC697" s="29" t="s">
        <v>8</v>
      </c>
      <c r="BD697" s="29" t="s">
        <v>8</v>
      </c>
      <c r="BE697" s="29" t="s">
        <v>8</v>
      </c>
      <c r="BF697" s="29" t="s">
        <v>8</v>
      </c>
      <c r="BG697" s="29" t="s">
        <v>8</v>
      </c>
      <c r="BH697" s="29" t="s">
        <v>8</v>
      </c>
      <c r="BI697" s="29" t="s">
        <v>8</v>
      </c>
      <c r="BJ697" s="29" t="s">
        <v>8</v>
      </c>
      <c r="BK697" s="29" t="s">
        <v>8</v>
      </c>
      <c r="BL697" s="29" t="s">
        <v>8</v>
      </c>
      <c r="BM697" s="29" t="s">
        <v>8</v>
      </c>
      <c r="BN697" s="29" t="s">
        <v>8</v>
      </c>
      <c r="BO697" s="29" t="s">
        <v>8</v>
      </c>
      <c r="BP697" s="29" t="s">
        <v>8</v>
      </c>
      <c r="BQ697" s="29" t="s">
        <v>8</v>
      </c>
      <c r="BR697" s="29" t="s">
        <v>8</v>
      </c>
      <c r="BS697" s="29" t="s">
        <v>3505</v>
      </c>
      <c r="BT697" s="29" t="b">
        <v>0</v>
      </c>
      <c r="BU697" s="29" t="b">
        <v>1</v>
      </c>
      <c r="BV697" s="29" t="b">
        <v>0</v>
      </c>
      <c r="BW697" s="29" t="b">
        <v>0</v>
      </c>
      <c r="BX697" s="29" t="b">
        <v>0</v>
      </c>
      <c r="BY697" s="29" t="b">
        <v>1</v>
      </c>
      <c r="BZ697" s="29" t="b">
        <v>0</v>
      </c>
      <c r="CA697" s="29" t="b">
        <v>0</v>
      </c>
      <c r="CB697" s="29">
        <v>1</v>
      </c>
      <c r="CC697" s="29" t="s">
        <v>9841</v>
      </c>
      <c r="CD697" s="29" t="s">
        <v>9842</v>
      </c>
      <c r="CE697" s="29" t="s">
        <v>9843</v>
      </c>
      <c r="CF697" s="29" t="s">
        <v>9844</v>
      </c>
    </row>
    <row r="698" spans="1:84" x14ac:dyDescent="0.25">
      <c r="A698" s="29" t="s">
        <v>9845</v>
      </c>
      <c r="B698" s="29">
        <v>310410942995952</v>
      </c>
      <c r="C698" s="29">
        <v>8.9014103279429894E+19</v>
      </c>
      <c r="D698" s="29">
        <v>353118083539513</v>
      </c>
      <c r="E698" s="29">
        <v>22</v>
      </c>
      <c r="F698" s="29">
        <v>3</v>
      </c>
      <c r="G698" s="29">
        <v>1672</v>
      </c>
      <c r="H698" s="29">
        <v>1672</v>
      </c>
      <c r="I698" s="29" t="s">
        <v>9846</v>
      </c>
      <c r="J698" s="29" t="s">
        <v>9847</v>
      </c>
      <c r="K698" s="50">
        <v>2377117147266180</v>
      </c>
      <c r="L698" s="50">
        <v>904324227941631</v>
      </c>
      <c r="M698" s="50">
        <v>-3157759122778710</v>
      </c>
      <c r="N698" s="29" t="s">
        <v>18972</v>
      </c>
      <c r="O698" s="29">
        <v>1</v>
      </c>
      <c r="P698" s="29">
        <v>1</v>
      </c>
      <c r="Q698" s="29" t="s">
        <v>18997</v>
      </c>
      <c r="R698" s="29" t="s">
        <v>8</v>
      </c>
      <c r="S698" s="29" t="s">
        <v>8</v>
      </c>
      <c r="T698" s="29" t="s">
        <v>8</v>
      </c>
      <c r="U698" s="29" t="s">
        <v>8</v>
      </c>
      <c r="V698" s="29" t="s">
        <v>8</v>
      </c>
      <c r="W698" s="29" t="s">
        <v>8</v>
      </c>
      <c r="X698" s="29" t="s">
        <v>8</v>
      </c>
      <c r="Y698" s="29" t="s">
        <v>8</v>
      </c>
      <c r="Z698" s="29" t="s">
        <v>8</v>
      </c>
      <c r="AA698" s="29" t="s">
        <v>8</v>
      </c>
      <c r="AB698" s="29" t="s">
        <v>8</v>
      </c>
      <c r="AC698" s="29" t="s">
        <v>8</v>
      </c>
      <c r="AD698" s="29" t="s">
        <v>8</v>
      </c>
      <c r="AE698" s="29" t="s">
        <v>8</v>
      </c>
      <c r="AF698" s="29" t="s">
        <v>8</v>
      </c>
      <c r="AG698" s="29">
        <v>1</v>
      </c>
      <c r="AH698" s="29">
        <v>6</v>
      </c>
      <c r="AI698" s="29" t="s">
        <v>9840</v>
      </c>
      <c r="AJ698" s="29">
        <v>2</v>
      </c>
      <c r="AK698" s="29" t="s">
        <v>18982</v>
      </c>
      <c r="AL698" s="29" t="s">
        <v>19055</v>
      </c>
      <c r="AM698" s="29" t="s">
        <v>8</v>
      </c>
      <c r="AN698" s="29" t="s">
        <v>8</v>
      </c>
      <c r="AO698" s="29" t="s">
        <v>8</v>
      </c>
      <c r="AP698" s="29" t="s">
        <v>8</v>
      </c>
      <c r="AQ698" s="29" t="s">
        <v>8</v>
      </c>
      <c r="AR698" s="29" t="s">
        <v>8</v>
      </c>
      <c r="AS698" s="29" t="s">
        <v>8</v>
      </c>
      <c r="AT698" s="29" t="s">
        <v>8</v>
      </c>
      <c r="AU698" s="29" t="s">
        <v>8</v>
      </c>
      <c r="AV698" s="29" t="s">
        <v>8</v>
      </c>
      <c r="AW698" s="29" t="s">
        <v>8</v>
      </c>
      <c r="AX698" s="29" t="s">
        <v>8</v>
      </c>
      <c r="AY698" s="29" t="s">
        <v>8</v>
      </c>
      <c r="AZ698" s="29" t="s">
        <v>8</v>
      </c>
      <c r="BA698" s="29" t="s">
        <v>8</v>
      </c>
      <c r="BB698" s="29" t="s">
        <v>8</v>
      </c>
      <c r="BC698" s="29" t="s">
        <v>8</v>
      </c>
      <c r="BD698" s="29" t="s">
        <v>8</v>
      </c>
      <c r="BE698" s="29" t="s">
        <v>8</v>
      </c>
      <c r="BF698" s="29" t="s">
        <v>8</v>
      </c>
      <c r="BG698" s="29" t="s">
        <v>8</v>
      </c>
      <c r="BH698" s="29" t="s">
        <v>8</v>
      </c>
      <c r="BI698" s="29" t="s">
        <v>8</v>
      </c>
      <c r="BJ698" s="29" t="s">
        <v>8</v>
      </c>
      <c r="BK698" s="29" t="s">
        <v>8</v>
      </c>
      <c r="BL698" s="29" t="s">
        <v>8</v>
      </c>
      <c r="BM698" s="29" t="s">
        <v>8</v>
      </c>
      <c r="BN698" s="29" t="s">
        <v>8</v>
      </c>
      <c r="BO698" s="29" t="s">
        <v>8</v>
      </c>
      <c r="BP698" s="29" t="s">
        <v>8</v>
      </c>
      <c r="BQ698" s="29" t="s">
        <v>8</v>
      </c>
      <c r="BR698" s="29" t="s">
        <v>8</v>
      </c>
      <c r="BS698" s="29" t="s">
        <v>3505</v>
      </c>
      <c r="BT698" s="29" t="b">
        <v>0</v>
      </c>
      <c r="BU698" s="29" t="b">
        <v>1</v>
      </c>
      <c r="BV698" s="29" t="b">
        <v>0</v>
      </c>
      <c r="BW698" s="29" t="b">
        <v>0</v>
      </c>
      <c r="BX698" s="29" t="b">
        <v>0</v>
      </c>
      <c r="BY698" s="29" t="b">
        <v>1</v>
      </c>
      <c r="BZ698" s="29" t="b">
        <v>0</v>
      </c>
      <c r="CA698" s="29" t="b">
        <v>0</v>
      </c>
      <c r="CB698" s="29">
        <v>1</v>
      </c>
      <c r="CC698" s="29" t="s">
        <v>9848</v>
      </c>
      <c r="CD698" s="29" t="s">
        <v>9849</v>
      </c>
      <c r="CE698" s="29" t="s">
        <v>9850</v>
      </c>
      <c r="CF698" s="29" t="s">
        <v>9851</v>
      </c>
    </row>
    <row r="699" spans="1:84" x14ac:dyDescent="0.25">
      <c r="A699" s="29" t="s">
        <v>9852</v>
      </c>
      <c r="B699" s="29">
        <v>310410942995952</v>
      </c>
      <c r="C699" s="29">
        <v>8.9014103279429894E+19</v>
      </c>
      <c r="D699" s="29">
        <v>353118083539513</v>
      </c>
      <c r="E699" s="29">
        <v>22</v>
      </c>
      <c r="F699" s="29">
        <v>7</v>
      </c>
      <c r="G699" s="29">
        <v>1668</v>
      </c>
      <c r="H699" s="29">
        <v>1668</v>
      </c>
      <c r="I699" s="29" t="s">
        <v>9853</v>
      </c>
      <c r="J699" s="29" t="s">
        <v>9854</v>
      </c>
      <c r="K699" s="50">
        <v>2377151627450750</v>
      </c>
      <c r="L699" s="50">
        <v>9043243551247650</v>
      </c>
      <c r="M699" s="50">
        <v>-5.28382534091294E+16</v>
      </c>
      <c r="N699" s="29" t="s">
        <v>18972</v>
      </c>
      <c r="O699" s="29">
        <v>1</v>
      </c>
      <c r="P699" s="29">
        <v>1</v>
      </c>
      <c r="Q699" s="29" t="s">
        <v>8</v>
      </c>
      <c r="R699" s="29" t="s">
        <v>8</v>
      </c>
      <c r="S699" s="29" t="s">
        <v>8</v>
      </c>
      <c r="T699" s="29" t="s">
        <v>8</v>
      </c>
      <c r="U699" s="29" t="s">
        <v>8</v>
      </c>
      <c r="V699" s="29" t="s">
        <v>8</v>
      </c>
      <c r="W699" s="29" t="s">
        <v>8</v>
      </c>
      <c r="X699" s="29" t="s">
        <v>8</v>
      </c>
      <c r="Y699" s="29" t="s">
        <v>8</v>
      </c>
      <c r="Z699" s="29" t="s">
        <v>8</v>
      </c>
      <c r="AA699" s="29" t="s">
        <v>8</v>
      </c>
      <c r="AB699" s="29" t="s">
        <v>8</v>
      </c>
      <c r="AC699" s="29" t="s">
        <v>8</v>
      </c>
      <c r="AD699" s="29" t="s">
        <v>8</v>
      </c>
      <c r="AE699" s="29" t="s">
        <v>8</v>
      </c>
      <c r="AF699" s="29" t="s">
        <v>8</v>
      </c>
      <c r="AG699" s="29" t="s">
        <v>8</v>
      </c>
      <c r="AH699" s="29" t="s">
        <v>8</v>
      </c>
      <c r="AI699" s="29" t="s">
        <v>8</v>
      </c>
      <c r="AJ699" s="29" t="s">
        <v>8</v>
      </c>
      <c r="AK699" s="29" t="s">
        <v>8</v>
      </c>
      <c r="AL699" s="29" t="s">
        <v>8</v>
      </c>
      <c r="AM699" s="29" t="s">
        <v>8</v>
      </c>
      <c r="AN699" s="29" t="s">
        <v>8</v>
      </c>
      <c r="AO699" s="29" t="s">
        <v>8</v>
      </c>
      <c r="AP699" s="29" t="s">
        <v>8</v>
      </c>
      <c r="AQ699" s="29" t="s">
        <v>8</v>
      </c>
      <c r="AR699" s="29" t="s">
        <v>8</v>
      </c>
      <c r="AS699" s="29" t="s">
        <v>8</v>
      </c>
      <c r="AT699" s="29">
        <v>3</v>
      </c>
      <c r="AU699" s="29" t="s">
        <v>8</v>
      </c>
      <c r="AV699" s="29">
        <v>2</v>
      </c>
      <c r="AW699" s="29">
        <v>2</v>
      </c>
      <c r="AX699" s="29">
        <v>1</v>
      </c>
      <c r="AY699" s="29">
        <v>18</v>
      </c>
      <c r="AZ699" s="29">
        <v>1</v>
      </c>
      <c r="BA699" s="29" t="s">
        <v>8</v>
      </c>
      <c r="BB699" s="29" t="s">
        <v>8</v>
      </c>
      <c r="BC699" s="29" t="s">
        <v>8</v>
      </c>
      <c r="BD699" s="29" t="s">
        <v>8</v>
      </c>
      <c r="BE699" s="29" t="s">
        <v>8</v>
      </c>
      <c r="BF699" s="29" t="s">
        <v>8</v>
      </c>
      <c r="BG699" s="29" t="s">
        <v>8</v>
      </c>
      <c r="BH699" s="29" t="s">
        <v>8</v>
      </c>
      <c r="BI699" s="29" t="s">
        <v>8</v>
      </c>
      <c r="BJ699" s="29" t="s">
        <v>8</v>
      </c>
      <c r="BK699" s="29" t="s">
        <v>8</v>
      </c>
      <c r="BL699" s="29" t="s">
        <v>8</v>
      </c>
      <c r="BM699" s="29" t="s">
        <v>8</v>
      </c>
      <c r="BN699" s="29" t="s">
        <v>8</v>
      </c>
      <c r="BO699" s="29" t="s">
        <v>8</v>
      </c>
      <c r="BP699" s="29" t="s">
        <v>8</v>
      </c>
      <c r="BQ699" s="29" t="s">
        <v>8</v>
      </c>
      <c r="BR699" s="29" t="s">
        <v>8</v>
      </c>
      <c r="BS699" s="29" t="s">
        <v>9613</v>
      </c>
      <c r="BT699" s="29" t="b">
        <v>0</v>
      </c>
      <c r="BU699" s="29" t="b">
        <v>1</v>
      </c>
      <c r="BV699" s="29" t="b">
        <v>0</v>
      </c>
      <c r="BW699" s="29" t="b">
        <v>0</v>
      </c>
      <c r="BX699" s="29" t="b">
        <v>0</v>
      </c>
      <c r="BY699" s="29" t="b">
        <v>1</v>
      </c>
      <c r="BZ699" s="29" t="b">
        <v>0</v>
      </c>
      <c r="CA699" s="29" t="b">
        <v>0</v>
      </c>
      <c r="CB699" s="29">
        <v>1</v>
      </c>
      <c r="CC699" s="29" t="s">
        <v>9855</v>
      </c>
      <c r="CD699" s="29" t="s">
        <v>9856</v>
      </c>
      <c r="CE699" s="29" t="s">
        <v>9857</v>
      </c>
      <c r="CF699" s="29" t="s">
        <v>9858</v>
      </c>
    </row>
    <row r="700" spans="1:84" x14ac:dyDescent="0.25">
      <c r="A700" s="29" t="s">
        <v>9859</v>
      </c>
      <c r="B700" s="29">
        <v>310410942995952</v>
      </c>
      <c r="C700" s="29">
        <v>8.9014103279429894E+19</v>
      </c>
      <c r="D700" s="29">
        <v>353118083539513</v>
      </c>
      <c r="E700" s="29">
        <v>22</v>
      </c>
      <c r="F700" s="29">
        <v>9</v>
      </c>
      <c r="G700" s="29">
        <v>1673</v>
      </c>
      <c r="H700" s="29">
        <v>1673</v>
      </c>
      <c r="I700" s="29" t="s">
        <v>9860</v>
      </c>
      <c r="J700" s="29" t="s">
        <v>9861</v>
      </c>
      <c r="K700" s="50">
        <v>2.37715757862027E+16</v>
      </c>
      <c r="L700" s="50">
        <v>9043239097976810</v>
      </c>
      <c r="M700" s="50">
        <v>-4084470903236980</v>
      </c>
      <c r="N700" s="29" t="s">
        <v>18972</v>
      </c>
      <c r="O700" s="29">
        <v>1</v>
      </c>
      <c r="P700" s="29">
        <v>1</v>
      </c>
      <c r="Q700" s="29" t="s">
        <v>18997</v>
      </c>
      <c r="R700" s="29" t="s">
        <v>8</v>
      </c>
      <c r="S700" s="29" t="s">
        <v>8</v>
      </c>
      <c r="T700" s="29" t="s">
        <v>8</v>
      </c>
      <c r="U700" s="29" t="s">
        <v>8</v>
      </c>
      <c r="V700" s="29">
        <v>4</v>
      </c>
      <c r="W700" s="29" t="s">
        <v>8</v>
      </c>
      <c r="X700" s="29">
        <v>1</v>
      </c>
      <c r="Y700" s="29">
        <v>1</v>
      </c>
      <c r="Z700" s="29">
        <v>2</v>
      </c>
      <c r="AA700" s="29" t="s">
        <v>18982</v>
      </c>
      <c r="AB700" s="29" t="s">
        <v>18983</v>
      </c>
      <c r="AC700" s="29" t="s">
        <v>8</v>
      </c>
      <c r="AD700" s="29" t="s">
        <v>8</v>
      </c>
      <c r="AE700" s="29" t="s">
        <v>8</v>
      </c>
      <c r="AF700" s="29" t="s">
        <v>8</v>
      </c>
      <c r="AG700" s="29" t="s">
        <v>8</v>
      </c>
      <c r="AH700" s="29" t="s">
        <v>8</v>
      </c>
      <c r="AI700" s="29" t="s">
        <v>8</v>
      </c>
      <c r="AJ700" s="29" t="s">
        <v>8</v>
      </c>
      <c r="AK700" s="29" t="s">
        <v>8</v>
      </c>
      <c r="AL700" s="29" t="s">
        <v>8</v>
      </c>
      <c r="AM700" s="29" t="s">
        <v>8</v>
      </c>
      <c r="AN700" s="29" t="s">
        <v>8</v>
      </c>
      <c r="AO700" s="29" t="s">
        <v>8</v>
      </c>
      <c r="AP700" s="29" t="s">
        <v>8</v>
      </c>
      <c r="AQ700" s="29" t="s">
        <v>8</v>
      </c>
      <c r="AR700" s="29" t="s">
        <v>8</v>
      </c>
      <c r="AS700" s="29" t="s">
        <v>8</v>
      </c>
      <c r="AT700" s="29" t="s">
        <v>8</v>
      </c>
      <c r="AU700" s="29" t="s">
        <v>8</v>
      </c>
      <c r="AV700" s="29" t="s">
        <v>8</v>
      </c>
      <c r="AW700" s="29" t="s">
        <v>8</v>
      </c>
      <c r="AX700" s="29" t="s">
        <v>8</v>
      </c>
      <c r="AY700" s="29" t="s">
        <v>8</v>
      </c>
      <c r="AZ700" s="29" t="s">
        <v>8</v>
      </c>
      <c r="BA700" s="29" t="s">
        <v>8</v>
      </c>
      <c r="BB700" s="29" t="s">
        <v>8</v>
      </c>
      <c r="BC700" s="29" t="s">
        <v>8</v>
      </c>
      <c r="BD700" s="29" t="s">
        <v>8</v>
      </c>
      <c r="BE700" s="29" t="s">
        <v>8</v>
      </c>
      <c r="BF700" s="29" t="s">
        <v>8</v>
      </c>
      <c r="BG700" s="29" t="s">
        <v>8</v>
      </c>
      <c r="BH700" s="29" t="s">
        <v>8</v>
      </c>
      <c r="BI700" s="29" t="s">
        <v>8</v>
      </c>
      <c r="BJ700" s="29" t="s">
        <v>8</v>
      </c>
      <c r="BK700" s="29" t="s">
        <v>8</v>
      </c>
      <c r="BL700" s="29" t="s">
        <v>8</v>
      </c>
      <c r="BM700" s="29" t="s">
        <v>8</v>
      </c>
      <c r="BN700" s="29" t="s">
        <v>8</v>
      </c>
      <c r="BO700" s="29" t="s">
        <v>8</v>
      </c>
      <c r="BP700" s="29" t="s">
        <v>8</v>
      </c>
      <c r="BQ700" s="29" t="s">
        <v>8</v>
      </c>
      <c r="BR700" s="29" t="s">
        <v>8</v>
      </c>
      <c r="BS700" s="29" t="s">
        <v>3505</v>
      </c>
      <c r="BT700" s="29" t="b">
        <v>0</v>
      </c>
      <c r="BU700" s="29" t="b">
        <v>1</v>
      </c>
      <c r="BV700" s="29" t="b">
        <v>0</v>
      </c>
      <c r="BW700" s="29" t="b">
        <v>0</v>
      </c>
      <c r="BX700" s="29" t="b">
        <v>0</v>
      </c>
      <c r="BY700" s="29" t="b">
        <v>1</v>
      </c>
      <c r="BZ700" s="29" t="b">
        <v>0</v>
      </c>
      <c r="CA700" s="29" t="b">
        <v>0</v>
      </c>
      <c r="CB700" s="29">
        <v>1</v>
      </c>
      <c r="CC700" s="29" t="s">
        <v>9862</v>
      </c>
      <c r="CD700" s="29" t="s">
        <v>9863</v>
      </c>
      <c r="CE700" s="29" t="s">
        <v>9864</v>
      </c>
      <c r="CF700" s="29" t="s">
        <v>9865</v>
      </c>
    </row>
    <row r="701" spans="1:84" x14ac:dyDescent="0.25">
      <c r="A701" s="29" t="s">
        <v>9866</v>
      </c>
      <c r="B701" s="29">
        <v>310410942995952</v>
      </c>
      <c r="C701" s="29">
        <v>8.9014103279429894E+19</v>
      </c>
      <c r="D701" s="29">
        <v>353118083539513</v>
      </c>
      <c r="E701" s="29">
        <v>22</v>
      </c>
      <c r="F701" s="29">
        <v>7</v>
      </c>
      <c r="G701" s="29">
        <v>1667</v>
      </c>
      <c r="H701" s="29">
        <v>1667</v>
      </c>
      <c r="I701" s="29" t="s">
        <v>9867</v>
      </c>
      <c r="J701" s="29" t="s">
        <v>9868</v>
      </c>
      <c r="K701" s="50">
        <v>2.37716739456977E+16</v>
      </c>
      <c r="L701" s="50">
        <v>904310572931406</v>
      </c>
      <c r="M701" s="50">
        <v>-5.36060086719044E+16</v>
      </c>
      <c r="N701" s="29" t="s">
        <v>18972</v>
      </c>
      <c r="O701" s="29">
        <v>1</v>
      </c>
      <c r="P701" s="29">
        <v>1</v>
      </c>
      <c r="Q701" s="29" t="s">
        <v>8</v>
      </c>
      <c r="R701" s="29" t="s">
        <v>8</v>
      </c>
      <c r="S701" s="29" t="s">
        <v>8</v>
      </c>
      <c r="T701" s="29" t="s">
        <v>8</v>
      </c>
      <c r="U701" s="29" t="s">
        <v>8</v>
      </c>
      <c r="V701" s="29" t="s">
        <v>8</v>
      </c>
      <c r="W701" s="29" t="s">
        <v>8</v>
      </c>
      <c r="X701" s="29" t="s">
        <v>8</v>
      </c>
      <c r="Y701" s="29" t="s">
        <v>8</v>
      </c>
      <c r="Z701" s="29" t="s">
        <v>8</v>
      </c>
      <c r="AA701" s="29" t="s">
        <v>8</v>
      </c>
      <c r="AB701" s="29" t="s">
        <v>8</v>
      </c>
      <c r="AC701" s="29" t="s">
        <v>8</v>
      </c>
      <c r="AD701" s="29" t="s">
        <v>8</v>
      </c>
      <c r="AE701" s="29" t="s">
        <v>8</v>
      </c>
      <c r="AF701" s="29" t="s">
        <v>8</v>
      </c>
      <c r="AG701" s="29" t="s">
        <v>8</v>
      </c>
      <c r="AH701" s="29" t="s">
        <v>8</v>
      </c>
      <c r="AI701" s="29" t="s">
        <v>8</v>
      </c>
      <c r="AJ701" s="29" t="s">
        <v>8</v>
      </c>
      <c r="AK701" s="29" t="s">
        <v>8</v>
      </c>
      <c r="AL701" s="29" t="s">
        <v>8</v>
      </c>
      <c r="AM701" s="29" t="s">
        <v>8</v>
      </c>
      <c r="AN701" s="29" t="s">
        <v>8</v>
      </c>
      <c r="AO701" s="29" t="s">
        <v>8</v>
      </c>
      <c r="AP701" s="29" t="s">
        <v>8</v>
      </c>
      <c r="AQ701" s="29" t="s">
        <v>8</v>
      </c>
      <c r="AR701" s="29" t="s">
        <v>8</v>
      </c>
      <c r="AS701" s="29" t="s">
        <v>8</v>
      </c>
      <c r="AT701" s="29">
        <v>3</v>
      </c>
      <c r="AU701" s="29" t="s">
        <v>8</v>
      </c>
      <c r="AV701" s="29">
        <v>2</v>
      </c>
      <c r="AW701" s="29">
        <v>2</v>
      </c>
      <c r="AX701" s="29">
        <v>0</v>
      </c>
      <c r="AY701" s="29">
        <v>12</v>
      </c>
      <c r="AZ701" s="29">
        <v>1</v>
      </c>
      <c r="BA701" s="29" t="s">
        <v>8</v>
      </c>
      <c r="BB701" s="29" t="s">
        <v>8</v>
      </c>
      <c r="BC701" s="29" t="s">
        <v>8</v>
      </c>
      <c r="BD701" s="29" t="s">
        <v>8</v>
      </c>
      <c r="BE701" s="29" t="s">
        <v>8</v>
      </c>
      <c r="BF701" s="29" t="s">
        <v>8</v>
      </c>
      <c r="BG701" s="29" t="s">
        <v>8</v>
      </c>
      <c r="BH701" s="29" t="s">
        <v>8</v>
      </c>
      <c r="BI701" s="29" t="s">
        <v>8</v>
      </c>
      <c r="BJ701" s="29" t="s">
        <v>8</v>
      </c>
      <c r="BK701" s="29" t="s">
        <v>8</v>
      </c>
      <c r="BL701" s="29" t="s">
        <v>8</v>
      </c>
      <c r="BM701" s="29" t="s">
        <v>8</v>
      </c>
      <c r="BN701" s="29" t="s">
        <v>8</v>
      </c>
      <c r="BO701" s="29" t="s">
        <v>8</v>
      </c>
      <c r="BP701" s="29" t="s">
        <v>8</v>
      </c>
      <c r="BQ701" s="29" t="s">
        <v>8</v>
      </c>
      <c r="BR701" s="29" t="s">
        <v>8</v>
      </c>
      <c r="BS701" s="29" t="s">
        <v>3505</v>
      </c>
      <c r="BT701" s="29" t="b">
        <v>0</v>
      </c>
      <c r="BU701" s="29" t="b">
        <v>1</v>
      </c>
      <c r="BV701" s="29" t="b">
        <v>0</v>
      </c>
      <c r="BW701" s="29" t="b">
        <v>0</v>
      </c>
      <c r="BX701" s="29" t="b">
        <v>0</v>
      </c>
      <c r="BY701" s="29" t="b">
        <v>1</v>
      </c>
      <c r="BZ701" s="29" t="b">
        <v>0</v>
      </c>
      <c r="CA701" s="29" t="b">
        <v>0</v>
      </c>
      <c r="CB701" s="29">
        <v>1</v>
      </c>
      <c r="CC701" s="29" t="s">
        <v>9869</v>
      </c>
      <c r="CD701" s="29" t="s">
        <v>9870</v>
      </c>
      <c r="CE701" s="29" t="s">
        <v>9871</v>
      </c>
      <c r="CF701" s="29" t="s">
        <v>9872</v>
      </c>
    </row>
    <row r="702" spans="1:84" x14ac:dyDescent="0.25">
      <c r="A702" s="29" t="s">
        <v>9873</v>
      </c>
      <c r="B702" s="29">
        <v>310410942995952</v>
      </c>
      <c r="C702" s="29">
        <v>8.9014103279429894E+19</v>
      </c>
      <c r="D702" s="29">
        <v>353118083539513</v>
      </c>
      <c r="E702" s="29">
        <v>22</v>
      </c>
      <c r="F702" s="29">
        <v>9</v>
      </c>
      <c r="G702" s="29">
        <v>1674</v>
      </c>
      <c r="H702" s="29">
        <v>1674</v>
      </c>
      <c r="I702" s="29" t="s">
        <v>9874</v>
      </c>
      <c r="J702" s="29" t="s">
        <v>9875</v>
      </c>
      <c r="K702" s="50">
        <v>2377090161039540</v>
      </c>
      <c r="L702" s="50">
        <v>9043131173804110</v>
      </c>
      <c r="M702" s="50">
        <v>-5219086324881240</v>
      </c>
      <c r="N702" s="29" t="s">
        <v>18972</v>
      </c>
      <c r="O702" s="29">
        <v>1</v>
      </c>
      <c r="P702" s="29">
        <v>1</v>
      </c>
      <c r="Q702" s="29" t="s">
        <v>19003</v>
      </c>
      <c r="R702" s="29" t="s">
        <v>8</v>
      </c>
      <c r="S702" s="29" t="s">
        <v>8</v>
      </c>
      <c r="T702" s="29" t="s">
        <v>8</v>
      </c>
      <c r="U702" s="29" t="s">
        <v>8</v>
      </c>
      <c r="V702" s="29">
        <v>4</v>
      </c>
      <c r="W702" s="29" t="s">
        <v>8</v>
      </c>
      <c r="X702" s="29">
        <v>1</v>
      </c>
      <c r="Y702" s="29">
        <v>1</v>
      </c>
      <c r="Z702" s="29">
        <v>2</v>
      </c>
      <c r="AA702" s="29" t="s">
        <v>18998</v>
      </c>
      <c r="AB702" s="29" t="s">
        <v>18993</v>
      </c>
      <c r="AC702" s="29" t="s">
        <v>8</v>
      </c>
      <c r="AD702" s="29" t="s">
        <v>8</v>
      </c>
      <c r="AE702" s="29" t="s">
        <v>8</v>
      </c>
      <c r="AF702" s="29" t="s">
        <v>8</v>
      </c>
      <c r="AG702" s="29" t="s">
        <v>8</v>
      </c>
      <c r="AH702" s="29" t="s">
        <v>8</v>
      </c>
      <c r="AI702" s="29" t="s">
        <v>8</v>
      </c>
      <c r="AJ702" s="29" t="s">
        <v>8</v>
      </c>
      <c r="AK702" s="29" t="s">
        <v>8</v>
      </c>
      <c r="AL702" s="29" t="s">
        <v>8</v>
      </c>
      <c r="AM702" s="29" t="s">
        <v>8</v>
      </c>
      <c r="AN702" s="29" t="s">
        <v>8</v>
      </c>
      <c r="AO702" s="29" t="s">
        <v>8</v>
      </c>
      <c r="AP702" s="29" t="s">
        <v>8</v>
      </c>
      <c r="AQ702" s="29" t="s">
        <v>8</v>
      </c>
      <c r="AR702" s="29" t="s">
        <v>8</v>
      </c>
      <c r="AS702" s="29" t="s">
        <v>8</v>
      </c>
      <c r="AT702" s="29" t="s">
        <v>8</v>
      </c>
      <c r="AU702" s="29" t="s">
        <v>8</v>
      </c>
      <c r="AV702" s="29" t="s">
        <v>8</v>
      </c>
      <c r="AW702" s="29" t="s">
        <v>8</v>
      </c>
      <c r="AX702" s="29" t="s">
        <v>8</v>
      </c>
      <c r="AY702" s="29" t="s">
        <v>8</v>
      </c>
      <c r="AZ702" s="29" t="s">
        <v>8</v>
      </c>
      <c r="BA702" s="29" t="s">
        <v>8</v>
      </c>
      <c r="BB702" s="29" t="s">
        <v>8</v>
      </c>
      <c r="BC702" s="29" t="s">
        <v>8</v>
      </c>
      <c r="BD702" s="29" t="s">
        <v>8</v>
      </c>
      <c r="BE702" s="29" t="s">
        <v>8</v>
      </c>
      <c r="BF702" s="29" t="s">
        <v>8</v>
      </c>
      <c r="BG702" s="29" t="s">
        <v>8</v>
      </c>
      <c r="BH702" s="29" t="s">
        <v>8</v>
      </c>
      <c r="BI702" s="29" t="s">
        <v>8</v>
      </c>
      <c r="BJ702" s="29" t="s">
        <v>8</v>
      </c>
      <c r="BK702" s="29" t="s">
        <v>8</v>
      </c>
      <c r="BL702" s="29" t="s">
        <v>8</v>
      </c>
      <c r="BM702" s="29" t="s">
        <v>8</v>
      </c>
      <c r="BN702" s="29" t="s">
        <v>8</v>
      </c>
      <c r="BO702" s="29" t="s">
        <v>8</v>
      </c>
      <c r="BP702" s="29" t="s">
        <v>8</v>
      </c>
      <c r="BQ702" s="29" t="s">
        <v>8</v>
      </c>
      <c r="BR702" s="29" t="s">
        <v>8</v>
      </c>
      <c r="BS702" s="29" t="s">
        <v>3505</v>
      </c>
      <c r="BT702" s="29" t="b">
        <v>0</v>
      </c>
      <c r="BU702" s="29" t="b">
        <v>1</v>
      </c>
      <c r="BV702" s="29" t="b">
        <v>0</v>
      </c>
      <c r="BW702" s="29" t="b">
        <v>0</v>
      </c>
      <c r="BX702" s="29" t="b">
        <v>0</v>
      </c>
      <c r="BY702" s="29" t="b">
        <v>1</v>
      </c>
      <c r="BZ702" s="29" t="b">
        <v>0</v>
      </c>
      <c r="CA702" s="29" t="b">
        <v>0</v>
      </c>
      <c r="CB702" s="29">
        <v>1</v>
      </c>
      <c r="CC702" s="29" t="s">
        <v>9876</v>
      </c>
      <c r="CD702" s="29" t="s">
        <v>9877</v>
      </c>
      <c r="CE702" s="29" t="s">
        <v>9878</v>
      </c>
      <c r="CF702" s="29" t="s">
        <v>9879</v>
      </c>
    </row>
    <row r="703" spans="1:84" x14ac:dyDescent="0.25">
      <c r="A703" s="29" t="s">
        <v>9880</v>
      </c>
      <c r="B703" s="29">
        <v>310410942995952</v>
      </c>
      <c r="C703" s="29">
        <v>8.9014103279429894E+19</v>
      </c>
      <c r="D703" s="29">
        <v>353118083539513</v>
      </c>
      <c r="E703" s="29">
        <v>22</v>
      </c>
      <c r="F703" s="29">
        <v>3</v>
      </c>
      <c r="G703" s="29">
        <v>1670</v>
      </c>
      <c r="H703" s="29">
        <v>1670</v>
      </c>
      <c r="I703" s="29" t="s">
        <v>9881</v>
      </c>
      <c r="J703" s="29" t="s">
        <v>9882</v>
      </c>
      <c r="K703" s="50">
        <v>2.37704494701256E+16</v>
      </c>
      <c r="L703" s="50">
        <v>9043114523572790</v>
      </c>
      <c r="M703" s="50">
        <v>-4.7001448012748896E+16</v>
      </c>
      <c r="N703" s="29" t="s">
        <v>18972</v>
      </c>
      <c r="O703" s="29">
        <v>1</v>
      </c>
      <c r="P703" s="29">
        <v>1</v>
      </c>
      <c r="Q703" s="29" t="s">
        <v>19102</v>
      </c>
      <c r="R703" s="29" t="s">
        <v>8</v>
      </c>
      <c r="S703" s="29" t="s">
        <v>8</v>
      </c>
      <c r="T703" s="29" t="s">
        <v>8</v>
      </c>
      <c r="U703" s="29" t="s">
        <v>8</v>
      </c>
      <c r="V703" s="29" t="s">
        <v>8</v>
      </c>
      <c r="W703" s="29" t="s">
        <v>8</v>
      </c>
      <c r="X703" s="29" t="s">
        <v>8</v>
      </c>
      <c r="Y703" s="29" t="s">
        <v>8</v>
      </c>
      <c r="Z703" s="29" t="s">
        <v>8</v>
      </c>
      <c r="AA703" s="29" t="s">
        <v>8</v>
      </c>
      <c r="AB703" s="29" t="s">
        <v>8</v>
      </c>
      <c r="AC703" s="29" t="s">
        <v>8</v>
      </c>
      <c r="AD703" s="29" t="s">
        <v>8</v>
      </c>
      <c r="AE703" s="29" t="s">
        <v>8</v>
      </c>
      <c r="AF703" s="29" t="s">
        <v>8</v>
      </c>
      <c r="AG703" s="29">
        <v>1</v>
      </c>
      <c r="AH703" s="29">
        <v>6</v>
      </c>
      <c r="AI703" s="29" t="s">
        <v>9840</v>
      </c>
      <c r="AJ703" s="29">
        <v>2</v>
      </c>
      <c r="AK703" s="29" t="s">
        <v>18998</v>
      </c>
      <c r="AL703" s="29" t="s">
        <v>18993</v>
      </c>
      <c r="AM703" s="29" t="s">
        <v>8</v>
      </c>
      <c r="AN703" s="29" t="s">
        <v>8</v>
      </c>
      <c r="AO703" s="29" t="s">
        <v>8</v>
      </c>
      <c r="AP703" s="29" t="s">
        <v>8</v>
      </c>
      <c r="AQ703" s="29" t="s">
        <v>8</v>
      </c>
      <c r="AR703" s="29" t="s">
        <v>8</v>
      </c>
      <c r="AS703" s="29" t="s">
        <v>8</v>
      </c>
      <c r="AT703" s="29" t="s">
        <v>8</v>
      </c>
      <c r="AU703" s="29" t="s">
        <v>8</v>
      </c>
      <c r="AV703" s="29" t="s">
        <v>8</v>
      </c>
      <c r="AW703" s="29" t="s">
        <v>8</v>
      </c>
      <c r="AX703" s="29" t="s">
        <v>8</v>
      </c>
      <c r="AY703" s="29" t="s">
        <v>8</v>
      </c>
      <c r="AZ703" s="29" t="s">
        <v>8</v>
      </c>
      <c r="BA703" s="29" t="s">
        <v>8</v>
      </c>
      <c r="BB703" s="29" t="s">
        <v>8</v>
      </c>
      <c r="BC703" s="29" t="s">
        <v>8</v>
      </c>
      <c r="BD703" s="29" t="s">
        <v>8</v>
      </c>
      <c r="BE703" s="29" t="s">
        <v>8</v>
      </c>
      <c r="BF703" s="29" t="s">
        <v>8</v>
      </c>
      <c r="BG703" s="29" t="s">
        <v>8</v>
      </c>
      <c r="BH703" s="29" t="s">
        <v>8</v>
      </c>
      <c r="BI703" s="29" t="s">
        <v>8</v>
      </c>
      <c r="BJ703" s="29" t="s">
        <v>8</v>
      </c>
      <c r="BK703" s="29" t="s">
        <v>8</v>
      </c>
      <c r="BL703" s="29" t="s">
        <v>8</v>
      </c>
      <c r="BM703" s="29" t="s">
        <v>8</v>
      </c>
      <c r="BN703" s="29" t="s">
        <v>8</v>
      </c>
      <c r="BO703" s="29" t="s">
        <v>8</v>
      </c>
      <c r="BP703" s="29" t="s">
        <v>8</v>
      </c>
      <c r="BQ703" s="29" t="s">
        <v>8</v>
      </c>
      <c r="BR703" s="29" t="s">
        <v>8</v>
      </c>
      <c r="BS703" s="29" t="s">
        <v>9613</v>
      </c>
      <c r="BT703" s="29" t="b">
        <v>0</v>
      </c>
      <c r="BU703" s="29" t="b">
        <v>1</v>
      </c>
      <c r="BV703" s="29" t="b">
        <v>0</v>
      </c>
      <c r="BW703" s="29" t="b">
        <v>0</v>
      </c>
      <c r="BX703" s="29" t="b">
        <v>0</v>
      </c>
      <c r="BY703" s="29" t="b">
        <v>1</v>
      </c>
      <c r="BZ703" s="29" t="b">
        <v>0</v>
      </c>
      <c r="CA703" s="29" t="b">
        <v>0</v>
      </c>
      <c r="CB703" s="29">
        <v>1</v>
      </c>
      <c r="CC703" s="29" t="s">
        <v>9883</v>
      </c>
      <c r="CD703" s="29" t="s">
        <v>9884</v>
      </c>
      <c r="CE703" s="41" t="s">
        <v>9885</v>
      </c>
      <c r="CF703" s="29" t="s">
        <v>9886</v>
      </c>
    </row>
    <row r="704" spans="1:84" x14ac:dyDescent="0.25">
      <c r="A704" s="29" t="s">
        <v>9887</v>
      </c>
      <c r="B704" s="29">
        <v>310410937271141</v>
      </c>
      <c r="C704" s="29">
        <v>8.9014103279372698E+19</v>
      </c>
      <c r="D704" s="29">
        <v>353118083209307</v>
      </c>
      <c r="E704" s="29">
        <v>22</v>
      </c>
      <c r="F704" s="29">
        <v>2</v>
      </c>
      <c r="G704" s="29">
        <v>1681</v>
      </c>
      <c r="H704" s="29">
        <v>1681</v>
      </c>
      <c r="I704" s="29" t="s">
        <v>9888</v>
      </c>
      <c r="J704" s="29" t="s">
        <v>9889</v>
      </c>
      <c r="K704" s="50">
        <v>2377266683261940</v>
      </c>
      <c r="L704" s="50">
        <v>9042776494400060</v>
      </c>
      <c r="M704" s="50">
        <v>-5191859039453620</v>
      </c>
      <c r="N704" s="29" t="s">
        <v>18977</v>
      </c>
      <c r="O704" s="29">
        <v>1</v>
      </c>
      <c r="P704" s="29">
        <v>1</v>
      </c>
      <c r="Q704" s="29" t="s">
        <v>8</v>
      </c>
      <c r="R704" s="29" t="s">
        <v>8</v>
      </c>
      <c r="S704" s="29" t="s">
        <v>8</v>
      </c>
      <c r="T704" s="29" t="s">
        <v>8</v>
      </c>
      <c r="U704" s="29" t="s">
        <v>8</v>
      </c>
      <c r="V704" s="29" t="s">
        <v>8</v>
      </c>
      <c r="W704" s="29" t="s">
        <v>8</v>
      </c>
      <c r="X704" s="29" t="s">
        <v>8</v>
      </c>
      <c r="Y704" s="29" t="s">
        <v>8</v>
      </c>
      <c r="Z704" s="29" t="s">
        <v>8</v>
      </c>
      <c r="AA704" s="29" t="s">
        <v>8</v>
      </c>
      <c r="AB704" s="29" t="s">
        <v>8</v>
      </c>
      <c r="AC704" s="29" t="s">
        <v>8</v>
      </c>
      <c r="AD704" s="29">
        <v>1</v>
      </c>
      <c r="AE704" s="29" t="s">
        <v>8</v>
      </c>
      <c r="AF704" s="29">
        <v>2</v>
      </c>
      <c r="AG704" s="29" t="s">
        <v>8</v>
      </c>
      <c r="AH704" s="29" t="s">
        <v>8</v>
      </c>
      <c r="AI704" s="29" t="s">
        <v>8</v>
      </c>
      <c r="AJ704" s="29" t="s">
        <v>8</v>
      </c>
      <c r="AK704" s="29" t="s">
        <v>8</v>
      </c>
      <c r="AL704" s="29" t="s">
        <v>8</v>
      </c>
      <c r="AM704" s="29" t="s">
        <v>8</v>
      </c>
      <c r="AN704" s="29" t="s">
        <v>8</v>
      </c>
      <c r="AO704" s="29" t="s">
        <v>8</v>
      </c>
      <c r="AP704" s="29" t="s">
        <v>8</v>
      </c>
      <c r="AQ704" s="29" t="s">
        <v>8</v>
      </c>
      <c r="AR704" s="29" t="s">
        <v>8</v>
      </c>
      <c r="AS704" s="29" t="s">
        <v>8</v>
      </c>
      <c r="AT704" s="29" t="s">
        <v>8</v>
      </c>
      <c r="AU704" s="29" t="s">
        <v>8</v>
      </c>
      <c r="AV704" s="29" t="s">
        <v>8</v>
      </c>
      <c r="AW704" s="29" t="s">
        <v>8</v>
      </c>
      <c r="AX704" s="29" t="s">
        <v>8</v>
      </c>
      <c r="AY704" s="29" t="s">
        <v>8</v>
      </c>
      <c r="AZ704" s="29" t="s">
        <v>8</v>
      </c>
      <c r="BA704" s="29" t="s">
        <v>8</v>
      </c>
      <c r="BB704" s="29" t="s">
        <v>8</v>
      </c>
      <c r="BC704" s="29" t="s">
        <v>8</v>
      </c>
      <c r="BD704" s="29" t="s">
        <v>8</v>
      </c>
      <c r="BE704" s="29" t="s">
        <v>8</v>
      </c>
      <c r="BF704" s="29" t="s">
        <v>8</v>
      </c>
      <c r="BG704" s="29" t="s">
        <v>8</v>
      </c>
      <c r="BH704" s="29" t="s">
        <v>8</v>
      </c>
      <c r="BI704" s="29" t="s">
        <v>8</v>
      </c>
      <c r="BJ704" s="29" t="s">
        <v>8</v>
      </c>
      <c r="BK704" s="29" t="s">
        <v>8</v>
      </c>
      <c r="BL704" s="29" t="s">
        <v>8</v>
      </c>
      <c r="BM704" s="29" t="s">
        <v>8</v>
      </c>
      <c r="BN704" s="29" t="s">
        <v>8</v>
      </c>
      <c r="BO704" s="29" t="s">
        <v>8</v>
      </c>
      <c r="BP704" s="29" t="s">
        <v>8</v>
      </c>
      <c r="BQ704" s="29" t="s">
        <v>8</v>
      </c>
      <c r="BR704" s="29" t="s">
        <v>8</v>
      </c>
      <c r="BS704" s="29" t="s">
        <v>6560</v>
      </c>
      <c r="BT704" s="29" t="b">
        <v>0</v>
      </c>
      <c r="BU704" s="29" t="b">
        <v>0</v>
      </c>
      <c r="BV704" s="29" t="b">
        <v>0</v>
      </c>
      <c r="BW704" s="29" t="b">
        <v>1</v>
      </c>
      <c r="BX704" s="29" t="b">
        <v>1</v>
      </c>
      <c r="BY704" s="29" t="b">
        <v>0</v>
      </c>
      <c r="BZ704" s="29" t="b">
        <v>0</v>
      </c>
      <c r="CA704" s="29" t="b">
        <v>0</v>
      </c>
      <c r="CB704" s="29">
        <v>1</v>
      </c>
      <c r="CC704" s="29" t="s">
        <v>9890</v>
      </c>
      <c r="CD704" s="29" t="s">
        <v>9891</v>
      </c>
      <c r="CE704" s="29" t="s">
        <v>9892</v>
      </c>
      <c r="CF704" s="29" t="s">
        <v>9893</v>
      </c>
    </row>
    <row r="705" spans="1:84" x14ac:dyDescent="0.25">
      <c r="A705" s="29" t="s">
        <v>9894</v>
      </c>
      <c r="B705" s="29">
        <v>310410937271141</v>
      </c>
      <c r="C705" s="29">
        <v>8.9014103279372698E+19</v>
      </c>
      <c r="D705" s="29">
        <v>353118083209307</v>
      </c>
      <c r="E705" s="29">
        <v>22</v>
      </c>
      <c r="F705" s="29">
        <v>8</v>
      </c>
      <c r="G705" s="29">
        <v>1675</v>
      </c>
      <c r="H705" s="29">
        <v>1675</v>
      </c>
      <c r="I705" s="29" t="s">
        <v>9895</v>
      </c>
      <c r="J705" s="29" t="s">
        <v>9896</v>
      </c>
      <c r="K705" s="50">
        <v>2.37723682907229E+16</v>
      </c>
      <c r="L705" s="50">
        <v>904305836707499</v>
      </c>
      <c r="M705" s="50">
        <v>-4564722868859950</v>
      </c>
      <c r="N705" s="29" t="s">
        <v>18972</v>
      </c>
      <c r="O705" s="29">
        <v>2</v>
      </c>
      <c r="P705" s="29">
        <v>1</v>
      </c>
      <c r="Q705" s="29" t="s">
        <v>8</v>
      </c>
      <c r="R705" s="29">
        <v>2</v>
      </c>
      <c r="S705" s="29">
        <v>2</v>
      </c>
      <c r="T705" s="29" t="s">
        <v>8</v>
      </c>
      <c r="U705" s="29">
        <v>10</v>
      </c>
      <c r="V705" s="29" t="s">
        <v>8</v>
      </c>
      <c r="W705" s="29" t="s">
        <v>8</v>
      </c>
      <c r="X705" s="29" t="s">
        <v>8</v>
      </c>
      <c r="Y705" s="29" t="s">
        <v>8</v>
      </c>
      <c r="Z705" s="29" t="s">
        <v>8</v>
      </c>
      <c r="AA705" s="29" t="s">
        <v>8</v>
      </c>
      <c r="AB705" s="29" t="s">
        <v>8</v>
      </c>
      <c r="AC705" s="29" t="s">
        <v>8</v>
      </c>
      <c r="AD705" s="29" t="s">
        <v>8</v>
      </c>
      <c r="AE705" s="29" t="s">
        <v>8</v>
      </c>
      <c r="AF705" s="29" t="s">
        <v>8</v>
      </c>
      <c r="AG705" s="29" t="s">
        <v>8</v>
      </c>
      <c r="AH705" s="29" t="s">
        <v>8</v>
      </c>
      <c r="AI705" s="29" t="s">
        <v>8</v>
      </c>
      <c r="AJ705" s="29" t="s">
        <v>8</v>
      </c>
      <c r="AK705" s="29" t="s">
        <v>8</v>
      </c>
      <c r="AL705" s="29" t="s">
        <v>8</v>
      </c>
      <c r="AM705" s="29" t="s">
        <v>8</v>
      </c>
      <c r="AN705" s="29" t="s">
        <v>8</v>
      </c>
      <c r="AO705" s="29" t="s">
        <v>8</v>
      </c>
      <c r="AP705" s="29" t="s">
        <v>8</v>
      </c>
      <c r="AQ705" s="29" t="s">
        <v>8</v>
      </c>
      <c r="AR705" s="29" t="s">
        <v>8</v>
      </c>
      <c r="AS705" s="29" t="s">
        <v>8</v>
      </c>
      <c r="AT705" s="29" t="s">
        <v>8</v>
      </c>
      <c r="AU705" s="29" t="s">
        <v>8</v>
      </c>
      <c r="AV705" s="29" t="s">
        <v>8</v>
      </c>
      <c r="AW705" s="29" t="s">
        <v>8</v>
      </c>
      <c r="AX705" s="29" t="s">
        <v>8</v>
      </c>
      <c r="AY705" s="29" t="s">
        <v>8</v>
      </c>
      <c r="AZ705" s="29" t="s">
        <v>8</v>
      </c>
      <c r="BA705" s="29" t="s">
        <v>8</v>
      </c>
      <c r="BB705" s="29" t="s">
        <v>8</v>
      </c>
      <c r="BC705" s="29" t="s">
        <v>8</v>
      </c>
      <c r="BD705" s="29" t="s">
        <v>8</v>
      </c>
      <c r="BE705" s="29" t="s">
        <v>8</v>
      </c>
      <c r="BF705" s="29" t="s">
        <v>8</v>
      </c>
      <c r="BG705" s="29" t="s">
        <v>8</v>
      </c>
      <c r="BH705" s="29" t="s">
        <v>8</v>
      </c>
      <c r="BI705" s="29" t="s">
        <v>8</v>
      </c>
      <c r="BJ705" s="29" t="s">
        <v>8</v>
      </c>
      <c r="BK705" s="29" t="s">
        <v>8</v>
      </c>
      <c r="BL705" s="29" t="s">
        <v>8</v>
      </c>
      <c r="BM705" s="29" t="s">
        <v>8</v>
      </c>
      <c r="BN705" s="29" t="s">
        <v>8</v>
      </c>
      <c r="BO705" s="29" t="s">
        <v>8</v>
      </c>
      <c r="BP705" s="29" t="s">
        <v>8</v>
      </c>
      <c r="BQ705" s="29" t="s">
        <v>8</v>
      </c>
      <c r="BR705" s="29" t="s">
        <v>8</v>
      </c>
      <c r="BS705" s="29" t="s">
        <v>5147</v>
      </c>
      <c r="BT705" s="29" t="b">
        <v>0</v>
      </c>
      <c r="BU705" s="29" t="b">
        <v>0</v>
      </c>
      <c r="BV705" s="29" t="b">
        <v>0</v>
      </c>
      <c r="BW705" s="29" t="b">
        <v>1</v>
      </c>
      <c r="BX705" s="29" t="b">
        <v>1</v>
      </c>
      <c r="BY705" s="29" t="b">
        <v>0</v>
      </c>
      <c r="BZ705" s="29" t="b">
        <v>0</v>
      </c>
      <c r="CA705" s="29" t="b">
        <v>0</v>
      </c>
      <c r="CB705" s="29">
        <v>1</v>
      </c>
      <c r="CC705" s="29" t="s">
        <v>9897</v>
      </c>
      <c r="CD705" s="29" t="s">
        <v>9898</v>
      </c>
      <c r="CE705" s="29" t="s">
        <v>9899</v>
      </c>
      <c r="CF705" s="29" t="s">
        <v>9900</v>
      </c>
    </row>
    <row r="706" spans="1:84" x14ac:dyDescent="0.25">
      <c r="A706" s="29" t="s">
        <v>9901</v>
      </c>
      <c r="B706" s="29">
        <v>310410937271141</v>
      </c>
      <c r="C706" s="29">
        <v>8.9014103279372698E+19</v>
      </c>
      <c r="D706" s="29">
        <v>353118083209307</v>
      </c>
      <c r="E706" s="29">
        <v>22</v>
      </c>
      <c r="F706" s="29">
        <v>5</v>
      </c>
      <c r="G706" s="29">
        <v>1677</v>
      </c>
      <c r="H706" s="29">
        <v>1677</v>
      </c>
      <c r="I706" s="29" t="s">
        <v>9902</v>
      </c>
      <c r="J706" s="29" t="s">
        <v>9903</v>
      </c>
      <c r="K706" s="50">
        <v>2377289678536180</v>
      </c>
      <c r="L706" s="50">
        <v>9043058629465440</v>
      </c>
      <c r="M706" s="50">
        <v>-3986328007432280</v>
      </c>
      <c r="N706" s="29" t="s">
        <v>18972</v>
      </c>
      <c r="O706" s="29">
        <v>2</v>
      </c>
      <c r="P706" s="29">
        <v>1</v>
      </c>
      <c r="Q706" s="29" t="s">
        <v>19240</v>
      </c>
      <c r="R706" s="29" t="s">
        <v>8</v>
      </c>
      <c r="S706" s="29" t="s">
        <v>8</v>
      </c>
      <c r="T706" s="29" t="s">
        <v>8</v>
      </c>
      <c r="U706" s="29" t="s">
        <v>8</v>
      </c>
      <c r="V706" s="29" t="s">
        <v>8</v>
      </c>
      <c r="W706" s="29" t="s">
        <v>8</v>
      </c>
      <c r="X706" s="29" t="s">
        <v>8</v>
      </c>
      <c r="Y706" s="29" t="s">
        <v>8</v>
      </c>
      <c r="Z706" s="29" t="s">
        <v>8</v>
      </c>
      <c r="AA706" s="29" t="s">
        <v>8</v>
      </c>
      <c r="AB706" s="29" t="s">
        <v>8</v>
      </c>
      <c r="AC706" s="29" t="s">
        <v>8</v>
      </c>
      <c r="AD706" s="29" t="s">
        <v>8</v>
      </c>
      <c r="AE706" s="29" t="s">
        <v>8</v>
      </c>
      <c r="AF706" s="29" t="s">
        <v>8</v>
      </c>
      <c r="AG706" s="29" t="s">
        <v>8</v>
      </c>
      <c r="AH706" s="29" t="s">
        <v>8</v>
      </c>
      <c r="AI706" s="29" t="s">
        <v>8</v>
      </c>
      <c r="AJ706" s="29" t="s">
        <v>8</v>
      </c>
      <c r="AK706" s="29" t="s">
        <v>8</v>
      </c>
      <c r="AL706" s="29" t="s">
        <v>8</v>
      </c>
      <c r="AM706" s="29" t="s">
        <v>8</v>
      </c>
      <c r="AN706" s="29" t="s">
        <v>8</v>
      </c>
      <c r="AO706" s="29" t="s">
        <v>8</v>
      </c>
      <c r="AP706" s="29" t="s">
        <v>8</v>
      </c>
      <c r="AQ706" s="29" t="s">
        <v>8</v>
      </c>
      <c r="AR706" s="29" t="s">
        <v>8</v>
      </c>
      <c r="AS706" s="29" t="s">
        <v>8</v>
      </c>
      <c r="AT706" s="29" t="s">
        <v>8</v>
      </c>
      <c r="AU706" s="29" t="s">
        <v>8</v>
      </c>
      <c r="AV706" s="29" t="s">
        <v>8</v>
      </c>
      <c r="AW706" s="29" t="s">
        <v>8</v>
      </c>
      <c r="AX706" s="29" t="s">
        <v>8</v>
      </c>
      <c r="AY706" s="29" t="s">
        <v>8</v>
      </c>
      <c r="AZ706" s="29" t="s">
        <v>8</v>
      </c>
      <c r="BA706" s="29">
        <v>2</v>
      </c>
      <c r="BB706" s="29" t="s">
        <v>8</v>
      </c>
      <c r="BC706" s="29" t="s">
        <v>8</v>
      </c>
      <c r="BD706" s="29" t="s">
        <v>8</v>
      </c>
      <c r="BE706" s="29" t="s">
        <v>8</v>
      </c>
      <c r="BF706" s="29" t="s">
        <v>8</v>
      </c>
      <c r="BG706" s="29" t="s">
        <v>8</v>
      </c>
      <c r="BH706" s="29" t="s">
        <v>8</v>
      </c>
      <c r="BI706" s="29" t="s">
        <v>8</v>
      </c>
      <c r="BJ706" s="29" t="s">
        <v>8</v>
      </c>
      <c r="BK706" s="29" t="s">
        <v>8</v>
      </c>
      <c r="BL706" s="29" t="s">
        <v>8</v>
      </c>
      <c r="BM706" s="29" t="s">
        <v>8</v>
      </c>
      <c r="BN706" s="29" t="s">
        <v>8</v>
      </c>
      <c r="BO706" s="29" t="s">
        <v>8</v>
      </c>
      <c r="BP706" s="29" t="s">
        <v>8</v>
      </c>
      <c r="BQ706" s="29" t="s">
        <v>8</v>
      </c>
      <c r="BR706" s="29" t="s">
        <v>8</v>
      </c>
      <c r="BS706" s="29" t="s">
        <v>6975</v>
      </c>
      <c r="BT706" s="29" t="b">
        <v>0</v>
      </c>
      <c r="BU706" s="29" t="b">
        <v>0</v>
      </c>
      <c r="BV706" s="29" t="b">
        <v>0</v>
      </c>
      <c r="BW706" s="29" t="b">
        <v>1</v>
      </c>
      <c r="BX706" s="29" t="b">
        <v>1</v>
      </c>
      <c r="BY706" s="29" t="b">
        <v>0</v>
      </c>
      <c r="BZ706" s="29" t="b">
        <v>0</v>
      </c>
      <c r="CA706" s="29" t="b">
        <v>0</v>
      </c>
      <c r="CB706" s="29">
        <v>1</v>
      </c>
      <c r="CC706" s="29" t="s">
        <v>9904</v>
      </c>
      <c r="CD706" s="29" t="s">
        <v>9905</v>
      </c>
      <c r="CE706" s="29" t="s">
        <v>9906</v>
      </c>
      <c r="CF706" s="29" t="s">
        <v>9907</v>
      </c>
    </row>
    <row r="707" spans="1:84" x14ac:dyDescent="0.25">
      <c r="A707" s="29" t="s">
        <v>9908</v>
      </c>
      <c r="B707" s="29">
        <v>310410937271141</v>
      </c>
      <c r="C707" s="29">
        <v>8.9014103279372698E+19</v>
      </c>
      <c r="D707" s="29">
        <v>353118083209307</v>
      </c>
      <c r="E707" s="29">
        <v>22</v>
      </c>
      <c r="F707" s="29">
        <v>5</v>
      </c>
      <c r="G707" s="29">
        <v>1678</v>
      </c>
      <c r="H707" s="29">
        <v>1678</v>
      </c>
      <c r="I707" s="29" t="s">
        <v>9909</v>
      </c>
      <c r="J707" s="29" t="s">
        <v>9910</v>
      </c>
      <c r="K707" s="50">
        <v>2.37724328144316E+16</v>
      </c>
      <c r="L707" s="50">
        <v>9043096425095070</v>
      </c>
      <c r="M707" s="50">
        <v>-5244381377900050</v>
      </c>
      <c r="N707" s="29" t="s">
        <v>18972</v>
      </c>
      <c r="O707" s="29">
        <v>2</v>
      </c>
      <c r="P707" s="29">
        <v>1</v>
      </c>
      <c r="Q707" s="29" t="s">
        <v>19241</v>
      </c>
      <c r="R707" s="29" t="s">
        <v>8</v>
      </c>
      <c r="S707" s="29" t="s">
        <v>8</v>
      </c>
      <c r="T707" s="29" t="s">
        <v>8</v>
      </c>
      <c r="U707" s="29" t="s">
        <v>8</v>
      </c>
      <c r="V707" s="29" t="s">
        <v>8</v>
      </c>
      <c r="W707" s="29" t="s">
        <v>8</v>
      </c>
      <c r="X707" s="29" t="s">
        <v>8</v>
      </c>
      <c r="Y707" s="29" t="s">
        <v>8</v>
      </c>
      <c r="Z707" s="29" t="s">
        <v>8</v>
      </c>
      <c r="AA707" s="29" t="s">
        <v>8</v>
      </c>
      <c r="AB707" s="29" t="s">
        <v>8</v>
      </c>
      <c r="AC707" s="29" t="s">
        <v>8</v>
      </c>
      <c r="AD707" s="29" t="s">
        <v>8</v>
      </c>
      <c r="AE707" s="29" t="s">
        <v>8</v>
      </c>
      <c r="AF707" s="29" t="s">
        <v>8</v>
      </c>
      <c r="AG707" s="29" t="s">
        <v>8</v>
      </c>
      <c r="AH707" s="29" t="s">
        <v>8</v>
      </c>
      <c r="AI707" s="29" t="s">
        <v>8</v>
      </c>
      <c r="AJ707" s="29" t="s">
        <v>8</v>
      </c>
      <c r="AK707" s="29" t="s">
        <v>8</v>
      </c>
      <c r="AL707" s="29" t="s">
        <v>8</v>
      </c>
      <c r="AM707" s="29" t="s">
        <v>8</v>
      </c>
      <c r="AN707" s="29" t="s">
        <v>8</v>
      </c>
      <c r="AO707" s="29" t="s">
        <v>8</v>
      </c>
      <c r="AP707" s="29" t="s">
        <v>8</v>
      </c>
      <c r="AQ707" s="29" t="s">
        <v>8</v>
      </c>
      <c r="AR707" s="29" t="s">
        <v>8</v>
      </c>
      <c r="AS707" s="29" t="s">
        <v>8</v>
      </c>
      <c r="AT707" s="29" t="s">
        <v>8</v>
      </c>
      <c r="AU707" s="29" t="s">
        <v>8</v>
      </c>
      <c r="AV707" s="29" t="s">
        <v>8</v>
      </c>
      <c r="AW707" s="29" t="s">
        <v>8</v>
      </c>
      <c r="AX707" s="29" t="s">
        <v>8</v>
      </c>
      <c r="AY707" s="29" t="s">
        <v>8</v>
      </c>
      <c r="AZ707" s="29" t="s">
        <v>8</v>
      </c>
      <c r="BA707" s="29">
        <v>2</v>
      </c>
      <c r="BB707" s="29" t="s">
        <v>8</v>
      </c>
      <c r="BC707" s="29" t="s">
        <v>8</v>
      </c>
      <c r="BD707" s="29" t="s">
        <v>8</v>
      </c>
      <c r="BE707" s="29" t="s">
        <v>8</v>
      </c>
      <c r="BF707" s="29" t="s">
        <v>8</v>
      </c>
      <c r="BG707" s="29" t="s">
        <v>8</v>
      </c>
      <c r="BH707" s="29" t="s">
        <v>8</v>
      </c>
      <c r="BI707" s="29" t="s">
        <v>8</v>
      </c>
      <c r="BJ707" s="29" t="s">
        <v>8</v>
      </c>
      <c r="BK707" s="29" t="s">
        <v>8</v>
      </c>
      <c r="BL707" s="29" t="s">
        <v>8</v>
      </c>
      <c r="BM707" s="29" t="s">
        <v>8</v>
      </c>
      <c r="BN707" s="29" t="s">
        <v>8</v>
      </c>
      <c r="BO707" s="29" t="s">
        <v>8</v>
      </c>
      <c r="BP707" s="29" t="s">
        <v>8</v>
      </c>
      <c r="BQ707" s="29" t="s">
        <v>8</v>
      </c>
      <c r="BR707" s="29" t="s">
        <v>8</v>
      </c>
      <c r="BS707" s="29" t="s">
        <v>9911</v>
      </c>
      <c r="BT707" s="29" t="b">
        <v>0</v>
      </c>
      <c r="BU707" s="29" t="b">
        <v>0</v>
      </c>
      <c r="BV707" s="29" t="b">
        <v>0</v>
      </c>
      <c r="BW707" s="29" t="b">
        <v>1</v>
      </c>
      <c r="BX707" s="29" t="b">
        <v>1</v>
      </c>
      <c r="BY707" s="29" t="b">
        <v>0</v>
      </c>
      <c r="BZ707" s="29" t="b">
        <v>0</v>
      </c>
      <c r="CA707" s="29" t="b">
        <v>0</v>
      </c>
      <c r="CB707" s="29">
        <v>1</v>
      </c>
      <c r="CC707" s="29" t="s">
        <v>9912</v>
      </c>
      <c r="CD707" s="29" t="s">
        <v>9913</v>
      </c>
      <c r="CE707" s="29" t="s">
        <v>9914</v>
      </c>
      <c r="CF707" s="29" t="s">
        <v>9915</v>
      </c>
    </row>
    <row r="708" spans="1:84" x14ac:dyDescent="0.25">
      <c r="A708" s="29" t="s">
        <v>9916</v>
      </c>
      <c r="B708" s="29">
        <v>310410937271141</v>
      </c>
      <c r="C708" s="29">
        <v>8.9014103279372698E+19</v>
      </c>
      <c r="D708" s="29">
        <v>353118083209307</v>
      </c>
      <c r="E708" s="29">
        <v>22</v>
      </c>
      <c r="F708" s="29">
        <v>8</v>
      </c>
      <c r="G708" s="29">
        <v>1676</v>
      </c>
      <c r="H708" s="29">
        <v>1676</v>
      </c>
      <c r="I708" s="29" t="s">
        <v>9917</v>
      </c>
      <c r="J708" s="29" t="s">
        <v>9918</v>
      </c>
      <c r="K708" s="50">
        <v>2377217250385690</v>
      </c>
      <c r="L708" s="50">
        <v>9043136097022530</v>
      </c>
      <c r="M708" s="50">
        <v>-1.9906288291784E+16</v>
      </c>
      <c r="N708" s="29" t="s">
        <v>18972</v>
      </c>
      <c r="O708" s="29">
        <v>2</v>
      </c>
      <c r="P708" s="29">
        <v>1</v>
      </c>
      <c r="Q708" s="29" t="s">
        <v>8</v>
      </c>
      <c r="R708" s="29">
        <v>2</v>
      </c>
      <c r="S708" s="29">
        <v>3</v>
      </c>
      <c r="T708" s="29" t="s">
        <v>8</v>
      </c>
      <c r="U708" s="29">
        <v>10</v>
      </c>
      <c r="V708" s="29" t="s">
        <v>8</v>
      </c>
      <c r="W708" s="29" t="s">
        <v>8</v>
      </c>
      <c r="X708" s="29" t="s">
        <v>8</v>
      </c>
      <c r="Y708" s="29" t="s">
        <v>8</v>
      </c>
      <c r="Z708" s="29" t="s">
        <v>8</v>
      </c>
      <c r="AA708" s="29" t="s">
        <v>8</v>
      </c>
      <c r="AB708" s="29" t="s">
        <v>8</v>
      </c>
      <c r="AC708" s="29" t="s">
        <v>8</v>
      </c>
      <c r="AD708" s="29" t="s">
        <v>8</v>
      </c>
      <c r="AE708" s="29" t="s">
        <v>8</v>
      </c>
      <c r="AF708" s="29" t="s">
        <v>8</v>
      </c>
      <c r="AG708" s="29" t="s">
        <v>8</v>
      </c>
      <c r="AH708" s="29" t="s">
        <v>8</v>
      </c>
      <c r="AI708" s="29" t="s">
        <v>8</v>
      </c>
      <c r="AJ708" s="29" t="s">
        <v>8</v>
      </c>
      <c r="AK708" s="29" t="s">
        <v>8</v>
      </c>
      <c r="AL708" s="29" t="s">
        <v>8</v>
      </c>
      <c r="AM708" s="29" t="s">
        <v>8</v>
      </c>
      <c r="AN708" s="29" t="s">
        <v>8</v>
      </c>
      <c r="AO708" s="29" t="s">
        <v>8</v>
      </c>
      <c r="AP708" s="29" t="s">
        <v>8</v>
      </c>
      <c r="AQ708" s="29" t="s">
        <v>8</v>
      </c>
      <c r="AR708" s="29" t="s">
        <v>8</v>
      </c>
      <c r="AS708" s="29" t="s">
        <v>8</v>
      </c>
      <c r="AT708" s="29" t="s">
        <v>8</v>
      </c>
      <c r="AU708" s="29" t="s">
        <v>8</v>
      </c>
      <c r="AV708" s="29" t="s">
        <v>8</v>
      </c>
      <c r="AW708" s="29" t="s">
        <v>8</v>
      </c>
      <c r="AX708" s="29" t="s">
        <v>8</v>
      </c>
      <c r="AY708" s="29" t="s">
        <v>8</v>
      </c>
      <c r="AZ708" s="29" t="s">
        <v>8</v>
      </c>
      <c r="BA708" s="29" t="s">
        <v>8</v>
      </c>
      <c r="BB708" s="29" t="s">
        <v>8</v>
      </c>
      <c r="BC708" s="29" t="s">
        <v>8</v>
      </c>
      <c r="BD708" s="29" t="s">
        <v>8</v>
      </c>
      <c r="BE708" s="29" t="s">
        <v>8</v>
      </c>
      <c r="BF708" s="29" t="s">
        <v>8</v>
      </c>
      <c r="BG708" s="29" t="s">
        <v>8</v>
      </c>
      <c r="BH708" s="29" t="s">
        <v>8</v>
      </c>
      <c r="BI708" s="29" t="s">
        <v>8</v>
      </c>
      <c r="BJ708" s="29" t="s">
        <v>8</v>
      </c>
      <c r="BK708" s="29" t="s">
        <v>8</v>
      </c>
      <c r="BL708" s="29" t="s">
        <v>8</v>
      </c>
      <c r="BM708" s="29" t="s">
        <v>8</v>
      </c>
      <c r="BN708" s="29" t="s">
        <v>8</v>
      </c>
      <c r="BO708" s="29" t="s">
        <v>8</v>
      </c>
      <c r="BP708" s="29" t="s">
        <v>8</v>
      </c>
      <c r="BQ708" s="29" t="s">
        <v>8</v>
      </c>
      <c r="BR708" s="29" t="s">
        <v>8</v>
      </c>
      <c r="BS708" s="29" t="s">
        <v>9919</v>
      </c>
      <c r="BT708" s="29" t="b">
        <v>0</v>
      </c>
      <c r="BU708" s="29" t="b">
        <v>0</v>
      </c>
      <c r="BV708" s="29" t="b">
        <v>0</v>
      </c>
      <c r="BW708" s="29" t="b">
        <v>1</v>
      </c>
      <c r="BX708" s="29" t="b">
        <v>1</v>
      </c>
      <c r="BY708" s="29" t="b">
        <v>0</v>
      </c>
      <c r="BZ708" s="29" t="b">
        <v>0</v>
      </c>
      <c r="CA708" s="29" t="b">
        <v>0</v>
      </c>
      <c r="CB708" s="29">
        <v>1</v>
      </c>
      <c r="CC708" s="29" t="s">
        <v>9920</v>
      </c>
      <c r="CD708" s="29" t="s">
        <v>9921</v>
      </c>
      <c r="CE708" s="29" t="s">
        <v>9922</v>
      </c>
      <c r="CF708" s="29" t="s">
        <v>9923</v>
      </c>
    </row>
    <row r="709" spans="1:84" x14ac:dyDescent="0.25">
      <c r="A709" s="29" t="s">
        <v>9924</v>
      </c>
      <c r="B709" s="29">
        <v>310410937271141</v>
      </c>
      <c r="C709" s="29">
        <v>8.9014103279372698E+19</v>
      </c>
      <c r="D709" s="29">
        <v>353118083209307</v>
      </c>
      <c r="E709" s="29">
        <v>22</v>
      </c>
      <c r="F709" s="29">
        <v>5</v>
      </c>
      <c r="G709" s="29">
        <v>1680</v>
      </c>
      <c r="H709" s="29">
        <v>1680</v>
      </c>
      <c r="I709" s="29" t="s">
        <v>9925</v>
      </c>
      <c r="J709" s="29" t="s">
        <v>9926</v>
      </c>
      <c r="K709" s="50">
        <v>2377000844980790</v>
      </c>
      <c r="L709" s="50">
        <v>904342328370857</v>
      </c>
      <c r="M709" s="50">
        <v>-5140524059749660</v>
      </c>
      <c r="N709" s="29" t="s">
        <v>18972</v>
      </c>
      <c r="O709" s="29">
        <v>2</v>
      </c>
      <c r="P709" s="29">
        <v>1</v>
      </c>
      <c r="Q709" s="29" t="s">
        <v>19242</v>
      </c>
      <c r="R709" s="29" t="s">
        <v>8</v>
      </c>
      <c r="S709" s="29" t="s">
        <v>8</v>
      </c>
      <c r="T709" s="29" t="s">
        <v>8</v>
      </c>
      <c r="U709" s="29" t="s">
        <v>8</v>
      </c>
      <c r="V709" s="29" t="s">
        <v>8</v>
      </c>
      <c r="W709" s="29" t="s">
        <v>8</v>
      </c>
      <c r="X709" s="29" t="s">
        <v>8</v>
      </c>
      <c r="Y709" s="29" t="s">
        <v>8</v>
      </c>
      <c r="Z709" s="29" t="s">
        <v>8</v>
      </c>
      <c r="AA709" s="29" t="s">
        <v>8</v>
      </c>
      <c r="AB709" s="29" t="s">
        <v>8</v>
      </c>
      <c r="AC709" s="29" t="s">
        <v>8</v>
      </c>
      <c r="AD709" s="29" t="s">
        <v>8</v>
      </c>
      <c r="AE709" s="29" t="s">
        <v>8</v>
      </c>
      <c r="AF709" s="29" t="s">
        <v>8</v>
      </c>
      <c r="AG709" s="29" t="s">
        <v>8</v>
      </c>
      <c r="AH709" s="29" t="s">
        <v>8</v>
      </c>
      <c r="AI709" s="29" t="s">
        <v>8</v>
      </c>
      <c r="AJ709" s="29" t="s">
        <v>8</v>
      </c>
      <c r="AK709" s="29" t="s">
        <v>8</v>
      </c>
      <c r="AL709" s="29" t="s">
        <v>8</v>
      </c>
      <c r="AM709" s="29" t="s">
        <v>8</v>
      </c>
      <c r="AN709" s="29" t="s">
        <v>8</v>
      </c>
      <c r="AO709" s="29" t="s">
        <v>8</v>
      </c>
      <c r="AP709" s="29" t="s">
        <v>8</v>
      </c>
      <c r="AQ709" s="29" t="s">
        <v>8</v>
      </c>
      <c r="AR709" s="29" t="s">
        <v>8</v>
      </c>
      <c r="AS709" s="29" t="s">
        <v>8</v>
      </c>
      <c r="AT709" s="29" t="s">
        <v>8</v>
      </c>
      <c r="AU709" s="29" t="s">
        <v>8</v>
      </c>
      <c r="AV709" s="29" t="s">
        <v>8</v>
      </c>
      <c r="AW709" s="29" t="s">
        <v>8</v>
      </c>
      <c r="AX709" s="29" t="s">
        <v>8</v>
      </c>
      <c r="AY709" s="29" t="s">
        <v>8</v>
      </c>
      <c r="AZ709" s="29" t="s">
        <v>8</v>
      </c>
      <c r="BA709" s="29">
        <v>2</v>
      </c>
      <c r="BB709" s="29" t="s">
        <v>8</v>
      </c>
      <c r="BC709" s="29" t="s">
        <v>8</v>
      </c>
      <c r="BD709" s="29" t="s">
        <v>8</v>
      </c>
      <c r="BE709" s="29" t="s">
        <v>8</v>
      </c>
      <c r="BF709" s="29" t="s">
        <v>8</v>
      </c>
      <c r="BG709" s="29" t="s">
        <v>8</v>
      </c>
      <c r="BH709" s="29" t="s">
        <v>8</v>
      </c>
      <c r="BI709" s="29" t="s">
        <v>8</v>
      </c>
      <c r="BJ709" s="29" t="s">
        <v>8</v>
      </c>
      <c r="BK709" s="29" t="s">
        <v>8</v>
      </c>
      <c r="BL709" s="29" t="s">
        <v>8</v>
      </c>
      <c r="BM709" s="29" t="s">
        <v>8</v>
      </c>
      <c r="BN709" s="29" t="s">
        <v>8</v>
      </c>
      <c r="BO709" s="29" t="s">
        <v>8</v>
      </c>
      <c r="BP709" s="29" t="s">
        <v>8</v>
      </c>
      <c r="BQ709" s="29" t="s">
        <v>8</v>
      </c>
      <c r="BR709" s="29" t="s">
        <v>8</v>
      </c>
      <c r="BS709" s="29" t="s">
        <v>6560</v>
      </c>
      <c r="BT709" s="29" t="b">
        <v>0</v>
      </c>
      <c r="BU709" s="29" t="b">
        <v>0</v>
      </c>
      <c r="BV709" s="29" t="b">
        <v>0</v>
      </c>
      <c r="BW709" s="29" t="b">
        <v>1</v>
      </c>
      <c r="BX709" s="29" t="b">
        <v>1</v>
      </c>
      <c r="BY709" s="29" t="b">
        <v>0</v>
      </c>
      <c r="BZ709" s="29" t="b">
        <v>0</v>
      </c>
      <c r="CA709" s="29" t="b">
        <v>0</v>
      </c>
      <c r="CB709" s="29">
        <v>1</v>
      </c>
      <c r="CC709" s="29" t="s">
        <v>9927</v>
      </c>
      <c r="CD709" s="29" t="s">
        <v>9928</v>
      </c>
      <c r="CE709" s="29" t="s">
        <v>9929</v>
      </c>
      <c r="CF709" s="29" t="s">
        <v>9930</v>
      </c>
    </row>
    <row r="710" spans="1:84" x14ac:dyDescent="0.25">
      <c r="A710" s="29" t="s">
        <v>9931</v>
      </c>
      <c r="B710" s="29">
        <v>310410937271141</v>
      </c>
      <c r="C710" s="29">
        <v>8.9014103279372698E+19</v>
      </c>
      <c r="D710" s="29">
        <v>353118083209307</v>
      </c>
      <c r="E710" s="29">
        <v>22</v>
      </c>
      <c r="F710" s="29">
        <v>5</v>
      </c>
      <c r="G710" s="29">
        <v>1679</v>
      </c>
      <c r="H710" s="29">
        <v>1679</v>
      </c>
      <c r="I710" s="29" t="s">
        <v>9932</v>
      </c>
      <c r="J710" s="29" t="s">
        <v>9933</v>
      </c>
      <c r="K710" s="50">
        <v>2.37701149525927E+16</v>
      </c>
      <c r="L710" s="50">
        <v>9043390363765730</v>
      </c>
      <c r="M710" s="50">
        <v>-5.87558593998274E+16</v>
      </c>
      <c r="N710" s="29" t="s">
        <v>18972</v>
      </c>
      <c r="O710" s="29">
        <v>2</v>
      </c>
      <c r="P710" s="29">
        <v>1</v>
      </c>
      <c r="Q710" s="29" t="s">
        <v>19243</v>
      </c>
      <c r="R710" s="29" t="s">
        <v>8</v>
      </c>
      <c r="S710" s="29" t="s">
        <v>8</v>
      </c>
      <c r="T710" s="29" t="s">
        <v>8</v>
      </c>
      <c r="U710" s="29" t="s">
        <v>8</v>
      </c>
      <c r="V710" s="29" t="s">
        <v>8</v>
      </c>
      <c r="W710" s="29" t="s">
        <v>8</v>
      </c>
      <c r="X710" s="29" t="s">
        <v>8</v>
      </c>
      <c r="Y710" s="29" t="s">
        <v>8</v>
      </c>
      <c r="Z710" s="29" t="s">
        <v>8</v>
      </c>
      <c r="AA710" s="29" t="s">
        <v>8</v>
      </c>
      <c r="AB710" s="29" t="s">
        <v>8</v>
      </c>
      <c r="AC710" s="29" t="s">
        <v>8</v>
      </c>
      <c r="AD710" s="29" t="s">
        <v>8</v>
      </c>
      <c r="AE710" s="29" t="s">
        <v>8</v>
      </c>
      <c r="AF710" s="29" t="s">
        <v>8</v>
      </c>
      <c r="AG710" s="29" t="s">
        <v>8</v>
      </c>
      <c r="AH710" s="29" t="s">
        <v>8</v>
      </c>
      <c r="AI710" s="29" t="s">
        <v>8</v>
      </c>
      <c r="AJ710" s="29" t="s">
        <v>8</v>
      </c>
      <c r="AK710" s="29" t="s">
        <v>8</v>
      </c>
      <c r="AL710" s="29" t="s">
        <v>8</v>
      </c>
      <c r="AM710" s="29" t="s">
        <v>8</v>
      </c>
      <c r="AN710" s="29" t="s">
        <v>8</v>
      </c>
      <c r="AO710" s="29" t="s">
        <v>8</v>
      </c>
      <c r="AP710" s="29" t="s">
        <v>8</v>
      </c>
      <c r="AQ710" s="29" t="s">
        <v>8</v>
      </c>
      <c r="AR710" s="29" t="s">
        <v>8</v>
      </c>
      <c r="AS710" s="29" t="s">
        <v>8</v>
      </c>
      <c r="AT710" s="29" t="s">
        <v>8</v>
      </c>
      <c r="AU710" s="29" t="s">
        <v>8</v>
      </c>
      <c r="AV710" s="29" t="s">
        <v>8</v>
      </c>
      <c r="AW710" s="29" t="s">
        <v>8</v>
      </c>
      <c r="AX710" s="29" t="s">
        <v>8</v>
      </c>
      <c r="AY710" s="29" t="s">
        <v>8</v>
      </c>
      <c r="AZ710" s="29" t="s">
        <v>8</v>
      </c>
      <c r="BA710" s="29">
        <v>2</v>
      </c>
      <c r="BB710" s="29" t="s">
        <v>8</v>
      </c>
      <c r="BC710" s="29" t="s">
        <v>8</v>
      </c>
      <c r="BD710" s="29" t="s">
        <v>8</v>
      </c>
      <c r="BE710" s="29" t="s">
        <v>8</v>
      </c>
      <c r="BF710" s="29" t="s">
        <v>8</v>
      </c>
      <c r="BG710" s="29" t="s">
        <v>8</v>
      </c>
      <c r="BH710" s="29" t="s">
        <v>8</v>
      </c>
      <c r="BI710" s="29" t="s">
        <v>8</v>
      </c>
      <c r="BJ710" s="29" t="s">
        <v>8</v>
      </c>
      <c r="BK710" s="29" t="s">
        <v>8</v>
      </c>
      <c r="BL710" s="29" t="s">
        <v>8</v>
      </c>
      <c r="BM710" s="29" t="s">
        <v>8</v>
      </c>
      <c r="BN710" s="29" t="s">
        <v>8</v>
      </c>
      <c r="BO710" s="29" t="s">
        <v>8</v>
      </c>
      <c r="BP710" s="29" t="s">
        <v>8</v>
      </c>
      <c r="BQ710" s="29" t="s">
        <v>8</v>
      </c>
      <c r="BR710" s="29" t="s">
        <v>8</v>
      </c>
      <c r="BS710" s="29" t="s">
        <v>6560</v>
      </c>
      <c r="BT710" s="29" t="b">
        <v>0</v>
      </c>
      <c r="BU710" s="29" t="b">
        <v>0</v>
      </c>
      <c r="BV710" s="29" t="b">
        <v>0</v>
      </c>
      <c r="BW710" s="29" t="b">
        <v>1</v>
      </c>
      <c r="BX710" s="29" t="b">
        <v>1</v>
      </c>
      <c r="BY710" s="29" t="b">
        <v>0</v>
      </c>
      <c r="BZ710" s="29" t="b">
        <v>0</v>
      </c>
      <c r="CA710" s="29" t="b">
        <v>0</v>
      </c>
      <c r="CB710" s="29">
        <v>1</v>
      </c>
      <c r="CC710" s="29" t="s">
        <v>9934</v>
      </c>
      <c r="CD710" s="29" t="s">
        <v>9935</v>
      </c>
      <c r="CE710" s="29" t="s">
        <v>9936</v>
      </c>
      <c r="CF710" s="29" t="s">
        <v>9937</v>
      </c>
    </row>
    <row r="711" spans="1:84" x14ac:dyDescent="0.25">
      <c r="A711" s="29" t="s">
        <v>9938</v>
      </c>
      <c r="B711" s="29">
        <v>310410937271141</v>
      </c>
      <c r="C711" s="29">
        <v>8.9014103279372698E+19</v>
      </c>
      <c r="D711" s="29">
        <v>353118083209307</v>
      </c>
      <c r="E711" s="29">
        <v>22</v>
      </c>
      <c r="F711" s="29">
        <v>2</v>
      </c>
      <c r="G711" s="29">
        <v>1682</v>
      </c>
      <c r="H711" s="29">
        <v>1682</v>
      </c>
      <c r="I711" s="29" t="s">
        <v>9939</v>
      </c>
      <c r="J711" s="29" t="s">
        <v>9940</v>
      </c>
      <c r="K711" s="50">
        <v>2.37701207770389E+16</v>
      </c>
      <c r="L711" s="50">
        <v>9043062118967800</v>
      </c>
      <c r="M711" s="50">
        <v>-4680475411410070</v>
      </c>
      <c r="N711" s="29" t="s">
        <v>18972</v>
      </c>
      <c r="O711" s="29">
        <v>2</v>
      </c>
      <c r="P711" s="29">
        <v>1</v>
      </c>
      <c r="Q711" s="29" t="s">
        <v>8</v>
      </c>
      <c r="R711" s="29" t="s">
        <v>8</v>
      </c>
      <c r="S711" s="29" t="s">
        <v>8</v>
      </c>
      <c r="T711" s="29" t="s">
        <v>8</v>
      </c>
      <c r="U711" s="29" t="s">
        <v>8</v>
      </c>
      <c r="V711" s="29" t="s">
        <v>8</v>
      </c>
      <c r="W711" s="29" t="s">
        <v>8</v>
      </c>
      <c r="X711" s="29" t="s">
        <v>8</v>
      </c>
      <c r="Y711" s="29" t="s">
        <v>8</v>
      </c>
      <c r="Z711" s="29" t="s">
        <v>8</v>
      </c>
      <c r="AA711" s="29" t="s">
        <v>8</v>
      </c>
      <c r="AB711" s="29" t="s">
        <v>8</v>
      </c>
      <c r="AC711" s="29" t="s">
        <v>8</v>
      </c>
      <c r="AD711" s="29">
        <v>2</v>
      </c>
      <c r="AE711" s="29" t="s">
        <v>8</v>
      </c>
      <c r="AF711" s="29">
        <v>1</v>
      </c>
      <c r="AG711" s="29" t="s">
        <v>8</v>
      </c>
      <c r="AH711" s="29" t="s">
        <v>8</v>
      </c>
      <c r="AI711" s="29" t="s">
        <v>8</v>
      </c>
      <c r="AJ711" s="29" t="s">
        <v>8</v>
      </c>
      <c r="AK711" s="29" t="s">
        <v>8</v>
      </c>
      <c r="AL711" s="29" t="s">
        <v>8</v>
      </c>
      <c r="AM711" s="29" t="s">
        <v>8</v>
      </c>
      <c r="AN711" s="29" t="s">
        <v>8</v>
      </c>
      <c r="AO711" s="29" t="s">
        <v>8</v>
      </c>
      <c r="AP711" s="29" t="s">
        <v>8</v>
      </c>
      <c r="AQ711" s="29" t="s">
        <v>8</v>
      </c>
      <c r="AR711" s="29" t="s">
        <v>8</v>
      </c>
      <c r="AS711" s="29" t="s">
        <v>8</v>
      </c>
      <c r="AT711" s="29" t="s">
        <v>8</v>
      </c>
      <c r="AU711" s="29" t="s">
        <v>8</v>
      </c>
      <c r="AV711" s="29" t="s">
        <v>8</v>
      </c>
      <c r="AW711" s="29" t="s">
        <v>8</v>
      </c>
      <c r="AX711" s="29" t="s">
        <v>8</v>
      </c>
      <c r="AY711" s="29" t="s">
        <v>8</v>
      </c>
      <c r="AZ711" s="29" t="s">
        <v>8</v>
      </c>
      <c r="BA711" s="29" t="s">
        <v>8</v>
      </c>
      <c r="BB711" s="29" t="s">
        <v>8</v>
      </c>
      <c r="BC711" s="29" t="s">
        <v>8</v>
      </c>
      <c r="BD711" s="29" t="s">
        <v>8</v>
      </c>
      <c r="BE711" s="29" t="s">
        <v>8</v>
      </c>
      <c r="BF711" s="29" t="s">
        <v>8</v>
      </c>
      <c r="BG711" s="29" t="s">
        <v>8</v>
      </c>
      <c r="BH711" s="29" t="s">
        <v>8</v>
      </c>
      <c r="BI711" s="29" t="s">
        <v>8</v>
      </c>
      <c r="BJ711" s="29" t="s">
        <v>8</v>
      </c>
      <c r="BK711" s="29" t="s">
        <v>8</v>
      </c>
      <c r="BL711" s="29" t="s">
        <v>8</v>
      </c>
      <c r="BM711" s="29" t="s">
        <v>8</v>
      </c>
      <c r="BN711" s="29" t="s">
        <v>8</v>
      </c>
      <c r="BO711" s="29" t="s">
        <v>8</v>
      </c>
      <c r="BP711" s="29" t="s">
        <v>8</v>
      </c>
      <c r="BQ711" s="29" t="s">
        <v>8</v>
      </c>
      <c r="BR711" s="29" t="s">
        <v>8</v>
      </c>
      <c r="BS711" s="29" t="s">
        <v>6560</v>
      </c>
      <c r="BT711" s="29" t="b">
        <v>0</v>
      </c>
      <c r="BU711" s="29" t="b">
        <v>0</v>
      </c>
      <c r="BV711" s="29" t="b">
        <v>0</v>
      </c>
      <c r="BW711" s="29" t="b">
        <v>1</v>
      </c>
      <c r="BX711" s="29" t="b">
        <v>1</v>
      </c>
      <c r="BY711" s="29" t="b">
        <v>0</v>
      </c>
      <c r="BZ711" s="29" t="b">
        <v>0</v>
      </c>
      <c r="CA711" s="29" t="b">
        <v>0</v>
      </c>
      <c r="CB711" s="29">
        <v>1</v>
      </c>
      <c r="CC711" s="29" t="s">
        <v>9941</v>
      </c>
      <c r="CD711" s="29" t="s">
        <v>9942</v>
      </c>
      <c r="CE711" s="29" t="s">
        <v>9943</v>
      </c>
      <c r="CF711" s="29" t="s">
        <v>9944</v>
      </c>
    </row>
    <row r="712" spans="1:84" x14ac:dyDescent="0.25">
      <c r="A712" s="29" t="s">
        <v>10457</v>
      </c>
      <c r="B712" s="29">
        <v>310410937271141</v>
      </c>
      <c r="C712" s="29">
        <v>8.9014103279372698E+19</v>
      </c>
      <c r="D712" s="29">
        <v>353118083209307</v>
      </c>
      <c r="E712" s="29">
        <v>22</v>
      </c>
      <c r="F712" s="29">
        <v>5</v>
      </c>
      <c r="G712" s="29">
        <v>1690</v>
      </c>
      <c r="H712" s="29">
        <v>1690</v>
      </c>
      <c r="I712" s="29" t="s">
        <v>10458</v>
      </c>
      <c r="J712" s="29" t="s">
        <v>10459</v>
      </c>
      <c r="K712" s="50">
        <v>2.37728102241682E+16</v>
      </c>
      <c r="L712" s="50">
        <v>9042968089497870</v>
      </c>
      <c r="M712" s="50">
        <v>-4.28485761944632E+16</v>
      </c>
      <c r="N712" s="29" t="s">
        <v>18972</v>
      </c>
      <c r="O712" s="29">
        <v>2</v>
      </c>
      <c r="P712" s="29">
        <v>1</v>
      </c>
      <c r="Q712" s="29" t="s">
        <v>19244</v>
      </c>
      <c r="R712" s="29" t="s">
        <v>8</v>
      </c>
      <c r="S712" s="29" t="s">
        <v>8</v>
      </c>
      <c r="T712" s="29" t="s">
        <v>8</v>
      </c>
      <c r="U712" s="29" t="s">
        <v>8</v>
      </c>
      <c r="V712" s="29" t="s">
        <v>8</v>
      </c>
      <c r="W712" s="29" t="s">
        <v>8</v>
      </c>
      <c r="X712" s="29" t="s">
        <v>8</v>
      </c>
      <c r="Y712" s="29" t="s">
        <v>8</v>
      </c>
      <c r="Z712" s="29" t="s">
        <v>8</v>
      </c>
      <c r="AA712" s="29" t="s">
        <v>8</v>
      </c>
      <c r="AB712" s="29" t="s">
        <v>8</v>
      </c>
      <c r="AC712" s="29" t="s">
        <v>8</v>
      </c>
      <c r="AD712" s="29" t="s">
        <v>8</v>
      </c>
      <c r="AE712" s="29" t="s">
        <v>8</v>
      </c>
      <c r="AF712" s="29" t="s">
        <v>8</v>
      </c>
      <c r="AG712" s="29" t="s">
        <v>8</v>
      </c>
      <c r="AH712" s="29" t="s">
        <v>8</v>
      </c>
      <c r="AI712" s="29" t="s">
        <v>8</v>
      </c>
      <c r="AJ712" s="29" t="s">
        <v>8</v>
      </c>
      <c r="AK712" s="29" t="s">
        <v>8</v>
      </c>
      <c r="AL712" s="29" t="s">
        <v>8</v>
      </c>
      <c r="AM712" s="29" t="s">
        <v>8</v>
      </c>
      <c r="AN712" s="29" t="s">
        <v>8</v>
      </c>
      <c r="AO712" s="29" t="s">
        <v>8</v>
      </c>
      <c r="AP712" s="29" t="s">
        <v>8</v>
      </c>
      <c r="AQ712" s="29" t="s">
        <v>8</v>
      </c>
      <c r="AR712" s="29" t="s">
        <v>8</v>
      </c>
      <c r="AS712" s="29" t="s">
        <v>8</v>
      </c>
      <c r="AT712" s="29" t="s">
        <v>8</v>
      </c>
      <c r="AU712" s="29" t="s">
        <v>8</v>
      </c>
      <c r="AV712" s="29" t="s">
        <v>8</v>
      </c>
      <c r="AW712" s="29" t="s">
        <v>8</v>
      </c>
      <c r="AX712" s="29" t="s">
        <v>8</v>
      </c>
      <c r="AY712" s="29" t="s">
        <v>8</v>
      </c>
      <c r="AZ712" s="29" t="s">
        <v>8</v>
      </c>
      <c r="BA712" s="29">
        <v>3</v>
      </c>
      <c r="BB712" s="29" t="s">
        <v>10460</v>
      </c>
      <c r="BC712" s="29" t="s">
        <v>8</v>
      </c>
      <c r="BD712" s="29" t="s">
        <v>8</v>
      </c>
      <c r="BE712" s="29" t="s">
        <v>8</v>
      </c>
      <c r="BF712" s="29" t="s">
        <v>8</v>
      </c>
      <c r="BG712" s="29" t="s">
        <v>8</v>
      </c>
      <c r="BH712" s="29" t="s">
        <v>8</v>
      </c>
      <c r="BI712" s="29" t="s">
        <v>8</v>
      </c>
      <c r="BJ712" s="29" t="s">
        <v>8</v>
      </c>
      <c r="BK712" s="29" t="s">
        <v>8</v>
      </c>
      <c r="BL712" s="29" t="s">
        <v>8</v>
      </c>
      <c r="BM712" s="29" t="s">
        <v>8</v>
      </c>
      <c r="BN712" s="29" t="s">
        <v>8</v>
      </c>
      <c r="BO712" s="29" t="s">
        <v>8</v>
      </c>
      <c r="BP712" s="29" t="s">
        <v>8</v>
      </c>
      <c r="BQ712" s="29" t="s">
        <v>8</v>
      </c>
      <c r="BR712" s="29" t="s">
        <v>8</v>
      </c>
      <c r="BS712" s="29" t="s">
        <v>216</v>
      </c>
      <c r="BT712" s="29" t="b">
        <v>0</v>
      </c>
      <c r="BU712" s="29" t="b">
        <v>0</v>
      </c>
      <c r="BV712" s="29" t="b">
        <v>0</v>
      </c>
      <c r="BW712" s="29" t="b">
        <v>1</v>
      </c>
      <c r="BX712" s="29" t="b">
        <v>1</v>
      </c>
      <c r="BY712" s="29" t="b">
        <v>0</v>
      </c>
      <c r="BZ712" s="29" t="b">
        <v>0</v>
      </c>
      <c r="CA712" s="29" t="b">
        <v>0</v>
      </c>
      <c r="CB712" s="29">
        <v>1</v>
      </c>
      <c r="CC712" s="29" t="s">
        <v>10461</v>
      </c>
      <c r="CD712" s="29" t="s">
        <v>10462</v>
      </c>
      <c r="CE712" s="29" t="s">
        <v>10463</v>
      </c>
      <c r="CF712" s="29" t="s">
        <v>10464</v>
      </c>
    </row>
    <row r="713" spans="1:84" x14ac:dyDescent="0.25">
      <c r="A713" s="29" t="s">
        <v>10465</v>
      </c>
      <c r="B713" s="29">
        <v>310410937271141</v>
      </c>
      <c r="C713" s="29">
        <v>8.9014103279372698E+19</v>
      </c>
      <c r="D713" s="29">
        <v>353118083209307</v>
      </c>
      <c r="E713" s="29">
        <v>22</v>
      </c>
      <c r="F713" s="29">
        <v>6</v>
      </c>
      <c r="G713" s="29">
        <v>1707</v>
      </c>
      <c r="H713" s="29">
        <v>1707</v>
      </c>
      <c r="I713" s="29" t="s">
        <v>10466</v>
      </c>
      <c r="J713" s="29" t="s">
        <v>10467</v>
      </c>
      <c r="K713" s="50">
        <v>2.37723166045973E+16</v>
      </c>
      <c r="L713" s="50">
        <v>9043024713679850</v>
      </c>
      <c r="M713" s="50">
        <v>-378450344096964</v>
      </c>
      <c r="N713" s="29" t="s">
        <v>18972</v>
      </c>
      <c r="O713" s="29">
        <v>2</v>
      </c>
      <c r="P713" s="29">
        <v>1</v>
      </c>
      <c r="Q713" s="29" t="s">
        <v>19245</v>
      </c>
      <c r="R713" s="29" t="s">
        <v>8</v>
      </c>
      <c r="S713" s="29" t="s">
        <v>8</v>
      </c>
      <c r="T713" s="29" t="s">
        <v>8</v>
      </c>
      <c r="U713" s="29" t="s">
        <v>8</v>
      </c>
      <c r="V713" s="29" t="s">
        <v>8</v>
      </c>
      <c r="W713" s="29" t="s">
        <v>8</v>
      </c>
      <c r="X713" s="29" t="s">
        <v>8</v>
      </c>
      <c r="Y713" s="29" t="s">
        <v>8</v>
      </c>
      <c r="Z713" s="29" t="s">
        <v>8</v>
      </c>
      <c r="AA713" s="29" t="s">
        <v>8</v>
      </c>
      <c r="AB713" s="29" t="s">
        <v>8</v>
      </c>
      <c r="AC713" s="29">
        <v>20</v>
      </c>
      <c r="AD713" s="29" t="s">
        <v>8</v>
      </c>
      <c r="AE713" s="29" t="s">
        <v>8</v>
      </c>
      <c r="AF713" s="29" t="s">
        <v>8</v>
      </c>
      <c r="AG713" s="29" t="s">
        <v>8</v>
      </c>
      <c r="AH713" s="29" t="s">
        <v>8</v>
      </c>
      <c r="AI713" s="29" t="s">
        <v>8</v>
      </c>
      <c r="AJ713" s="29" t="s">
        <v>8</v>
      </c>
      <c r="AK713" s="29" t="s">
        <v>8</v>
      </c>
      <c r="AL713" s="29" t="s">
        <v>8</v>
      </c>
      <c r="AM713" s="29" t="s">
        <v>8</v>
      </c>
      <c r="AN713" s="29" t="s">
        <v>8</v>
      </c>
      <c r="AO713" s="29" t="s">
        <v>8</v>
      </c>
      <c r="AP713" s="29" t="s">
        <v>8</v>
      </c>
      <c r="AQ713" s="29" t="s">
        <v>8</v>
      </c>
      <c r="AR713" s="29" t="s">
        <v>8</v>
      </c>
      <c r="AS713" s="29" t="s">
        <v>8</v>
      </c>
      <c r="AT713" s="29" t="s">
        <v>8</v>
      </c>
      <c r="AU713" s="29" t="s">
        <v>8</v>
      </c>
      <c r="AV713" s="29" t="s">
        <v>8</v>
      </c>
      <c r="AW713" s="29" t="s">
        <v>8</v>
      </c>
      <c r="AX713" s="29" t="s">
        <v>8</v>
      </c>
      <c r="AY713" s="29" t="s">
        <v>8</v>
      </c>
      <c r="AZ713" s="29" t="s">
        <v>8</v>
      </c>
      <c r="BA713" s="29" t="s">
        <v>8</v>
      </c>
      <c r="BB713" s="29" t="s">
        <v>8</v>
      </c>
      <c r="BC713" s="29" t="s">
        <v>8</v>
      </c>
      <c r="BD713" s="29" t="s">
        <v>8</v>
      </c>
      <c r="BE713" s="29" t="s">
        <v>8</v>
      </c>
      <c r="BF713" s="29" t="s">
        <v>8</v>
      </c>
      <c r="BG713" s="29" t="s">
        <v>8</v>
      </c>
      <c r="BH713" s="29" t="s">
        <v>8</v>
      </c>
      <c r="BI713" s="29" t="s">
        <v>8</v>
      </c>
      <c r="BJ713" s="29" t="s">
        <v>8</v>
      </c>
      <c r="BK713" s="29" t="s">
        <v>8</v>
      </c>
      <c r="BL713" s="29" t="s">
        <v>8</v>
      </c>
      <c r="BM713" s="29" t="s">
        <v>8</v>
      </c>
      <c r="BN713" s="29" t="s">
        <v>8</v>
      </c>
      <c r="BO713" s="29" t="s">
        <v>8</v>
      </c>
      <c r="BP713" s="29" t="s">
        <v>8</v>
      </c>
      <c r="BQ713" s="29" t="s">
        <v>8</v>
      </c>
      <c r="BR713" s="29" t="s">
        <v>8</v>
      </c>
      <c r="BS713" s="29" t="s">
        <v>6560</v>
      </c>
      <c r="BT713" s="29" t="b">
        <v>0</v>
      </c>
      <c r="BU713" s="29" t="b">
        <v>0</v>
      </c>
      <c r="BV713" s="29" t="b">
        <v>0</v>
      </c>
      <c r="BW713" s="29" t="b">
        <v>1</v>
      </c>
      <c r="BX713" s="29" t="b">
        <v>1</v>
      </c>
      <c r="BY713" s="29" t="b">
        <v>0</v>
      </c>
      <c r="BZ713" s="29" t="b">
        <v>0</v>
      </c>
      <c r="CA713" s="29" t="b">
        <v>0</v>
      </c>
      <c r="CB713" s="29">
        <v>1</v>
      </c>
      <c r="CC713" s="29" t="s">
        <v>10468</v>
      </c>
      <c r="CD713" s="29" t="s">
        <v>10469</v>
      </c>
      <c r="CE713" s="29" t="s">
        <v>10470</v>
      </c>
      <c r="CF713" s="29" t="s">
        <v>10471</v>
      </c>
    </row>
    <row r="714" spans="1:84" x14ac:dyDescent="0.25">
      <c r="A714" s="29" t="s">
        <v>10472</v>
      </c>
      <c r="B714" s="29">
        <v>310410937271141</v>
      </c>
      <c r="C714" s="29">
        <v>8.9014103279372698E+19</v>
      </c>
      <c r="D714" s="29">
        <v>353118083209307</v>
      </c>
      <c r="E714" s="29">
        <v>22</v>
      </c>
      <c r="F714" s="29">
        <v>6</v>
      </c>
      <c r="G714" s="29">
        <v>1708</v>
      </c>
      <c r="H714" s="29">
        <v>1708</v>
      </c>
      <c r="I714" s="29" t="s">
        <v>10473</v>
      </c>
      <c r="J714" s="29" t="s">
        <v>10474</v>
      </c>
      <c r="K714" s="50">
        <v>2.37717569766848E+16</v>
      </c>
      <c r="L714" s="50">
        <v>9043043998730620</v>
      </c>
      <c r="M714" s="50">
        <v>-3.8997030687201504E+16</v>
      </c>
      <c r="N714" s="29" t="s">
        <v>18972</v>
      </c>
      <c r="O714" s="29">
        <v>2</v>
      </c>
      <c r="P714" s="29">
        <v>1</v>
      </c>
      <c r="Q714" s="29" t="s">
        <v>19246</v>
      </c>
      <c r="R714" s="29" t="s">
        <v>8</v>
      </c>
      <c r="S714" s="29" t="s">
        <v>8</v>
      </c>
      <c r="T714" s="29" t="s">
        <v>8</v>
      </c>
      <c r="U714" s="29" t="s">
        <v>8</v>
      </c>
      <c r="V714" s="29" t="s">
        <v>8</v>
      </c>
      <c r="W714" s="29" t="s">
        <v>8</v>
      </c>
      <c r="X714" s="29" t="s">
        <v>8</v>
      </c>
      <c r="Y714" s="29" t="s">
        <v>8</v>
      </c>
      <c r="Z714" s="29" t="s">
        <v>8</v>
      </c>
      <c r="AA714" s="29" t="s">
        <v>8</v>
      </c>
      <c r="AB714" s="29" t="s">
        <v>8</v>
      </c>
      <c r="AC714" s="29">
        <v>5</v>
      </c>
      <c r="AD714" s="29" t="s">
        <v>8</v>
      </c>
      <c r="AE714" s="29" t="s">
        <v>8</v>
      </c>
      <c r="AF714" s="29" t="s">
        <v>8</v>
      </c>
      <c r="AG714" s="29" t="s">
        <v>8</v>
      </c>
      <c r="AH714" s="29" t="s">
        <v>8</v>
      </c>
      <c r="AI714" s="29" t="s">
        <v>8</v>
      </c>
      <c r="AJ714" s="29" t="s">
        <v>8</v>
      </c>
      <c r="AK714" s="29" t="s">
        <v>8</v>
      </c>
      <c r="AL714" s="29" t="s">
        <v>8</v>
      </c>
      <c r="AM714" s="29" t="s">
        <v>8</v>
      </c>
      <c r="AN714" s="29" t="s">
        <v>8</v>
      </c>
      <c r="AO714" s="29" t="s">
        <v>8</v>
      </c>
      <c r="AP714" s="29" t="s">
        <v>8</v>
      </c>
      <c r="AQ714" s="29" t="s">
        <v>8</v>
      </c>
      <c r="AR714" s="29" t="s">
        <v>8</v>
      </c>
      <c r="AS714" s="29" t="s">
        <v>8</v>
      </c>
      <c r="AT714" s="29" t="s">
        <v>8</v>
      </c>
      <c r="AU714" s="29" t="s">
        <v>8</v>
      </c>
      <c r="AV714" s="29" t="s">
        <v>8</v>
      </c>
      <c r="AW714" s="29" t="s">
        <v>8</v>
      </c>
      <c r="AX714" s="29" t="s">
        <v>8</v>
      </c>
      <c r="AY714" s="29" t="s">
        <v>8</v>
      </c>
      <c r="AZ714" s="29" t="s">
        <v>8</v>
      </c>
      <c r="BA714" s="29" t="s">
        <v>8</v>
      </c>
      <c r="BB714" s="29" t="s">
        <v>8</v>
      </c>
      <c r="BC714" s="29" t="s">
        <v>8</v>
      </c>
      <c r="BD714" s="29" t="s">
        <v>8</v>
      </c>
      <c r="BE714" s="29" t="s">
        <v>8</v>
      </c>
      <c r="BF714" s="29" t="s">
        <v>8</v>
      </c>
      <c r="BG714" s="29" t="s">
        <v>8</v>
      </c>
      <c r="BH714" s="29" t="s">
        <v>8</v>
      </c>
      <c r="BI714" s="29" t="s">
        <v>8</v>
      </c>
      <c r="BJ714" s="29" t="s">
        <v>8</v>
      </c>
      <c r="BK714" s="29" t="s">
        <v>8</v>
      </c>
      <c r="BL714" s="29" t="s">
        <v>8</v>
      </c>
      <c r="BM714" s="29" t="s">
        <v>8</v>
      </c>
      <c r="BN714" s="29" t="s">
        <v>8</v>
      </c>
      <c r="BO714" s="29" t="s">
        <v>8</v>
      </c>
      <c r="BP714" s="29" t="s">
        <v>8</v>
      </c>
      <c r="BQ714" s="29" t="s">
        <v>8</v>
      </c>
      <c r="BR714" s="29" t="s">
        <v>8</v>
      </c>
      <c r="BS714" s="29" t="s">
        <v>6560</v>
      </c>
      <c r="BT714" s="29" t="b">
        <v>0</v>
      </c>
      <c r="BU714" s="29" t="b">
        <v>0</v>
      </c>
      <c r="BV714" s="29" t="b">
        <v>0</v>
      </c>
      <c r="BW714" s="29" t="b">
        <v>1</v>
      </c>
      <c r="BX714" s="29" t="b">
        <v>1</v>
      </c>
      <c r="BY714" s="29" t="b">
        <v>0</v>
      </c>
      <c r="BZ714" s="29" t="b">
        <v>0</v>
      </c>
      <c r="CA714" s="29" t="b">
        <v>0</v>
      </c>
      <c r="CB714" s="29">
        <v>1</v>
      </c>
      <c r="CC714" s="29" t="s">
        <v>10475</v>
      </c>
      <c r="CD714" s="29" t="s">
        <v>10476</v>
      </c>
      <c r="CE714" s="29" t="s">
        <v>10477</v>
      </c>
      <c r="CF714" s="29" t="s">
        <v>10478</v>
      </c>
    </row>
    <row r="715" spans="1:84" x14ac:dyDescent="0.25">
      <c r="A715" s="29" t="s">
        <v>10479</v>
      </c>
      <c r="B715" s="29">
        <v>310410937271141</v>
      </c>
      <c r="C715" s="29">
        <v>8.9014103279372698E+19</v>
      </c>
      <c r="D715" s="29">
        <v>353118083209307</v>
      </c>
      <c r="E715" s="29">
        <v>22</v>
      </c>
      <c r="F715" s="29">
        <v>6</v>
      </c>
      <c r="G715" s="29">
        <v>1709</v>
      </c>
      <c r="H715" s="29">
        <v>1709</v>
      </c>
      <c r="I715" s="29" t="s">
        <v>10480</v>
      </c>
      <c r="J715" s="29" t="s">
        <v>10481</v>
      </c>
      <c r="K715" s="50">
        <v>2377214773031790</v>
      </c>
      <c r="L715" s="50">
        <v>9043141405354570</v>
      </c>
      <c r="M715" s="50">
        <v>-3549905053919100</v>
      </c>
      <c r="N715" s="29" t="s">
        <v>18972</v>
      </c>
      <c r="O715" s="29">
        <v>2</v>
      </c>
      <c r="P715" s="29">
        <v>1</v>
      </c>
      <c r="Q715" s="29" t="s">
        <v>19247</v>
      </c>
      <c r="R715" s="29" t="s">
        <v>8</v>
      </c>
      <c r="S715" s="29" t="s">
        <v>8</v>
      </c>
      <c r="T715" s="29" t="s">
        <v>8</v>
      </c>
      <c r="U715" s="29" t="s">
        <v>8</v>
      </c>
      <c r="V715" s="29" t="s">
        <v>8</v>
      </c>
      <c r="W715" s="29" t="s">
        <v>8</v>
      </c>
      <c r="X715" s="29" t="s">
        <v>8</v>
      </c>
      <c r="Y715" s="29" t="s">
        <v>8</v>
      </c>
      <c r="Z715" s="29" t="s">
        <v>8</v>
      </c>
      <c r="AA715" s="29" t="s">
        <v>8</v>
      </c>
      <c r="AB715" s="29" t="s">
        <v>8</v>
      </c>
      <c r="AC715" s="29">
        <v>10</v>
      </c>
      <c r="AD715" s="29" t="s">
        <v>8</v>
      </c>
      <c r="AE715" s="29" t="s">
        <v>8</v>
      </c>
      <c r="AF715" s="29" t="s">
        <v>8</v>
      </c>
      <c r="AG715" s="29" t="s">
        <v>8</v>
      </c>
      <c r="AH715" s="29" t="s">
        <v>8</v>
      </c>
      <c r="AI715" s="29" t="s">
        <v>8</v>
      </c>
      <c r="AJ715" s="29" t="s">
        <v>8</v>
      </c>
      <c r="AK715" s="29" t="s">
        <v>8</v>
      </c>
      <c r="AL715" s="29" t="s">
        <v>8</v>
      </c>
      <c r="AM715" s="29" t="s">
        <v>8</v>
      </c>
      <c r="AN715" s="29" t="s">
        <v>8</v>
      </c>
      <c r="AO715" s="29" t="s">
        <v>8</v>
      </c>
      <c r="AP715" s="29" t="s">
        <v>8</v>
      </c>
      <c r="AQ715" s="29" t="s">
        <v>8</v>
      </c>
      <c r="AR715" s="29" t="s">
        <v>8</v>
      </c>
      <c r="AS715" s="29" t="s">
        <v>8</v>
      </c>
      <c r="AT715" s="29" t="s">
        <v>8</v>
      </c>
      <c r="AU715" s="29" t="s">
        <v>8</v>
      </c>
      <c r="AV715" s="29" t="s">
        <v>8</v>
      </c>
      <c r="AW715" s="29" t="s">
        <v>8</v>
      </c>
      <c r="AX715" s="29" t="s">
        <v>8</v>
      </c>
      <c r="AY715" s="29" t="s">
        <v>8</v>
      </c>
      <c r="AZ715" s="29" t="s">
        <v>8</v>
      </c>
      <c r="BA715" s="29" t="s">
        <v>8</v>
      </c>
      <c r="BB715" s="29" t="s">
        <v>8</v>
      </c>
      <c r="BC715" s="29" t="s">
        <v>8</v>
      </c>
      <c r="BD715" s="29" t="s">
        <v>8</v>
      </c>
      <c r="BE715" s="29" t="s">
        <v>8</v>
      </c>
      <c r="BF715" s="29" t="s">
        <v>8</v>
      </c>
      <c r="BG715" s="29" t="s">
        <v>8</v>
      </c>
      <c r="BH715" s="29" t="s">
        <v>8</v>
      </c>
      <c r="BI715" s="29" t="s">
        <v>8</v>
      </c>
      <c r="BJ715" s="29" t="s">
        <v>8</v>
      </c>
      <c r="BK715" s="29" t="s">
        <v>8</v>
      </c>
      <c r="BL715" s="29" t="s">
        <v>8</v>
      </c>
      <c r="BM715" s="29" t="s">
        <v>8</v>
      </c>
      <c r="BN715" s="29" t="s">
        <v>8</v>
      </c>
      <c r="BO715" s="29" t="s">
        <v>8</v>
      </c>
      <c r="BP715" s="29" t="s">
        <v>8</v>
      </c>
      <c r="BQ715" s="29" t="s">
        <v>8</v>
      </c>
      <c r="BR715" s="29" t="s">
        <v>8</v>
      </c>
      <c r="BS715" s="29" t="s">
        <v>216</v>
      </c>
      <c r="BT715" s="29" t="b">
        <v>0</v>
      </c>
      <c r="BU715" s="29" t="b">
        <v>0</v>
      </c>
      <c r="BV715" s="29" t="b">
        <v>0</v>
      </c>
      <c r="BW715" s="29" t="b">
        <v>1</v>
      </c>
      <c r="BX715" s="29" t="b">
        <v>1</v>
      </c>
      <c r="BY715" s="29" t="b">
        <v>0</v>
      </c>
      <c r="BZ715" s="29" t="b">
        <v>0</v>
      </c>
      <c r="CA715" s="29" t="b">
        <v>0</v>
      </c>
      <c r="CB715" s="29">
        <v>1</v>
      </c>
      <c r="CC715" s="29" t="s">
        <v>10482</v>
      </c>
      <c r="CD715" s="29" t="s">
        <v>10483</v>
      </c>
      <c r="CE715" s="29" t="s">
        <v>10484</v>
      </c>
      <c r="CF715" s="29" t="s">
        <v>10485</v>
      </c>
    </row>
    <row r="716" spans="1:84" x14ac:dyDescent="0.25">
      <c r="A716" s="29" t="s">
        <v>10486</v>
      </c>
      <c r="B716" s="29">
        <v>310410937271141</v>
      </c>
      <c r="C716" s="29">
        <v>8.9014103279372698E+19</v>
      </c>
      <c r="D716" s="29">
        <v>353118083209307</v>
      </c>
      <c r="E716" s="29">
        <v>22</v>
      </c>
      <c r="F716" s="29">
        <v>8</v>
      </c>
      <c r="G716" s="29">
        <v>1693</v>
      </c>
      <c r="H716" s="29">
        <v>1693</v>
      </c>
      <c r="I716" s="29" t="s">
        <v>10487</v>
      </c>
      <c r="J716" s="29" t="s">
        <v>10488</v>
      </c>
      <c r="K716" s="50">
        <v>2377148050643950</v>
      </c>
      <c r="L716" s="50">
        <v>9043105727078030</v>
      </c>
      <c r="M716" s="50">
        <v>-445994403864098</v>
      </c>
      <c r="N716" s="29" t="s">
        <v>18972</v>
      </c>
      <c r="O716" s="29">
        <v>2</v>
      </c>
      <c r="P716" s="29">
        <v>1</v>
      </c>
      <c r="Q716" s="29" t="s">
        <v>8</v>
      </c>
      <c r="R716" s="29">
        <v>1</v>
      </c>
      <c r="S716" s="29">
        <v>3</v>
      </c>
      <c r="T716" s="29" t="s">
        <v>8</v>
      </c>
      <c r="U716" s="29">
        <v>15</v>
      </c>
      <c r="V716" s="29" t="s">
        <v>8</v>
      </c>
      <c r="W716" s="29" t="s">
        <v>8</v>
      </c>
      <c r="X716" s="29" t="s">
        <v>8</v>
      </c>
      <c r="Y716" s="29" t="s">
        <v>8</v>
      </c>
      <c r="Z716" s="29" t="s">
        <v>8</v>
      </c>
      <c r="AA716" s="29" t="s">
        <v>8</v>
      </c>
      <c r="AB716" s="29" t="s">
        <v>8</v>
      </c>
      <c r="AC716" s="29" t="s">
        <v>8</v>
      </c>
      <c r="AD716" s="29" t="s">
        <v>8</v>
      </c>
      <c r="AE716" s="29" t="s">
        <v>8</v>
      </c>
      <c r="AF716" s="29" t="s">
        <v>8</v>
      </c>
      <c r="AG716" s="29" t="s">
        <v>8</v>
      </c>
      <c r="AH716" s="29" t="s">
        <v>8</v>
      </c>
      <c r="AI716" s="29" t="s">
        <v>8</v>
      </c>
      <c r="AJ716" s="29" t="s">
        <v>8</v>
      </c>
      <c r="AK716" s="29" t="s">
        <v>8</v>
      </c>
      <c r="AL716" s="29" t="s">
        <v>8</v>
      </c>
      <c r="AM716" s="29" t="s">
        <v>8</v>
      </c>
      <c r="AN716" s="29" t="s">
        <v>8</v>
      </c>
      <c r="AO716" s="29" t="s">
        <v>8</v>
      </c>
      <c r="AP716" s="29" t="s">
        <v>8</v>
      </c>
      <c r="AQ716" s="29" t="s">
        <v>8</v>
      </c>
      <c r="AR716" s="29" t="s">
        <v>8</v>
      </c>
      <c r="AS716" s="29" t="s">
        <v>8</v>
      </c>
      <c r="AT716" s="29" t="s">
        <v>8</v>
      </c>
      <c r="AU716" s="29" t="s">
        <v>8</v>
      </c>
      <c r="AV716" s="29" t="s">
        <v>8</v>
      </c>
      <c r="AW716" s="29" t="s">
        <v>8</v>
      </c>
      <c r="AX716" s="29" t="s">
        <v>8</v>
      </c>
      <c r="AY716" s="29" t="s">
        <v>8</v>
      </c>
      <c r="AZ716" s="29" t="s">
        <v>8</v>
      </c>
      <c r="BA716" s="29" t="s">
        <v>8</v>
      </c>
      <c r="BB716" s="29" t="s">
        <v>8</v>
      </c>
      <c r="BC716" s="29" t="s">
        <v>8</v>
      </c>
      <c r="BD716" s="29" t="s">
        <v>8</v>
      </c>
      <c r="BE716" s="29" t="s">
        <v>8</v>
      </c>
      <c r="BF716" s="29" t="s">
        <v>8</v>
      </c>
      <c r="BG716" s="29" t="s">
        <v>8</v>
      </c>
      <c r="BH716" s="29" t="s">
        <v>8</v>
      </c>
      <c r="BI716" s="29" t="s">
        <v>8</v>
      </c>
      <c r="BJ716" s="29" t="s">
        <v>8</v>
      </c>
      <c r="BK716" s="29" t="s">
        <v>8</v>
      </c>
      <c r="BL716" s="29" t="s">
        <v>8</v>
      </c>
      <c r="BM716" s="29" t="s">
        <v>8</v>
      </c>
      <c r="BN716" s="29" t="s">
        <v>8</v>
      </c>
      <c r="BO716" s="29" t="s">
        <v>8</v>
      </c>
      <c r="BP716" s="29" t="s">
        <v>8</v>
      </c>
      <c r="BQ716" s="29" t="s">
        <v>8</v>
      </c>
      <c r="BR716" s="29" t="s">
        <v>8</v>
      </c>
      <c r="BS716" s="29" t="s">
        <v>10489</v>
      </c>
      <c r="BT716" s="29" t="b">
        <v>0</v>
      </c>
      <c r="BU716" s="29" t="b">
        <v>0</v>
      </c>
      <c r="BV716" s="29" t="b">
        <v>0</v>
      </c>
      <c r="BW716" s="29" t="b">
        <v>1</v>
      </c>
      <c r="BX716" s="29" t="b">
        <v>1</v>
      </c>
      <c r="BY716" s="29" t="b">
        <v>0</v>
      </c>
      <c r="BZ716" s="29" t="b">
        <v>0</v>
      </c>
      <c r="CA716" s="29" t="b">
        <v>0</v>
      </c>
      <c r="CB716" s="29">
        <v>1</v>
      </c>
      <c r="CC716" s="29" t="s">
        <v>10490</v>
      </c>
      <c r="CD716" s="29" t="s">
        <v>10491</v>
      </c>
      <c r="CE716" s="41" t="s">
        <v>10492</v>
      </c>
      <c r="CF716" s="29" t="s">
        <v>10493</v>
      </c>
    </row>
    <row r="717" spans="1:84" x14ac:dyDescent="0.25">
      <c r="A717" s="29" t="s">
        <v>10494</v>
      </c>
      <c r="B717" s="29">
        <v>310410937271141</v>
      </c>
      <c r="C717" s="29">
        <v>8.9014103279372698E+19</v>
      </c>
      <c r="D717" s="29">
        <v>353118083209307</v>
      </c>
      <c r="E717" s="29">
        <v>22</v>
      </c>
      <c r="F717" s="29">
        <v>8</v>
      </c>
      <c r="G717" s="29">
        <v>1694</v>
      </c>
      <c r="H717" s="29">
        <v>1694</v>
      </c>
      <c r="I717" s="29" t="s">
        <v>10495</v>
      </c>
      <c r="J717" s="29" t="s">
        <v>10496</v>
      </c>
      <c r="K717" s="50">
        <v>2.37706955897232E+16</v>
      </c>
      <c r="L717" s="50">
        <v>9043232384238640</v>
      </c>
      <c r="M717" s="50">
        <v>-6037961090207260</v>
      </c>
      <c r="N717" s="29" t="s">
        <v>18972</v>
      </c>
      <c r="O717" s="29">
        <v>2</v>
      </c>
      <c r="P717" s="29">
        <v>1</v>
      </c>
      <c r="Q717" s="29" t="s">
        <v>8</v>
      </c>
      <c r="R717" s="29">
        <v>1</v>
      </c>
      <c r="S717" s="29">
        <v>3</v>
      </c>
      <c r="T717" s="29" t="s">
        <v>8</v>
      </c>
      <c r="U717" s="29">
        <v>5</v>
      </c>
      <c r="V717" s="29" t="s">
        <v>8</v>
      </c>
      <c r="W717" s="29" t="s">
        <v>8</v>
      </c>
      <c r="X717" s="29" t="s">
        <v>8</v>
      </c>
      <c r="Y717" s="29" t="s">
        <v>8</v>
      </c>
      <c r="Z717" s="29" t="s">
        <v>8</v>
      </c>
      <c r="AA717" s="29" t="s">
        <v>8</v>
      </c>
      <c r="AB717" s="29" t="s">
        <v>8</v>
      </c>
      <c r="AC717" s="29" t="s">
        <v>8</v>
      </c>
      <c r="AD717" s="29" t="s">
        <v>8</v>
      </c>
      <c r="AE717" s="29" t="s">
        <v>8</v>
      </c>
      <c r="AF717" s="29" t="s">
        <v>8</v>
      </c>
      <c r="AG717" s="29" t="s">
        <v>8</v>
      </c>
      <c r="AH717" s="29" t="s">
        <v>8</v>
      </c>
      <c r="AI717" s="29" t="s">
        <v>8</v>
      </c>
      <c r="AJ717" s="29" t="s">
        <v>8</v>
      </c>
      <c r="AK717" s="29" t="s">
        <v>8</v>
      </c>
      <c r="AL717" s="29" t="s">
        <v>8</v>
      </c>
      <c r="AM717" s="29" t="s">
        <v>8</v>
      </c>
      <c r="AN717" s="29" t="s">
        <v>8</v>
      </c>
      <c r="AO717" s="29" t="s">
        <v>8</v>
      </c>
      <c r="AP717" s="29" t="s">
        <v>8</v>
      </c>
      <c r="AQ717" s="29" t="s">
        <v>8</v>
      </c>
      <c r="AR717" s="29" t="s">
        <v>8</v>
      </c>
      <c r="AS717" s="29" t="s">
        <v>8</v>
      </c>
      <c r="AT717" s="29" t="s">
        <v>8</v>
      </c>
      <c r="AU717" s="29" t="s">
        <v>8</v>
      </c>
      <c r="AV717" s="29" t="s">
        <v>8</v>
      </c>
      <c r="AW717" s="29" t="s">
        <v>8</v>
      </c>
      <c r="AX717" s="29" t="s">
        <v>8</v>
      </c>
      <c r="AY717" s="29" t="s">
        <v>8</v>
      </c>
      <c r="AZ717" s="29" t="s">
        <v>8</v>
      </c>
      <c r="BA717" s="29" t="s">
        <v>8</v>
      </c>
      <c r="BB717" s="29" t="s">
        <v>8</v>
      </c>
      <c r="BC717" s="29" t="s">
        <v>8</v>
      </c>
      <c r="BD717" s="29" t="s">
        <v>8</v>
      </c>
      <c r="BE717" s="29" t="s">
        <v>8</v>
      </c>
      <c r="BF717" s="29" t="s">
        <v>8</v>
      </c>
      <c r="BG717" s="29" t="s">
        <v>8</v>
      </c>
      <c r="BH717" s="29" t="s">
        <v>8</v>
      </c>
      <c r="BI717" s="29" t="s">
        <v>8</v>
      </c>
      <c r="BJ717" s="29" t="s">
        <v>8</v>
      </c>
      <c r="BK717" s="29" t="s">
        <v>8</v>
      </c>
      <c r="BL717" s="29" t="s">
        <v>8</v>
      </c>
      <c r="BM717" s="29" t="s">
        <v>8</v>
      </c>
      <c r="BN717" s="29" t="s">
        <v>8</v>
      </c>
      <c r="BO717" s="29" t="s">
        <v>8</v>
      </c>
      <c r="BP717" s="29" t="s">
        <v>8</v>
      </c>
      <c r="BQ717" s="29" t="s">
        <v>8</v>
      </c>
      <c r="BR717" s="29" t="s">
        <v>8</v>
      </c>
      <c r="BS717" s="29" t="s">
        <v>19248</v>
      </c>
    </row>
    <row r="718" spans="1:84" x14ac:dyDescent="0.25">
      <c r="A718" s="29" t="s">
        <v>19249</v>
      </c>
      <c r="B718" s="29" t="b">
        <v>0</v>
      </c>
      <c r="C718" s="29" t="b">
        <v>0</v>
      </c>
      <c r="D718" s="29" t="b">
        <v>0</v>
      </c>
      <c r="E718" s="29" t="b">
        <v>1</v>
      </c>
      <c r="F718" s="29" t="b">
        <v>1</v>
      </c>
      <c r="G718" s="29" t="b">
        <v>0</v>
      </c>
      <c r="H718" s="29" t="b">
        <v>0</v>
      </c>
      <c r="I718" s="29" t="b">
        <v>0</v>
      </c>
      <c r="J718" s="29">
        <v>1</v>
      </c>
      <c r="K718" s="29" t="s">
        <v>10497</v>
      </c>
      <c r="L718" s="29" t="s">
        <v>10498</v>
      </c>
      <c r="M718" s="29" t="s">
        <v>10499</v>
      </c>
      <c r="N718" s="29" t="s">
        <v>10500</v>
      </c>
    </row>
    <row r="719" spans="1:84" x14ac:dyDescent="0.25">
      <c r="A719" s="29" t="s">
        <v>10501</v>
      </c>
      <c r="B719" s="29">
        <v>310410937271141</v>
      </c>
      <c r="C719" s="29">
        <v>8.9014103279372698E+19</v>
      </c>
      <c r="D719" s="29">
        <v>353118083209307</v>
      </c>
      <c r="E719" s="29">
        <v>22</v>
      </c>
      <c r="F719" s="29">
        <v>8</v>
      </c>
      <c r="G719" s="29">
        <v>1695</v>
      </c>
      <c r="H719" s="29">
        <v>1695</v>
      </c>
      <c r="I719" s="29" t="s">
        <v>10502</v>
      </c>
      <c r="J719" s="29" t="s">
        <v>10503</v>
      </c>
      <c r="K719" s="50">
        <v>2377038814690040</v>
      </c>
      <c r="L719" s="50">
        <v>9043336146575790</v>
      </c>
      <c r="M719" s="50">
        <v>-5086000014264580</v>
      </c>
      <c r="N719" s="29" t="s">
        <v>18972</v>
      </c>
      <c r="O719" s="29">
        <v>2</v>
      </c>
      <c r="P719" s="29">
        <v>1</v>
      </c>
      <c r="Q719" s="29" t="s">
        <v>8</v>
      </c>
      <c r="R719" s="29">
        <v>1</v>
      </c>
      <c r="S719" s="29">
        <v>2</v>
      </c>
      <c r="T719" s="29" t="s">
        <v>8</v>
      </c>
      <c r="U719" s="29">
        <v>10</v>
      </c>
      <c r="V719" s="29" t="s">
        <v>8</v>
      </c>
      <c r="W719" s="29" t="s">
        <v>8</v>
      </c>
      <c r="X719" s="29" t="s">
        <v>8</v>
      </c>
      <c r="Y719" s="29" t="s">
        <v>8</v>
      </c>
      <c r="Z719" s="29" t="s">
        <v>8</v>
      </c>
      <c r="AA719" s="29" t="s">
        <v>8</v>
      </c>
      <c r="AB719" s="29" t="s">
        <v>8</v>
      </c>
      <c r="AC719" s="29" t="s">
        <v>8</v>
      </c>
      <c r="AD719" s="29" t="s">
        <v>8</v>
      </c>
      <c r="AE719" s="29" t="s">
        <v>8</v>
      </c>
      <c r="AF719" s="29" t="s">
        <v>8</v>
      </c>
      <c r="AG719" s="29" t="s">
        <v>8</v>
      </c>
      <c r="AH719" s="29" t="s">
        <v>8</v>
      </c>
      <c r="AI719" s="29" t="s">
        <v>8</v>
      </c>
      <c r="AJ719" s="29" t="s">
        <v>8</v>
      </c>
      <c r="AK719" s="29" t="s">
        <v>8</v>
      </c>
      <c r="AL719" s="29" t="s">
        <v>8</v>
      </c>
      <c r="AM719" s="29" t="s">
        <v>8</v>
      </c>
      <c r="AN719" s="29" t="s">
        <v>8</v>
      </c>
      <c r="AO719" s="29" t="s">
        <v>8</v>
      </c>
      <c r="AP719" s="29" t="s">
        <v>8</v>
      </c>
      <c r="AQ719" s="29" t="s">
        <v>8</v>
      </c>
      <c r="AR719" s="29" t="s">
        <v>8</v>
      </c>
      <c r="AS719" s="29" t="s">
        <v>8</v>
      </c>
      <c r="AT719" s="29" t="s">
        <v>8</v>
      </c>
      <c r="AU719" s="29" t="s">
        <v>8</v>
      </c>
      <c r="AV719" s="29" t="s">
        <v>8</v>
      </c>
      <c r="AW719" s="29" t="s">
        <v>8</v>
      </c>
      <c r="AX719" s="29" t="s">
        <v>8</v>
      </c>
      <c r="AY719" s="29" t="s">
        <v>8</v>
      </c>
      <c r="AZ719" s="29" t="s">
        <v>8</v>
      </c>
      <c r="BA719" s="29" t="s">
        <v>8</v>
      </c>
      <c r="BB719" s="29" t="s">
        <v>8</v>
      </c>
      <c r="BC719" s="29" t="s">
        <v>8</v>
      </c>
      <c r="BD719" s="29" t="s">
        <v>8</v>
      </c>
      <c r="BE719" s="29" t="s">
        <v>8</v>
      </c>
      <c r="BF719" s="29" t="s">
        <v>8</v>
      </c>
      <c r="BG719" s="29" t="s">
        <v>8</v>
      </c>
      <c r="BH719" s="29" t="s">
        <v>8</v>
      </c>
      <c r="BI719" s="29" t="s">
        <v>8</v>
      </c>
      <c r="BJ719" s="29" t="s">
        <v>8</v>
      </c>
      <c r="BK719" s="29" t="s">
        <v>8</v>
      </c>
      <c r="BL719" s="29" t="s">
        <v>8</v>
      </c>
      <c r="BM719" s="29" t="s">
        <v>8</v>
      </c>
      <c r="BN719" s="29" t="s">
        <v>8</v>
      </c>
      <c r="BO719" s="29" t="s">
        <v>8</v>
      </c>
      <c r="BP719" s="29" t="s">
        <v>8</v>
      </c>
      <c r="BQ719" s="29" t="s">
        <v>8</v>
      </c>
      <c r="BR719" s="29" t="s">
        <v>8</v>
      </c>
      <c r="BS719" s="29" t="s">
        <v>19248</v>
      </c>
    </row>
    <row r="720" spans="1:84" x14ac:dyDescent="0.25">
      <c r="A720" s="29" t="s">
        <v>19249</v>
      </c>
      <c r="B720" s="29" t="b">
        <v>0</v>
      </c>
      <c r="C720" s="29" t="b">
        <v>0</v>
      </c>
      <c r="D720" s="29" t="b">
        <v>0</v>
      </c>
      <c r="E720" s="29" t="b">
        <v>1</v>
      </c>
      <c r="F720" s="29" t="b">
        <v>1</v>
      </c>
      <c r="G720" s="29" t="b">
        <v>0</v>
      </c>
      <c r="H720" s="29" t="b">
        <v>0</v>
      </c>
      <c r="I720" s="29" t="b">
        <v>0</v>
      </c>
      <c r="J720" s="29">
        <v>1</v>
      </c>
      <c r="K720" s="29" t="s">
        <v>10504</v>
      </c>
      <c r="L720" s="29" t="s">
        <v>10505</v>
      </c>
      <c r="M720" s="29" t="s">
        <v>10506</v>
      </c>
      <c r="N720" s="29" t="s">
        <v>10507</v>
      </c>
    </row>
    <row r="721" spans="1:84" x14ac:dyDescent="0.25">
      <c r="A721" s="29" t="s">
        <v>10508</v>
      </c>
      <c r="B721" s="29">
        <v>310410937271141</v>
      </c>
      <c r="C721" s="29">
        <v>8.9014103279372698E+19</v>
      </c>
      <c r="D721" s="29">
        <v>353118083209307</v>
      </c>
      <c r="E721" s="29">
        <v>22</v>
      </c>
      <c r="F721" s="29">
        <v>5</v>
      </c>
      <c r="G721" s="29">
        <v>1692</v>
      </c>
      <c r="H721" s="29">
        <v>1692</v>
      </c>
      <c r="I721" s="29" t="s">
        <v>10509</v>
      </c>
      <c r="J721" s="29" t="s">
        <v>10510</v>
      </c>
      <c r="K721" s="50">
        <v>2.37706115912398E+16</v>
      </c>
      <c r="L721" s="50">
        <v>9043391047312170</v>
      </c>
      <c r="M721" s="50">
        <v>-4.4855022510525904E+16</v>
      </c>
      <c r="N721" s="29" t="s">
        <v>18972</v>
      </c>
      <c r="O721" s="29">
        <v>2</v>
      </c>
      <c r="P721" s="29">
        <v>1</v>
      </c>
      <c r="Q721" s="29" t="s">
        <v>19250</v>
      </c>
      <c r="R721" s="29" t="s">
        <v>8</v>
      </c>
      <c r="S721" s="29" t="s">
        <v>8</v>
      </c>
      <c r="T721" s="29" t="s">
        <v>8</v>
      </c>
      <c r="U721" s="29" t="s">
        <v>8</v>
      </c>
      <c r="V721" s="29" t="s">
        <v>8</v>
      </c>
      <c r="W721" s="29" t="s">
        <v>8</v>
      </c>
      <c r="X721" s="29" t="s">
        <v>8</v>
      </c>
      <c r="Y721" s="29" t="s">
        <v>8</v>
      </c>
      <c r="Z721" s="29" t="s">
        <v>8</v>
      </c>
      <c r="AA721" s="29" t="s">
        <v>8</v>
      </c>
      <c r="AB721" s="29" t="s">
        <v>8</v>
      </c>
      <c r="AC721" s="29" t="s">
        <v>8</v>
      </c>
      <c r="AD721" s="29" t="s">
        <v>8</v>
      </c>
      <c r="AE721" s="29" t="s">
        <v>8</v>
      </c>
      <c r="AF721" s="29" t="s">
        <v>8</v>
      </c>
      <c r="AG721" s="29" t="s">
        <v>8</v>
      </c>
      <c r="AH721" s="29" t="s">
        <v>8</v>
      </c>
      <c r="AI721" s="29" t="s">
        <v>8</v>
      </c>
      <c r="AJ721" s="29" t="s">
        <v>8</v>
      </c>
      <c r="AK721" s="29" t="s">
        <v>8</v>
      </c>
      <c r="AL721" s="29" t="s">
        <v>8</v>
      </c>
      <c r="AM721" s="29" t="s">
        <v>8</v>
      </c>
      <c r="AN721" s="29" t="s">
        <v>8</v>
      </c>
      <c r="AO721" s="29" t="s">
        <v>8</v>
      </c>
      <c r="AP721" s="29" t="s">
        <v>8</v>
      </c>
      <c r="AQ721" s="29" t="s">
        <v>8</v>
      </c>
      <c r="AR721" s="29" t="s">
        <v>8</v>
      </c>
      <c r="AS721" s="29" t="s">
        <v>8</v>
      </c>
      <c r="AT721" s="29" t="s">
        <v>8</v>
      </c>
      <c r="AU721" s="29" t="s">
        <v>8</v>
      </c>
      <c r="AV721" s="29" t="s">
        <v>8</v>
      </c>
      <c r="AW721" s="29" t="s">
        <v>8</v>
      </c>
      <c r="AX721" s="29" t="s">
        <v>8</v>
      </c>
      <c r="AY721" s="29" t="s">
        <v>8</v>
      </c>
      <c r="AZ721" s="29" t="s">
        <v>8</v>
      </c>
      <c r="BA721" s="29">
        <v>3</v>
      </c>
      <c r="BB721" s="29" t="s">
        <v>10460</v>
      </c>
      <c r="BC721" s="29" t="s">
        <v>8</v>
      </c>
      <c r="BD721" s="29" t="s">
        <v>8</v>
      </c>
      <c r="BE721" s="29" t="s">
        <v>8</v>
      </c>
      <c r="BF721" s="29" t="s">
        <v>8</v>
      </c>
      <c r="BG721" s="29" t="s">
        <v>8</v>
      </c>
      <c r="BH721" s="29" t="s">
        <v>8</v>
      </c>
      <c r="BI721" s="29" t="s">
        <v>8</v>
      </c>
      <c r="BJ721" s="29" t="s">
        <v>8</v>
      </c>
      <c r="BK721" s="29" t="s">
        <v>8</v>
      </c>
      <c r="BL721" s="29" t="s">
        <v>8</v>
      </c>
      <c r="BM721" s="29" t="s">
        <v>8</v>
      </c>
      <c r="BN721" s="29" t="s">
        <v>8</v>
      </c>
      <c r="BO721" s="29" t="s">
        <v>8</v>
      </c>
      <c r="BP721" s="29" t="s">
        <v>8</v>
      </c>
      <c r="BQ721" s="29" t="s">
        <v>8</v>
      </c>
      <c r="BR721" s="29" t="s">
        <v>8</v>
      </c>
      <c r="BS721" s="29" t="s">
        <v>216</v>
      </c>
      <c r="BT721" s="29" t="b">
        <v>0</v>
      </c>
      <c r="BU721" s="29" t="b">
        <v>0</v>
      </c>
      <c r="BV721" s="29" t="b">
        <v>0</v>
      </c>
      <c r="BW721" s="29" t="b">
        <v>1</v>
      </c>
      <c r="BX721" s="29" t="b">
        <v>1</v>
      </c>
      <c r="BY721" s="29" t="b">
        <v>0</v>
      </c>
      <c r="BZ721" s="29" t="b">
        <v>0</v>
      </c>
      <c r="CA721" s="29" t="b">
        <v>0</v>
      </c>
      <c r="CB721" s="29">
        <v>1</v>
      </c>
      <c r="CC721" s="29" t="s">
        <v>10511</v>
      </c>
      <c r="CD721" s="29" t="s">
        <v>10512</v>
      </c>
      <c r="CE721" s="29" t="s">
        <v>10513</v>
      </c>
      <c r="CF721" s="29" t="s">
        <v>10514</v>
      </c>
    </row>
    <row r="722" spans="1:84" x14ac:dyDescent="0.25">
      <c r="A722" s="29" t="s">
        <v>10515</v>
      </c>
      <c r="B722" s="29">
        <v>310410937271141</v>
      </c>
      <c r="C722" s="29">
        <v>8.9014103279372698E+19</v>
      </c>
      <c r="D722" s="29">
        <v>353118083209307</v>
      </c>
      <c r="E722" s="29">
        <v>22</v>
      </c>
      <c r="F722" s="29">
        <v>2</v>
      </c>
      <c r="G722" s="29">
        <v>1688</v>
      </c>
      <c r="H722" s="29">
        <v>1688</v>
      </c>
      <c r="I722" s="29" t="s">
        <v>10516</v>
      </c>
      <c r="J722" s="29" t="s">
        <v>10517</v>
      </c>
      <c r="K722" s="50">
        <v>2.3769977531588E+16</v>
      </c>
      <c r="L722" s="50">
        <v>9043131668146000</v>
      </c>
      <c r="M722" s="50">
        <v>-4798587767804160</v>
      </c>
      <c r="N722" s="29" t="s">
        <v>18972</v>
      </c>
      <c r="O722" s="29">
        <v>2</v>
      </c>
      <c r="P722" s="29">
        <v>1</v>
      </c>
      <c r="Q722" s="29" t="s">
        <v>8</v>
      </c>
      <c r="R722" s="29" t="s">
        <v>8</v>
      </c>
      <c r="S722" s="29" t="s">
        <v>8</v>
      </c>
      <c r="T722" s="29" t="s">
        <v>8</v>
      </c>
      <c r="U722" s="29" t="s">
        <v>8</v>
      </c>
      <c r="V722" s="29" t="s">
        <v>8</v>
      </c>
      <c r="W722" s="29" t="s">
        <v>8</v>
      </c>
      <c r="X722" s="29" t="s">
        <v>8</v>
      </c>
      <c r="Y722" s="29" t="s">
        <v>8</v>
      </c>
      <c r="Z722" s="29" t="s">
        <v>8</v>
      </c>
      <c r="AA722" s="29" t="s">
        <v>8</v>
      </c>
      <c r="AB722" s="29" t="s">
        <v>8</v>
      </c>
      <c r="AC722" s="29" t="s">
        <v>8</v>
      </c>
      <c r="AD722" s="29">
        <v>2</v>
      </c>
      <c r="AE722" s="29" t="s">
        <v>8</v>
      </c>
      <c r="AF722" s="29">
        <v>1</v>
      </c>
      <c r="AG722" s="29" t="s">
        <v>8</v>
      </c>
      <c r="AH722" s="29" t="s">
        <v>8</v>
      </c>
      <c r="AI722" s="29" t="s">
        <v>8</v>
      </c>
      <c r="AJ722" s="29" t="s">
        <v>8</v>
      </c>
      <c r="AK722" s="29" t="s">
        <v>8</v>
      </c>
      <c r="AL722" s="29" t="s">
        <v>8</v>
      </c>
      <c r="AM722" s="29" t="s">
        <v>8</v>
      </c>
      <c r="AN722" s="29" t="s">
        <v>8</v>
      </c>
      <c r="AO722" s="29" t="s">
        <v>8</v>
      </c>
      <c r="AP722" s="29" t="s">
        <v>8</v>
      </c>
      <c r="AQ722" s="29" t="s">
        <v>8</v>
      </c>
      <c r="AR722" s="29" t="s">
        <v>8</v>
      </c>
      <c r="AS722" s="29" t="s">
        <v>8</v>
      </c>
      <c r="AT722" s="29" t="s">
        <v>8</v>
      </c>
      <c r="AU722" s="29" t="s">
        <v>8</v>
      </c>
      <c r="AV722" s="29" t="s">
        <v>8</v>
      </c>
      <c r="AW722" s="29" t="s">
        <v>8</v>
      </c>
      <c r="AX722" s="29" t="s">
        <v>8</v>
      </c>
      <c r="AY722" s="29" t="s">
        <v>8</v>
      </c>
      <c r="AZ722" s="29" t="s">
        <v>8</v>
      </c>
      <c r="BA722" s="29" t="s">
        <v>8</v>
      </c>
      <c r="BB722" s="29" t="s">
        <v>8</v>
      </c>
      <c r="BC722" s="29" t="s">
        <v>8</v>
      </c>
      <c r="BD722" s="29" t="s">
        <v>8</v>
      </c>
      <c r="BE722" s="29" t="s">
        <v>8</v>
      </c>
      <c r="BF722" s="29" t="s">
        <v>8</v>
      </c>
      <c r="BG722" s="29" t="s">
        <v>8</v>
      </c>
      <c r="BH722" s="29" t="s">
        <v>8</v>
      </c>
      <c r="BI722" s="29" t="s">
        <v>8</v>
      </c>
      <c r="BJ722" s="29" t="s">
        <v>8</v>
      </c>
      <c r="BK722" s="29" t="s">
        <v>8</v>
      </c>
      <c r="BL722" s="29" t="s">
        <v>8</v>
      </c>
      <c r="BM722" s="29" t="s">
        <v>8</v>
      </c>
      <c r="BN722" s="29" t="s">
        <v>8</v>
      </c>
      <c r="BO722" s="29" t="s">
        <v>8</v>
      </c>
      <c r="BP722" s="29" t="s">
        <v>8</v>
      </c>
      <c r="BQ722" s="29" t="s">
        <v>8</v>
      </c>
      <c r="BR722" s="29" t="s">
        <v>8</v>
      </c>
      <c r="BS722" s="29" t="s">
        <v>6560</v>
      </c>
      <c r="BT722" s="29" t="b">
        <v>0</v>
      </c>
      <c r="BU722" s="29" t="b">
        <v>0</v>
      </c>
      <c r="BV722" s="29" t="b">
        <v>0</v>
      </c>
      <c r="BW722" s="29" t="b">
        <v>1</v>
      </c>
      <c r="BX722" s="29" t="b">
        <v>1</v>
      </c>
      <c r="BY722" s="29" t="b">
        <v>0</v>
      </c>
      <c r="BZ722" s="29" t="b">
        <v>0</v>
      </c>
      <c r="CA722" s="29" t="b">
        <v>0</v>
      </c>
      <c r="CB722" s="29">
        <v>1</v>
      </c>
      <c r="CC722" s="29" t="s">
        <v>10518</v>
      </c>
      <c r="CD722" s="29" t="s">
        <v>10519</v>
      </c>
      <c r="CE722" s="29" t="s">
        <v>10520</v>
      </c>
      <c r="CF722" s="29" t="s">
        <v>10521</v>
      </c>
    </row>
    <row r="723" spans="1:84" x14ac:dyDescent="0.25">
      <c r="A723" s="29" t="s">
        <v>10522</v>
      </c>
      <c r="B723" s="29">
        <v>310410937271141</v>
      </c>
      <c r="C723" s="29">
        <v>8.9014103279372698E+19</v>
      </c>
      <c r="D723" s="29">
        <v>353118083209307</v>
      </c>
      <c r="E723" s="29">
        <v>22</v>
      </c>
      <c r="F723" s="29">
        <v>2</v>
      </c>
      <c r="G723" s="29">
        <v>1689</v>
      </c>
      <c r="H723" s="29">
        <v>1689</v>
      </c>
      <c r="I723" s="29" t="s">
        <v>10523</v>
      </c>
      <c r="J723" s="29" t="s">
        <v>10524</v>
      </c>
      <c r="K723" s="50">
        <v>2.37695395994636E+16</v>
      </c>
      <c r="L723" s="50">
        <v>9043020820076150</v>
      </c>
      <c r="M723" s="50">
        <v>-4491814091464220</v>
      </c>
      <c r="N723" s="29" t="s">
        <v>18972</v>
      </c>
      <c r="O723" s="29">
        <v>2</v>
      </c>
      <c r="P723" s="29">
        <v>1</v>
      </c>
      <c r="Q723" s="29" t="s">
        <v>8</v>
      </c>
      <c r="R723" s="29" t="s">
        <v>8</v>
      </c>
      <c r="S723" s="29" t="s">
        <v>8</v>
      </c>
      <c r="T723" s="29" t="s">
        <v>8</v>
      </c>
      <c r="U723" s="29" t="s">
        <v>8</v>
      </c>
      <c r="V723" s="29" t="s">
        <v>8</v>
      </c>
      <c r="W723" s="29" t="s">
        <v>8</v>
      </c>
      <c r="X723" s="29" t="s">
        <v>8</v>
      </c>
      <c r="Y723" s="29" t="s">
        <v>8</v>
      </c>
      <c r="Z723" s="29" t="s">
        <v>8</v>
      </c>
      <c r="AA723" s="29" t="s">
        <v>8</v>
      </c>
      <c r="AB723" s="29" t="s">
        <v>8</v>
      </c>
      <c r="AC723" s="29" t="s">
        <v>8</v>
      </c>
      <c r="AD723" s="29">
        <v>3</v>
      </c>
      <c r="AE723" s="29" t="s">
        <v>8</v>
      </c>
      <c r="AF723" s="29">
        <v>3</v>
      </c>
      <c r="AG723" s="29" t="s">
        <v>8</v>
      </c>
      <c r="AH723" s="29" t="s">
        <v>8</v>
      </c>
      <c r="AI723" s="29" t="s">
        <v>8</v>
      </c>
      <c r="AJ723" s="29" t="s">
        <v>8</v>
      </c>
      <c r="AK723" s="29" t="s">
        <v>8</v>
      </c>
      <c r="AL723" s="29" t="s">
        <v>8</v>
      </c>
      <c r="AM723" s="29" t="s">
        <v>8</v>
      </c>
      <c r="AN723" s="29" t="s">
        <v>8</v>
      </c>
      <c r="AO723" s="29" t="s">
        <v>8</v>
      </c>
      <c r="AP723" s="29" t="s">
        <v>8</v>
      </c>
      <c r="AQ723" s="29" t="s">
        <v>8</v>
      </c>
      <c r="AR723" s="29" t="s">
        <v>8</v>
      </c>
      <c r="AS723" s="29" t="s">
        <v>8</v>
      </c>
      <c r="AT723" s="29" t="s">
        <v>8</v>
      </c>
      <c r="AU723" s="29" t="s">
        <v>8</v>
      </c>
      <c r="AV723" s="29" t="s">
        <v>8</v>
      </c>
      <c r="AW723" s="29" t="s">
        <v>8</v>
      </c>
      <c r="AX723" s="29" t="s">
        <v>8</v>
      </c>
      <c r="AY723" s="29" t="s">
        <v>8</v>
      </c>
      <c r="AZ723" s="29" t="s">
        <v>8</v>
      </c>
      <c r="BA723" s="29" t="s">
        <v>8</v>
      </c>
      <c r="BB723" s="29" t="s">
        <v>8</v>
      </c>
      <c r="BC723" s="29" t="s">
        <v>8</v>
      </c>
      <c r="BD723" s="29" t="s">
        <v>8</v>
      </c>
      <c r="BE723" s="29" t="s">
        <v>8</v>
      </c>
      <c r="BF723" s="29" t="s">
        <v>8</v>
      </c>
      <c r="BG723" s="29" t="s">
        <v>8</v>
      </c>
      <c r="BH723" s="29" t="s">
        <v>8</v>
      </c>
      <c r="BI723" s="29" t="s">
        <v>8</v>
      </c>
      <c r="BJ723" s="29" t="s">
        <v>8</v>
      </c>
      <c r="BK723" s="29" t="s">
        <v>8</v>
      </c>
      <c r="BL723" s="29" t="s">
        <v>8</v>
      </c>
      <c r="BM723" s="29" t="s">
        <v>8</v>
      </c>
      <c r="BN723" s="29" t="s">
        <v>8</v>
      </c>
      <c r="BO723" s="29" t="s">
        <v>8</v>
      </c>
      <c r="BP723" s="29" t="s">
        <v>8</v>
      </c>
      <c r="BQ723" s="29" t="s">
        <v>8</v>
      </c>
      <c r="BR723" s="29" t="s">
        <v>8</v>
      </c>
      <c r="BS723" s="29" t="s">
        <v>19251</v>
      </c>
    </row>
    <row r="724" spans="1:84" x14ac:dyDescent="0.25">
      <c r="A724" s="29" t="s">
        <v>19249</v>
      </c>
      <c r="B724" s="29" t="b">
        <v>0</v>
      </c>
      <c r="C724" s="29" t="b">
        <v>0</v>
      </c>
      <c r="D724" s="29" t="b">
        <v>0</v>
      </c>
      <c r="E724" s="29" t="b">
        <v>1</v>
      </c>
      <c r="F724" s="29" t="b">
        <v>1</v>
      </c>
      <c r="G724" s="29" t="b">
        <v>0</v>
      </c>
      <c r="H724" s="29" t="b">
        <v>0</v>
      </c>
      <c r="I724" s="29" t="b">
        <v>0</v>
      </c>
      <c r="J724" s="29">
        <v>1</v>
      </c>
      <c r="K724" s="29" t="s">
        <v>10525</v>
      </c>
      <c r="L724" s="29" t="s">
        <v>10526</v>
      </c>
      <c r="M724" s="29" t="s">
        <v>10527</v>
      </c>
      <c r="N724" s="29" t="s">
        <v>10528</v>
      </c>
    </row>
    <row r="725" spans="1:84" x14ac:dyDescent="0.25">
      <c r="A725" s="29" t="s">
        <v>10529</v>
      </c>
      <c r="B725" s="29">
        <v>310410937271141</v>
      </c>
      <c r="C725" s="29">
        <v>8.9014103279372698E+19</v>
      </c>
      <c r="D725" s="29">
        <v>353118083209307</v>
      </c>
      <c r="E725" s="29">
        <v>22</v>
      </c>
      <c r="F725" s="29">
        <v>5</v>
      </c>
      <c r="G725" s="29">
        <v>1691</v>
      </c>
      <c r="H725" s="29">
        <v>1691</v>
      </c>
      <c r="I725" s="29" t="s">
        <v>10530</v>
      </c>
      <c r="J725" s="29" t="s">
        <v>10531</v>
      </c>
      <c r="K725" s="50">
        <v>2.37695841158464E+16</v>
      </c>
      <c r="L725" s="50">
        <v>9042962728846440</v>
      </c>
      <c r="M725" s="50">
        <v>-4.5708400108806896E+16</v>
      </c>
      <c r="N725" s="29" t="s">
        <v>18972</v>
      </c>
      <c r="O725" s="29">
        <v>2</v>
      </c>
      <c r="P725" s="29">
        <v>1</v>
      </c>
      <c r="Q725" s="29" t="s">
        <v>19252</v>
      </c>
      <c r="R725" s="29" t="s">
        <v>8</v>
      </c>
      <c r="S725" s="29" t="s">
        <v>8</v>
      </c>
      <c r="T725" s="29" t="s">
        <v>8</v>
      </c>
      <c r="U725" s="29" t="s">
        <v>8</v>
      </c>
      <c r="V725" s="29" t="s">
        <v>8</v>
      </c>
      <c r="W725" s="29" t="s">
        <v>8</v>
      </c>
      <c r="X725" s="29" t="s">
        <v>8</v>
      </c>
      <c r="Y725" s="29" t="s">
        <v>8</v>
      </c>
      <c r="Z725" s="29" t="s">
        <v>8</v>
      </c>
      <c r="AA725" s="29" t="s">
        <v>8</v>
      </c>
      <c r="AB725" s="29" t="s">
        <v>8</v>
      </c>
      <c r="AC725" s="29" t="s">
        <v>8</v>
      </c>
      <c r="AD725" s="29" t="s">
        <v>8</v>
      </c>
      <c r="AE725" s="29" t="s">
        <v>8</v>
      </c>
      <c r="AF725" s="29" t="s">
        <v>8</v>
      </c>
      <c r="AG725" s="29" t="s">
        <v>8</v>
      </c>
      <c r="AH725" s="29" t="s">
        <v>8</v>
      </c>
      <c r="AI725" s="29" t="s">
        <v>8</v>
      </c>
      <c r="AJ725" s="29" t="s">
        <v>8</v>
      </c>
      <c r="AK725" s="29" t="s">
        <v>8</v>
      </c>
      <c r="AL725" s="29" t="s">
        <v>8</v>
      </c>
      <c r="AM725" s="29" t="s">
        <v>8</v>
      </c>
      <c r="AN725" s="29" t="s">
        <v>8</v>
      </c>
      <c r="AO725" s="29" t="s">
        <v>8</v>
      </c>
      <c r="AP725" s="29" t="s">
        <v>8</v>
      </c>
      <c r="AQ725" s="29" t="s">
        <v>8</v>
      </c>
      <c r="AR725" s="29" t="s">
        <v>8</v>
      </c>
      <c r="AS725" s="29" t="s">
        <v>8</v>
      </c>
      <c r="AT725" s="29" t="s">
        <v>8</v>
      </c>
      <c r="AU725" s="29" t="s">
        <v>8</v>
      </c>
      <c r="AV725" s="29" t="s">
        <v>8</v>
      </c>
      <c r="AW725" s="29" t="s">
        <v>8</v>
      </c>
      <c r="AX725" s="29" t="s">
        <v>8</v>
      </c>
      <c r="AY725" s="29" t="s">
        <v>8</v>
      </c>
      <c r="AZ725" s="29" t="s">
        <v>8</v>
      </c>
      <c r="BA725" s="29">
        <v>3</v>
      </c>
      <c r="BB725" s="29" t="s">
        <v>10460</v>
      </c>
      <c r="BC725" s="29" t="s">
        <v>8</v>
      </c>
      <c r="BD725" s="29" t="s">
        <v>8</v>
      </c>
      <c r="BE725" s="29" t="s">
        <v>8</v>
      </c>
      <c r="BF725" s="29" t="s">
        <v>8</v>
      </c>
      <c r="BG725" s="29" t="s">
        <v>8</v>
      </c>
      <c r="BH725" s="29" t="s">
        <v>8</v>
      </c>
      <c r="BI725" s="29" t="s">
        <v>8</v>
      </c>
      <c r="BJ725" s="29" t="s">
        <v>8</v>
      </c>
      <c r="BK725" s="29" t="s">
        <v>8</v>
      </c>
      <c r="BL725" s="29" t="s">
        <v>8</v>
      </c>
      <c r="BM725" s="29" t="s">
        <v>8</v>
      </c>
      <c r="BN725" s="29" t="s">
        <v>8</v>
      </c>
      <c r="BO725" s="29" t="s">
        <v>8</v>
      </c>
      <c r="BP725" s="29" t="s">
        <v>8</v>
      </c>
      <c r="BQ725" s="29" t="s">
        <v>8</v>
      </c>
      <c r="BR725" s="29" t="s">
        <v>8</v>
      </c>
      <c r="BS725" s="29" t="s">
        <v>216</v>
      </c>
      <c r="BT725" s="29" t="b">
        <v>0</v>
      </c>
      <c r="BU725" s="29" t="b">
        <v>0</v>
      </c>
      <c r="BV725" s="29" t="b">
        <v>0</v>
      </c>
      <c r="BW725" s="29" t="b">
        <v>1</v>
      </c>
      <c r="BX725" s="29" t="b">
        <v>1</v>
      </c>
      <c r="BY725" s="29" t="b">
        <v>0</v>
      </c>
      <c r="BZ725" s="29" t="b">
        <v>0</v>
      </c>
      <c r="CA725" s="29" t="b">
        <v>0</v>
      </c>
      <c r="CB725" s="29">
        <v>1</v>
      </c>
      <c r="CC725" s="29" t="s">
        <v>10532</v>
      </c>
      <c r="CD725" s="29" t="s">
        <v>10533</v>
      </c>
      <c r="CE725" s="29" t="s">
        <v>10534</v>
      </c>
      <c r="CF725" s="29" t="s">
        <v>10535</v>
      </c>
    </row>
    <row r="726" spans="1:84" x14ac:dyDescent="0.25">
      <c r="A726" s="29" t="s">
        <v>10536</v>
      </c>
      <c r="B726" s="29">
        <v>310410942995952</v>
      </c>
      <c r="C726" s="29">
        <v>8.9014103279429894E+19</v>
      </c>
      <c r="D726" s="29">
        <v>353118083539513</v>
      </c>
      <c r="E726" s="29">
        <v>22</v>
      </c>
      <c r="F726" s="29">
        <v>7</v>
      </c>
      <c r="G726" s="29">
        <v>1696</v>
      </c>
      <c r="H726" s="29">
        <v>1696</v>
      </c>
      <c r="I726" s="29" t="s">
        <v>10537</v>
      </c>
      <c r="J726" s="29" t="s">
        <v>10538</v>
      </c>
      <c r="K726" s="50">
        <v>2376948920935620</v>
      </c>
      <c r="L726" s="50">
        <v>9043195746007520</v>
      </c>
      <c r="M726" s="50">
        <v>-349960356032899</v>
      </c>
      <c r="N726" s="29" t="s">
        <v>18972</v>
      </c>
      <c r="O726" s="29">
        <v>2</v>
      </c>
      <c r="P726" s="29">
        <v>1</v>
      </c>
      <c r="Q726" s="29" t="s">
        <v>8</v>
      </c>
      <c r="R726" s="29" t="s">
        <v>8</v>
      </c>
      <c r="S726" s="29" t="s">
        <v>8</v>
      </c>
      <c r="T726" s="29" t="s">
        <v>8</v>
      </c>
      <c r="U726" s="29" t="s">
        <v>8</v>
      </c>
      <c r="V726" s="29" t="s">
        <v>8</v>
      </c>
      <c r="W726" s="29" t="s">
        <v>8</v>
      </c>
      <c r="X726" s="29" t="s">
        <v>8</v>
      </c>
      <c r="Y726" s="29" t="s">
        <v>8</v>
      </c>
      <c r="Z726" s="29" t="s">
        <v>8</v>
      </c>
      <c r="AA726" s="29" t="s">
        <v>8</v>
      </c>
      <c r="AB726" s="29" t="s">
        <v>8</v>
      </c>
      <c r="AC726" s="29" t="s">
        <v>8</v>
      </c>
      <c r="AD726" s="29" t="s">
        <v>8</v>
      </c>
      <c r="AE726" s="29" t="s">
        <v>8</v>
      </c>
      <c r="AF726" s="29" t="s">
        <v>8</v>
      </c>
      <c r="AG726" s="29" t="s">
        <v>8</v>
      </c>
      <c r="AH726" s="29" t="s">
        <v>8</v>
      </c>
      <c r="AI726" s="29" t="s">
        <v>8</v>
      </c>
      <c r="AJ726" s="29" t="s">
        <v>8</v>
      </c>
      <c r="AK726" s="29" t="s">
        <v>8</v>
      </c>
      <c r="AL726" s="29" t="s">
        <v>8</v>
      </c>
      <c r="AM726" s="29" t="s">
        <v>8</v>
      </c>
      <c r="AN726" s="29" t="s">
        <v>8</v>
      </c>
      <c r="AO726" s="29" t="s">
        <v>8</v>
      </c>
      <c r="AP726" s="29" t="s">
        <v>8</v>
      </c>
      <c r="AQ726" s="29" t="s">
        <v>8</v>
      </c>
      <c r="AR726" s="29" t="s">
        <v>8</v>
      </c>
      <c r="AS726" s="29" t="s">
        <v>8</v>
      </c>
      <c r="AT726" s="29">
        <v>3</v>
      </c>
      <c r="AU726" s="29" t="s">
        <v>8</v>
      </c>
      <c r="AV726" s="29">
        <v>2</v>
      </c>
      <c r="AW726" s="29">
        <v>1</v>
      </c>
      <c r="AX726" s="29">
        <v>0</v>
      </c>
      <c r="AY726" s="29">
        <v>30</v>
      </c>
      <c r="AZ726" s="29">
        <v>0</v>
      </c>
      <c r="BA726" s="29" t="s">
        <v>8</v>
      </c>
      <c r="BB726" s="29" t="s">
        <v>8</v>
      </c>
      <c r="BC726" s="29" t="s">
        <v>8</v>
      </c>
      <c r="BD726" s="29" t="s">
        <v>8</v>
      </c>
      <c r="BE726" s="29" t="s">
        <v>8</v>
      </c>
      <c r="BF726" s="29" t="s">
        <v>8</v>
      </c>
      <c r="BG726" s="29" t="s">
        <v>8</v>
      </c>
      <c r="BH726" s="29" t="s">
        <v>8</v>
      </c>
      <c r="BI726" s="29" t="s">
        <v>8</v>
      </c>
      <c r="BJ726" s="29" t="s">
        <v>8</v>
      </c>
      <c r="BK726" s="29" t="s">
        <v>8</v>
      </c>
      <c r="BL726" s="29" t="s">
        <v>8</v>
      </c>
      <c r="BM726" s="29" t="s">
        <v>8</v>
      </c>
      <c r="BN726" s="29" t="s">
        <v>8</v>
      </c>
      <c r="BO726" s="29" t="s">
        <v>8</v>
      </c>
      <c r="BP726" s="29" t="s">
        <v>8</v>
      </c>
      <c r="BQ726" s="29" t="s">
        <v>8</v>
      </c>
      <c r="BR726" s="29" t="s">
        <v>8</v>
      </c>
      <c r="BS726" s="29" t="s">
        <v>120</v>
      </c>
      <c r="BT726" s="29" t="b">
        <v>0</v>
      </c>
      <c r="BU726" s="29" t="b">
        <v>1</v>
      </c>
      <c r="BV726" s="29" t="b">
        <v>0</v>
      </c>
      <c r="BW726" s="29" t="b">
        <v>0</v>
      </c>
      <c r="BX726" s="29" t="b">
        <v>0</v>
      </c>
      <c r="BY726" s="29" t="b">
        <v>1</v>
      </c>
      <c r="BZ726" s="29" t="b">
        <v>0</v>
      </c>
      <c r="CA726" s="29" t="b">
        <v>0</v>
      </c>
      <c r="CB726" s="29">
        <v>1</v>
      </c>
      <c r="CC726" s="29" t="s">
        <v>10539</v>
      </c>
      <c r="CD726" s="29" t="s">
        <v>10540</v>
      </c>
      <c r="CE726" s="29" t="s">
        <v>10541</v>
      </c>
      <c r="CF726" s="29" t="s">
        <v>10542</v>
      </c>
    </row>
    <row r="727" spans="1:84" x14ac:dyDescent="0.25">
      <c r="A727" s="29" t="s">
        <v>10543</v>
      </c>
      <c r="B727" s="29">
        <v>310410942995952</v>
      </c>
      <c r="C727" s="29">
        <v>8.9014103279429894E+19</v>
      </c>
      <c r="D727" s="29">
        <v>353118083539513</v>
      </c>
      <c r="E727" s="29">
        <v>22</v>
      </c>
      <c r="F727" s="29">
        <v>3</v>
      </c>
      <c r="G727" s="29">
        <v>1698</v>
      </c>
      <c r="H727" s="29">
        <v>1698</v>
      </c>
      <c r="I727" s="29" t="s">
        <v>10544</v>
      </c>
      <c r="J727" s="29" t="s">
        <v>10545</v>
      </c>
      <c r="K727" s="50">
        <v>2.37694871256922E+16</v>
      </c>
      <c r="L727" s="50">
        <v>9043190635017060</v>
      </c>
      <c r="M727" s="50">
        <v>-3296266209701400</v>
      </c>
      <c r="N727" s="29" t="s">
        <v>18977</v>
      </c>
      <c r="O727" s="29">
        <v>2</v>
      </c>
      <c r="P727" s="29">
        <v>1</v>
      </c>
      <c r="Q727" s="29" t="s">
        <v>18997</v>
      </c>
      <c r="R727" s="29" t="s">
        <v>8</v>
      </c>
      <c r="S727" s="29" t="s">
        <v>8</v>
      </c>
      <c r="T727" s="29" t="s">
        <v>8</v>
      </c>
      <c r="U727" s="29" t="s">
        <v>8</v>
      </c>
      <c r="V727" s="29" t="s">
        <v>8</v>
      </c>
      <c r="W727" s="29" t="s">
        <v>8</v>
      </c>
      <c r="X727" s="29" t="s">
        <v>8</v>
      </c>
      <c r="Y727" s="29" t="s">
        <v>8</v>
      </c>
      <c r="Z727" s="29" t="s">
        <v>8</v>
      </c>
      <c r="AA727" s="29" t="s">
        <v>8</v>
      </c>
      <c r="AB727" s="29" t="s">
        <v>8</v>
      </c>
      <c r="AC727" s="29" t="s">
        <v>8</v>
      </c>
      <c r="AD727" s="29" t="s">
        <v>8</v>
      </c>
      <c r="AE727" s="29" t="s">
        <v>8</v>
      </c>
      <c r="AF727" s="29" t="s">
        <v>8</v>
      </c>
      <c r="AG727" s="29">
        <v>1</v>
      </c>
      <c r="AH727" s="29">
        <v>3</v>
      </c>
      <c r="AI727" s="29" t="s">
        <v>8</v>
      </c>
      <c r="AJ727" s="29">
        <v>1</v>
      </c>
      <c r="AK727" s="29" t="s">
        <v>19003</v>
      </c>
      <c r="AL727" s="29" t="s">
        <v>18983</v>
      </c>
      <c r="AM727" s="29" t="s">
        <v>8</v>
      </c>
      <c r="AN727" s="29" t="s">
        <v>8</v>
      </c>
      <c r="AO727" s="29" t="s">
        <v>8</v>
      </c>
      <c r="AP727" s="29" t="s">
        <v>8</v>
      </c>
      <c r="AQ727" s="29" t="s">
        <v>8</v>
      </c>
      <c r="AR727" s="29" t="s">
        <v>8</v>
      </c>
      <c r="AS727" s="29" t="s">
        <v>8</v>
      </c>
      <c r="AT727" s="29" t="s">
        <v>8</v>
      </c>
      <c r="AU727" s="29" t="s">
        <v>8</v>
      </c>
      <c r="AV727" s="29" t="s">
        <v>8</v>
      </c>
      <c r="AW727" s="29" t="s">
        <v>8</v>
      </c>
      <c r="AX727" s="29" t="s">
        <v>8</v>
      </c>
      <c r="AY727" s="29" t="s">
        <v>8</v>
      </c>
      <c r="AZ727" s="29" t="s">
        <v>8</v>
      </c>
      <c r="BA727" s="29" t="s">
        <v>8</v>
      </c>
      <c r="BB727" s="29" t="s">
        <v>8</v>
      </c>
      <c r="BC727" s="29" t="s">
        <v>8</v>
      </c>
      <c r="BD727" s="29" t="s">
        <v>8</v>
      </c>
      <c r="BE727" s="29" t="s">
        <v>8</v>
      </c>
      <c r="BF727" s="29" t="s">
        <v>8</v>
      </c>
      <c r="BG727" s="29" t="s">
        <v>8</v>
      </c>
      <c r="BH727" s="29" t="s">
        <v>8</v>
      </c>
      <c r="BI727" s="29" t="s">
        <v>8</v>
      </c>
      <c r="BJ727" s="29" t="s">
        <v>8</v>
      </c>
      <c r="BK727" s="29" t="s">
        <v>8</v>
      </c>
      <c r="BL727" s="29" t="s">
        <v>8</v>
      </c>
      <c r="BM727" s="29" t="s">
        <v>8</v>
      </c>
      <c r="BN727" s="29" t="s">
        <v>8</v>
      </c>
      <c r="BO727" s="29" t="s">
        <v>8</v>
      </c>
      <c r="BP727" s="29" t="s">
        <v>8</v>
      </c>
      <c r="BQ727" s="29" t="s">
        <v>8</v>
      </c>
      <c r="BR727" s="29" t="s">
        <v>8</v>
      </c>
      <c r="BS727" s="29" t="s">
        <v>120</v>
      </c>
      <c r="BT727" s="29" t="b">
        <v>0</v>
      </c>
      <c r="BU727" s="29" t="b">
        <v>1</v>
      </c>
      <c r="BV727" s="29" t="b">
        <v>0</v>
      </c>
      <c r="BW727" s="29" t="b">
        <v>0</v>
      </c>
      <c r="BX727" s="29" t="b">
        <v>0</v>
      </c>
      <c r="BY727" s="29" t="b">
        <v>1</v>
      </c>
      <c r="BZ727" s="29" t="b">
        <v>0</v>
      </c>
      <c r="CA727" s="29" t="b">
        <v>0</v>
      </c>
      <c r="CB727" s="29">
        <v>1</v>
      </c>
      <c r="CC727" s="29" t="s">
        <v>10546</v>
      </c>
      <c r="CD727" s="29" t="s">
        <v>10547</v>
      </c>
      <c r="CE727" s="29" t="s">
        <v>10548</v>
      </c>
      <c r="CF727" s="29" t="s">
        <v>10549</v>
      </c>
    </row>
    <row r="728" spans="1:84" x14ac:dyDescent="0.25">
      <c r="A728" s="29" t="s">
        <v>10550</v>
      </c>
      <c r="B728" s="29">
        <v>310410942995952</v>
      </c>
      <c r="C728" s="29">
        <v>8.9014103279429894E+19</v>
      </c>
      <c r="D728" s="29">
        <v>353118083539513</v>
      </c>
      <c r="E728" s="29">
        <v>22</v>
      </c>
      <c r="F728" s="29">
        <v>7</v>
      </c>
      <c r="G728" s="29">
        <v>1697</v>
      </c>
      <c r="H728" s="29">
        <v>1697</v>
      </c>
      <c r="I728" s="29" t="s">
        <v>10551</v>
      </c>
      <c r="J728" s="29" t="s">
        <v>10552</v>
      </c>
      <c r="K728" s="50">
        <v>2.37702764004632E+16</v>
      </c>
      <c r="L728" s="50">
        <v>9043333949689110</v>
      </c>
      <c r="M728" s="50">
        <v>-457811897785225</v>
      </c>
      <c r="N728" s="29" t="s">
        <v>18972</v>
      </c>
      <c r="O728" s="29">
        <v>2</v>
      </c>
      <c r="P728" s="29">
        <v>1</v>
      </c>
      <c r="Q728" s="29" t="s">
        <v>8</v>
      </c>
      <c r="R728" s="29" t="s">
        <v>8</v>
      </c>
      <c r="S728" s="29" t="s">
        <v>8</v>
      </c>
      <c r="T728" s="29" t="s">
        <v>8</v>
      </c>
      <c r="U728" s="29" t="s">
        <v>8</v>
      </c>
      <c r="V728" s="29" t="s">
        <v>8</v>
      </c>
      <c r="W728" s="29" t="s">
        <v>8</v>
      </c>
      <c r="X728" s="29" t="s">
        <v>8</v>
      </c>
      <c r="Y728" s="29" t="s">
        <v>8</v>
      </c>
      <c r="Z728" s="29" t="s">
        <v>8</v>
      </c>
      <c r="AA728" s="29" t="s">
        <v>8</v>
      </c>
      <c r="AB728" s="29" t="s">
        <v>8</v>
      </c>
      <c r="AC728" s="29" t="s">
        <v>8</v>
      </c>
      <c r="AD728" s="29" t="s">
        <v>8</v>
      </c>
      <c r="AE728" s="29" t="s">
        <v>8</v>
      </c>
      <c r="AF728" s="29" t="s">
        <v>8</v>
      </c>
      <c r="AG728" s="29" t="s">
        <v>8</v>
      </c>
      <c r="AH728" s="29" t="s">
        <v>8</v>
      </c>
      <c r="AI728" s="29" t="s">
        <v>8</v>
      </c>
      <c r="AJ728" s="29" t="s">
        <v>8</v>
      </c>
      <c r="AK728" s="29" t="s">
        <v>8</v>
      </c>
      <c r="AL728" s="29" t="s">
        <v>8</v>
      </c>
      <c r="AM728" s="29" t="s">
        <v>8</v>
      </c>
      <c r="AN728" s="29" t="s">
        <v>8</v>
      </c>
      <c r="AO728" s="29" t="s">
        <v>8</v>
      </c>
      <c r="AP728" s="29" t="s">
        <v>8</v>
      </c>
      <c r="AQ728" s="29" t="s">
        <v>8</v>
      </c>
      <c r="AR728" s="29" t="s">
        <v>8</v>
      </c>
      <c r="AS728" s="29" t="s">
        <v>8</v>
      </c>
      <c r="AT728" s="29">
        <v>3</v>
      </c>
      <c r="AU728" s="29" t="s">
        <v>8</v>
      </c>
      <c r="AV728" s="29">
        <v>2</v>
      </c>
      <c r="AW728" s="29">
        <v>2</v>
      </c>
      <c r="AX728" s="29">
        <v>0</v>
      </c>
      <c r="AY728" s="29">
        <v>20</v>
      </c>
      <c r="AZ728" s="29">
        <v>1</v>
      </c>
      <c r="BA728" s="29" t="s">
        <v>8</v>
      </c>
      <c r="BB728" s="29" t="s">
        <v>8</v>
      </c>
      <c r="BC728" s="29" t="s">
        <v>8</v>
      </c>
      <c r="BD728" s="29" t="s">
        <v>8</v>
      </c>
      <c r="BE728" s="29" t="s">
        <v>8</v>
      </c>
      <c r="BF728" s="29" t="s">
        <v>8</v>
      </c>
      <c r="BG728" s="29" t="s">
        <v>8</v>
      </c>
      <c r="BH728" s="29" t="s">
        <v>8</v>
      </c>
      <c r="BI728" s="29" t="s">
        <v>8</v>
      </c>
      <c r="BJ728" s="29" t="s">
        <v>8</v>
      </c>
      <c r="BK728" s="29" t="s">
        <v>8</v>
      </c>
      <c r="BL728" s="29" t="s">
        <v>8</v>
      </c>
      <c r="BM728" s="29" t="s">
        <v>8</v>
      </c>
      <c r="BN728" s="29" t="s">
        <v>8</v>
      </c>
      <c r="BO728" s="29" t="s">
        <v>8</v>
      </c>
      <c r="BP728" s="29" t="s">
        <v>8</v>
      </c>
      <c r="BQ728" s="29" t="s">
        <v>8</v>
      </c>
      <c r="BR728" s="29" t="s">
        <v>8</v>
      </c>
      <c r="BS728" s="29" t="s">
        <v>120</v>
      </c>
      <c r="BT728" s="29" t="b">
        <v>0</v>
      </c>
      <c r="BU728" s="29" t="b">
        <v>1</v>
      </c>
      <c r="BV728" s="29" t="b">
        <v>0</v>
      </c>
      <c r="BW728" s="29" t="b">
        <v>0</v>
      </c>
      <c r="BX728" s="29" t="b">
        <v>0</v>
      </c>
      <c r="BY728" s="29" t="b">
        <v>1</v>
      </c>
      <c r="BZ728" s="29" t="b">
        <v>0</v>
      </c>
      <c r="CA728" s="29" t="b">
        <v>0</v>
      </c>
      <c r="CB728" s="29">
        <v>1</v>
      </c>
      <c r="CC728" s="29" t="s">
        <v>10553</v>
      </c>
      <c r="CD728" s="29" t="s">
        <v>10554</v>
      </c>
      <c r="CE728" s="29" t="s">
        <v>10555</v>
      </c>
      <c r="CF728" s="29" t="s">
        <v>10556</v>
      </c>
    </row>
    <row r="729" spans="1:84" x14ac:dyDescent="0.25">
      <c r="A729" s="29" t="s">
        <v>10557</v>
      </c>
      <c r="B729" s="29">
        <v>310410942995952</v>
      </c>
      <c r="C729" s="29">
        <v>8.9014103279429894E+19</v>
      </c>
      <c r="D729" s="29">
        <v>353118083539513</v>
      </c>
      <c r="E729" s="29">
        <v>22</v>
      </c>
      <c r="F729" s="29">
        <v>9</v>
      </c>
      <c r="G729" s="29">
        <v>1701</v>
      </c>
      <c r="H729" s="29">
        <v>1701</v>
      </c>
      <c r="I729" s="29" t="s">
        <v>10558</v>
      </c>
      <c r="J729" s="29" t="s">
        <v>10559</v>
      </c>
      <c r="K729" s="50">
        <v>2377027091123590</v>
      </c>
      <c r="L729" s="50">
        <v>9043328562127330</v>
      </c>
      <c r="M729" s="50">
        <v>-3851831479926180</v>
      </c>
      <c r="N729" s="29" t="s">
        <v>18977</v>
      </c>
      <c r="O729" s="29">
        <v>2</v>
      </c>
      <c r="P729" s="29">
        <v>1</v>
      </c>
      <c r="Q729" s="29" t="s">
        <v>18997</v>
      </c>
      <c r="R729" s="29" t="s">
        <v>8</v>
      </c>
      <c r="S729" s="29" t="s">
        <v>8</v>
      </c>
      <c r="T729" s="29" t="s">
        <v>8</v>
      </c>
      <c r="U729" s="29" t="s">
        <v>8</v>
      </c>
      <c r="V729" s="29">
        <v>5</v>
      </c>
      <c r="W729" s="29" t="s">
        <v>10560</v>
      </c>
      <c r="X729" s="29">
        <v>0</v>
      </c>
      <c r="Y729" s="29" t="s">
        <v>8</v>
      </c>
      <c r="Z729" s="29">
        <v>2</v>
      </c>
      <c r="AA729" s="29" t="s">
        <v>18982</v>
      </c>
      <c r="AB729" s="29" t="s">
        <v>18983</v>
      </c>
      <c r="AC729" s="29" t="s">
        <v>8</v>
      </c>
      <c r="AD729" s="29" t="s">
        <v>8</v>
      </c>
      <c r="AE729" s="29" t="s">
        <v>8</v>
      </c>
      <c r="AF729" s="29" t="s">
        <v>8</v>
      </c>
      <c r="AG729" s="29" t="s">
        <v>8</v>
      </c>
      <c r="AH729" s="29" t="s">
        <v>8</v>
      </c>
      <c r="AI729" s="29" t="s">
        <v>8</v>
      </c>
      <c r="AJ729" s="29" t="s">
        <v>8</v>
      </c>
      <c r="AK729" s="29" t="s">
        <v>8</v>
      </c>
      <c r="AL729" s="29" t="s">
        <v>8</v>
      </c>
      <c r="AM729" s="29" t="s">
        <v>8</v>
      </c>
      <c r="AN729" s="29" t="s">
        <v>8</v>
      </c>
      <c r="AO729" s="29" t="s">
        <v>8</v>
      </c>
      <c r="AP729" s="29" t="s">
        <v>8</v>
      </c>
      <c r="AQ729" s="29" t="s">
        <v>8</v>
      </c>
      <c r="AR729" s="29" t="s">
        <v>8</v>
      </c>
      <c r="AS729" s="29" t="s">
        <v>8</v>
      </c>
      <c r="AT729" s="29" t="s">
        <v>8</v>
      </c>
      <c r="AU729" s="29" t="s">
        <v>8</v>
      </c>
      <c r="AV729" s="29" t="s">
        <v>8</v>
      </c>
      <c r="AW729" s="29" t="s">
        <v>8</v>
      </c>
      <c r="AX729" s="29" t="s">
        <v>8</v>
      </c>
      <c r="AY729" s="29" t="s">
        <v>8</v>
      </c>
      <c r="AZ729" s="29" t="s">
        <v>8</v>
      </c>
      <c r="BA729" s="29" t="s">
        <v>8</v>
      </c>
      <c r="BB729" s="29" t="s">
        <v>8</v>
      </c>
      <c r="BC729" s="29" t="s">
        <v>8</v>
      </c>
      <c r="BD729" s="29" t="s">
        <v>8</v>
      </c>
      <c r="BE729" s="29" t="s">
        <v>8</v>
      </c>
      <c r="BF729" s="29" t="s">
        <v>8</v>
      </c>
      <c r="BG729" s="29" t="s">
        <v>8</v>
      </c>
      <c r="BH729" s="29" t="s">
        <v>8</v>
      </c>
      <c r="BI729" s="29" t="s">
        <v>8</v>
      </c>
      <c r="BJ729" s="29" t="s">
        <v>8</v>
      </c>
      <c r="BK729" s="29" t="s">
        <v>8</v>
      </c>
      <c r="BL729" s="29" t="s">
        <v>8</v>
      </c>
      <c r="BM729" s="29" t="s">
        <v>8</v>
      </c>
      <c r="BN729" s="29" t="s">
        <v>8</v>
      </c>
      <c r="BO729" s="29" t="s">
        <v>8</v>
      </c>
      <c r="BP729" s="29" t="s">
        <v>8</v>
      </c>
      <c r="BQ729" s="29" t="s">
        <v>8</v>
      </c>
      <c r="BR729" s="29" t="s">
        <v>8</v>
      </c>
      <c r="BS729" s="29" t="s">
        <v>3505</v>
      </c>
      <c r="BT729" s="29" t="b">
        <v>0</v>
      </c>
      <c r="BU729" s="29" t="b">
        <v>1</v>
      </c>
      <c r="BV729" s="29" t="b">
        <v>0</v>
      </c>
      <c r="BW729" s="29" t="b">
        <v>0</v>
      </c>
      <c r="BX729" s="29" t="b">
        <v>0</v>
      </c>
      <c r="BY729" s="29" t="b">
        <v>1</v>
      </c>
      <c r="BZ729" s="29" t="b">
        <v>0</v>
      </c>
      <c r="CA729" s="29" t="b">
        <v>0</v>
      </c>
      <c r="CB729" s="29">
        <v>1</v>
      </c>
      <c r="CC729" s="29" t="s">
        <v>10561</v>
      </c>
      <c r="CD729" s="29" t="s">
        <v>10562</v>
      </c>
      <c r="CE729" s="29" t="s">
        <v>10563</v>
      </c>
      <c r="CF729" s="29" t="s">
        <v>10564</v>
      </c>
    </row>
    <row r="730" spans="1:84" x14ac:dyDescent="0.25">
      <c r="A730" s="29" t="s">
        <v>10565</v>
      </c>
      <c r="B730" s="29">
        <v>310410942995952</v>
      </c>
      <c r="C730" s="29">
        <v>8.9014103279429894E+19</v>
      </c>
      <c r="D730" s="29">
        <v>353118083539513</v>
      </c>
      <c r="E730" s="29">
        <v>22</v>
      </c>
      <c r="F730" s="29">
        <v>9</v>
      </c>
      <c r="G730" s="29">
        <v>1702</v>
      </c>
      <c r="H730" s="29">
        <v>1702</v>
      </c>
      <c r="I730" s="29" t="s">
        <v>10566</v>
      </c>
      <c r="J730" s="29" t="s">
        <v>10567</v>
      </c>
      <c r="K730" s="50">
        <v>2.3769452752743E+16</v>
      </c>
      <c r="L730" s="50">
        <v>9043154386928160</v>
      </c>
      <c r="M730" s="50">
        <v>-4143611616041390</v>
      </c>
      <c r="N730" s="29" t="s">
        <v>18972</v>
      </c>
      <c r="O730" s="29">
        <v>3</v>
      </c>
      <c r="P730" s="29">
        <v>1</v>
      </c>
      <c r="Q730" s="29" t="s">
        <v>19051</v>
      </c>
      <c r="R730" s="29" t="s">
        <v>8</v>
      </c>
      <c r="S730" s="29" t="s">
        <v>8</v>
      </c>
      <c r="T730" s="29" t="s">
        <v>8</v>
      </c>
      <c r="U730" s="29" t="s">
        <v>8</v>
      </c>
      <c r="V730" s="29">
        <v>4</v>
      </c>
      <c r="W730" s="29" t="s">
        <v>8</v>
      </c>
      <c r="X730" s="29">
        <v>1</v>
      </c>
      <c r="Y730" s="29">
        <v>1</v>
      </c>
      <c r="Z730" s="29">
        <v>2</v>
      </c>
      <c r="AA730" s="29" t="s">
        <v>18990</v>
      </c>
      <c r="AB730" s="29" t="s">
        <v>19008</v>
      </c>
      <c r="AC730" s="29" t="s">
        <v>8</v>
      </c>
      <c r="AD730" s="29" t="s">
        <v>8</v>
      </c>
      <c r="AE730" s="29" t="s">
        <v>8</v>
      </c>
      <c r="AF730" s="29" t="s">
        <v>8</v>
      </c>
      <c r="AG730" s="29" t="s">
        <v>8</v>
      </c>
      <c r="AH730" s="29" t="s">
        <v>8</v>
      </c>
      <c r="AI730" s="29" t="s">
        <v>8</v>
      </c>
      <c r="AJ730" s="29" t="s">
        <v>8</v>
      </c>
      <c r="AK730" s="29" t="s">
        <v>8</v>
      </c>
      <c r="AL730" s="29" t="s">
        <v>8</v>
      </c>
      <c r="AM730" s="29" t="s">
        <v>8</v>
      </c>
      <c r="AN730" s="29" t="s">
        <v>8</v>
      </c>
      <c r="AO730" s="29" t="s">
        <v>8</v>
      </c>
      <c r="AP730" s="29" t="s">
        <v>8</v>
      </c>
      <c r="AQ730" s="29" t="s">
        <v>8</v>
      </c>
      <c r="AR730" s="29" t="s">
        <v>8</v>
      </c>
      <c r="AS730" s="29" t="s">
        <v>8</v>
      </c>
      <c r="AT730" s="29" t="s">
        <v>8</v>
      </c>
      <c r="AU730" s="29" t="s">
        <v>8</v>
      </c>
      <c r="AV730" s="29" t="s">
        <v>8</v>
      </c>
      <c r="AW730" s="29" t="s">
        <v>8</v>
      </c>
      <c r="AX730" s="29" t="s">
        <v>8</v>
      </c>
      <c r="AY730" s="29" t="s">
        <v>8</v>
      </c>
      <c r="AZ730" s="29" t="s">
        <v>8</v>
      </c>
      <c r="BA730" s="29" t="s">
        <v>8</v>
      </c>
      <c r="BB730" s="29" t="s">
        <v>8</v>
      </c>
      <c r="BC730" s="29" t="s">
        <v>8</v>
      </c>
      <c r="BD730" s="29" t="s">
        <v>8</v>
      </c>
      <c r="BE730" s="29" t="s">
        <v>8</v>
      </c>
      <c r="BF730" s="29" t="s">
        <v>8</v>
      </c>
      <c r="BG730" s="29" t="s">
        <v>8</v>
      </c>
      <c r="BH730" s="29" t="s">
        <v>8</v>
      </c>
      <c r="BI730" s="29" t="s">
        <v>8</v>
      </c>
      <c r="BJ730" s="29" t="s">
        <v>8</v>
      </c>
      <c r="BK730" s="29" t="s">
        <v>8</v>
      </c>
      <c r="BL730" s="29" t="s">
        <v>8</v>
      </c>
      <c r="BM730" s="29" t="s">
        <v>8</v>
      </c>
      <c r="BN730" s="29" t="s">
        <v>8</v>
      </c>
      <c r="BO730" s="29" t="s">
        <v>8</v>
      </c>
      <c r="BP730" s="29" t="s">
        <v>8</v>
      </c>
      <c r="BQ730" s="29" t="s">
        <v>8</v>
      </c>
      <c r="BR730" s="29" t="s">
        <v>8</v>
      </c>
      <c r="BS730" s="29" t="s">
        <v>3505</v>
      </c>
      <c r="BT730" s="29" t="b">
        <v>0</v>
      </c>
      <c r="BU730" s="29" t="b">
        <v>1</v>
      </c>
      <c r="BV730" s="29" t="b">
        <v>0</v>
      </c>
      <c r="BW730" s="29" t="b">
        <v>0</v>
      </c>
      <c r="BX730" s="29" t="b">
        <v>0</v>
      </c>
      <c r="BY730" s="29" t="b">
        <v>1</v>
      </c>
      <c r="BZ730" s="29" t="b">
        <v>0</v>
      </c>
      <c r="CA730" s="29" t="b">
        <v>0</v>
      </c>
      <c r="CB730" s="29">
        <v>1</v>
      </c>
      <c r="CC730" s="29" t="s">
        <v>10568</v>
      </c>
      <c r="CD730" s="29" t="s">
        <v>10569</v>
      </c>
      <c r="CE730" s="29" t="s">
        <v>10570</v>
      </c>
      <c r="CF730" s="29" t="s">
        <v>10571</v>
      </c>
    </row>
    <row r="731" spans="1:84" x14ac:dyDescent="0.25">
      <c r="A731" s="29" t="s">
        <v>10572</v>
      </c>
      <c r="B731" s="29">
        <v>310410942995952</v>
      </c>
      <c r="C731" s="29">
        <v>8.9014103279429894E+19</v>
      </c>
      <c r="D731" s="29">
        <v>353118083539513</v>
      </c>
      <c r="E731" s="29">
        <v>22</v>
      </c>
      <c r="F731" s="29">
        <v>3</v>
      </c>
      <c r="G731" s="29">
        <v>1700</v>
      </c>
      <c r="H731" s="29">
        <v>1700</v>
      </c>
      <c r="I731" s="29" t="s">
        <v>10573</v>
      </c>
      <c r="J731" s="29" t="s">
        <v>10574</v>
      </c>
      <c r="K731" s="50">
        <v>2376982737799300</v>
      </c>
      <c r="L731" s="50">
        <v>9043134225581260</v>
      </c>
      <c r="M731" s="50">
        <v>-3074907523178620</v>
      </c>
      <c r="N731" s="29" t="s">
        <v>18972</v>
      </c>
      <c r="O731" s="29">
        <v>3</v>
      </c>
      <c r="P731" s="29">
        <v>1</v>
      </c>
      <c r="Q731" s="29" t="s">
        <v>19172</v>
      </c>
      <c r="R731" s="29" t="s">
        <v>8</v>
      </c>
      <c r="S731" s="29" t="s">
        <v>8</v>
      </c>
      <c r="T731" s="29" t="s">
        <v>8</v>
      </c>
      <c r="U731" s="29" t="s">
        <v>8</v>
      </c>
      <c r="V731" s="29" t="s">
        <v>8</v>
      </c>
      <c r="W731" s="29" t="s">
        <v>8</v>
      </c>
      <c r="X731" s="29" t="s">
        <v>8</v>
      </c>
      <c r="Y731" s="29" t="s">
        <v>8</v>
      </c>
      <c r="Z731" s="29" t="s">
        <v>8</v>
      </c>
      <c r="AA731" s="29" t="s">
        <v>8</v>
      </c>
      <c r="AB731" s="29" t="s">
        <v>8</v>
      </c>
      <c r="AC731" s="29" t="s">
        <v>8</v>
      </c>
      <c r="AD731" s="29" t="s">
        <v>8</v>
      </c>
      <c r="AE731" s="29" t="s">
        <v>8</v>
      </c>
      <c r="AF731" s="29" t="s">
        <v>8</v>
      </c>
      <c r="AG731" s="29">
        <v>1</v>
      </c>
      <c r="AH731" s="29">
        <v>6</v>
      </c>
      <c r="AI731" s="29" t="s">
        <v>9840</v>
      </c>
      <c r="AJ731" s="29">
        <v>2</v>
      </c>
      <c r="AK731" s="29" t="s">
        <v>19253</v>
      </c>
      <c r="AL731" s="29" t="s">
        <v>19254</v>
      </c>
      <c r="AM731" s="29" t="s">
        <v>8</v>
      </c>
      <c r="AN731" s="29" t="s">
        <v>8</v>
      </c>
      <c r="AO731" s="29" t="s">
        <v>8</v>
      </c>
      <c r="AP731" s="29" t="s">
        <v>8</v>
      </c>
      <c r="AQ731" s="29" t="s">
        <v>8</v>
      </c>
      <c r="AR731" s="29" t="s">
        <v>8</v>
      </c>
      <c r="AS731" s="29" t="s">
        <v>8</v>
      </c>
      <c r="AT731" s="29" t="s">
        <v>8</v>
      </c>
      <c r="AU731" s="29" t="s">
        <v>8</v>
      </c>
      <c r="AV731" s="29" t="s">
        <v>8</v>
      </c>
      <c r="AW731" s="29" t="s">
        <v>8</v>
      </c>
      <c r="AX731" s="29" t="s">
        <v>8</v>
      </c>
      <c r="AY731" s="29" t="s">
        <v>8</v>
      </c>
      <c r="AZ731" s="29" t="s">
        <v>8</v>
      </c>
      <c r="BA731" s="29" t="s">
        <v>8</v>
      </c>
      <c r="BB731" s="29" t="s">
        <v>8</v>
      </c>
      <c r="BC731" s="29" t="s">
        <v>8</v>
      </c>
      <c r="BD731" s="29" t="s">
        <v>8</v>
      </c>
      <c r="BE731" s="29" t="s">
        <v>8</v>
      </c>
      <c r="BF731" s="29" t="s">
        <v>8</v>
      </c>
      <c r="BG731" s="29" t="s">
        <v>8</v>
      </c>
      <c r="BH731" s="29" t="s">
        <v>8</v>
      </c>
      <c r="BI731" s="29" t="s">
        <v>8</v>
      </c>
      <c r="BJ731" s="29" t="s">
        <v>8</v>
      </c>
      <c r="BK731" s="29" t="s">
        <v>8</v>
      </c>
      <c r="BL731" s="29" t="s">
        <v>8</v>
      </c>
      <c r="BM731" s="29" t="s">
        <v>8</v>
      </c>
      <c r="BN731" s="29" t="s">
        <v>8</v>
      </c>
      <c r="BO731" s="29" t="s">
        <v>8</v>
      </c>
      <c r="BP731" s="29" t="s">
        <v>8</v>
      </c>
      <c r="BQ731" s="29" t="s">
        <v>8</v>
      </c>
      <c r="BR731" s="29" t="s">
        <v>8</v>
      </c>
      <c r="BS731" s="29" t="s">
        <v>3505</v>
      </c>
      <c r="BT731" s="29" t="b">
        <v>0</v>
      </c>
      <c r="BU731" s="29" t="b">
        <v>1</v>
      </c>
      <c r="BV731" s="29" t="b">
        <v>0</v>
      </c>
      <c r="BW731" s="29" t="b">
        <v>0</v>
      </c>
      <c r="BX731" s="29" t="b">
        <v>0</v>
      </c>
      <c r="BY731" s="29" t="b">
        <v>1</v>
      </c>
      <c r="BZ731" s="29" t="b">
        <v>0</v>
      </c>
      <c r="CA731" s="29" t="b">
        <v>0</v>
      </c>
      <c r="CB731" s="29">
        <v>1</v>
      </c>
      <c r="CC731" s="29" t="s">
        <v>10575</v>
      </c>
      <c r="CD731" s="29" t="s">
        <v>10576</v>
      </c>
      <c r="CE731" s="29" t="s">
        <v>10577</v>
      </c>
      <c r="CF731" s="29" t="s">
        <v>10578</v>
      </c>
    </row>
    <row r="732" spans="1:84" x14ac:dyDescent="0.25">
      <c r="A732" s="29" t="s">
        <v>10579</v>
      </c>
      <c r="B732" s="29">
        <v>310410942995952</v>
      </c>
      <c r="C732" s="29">
        <v>8.9014103279429894E+19</v>
      </c>
      <c r="D732" s="29">
        <v>353118083539513</v>
      </c>
      <c r="E732" s="29">
        <v>22</v>
      </c>
      <c r="F732" s="29">
        <v>9</v>
      </c>
      <c r="G732" s="29">
        <v>1703</v>
      </c>
      <c r="H732" s="29">
        <v>1703</v>
      </c>
      <c r="I732" s="29" t="s">
        <v>10580</v>
      </c>
      <c r="J732" s="29" t="s">
        <v>10581</v>
      </c>
      <c r="K732" s="50">
        <v>2.37702129317945E+16</v>
      </c>
      <c r="L732" s="50">
        <v>9043245324612000</v>
      </c>
      <c r="M732" s="50">
        <v>-3.81692491989756E+16</v>
      </c>
      <c r="N732" s="29" t="s">
        <v>18972</v>
      </c>
      <c r="O732" s="29">
        <v>3</v>
      </c>
      <c r="P732" s="29">
        <v>1</v>
      </c>
      <c r="Q732" s="29" t="s">
        <v>18997</v>
      </c>
      <c r="R732" s="29" t="s">
        <v>8</v>
      </c>
      <c r="S732" s="29" t="s">
        <v>8</v>
      </c>
      <c r="T732" s="29" t="s">
        <v>8</v>
      </c>
      <c r="U732" s="29" t="s">
        <v>8</v>
      </c>
      <c r="V732" s="29">
        <v>4</v>
      </c>
      <c r="W732" s="29" t="s">
        <v>8</v>
      </c>
      <c r="X732" s="29">
        <v>1</v>
      </c>
      <c r="Y732" s="29">
        <v>1</v>
      </c>
      <c r="Z732" s="29">
        <v>2</v>
      </c>
      <c r="AA732" s="29" t="s">
        <v>19055</v>
      </c>
      <c r="AB732" s="29" t="s">
        <v>19255</v>
      </c>
      <c r="AC732" s="29" t="s">
        <v>8</v>
      </c>
      <c r="AD732" s="29" t="s">
        <v>8</v>
      </c>
      <c r="AE732" s="29" t="s">
        <v>8</v>
      </c>
      <c r="AF732" s="29" t="s">
        <v>8</v>
      </c>
      <c r="AG732" s="29" t="s">
        <v>8</v>
      </c>
      <c r="AH732" s="29" t="s">
        <v>8</v>
      </c>
      <c r="AI732" s="29" t="s">
        <v>8</v>
      </c>
      <c r="AJ732" s="29" t="s">
        <v>8</v>
      </c>
      <c r="AK732" s="29" t="s">
        <v>8</v>
      </c>
      <c r="AL732" s="29" t="s">
        <v>8</v>
      </c>
      <c r="AM732" s="29" t="s">
        <v>8</v>
      </c>
      <c r="AN732" s="29" t="s">
        <v>8</v>
      </c>
      <c r="AO732" s="29" t="s">
        <v>8</v>
      </c>
      <c r="AP732" s="29" t="s">
        <v>8</v>
      </c>
      <c r="AQ732" s="29" t="s">
        <v>8</v>
      </c>
      <c r="AR732" s="29" t="s">
        <v>8</v>
      </c>
      <c r="AS732" s="29" t="s">
        <v>8</v>
      </c>
      <c r="AT732" s="29" t="s">
        <v>8</v>
      </c>
      <c r="AU732" s="29" t="s">
        <v>8</v>
      </c>
      <c r="AV732" s="29" t="s">
        <v>8</v>
      </c>
      <c r="AW732" s="29" t="s">
        <v>8</v>
      </c>
      <c r="AX732" s="29" t="s">
        <v>8</v>
      </c>
      <c r="AY732" s="29" t="s">
        <v>8</v>
      </c>
      <c r="AZ732" s="29" t="s">
        <v>8</v>
      </c>
      <c r="BA732" s="29" t="s">
        <v>8</v>
      </c>
      <c r="BB732" s="29" t="s">
        <v>8</v>
      </c>
      <c r="BC732" s="29" t="s">
        <v>8</v>
      </c>
      <c r="BD732" s="29" t="s">
        <v>8</v>
      </c>
      <c r="BE732" s="29" t="s">
        <v>8</v>
      </c>
      <c r="BF732" s="29" t="s">
        <v>8</v>
      </c>
      <c r="BG732" s="29" t="s">
        <v>8</v>
      </c>
      <c r="BH732" s="29" t="s">
        <v>8</v>
      </c>
      <c r="BI732" s="29" t="s">
        <v>8</v>
      </c>
      <c r="BJ732" s="29" t="s">
        <v>8</v>
      </c>
      <c r="BK732" s="29" t="s">
        <v>8</v>
      </c>
      <c r="BL732" s="29" t="s">
        <v>8</v>
      </c>
      <c r="BM732" s="29" t="s">
        <v>8</v>
      </c>
      <c r="BN732" s="29" t="s">
        <v>8</v>
      </c>
      <c r="BO732" s="29" t="s">
        <v>8</v>
      </c>
      <c r="BP732" s="29" t="s">
        <v>8</v>
      </c>
      <c r="BQ732" s="29" t="s">
        <v>8</v>
      </c>
      <c r="BR732" s="29" t="s">
        <v>8</v>
      </c>
      <c r="BS732" s="29" t="s">
        <v>3505</v>
      </c>
      <c r="BT732" s="29" t="b">
        <v>0</v>
      </c>
      <c r="BU732" s="29" t="b">
        <v>1</v>
      </c>
      <c r="BV732" s="29" t="b">
        <v>0</v>
      </c>
      <c r="BW732" s="29" t="b">
        <v>0</v>
      </c>
      <c r="BX732" s="29" t="b">
        <v>0</v>
      </c>
      <c r="BY732" s="29" t="b">
        <v>1</v>
      </c>
      <c r="BZ732" s="29" t="b">
        <v>0</v>
      </c>
      <c r="CA732" s="29" t="b">
        <v>0</v>
      </c>
      <c r="CB732" s="29">
        <v>1</v>
      </c>
      <c r="CC732" s="29" t="s">
        <v>10582</v>
      </c>
      <c r="CD732" s="29" t="s">
        <v>10583</v>
      </c>
      <c r="CE732" s="29" t="s">
        <v>10584</v>
      </c>
      <c r="CF732" s="29" t="s">
        <v>10585</v>
      </c>
    </row>
    <row r="733" spans="1:84" x14ac:dyDescent="0.25">
      <c r="A733" s="29" t="s">
        <v>10586</v>
      </c>
      <c r="B733" s="29">
        <v>310410942995952</v>
      </c>
      <c r="C733" s="29">
        <v>8.9014103279429894E+19</v>
      </c>
      <c r="D733" s="29">
        <v>353118083539513</v>
      </c>
      <c r="E733" s="29">
        <v>22</v>
      </c>
      <c r="F733" s="29">
        <v>6</v>
      </c>
      <c r="G733" s="29">
        <v>1704</v>
      </c>
      <c r="H733" s="29">
        <v>1704</v>
      </c>
      <c r="I733" s="29" t="s">
        <v>10587</v>
      </c>
      <c r="J733" s="29" t="s">
        <v>10588</v>
      </c>
      <c r="K733" s="50">
        <v>2.37707401382356E+16</v>
      </c>
      <c r="L733" s="50">
        <v>9043281802501550</v>
      </c>
      <c r="M733" s="50">
        <v>-584973084600083</v>
      </c>
      <c r="N733" s="29" t="s">
        <v>18977</v>
      </c>
      <c r="O733" s="29">
        <v>2</v>
      </c>
      <c r="P733" s="29">
        <v>1</v>
      </c>
      <c r="Q733" s="29" t="s">
        <v>19256</v>
      </c>
      <c r="R733" s="29" t="s">
        <v>8</v>
      </c>
      <c r="S733" s="29" t="s">
        <v>8</v>
      </c>
      <c r="T733" s="29" t="s">
        <v>8</v>
      </c>
      <c r="U733" s="29" t="s">
        <v>8</v>
      </c>
      <c r="V733" s="29" t="s">
        <v>8</v>
      </c>
      <c r="W733" s="29" t="s">
        <v>8</v>
      </c>
      <c r="X733" s="29" t="s">
        <v>8</v>
      </c>
      <c r="Y733" s="29" t="s">
        <v>8</v>
      </c>
      <c r="Z733" s="29" t="s">
        <v>8</v>
      </c>
      <c r="AA733" s="29" t="s">
        <v>8</v>
      </c>
      <c r="AB733" s="29" t="s">
        <v>8</v>
      </c>
      <c r="AC733" s="29">
        <v>10</v>
      </c>
      <c r="AD733" s="29" t="s">
        <v>8</v>
      </c>
      <c r="AE733" s="29" t="s">
        <v>8</v>
      </c>
      <c r="AF733" s="29" t="s">
        <v>8</v>
      </c>
      <c r="AG733" s="29" t="s">
        <v>8</v>
      </c>
      <c r="AH733" s="29" t="s">
        <v>8</v>
      </c>
      <c r="AI733" s="29" t="s">
        <v>8</v>
      </c>
      <c r="AJ733" s="29" t="s">
        <v>8</v>
      </c>
      <c r="AK733" s="29" t="s">
        <v>8</v>
      </c>
      <c r="AL733" s="29" t="s">
        <v>8</v>
      </c>
      <c r="AM733" s="29" t="s">
        <v>8</v>
      </c>
      <c r="AN733" s="29" t="s">
        <v>8</v>
      </c>
      <c r="AO733" s="29" t="s">
        <v>8</v>
      </c>
      <c r="AP733" s="29" t="s">
        <v>8</v>
      </c>
      <c r="AQ733" s="29" t="s">
        <v>8</v>
      </c>
      <c r="AR733" s="29" t="s">
        <v>8</v>
      </c>
      <c r="AS733" s="29" t="s">
        <v>8</v>
      </c>
      <c r="AT733" s="29" t="s">
        <v>8</v>
      </c>
      <c r="AU733" s="29" t="s">
        <v>8</v>
      </c>
      <c r="AV733" s="29" t="s">
        <v>8</v>
      </c>
      <c r="AW733" s="29" t="s">
        <v>8</v>
      </c>
      <c r="AX733" s="29" t="s">
        <v>8</v>
      </c>
      <c r="AY733" s="29" t="s">
        <v>8</v>
      </c>
      <c r="AZ733" s="29" t="s">
        <v>8</v>
      </c>
      <c r="BA733" s="29" t="s">
        <v>8</v>
      </c>
      <c r="BB733" s="29" t="s">
        <v>8</v>
      </c>
      <c r="BC733" s="29" t="s">
        <v>8</v>
      </c>
      <c r="BD733" s="29" t="s">
        <v>8</v>
      </c>
      <c r="BE733" s="29" t="s">
        <v>8</v>
      </c>
      <c r="BF733" s="29" t="s">
        <v>8</v>
      </c>
      <c r="BG733" s="29" t="s">
        <v>8</v>
      </c>
      <c r="BH733" s="29" t="s">
        <v>8</v>
      </c>
      <c r="BI733" s="29" t="s">
        <v>8</v>
      </c>
      <c r="BJ733" s="29" t="s">
        <v>8</v>
      </c>
      <c r="BK733" s="29" t="s">
        <v>8</v>
      </c>
      <c r="BL733" s="29" t="s">
        <v>8</v>
      </c>
      <c r="BM733" s="29" t="s">
        <v>8</v>
      </c>
      <c r="BN733" s="29" t="s">
        <v>8</v>
      </c>
      <c r="BO733" s="29" t="s">
        <v>8</v>
      </c>
      <c r="BP733" s="29" t="s">
        <v>8</v>
      </c>
      <c r="BQ733" s="29" t="s">
        <v>8</v>
      </c>
      <c r="BR733" s="29" t="s">
        <v>8</v>
      </c>
      <c r="BS733" s="29" t="s">
        <v>3505</v>
      </c>
      <c r="BT733" s="29" t="b">
        <v>0</v>
      </c>
      <c r="BU733" s="29" t="b">
        <v>1</v>
      </c>
      <c r="BV733" s="29" t="b">
        <v>0</v>
      </c>
      <c r="BW733" s="29" t="b">
        <v>0</v>
      </c>
      <c r="BX733" s="29" t="b">
        <v>0</v>
      </c>
      <c r="BY733" s="29" t="b">
        <v>1</v>
      </c>
      <c r="BZ733" s="29" t="b">
        <v>0</v>
      </c>
      <c r="CA733" s="29" t="b">
        <v>0</v>
      </c>
      <c r="CB733" s="29">
        <v>1</v>
      </c>
      <c r="CC733" s="29" t="s">
        <v>10589</v>
      </c>
      <c r="CD733" s="29" t="s">
        <v>10590</v>
      </c>
      <c r="CE733" s="29" t="s">
        <v>10591</v>
      </c>
      <c r="CF733" s="29" t="s">
        <v>10592</v>
      </c>
    </row>
    <row r="734" spans="1:84" x14ac:dyDescent="0.25">
      <c r="A734" s="29" t="s">
        <v>10593</v>
      </c>
      <c r="B734" s="29">
        <v>310410942995952</v>
      </c>
      <c r="C734" s="29">
        <v>8.9014103279429894E+19</v>
      </c>
      <c r="D734" s="29">
        <v>353118083539513</v>
      </c>
      <c r="E734" s="29">
        <v>22</v>
      </c>
      <c r="F734" s="29">
        <v>6</v>
      </c>
      <c r="G734" s="29">
        <v>1705</v>
      </c>
      <c r="H734" s="29">
        <v>1705</v>
      </c>
      <c r="I734" s="29" t="s">
        <v>10594</v>
      </c>
      <c r="J734" s="29" t="s">
        <v>10595</v>
      </c>
      <c r="K734" s="50">
        <v>237714433563484</v>
      </c>
      <c r="L734" s="50">
        <v>9043244298037900</v>
      </c>
      <c r="M734" s="50">
        <v>-5669059959133040</v>
      </c>
      <c r="N734" s="29" t="s">
        <v>18972</v>
      </c>
      <c r="O734" s="29">
        <v>3</v>
      </c>
      <c r="P734" s="29">
        <v>1</v>
      </c>
      <c r="Q734" s="29" t="s">
        <v>19257</v>
      </c>
      <c r="R734" s="29" t="s">
        <v>8</v>
      </c>
      <c r="S734" s="29" t="s">
        <v>8</v>
      </c>
      <c r="T734" s="29" t="s">
        <v>8</v>
      </c>
      <c r="U734" s="29" t="s">
        <v>8</v>
      </c>
      <c r="V734" s="29" t="s">
        <v>8</v>
      </c>
      <c r="W734" s="29" t="s">
        <v>8</v>
      </c>
      <c r="X734" s="29" t="s">
        <v>8</v>
      </c>
      <c r="Y734" s="29" t="s">
        <v>8</v>
      </c>
      <c r="Z734" s="29" t="s">
        <v>8</v>
      </c>
      <c r="AA734" s="29" t="s">
        <v>8</v>
      </c>
      <c r="AB734" s="29" t="s">
        <v>8</v>
      </c>
      <c r="AC734" s="29">
        <v>5</v>
      </c>
      <c r="AD734" s="29" t="s">
        <v>8</v>
      </c>
      <c r="AE734" s="29" t="s">
        <v>8</v>
      </c>
      <c r="AF734" s="29" t="s">
        <v>8</v>
      </c>
      <c r="AG734" s="29" t="s">
        <v>8</v>
      </c>
      <c r="AH734" s="29" t="s">
        <v>8</v>
      </c>
      <c r="AI734" s="29" t="s">
        <v>8</v>
      </c>
      <c r="AJ734" s="29" t="s">
        <v>8</v>
      </c>
      <c r="AK734" s="29" t="s">
        <v>8</v>
      </c>
      <c r="AL734" s="29" t="s">
        <v>8</v>
      </c>
      <c r="AM734" s="29" t="s">
        <v>8</v>
      </c>
      <c r="AN734" s="29" t="s">
        <v>8</v>
      </c>
      <c r="AO734" s="29" t="s">
        <v>8</v>
      </c>
      <c r="AP734" s="29" t="s">
        <v>8</v>
      </c>
      <c r="AQ734" s="29" t="s">
        <v>8</v>
      </c>
      <c r="AR734" s="29" t="s">
        <v>8</v>
      </c>
      <c r="AS734" s="29" t="s">
        <v>8</v>
      </c>
      <c r="AT734" s="29" t="s">
        <v>8</v>
      </c>
      <c r="AU734" s="29" t="s">
        <v>8</v>
      </c>
      <c r="AV734" s="29" t="s">
        <v>8</v>
      </c>
      <c r="AW734" s="29" t="s">
        <v>8</v>
      </c>
      <c r="AX734" s="29" t="s">
        <v>8</v>
      </c>
      <c r="AY734" s="29" t="s">
        <v>8</v>
      </c>
      <c r="AZ734" s="29" t="s">
        <v>8</v>
      </c>
      <c r="BA734" s="29" t="s">
        <v>8</v>
      </c>
      <c r="BB734" s="29" t="s">
        <v>8</v>
      </c>
      <c r="BC734" s="29" t="s">
        <v>8</v>
      </c>
      <c r="BD734" s="29" t="s">
        <v>8</v>
      </c>
      <c r="BE734" s="29" t="s">
        <v>8</v>
      </c>
      <c r="BF734" s="29" t="s">
        <v>8</v>
      </c>
      <c r="BG734" s="29" t="s">
        <v>8</v>
      </c>
      <c r="BH734" s="29" t="s">
        <v>8</v>
      </c>
      <c r="BI734" s="29" t="s">
        <v>8</v>
      </c>
      <c r="BJ734" s="29" t="s">
        <v>8</v>
      </c>
      <c r="BK734" s="29" t="s">
        <v>8</v>
      </c>
      <c r="BL734" s="29" t="s">
        <v>8</v>
      </c>
      <c r="BM734" s="29" t="s">
        <v>8</v>
      </c>
      <c r="BN734" s="29" t="s">
        <v>8</v>
      </c>
      <c r="BO734" s="29" t="s">
        <v>8</v>
      </c>
      <c r="BP734" s="29" t="s">
        <v>8</v>
      </c>
      <c r="BQ734" s="29" t="s">
        <v>8</v>
      </c>
      <c r="BR734" s="29" t="s">
        <v>8</v>
      </c>
      <c r="BS734" s="29" t="s">
        <v>3505</v>
      </c>
      <c r="BT734" s="29" t="b">
        <v>0</v>
      </c>
      <c r="BU734" s="29" t="b">
        <v>1</v>
      </c>
      <c r="BV734" s="29" t="b">
        <v>0</v>
      </c>
      <c r="BW734" s="29" t="b">
        <v>0</v>
      </c>
      <c r="BX734" s="29" t="b">
        <v>0</v>
      </c>
      <c r="BY734" s="29" t="b">
        <v>1</v>
      </c>
      <c r="BZ734" s="29" t="b">
        <v>0</v>
      </c>
      <c r="CA734" s="29" t="b">
        <v>0</v>
      </c>
      <c r="CB734" s="29">
        <v>1</v>
      </c>
      <c r="CC734" s="29" t="s">
        <v>10596</v>
      </c>
      <c r="CD734" s="29" t="s">
        <v>10597</v>
      </c>
      <c r="CE734" s="29" t="s">
        <v>10598</v>
      </c>
      <c r="CF734" s="29" t="s">
        <v>10599</v>
      </c>
    </row>
    <row r="735" spans="1:84" x14ac:dyDescent="0.25">
      <c r="A735" s="29" t="s">
        <v>10600</v>
      </c>
      <c r="B735" s="29">
        <v>310410942995952</v>
      </c>
      <c r="C735" s="29">
        <v>8.9014103279429894E+19</v>
      </c>
      <c r="D735" s="29">
        <v>353118083539513</v>
      </c>
      <c r="E735" s="29">
        <v>22</v>
      </c>
      <c r="F735" s="29">
        <v>6</v>
      </c>
      <c r="G735" s="29">
        <v>1706</v>
      </c>
      <c r="H735" s="29">
        <v>1706</v>
      </c>
      <c r="I735" s="29" t="s">
        <v>10601</v>
      </c>
      <c r="J735" s="29" t="s">
        <v>10602</v>
      </c>
      <c r="K735" s="50">
        <v>2.37714578993776E+16</v>
      </c>
      <c r="L735" s="50">
        <v>9043105583681470</v>
      </c>
      <c r="M735" s="50">
        <v>-4.88922894461224E+16</v>
      </c>
      <c r="N735" s="29" t="s">
        <v>18977</v>
      </c>
      <c r="O735" s="29">
        <v>3</v>
      </c>
      <c r="P735" s="29">
        <v>1</v>
      </c>
      <c r="Q735" s="29" t="s">
        <v>19258</v>
      </c>
      <c r="R735" s="29" t="s">
        <v>8</v>
      </c>
      <c r="S735" s="29" t="s">
        <v>8</v>
      </c>
      <c r="T735" s="29" t="s">
        <v>8</v>
      </c>
      <c r="U735" s="29" t="s">
        <v>8</v>
      </c>
      <c r="V735" s="29" t="s">
        <v>8</v>
      </c>
      <c r="W735" s="29" t="s">
        <v>8</v>
      </c>
      <c r="X735" s="29" t="s">
        <v>8</v>
      </c>
      <c r="Y735" s="29" t="s">
        <v>8</v>
      </c>
      <c r="Z735" s="29" t="s">
        <v>8</v>
      </c>
      <c r="AA735" s="29" t="s">
        <v>8</v>
      </c>
      <c r="AB735" s="29" t="s">
        <v>8</v>
      </c>
      <c r="AC735" s="29">
        <v>5</v>
      </c>
      <c r="AD735" s="29" t="s">
        <v>8</v>
      </c>
      <c r="AE735" s="29" t="s">
        <v>8</v>
      </c>
      <c r="AF735" s="29" t="s">
        <v>8</v>
      </c>
      <c r="AG735" s="29" t="s">
        <v>8</v>
      </c>
      <c r="AH735" s="29" t="s">
        <v>8</v>
      </c>
      <c r="AI735" s="29" t="s">
        <v>8</v>
      </c>
      <c r="AJ735" s="29" t="s">
        <v>8</v>
      </c>
      <c r="AK735" s="29" t="s">
        <v>8</v>
      </c>
      <c r="AL735" s="29" t="s">
        <v>8</v>
      </c>
      <c r="AM735" s="29" t="s">
        <v>8</v>
      </c>
      <c r="AN735" s="29" t="s">
        <v>8</v>
      </c>
      <c r="AO735" s="29" t="s">
        <v>8</v>
      </c>
      <c r="AP735" s="29" t="s">
        <v>8</v>
      </c>
      <c r="AQ735" s="29" t="s">
        <v>8</v>
      </c>
      <c r="AR735" s="29" t="s">
        <v>8</v>
      </c>
      <c r="AS735" s="29" t="s">
        <v>8</v>
      </c>
      <c r="AT735" s="29" t="s">
        <v>8</v>
      </c>
      <c r="AU735" s="29" t="s">
        <v>8</v>
      </c>
      <c r="AV735" s="29" t="s">
        <v>8</v>
      </c>
      <c r="AW735" s="29" t="s">
        <v>8</v>
      </c>
      <c r="AX735" s="29" t="s">
        <v>8</v>
      </c>
      <c r="AY735" s="29" t="s">
        <v>8</v>
      </c>
      <c r="AZ735" s="29" t="s">
        <v>8</v>
      </c>
      <c r="BA735" s="29" t="s">
        <v>8</v>
      </c>
      <c r="BB735" s="29" t="s">
        <v>8</v>
      </c>
      <c r="BC735" s="29" t="s">
        <v>8</v>
      </c>
      <c r="BD735" s="29" t="s">
        <v>8</v>
      </c>
      <c r="BE735" s="29" t="s">
        <v>8</v>
      </c>
      <c r="BF735" s="29" t="s">
        <v>8</v>
      </c>
      <c r="BG735" s="29" t="s">
        <v>8</v>
      </c>
      <c r="BH735" s="29" t="s">
        <v>8</v>
      </c>
      <c r="BI735" s="29" t="s">
        <v>8</v>
      </c>
      <c r="BJ735" s="29" t="s">
        <v>8</v>
      </c>
      <c r="BK735" s="29" t="s">
        <v>8</v>
      </c>
      <c r="BL735" s="29" t="s">
        <v>8</v>
      </c>
      <c r="BM735" s="29" t="s">
        <v>8</v>
      </c>
      <c r="BN735" s="29" t="s">
        <v>8</v>
      </c>
      <c r="BO735" s="29" t="s">
        <v>8</v>
      </c>
      <c r="BP735" s="29" t="s">
        <v>8</v>
      </c>
      <c r="BQ735" s="29" t="s">
        <v>8</v>
      </c>
      <c r="BR735" s="29" t="s">
        <v>8</v>
      </c>
      <c r="BS735" s="29" t="s">
        <v>3505</v>
      </c>
      <c r="BT735" s="29" t="b">
        <v>0</v>
      </c>
      <c r="BU735" s="29" t="b">
        <v>1</v>
      </c>
      <c r="BV735" s="29" t="b">
        <v>0</v>
      </c>
      <c r="BW735" s="29" t="b">
        <v>0</v>
      </c>
      <c r="BX735" s="29" t="b">
        <v>0</v>
      </c>
      <c r="BY735" s="29" t="b">
        <v>1</v>
      </c>
      <c r="BZ735" s="29" t="b">
        <v>0</v>
      </c>
      <c r="CA735" s="29" t="b">
        <v>0</v>
      </c>
      <c r="CB735" s="29">
        <v>1</v>
      </c>
      <c r="CC735" s="29" t="s">
        <v>10603</v>
      </c>
      <c r="CD735" s="29" t="s">
        <v>10604</v>
      </c>
      <c r="CE735" s="29" t="s">
        <v>10605</v>
      </c>
      <c r="CF735" s="29" t="s">
        <v>10606</v>
      </c>
    </row>
    <row r="736" spans="1:84" x14ac:dyDescent="0.25">
      <c r="A736" s="29" t="s">
        <v>10607</v>
      </c>
      <c r="B736" s="29">
        <v>310410942995952</v>
      </c>
      <c r="C736" s="29">
        <v>8.9014103279429894E+19</v>
      </c>
      <c r="D736" s="29">
        <v>353118083539513</v>
      </c>
      <c r="E736" s="29">
        <v>22</v>
      </c>
      <c r="F736" s="29">
        <v>3</v>
      </c>
      <c r="G736" s="29">
        <v>1699</v>
      </c>
      <c r="H736" s="29">
        <v>1699</v>
      </c>
      <c r="I736" s="29" t="s">
        <v>10608</v>
      </c>
      <c r="J736" s="29" t="s">
        <v>10609</v>
      </c>
      <c r="K736" s="50">
        <v>2376997591974200</v>
      </c>
      <c r="L736" s="50">
        <v>9043282234742380</v>
      </c>
      <c r="M736" s="50">
        <v>-4666452357543890</v>
      </c>
      <c r="N736" s="29" t="s">
        <v>18972</v>
      </c>
      <c r="O736" s="29">
        <v>3</v>
      </c>
      <c r="P736" s="29">
        <v>1</v>
      </c>
      <c r="Q736" s="29" t="s">
        <v>19259</v>
      </c>
      <c r="R736" s="29" t="s">
        <v>8</v>
      </c>
      <c r="S736" s="29" t="s">
        <v>8</v>
      </c>
      <c r="T736" s="29" t="s">
        <v>8</v>
      </c>
      <c r="U736" s="29" t="s">
        <v>8</v>
      </c>
      <c r="V736" s="29" t="s">
        <v>8</v>
      </c>
      <c r="W736" s="29" t="s">
        <v>8</v>
      </c>
      <c r="X736" s="29" t="s">
        <v>8</v>
      </c>
      <c r="Y736" s="29" t="s">
        <v>8</v>
      </c>
      <c r="Z736" s="29" t="s">
        <v>8</v>
      </c>
      <c r="AA736" s="29" t="s">
        <v>8</v>
      </c>
      <c r="AB736" s="29" t="s">
        <v>8</v>
      </c>
      <c r="AC736" s="29" t="s">
        <v>8</v>
      </c>
      <c r="AD736" s="29" t="s">
        <v>8</v>
      </c>
      <c r="AE736" s="29" t="s">
        <v>8</v>
      </c>
      <c r="AF736" s="29" t="s">
        <v>8</v>
      </c>
      <c r="AG736" s="29">
        <v>1</v>
      </c>
      <c r="AH736" s="29">
        <v>6</v>
      </c>
      <c r="AI736" s="29" t="s">
        <v>9840</v>
      </c>
      <c r="AJ736" s="29">
        <v>2</v>
      </c>
      <c r="AK736" s="29" t="s">
        <v>18988</v>
      </c>
      <c r="AL736" s="29" t="s">
        <v>18974</v>
      </c>
      <c r="AM736" s="29" t="s">
        <v>8</v>
      </c>
      <c r="AN736" s="29" t="s">
        <v>8</v>
      </c>
      <c r="AO736" s="29" t="s">
        <v>8</v>
      </c>
      <c r="AP736" s="29" t="s">
        <v>8</v>
      </c>
      <c r="AQ736" s="29" t="s">
        <v>8</v>
      </c>
      <c r="AR736" s="29" t="s">
        <v>8</v>
      </c>
      <c r="AS736" s="29" t="s">
        <v>8</v>
      </c>
      <c r="AT736" s="29" t="s">
        <v>8</v>
      </c>
      <c r="AU736" s="29" t="s">
        <v>8</v>
      </c>
      <c r="AV736" s="29" t="s">
        <v>8</v>
      </c>
      <c r="AW736" s="29" t="s">
        <v>8</v>
      </c>
      <c r="AX736" s="29" t="s">
        <v>8</v>
      </c>
      <c r="AY736" s="29" t="s">
        <v>8</v>
      </c>
      <c r="AZ736" s="29" t="s">
        <v>8</v>
      </c>
      <c r="BA736" s="29" t="s">
        <v>8</v>
      </c>
      <c r="BB736" s="29" t="s">
        <v>8</v>
      </c>
      <c r="BC736" s="29" t="s">
        <v>8</v>
      </c>
      <c r="BD736" s="29" t="s">
        <v>8</v>
      </c>
      <c r="BE736" s="29" t="s">
        <v>8</v>
      </c>
      <c r="BF736" s="29" t="s">
        <v>8</v>
      </c>
      <c r="BG736" s="29" t="s">
        <v>8</v>
      </c>
      <c r="BH736" s="29" t="s">
        <v>8</v>
      </c>
      <c r="BI736" s="29" t="s">
        <v>8</v>
      </c>
      <c r="BJ736" s="29" t="s">
        <v>8</v>
      </c>
      <c r="BK736" s="29" t="s">
        <v>8</v>
      </c>
      <c r="BL736" s="29" t="s">
        <v>8</v>
      </c>
      <c r="BM736" s="29" t="s">
        <v>8</v>
      </c>
      <c r="BN736" s="29" t="s">
        <v>8</v>
      </c>
      <c r="BO736" s="29" t="s">
        <v>8</v>
      </c>
      <c r="BP736" s="29" t="s">
        <v>8</v>
      </c>
      <c r="BQ736" s="29" t="s">
        <v>8</v>
      </c>
      <c r="BR736" s="29" t="s">
        <v>8</v>
      </c>
      <c r="BS736" s="29" t="s">
        <v>6931</v>
      </c>
      <c r="BT736" s="29" t="b">
        <v>0</v>
      </c>
      <c r="BU736" s="29" t="b">
        <v>1</v>
      </c>
      <c r="BV736" s="29" t="b">
        <v>0</v>
      </c>
      <c r="BW736" s="29" t="b">
        <v>0</v>
      </c>
      <c r="BX736" s="29" t="b">
        <v>0</v>
      </c>
      <c r="BY736" s="29" t="b">
        <v>1</v>
      </c>
      <c r="BZ736" s="29" t="b">
        <v>0</v>
      </c>
      <c r="CA736" s="29" t="b">
        <v>0</v>
      </c>
      <c r="CB736" s="29">
        <v>1</v>
      </c>
      <c r="CC736" s="29" t="s">
        <v>10610</v>
      </c>
      <c r="CD736" s="29" t="s">
        <v>10611</v>
      </c>
      <c r="CE736" s="29" t="s">
        <v>10612</v>
      </c>
      <c r="CF736" s="29" t="s">
        <v>10613</v>
      </c>
    </row>
    <row r="737" spans="1:84" x14ac:dyDescent="0.25">
      <c r="A737" s="29" t="s">
        <v>10614</v>
      </c>
      <c r="B737" s="29">
        <v>310410928917370</v>
      </c>
      <c r="C737" s="29">
        <v>8.9014103279289106E+19</v>
      </c>
      <c r="D737" s="29">
        <v>353118081439583</v>
      </c>
      <c r="E737" s="29">
        <v>22</v>
      </c>
      <c r="F737" s="29">
        <v>6</v>
      </c>
      <c r="G737" s="29">
        <v>1710</v>
      </c>
      <c r="H737" s="29">
        <v>1710</v>
      </c>
      <c r="I737" s="29" t="s">
        <v>10615</v>
      </c>
      <c r="J737" s="29" t="s">
        <v>10616</v>
      </c>
      <c r="K737" s="50">
        <v>2.3771162127205E+16</v>
      </c>
      <c r="L737" s="50">
        <v>9042830301366140</v>
      </c>
      <c r="M737" s="50">
        <v>-2527194393852180</v>
      </c>
      <c r="N737" s="29" t="s">
        <v>18972</v>
      </c>
      <c r="O737" s="29">
        <v>2</v>
      </c>
      <c r="P737" s="29">
        <v>1</v>
      </c>
      <c r="Q737" s="29" t="s">
        <v>19260</v>
      </c>
      <c r="R737" s="29" t="s">
        <v>8</v>
      </c>
      <c r="S737" s="29" t="s">
        <v>8</v>
      </c>
      <c r="T737" s="29" t="s">
        <v>8</v>
      </c>
      <c r="U737" s="29" t="s">
        <v>8</v>
      </c>
      <c r="V737" s="29" t="s">
        <v>8</v>
      </c>
      <c r="W737" s="29" t="s">
        <v>8</v>
      </c>
      <c r="X737" s="29" t="s">
        <v>8</v>
      </c>
      <c r="Y737" s="29" t="s">
        <v>8</v>
      </c>
      <c r="Z737" s="29" t="s">
        <v>8</v>
      </c>
      <c r="AA737" s="29" t="s">
        <v>8</v>
      </c>
      <c r="AB737" s="29" t="s">
        <v>8</v>
      </c>
      <c r="AC737" s="29">
        <v>15</v>
      </c>
      <c r="AD737" s="29" t="s">
        <v>8</v>
      </c>
      <c r="AE737" s="29" t="s">
        <v>8</v>
      </c>
      <c r="AF737" s="29" t="s">
        <v>8</v>
      </c>
      <c r="AG737" s="29" t="s">
        <v>8</v>
      </c>
      <c r="AH737" s="29" t="s">
        <v>8</v>
      </c>
      <c r="AI737" s="29" t="s">
        <v>8</v>
      </c>
      <c r="AJ737" s="29" t="s">
        <v>8</v>
      </c>
      <c r="AK737" s="29" t="s">
        <v>8</v>
      </c>
      <c r="AL737" s="29" t="s">
        <v>8</v>
      </c>
      <c r="AM737" s="29" t="s">
        <v>8</v>
      </c>
      <c r="AN737" s="29" t="s">
        <v>8</v>
      </c>
      <c r="AO737" s="29" t="s">
        <v>8</v>
      </c>
      <c r="AP737" s="29" t="s">
        <v>8</v>
      </c>
      <c r="AQ737" s="29" t="s">
        <v>8</v>
      </c>
      <c r="AR737" s="29" t="s">
        <v>8</v>
      </c>
      <c r="AS737" s="29" t="s">
        <v>8</v>
      </c>
      <c r="AT737" s="29" t="s">
        <v>8</v>
      </c>
      <c r="AU737" s="29" t="s">
        <v>8</v>
      </c>
      <c r="AV737" s="29" t="s">
        <v>8</v>
      </c>
      <c r="AW737" s="29" t="s">
        <v>8</v>
      </c>
      <c r="AX737" s="29" t="s">
        <v>8</v>
      </c>
      <c r="AY737" s="29" t="s">
        <v>8</v>
      </c>
      <c r="AZ737" s="29" t="s">
        <v>8</v>
      </c>
      <c r="BA737" s="29" t="s">
        <v>8</v>
      </c>
      <c r="BB737" s="29" t="s">
        <v>8</v>
      </c>
      <c r="BC737" s="29" t="s">
        <v>8</v>
      </c>
      <c r="BD737" s="29" t="s">
        <v>8</v>
      </c>
      <c r="BE737" s="29" t="s">
        <v>8</v>
      </c>
      <c r="BF737" s="29" t="s">
        <v>8</v>
      </c>
      <c r="BG737" s="29" t="s">
        <v>8</v>
      </c>
      <c r="BH737" s="29" t="s">
        <v>8</v>
      </c>
      <c r="BI737" s="29" t="s">
        <v>8</v>
      </c>
      <c r="BJ737" s="29" t="s">
        <v>8</v>
      </c>
      <c r="BK737" s="29" t="s">
        <v>8</v>
      </c>
      <c r="BL737" s="29" t="s">
        <v>8</v>
      </c>
      <c r="BM737" s="29" t="s">
        <v>8</v>
      </c>
      <c r="BN737" s="29" t="s">
        <v>8</v>
      </c>
      <c r="BO737" s="29" t="s">
        <v>8</v>
      </c>
      <c r="BP737" s="29" t="s">
        <v>8</v>
      </c>
      <c r="BQ737" s="29" t="s">
        <v>8</v>
      </c>
      <c r="BR737" s="29" t="s">
        <v>8</v>
      </c>
      <c r="BS737" s="29" t="s">
        <v>19261</v>
      </c>
    </row>
    <row r="738" spans="1:84" x14ac:dyDescent="0.25">
      <c r="A738" s="29" t="s">
        <v>19262</v>
      </c>
    </row>
    <row r="739" spans="1:84" x14ac:dyDescent="0.25">
      <c r="A739" s="29" t="s">
        <v>19263</v>
      </c>
    </row>
    <row r="740" spans="1:84" x14ac:dyDescent="0.25">
      <c r="A740" s="29" t="s">
        <v>19264</v>
      </c>
    </row>
    <row r="741" spans="1:84" x14ac:dyDescent="0.25">
      <c r="A741" s="29" t="s">
        <v>19265</v>
      </c>
      <c r="B741" s="29" t="b">
        <v>1</v>
      </c>
      <c r="C741" s="29" t="b">
        <v>0</v>
      </c>
      <c r="D741" s="29" t="b">
        <v>1</v>
      </c>
      <c r="E741" s="29" t="b">
        <v>0</v>
      </c>
      <c r="F741" s="29" t="b">
        <v>0</v>
      </c>
      <c r="G741" s="29" t="b">
        <v>0</v>
      </c>
      <c r="H741" s="29" t="b">
        <v>0</v>
      </c>
      <c r="I741" s="29" t="b">
        <v>0</v>
      </c>
      <c r="J741" s="29">
        <v>1</v>
      </c>
      <c r="K741" s="29" t="s">
        <v>10617</v>
      </c>
      <c r="L741" s="29" t="s">
        <v>10618</v>
      </c>
      <c r="M741" s="29" t="s">
        <v>10619</v>
      </c>
      <c r="N741" s="29" t="s">
        <v>10620</v>
      </c>
    </row>
    <row r="742" spans="1:84" x14ac:dyDescent="0.25">
      <c r="A742" s="29" t="s">
        <v>10621</v>
      </c>
      <c r="B742" s="29">
        <v>310410928917370</v>
      </c>
      <c r="C742" s="29">
        <v>8.9014103279289106E+19</v>
      </c>
      <c r="D742" s="29">
        <v>353118081439583</v>
      </c>
      <c r="E742" s="29">
        <v>22</v>
      </c>
      <c r="F742" s="29">
        <v>6</v>
      </c>
      <c r="G742" s="29">
        <v>1711</v>
      </c>
      <c r="H742" s="29">
        <v>1711</v>
      </c>
      <c r="I742" s="29" t="s">
        <v>10622</v>
      </c>
      <c r="J742" s="29" t="s">
        <v>10623</v>
      </c>
      <c r="K742" s="50">
        <v>2.37707003476652E+16</v>
      </c>
      <c r="L742" s="50">
        <v>9042931232486380</v>
      </c>
      <c r="M742" s="50">
        <v>-1.37506739618619E+16</v>
      </c>
      <c r="N742" s="29" t="s">
        <v>18972</v>
      </c>
      <c r="O742" s="29">
        <v>2</v>
      </c>
      <c r="P742" s="29">
        <v>1</v>
      </c>
      <c r="Q742" s="29" t="s">
        <v>19266</v>
      </c>
      <c r="R742" s="29" t="s">
        <v>8</v>
      </c>
      <c r="S742" s="29" t="s">
        <v>8</v>
      </c>
      <c r="T742" s="29" t="s">
        <v>8</v>
      </c>
      <c r="U742" s="29" t="s">
        <v>8</v>
      </c>
      <c r="V742" s="29" t="s">
        <v>8</v>
      </c>
      <c r="W742" s="29" t="s">
        <v>8</v>
      </c>
      <c r="X742" s="29" t="s">
        <v>8</v>
      </c>
      <c r="Y742" s="29" t="s">
        <v>8</v>
      </c>
      <c r="Z742" s="29" t="s">
        <v>8</v>
      </c>
      <c r="AA742" s="29" t="s">
        <v>8</v>
      </c>
      <c r="AB742" s="29" t="s">
        <v>8</v>
      </c>
      <c r="AC742" s="29">
        <v>10</v>
      </c>
      <c r="AD742" s="29" t="s">
        <v>8</v>
      </c>
      <c r="AE742" s="29" t="s">
        <v>8</v>
      </c>
      <c r="AF742" s="29" t="s">
        <v>8</v>
      </c>
      <c r="AG742" s="29" t="s">
        <v>8</v>
      </c>
      <c r="AH742" s="29" t="s">
        <v>8</v>
      </c>
      <c r="AI742" s="29" t="s">
        <v>8</v>
      </c>
      <c r="AJ742" s="29" t="s">
        <v>8</v>
      </c>
      <c r="AK742" s="29" t="s">
        <v>8</v>
      </c>
      <c r="AL742" s="29" t="s">
        <v>8</v>
      </c>
      <c r="AM742" s="29" t="s">
        <v>8</v>
      </c>
      <c r="AN742" s="29" t="s">
        <v>8</v>
      </c>
      <c r="AO742" s="29" t="s">
        <v>8</v>
      </c>
      <c r="AP742" s="29" t="s">
        <v>8</v>
      </c>
      <c r="AQ742" s="29" t="s">
        <v>8</v>
      </c>
      <c r="AR742" s="29" t="s">
        <v>8</v>
      </c>
      <c r="AS742" s="29" t="s">
        <v>8</v>
      </c>
      <c r="AT742" s="29" t="s">
        <v>8</v>
      </c>
      <c r="AU742" s="29" t="s">
        <v>8</v>
      </c>
      <c r="AV742" s="29" t="s">
        <v>8</v>
      </c>
      <c r="AW742" s="29" t="s">
        <v>8</v>
      </c>
      <c r="AX742" s="29" t="s">
        <v>8</v>
      </c>
      <c r="AY742" s="29" t="s">
        <v>8</v>
      </c>
      <c r="AZ742" s="29" t="s">
        <v>8</v>
      </c>
      <c r="BA742" s="29" t="s">
        <v>8</v>
      </c>
      <c r="BB742" s="29" t="s">
        <v>8</v>
      </c>
      <c r="BC742" s="29" t="s">
        <v>8</v>
      </c>
      <c r="BD742" s="29" t="s">
        <v>8</v>
      </c>
      <c r="BE742" s="29" t="s">
        <v>8</v>
      </c>
      <c r="BF742" s="29" t="s">
        <v>8</v>
      </c>
      <c r="BG742" s="29" t="s">
        <v>8</v>
      </c>
      <c r="BH742" s="29" t="s">
        <v>8</v>
      </c>
      <c r="BI742" s="29" t="s">
        <v>8</v>
      </c>
      <c r="BJ742" s="29" t="s">
        <v>8</v>
      </c>
      <c r="BK742" s="29" t="s">
        <v>8</v>
      </c>
      <c r="BL742" s="29" t="s">
        <v>8</v>
      </c>
      <c r="BM742" s="29" t="s">
        <v>8</v>
      </c>
      <c r="BN742" s="29" t="s">
        <v>8</v>
      </c>
      <c r="BO742" s="29" t="s">
        <v>8</v>
      </c>
      <c r="BP742" s="29" t="s">
        <v>8</v>
      </c>
      <c r="BQ742" s="29" t="s">
        <v>8</v>
      </c>
      <c r="BR742" s="29" t="s">
        <v>8</v>
      </c>
      <c r="BS742" s="29" t="s">
        <v>19261</v>
      </c>
    </row>
    <row r="743" spans="1:84" x14ac:dyDescent="0.25">
      <c r="A743" s="29" t="s">
        <v>19267</v>
      </c>
      <c r="B743" s="29" t="s">
        <v>19268</v>
      </c>
      <c r="C743" s="29" t="b">
        <v>1</v>
      </c>
      <c r="D743" s="29" t="b">
        <v>0</v>
      </c>
      <c r="E743" s="29" t="b">
        <v>1</v>
      </c>
      <c r="F743" s="29" t="b">
        <v>0</v>
      </c>
      <c r="G743" s="29" t="b">
        <v>0</v>
      </c>
      <c r="H743" s="29" t="b">
        <v>0</v>
      </c>
      <c r="I743" s="29" t="b">
        <v>0</v>
      </c>
      <c r="J743" s="29" t="b">
        <v>0</v>
      </c>
      <c r="K743" s="29">
        <v>1</v>
      </c>
      <c r="L743" s="29" t="s">
        <v>10624</v>
      </c>
      <c r="M743" s="29" t="s">
        <v>10625</v>
      </c>
      <c r="N743" s="29" t="s">
        <v>10626</v>
      </c>
      <c r="O743" s="29" t="s">
        <v>10627</v>
      </c>
    </row>
    <row r="744" spans="1:84" x14ac:dyDescent="0.25">
      <c r="A744" s="29" t="s">
        <v>10628</v>
      </c>
      <c r="B744" s="29">
        <v>310410928917370</v>
      </c>
      <c r="C744" s="29">
        <v>8.9014103279289106E+19</v>
      </c>
      <c r="D744" s="29">
        <v>353118081439583</v>
      </c>
      <c r="E744" s="29">
        <v>22</v>
      </c>
      <c r="F744" s="29">
        <v>6</v>
      </c>
      <c r="G744" s="29">
        <v>1712</v>
      </c>
      <c r="H744" s="29">
        <v>1712</v>
      </c>
      <c r="I744" s="29" t="s">
        <v>10629</v>
      </c>
      <c r="J744" s="29" t="s">
        <v>10630</v>
      </c>
      <c r="K744" s="50">
        <v>2377052562183890</v>
      </c>
      <c r="L744" s="50">
        <v>904298308330547</v>
      </c>
      <c r="M744" s="50">
        <v>-4683544092344250</v>
      </c>
      <c r="N744" s="29" t="s">
        <v>18972</v>
      </c>
      <c r="O744" s="29">
        <v>2</v>
      </c>
      <c r="P744" s="29">
        <v>1</v>
      </c>
      <c r="Q744" s="29" t="s">
        <v>19269</v>
      </c>
      <c r="R744" s="29" t="s">
        <v>8</v>
      </c>
      <c r="S744" s="29" t="s">
        <v>8</v>
      </c>
      <c r="T744" s="29" t="s">
        <v>8</v>
      </c>
      <c r="U744" s="29" t="s">
        <v>8</v>
      </c>
      <c r="V744" s="29" t="s">
        <v>8</v>
      </c>
      <c r="W744" s="29" t="s">
        <v>8</v>
      </c>
      <c r="X744" s="29" t="s">
        <v>8</v>
      </c>
      <c r="Y744" s="29" t="s">
        <v>8</v>
      </c>
      <c r="Z744" s="29" t="s">
        <v>8</v>
      </c>
      <c r="AA744" s="29" t="s">
        <v>8</v>
      </c>
      <c r="AB744" s="29" t="s">
        <v>8</v>
      </c>
      <c r="AC744" s="29">
        <v>10</v>
      </c>
      <c r="AD744" s="29" t="s">
        <v>8</v>
      </c>
      <c r="AE744" s="29" t="s">
        <v>8</v>
      </c>
      <c r="AF744" s="29" t="s">
        <v>8</v>
      </c>
      <c r="AG744" s="29" t="s">
        <v>8</v>
      </c>
      <c r="AH744" s="29" t="s">
        <v>8</v>
      </c>
      <c r="AI744" s="29" t="s">
        <v>8</v>
      </c>
      <c r="AJ744" s="29" t="s">
        <v>8</v>
      </c>
      <c r="AK744" s="29" t="s">
        <v>8</v>
      </c>
      <c r="AL744" s="29" t="s">
        <v>8</v>
      </c>
      <c r="AM744" s="29" t="s">
        <v>8</v>
      </c>
      <c r="AN744" s="29" t="s">
        <v>8</v>
      </c>
      <c r="AO744" s="29" t="s">
        <v>8</v>
      </c>
      <c r="AP744" s="29" t="s">
        <v>8</v>
      </c>
      <c r="AQ744" s="29" t="s">
        <v>8</v>
      </c>
      <c r="AR744" s="29" t="s">
        <v>8</v>
      </c>
      <c r="AS744" s="29" t="s">
        <v>8</v>
      </c>
      <c r="AT744" s="29" t="s">
        <v>8</v>
      </c>
      <c r="AU744" s="29" t="s">
        <v>8</v>
      </c>
      <c r="AV744" s="29" t="s">
        <v>8</v>
      </c>
      <c r="AW744" s="29" t="s">
        <v>8</v>
      </c>
      <c r="AX744" s="29" t="s">
        <v>8</v>
      </c>
      <c r="AY744" s="29" t="s">
        <v>8</v>
      </c>
      <c r="AZ744" s="29" t="s">
        <v>8</v>
      </c>
      <c r="BA744" s="29" t="s">
        <v>8</v>
      </c>
      <c r="BB744" s="29" t="s">
        <v>8</v>
      </c>
      <c r="BC744" s="29" t="s">
        <v>8</v>
      </c>
      <c r="BD744" s="29" t="s">
        <v>8</v>
      </c>
      <c r="BE744" s="29" t="s">
        <v>8</v>
      </c>
      <c r="BF744" s="29" t="s">
        <v>8</v>
      </c>
      <c r="BG744" s="29" t="s">
        <v>8</v>
      </c>
      <c r="BH744" s="29" t="s">
        <v>8</v>
      </c>
      <c r="BI744" s="29" t="s">
        <v>8</v>
      </c>
      <c r="BJ744" s="29" t="s">
        <v>8</v>
      </c>
      <c r="BK744" s="29" t="s">
        <v>8</v>
      </c>
      <c r="BL744" s="29" t="s">
        <v>8</v>
      </c>
      <c r="BM744" s="29" t="s">
        <v>8</v>
      </c>
      <c r="BN744" s="29" t="s">
        <v>8</v>
      </c>
      <c r="BO744" s="29" t="s">
        <v>8</v>
      </c>
      <c r="BP744" s="29" t="s">
        <v>8</v>
      </c>
      <c r="BQ744" s="29" t="s">
        <v>8</v>
      </c>
      <c r="BR744" s="29" t="s">
        <v>8</v>
      </c>
      <c r="BS744" s="29" t="s">
        <v>19234</v>
      </c>
    </row>
    <row r="745" spans="1:84" x14ac:dyDescent="0.25">
      <c r="A745" s="29" t="s">
        <v>19270</v>
      </c>
      <c r="B745" s="29" t="s">
        <v>19271</v>
      </c>
      <c r="C745" s="29" t="b">
        <v>1</v>
      </c>
      <c r="D745" s="29" t="b">
        <v>0</v>
      </c>
      <c r="E745" s="29" t="b">
        <v>1</v>
      </c>
      <c r="F745" s="29" t="b">
        <v>0</v>
      </c>
      <c r="G745" s="29" t="b">
        <v>0</v>
      </c>
      <c r="H745" s="29" t="b">
        <v>0</v>
      </c>
      <c r="I745" s="29" t="b">
        <v>0</v>
      </c>
      <c r="J745" s="29" t="b">
        <v>0</v>
      </c>
      <c r="K745" s="29">
        <v>1</v>
      </c>
      <c r="L745" s="29" t="s">
        <v>10631</v>
      </c>
      <c r="M745" s="29" t="s">
        <v>10632</v>
      </c>
      <c r="N745" s="29" t="s">
        <v>10633</v>
      </c>
      <c r="O745" s="29" t="s">
        <v>10634</v>
      </c>
    </row>
    <row r="746" spans="1:84" x14ac:dyDescent="0.25">
      <c r="A746" s="29" t="s">
        <v>10635</v>
      </c>
      <c r="B746" s="29">
        <v>310410928917370</v>
      </c>
      <c r="C746" s="29">
        <v>8.9014103279289106E+19</v>
      </c>
      <c r="D746" s="29">
        <v>353118081439583</v>
      </c>
      <c r="E746" s="29">
        <v>22</v>
      </c>
      <c r="F746" s="29">
        <v>6</v>
      </c>
      <c r="G746" s="29">
        <v>1713</v>
      </c>
      <c r="H746" s="29">
        <v>1713</v>
      </c>
      <c r="I746" s="29" t="s">
        <v>10636</v>
      </c>
      <c r="J746" s="29" t="s">
        <v>10637</v>
      </c>
      <c r="K746" s="50">
        <v>2.37694401299917E+16</v>
      </c>
      <c r="L746" s="50">
        <v>904322843520897</v>
      </c>
      <c r="M746" s="50">
        <v>-4.0748866063454096E+16</v>
      </c>
      <c r="N746" s="29" t="s">
        <v>18977</v>
      </c>
      <c r="O746" s="29">
        <v>2</v>
      </c>
      <c r="P746" s="29">
        <v>1</v>
      </c>
      <c r="Q746" s="29" t="s">
        <v>19272</v>
      </c>
      <c r="R746" s="29" t="s">
        <v>8</v>
      </c>
      <c r="S746" s="29" t="s">
        <v>8</v>
      </c>
      <c r="T746" s="29" t="s">
        <v>8</v>
      </c>
      <c r="U746" s="29" t="s">
        <v>8</v>
      </c>
      <c r="V746" s="29" t="s">
        <v>8</v>
      </c>
      <c r="W746" s="29" t="s">
        <v>8</v>
      </c>
      <c r="X746" s="29" t="s">
        <v>8</v>
      </c>
      <c r="Y746" s="29" t="s">
        <v>8</v>
      </c>
      <c r="Z746" s="29" t="s">
        <v>8</v>
      </c>
      <c r="AA746" s="29" t="s">
        <v>8</v>
      </c>
      <c r="AB746" s="29" t="s">
        <v>8</v>
      </c>
      <c r="AC746" s="29">
        <v>10</v>
      </c>
      <c r="AD746" s="29" t="s">
        <v>8</v>
      </c>
      <c r="AE746" s="29" t="s">
        <v>8</v>
      </c>
      <c r="AF746" s="29" t="s">
        <v>8</v>
      </c>
      <c r="AG746" s="29" t="s">
        <v>8</v>
      </c>
      <c r="AH746" s="29" t="s">
        <v>8</v>
      </c>
      <c r="AI746" s="29" t="s">
        <v>8</v>
      </c>
      <c r="AJ746" s="29" t="s">
        <v>8</v>
      </c>
      <c r="AK746" s="29" t="s">
        <v>8</v>
      </c>
      <c r="AL746" s="29" t="s">
        <v>8</v>
      </c>
      <c r="AM746" s="29" t="s">
        <v>8</v>
      </c>
      <c r="AN746" s="29" t="s">
        <v>8</v>
      </c>
      <c r="AO746" s="29" t="s">
        <v>8</v>
      </c>
      <c r="AP746" s="29" t="s">
        <v>8</v>
      </c>
      <c r="AQ746" s="29" t="s">
        <v>8</v>
      </c>
      <c r="AR746" s="29" t="s">
        <v>8</v>
      </c>
      <c r="AS746" s="29" t="s">
        <v>8</v>
      </c>
      <c r="AT746" s="29" t="s">
        <v>8</v>
      </c>
      <c r="AU746" s="29" t="s">
        <v>8</v>
      </c>
      <c r="AV746" s="29" t="s">
        <v>8</v>
      </c>
      <c r="AW746" s="29" t="s">
        <v>8</v>
      </c>
      <c r="AX746" s="29" t="s">
        <v>8</v>
      </c>
      <c r="AY746" s="29" t="s">
        <v>8</v>
      </c>
      <c r="AZ746" s="29" t="s">
        <v>8</v>
      </c>
      <c r="BA746" s="29" t="s">
        <v>8</v>
      </c>
      <c r="BB746" s="29" t="s">
        <v>8</v>
      </c>
      <c r="BC746" s="29" t="s">
        <v>8</v>
      </c>
      <c r="BD746" s="29" t="s">
        <v>8</v>
      </c>
      <c r="BE746" s="29" t="s">
        <v>8</v>
      </c>
      <c r="BF746" s="29" t="s">
        <v>8</v>
      </c>
      <c r="BG746" s="29" t="s">
        <v>8</v>
      </c>
      <c r="BH746" s="29" t="s">
        <v>8</v>
      </c>
      <c r="BI746" s="29" t="s">
        <v>8</v>
      </c>
      <c r="BJ746" s="29" t="s">
        <v>8</v>
      </c>
      <c r="BK746" s="29" t="s">
        <v>8</v>
      </c>
      <c r="BL746" s="29" t="s">
        <v>8</v>
      </c>
      <c r="BM746" s="29" t="s">
        <v>8</v>
      </c>
      <c r="BN746" s="29" t="s">
        <v>8</v>
      </c>
      <c r="BO746" s="29" t="s">
        <v>8</v>
      </c>
      <c r="BP746" s="29" t="s">
        <v>8</v>
      </c>
      <c r="BQ746" s="29" t="s">
        <v>8</v>
      </c>
      <c r="BR746" s="29" t="s">
        <v>8</v>
      </c>
      <c r="BS746" s="29" t="s">
        <v>19234</v>
      </c>
    </row>
    <row r="747" spans="1:84" x14ac:dyDescent="0.25">
      <c r="A747" s="29" t="s">
        <v>19273</v>
      </c>
    </row>
    <row r="748" spans="1:84" x14ac:dyDescent="0.25">
      <c r="A748" s="29" t="s">
        <v>19274</v>
      </c>
      <c r="B748" s="29" t="b">
        <v>1</v>
      </c>
      <c r="C748" s="29" t="b">
        <v>0</v>
      </c>
      <c r="D748" s="29" t="b">
        <v>1</v>
      </c>
      <c r="E748" s="29" t="b">
        <v>0</v>
      </c>
      <c r="F748" s="29" t="b">
        <v>0</v>
      </c>
      <c r="G748" s="29" t="b">
        <v>0</v>
      </c>
      <c r="H748" s="29" t="b">
        <v>0</v>
      </c>
      <c r="I748" s="29" t="b">
        <v>0</v>
      </c>
      <c r="J748" s="29">
        <v>1</v>
      </c>
      <c r="K748" s="29" t="s">
        <v>10638</v>
      </c>
      <c r="L748" s="29" t="s">
        <v>10639</v>
      </c>
      <c r="M748" s="29" t="s">
        <v>10640</v>
      </c>
      <c r="N748" s="29" t="s">
        <v>10641</v>
      </c>
    </row>
    <row r="749" spans="1:84" x14ac:dyDescent="0.25">
      <c r="A749" s="29" t="s">
        <v>10642</v>
      </c>
      <c r="B749" s="29">
        <v>310410928917370</v>
      </c>
      <c r="C749" s="29">
        <v>8.9014103279289106E+19</v>
      </c>
      <c r="D749" s="29">
        <v>353118081439583</v>
      </c>
      <c r="E749" s="29">
        <v>22</v>
      </c>
      <c r="F749" s="29">
        <v>11</v>
      </c>
      <c r="G749" s="29">
        <v>1683</v>
      </c>
      <c r="H749" s="29">
        <v>1683</v>
      </c>
      <c r="I749" s="29" t="s">
        <v>10643</v>
      </c>
      <c r="J749" s="29" t="s">
        <v>10644</v>
      </c>
      <c r="K749" s="50">
        <v>2376971141730420</v>
      </c>
      <c r="L749" s="50">
        <v>9043117265752110</v>
      </c>
      <c r="M749" s="50">
        <v>-5.00304121753986E+16</v>
      </c>
      <c r="N749" s="29" t="s">
        <v>18972</v>
      </c>
      <c r="O749" s="29">
        <v>2</v>
      </c>
      <c r="P749" s="29">
        <v>1</v>
      </c>
      <c r="Q749" s="29" t="s">
        <v>8</v>
      </c>
      <c r="R749" s="29" t="s">
        <v>8</v>
      </c>
      <c r="S749" s="29" t="s">
        <v>8</v>
      </c>
      <c r="T749" s="29" t="s">
        <v>8</v>
      </c>
      <c r="U749" s="29" t="s">
        <v>8</v>
      </c>
      <c r="V749" s="29" t="s">
        <v>8</v>
      </c>
      <c r="W749" s="29" t="s">
        <v>8</v>
      </c>
      <c r="X749" s="29" t="s">
        <v>8</v>
      </c>
      <c r="Y749" s="29" t="s">
        <v>8</v>
      </c>
      <c r="Z749" s="29" t="s">
        <v>8</v>
      </c>
      <c r="AA749" s="29" t="s">
        <v>8</v>
      </c>
      <c r="AB749" s="29" t="s">
        <v>8</v>
      </c>
      <c r="AC749" s="29" t="s">
        <v>8</v>
      </c>
      <c r="AD749" s="29" t="s">
        <v>8</v>
      </c>
      <c r="AE749" s="29" t="s">
        <v>8</v>
      </c>
      <c r="AF749" s="29" t="s">
        <v>8</v>
      </c>
      <c r="AG749" s="29" t="s">
        <v>8</v>
      </c>
      <c r="AH749" s="29" t="s">
        <v>8</v>
      </c>
      <c r="AI749" s="29" t="s">
        <v>8</v>
      </c>
      <c r="AJ749" s="29" t="s">
        <v>8</v>
      </c>
      <c r="AK749" s="29" t="s">
        <v>8</v>
      </c>
      <c r="AL749" s="29" t="s">
        <v>8</v>
      </c>
      <c r="AM749" s="29" t="s">
        <v>8</v>
      </c>
      <c r="AN749" s="29" t="s">
        <v>8</v>
      </c>
      <c r="AO749" s="29" t="s">
        <v>8</v>
      </c>
      <c r="AP749" s="29" t="s">
        <v>8</v>
      </c>
      <c r="AQ749" s="29" t="s">
        <v>8</v>
      </c>
      <c r="AR749" s="29" t="s">
        <v>8</v>
      </c>
      <c r="AS749" s="29" t="s">
        <v>8</v>
      </c>
      <c r="AT749" s="29" t="s">
        <v>8</v>
      </c>
      <c r="AU749" s="29" t="s">
        <v>8</v>
      </c>
      <c r="AV749" s="29" t="s">
        <v>8</v>
      </c>
      <c r="AW749" s="29" t="s">
        <v>8</v>
      </c>
      <c r="AX749" s="29" t="s">
        <v>8</v>
      </c>
      <c r="AY749" s="29" t="s">
        <v>8</v>
      </c>
      <c r="AZ749" s="29" t="s">
        <v>8</v>
      </c>
      <c r="BA749" s="29" t="s">
        <v>8</v>
      </c>
      <c r="BB749" s="29" t="s">
        <v>8</v>
      </c>
      <c r="BC749" s="29" t="s">
        <v>8</v>
      </c>
      <c r="BD749" s="29" t="s">
        <v>8</v>
      </c>
      <c r="BE749" s="29" t="s">
        <v>8</v>
      </c>
      <c r="BF749" s="29" t="s">
        <v>8</v>
      </c>
      <c r="BG749" s="29" t="s">
        <v>8</v>
      </c>
      <c r="BH749" s="29" t="s">
        <v>8</v>
      </c>
      <c r="BI749" s="29" t="s">
        <v>8</v>
      </c>
      <c r="BJ749" s="29" t="s">
        <v>8</v>
      </c>
      <c r="BK749" s="29" t="s">
        <v>8</v>
      </c>
      <c r="BL749" s="29" t="s">
        <v>8</v>
      </c>
      <c r="BM749" s="29" t="s">
        <v>8</v>
      </c>
      <c r="BN749" s="29" t="s">
        <v>8</v>
      </c>
      <c r="BO749" s="29" t="s">
        <v>8</v>
      </c>
      <c r="BP749" s="29" t="s">
        <v>8</v>
      </c>
      <c r="BQ749" s="29">
        <v>1</v>
      </c>
      <c r="BR749" s="29" t="s">
        <v>8</v>
      </c>
      <c r="BS749" s="29" t="s">
        <v>10645</v>
      </c>
      <c r="BT749" s="29" t="b">
        <v>1</v>
      </c>
      <c r="BU749" s="29" t="b">
        <v>0</v>
      </c>
      <c r="BV749" s="29" t="b">
        <v>1</v>
      </c>
      <c r="BW749" s="29" t="b">
        <v>0</v>
      </c>
      <c r="BX749" s="29" t="b">
        <v>0</v>
      </c>
      <c r="BY749" s="29" t="b">
        <v>0</v>
      </c>
      <c r="BZ749" s="29" t="b">
        <v>0</v>
      </c>
      <c r="CA749" s="29" t="b">
        <v>0</v>
      </c>
      <c r="CB749" s="29">
        <v>1</v>
      </c>
      <c r="CC749" s="29" t="s">
        <v>10646</v>
      </c>
      <c r="CD749" s="29" t="s">
        <v>10647</v>
      </c>
      <c r="CE749" s="29" t="s">
        <v>10648</v>
      </c>
      <c r="CF749" s="29" t="s">
        <v>10649</v>
      </c>
    </row>
    <row r="750" spans="1:84" x14ac:dyDescent="0.25">
      <c r="A750" s="29" t="s">
        <v>10650</v>
      </c>
      <c r="B750" s="29">
        <v>310410937271141</v>
      </c>
      <c r="C750" s="29">
        <v>8.9014103279372698E+19</v>
      </c>
      <c r="D750" s="29">
        <v>353118083209307</v>
      </c>
      <c r="E750" s="29">
        <v>22</v>
      </c>
      <c r="F750" s="29">
        <v>7</v>
      </c>
      <c r="G750" s="29">
        <v>1728</v>
      </c>
      <c r="H750" s="29">
        <v>1728</v>
      </c>
      <c r="I750" s="29" t="s">
        <v>10651</v>
      </c>
      <c r="J750" s="29" t="s">
        <v>10652</v>
      </c>
      <c r="K750" s="50">
        <v>2.37713348855976E+16</v>
      </c>
      <c r="L750" s="50">
        <v>9042802463296920</v>
      </c>
      <c r="M750" s="50">
        <v>-3.41495078575437E+16</v>
      </c>
      <c r="N750" s="29" t="s">
        <v>18977</v>
      </c>
      <c r="O750" s="29">
        <v>2</v>
      </c>
      <c r="P750" s="29">
        <v>0</v>
      </c>
      <c r="Q750" s="29" t="s">
        <v>8</v>
      </c>
      <c r="R750" s="29" t="s">
        <v>8</v>
      </c>
      <c r="S750" s="29" t="s">
        <v>8</v>
      </c>
      <c r="T750" s="29" t="s">
        <v>8</v>
      </c>
      <c r="U750" s="29" t="s">
        <v>8</v>
      </c>
      <c r="V750" s="29" t="s">
        <v>8</v>
      </c>
      <c r="W750" s="29" t="s">
        <v>8</v>
      </c>
      <c r="X750" s="29" t="s">
        <v>8</v>
      </c>
      <c r="Y750" s="29" t="s">
        <v>8</v>
      </c>
      <c r="Z750" s="29" t="s">
        <v>8</v>
      </c>
      <c r="AA750" s="29" t="s">
        <v>8</v>
      </c>
      <c r="AB750" s="29" t="s">
        <v>8</v>
      </c>
      <c r="AC750" s="29" t="s">
        <v>8</v>
      </c>
      <c r="AD750" s="29" t="s">
        <v>8</v>
      </c>
      <c r="AE750" s="29" t="s">
        <v>8</v>
      </c>
      <c r="AF750" s="29" t="s">
        <v>8</v>
      </c>
      <c r="AG750" s="29" t="s">
        <v>8</v>
      </c>
      <c r="AH750" s="29" t="s">
        <v>8</v>
      </c>
      <c r="AI750" s="29" t="s">
        <v>8</v>
      </c>
      <c r="AJ750" s="29" t="s">
        <v>8</v>
      </c>
      <c r="AK750" s="29" t="s">
        <v>8</v>
      </c>
      <c r="AL750" s="29" t="s">
        <v>8</v>
      </c>
      <c r="AM750" s="29" t="s">
        <v>8</v>
      </c>
      <c r="AN750" s="29" t="s">
        <v>8</v>
      </c>
      <c r="AO750" s="29" t="s">
        <v>8</v>
      </c>
      <c r="AP750" s="29" t="s">
        <v>8</v>
      </c>
      <c r="AQ750" s="29" t="s">
        <v>8</v>
      </c>
      <c r="AR750" s="29" t="s">
        <v>8</v>
      </c>
      <c r="AS750" s="29" t="s">
        <v>8</v>
      </c>
      <c r="AT750" s="29">
        <v>3</v>
      </c>
      <c r="AU750" s="29" t="s">
        <v>8</v>
      </c>
      <c r="AV750" s="29">
        <v>2</v>
      </c>
      <c r="AW750" s="29">
        <v>2</v>
      </c>
      <c r="AX750" s="29">
        <v>0</v>
      </c>
      <c r="AY750" s="29">
        <v>18</v>
      </c>
      <c r="AZ750" s="29">
        <v>1</v>
      </c>
      <c r="BA750" s="29" t="s">
        <v>8</v>
      </c>
      <c r="BB750" s="29" t="s">
        <v>8</v>
      </c>
      <c r="BC750" s="29" t="s">
        <v>8</v>
      </c>
      <c r="BD750" s="29" t="s">
        <v>8</v>
      </c>
      <c r="BE750" s="29" t="s">
        <v>8</v>
      </c>
      <c r="BF750" s="29" t="s">
        <v>8</v>
      </c>
      <c r="BG750" s="29" t="s">
        <v>8</v>
      </c>
      <c r="BH750" s="29" t="s">
        <v>8</v>
      </c>
      <c r="BI750" s="29" t="s">
        <v>8</v>
      </c>
      <c r="BJ750" s="29" t="s">
        <v>8</v>
      </c>
      <c r="BK750" s="29" t="s">
        <v>8</v>
      </c>
      <c r="BL750" s="29" t="s">
        <v>8</v>
      </c>
      <c r="BM750" s="29" t="s">
        <v>8</v>
      </c>
      <c r="BN750" s="29" t="s">
        <v>8</v>
      </c>
      <c r="BO750" s="29" t="s">
        <v>8</v>
      </c>
      <c r="BP750" s="29" t="s">
        <v>8</v>
      </c>
      <c r="BQ750" s="29" t="s">
        <v>8</v>
      </c>
      <c r="BR750" s="29" t="s">
        <v>8</v>
      </c>
      <c r="BS750" s="29" t="s">
        <v>6560</v>
      </c>
      <c r="BT750" s="29" t="b">
        <v>0</v>
      </c>
      <c r="BU750" s="29" t="b">
        <v>0</v>
      </c>
      <c r="BV750" s="29" t="b">
        <v>0</v>
      </c>
      <c r="BW750" s="29" t="b">
        <v>1</v>
      </c>
      <c r="BX750" s="29" t="b">
        <v>1</v>
      </c>
      <c r="BY750" s="29" t="b">
        <v>0</v>
      </c>
      <c r="BZ750" s="29" t="b">
        <v>0</v>
      </c>
      <c r="CA750" s="29" t="b">
        <v>0</v>
      </c>
      <c r="CB750" s="29">
        <v>1</v>
      </c>
      <c r="CC750" s="29" t="s">
        <v>10653</v>
      </c>
      <c r="CD750" s="29" t="s">
        <v>10654</v>
      </c>
      <c r="CE750" s="29" t="s">
        <v>10655</v>
      </c>
      <c r="CF750" s="29" t="s">
        <v>10656</v>
      </c>
    </row>
    <row r="751" spans="1:84" x14ac:dyDescent="0.25">
      <c r="A751" s="29" t="s">
        <v>10657</v>
      </c>
      <c r="B751" s="29">
        <v>310410937271141</v>
      </c>
      <c r="C751" s="29">
        <v>8.9014103279372698E+19</v>
      </c>
      <c r="D751" s="29">
        <v>353118083209307</v>
      </c>
      <c r="E751" s="29">
        <v>22</v>
      </c>
      <c r="F751" s="29">
        <v>9</v>
      </c>
      <c r="G751" s="29">
        <v>1721</v>
      </c>
      <c r="H751" s="29">
        <v>1721</v>
      </c>
      <c r="I751" s="29" t="s">
        <v>10658</v>
      </c>
      <c r="J751" s="29" t="s">
        <v>10659</v>
      </c>
      <c r="K751" s="50">
        <v>237714144558328</v>
      </c>
      <c r="L751" s="50">
        <v>9042802389180700</v>
      </c>
      <c r="M751" s="50">
        <v>-3.63291483961918E+16</v>
      </c>
      <c r="N751" s="29" t="s">
        <v>18972</v>
      </c>
      <c r="O751" s="29">
        <v>2</v>
      </c>
      <c r="P751" s="29">
        <v>0</v>
      </c>
      <c r="Q751" s="29" t="s">
        <v>19275</v>
      </c>
      <c r="R751" s="29" t="s">
        <v>8</v>
      </c>
      <c r="S751" s="29" t="s">
        <v>8</v>
      </c>
      <c r="T751" s="29" t="s">
        <v>8</v>
      </c>
      <c r="U751" s="29" t="s">
        <v>8</v>
      </c>
      <c r="V751" s="29">
        <v>5</v>
      </c>
      <c r="W751" s="29" t="s">
        <v>10660</v>
      </c>
      <c r="X751" s="29">
        <v>0</v>
      </c>
      <c r="Y751" s="29" t="s">
        <v>8</v>
      </c>
      <c r="Z751" s="29">
        <v>1</v>
      </c>
      <c r="AA751" s="29" t="s">
        <v>19009</v>
      </c>
      <c r="AB751" s="29" t="s">
        <v>19276</v>
      </c>
      <c r="AC751" s="29" t="s">
        <v>8</v>
      </c>
      <c r="AD751" s="29" t="s">
        <v>8</v>
      </c>
      <c r="AE751" s="29" t="s">
        <v>8</v>
      </c>
      <c r="AF751" s="29" t="s">
        <v>8</v>
      </c>
      <c r="AG751" s="29" t="s">
        <v>8</v>
      </c>
      <c r="AH751" s="29" t="s">
        <v>8</v>
      </c>
      <c r="AI751" s="29" t="s">
        <v>8</v>
      </c>
      <c r="AJ751" s="29" t="s">
        <v>8</v>
      </c>
      <c r="AK751" s="29" t="s">
        <v>8</v>
      </c>
      <c r="AL751" s="29" t="s">
        <v>8</v>
      </c>
      <c r="AM751" s="29" t="s">
        <v>8</v>
      </c>
      <c r="AN751" s="29" t="s">
        <v>8</v>
      </c>
      <c r="AO751" s="29" t="s">
        <v>8</v>
      </c>
      <c r="AP751" s="29" t="s">
        <v>8</v>
      </c>
      <c r="AQ751" s="29" t="s">
        <v>8</v>
      </c>
      <c r="AR751" s="29" t="s">
        <v>8</v>
      </c>
      <c r="AS751" s="29" t="s">
        <v>8</v>
      </c>
      <c r="AT751" s="29" t="s">
        <v>8</v>
      </c>
      <c r="AU751" s="29" t="s">
        <v>8</v>
      </c>
      <c r="AV751" s="29" t="s">
        <v>8</v>
      </c>
      <c r="AW751" s="29" t="s">
        <v>8</v>
      </c>
      <c r="AX751" s="29" t="s">
        <v>8</v>
      </c>
      <c r="AY751" s="29" t="s">
        <v>8</v>
      </c>
      <c r="AZ751" s="29" t="s">
        <v>8</v>
      </c>
      <c r="BA751" s="29" t="s">
        <v>8</v>
      </c>
      <c r="BB751" s="29" t="s">
        <v>8</v>
      </c>
      <c r="BC751" s="29" t="s">
        <v>8</v>
      </c>
      <c r="BD751" s="29" t="s">
        <v>8</v>
      </c>
      <c r="BE751" s="29" t="s">
        <v>8</v>
      </c>
      <c r="BF751" s="29" t="s">
        <v>8</v>
      </c>
      <c r="BG751" s="29" t="s">
        <v>8</v>
      </c>
      <c r="BH751" s="29" t="s">
        <v>8</v>
      </c>
      <c r="BI751" s="29" t="s">
        <v>8</v>
      </c>
      <c r="BJ751" s="29" t="s">
        <v>8</v>
      </c>
      <c r="BK751" s="29" t="s">
        <v>8</v>
      </c>
      <c r="BL751" s="29" t="s">
        <v>8</v>
      </c>
      <c r="BM751" s="29" t="s">
        <v>8</v>
      </c>
      <c r="BN751" s="29" t="s">
        <v>8</v>
      </c>
      <c r="BO751" s="29" t="s">
        <v>8</v>
      </c>
      <c r="BP751" s="29" t="s">
        <v>8</v>
      </c>
      <c r="BQ751" s="29" t="s">
        <v>8</v>
      </c>
      <c r="BR751" s="29" t="s">
        <v>8</v>
      </c>
      <c r="BS751" s="29" t="s">
        <v>6560</v>
      </c>
      <c r="BT751" s="29" t="b">
        <v>0</v>
      </c>
      <c r="BU751" s="29" t="b">
        <v>0</v>
      </c>
      <c r="BV751" s="29" t="b">
        <v>0</v>
      </c>
      <c r="BW751" s="29" t="b">
        <v>1</v>
      </c>
      <c r="BX751" s="29" t="b">
        <v>1</v>
      </c>
      <c r="BY751" s="29" t="b">
        <v>0</v>
      </c>
      <c r="BZ751" s="29" t="b">
        <v>0</v>
      </c>
      <c r="CA751" s="29" t="b">
        <v>0</v>
      </c>
      <c r="CB751" s="29">
        <v>1</v>
      </c>
      <c r="CC751" s="29" t="s">
        <v>10661</v>
      </c>
      <c r="CD751" s="29" t="s">
        <v>10662</v>
      </c>
      <c r="CE751" s="29" t="s">
        <v>10663</v>
      </c>
      <c r="CF751" s="29" t="s">
        <v>10664</v>
      </c>
    </row>
    <row r="752" spans="1:84" x14ac:dyDescent="0.25">
      <c r="A752" s="29" t="s">
        <v>10665</v>
      </c>
      <c r="B752" s="29">
        <v>310410937271141</v>
      </c>
      <c r="C752" s="29">
        <v>8.9014103279372698E+19</v>
      </c>
      <c r="D752" s="29">
        <v>353118083209307</v>
      </c>
      <c r="E752" s="29">
        <v>22</v>
      </c>
      <c r="F752" s="29">
        <v>2</v>
      </c>
      <c r="G752" s="29">
        <v>1719</v>
      </c>
      <c r="H752" s="29">
        <v>1719</v>
      </c>
      <c r="I752" s="29" t="s">
        <v>10666</v>
      </c>
      <c r="J752" s="29" t="s">
        <v>10667</v>
      </c>
      <c r="K752" s="50">
        <v>2.37708912677545E+16</v>
      </c>
      <c r="L752" s="50">
        <v>9042857057745530</v>
      </c>
      <c r="M752" s="50">
        <v>-3313485752035760</v>
      </c>
      <c r="N752" s="29" t="s">
        <v>18972</v>
      </c>
      <c r="O752" s="29">
        <v>2</v>
      </c>
      <c r="P752" s="29">
        <v>0</v>
      </c>
      <c r="Q752" s="29" t="s">
        <v>8</v>
      </c>
      <c r="R752" s="29" t="s">
        <v>8</v>
      </c>
      <c r="S752" s="29" t="s">
        <v>8</v>
      </c>
      <c r="T752" s="29" t="s">
        <v>8</v>
      </c>
      <c r="U752" s="29" t="s">
        <v>8</v>
      </c>
      <c r="V752" s="29" t="s">
        <v>8</v>
      </c>
      <c r="W752" s="29" t="s">
        <v>8</v>
      </c>
      <c r="X752" s="29" t="s">
        <v>8</v>
      </c>
      <c r="Y752" s="29" t="s">
        <v>8</v>
      </c>
      <c r="Z752" s="29" t="s">
        <v>8</v>
      </c>
      <c r="AA752" s="29" t="s">
        <v>8</v>
      </c>
      <c r="AB752" s="29" t="s">
        <v>8</v>
      </c>
      <c r="AC752" s="29" t="s">
        <v>8</v>
      </c>
      <c r="AD752" s="29">
        <v>2</v>
      </c>
      <c r="AE752" s="29" t="s">
        <v>8</v>
      </c>
      <c r="AF752" s="29">
        <v>1</v>
      </c>
      <c r="AG752" s="29" t="s">
        <v>8</v>
      </c>
      <c r="AH752" s="29" t="s">
        <v>8</v>
      </c>
      <c r="AI752" s="29" t="s">
        <v>8</v>
      </c>
      <c r="AJ752" s="29" t="s">
        <v>8</v>
      </c>
      <c r="AK752" s="29" t="s">
        <v>8</v>
      </c>
      <c r="AL752" s="29" t="s">
        <v>8</v>
      </c>
      <c r="AM752" s="29" t="s">
        <v>8</v>
      </c>
      <c r="AN752" s="29" t="s">
        <v>8</v>
      </c>
      <c r="AO752" s="29" t="s">
        <v>8</v>
      </c>
      <c r="AP752" s="29" t="s">
        <v>8</v>
      </c>
      <c r="AQ752" s="29" t="s">
        <v>8</v>
      </c>
      <c r="AR752" s="29" t="s">
        <v>8</v>
      </c>
      <c r="AS752" s="29" t="s">
        <v>8</v>
      </c>
      <c r="AT752" s="29" t="s">
        <v>8</v>
      </c>
      <c r="AU752" s="29" t="s">
        <v>8</v>
      </c>
      <c r="AV752" s="29" t="s">
        <v>8</v>
      </c>
      <c r="AW752" s="29" t="s">
        <v>8</v>
      </c>
      <c r="AX752" s="29" t="s">
        <v>8</v>
      </c>
      <c r="AY752" s="29" t="s">
        <v>8</v>
      </c>
      <c r="AZ752" s="29" t="s">
        <v>8</v>
      </c>
      <c r="BA752" s="29" t="s">
        <v>8</v>
      </c>
      <c r="BB752" s="29" t="s">
        <v>8</v>
      </c>
      <c r="BC752" s="29" t="s">
        <v>8</v>
      </c>
      <c r="BD752" s="29" t="s">
        <v>8</v>
      </c>
      <c r="BE752" s="29" t="s">
        <v>8</v>
      </c>
      <c r="BF752" s="29" t="s">
        <v>8</v>
      </c>
      <c r="BG752" s="29" t="s">
        <v>8</v>
      </c>
      <c r="BH752" s="29" t="s">
        <v>8</v>
      </c>
      <c r="BI752" s="29" t="s">
        <v>8</v>
      </c>
      <c r="BJ752" s="29" t="s">
        <v>8</v>
      </c>
      <c r="BK752" s="29" t="s">
        <v>8</v>
      </c>
      <c r="BL752" s="29" t="s">
        <v>8</v>
      </c>
      <c r="BM752" s="29" t="s">
        <v>8</v>
      </c>
      <c r="BN752" s="29" t="s">
        <v>8</v>
      </c>
      <c r="BO752" s="29" t="s">
        <v>8</v>
      </c>
      <c r="BP752" s="29" t="s">
        <v>8</v>
      </c>
      <c r="BQ752" s="29" t="s">
        <v>8</v>
      </c>
      <c r="BR752" s="29" t="s">
        <v>8</v>
      </c>
      <c r="BS752" s="29" t="s">
        <v>216</v>
      </c>
      <c r="BT752" s="29" t="b">
        <v>0</v>
      </c>
      <c r="BU752" s="29" t="b">
        <v>0</v>
      </c>
      <c r="BV752" s="29" t="b">
        <v>0</v>
      </c>
      <c r="BW752" s="29" t="b">
        <v>1</v>
      </c>
      <c r="BX752" s="29" t="b">
        <v>1</v>
      </c>
      <c r="BY752" s="29" t="b">
        <v>0</v>
      </c>
      <c r="BZ752" s="29" t="b">
        <v>0</v>
      </c>
      <c r="CA752" s="29" t="b">
        <v>0</v>
      </c>
      <c r="CB752" s="29">
        <v>1</v>
      </c>
      <c r="CC752" s="29" t="s">
        <v>10668</v>
      </c>
      <c r="CD752" s="29" t="s">
        <v>10669</v>
      </c>
      <c r="CE752" s="29" t="s">
        <v>10670</v>
      </c>
      <c r="CF752" s="29" t="s">
        <v>10671</v>
      </c>
    </row>
    <row r="753" spans="1:84" x14ac:dyDescent="0.25">
      <c r="A753" s="29" t="s">
        <v>10672</v>
      </c>
      <c r="B753" s="29">
        <v>310410937271141</v>
      </c>
      <c r="C753" s="29">
        <v>8.9014103279372698E+19</v>
      </c>
      <c r="D753" s="29">
        <v>353118083209307</v>
      </c>
      <c r="E753" s="29">
        <v>22</v>
      </c>
      <c r="F753" s="29">
        <v>3</v>
      </c>
      <c r="G753" s="29">
        <v>1722</v>
      </c>
      <c r="H753" s="29">
        <v>1722</v>
      </c>
      <c r="I753" s="29" t="s">
        <v>10673</v>
      </c>
      <c r="J753" s="29" t="s">
        <v>10674</v>
      </c>
      <c r="K753" s="50">
        <v>2377080545344150</v>
      </c>
      <c r="L753" s="50">
        <v>9042948636828290</v>
      </c>
      <c r="M753" s="50">
        <v>-2.91000778324445E+16</v>
      </c>
      <c r="N753" s="29" t="s">
        <v>18972</v>
      </c>
      <c r="O753" s="29">
        <v>2</v>
      </c>
      <c r="P753" s="29">
        <v>0</v>
      </c>
      <c r="Q753" s="29" t="s">
        <v>19277</v>
      </c>
      <c r="R753" s="29" t="s">
        <v>8</v>
      </c>
      <c r="S753" s="29" t="s">
        <v>8</v>
      </c>
      <c r="T753" s="29" t="s">
        <v>8</v>
      </c>
      <c r="U753" s="29" t="s">
        <v>8</v>
      </c>
      <c r="V753" s="29" t="s">
        <v>8</v>
      </c>
      <c r="W753" s="29" t="s">
        <v>8</v>
      </c>
      <c r="X753" s="29" t="s">
        <v>8</v>
      </c>
      <c r="Y753" s="29" t="s">
        <v>8</v>
      </c>
      <c r="Z753" s="29" t="s">
        <v>8</v>
      </c>
      <c r="AA753" s="29" t="s">
        <v>8</v>
      </c>
      <c r="AB753" s="29" t="s">
        <v>8</v>
      </c>
      <c r="AC753" s="29" t="s">
        <v>8</v>
      </c>
      <c r="AD753" s="29" t="s">
        <v>8</v>
      </c>
      <c r="AE753" s="29" t="s">
        <v>8</v>
      </c>
      <c r="AF753" s="29" t="s">
        <v>8</v>
      </c>
      <c r="AG753" s="29">
        <v>1</v>
      </c>
      <c r="AH753" s="29">
        <v>6</v>
      </c>
      <c r="AI753" s="29" t="s">
        <v>10675</v>
      </c>
      <c r="AJ753" s="29">
        <v>1</v>
      </c>
      <c r="AK753" s="29" t="s">
        <v>19255</v>
      </c>
      <c r="AL753" s="29" t="s">
        <v>19079</v>
      </c>
      <c r="AM753" s="29" t="s">
        <v>8</v>
      </c>
      <c r="AN753" s="29" t="s">
        <v>8</v>
      </c>
      <c r="AO753" s="29" t="s">
        <v>8</v>
      </c>
      <c r="AP753" s="29" t="s">
        <v>8</v>
      </c>
      <c r="AQ753" s="29" t="s">
        <v>8</v>
      </c>
      <c r="AR753" s="29" t="s">
        <v>8</v>
      </c>
      <c r="AS753" s="29" t="s">
        <v>8</v>
      </c>
      <c r="AT753" s="29" t="s">
        <v>8</v>
      </c>
      <c r="AU753" s="29" t="s">
        <v>8</v>
      </c>
      <c r="AV753" s="29" t="s">
        <v>8</v>
      </c>
      <c r="AW753" s="29" t="s">
        <v>8</v>
      </c>
      <c r="AX753" s="29" t="s">
        <v>8</v>
      </c>
      <c r="AY753" s="29" t="s">
        <v>8</v>
      </c>
      <c r="AZ753" s="29" t="s">
        <v>8</v>
      </c>
      <c r="BA753" s="29" t="s">
        <v>8</v>
      </c>
      <c r="BB753" s="29" t="s">
        <v>8</v>
      </c>
      <c r="BC753" s="29" t="s">
        <v>8</v>
      </c>
      <c r="BD753" s="29" t="s">
        <v>8</v>
      </c>
      <c r="BE753" s="29" t="s">
        <v>8</v>
      </c>
      <c r="BF753" s="29" t="s">
        <v>8</v>
      </c>
      <c r="BG753" s="29" t="s">
        <v>8</v>
      </c>
      <c r="BH753" s="29" t="s">
        <v>8</v>
      </c>
      <c r="BI753" s="29" t="s">
        <v>8</v>
      </c>
      <c r="BJ753" s="29" t="s">
        <v>8</v>
      </c>
      <c r="BK753" s="29" t="s">
        <v>8</v>
      </c>
      <c r="BL753" s="29" t="s">
        <v>8</v>
      </c>
      <c r="BM753" s="29" t="s">
        <v>8</v>
      </c>
      <c r="BN753" s="29" t="s">
        <v>8</v>
      </c>
      <c r="BO753" s="29" t="s">
        <v>8</v>
      </c>
      <c r="BP753" s="29" t="s">
        <v>8</v>
      </c>
      <c r="BQ753" s="29" t="s">
        <v>8</v>
      </c>
      <c r="BR753" s="29" t="s">
        <v>8</v>
      </c>
      <c r="BS753" s="29" t="s">
        <v>6560</v>
      </c>
      <c r="BT753" s="29" t="b">
        <v>0</v>
      </c>
      <c r="BU753" s="29" t="b">
        <v>0</v>
      </c>
      <c r="BV753" s="29" t="b">
        <v>0</v>
      </c>
      <c r="BW753" s="29" t="b">
        <v>1</v>
      </c>
      <c r="BX753" s="29" t="b">
        <v>1</v>
      </c>
      <c r="BY753" s="29" t="b">
        <v>0</v>
      </c>
      <c r="BZ753" s="29" t="b">
        <v>0</v>
      </c>
      <c r="CA753" s="29" t="b">
        <v>0</v>
      </c>
      <c r="CB753" s="29">
        <v>1</v>
      </c>
      <c r="CC753" s="29" t="s">
        <v>10676</v>
      </c>
      <c r="CD753" s="29" t="s">
        <v>10677</v>
      </c>
      <c r="CE753" s="29" t="s">
        <v>10678</v>
      </c>
      <c r="CF753" s="29" t="s">
        <v>10679</v>
      </c>
    </row>
    <row r="754" spans="1:84" x14ac:dyDescent="0.25">
      <c r="A754" s="29" t="s">
        <v>10680</v>
      </c>
      <c r="B754" s="29">
        <v>310410937271141</v>
      </c>
      <c r="C754" s="29">
        <v>8.9014103279372698E+19</v>
      </c>
      <c r="D754" s="29">
        <v>353118083209307</v>
      </c>
      <c r="E754" s="29">
        <v>22</v>
      </c>
      <c r="F754" s="29">
        <v>9</v>
      </c>
      <c r="G754" s="29">
        <v>1724</v>
      </c>
      <c r="H754" s="29">
        <v>1724</v>
      </c>
      <c r="I754" s="29" t="s">
        <v>10681</v>
      </c>
      <c r="J754" s="29" t="s">
        <v>10682</v>
      </c>
      <c r="K754" s="50">
        <v>2.37704988037943E+16</v>
      </c>
      <c r="L754" s="50">
        <v>9042997511039020</v>
      </c>
      <c r="M754" s="50">
        <v>-3938623949275680</v>
      </c>
      <c r="N754" s="29" t="s">
        <v>18972</v>
      </c>
      <c r="O754" s="29">
        <v>2</v>
      </c>
      <c r="P754" s="29">
        <v>0</v>
      </c>
      <c r="Q754" s="29" t="s">
        <v>19278</v>
      </c>
      <c r="R754" s="29" t="s">
        <v>8</v>
      </c>
      <c r="S754" s="29" t="s">
        <v>8</v>
      </c>
      <c r="T754" s="29" t="s">
        <v>8</v>
      </c>
      <c r="U754" s="29" t="s">
        <v>8</v>
      </c>
      <c r="V754" s="29">
        <v>5</v>
      </c>
      <c r="W754" s="29" t="s">
        <v>10675</v>
      </c>
      <c r="X754" s="29">
        <v>0</v>
      </c>
      <c r="Y754" s="29" t="s">
        <v>8</v>
      </c>
      <c r="Z754" s="29">
        <v>1</v>
      </c>
      <c r="AA754" s="29" t="s">
        <v>18973</v>
      </c>
      <c r="AB754" s="29" t="s">
        <v>19279</v>
      </c>
      <c r="AC754" s="29" t="s">
        <v>8</v>
      </c>
      <c r="AD754" s="29" t="s">
        <v>8</v>
      </c>
      <c r="AE754" s="29" t="s">
        <v>8</v>
      </c>
      <c r="AF754" s="29" t="s">
        <v>8</v>
      </c>
      <c r="AG754" s="29" t="s">
        <v>8</v>
      </c>
      <c r="AH754" s="29" t="s">
        <v>8</v>
      </c>
      <c r="AI754" s="29" t="s">
        <v>8</v>
      </c>
      <c r="AJ754" s="29" t="s">
        <v>8</v>
      </c>
      <c r="AK754" s="29" t="s">
        <v>8</v>
      </c>
      <c r="AL754" s="29" t="s">
        <v>8</v>
      </c>
      <c r="AM754" s="29" t="s">
        <v>8</v>
      </c>
      <c r="AN754" s="29" t="s">
        <v>8</v>
      </c>
      <c r="AO754" s="29" t="s">
        <v>8</v>
      </c>
      <c r="AP754" s="29" t="s">
        <v>8</v>
      </c>
      <c r="AQ754" s="29" t="s">
        <v>8</v>
      </c>
      <c r="AR754" s="29" t="s">
        <v>8</v>
      </c>
      <c r="AS754" s="29" t="s">
        <v>8</v>
      </c>
      <c r="AT754" s="29" t="s">
        <v>8</v>
      </c>
      <c r="AU754" s="29" t="s">
        <v>8</v>
      </c>
      <c r="AV754" s="29" t="s">
        <v>8</v>
      </c>
      <c r="AW754" s="29" t="s">
        <v>8</v>
      </c>
      <c r="AX754" s="29" t="s">
        <v>8</v>
      </c>
      <c r="AY754" s="29" t="s">
        <v>8</v>
      </c>
      <c r="AZ754" s="29" t="s">
        <v>8</v>
      </c>
      <c r="BA754" s="29" t="s">
        <v>8</v>
      </c>
      <c r="BB754" s="29" t="s">
        <v>8</v>
      </c>
      <c r="BC754" s="29" t="s">
        <v>8</v>
      </c>
      <c r="BD754" s="29" t="s">
        <v>8</v>
      </c>
      <c r="BE754" s="29" t="s">
        <v>8</v>
      </c>
      <c r="BF754" s="29" t="s">
        <v>8</v>
      </c>
      <c r="BG754" s="29" t="s">
        <v>8</v>
      </c>
      <c r="BH754" s="29" t="s">
        <v>8</v>
      </c>
      <c r="BI754" s="29" t="s">
        <v>8</v>
      </c>
      <c r="BJ754" s="29" t="s">
        <v>8</v>
      </c>
      <c r="BK754" s="29" t="s">
        <v>8</v>
      </c>
      <c r="BL754" s="29" t="s">
        <v>8</v>
      </c>
      <c r="BM754" s="29" t="s">
        <v>8</v>
      </c>
      <c r="BN754" s="29" t="s">
        <v>8</v>
      </c>
      <c r="BO754" s="29" t="s">
        <v>8</v>
      </c>
      <c r="BP754" s="29" t="s">
        <v>8</v>
      </c>
      <c r="BQ754" s="29" t="s">
        <v>8</v>
      </c>
      <c r="BR754" s="29" t="s">
        <v>8</v>
      </c>
      <c r="BS754" s="29" t="s">
        <v>6560</v>
      </c>
      <c r="BT754" s="29" t="b">
        <v>0</v>
      </c>
      <c r="BU754" s="29" t="b">
        <v>0</v>
      </c>
      <c r="BV754" s="29" t="b">
        <v>0</v>
      </c>
      <c r="BW754" s="29" t="b">
        <v>1</v>
      </c>
      <c r="BX754" s="29" t="b">
        <v>1</v>
      </c>
      <c r="BY754" s="29" t="b">
        <v>0</v>
      </c>
      <c r="BZ754" s="29" t="b">
        <v>0</v>
      </c>
      <c r="CA754" s="29" t="b">
        <v>0</v>
      </c>
      <c r="CB754" s="29">
        <v>1</v>
      </c>
      <c r="CC754" s="29" t="s">
        <v>10683</v>
      </c>
      <c r="CD754" s="29" t="s">
        <v>10684</v>
      </c>
      <c r="CE754" s="29" t="s">
        <v>10685</v>
      </c>
      <c r="CF754" s="29" t="s">
        <v>10686</v>
      </c>
    </row>
    <row r="755" spans="1:84" x14ac:dyDescent="0.25">
      <c r="A755" s="29" t="s">
        <v>10687</v>
      </c>
      <c r="B755" s="29">
        <v>310410937271141</v>
      </c>
      <c r="C755" s="29">
        <v>8.9014103279372698E+19</v>
      </c>
      <c r="D755" s="29">
        <v>353118083209307</v>
      </c>
      <c r="E755" s="29">
        <v>22</v>
      </c>
      <c r="F755" s="29">
        <v>7</v>
      </c>
      <c r="G755" s="29">
        <v>1729</v>
      </c>
      <c r="H755" s="29">
        <v>1729</v>
      </c>
      <c r="I755" s="29" t="s">
        <v>10688</v>
      </c>
      <c r="J755" s="29" t="s">
        <v>10689</v>
      </c>
      <c r="K755" s="50">
        <v>2377082129580040</v>
      </c>
      <c r="L755" s="50">
        <v>9043012411884600</v>
      </c>
      <c r="M755" s="50">
        <v>-3193899931862490</v>
      </c>
      <c r="N755" s="29" t="s">
        <v>18977</v>
      </c>
      <c r="O755" s="29">
        <v>2</v>
      </c>
      <c r="P755" s="29">
        <v>0</v>
      </c>
      <c r="Q755" s="29" t="s">
        <v>8</v>
      </c>
      <c r="R755" s="29" t="s">
        <v>8</v>
      </c>
      <c r="S755" s="29" t="s">
        <v>8</v>
      </c>
      <c r="T755" s="29" t="s">
        <v>8</v>
      </c>
      <c r="U755" s="29" t="s">
        <v>8</v>
      </c>
      <c r="V755" s="29" t="s">
        <v>8</v>
      </c>
      <c r="W755" s="29" t="s">
        <v>8</v>
      </c>
      <c r="X755" s="29" t="s">
        <v>8</v>
      </c>
      <c r="Y755" s="29" t="s">
        <v>8</v>
      </c>
      <c r="Z755" s="29" t="s">
        <v>8</v>
      </c>
      <c r="AA755" s="29" t="s">
        <v>8</v>
      </c>
      <c r="AB755" s="29" t="s">
        <v>8</v>
      </c>
      <c r="AC755" s="29" t="s">
        <v>8</v>
      </c>
      <c r="AD755" s="29" t="s">
        <v>8</v>
      </c>
      <c r="AE755" s="29" t="s">
        <v>8</v>
      </c>
      <c r="AF755" s="29" t="s">
        <v>8</v>
      </c>
      <c r="AG755" s="29" t="s">
        <v>8</v>
      </c>
      <c r="AH755" s="29" t="s">
        <v>8</v>
      </c>
      <c r="AI755" s="29" t="s">
        <v>8</v>
      </c>
      <c r="AJ755" s="29" t="s">
        <v>8</v>
      </c>
      <c r="AK755" s="29" t="s">
        <v>8</v>
      </c>
      <c r="AL755" s="29" t="s">
        <v>8</v>
      </c>
      <c r="AM755" s="29" t="s">
        <v>8</v>
      </c>
      <c r="AN755" s="29" t="s">
        <v>8</v>
      </c>
      <c r="AO755" s="29" t="s">
        <v>8</v>
      </c>
      <c r="AP755" s="29" t="s">
        <v>8</v>
      </c>
      <c r="AQ755" s="29" t="s">
        <v>8</v>
      </c>
      <c r="AR755" s="29" t="s">
        <v>8</v>
      </c>
      <c r="AS755" s="29" t="s">
        <v>8</v>
      </c>
      <c r="AT755" s="29">
        <v>3</v>
      </c>
      <c r="AU755" s="29" t="s">
        <v>8</v>
      </c>
      <c r="AV755" s="29">
        <v>2</v>
      </c>
      <c r="AW755" s="29">
        <v>2</v>
      </c>
      <c r="AX755" s="29">
        <v>0</v>
      </c>
      <c r="AY755" s="29">
        <v>26</v>
      </c>
      <c r="AZ755" s="29">
        <v>1</v>
      </c>
      <c r="BA755" s="29" t="s">
        <v>8</v>
      </c>
      <c r="BB755" s="29" t="s">
        <v>8</v>
      </c>
      <c r="BC755" s="29" t="s">
        <v>8</v>
      </c>
      <c r="BD755" s="29" t="s">
        <v>8</v>
      </c>
      <c r="BE755" s="29" t="s">
        <v>8</v>
      </c>
      <c r="BF755" s="29" t="s">
        <v>8</v>
      </c>
      <c r="BG755" s="29" t="s">
        <v>8</v>
      </c>
      <c r="BH755" s="29" t="s">
        <v>8</v>
      </c>
      <c r="BI755" s="29" t="s">
        <v>8</v>
      </c>
      <c r="BJ755" s="29" t="s">
        <v>8</v>
      </c>
      <c r="BK755" s="29" t="s">
        <v>8</v>
      </c>
      <c r="BL755" s="29" t="s">
        <v>8</v>
      </c>
      <c r="BM755" s="29" t="s">
        <v>8</v>
      </c>
      <c r="BN755" s="29" t="s">
        <v>8</v>
      </c>
      <c r="BO755" s="29" t="s">
        <v>8</v>
      </c>
      <c r="BP755" s="29" t="s">
        <v>8</v>
      </c>
      <c r="BQ755" s="29" t="s">
        <v>8</v>
      </c>
      <c r="BR755" s="29" t="s">
        <v>8</v>
      </c>
      <c r="BS755" s="29" t="s">
        <v>6560</v>
      </c>
      <c r="BT755" s="29" t="b">
        <v>0</v>
      </c>
      <c r="BU755" s="29" t="b">
        <v>0</v>
      </c>
      <c r="BV755" s="29" t="b">
        <v>0</v>
      </c>
      <c r="BW755" s="29" t="b">
        <v>1</v>
      </c>
      <c r="BX755" s="29" t="b">
        <v>1</v>
      </c>
      <c r="BY755" s="29" t="b">
        <v>0</v>
      </c>
      <c r="BZ755" s="29" t="b">
        <v>0</v>
      </c>
      <c r="CA755" s="29" t="b">
        <v>0</v>
      </c>
      <c r="CB755" s="29">
        <v>1</v>
      </c>
      <c r="CC755" s="29" t="s">
        <v>10690</v>
      </c>
      <c r="CD755" s="29" t="s">
        <v>10691</v>
      </c>
      <c r="CE755" s="29" t="s">
        <v>10692</v>
      </c>
      <c r="CF755" s="29" t="s">
        <v>10693</v>
      </c>
    </row>
    <row r="756" spans="1:84" x14ac:dyDescent="0.25">
      <c r="A756" s="29" t="s">
        <v>10694</v>
      </c>
      <c r="B756" s="29">
        <v>310410937271141</v>
      </c>
      <c r="C756" s="29">
        <v>8.9014103279372698E+19</v>
      </c>
      <c r="D756" s="29">
        <v>353118083209307</v>
      </c>
      <c r="E756" s="29">
        <v>22</v>
      </c>
      <c r="F756" s="29">
        <v>3</v>
      </c>
      <c r="G756" s="29">
        <v>1723</v>
      </c>
      <c r="H756" s="29">
        <v>1723</v>
      </c>
      <c r="I756" s="29" t="s">
        <v>10695</v>
      </c>
      <c r="J756" s="29" t="s">
        <v>10696</v>
      </c>
      <c r="K756" s="50">
        <v>2.37707099008444E+16</v>
      </c>
      <c r="L756" s="50">
        <v>9043016503127660</v>
      </c>
      <c r="M756" s="50">
        <v>-5809302098483570</v>
      </c>
      <c r="N756" s="29" t="s">
        <v>18977</v>
      </c>
      <c r="O756" s="29">
        <v>2</v>
      </c>
      <c r="P756" s="29">
        <v>0</v>
      </c>
      <c r="Q756" s="29" t="s">
        <v>19225</v>
      </c>
      <c r="R756" s="29" t="s">
        <v>8</v>
      </c>
      <c r="S756" s="29" t="s">
        <v>8</v>
      </c>
      <c r="T756" s="29" t="s">
        <v>8</v>
      </c>
      <c r="U756" s="29" t="s">
        <v>8</v>
      </c>
      <c r="V756" s="29" t="s">
        <v>8</v>
      </c>
      <c r="W756" s="29" t="s">
        <v>8</v>
      </c>
      <c r="X756" s="29" t="s">
        <v>8</v>
      </c>
      <c r="Y756" s="29" t="s">
        <v>8</v>
      </c>
      <c r="Z756" s="29" t="s">
        <v>8</v>
      </c>
      <c r="AA756" s="29" t="s">
        <v>8</v>
      </c>
      <c r="AB756" s="29" t="s">
        <v>8</v>
      </c>
      <c r="AC756" s="29" t="s">
        <v>8</v>
      </c>
      <c r="AD756" s="29" t="s">
        <v>8</v>
      </c>
      <c r="AE756" s="29" t="s">
        <v>8</v>
      </c>
      <c r="AF756" s="29" t="s">
        <v>8</v>
      </c>
      <c r="AG756" s="29">
        <v>1</v>
      </c>
      <c r="AH756" s="29">
        <v>6</v>
      </c>
      <c r="AI756" s="29" t="s">
        <v>10675</v>
      </c>
      <c r="AJ756" s="29">
        <v>1</v>
      </c>
      <c r="AK756" s="29" t="s">
        <v>19001</v>
      </c>
      <c r="AL756" s="29" t="s">
        <v>18983</v>
      </c>
      <c r="AM756" s="29" t="s">
        <v>8</v>
      </c>
      <c r="AN756" s="29" t="s">
        <v>8</v>
      </c>
      <c r="AO756" s="29" t="s">
        <v>8</v>
      </c>
      <c r="AP756" s="29" t="s">
        <v>8</v>
      </c>
      <c r="AQ756" s="29" t="s">
        <v>8</v>
      </c>
      <c r="AR756" s="29" t="s">
        <v>8</v>
      </c>
      <c r="AS756" s="29" t="s">
        <v>8</v>
      </c>
      <c r="AT756" s="29" t="s">
        <v>8</v>
      </c>
      <c r="AU756" s="29" t="s">
        <v>8</v>
      </c>
      <c r="AV756" s="29" t="s">
        <v>8</v>
      </c>
      <c r="AW756" s="29" t="s">
        <v>8</v>
      </c>
      <c r="AX756" s="29" t="s">
        <v>8</v>
      </c>
      <c r="AY756" s="29" t="s">
        <v>8</v>
      </c>
      <c r="AZ756" s="29" t="s">
        <v>8</v>
      </c>
      <c r="BA756" s="29" t="s">
        <v>8</v>
      </c>
      <c r="BB756" s="29" t="s">
        <v>8</v>
      </c>
      <c r="BC756" s="29" t="s">
        <v>8</v>
      </c>
      <c r="BD756" s="29" t="s">
        <v>8</v>
      </c>
      <c r="BE756" s="29" t="s">
        <v>8</v>
      </c>
      <c r="BF756" s="29" t="s">
        <v>8</v>
      </c>
      <c r="BG756" s="29" t="s">
        <v>8</v>
      </c>
      <c r="BH756" s="29" t="s">
        <v>8</v>
      </c>
      <c r="BI756" s="29" t="s">
        <v>8</v>
      </c>
      <c r="BJ756" s="29" t="s">
        <v>8</v>
      </c>
      <c r="BK756" s="29" t="s">
        <v>8</v>
      </c>
      <c r="BL756" s="29" t="s">
        <v>8</v>
      </c>
      <c r="BM756" s="29" t="s">
        <v>8</v>
      </c>
      <c r="BN756" s="29" t="s">
        <v>8</v>
      </c>
      <c r="BO756" s="29" t="s">
        <v>8</v>
      </c>
      <c r="BP756" s="29" t="s">
        <v>8</v>
      </c>
      <c r="BQ756" s="29" t="s">
        <v>8</v>
      </c>
      <c r="BR756" s="29" t="s">
        <v>8</v>
      </c>
      <c r="BS756" s="29" t="s">
        <v>6560</v>
      </c>
      <c r="BT756" s="29" t="b">
        <v>0</v>
      </c>
      <c r="BU756" s="29" t="b">
        <v>0</v>
      </c>
      <c r="BV756" s="29" t="b">
        <v>0</v>
      </c>
      <c r="BW756" s="29" t="b">
        <v>1</v>
      </c>
      <c r="BX756" s="29" t="b">
        <v>1</v>
      </c>
      <c r="BY756" s="29" t="b">
        <v>0</v>
      </c>
      <c r="BZ756" s="29" t="b">
        <v>0</v>
      </c>
      <c r="CA756" s="29" t="b">
        <v>0</v>
      </c>
      <c r="CB756" s="29">
        <v>1</v>
      </c>
      <c r="CC756" s="29" t="s">
        <v>10697</v>
      </c>
      <c r="CD756" s="29" t="s">
        <v>10698</v>
      </c>
      <c r="CE756" s="29" t="s">
        <v>10699</v>
      </c>
      <c r="CF756" s="29" t="s">
        <v>10700</v>
      </c>
    </row>
    <row r="757" spans="1:84" x14ac:dyDescent="0.25">
      <c r="A757" s="29" t="s">
        <v>10701</v>
      </c>
      <c r="B757" s="29">
        <v>310410937271141</v>
      </c>
      <c r="C757" s="29">
        <v>8.9014103279372698E+19</v>
      </c>
      <c r="D757" s="29">
        <v>353118083209307</v>
      </c>
      <c r="E757" s="29">
        <v>22</v>
      </c>
      <c r="F757" s="29">
        <v>8</v>
      </c>
      <c r="G757" s="29">
        <v>1725</v>
      </c>
      <c r="H757" s="29">
        <v>1725</v>
      </c>
      <c r="I757" s="29" t="s">
        <v>10702</v>
      </c>
      <c r="J757" s="29" t="s">
        <v>10703</v>
      </c>
      <c r="K757" s="50">
        <v>2.37706748338826E+16</v>
      </c>
      <c r="L757" s="50">
        <v>904302672922764</v>
      </c>
      <c r="M757" s="50">
        <v>-5055919150870900</v>
      </c>
      <c r="N757" s="29" t="s">
        <v>18977</v>
      </c>
      <c r="O757" s="29">
        <v>2</v>
      </c>
      <c r="P757" s="29">
        <v>0</v>
      </c>
      <c r="Q757" s="29" t="s">
        <v>8</v>
      </c>
      <c r="R757" s="29">
        <v>1</v>
      </c>
      <c r="S757" s="29">
        <v>1</v>
      </c>
      <c r="T757" s="29" t="s">
        <v>8</v>
      </c>
      <c r="U757" s="29">
        <v>10</v>
      </c>
      <c r="V757" s="29" t="s">
        <v>8</v>
      </c>
      <c r="W757" s="29" t="s">
        <v>8</v>
      </c>
      <c r="X757" s="29" t="s">
        <v>8</v>
      </c>
      <c r="Y757" s="29" t="s">
        <v>8</v>
      </c>
      <c r="Z757" s="29" t="s">
        <v>8</v>
      </c>
      <c r="AA757" s="29" t="s">
        <v>8</v>
      </c>
      <c r="AB757" s="29" t="s">
        <v>8</v>
      </c>
      <c r="AC757" s="29" t="s">
        <v>8</v>
      </c>
      <c r="AD757" s="29" t="s">
        <v>8</v>
      </c>
      <c r="AE757" s="29" t="s">
        <v>8</v>
      </c>
      <c r="AF757" s="29" t="s">
        <v>8</v>
      </c>
      <c r="AG757" s="29" t="s">
        <v>8</v>
      </c>
      <c r="AH757" s="29" t="s">
        <v>8</v>
      </c>
      <c r="AI757" s="29" t="s">
        <v>8</v>
      </c>
      <c r="AJ757" s="29" t="s">
        <v>8</v>
      </c>
      <c r="AK757" s="29" t="s">
        <v>8</v>
      </c>
      <c r="AL757" s="29" t="s">
        <v>8</v>
      </c>
      <c r="AM757" s="29" t="s">
        <v>8</v>
      </c>
      <c r="AN757" s="29" t="s">
        <v>8</v>
      </c>
      <c r="AO757" s="29" t="s">
        <v>8</v>
      </c>
      <c r="AP757" s="29" t="s">
        <v>8</v>
      </c>
      <c r="AQ757" s="29" t="s">
        <v>8</v>
      </c>
      <c r="AR757" s="29" t="s">
        <v>8</v>
      </c>
      <c r="AS757" s="29" t="s">
        <v>8</v>
      </c>
      <c r="AT757" s="29" t="s">
        <v>8</v>
      </c>
      <c r="AU757" s="29" t="s">
        <v>8</v>
      </c>
      <c r="AV757" s="29" t="s">
        <v>8</v>
      </c>
      <c r="AW757" s="29" t="s">
        <v>8</v>
      </c>
      <c r="AX757" s="29" t="s">
        <v>8</v>
      </c>
      <c r="AY757" s="29" t="s">
        <v>8</v>
      </c>
      <c r="AZ757" s="29" t="s">
        <v>8</v>
      </c>
      <c r="BA757" s="29" t="s">
        <v>8</v>
      </c>
      <c r="BB757" s="29" t="s">
        <v>8</v>
      </c>
      <c r="BC757" s="29" t="s">
        <v>8</v>
      </c>
      <c r="BD757" s="29" t="s">
        <v>8</v>
      </c>
      <c r="BE757" s="29" t="s">
        <v>8</v>
      </c>
      <c r="BF757" s="29" t="s">
        <v>8</v>
      </c>
      <c r="BG757" s="29" t="s">
        <v>8</v>
      </c>
      <c r="BH757" s="29" t="s">
        <v>8</v>
      </c>
      <c r="BI757" s="29" t="s">
        <v>8</v>
      </c>
      <c r="BJ757" s="29" t="s">
        <v>8</v>
      </c>
      <c r="BK757" s="29" t="s">
        <v>8</v>
      </c>
      <c r="BL757" s="29" t="s">
        <v>8</v>
      </c>
      <c r="BM757" s="29" t="s">
        <v>8</v>
      </c>
      <c r="BN757" s="29" t="s">
        <v>8</v>
      </c>
      <c r="BO757" s="29" t="s">
        <v>8</v>
      </c>
      <c r="BP757" s="29" t="s">
        <v>8</v>
      </c>
      <c r="BQ757" s="29" t="s">
        <v>8</v>
      </c>
      <c r="BR757" s="29" t="s">
        <v>8</v>
      </c>
      <c r="BS757" s="29" t="s">
        <v>10704</v>
      </c>
      <c r="BT757" s="29" t="b">
        <v>0</v>
      </c>
      <c r="BU757" s="29" t="b">
        <v>0</v>
      </c>
      <c r="BV757" s="29" t="b">
        <v>0</v>
      </c>
      <c r="BW757" s="29" t="b">
        <v>1</v>
      </c>
      <c r="BX757" s="29" t="b">
        <v>1</v>
      </c>
      <c r="BY757" s="29" t="b">
        <v>0</v>
      </c>
      <c r="BZ757" s="29" t="b">
        <v>0</v>
      </c>
      <c r="CA757" s="29" t="b">
        <v>0</v>
      </c>
      <c r="CB757" s="29">
        <v>1</v>
      </c>
      <c r="CC757" s="29" t="s">
        <v>10705</v>
      </c>
      <c r="CD757" s="29" t="s">
        <v>10706</v>
      </c>
      <c r="CE757" s="29" t="s">
        <v>10707</v>
      </c>
      <c r="CF757" s="29" t="s">
        <v>10708</v>
      </c>
    </row>
    <row r="758" spans="1:84" x14ac:dyDescent="0.25">
      <c r="A758" s="29" t="s">
        <v>10709</v>
      </c>
      <c r="B758" s="29">
        <v>310410937271141</v>
      </c>
      <c r="C758" s="29">
        <v>8.9014103279372698E+19</v>
      </c>
      <c r="D758" s="29">
        <v>353118083209307</v>
      </c>
      <c r="E758" s="29">
        <v>22</v>
      </c>
      <c r="F758" s="29">
        <v>8</v>
      </c>
      <c r="G758" s="29">
        <v>1726</v>
      </c>
      <c r="H758" s="29">
        <v>1726</v>
      </c>
      <c r="I758" s="29" t="s">
        <v>10710</v>
      </c>
      <c r="J758" s="29" t="s">
        <v>10711</v>
      </c>
      <c r="K758" s="50">
        <v>2.37702693579568E+16</v>
      </c>
      <c r="L758" s="50">
        <v>9042941492949500</v>
      </c>
      <c r="M758" s="50">
        <v>-3793539627081610</v>
      </c>
      <c r="N758" s="29" t="s">
        <v>18972</v>
      </c>
      <c r="O758" s="29">
        <v>2</v>
      </c>
      <c r="P758" s="29">
        <v>0</v>
      </c>
      <c r="Q758" s="29" t="s">
        <v>8</v>
      </c>
      <c r="R758" s="29">
        <v>2</v>
      </c>
      <c r="S758" s="29">
        <v>2</v>
      </c>
      <c r="T758" s="29" t="s">
        <v>8</v>
      </c>
      <c r="U758" s="29">
        <v>20</v>
      </c>
      <c r="V758" s="29" t="s">
        <v>8</v>
      </c>
      <c r="W758" s="29" t="s">
        <v>8</v>
      </c>
      <c r="X758" s="29" t="s">
        <v>8</v>
      </c>
      <c r="Y758" s="29" t="s">
        <v>8</v>
      </c>
      <c r="Z758" s="29" t="s">
        <v>8</v>
      </c>
      <c r="AA758" s="29" t="s">
        <v>8</v>
      </c>
      <c r="AB758" s="29" t="s">
        <v>8</v>
      </c>
      <c r="AC758" s="29" t="s">
        <v>8</v>
      </c>
      <c r="AD758" s="29" t="s">
        <v>8</v>
      </c>
      <c r="AE758" s="29" t="s">
        <v>8</v>
      </c>
      <c r="AF758" s="29" t="s">
        <v>8</v>
      </c>
      <c r="AG758" s="29" t="s">
        <v>8</v>
      </c>
      <c r="AH758" s="29" t="s">
        <v>8</v>
      </c>
      <c r="AI758" s="29" t="s">
        <v>8</v>
      </c>
      <c r="AJ758" s="29" t="s">
        <v>8</v>
      </c>
      <c r="AK758" s="29" t="s">
        <v>8</v>
      </c>
      <c r="AL758" s="29" t="s">
        <v>8</v>
      </c>
      <c r="AM758" s="29" t="s">
        <v>8</v>
      </c>
      <c r="AN758" s="29" t="s">
        <v>8</v>
      </c>
      <c r="AO758" s="29" t="s">
        <v>8</v>
      </c>
      <c r="AP758" s="29" t="s">
        <v>8</v>
      </c>
      <c r="AQ758" s="29" t="s">
        <v>8</v>
      </c>
      <c r="AR758" s="29" t="s">
        <v>8</v>
      </c>
      <c r="AS758" s="29" t="s">
        <v>8</v>
      </c>
      <c r="AT758" s="29" t="s">
        <v>8</v>
      </c>
      <c r="AU758" s="29" t="s">
        <v>8</v>
      </c>
      <c r="AV758" s="29" t="s">
        <v>8</v>
      </c>
      <c r="AW758" s="29" t="s">
        <v>8</v>
      </c>
      <c r="AX758" s="29" t="s">
        <v>8</v>
      </c>
      <c r="AY758" s="29" t="s">
        <v>8</v>
      </c>
      <c r="AZ758" s="29" t="s">
        <v>8</v>
      </c>
      <c r="BA758" s="29" t="s">
        <v>8</v>
      </c>
      <c r="BB758" s="29" t="s">
        <v>8</v>
      </c>
      <c r="BC758" s="29" t="s">
        <v>8</v>
      </c>
      <c r="BD758" s="29" t="s">
        <v>8</v>
      </c>
      <c r="BE758" s="29" t="s">
        <v>8</v>
      </c>
      <c r="BF758" s="29" t="s">
        <v>8</v>
      </c>
      <c r="BG758" s="29" t="s">
        <v>8</v>
      </c>
      <c r="BH758" s="29" t="s">
        <v>8</v>
      </c>
      <c r="BI758" s="29" t="s">
        <v>8</v>
      </c>
      <c r="BJ758" s="29" t="s">
        <v>8</v>
      </c>
      <c r="BK758" s="29" t="s">
        <v>8</v>
      </c>
      <c r="BL758" s="29" t="s">
        <v>8</v>
      </c>
      <c r="BM758" s="29" t="s">
        <v>8</v>
      </c>
      <c r="BN758" s="29" t="s">
        <v>8</v>
      </c>
      <c r="BO758" s="29" t="s">
        <v>8</v>
      </c>
      <c r="BP758" s="29" t="s">
        <v>8</v>
      </c>
      <c r="BQ758" s="29" t="s">
        <v>8</v>
      </c>
      <c r="BR758" s="29" t="s">
        <v>8</v>
      </c>
      <c r="BS758" s="29" t="s">
        <v>10712</v>
      </c>
      <c r="BT758" s="29" t="b">
        <v>0</v>
      </c>
      <c r="BU758" s="29" t="b">
        <v>0</v>
      </c>
      <c r="BV758" s="29" t="b">
        <v>0</v>
      </c>
      <c r="BW758" s="29" t="b">
        <v>1</v>
      </c>
      <c r="BX758" s="29" t="b">
        <v>1</v>
      </c>
      <c r="BY758" s="29" t="b">
        <v>0</v>
      </c>
      <c r="BZ758" s="29" t="b">
        <v>0</v>
      </c>
      <c r="CA758" s="29" t="b">
        <v>0</v>
      </c>
      <c r="CB758" s="29">
        <v>1</v>
      </c>
      <c r="CC758" s="29" t="s">
        <v>10713</v>
      </c>
      <c r="CD758" s="29" t="s">
        <v>10714</v>
      </c>
      <c r="CE758" s="29" t="s">
        <v>10715</v>
      </c>
      <c r="CF758" s="29" t="s">
        <v>10716</v>
      </c>
    </row>
    <row r="759" spans="1:84" x14ac:dyDescent="0.25">
      <c r="A759" s="29" t="s">
        <v>10717</v>
      </c>
      <c r="B759" s="29">
        <v>310410937271141</v>
      </c>
      <c r="C759" s="29">
        <v>8.9014103279372698E+19</v>
      </c>
      <c r="D759" s="29">
        <v>353118083209307</v>
      </c>
      <c r="E759" s="29">
        <v>22</v>
      </c>
      <c r="F759" s="29">
        <v>2</v>
      </c>
      <c r="G759" s="29">
        <v>1720</v>
      </c>
      <c r="H759" s="29">
        <v>1720</v>
      </c>
      <c r="I759" s="29" t="s">
        <v>10718</v>
      </c>
      <c r="J759" s="29" t="s">
        <v>10719</v>
      </c>
      <c r="K759" s="50">
        <v>2.37693174725338E+16</v>
      </c>
      <c r="L759" s="50">
        <v>904301694289961</v>
      </c>
      <c r="M759" s="50">
        <v>-3581735839169970</v>
      </c>
      <c r="N759" s="29" t="s">
        <v>18972</v>
      </c>
      <c r="O759" s="29">
        <v>2</v>
      </c>
      <c r="P759" s="29">
        <v>0</v>
      </c>
      <c r="Q759" s="29" t="s">
        <v>8</v>
      </c>
      <c r="R759" s="29" t="s">
        <v>8</v>
      </c>
      <c r="S759" s="29" t="s">
        <v>8</v>
      </c>
      <c r="T759" s="29" t="s">
        <v>8</v>
      </c>
      <c r="U759" s="29" t="s">
        <v>8</v>
      </c>
      <c r="V759" s="29" t="s">
        <v>8</v>
      </c>
      <c r="W759" s="29" t="s">
        <v>8</v>
      </c>
      <c r="X759" s="29" t="s">
        <v>8</v>
      </c>
      <c r="Y759" s="29" t="s">
        <v>8</v>
      </c>
      <c r="Z759" s="29" t="s">
        <v>8</v>
      </c>
      <c r="AA759" s="29" t="s">
        <v>8</v>
      </c>
      <c r="AB759" s="29" t="s">
        <v>8</v>
      </c>
      <c r="AC759" s="29" t="s">
        <v>8</v>
      </c>
      <c r="AD759" s="29">
        <v>3</v>
      </c>
      <c r="AE759" s="29" t="s">
        <v>8</v>
      </c>
      <c r="AF759" s="29">
        <v>3</v>
      </c>
      <c r="AG759" s="29" t="s">
        <v>8</v>
      </c>
      <c r="AH759" s="29" t="s">
        <v>8</v>
      </c>
      <c r="AI759" s="29" t="s">
        <v>8</v>
      </c>
      <c r="AJ759" s="29" t="s">
        <v>8</v>
      </c>
      <c r="AK759" s="29" t="s">
        <v>8</v>
      </c>
      <c r="AL759" s="29" t="s">
        <v>8</v>
      </c>
      <c r="AM759" s="29" t="s">
        <v>8</v>
      </c>
      <c r="AN759" s="29" t="s">
        <v>8</v>
      </c>
      <c r="AO759" s="29" t="s">
        <v>8</v>
      </c>
      <c r="AP759" s="29" t="s">
        <v>8</v>
      </c>
      <c r="AQ759" s="29" t="s">
        <v>8</v>
      </c>
      <c r="AR759" s="29" t="s">
        <v>8</v>
      </c>
      <c r="AS759" s="29" t="s">
        <v>8</v>
      </c>
      <c r="AT759" s="29" t="s">
        <v>8</v>
      </c>
      <c r="AU759" s="29" t="s">
        <v>8</v>
      </c>
      <c r="AV759" s="29" t="s">
        <v>8</v>
      </c>
      <c r="AW759" s="29" t="s">
        <v>8</v>
      </c>
      <c r="AX759" s="29" t="s">
        <v>8</v>
      </c>
      <c r="AY759" s="29" t="s">
        <v>8</v>
      </c>
      <c r="AZ759" s="29" t="s">
        <v>8</v>
      </c>
      <c r="BA759" s="29" t="s">
        <v>8</v>
      </c>
      <c r="BB759" s="29" t="s">
        <v>8</v>
      </c>
      <c r="BC759" s="29" t="s">
        <v>8</v>
      </c>
      <c r="BD759" s="29" t="s">
        <v>8</v>
      </c>
      <c r="BE759" s="29" t="s">
        <v>8</v>
      </c>
      <c r="BF759" s="29" t="s">
        <v>8</v>
      </c>
      <c r="BG759" s="29" t="s">
        <v>8</v>
      </c>
      <c r="BH759" s="29" t="s">
        <v>8</v>
      </c>
      <c r="BI759" s="29" t="s">
        <v>8</v>
      </c>
      <c r="BJ759" s="29" t="s">
        <v>8</v>
      </c>
      <c r="BK759" s="29" t="s">
        <v>8</v>
      </c>
      <c r="BL759" s="29" t="s">
        <v>8</v>
      </c>
      <c r="BM759" s="29" t="s">
        <v>8</v>
      </c>
      <c r="BN759" s="29" t="s">
        <v>8</v>
      </c>
      <c r="BO759" s="29" t="s">
        <v>8</v>
      </c>
      <c r="BP759" s="29" t="s">
        <v>8</v>
      </c>
      <c r="BQ759" s="29" t="s">
        <v>8</v>
      </c>
      <c r="BR759" s="29" t="s">
        <v>8</v>
      </c>
      <c r="BS759" s="29" t="s">
        <v>6560</v>
      </c>
      <c r="BT759" s="29" t="b">
        <v>0</v>
      </c>
      <c r="BU759" s="29" t="b">
        <v>0</v>
      </c>
      <c r="BV759" s="29" t="b">
        <v>0</v>
      </c>
      <c r="BW759" s="29" t="b">
        <v>1</v>
      </c>
      <c r="BX759" s="29" t="b">
        <v>1</v>
      </c>
      <c r="BY759" s="29" t="b">
        <v>0</v>
      </c>
      <c r="BZ759" s="29" t="b">
        <v>0</v>
      </c>
      <c r="CA759" s="29" t="b">
        <v>0</v>
      </c>
      <c r="CB759" s="29">
        <v>1</v>
      </c>
      <c r="CC759" s="29" t="s">
        <v>10720</v>
      </c>
      <c r="CD759" s="29" t="s">
        <v>10721</v>
      </c>
      <c r="CE759" s="29" t="s">
        <v>10722</v>
      </c>
      <c r="CF759" s="29" t="s">
        <v>10723</v>
      </c>
    </row>
    <row r="760" spans="1:84" x14ac:dyDescent="0.25">
      <c r="A760" s="29" t="s">
        <v>10724</v>
      </c>
      <c r="B760" s="29">
        <v>310410937271141</v>
      </c>
      <c r="C760" s="29">
        <v>8.9014103279372698E+19</v>
      </c>
      <c r="D760" s="29">
        <v>353118083209307</v>
      </c>
      <c r="E760" s="29">
        <v>22</v>
      </c>
      <c r="F760" s="29">
        <v>2</v>
      </c>
      <c r="G760" s="29">
        <v>1730</v>
      </c>
      <c r="H760" s="29">
        <v>1730</v>
      </c>
      <c r="I760" s="29" t="s">
        <v>10725</v>
      </c>
      <c r="J760" s="29" t="s">
        <v>10726</v>
      </c>
      <c r="K760" s="50">
        <v>2.37694286693837E+16</v>
      </c>
      <c r="L760" s="50">
        <v>9043019489778020</v>
      </c>
      <c r="M760" s="50">
        <v>-4.6970197730380896E+16</v>
      </c>
      <c r="N760" s="29" t="s">
        <v>18972</v>
      </c>
      <c r="O760" s="29">
        <v>2</v>
      </c>
      <c r="P760" s="29">
        <v>0</v>
      </c>
      <c r="Q760" s="29" t="s">
        <v>8</v>
      </c>
      <c r="R760" s="29" t="s">
        <v>8</v>
      </c>
      <c r="S760" s="29" t="s">
        <v>8</v>
      </c>
      <c r="T760" s="29" t="s">
        <v>8</v>
      </c>
      <c r="U760" s="29" t="s">
        <v>8</v>
      </c>
      <c r="V760" s="29" t="s">
        <v>8</v>
      </c>
      <c r="W760" s="29" t="s">
        <v>8</v>
      </c>
      <c r="X760" s="29" t="s">
        <v>8</v>
      </c>
      <c r="Y760" s="29" t="s">
        <v>8</v>
      </c>
      <c r="Z760" s="29" t="s">
        <v>8</v>
      </c>
      <c r="AA760" s="29" t="s">
        <v>8</v>
      </c>
      <c r="AB760" s="29" t="s">
        <v>8</v>
      </c>
      <c r="AC760" s="29" t="s">
        <v>8</v>
      </c>
      <c r="AD760" s="29">
        <v>1</v>
      </c>
      <c r="AE760" s="29" t="s">
        <v>8</v>
      </c>
      <c r="AF760" s="29">
        <v>2</v>
      </c>
      <c r="AG760" s="29" t="s">
        <v>8</v>
      </c>
      <c r="AH760" s="29" t="s">
        <v>8</v>
      </c>
      <c r="AI760" s="29" t="s">
        <v>8</v>
      </c>
      <c r="AJ760" s="29" t="s">
        <v>8</v>
      </c>
      <c r="AK760" s="29" t="s">
        <v>8</v>
      </c>
      <c r="AL760" s="29" t="s">
        <v>8</v>
      </c>
      <c r="AM760" s="29" t="s">
        <v>8</v>
      </c>
      <c r="AN760" s="29" t="s">
        <v>8</v>
      </c>
      <c r="AO760" s="29" t="s">
        <v>8</v>
      </c>
      <c r="AP760" s="29" t="s">
        <v>8</v>
      </c>
      <c r="AQ760" s="29" t="s">
        <v>8</v>
      </c>
      <c r="AR760" s="29" t="s">
        <v>8</v>
      </c>
      <c r="AS760" s="29" t="s">
        <v>8</v>
      </c>
      <c r="AT760" s="29" t="s">
        <v>8</v>
      </c>
      <c r="AU760" s="29" t="s">
        <v>8</v>
      </c>
      <c r="AV760" s="29" t="s">
        <v>8</v>
      </c>
      <c r="AW760" s="29" t="s">
        <v>8</v>
      </c>
      <c r="AX760" s="29" t="s">
        <v>8</v>
      </c>
      <c r="AY760" s="29" t="s">
        <v>8</v>
      </c>
      <c r="AZ760" s="29" t="s">
        <v>8</v>
      </c>
      <c r="BA760" s="29" t="s">
        <v>8</v>
      </c>
      <c r="BB760" s="29" t="s">
        <v>8</v>
      </c>
      <c r="BC760" s="29" t="s">
        <v>8</v>
      </c>
      <c r="BD760" s="29" t="s">
        <v>8</v>
      </c>
      <c r="BE760" s="29" t="s">
        <v>8</v>
      </c>
      <c r="BF760" s="29" t="s">
        <v>8</v>
      </c>
      <c r="BG760" s="29" t="s">
        <v>8</v>
      </c>
      <c r="BH760" s="29" t="s">
        <v>8</v>
      </c>
      <c r="BI760" s="29" t="s">
        <v>8</v>
      </c>
      <c r="BJ760" s="29" t="s">
        <v>8</v>
      </c>
      <c r="BK760" s="29" t="s">
        <v>8</v>
      </c>
      <c r="BL760" s="29" t="s">
        <v>8</v>
      </c>
      <c r="BM760" s="29" t="s">
        <v>8</v>
      </c>
      <c r="BN760" s="29" t="s">
        <v>8</v>
      </c>
      <c r="BO760" s="29" t="s">
        <v>8</v>
      </c>
      <c r="BP760" s="29" t="s">
        <v>8</v>
      </c>
      <c r="BQ760" s="29" t="s">
        <v>8</v>
      </c>
      <c r="BR760" s="29" t="s">
        <v>8</v>
      </c>
      <c r="BS760" s="29" t="s">
        <v>6560</v>
      </c>
      <c r="BT760" s="29" t="b">
        <v>0</v>
      </c>
      <c r="BU760" s="29" t="b">
        <v>0</v>
      </c>
      <c r="BV760" s="29" t="b">
        <v>0</v>
      </c>
      <c r="BW760" s="29" t="b">
        <v>1</v>
      </c>
      <c r="BX760" s="29" t="b">
        <v>1</v>
      </c>
      <c r="BY760" s="29" t="b">
        <v>0</v>
      </c>
      <c r="BZ760" s="29" t="b">
        <v>0</v>
      </c>
      <c r="CA760" s="29" t="b">
        <v>0</v>
      </c>
      <c r="CB760" s="29">
        <v>1</v>
      </c>
      <c r="CC760" s="29" t="s">
        <v>10727</v>
      </c>
      <c r="CD760" s="29" t="s">
        <v>10728</v>
      </c>
      <c r="CE760" s="29" t="s">
        <v>10729</v>
      </c>
      <c r="CF760" s="29" t="s">
        <v>10730</v>
      </c>
    </row>
    <row r="761" spans="1:84" x14ac:dyDescent="0.25">
      <c r="A761" s="29" t="s">
        <v>10731</v>
      </c>
      <c r="B761" s="29">
        <v>310410937271141</v>
      </c>
      <c r="C761" s="29">
        <v>8.9014103279372698E+19</v>
      </c>
      <c r="D761" s="29">
        <v>353118083209307</v>
      </c>
      <c r="E761" s="29">
        <v>22</v>
      </c>
      <c r="F761" s="29">
        <v>8</v>
      </c>
      <c r="G761" s="29">
        <v>1727</v>
      </c>
      <c r="H761" s="29">
        <v>1727</v>
      </c>
      <c r="I761" s="29" t="s">
        <v>10732</v>
      </c>
      <c r="J761" s="29" t="s">
        <v>10733</v>
      </c>
      <c r="K761" s="50">
        <v>2.37715400416356E+16</v>
      </c>
      <c r="L761" s="50">
        <v>9042873094971880</v>
      </c>
      <c r="M761" s="50">
        <v>-3.73258848449114E+16</v>
      </c>
      <c r="N761" s="29" t="s">
        <v>18977</v>
      </c>
      <c r="O761" s="29">
        <v>2</v>
      </c>
      <c r="P761" s="29">
        <v>0</v>
      </c>
      <c r="Q761" s="29" t="s">
        <v>8</v>
      </c>
      <c r="R761" s="29">
        <v>2</v>
      </c>
      <c r="S761" s="29">
        <v>3</v>
      </c>
      <c r="T761" s="29" t="s">
        <v>8</v>
      </c>
      <c r="U761" s="29">
        <v>5</v>
      </c>
      <c r="V761" s="29" t="s">
        <v>8</v>
      </c>
      <c r="W761" s="29" t="s">
        <v>8</v>
      </c>
      <c r="X761" s="29" t="s">
        <v>8</v>
      </c>
      <c r="Y761" s="29" t="s">
        <v>8</v>
      </c>
      <c r="Z761" s="29" t="s">
        <v>8</v>
      </c>
      <c r="AA761" s="29" t="s">
        <v>8</v>
      </c>
      <c r="AB761" s="29" t="s">
        <v>8</v>
      </c>
      <c r="AC761" s="29" t="s">
        <v>8</v>
      </c>
      <c r="AD761" s="29" t="s">
        <v>8</v>
      </c>
      <c r="AE761" s="29" t="s">
        <v>8</v>
      </c>
      <c r="AF761" s="29" t="s">
        <v>8</v>
      </c>
      <c r="AG761" s="29" t="s">
        <v>8</v>
      </c>
      <c r="AH761" s="29" t="s">
        <v>8</v>
      </c>
      <c r="AI761" s="29" t="s">
        <v>8</v>
      </c>
      <c r="AJ761" s="29" t="s">
        <v>8</v>
      </c>
      <c r="AK761" s="29" t="s">
        <v>8</v>
      </c>
      <c r="AL761" s="29" t="s">
        <v>8</v>
      </c>
      <c r="AM761" s="29" t="s">
        <v>8</v>
      </c>
      <c r="AN761" s="29" t="s">
        <v>8</v>
      </c>
      <c r="AO761" s="29" t="s">
        <v>8</v>
      </c>
      <c r="AP761" s="29" t="s">
        <v>8</v>
      </c>
      <c r="AQ761" s="29" t="s">
        <v>8</v>
      </c>
      <c r="AR761" s="29" t="s">
        <v>8</v>
      </c>
      <c r="AS761" s="29" t="s">
        <v>8</v>
      </c>
      <c r="AT761" s="29" t="s">
        <v>8</v>
      </c>
      <c r="AU761" s="29" t="s">
        <v>8</v>
      </c>
      <c r="AV761" s="29" t="s">
        <v>8</v>
      </c>
      <c r="AW761" s="29" t="s">
        <v>8</v>
      </c>
      <c r="AX761" s="29" t="s">
        <v>8</v>
      </c>
      <c r="AY761" s="29" t="s">
        <v>8</v>
      </c>
      <c r="AZ761" s="29" t="s">
        <v>8</v>
      </c>
      <c r="BA761" s="29" t="s">
        <v>8</v>
      </c>
      <c r="BB761" s="29" t="s">
        <v>8</v>
      </c>
      <c r="BC761" s="29" t="s">
        <v>8</v>
      </c>
      <c r="BD761" s="29" t="s">
        <v>8</v>
      </c>
      <c r="BE761" s="29" t="s">
        <v>8</v>
      </c>
      <c r="BF761" s="29" t="s">
        <v>8</v>
      </c>
      <c r="BG761" s="29" t="s">
        <v>8</v>
      </c>
      <c r="BH761" s="29" t="s">
        <v>8</v>
      </c>
      <c r="BI761" s="29" t="s">
        <v>8</v>
      </c>
      <c r="BJ761" s="29" t="s">
        <v>8</v>
      </c>
      <c r="BK761" s="29" t="s">
        <v>8</v>
      </c>
      <c r="BL761" s="29" t="s">
        <v>8</v>
      </c>
      <c r="BM761" s="29" t="s">
        <v>8</v>
      </c>
      <c r="BN761" s="29" t="s">
        <v>8</v>
      </c>
      <c r="BO761" s="29" t="s">
        <v>8</v>
      </c>
      <c r="BP761" s="29" t="s">
        <v>8</v>
      </c>
      <c r="BQ761" s="29" t="s">
        <v>8</v>
      </c>
      <c r="BR761" s="29" t="s">
        <v>8</v>
      </c>
      <c r="BS761" s="29" t="s">
        <v>10734</v>
      </c>
      <c r="BT761" s="29" t="b">
        <v>0</v>
      </c>
      <c r="BU761" s="29" t="b">
        <v>0</v>
      </c>
      <c r="BV761" s="29" t="b">
        <v>0</v>
      </c>
      <c r="BW761" s="29" t="b">
        <v>1</v>
      </c>
      <c r="BX761" s="29" t="b">
        <v>1</v>
      </c>
      <c r="BY761" s="29" t="b">
        <v>0</v>
      </c>
      <c r="BZ761" s="29" t="b">
        <v>0</v>
      </c>
      <c r="CA761" s="29" t="b">
        <v>0</v>
      </c>
      <c r="CB761" s="29">
        <v>1</v>
      </c>
      <c r="CC761" s="29" t="s">
        <v>10735</v>
      </c>
      <c r="CD761" s="29" t="s">
        <v>10736</v>
      </c>
      <c r="CE761" s="29" t="s">
        <v>10737</v>
      </c>
      <c r="CF761" s="29" t="s">
        <v>10738</v>
      </c>
    </row>
    <row r="762" spans="1:84" x14ac:dyDescent="0.25">
      <c r="A762" s="29" t="s">
        <v>11468</v>
      </c>
      <c r="B762" s="29">
        <v>310410942995952</v>
      </c>
      <c r="C762" s="29">
        <v>8.9014103279429894E+19</v>
      </c>
      <c r="D762" s="29">
        <v>353118083539513</v>
      </c>
      <c r="E762" s="29">
        <v>55</v>
      </c>
      <c r="F762" s="29">
        <v>6</v>
      </c>
      <c r="G762" s="29">
        <v>1731</v>
      </c>
      <c r="H762" s="29">
        <v>1731</v>
      </c>
      <c r="I762" s="29" t="s">
        <v>11469</v>
      </c>
      <c r="J762" s="29" t="s">
        <v>11470</v>
      </c>
      <c r="K762" s="50">
        <v>2.37738940051375E+16</v>
      </c>
      <c r="L762" s="50">
        <v>9041606028553750</v>
      </c>
      <c r="M762" s="50">
        <v>-1308214818595040</v>
      </c>
      <c r="N762" s="29" t="s">
        <v>18977</v>
      </c>
      <c r="O762" s="29">
        <v>3</v>
      </c>
      <c r="P762" s="29">
        <v>1</v>
      </c>
      <c r="Q762" s="29" t="s">
        <v>19094</v>
      </c>
      <c r="R762" s="29" t="s">
        <v>8</v>
      </c>
      <c r="S762" s="29" t="s">
        <v>8</v>
      </c>
      <c r="T762" s="29" t="s">
        <v>8</v>
      </c>
      <c r="U762" s="29" t="s">
        <v>8</v>
      </c>
      <c r="V762" s="29" t="s">
        <v>8</v>
      </c>
      <c r="W762" s="29" t="s">
        <v>8</v>
      </c>
      <c r="X762" s="29" t="s">
        <v>8</v>
      </c>
      <c r="Y762" s="29" t="s">
        <v>8</v>
      </c>
      <c r="Z762" s="29" t="s">
        <v>8</v>
      </c>
      <c r="AA762" s="29" t="s">
        <v>8</v>
      </c>
      <c r="AB762" s="29" t="s">
        <v>8</v>
      </c>
      <c r="AC762" s="29">
        <v>20</v>
      </c>
      <c r="AD762" s="29" t="s">
        <v>8</v>
      </c>
      <c r="AE762" s="29" t="s">
        <v>8</v>
      </c>
      <c r="AF762" s="29" t="s">
        <v>8</v>
      </c>
      <c r="AG762" s="29" t="s">
        <v>8</v>
      </c>
      <c r="AH762" s="29" t="s">
        <v>8</v>
      </c>
      <c r="AI762" s="29" t="s">
        <v>8</v>
      </c>
      <c r="AJ762" s="29" t="s">
        <v>8</v>
      </c>
      <c r="AK762" s="29" t="s">
        <v>8</v>
      </c>
      <c r="AL762" s="29" t="s">
        <v>8</v>
      </c>
      <c r="AM762" s="29" t="s">
        <v>8</v>
      </c>
      <c r="AN762" s="29" t="s">
        <v>8</v>
      </c>
      <c r="AO762" s="29" t="s">
        <v>8</v>
      </c>
      <c r="AP762" s="29" t="s">
        <v>8</v>
      </c>
      <c r="AQ762" s="29" t="s">
        <v>8</v>
      </c>
      <c r="AR762" s="29" t="s">
        <v>8</v>
      </c>
      <c r="AS762" s="29" t="s">
        <v>8</v>
      </c>
      <c r="AT762" s="29" t="s">
        <v>8</v>
      </c>
      <c r="AU762" s="29" t="s">
        <v>8</v>
      </c>
      <c r="AV762" s="29" t="s">
        <v>8</v>
      </c>
      <c r="AW762" s="29" t="s">
        <v>8</v>
      </c>
      <c r="AX762" s="29" t="s">
        <v>8</v>
      </c>
      <c r="AY762" s="29" t="s">
        <v>8</v>
      </c>
      <c r="AZ762" s="29" t="s">
        <v>8</v>
      </c>
      <c r="BA762" s="29" t="s">
        <v>8</v>
      </c>
      <c r="BB762" s="29" t="s">
        <v>8</v>
      </c>
      <c r="BC762" s="29" t="s">
        <v>8</v>
      </c>
      <c r="BD762" s="29" t="s">
        <v>8</v>
      </c>
      <c r="BE762" s="29" t="s">
        <v>8</v>
      </c>
      <c r="BF762" s="29" t="s">
        <v>8</v>
      </c>
      <c r="BG762" s="29" t="s">
        <v>8</v>
      </c>
      <c r="BH762" s="29" t="s">
        <v>8</v>
      </c>
      <c r="BI762" s="29" t="s">
        <v>8</v>
      </c>
      <c r="BJ762" s="29" t="s">
        <v>8</v>
      </c>
      <c r="BK762" s="29" t="s">
        <v>8</v>
      </c>
      <c r="BL762" s="29" t="s">
        <v>8</v>
      </c>
      <c r="BM762" s="29" t="s">
        <v>8</v>
      </c>
      <c r="BN762" s="29" t="s">
        <v>8</v>
      </c>
      <c r="BO762" s="29" t="s">
        <v>8</v>
      </c>
      <c r="BP762" s="29" t="s">
        <v>8</v>
      </c>
      <c r="BQ762" s="29" t="s">
        <v>8</v>
      </c>
      <c r="BR762" s="29" t="s">
        <v>8</v>
      </c>
      <c r="BS762" s="29" t="s">
        <v>19280</v>
      </c>
    </row>
    <row r="763" spans="1:84" x14ac:dyDescent="0.25">
      <c r="A763" s="29" t="s">
        <v>19281</v>
      </c>
      <c r="B763" s="29" t="b">
        <v>1</v>
      </c>
      <c r="C763" s="29" t="b">
        <v>0</v>
      </c>
      <c r="D763" s="29" t="b">
        <v>0</v>
      </c>
      <c r="E763" s="29" t="b">
        <v>0</v>
      </c>
      <c r="F763" s="29" t="b">
        <v>0</v>
      </c>
      <c r="G763" s="29" t="b">
        <v>1</v>
      </c>
      <c r="H763" s="29" t="b">
        <v>0</v>
      </c>
      <c r="I763" s="29" t="b">
        <v>0</v>
      </c>
      <c r="J763" s="29">
        <v>1</v>
      </c>
      <c r="K763" s="29" t="s">
        <v>11471</v>
      </c>
      <c r="L763" s="29" t="s">
        <v>11472</v>
      </c>
      <c r="M763" s="29" t="s">
        <v>11473</v>
      </c>
      <c r="N763" s="29" t="s">
        <v>11474</v>
      </c>
    </row>
    <row r="764" spans="1:84" x14ac:dyDescent="0.25">
      <c r="A764" s="29" t="s">
        <v>11475</v>
      </c>
      <c r="B764" s="29">
        <v>310410942995952</v>
      </c>
      <c r="C764" s="29">
        <v>8.9014103279429894E+19</v>
      </c>
      <c r="D764" s="29">
        <v>353118083539513</v>
      </c>
      <c r="E764" s="29">
        <v>55</v>
      </c>
      <c r="F764" s="29">
        <v>6</v>
      </c>
      <c r="G764" s="29">
        <v>1732</v>
      </c>
      <c r="H764" s="29">
        <v>1732</v>
      </c>
      <c r="I764" s="29" t="s">
        <v>11476</v>
      </c>
      <c r="J764" s="29" t="s">
        <v>11477</v>
      </c>
      <c r="K764" s="50">
        <v>2.37753465146851E+16</v>
      </c>
      <c r="L764" s="50">
        <v>9041625851746940</v>
      </c>
      <c r="M764" s="50">
        <v>-2532322757686140</v>
      </c>
      <c r="N764" s="29" t="s">
        <v>18977</v>
      </c>
      <c r="O764" s="29">
        <v>2</v>
      </c>
      <c r="P764" s="29">
        <v>1</v>
      </c>
      <c r="Q764" s="29" t="s">
        <v>19282</v>
      </c>
      <c r="R764" s="29" t="s">
        <v>8</v>
      </c>
      <c r="S764" s="29" t="s">
        <v>8</v>
      </c>
      <c r="T764" s="29" t="s">
        <v>8</v>
      </c>
      <c r="U764" s="29" t="s">
        <v>8</v>
      </c>
      <c r="V764" s="29" t="s">
        <v>8</v>
      </c>
      <c r="W764" s="29" t="s">
        <v>8</v>
      </c>
      <c r="X764" s="29" t="s">
        <v>8</v>
      </c>
      <c r="Y764" s="29" t="s">
        <v>8</v>
      </c>
      <c r="Z764" s="29" t="s">
        <v>8</v>
      </c>
      <c r="AA764" s="29" t="s">
        <v>8</v>
      </c>
      <c r="AB764" s="29" t="s">
        <v>8</v>
      </c>
      <c r="AC764" s="29">
        <v>15</v>
      </c>
      <c r="AD764" s="29" t="s">
        <v>8</v>
      </c>
      <c r="AE764" s="29" t="s">
        <v>8</v>
      </c>
      <c r="AF764" s="29" t="s">
        <v>8</v>
      </c>
      <c r="AG764" s="29" t="s">
        <v>8</v>
      </c>
      <c r="AH764" s="29" t="s">
        <v>8</v>
      </c>
      <c r="AI764" s="29" t="s">
        <v>8</v>
      </c>
      <c r="AJ764" s="29" t="s">
        <v>8</v>
      </c>
      <c r="AK764" s="29" t="s">
        <v>8</v>
      </c>
      <c r="AL764" s="29" t="s">
        <v>8</v>
      </c>
      <c r="AM764" s="29" t="s">
        <v>8</v>
      </c>
      <c r="AN764" s="29" t="s">
        <v>8</v>
      </c>
      <c r="AO764" s="29" t="s">
        <v>8</v>
      </c>
      <c r="AP764" s="29" t="s">
        <v>8</v>
      </c>
      <c r="AQ764" s="29" t="s">
        <v>8</v>
      </c>
      <c r="AR764" s="29" t="s">
        <v>8</v>
      </c>
      <c r="AS764" s="29" t="s">
        <v>8</v>
      </c>
      <c r="AT764" s="29" t="s">
        <v>8</v>
      </c>
      <c r="AU764" s="29" t="s">
        <v>8</v>
      </c>
      <c r="AV764" s="29" t="s">
        <v>8</v>
      </c>
      <c r="AW764" s="29" t="s">
        <v>8</v>
      </c>
      <c r="AX764" s="29" t="s">
        <v>8</v>
      </c>
      <c r="AY764" s="29" t="s">
        <v>8</v>
      </c>
      <c r="AZ764" s="29" t="s">
        <v>8</v>
      </c>
      <c r="BA764" s="29" t="s">
        <v>8</v>
      </c>
      <c r="BB764" s="29" t="s">
        <v>8</v>
      </c>
      <c r="BC764" s="29" t="s">
        <v>8</v>
      </c>
      <c r="BD764" s="29" t="s">
        <v>8</v>
      </c>
      <c r="BE764" s="29" t="s">
        <v>8</v>
      </c>
      <c r="BF764" s="29" t="s">
        <v>8</v>
      </c>
      <c r="BG764" s="29" t="s">
        <v>8</v>
      </c>
      <c r="BH764" s="29" t="s">
        <v>8</v>
      </c>
      <c r="BI764" s="29" t="s">
        <v>8</v>
      </c>
      <c r="BJ764" s="29" t="s">
        <v>8</v>
      </c>
      <c r="BK764" s="29" t="s">
        <v>8</v>
      </c>
      <c r="BL764" s="29" t="s">
        <v>8</v>
      </c>
      <c r="BM764" s="29" t="s">
        <v>8</v>
      </c>
      <c r="BN764" s="29" t="s">
        <v>8</v>
      </c>
      <c r="BO764" s="29" t="s">
        <v>8</v>
      </c>
      <c r="BP764" s="29" t="s">
        <v>8</v>
      </c>
      <c r="BQ764" s="29" t="s">
        <v>8</v>
      </c>
      <c r="BR764" s="29" t="s">
        <v>8</v>
      </c>
      <c r="BS764" s="29" t="s">
        <v>19280</v>
      </c>
    </row>
    <row r="765" spans="1:84" x14ac:dyDescent="0.25">
      <c r="A765" s="29" t="s">
        <v>19283</v>
      </c>
      <c r="B765" s="29" t="b">
        <v>1</v>
      </c>
      <c r="C765" s="29" t="b">
        <v>0</v>
      </c>
      <c r="D765" s="29" t="b">
        <v>0</v>
      </c>
      <c r="E765" s="29" t="b">
        <v>0</v>
      </c>
      <c r="F765" s="29" t="b">
        <v>0</v>
      </c>
      <c r="G765" s="29" t="b">
        <v>1</v>
      </c>
      <c r="H765" s="29" t="b">
        <v>0</v>
      </c>
      <c r="I765" s="29" t="b">
        <v>0</v>
      </c>
      <c r="J765" s="29">
        <v>1</v>
      </c>
      <c r="K765" s="29" t="s">
        <v>11478</v>
      </c>
      <c r="L765" s="29" t="s">
        <v>11479</v>
      </c>
      <c r="M765" s="29" t="s">
        <v>11480</v>
      </c>
      <c r="N765" s="29" t="s">
        <v>11481</v>
      </c>
    </row>
    <row r="766" spans="1:84" x14ac:dyDescent="0.25">
      <c r="A766" s="29" t="s">
        <v>11482</v>
      </c>
      <c r="B766" s="29">
        <v>310410942995952</v>
      </c>
      <c r="C766" s="29">
        <v>8.9014103279429894E+19</v>
      </c>
      <c r="D766" s="29">
        <v>353118083539513</v>
      </c>
      <c r="E766" s="29">
        <v>55</v>
      </c>
      <c r="F766" s="29">
        <v>6</v>
      </c>
      <c r="G766" s="29">
        <v>1733</v>
      </c>
      <c r="H766" s="29">
        <v>1733</v>
      </c>
      <c r="I766" s="29" t="s">
        <v>11483</v>
      </c>
      <c r="J766" s="29" t="s">
        <v>11484</v>
      </c>
      <c r="K766" s="50">
        <v>2377812430062960</v>
      </c>
      <c r="L766" s="50">
        <v>9041677394772680</v>
      </c>
      <c r="M766" s="50">
        <v>4793712848170090</v>
      </c>
      <c r="N766" s="29" t="s">
        <v>18977</v>
      </c>
      <c r="O766" s="29">
        <v>3</v>
      </c>
      <c r="P766" s="29">
        <v>1</v>
      </c>
      <c r="Q766" s="29" t="s">
        <v>19284</v>
      </c>
      <c r="R766" s="29" t="s">
        <v>8</v>
      </c>
      <c r="S766" s="29" t="s">
        <v>8</v>
      </c>
      <c r="T766" s="29" t="s">
        <v>8</v>
      </c>
      <c r="U766" s="29" t="s">
        <v>8</v>
      </c>
      <c r="V766" s="29" t="s">
        <v>8</v>
      </c>
      <c r="W766" s="29" t="s">
        <v>8</v>
      </c>
      <c r="X766" s="29" t="s">
        <v>8</v>
      </c>
      <c r="Y766" s="29" t="s">
        <v>8</v>
      </c>
      <c r="Z766" s="29" t="s">
        <v>8</v>
      </c>
      <c r="AA766" s="29" t="s">
        <v>8</v>
      </c>
      <c r="AB766" s="29" t="s">
        <v>8</v>
      </c>
      <c r="AC766" s="29">
        <v>15</v>
      </c>
      <c r="AD766" s="29" t="s">
        <v>8</v>
      </c>
      <c r="AE766" s="29" t="s">
        <v>8</v>
      </c>
      <c r="AF766" s="29" t="s">
        <v>8</v>
      </c>
      <c r="AG766" s="29" t="s">
        <v>8</v>
      </c>
      <c r="AH766" s="29" t="s">
        <v>8</v>
      </c>
      <c r="AI766" s="29" t="s">
        <v>8</v>
      </c>
      <c r="AJ766" s="29" t="s">
        <v>8</v>
      </c>
      <c r="AK766" s="29" t="s">
        <v>8</v>
      </c>
      <c r="AL766" s="29" t="s">
        <v>8</v>
      </c>
      <c r="AM766" s="29" t="s">
        <v>8</v>
      </c>
      <c r="AN766" s="29" t="s">
        <v>8</v>
      </c>
      <c r="AO766" s="29" t="s">
        <v>8</v>
      </c>
      <c r="AP766" s="29" t="s">
        <v>8</v>
      </c>
      <c r="AQ766" s="29" t="s">
        <v>8</v>
      </c>
      <c r="AR766" s="29" t="s">
        <v>8</v>
      </c>
      <c r="AS766" s="29" t="s">
        <v>8</v>
      </c>
      <c r="AT766" s="29" t="s">
        <v>8</v>
      </c>
      <c r="AU766" s="29" t="s">
        <v>8</v>
      </c>
      <c r="AV766" s="29" t="s">
        <v>8</v>
      </c>
      <c r="AW766" s="29" t="s">
        <v>8</v>
      </c>
      <c r="AX766" s="29" t="s">
        <v>8</v>
      </c>
      <c r="AY766" s="29" t="s">
        <v>8</v>
      </c>
      <c r="AZ766" s="29" t="s">
        <v>8</v>
      </c>
      <c r="BA766" s="29" t="s">
        <v>8</v>
      </c>
      <c r="BB766" s="29" t="s">
        <v>8</v>
      </c>
      <c r="BC766" s="29" t="s">
        <v>8</v>
      </c>
      <c r="BD766" s="29" t="s">
        <v>8</v>
      </c>
      <c r="BE766" s="29" t="s">
        <v>8</v>
      </c>
      <c r="BF766" s="29" t="s">
        <v>8</v>
      </c>
      <c r="BG766" s="29" t="s">
        <v>8</v>
      </c>
      <c r="BH766" s="29" t="s">
        <v>8</v>
      </c>
      <c r="BI766" s="29" t="s">
        <v>8</v>
      </c>
      <c r="BJ766" s="29" t="s">
        <v>8</v>
      </c>
      <c r="BK766" s="29" t="s">
        <v>8</v>
      </c>
      <c r="BL766" s="29" t="s">
        <v>8</v>
      </c>
      <c r="BM766" s="29" t="s">
        <v>8</v>
      </c>
      <c r="BN766" s="29" t="s">
        <v>8</v>
      </c>
      <c r="BO766" s="29" t="s">
        <v>8</v>
      </c>
      <c r="BP766" s="29" t="s">
        <v>8</v>
      </c>
      <c r="BQ766" s="29" t="s">
        <v>8</v>
      </c>
      <c r="BR766" s="29" t="s">
        <v>8</v>
      </c>
      <c r="BS766" s="29" t="s">
        <v>19280</v>
      </c>
    </row>
    <row r="767" spans="1:84" x14ac:dyDescent="0.25">
      <c r="A767" s="29" t="s">
        <v>19285</v>
      </c>
      <c r="B767" s="29" t="b">
        <v>1</v>
      </c>
      <c r="C767" s="29" t="b">
        <v>0</v>
      </c>
      <c r="D767" s="29" t="b">
        <v>0</v>
      </c>
      <c r="E767" s="29" t="b">
        <v>0</v>
      </c>
      <c r="F767" s="29" t="b">
        <v>0</v>
      </c>
      <c r="G767" s="29" t="b">
        <v>1</v>
      </c>
      <c r="H767" s="29" t="b">
        <v>0</v>
      </c>
      <c r="I767" s="29" t="b">
        <v>0</v>
      </c>
      <c r="J767" s="29">
        <v>1</v>
      </c>
      <c r="K767" s="29" t="s">
        <v>11485</v>
      </c>
      <c r="L767" s="29" t="s">
        <v>11486</v>
      </c>
      <c r="M767" s="29" t="s">
        <v>11487</v>
      </c>
      <c r="N767" s="29" t="s">
        <v>11488</v>
      </c>
    </row>
    <row r="768" spans="1:84" x14ac:dyDescent="0.25">
      <c r="A768" s="29" t="s">
        <v>11489</v>
      </c>
      <c r="B768" s="29">
        <v>310410942995952</v>
      </c>
      <c r="C768" s="29">
        <v>8.9014103279429894E+19</v>
      </c>
      <c r="D768" s="29">
        <v>353118083539513</v>
      </c>
      <c r="E768" s="29">
        <v>55</v>
      </c>
      <c r="F768" s="29">
        <v>6</v>
      </c>
      <c r="G768" s="29">
        <v>1734</v>
      </c>
      <c r="H768" s="29">
        <v>1734</v>
      </c>
      <c r="I768" s="29" t="s">
        <v>11490</v>
      </c>
      <c r="J768" s="29" t="s">
        <v>11491</v>
      </c>
      <c r="K768" s="50">
        <v>2.37785724836175E+16</v>
      </c>
      <c r="L768" s="50">
        <v>9041568628277220</v>
      </c>
      <c r="M768" s="50">
        <v>-4.12289250662936E+16</v>
      </c>
      <c r="N768" s="29" t="s">
        <v>18977</v>
      </c>
      <c r="O768" s="29">
        <v>3</v>
      </c>
      <c r="P768" s="29">
        <v>1</v>
      </c>
      <c r="Q768" s="29" t="s">
        <v>19286</v>
      </c>
      <c r="R768" s="29" t="s">
        <v>8</v>
      </c>
      <c r="S768" s="29" t="s">
        <v>8</v>
      </c>
      <c r="T768" s="29" t="s">
        <v>8</v>
      </c>
      <c r="U768" s="29" t="s">
        <v>8</v>
      </c>
      <c r="V768" s="29" t="s">
        <v>8</v>
      </c>
      <c r="W768" s="29" t="s">
        <v>8</v>
      </c>
      <c r="X768" s="29" t="s">
        <v>8</v>
      </c>
      <c r="Y768" s="29" t="s">
        <v>8</v>
      </c>
      <c r="Z768" s="29" t="s">
        <v>8</v>
      </c>
      <c r="AA768" s="29" t="s">
        <v>8</v>
      </c>
      <c r="AB768" s="29" t="s">
        <v>8</v>
      </c>
      <c r="AC768" s="29">
        <v>5</v>
      </c>
      <c r="AD768" s="29" t="s">
        <v>8</v>
      </c>
      <c r="AE768" s="29" t="s">
        <v>8</v>
      </c>
      <c r="AF768" s="29" t="s">
        <v>8</v>
      </c>
      <c r="AG768" s="29" t="s">
        <v>8</v>
      </c>
      <c r="AH768" s="29" t="s">
        <v>8</v>
      </c>
      <c r="AI768" s="29" t="s">
        <v>8</v>
      </c>
      <c r="AJ768" s="29" t="s">
        <v>8</v>
      </c>
      <c r="AK768" s="29" t="s">
        <v>8</v>
      </c>
      <c r="AL768" s="29" t="s">
        <v>8</v>
      </c>
      <c r="AM768" s="29" t="s">
        <v>8</v>
      </c>
      <c r="AN768" s="29" t="s">
        <v>8</v>
      </c>
      <c r="AO768" s="29" t="s">
        <v>8</v>
      </c>
      <c r="AP768" s="29" t="s">
        <v>8</v>
      </c>
      <c r="AQ768" s="29" t="s">
        <v>8</v>
      </c>
      <c r="AR768" s="29" t="s">
        <v>8</v>
      </c>
      <c r="AS768" s="29" t="s">
        <v>8</v>
      </c>
      <c r="AT768" s="29" t="s">
        <v>8</v>
      </c>
      <c r="AU768" s="29" t="s">
        <v>8</v>
      </c>
      <c r="AV768" s="29" t="s">
        <v>8</v>
      </c>
      <c r="AW768" s="29" t="s">
        <v>8</v>
      </c>
      <c r="AX768" s="29" t="s">
        <v>8</v>
      </c>
      <c r="AY768" s="29" t="s">
        <v>8</v>
      </c>
      <c r="AZ768" s="29" t="s">
        <v>8</v>
      </c>
      <c r="BA768" s="29" t="s">
        <v>8</v>
      </c>
      <c r="BB768" s="29" t="s">
        <v>8</v>
      </c>
      <c r="BC768" s="29" t="s">
        <v>8</v>
      </c>
      <c r="BD768" s="29" t="s">
        <v>8</v>
      </c>
      <c r="BE768" s="29" t="s">
        <v>8</v>
      </c>
      <c r="BF768" s="29" t="s">
        <v>8</v>
      </c>
      <c r="BG768" s="29" t="s">
        <v>8</v>
      </c>
      <c r="BH768" s="29" t="s">
        <v>8</v>
      </c>
      <c r="BI768" s="29" t="s">
        <v>8</v>
      </c>
      <c r="BJ768" s="29" t="s">
        <v>8</v>
      </c>
      <c r="BK768" s="29" t="s">
        <v>8</v>
      </c>
      <c r="BL768" s="29" t="s">
        <v>8</v>
      </c>
      <c r="BM768" s="29" t="s">
        <v>8</v>
      </c>
      <c r="BN768" s="29" t="s">
        <v>8</v>
      </c>
      <c r="BO768" s="29" t="s">
        <v>8</v>
      </c>
      <c r="BP768" s="29" t="s">
        <v>8</v>
      </c>
      <c r="BQ768" s="29" t="s">
        <v>8</v>
      </c>
      <c r="BR768" s="29" t="s">
        <v>8</v>
      </c>
      <c r="BS768" s="29" t="s">
        <v>11492</v>
      </c>
      <c r="BT768" s="29" t="b">
        <v>1</v>
      </c>
      <c r="BU768" s="29" t="b">
        <v>0</v>
      </c>
      <c r="BV768" s="29" t="b">
        <v>0</v>
      </c>
      <c r="BW768" s="29" t="b">
        <v>0</v>
      </c>
      <c r="BX768" s="29" t="b">
        <v>0</v>
      </c>
      <c r="BY768" s="29" t="b">
        <v>1</v>
      </c>
      <c r="BZ768" s="29" t="b">
        <v>0</v>
      </c>
      <c r="CA768" s="29" t="b">
        <v>0</v>
      </c>
      <c r="CB768" s="29">
        <v>1</v>
      </c>
      <c r="CC768" s="29" t="s">
        <v>11493</v>
      </c>
      <c r="CD768" s="29" t="s">
        <v>11494</v>
      </c>
      <c r="CE768" s="29" t="s">
        <v>11495</v>
      </c>
      <c r="CF768" s="29" t="s">
        <v>11496</v>
      </c>
    </row>
    <row r="769" spans="1:84" x14ac:dyDescent="0.25">
      <c r="A769" s="29" t="s">
        <v>11497</v>
      </c>
      <c r="B769" s="29">
        <v>310410942995952</v>
      </c>
      <c r="C769" s="29">
        <v>8.9014103279429894E+19</v>
      </c>
      <c r="D769" s="29">
        <v>353118083539513</v>
      </c>
      <c r="E769" s="29">
        <v>55</v>
      </c>
      <c r="F769" s="29">
        <v>6</v>
      </c>
      <c r="G769" s="29">
        <v>1735</v>
      </c>
      <c r="H769" s="29">
        <v>1735</v>
      </c>
      <c r="I769" s="29" t="s">
        <v>11498</v>
      </c>
      <c r="J769" s="29" t="s">
        <v>11499</v>
      </c>
      <c r="K769" s="50">
        <v>2378017531833930</v>
      </c>
      <c r="L769" s="50">
        <v>9041528442276910</v>
      </c>
      <c r="M769" s="50">
        <v>-2.88664510345876E+16</v>
      </c>
      <c r="N769" s="29" t="s">
        <v>18977</v>
      </c>
      <c r="O769" s="29">
        <v>3</v>
      </c>
      <c r="P769" s="29">
        <v>1</v>
      </c>
      <c r="Q769" s="29" t="s">
        <v>19287</v>
      </c>
      <c r="R769" s="29" t="s">
        <v>8</v>
      </c>
      <c r="S769" s="29" t="s">
        <v>8</v>
      </c>
      <c r="T769" s="29" t="s">
        <v>8</v>
      </c>
      <c r="U769" s="29" t="s">
        <v>8</v>
      </c>
      <c r="V769" s="29" t="s">
        <v>8</v>
      </c>
      <c r="W769" s="29" t="s">
        <v>8</v>
      </c>
      <c r="X769" s="29" t="s">
        <v>8</v>
      </c>
      <c r="Y769" s="29" t="s">
        <v>8</v>
      </c>
      <c r="Z769" s="29" t="s">
        <v>8</v>
      </c>
      <c r="AA769" s="29" t="s">
        <v>8</v>
      </c>
      <c r="AB769" s="29" t="s">
        <v>8</v>
      </c>
      <c r="AC769" s="29">
        <v>20</v>
      </c>
      <c r="AD769" s="29" t="s">
        <v>8</v>
      </c>
      <c r="AE769" s="29" t="s">
        <v>8</v>
      </c>
      <c r="AF769" s="29" t="s">
        <v>8</v>
      </c>
      <c r="AG769" s="29" t="s">
        <v>8</v>
      </c>
      <c r="AH769" s="29" t="s">
        <v>8</v>
      </c>
      <c r="AI769" s="29" t="s">
        <v>8</v>
      </c>
      <c r="AJ769" s="29" t="s">
        <v>8</v>
      </c>
      <c r="AK769" s="29" t="s">
        <v>8</v>
      </c>
      <c r="AL769" s="29" t="s">
        <v>8</v>
      </c>
      <c r="AM769" s="29" t="s">
        <v>8</v>
      </c>
      <c r="AN769" s="29" t="s">
        <v>8</v>
      </c>
      <c r="AO769" s="29" t="s">
        <v>8</v>
      </c>
      <c r="AP769" s="29" t="s">
        <v>8</v>
      </c>
      <c r="AQ769" s="29" t="s">
        <v>8</v>
      </c>
      <c r="AR769" s="29" t="s">
        <v>8</v>
      </c>
      <c r="AS769" s="29" t="s">
        <v>8</v>
      </c>
      <c r="AT769" s="29" t="s">
        <v>8</v>
      </c>
      <c r="AU769" s="29" t="s">
        <v>8</v>
      </c>
      <c r="AV769" s="29" t="s">
        <v>8</v>
      </c>
      <c r="AW769" s="29" t="s">
        <v>8</v>
      </c>
      <c r="AX769" s="29" t="s">
        <v>8</v>
      </c>
      <c r="AY769" s="29" t="s">
        <v>8</v>
      </c>
      <c r="AZ769" s="29" t="s">
        <v>8</v>
      </c>
      <c r="BA769" s="29" t="s">
        <v>8</v>
      </c>
      <c r="BB769" s="29" t="s">
        <v>8</v>
      </c>
      <c r="BC769" s="29" t="s">
        <v>8</v>
      </c>
      <c r="BD769" s="29" t="s">
        <v>8</v>
      </c>
      <c r="BE769" s="29" t="s">
        <v>8</v>
      </c>
      <c r="BF769" s="29" t="s">
        <v>8</v>
      </c>
      <c r="BG769" s="29" t="s">
        <v>8</v>
      </c>
      <c r="BH769" s="29" t="s">
        <v>8</v>
      </c>
      <c r="BI769" s="29" t="s">
        <v>8</v>
      </c>
      <c r="BJ769" s="29" t="s">
        <v>8</v>
      </c>
      <c r="BK769" s="29" t="s">
        <v>8</v>
      </c>
      <c r="BL769" s="29" t="s">
        <v>8</v>
      </c>
      <c r="BM769" s="29" t="s">
        <v>8</v>
      </c>
      <c r="BN769" s="29" t="s">
        <v>8</v>
      </c>
      <c r="BO769" s="29" t="s">
        <v>8</v>
      </c>
      <c r="BP769" s="29" t="s">
        <v>8</v>
      </c>
      <c r="BQ769" s="29" t="s">
        <v>8</v>
      </c>
      <c r="BR769" s="29" t="s">
        <v>8</v>
      </c>
      <c r="BS769" s="29" t="s">
        <v>19234</v>
      </c>
    </row>
    <row r="770" spans="1:84" x14ac:dyDescent="0.25">
      <c r="A770" s="29" t="s">
        <v>19288</v>
      </c>
      <c r="B770" s="29" t="b">
        <v>1</v>
      </c>
      <c r="C770" s="29" t="b">
        <v>0</v>
      </c>
      <c r="D770" s="29" t="b">
        <v>0</v>
      </c>
      <c r="E770" s="29" t="b">
        <v>0</v>
      </c>
      <c r="F770" s="29" t="b">
        <v>0</v>
      </c>
      <c r="G770" s="29" t="b">
        <v>1</v>
      </c>
      <c r="H770" s="29" t="b">
        <v>0</v>
      </c>
      <c r="I770" s="29" t="b">
        <v>0</v>
      </c>
      <c r="J770" s="29">
        <v>1</v>
      </c>
      <c r="K770" s="29" t="s">
        <v>11500</v>
      </c>
      <c r="L770" s="29" t="s">
        <v>11501</v>
      </c>
      <c r="M770" s="29" t="s">
        <v>11502</v>
      </c>
      <c r="N770" s="29" t="s">
        <v>11503</v>
      </c>
    </row>
    <row r="771" spans="1:84" x14ac:dyDescent="0.25">
      <c r="A771" s="29" t="s">
        <v>11504</v>
      </c>
      <c r="B771" s="29">
        <v>310410942995952</v>
      </c>
      <c r="C771" s="29">
        <v>8.9014103279429894E+19</v>
      </c>
      <c r="D771" s="29">
        <v>353118083539513</v>
      </c>
      <c r="E771" s="29">
        <v>55</v>
      </c>
      <c r="F771" s="29">
        <v>6</v>
      </c>
      <c r="G771" s="29">
        <v>1736</v>
      </c>
      <c r="H771" s="29">
        <v>1736</v>
      </c>
      <c r="I771" s="29" t="s">
        <v>11505</v>
      </c>
      <c r="J771" s="29" t="s">
        <v>11506</v>
      </c>
      <c r="K771" s="50">
        <v>2.37813737616935E+16</v>
      </c>
      <c r="L771" s="50">
        <v>9041631667363330</v>
      </c>
      <c r="M771" s="50">
        <v>-3803008984176150</v>
      </c>
      <c r="N771" s="29" t="s">
        <v>18978</v>
      </c>
      <c r="O771" s="29">
        <v>3</v>
      </c>
      <c r="P771" s="29">
        <v>1</v>
      </c>
      <c r="Q771" s="29" t="s">
        <v>19289</v>
      </c>
      <c r="R771" s="29" t="s">
        <v>8</v>
      </c>
      <c r="S771" s="29" t="s">
        <v>8</v>
      </c>
      <c r="T771" s="29" t="s">
        <v>8</v>
      </c>
      <c r="U771" s="29" t="s">
        <v>8</v>
      </c>
      <c r="V771" s="29" t="s">
        <v>8</v>
      </c>
      <c r="W771" s="29" t="s">
        <v>8</v>
      </c>
      <c r="X771" s="29" t="s">
        <v>8</v>
      </c>
      <c r="Y771" s="29" t="s">
        <v>8</v>
      </c>
      <c r="Z771" s="29" t="s">
        <v>8</v>
      </c>
      <c r="AA771" s="29" t="s">
        <v>8</v>
      </c>
      <c r="AB771" s="29" t="s">
        <v>8</v>
      </c>
      <c r="AC771" s="29">
        <v>10</v>
      </c>
      <c r="AD771" s="29" t="s">
        <v>8</v>
      </c>
      <c r="AE771" s="29" t="s">
        <v>8</v>
      </c>
      <c r="AF771" s="29" t="s">
        <v>8</v>
      </c>
      <c r="AG771" s="29" t="s">
        <v>8</v>
      </c>
      <c r="AH771" s="29" t="s">
        <v>8</v>
      </c>
      <c r="AI771" s="29" t="s">
        <v>8</v>
      </c>
      <c r="AJ771" s="29" t="s">
        <v>8</v>
      </c>
      <c r="AK771" s="29" t="s">
        <v>8</v>
      </c>
      <c r="AL771" s="29" t="s">
        <v>8</v>
      </c>
      <c r="AM771" s="29" t="s">
        <v>8</v>
      </c>
      <c r="AN771" s="29" t="s">
        <v>8</v>
      </c>
      <c r="AO771" s="29" t="s">
        <v>8</v>
      </c>
      <c r="AP771" s="29" t="s">
        <v>8</v>
      </c>
      <c r="AQ771" s="29" t="s">
        <v>8</v>
      </c>
      <c r="AR771" s="29" t="s">
        <v>8</v>
      </c>
      <c r="AS771" s="29" t="s">
        <v>8</v>
      </c>
      <c r="AT771" s="29" t="s">
        <v>8</v>
      </c>
      <c r="AU771" s="29" t="s">
        <v>8</v>
      </c>
      <c r="AV771" s="29" t="s">
        <v>8</v>
      </c>
      <c r="AW771" s="29" t="s">
        <v>8</v>
      </c>
      <c r="AX771" s="29" t="s">
        <v>8</v>
      </c>
      <c r="AY771" s="29" t="s">
        <v>8</v>
      </c>
      <c r="AZ771" s="29" t="s">
        <v>8</v>
      </c>
      <c r="BA771" s="29" t="s">
        <v>8</v>
      </c>
      <c r="BB771" s="29" t="s">
        <v>8</v>
      </c>
      <c r="BC771" s="29" t="s">
        <v>8</v>
      </c>
      <c r="BD771" s="29" t="s">
        <v>8</v>
      </c>
      <c r="BE771" s="29" t="s">
        <v>8</v>
      </c>
      <c r="BF771" s="29" t="s">
        <v>8</v>
      </c>
      <c r="BG771" s="29" t="s">
        <v>8</v>
      </c>
      <c r="BH771" s="29" t="s">
        <v>8</v>
      </c>
      <c r="BI771" s="29" t="s">
        <v>8</v>
      </c>
      <c r="BJ771" s="29" t="s">
        <v>8</v>
      </c>
      <c r="BK771" s="29" t="s">
        <v>8</v>
      </c>
      <c r="BL771" s="29" t="s">
        <v>8</v>
      </c>
      <c r="BM771" s="29" t="s">
        <v>8</v>
      </c>
      <c r="BN771" s="29" t="s">
        <v>8</v>
      </c>
      <c r="BO771" s="29" t="s">
        <v>8</v>
      </c>
      <c r="BP771" s="29" t="s">
        <v>8</v>
      </c>
      <c r="BQ771" s="29" t="s">
        <v>8</v>
      </c>
      <c r="BR771" s="29" t="s">
        <v>8</v>
      </c>
      <c r="BS771" s="29" t="s">
        <v>19234</v>
      </c>
    </row>
    <row r="772" spans="1:84" x14ac:dyDescent="0.25">
      <c r="A772" s="29" t="s">
        <v>19290</v>
      </c>
      <c r="B772" s="29" t="b">
        <v>1</v>
      </c>
      <c r="C772" s="29" t="b">
        <v>0</v>
      </c>
      <c r="D772" s="29" t="b">
        <v>0</v>
      </c>
      <c r="E772" s="29" t="b">
        <v>0</v>
      </c>
      <c r="F772" s="29" t="b">
        <v>0</v>
      </c>
      <c r="G772" s="29" t="b">
        <v>1</v>
      </c>
      <c r="H772" s="29" t="b">
        <v>0</v>
      </c>
      <c r="I772" s="29" t="b">
        <v>0</v>
      </c>
      <c r="J772" s="29">
        <v>1</v>
      </c>
      <c r="K772" s="29" t="s">
        <v>11507</v>
      </c>
      <c r="L772" s="29" t="s">
        <v>11508</v>
      </c>
      <c r="M772" s="29" t="s">
        <v>11509</v>
      </c>
      <c r="N772" s="29" t="s">
        <v>11510</v>
      </c>
    </row>
    <row r="773" spans="1:84" x14ac:dyDescent="0.25">
      <c r="A773" s="29" t="s">
        <v>11511</v>
      </c>
      <c r="B773" s="29">
        <v>310410942995952</v>
      </c>
      <c r="C773" s="29">
        <v>8.9014103279429894E+19</v>
      </c>
      <c r="D773" s="29">
        <v>353118083539513</v>
      </c>
      <c r="E773" s="29">
        <v>55</v>
      </c>
      <c r="F773" s="29">
        <v>6</v>
      </c>
      <c r="G773" s="29">
        <v>1737</v>
      </c>
      <c r="H773" s="29">
        <v>1737</v>
      </c>
      <c r="I773" s="29" t="s">
        <v>11512</v>
      </c>
      <c r="J773" s="29" t="s">
        <v>11513</v>
      </c>
      <c r="K773" s="50">
        <v>2.37828349361691E+16</v>
      </c>
      <c r="L773" s="50">
        <v>9041790582058340</v>
      </c>
      <c r="M773" s="50">
        <v>-5884356398532530</v>
      </c>
      <c r="N773" s="29" t="s">
        <v>18977</v>
      </c>
      <c r="O773" s="29">
        <v>3</v>
      </c>
      <c r="P773" s="29">
        <v>1</v>
      </c>
      <c r="Q773" s="29" t="s">
        <v>19291</v>
      </c>
      <c r="R773" s="29" t="s">
        <v>8</v>
      </c>
      <c r="S773" s="29" t="s">
        <v>8</v>
      </c>
      <c r="T773" s="29" t="s">
        <v>8</v>
      </c>
      <c r="U773" s="29" t="s">
        <v>8</v>
      </c>
      <c r="V773" s="29" t="s">
        <v>8</v>
      </c>
      <c r="W773" s="29" t="s">
        <v>8</v>
      </c>
      <c r="X773" s="29" t="s">
        <v>8</v>
      </c>
      <c r="Y773" s="29" t="s">
        <v>8</v>
      </c>
      <c r="Z773" s="29" t="s">
        <v>8</v>
      </c>
      <c r="AA773" s="29" t="s">
        <v>8</v>
      </c>
      <c r="AB773" s="29" t="s">
        <v>8</v>
      </c>
      <c r="AC773" s="29">
        <v>5</v>
      </c>
      <c r="AD773" s="29" t="s">
        <v>8</v>
      </c>
      <c r="AE773" s="29" t="s">
        <v>8</v>
      </c>
      <c r="AF773" s="29" t="s">
        <v>8</v>
      </c>
      <c r="AG773" s="29" t="s">
        <v>8</v>
      </c>
      <c r="AH773" s="29" t="s">
        <v>8</v>
      </c>
      <c r="AI773" s="29" t="s">
        <v>8</v>
      </c>
      <c r="AJ773" s="29" t="s">
        <v>8</v>
      </c>
      <c r="AK773" s="29" t="s">
        <v>8</v>
      </c>
      <c r="AL773" s="29" t="s">
        <v>8</v>
      </c>
      <c r="AM773" s="29" t="s">
        <v>8</v>
      </c>
      <c r="AN773" s="29" t="s">
        <v>8</v>
      </c>
      <c r="AO773" s="29" t="s">
        <v>8</v>
      </c>
      <c r="AP773" s="29" t="s">
        <v>8</v>
      </c>
      <c r="AQ773" s="29" t="s">
        <v>8</v>
      </c>
      <c r="AR773" s="29" t="s">
        <v>8</v>
      </c>
      <c r="AS773" s="29" t="s">
        <v>8</v>
      </c>
      <c r="AT773" s="29" t="s">
        <v>8</v>
      </c>
      <c r="AU773" s="29" t="s">
        <v>8</v>
      </c>
      <c r="AV773" s="29" t="s">
        <v>8</v>
      </c>
      <c r="AW773" s="29" t="s">
        <v>8</v>
      </c>
      <c r="AX773" s="29" t="s">
        <v>8</v>
      </c>
      <c r="AY773" s="29" t="s">
        <v>8</v>
      </c>
      <c r="AZ773" s="29" t="s">
        <v>8</v>
      </c>
      <c r="BA773" s="29" t="s">
        <v>8</v>
      </c>
      <c r="BB773" s="29" t="s">
        <v>8</v>
      </c>
      <c r="BC773" s="29" t="s">
        <v>8</v>
      </c>
      <c r="BD773" s="29" t="s">
        <v>8</v>
      </c>
      <c r="BE773" s="29" t="s">
        <v>8</v>
      </c>
      <c r="BF773" s="29" t="s">
        <v>8</v>
      </c>
      <c r="BG773" s="29" t="s">
        <v>8</v>
      </c>
      <c r="BH773" s="29" t="s">
        <v>8</v>
      </c>
      <c r="BI773" s="29" t="s">
        <v>8</v>
      </c>
      <c r="BJ773" s="29" t="s">
        <v>8</v>
      </c>
      <c r="BK773" s="29" t="s">
        <v>8</v>
      </c>
      <c r="BL773" s="29" t="s">
        <v>8</v>
      </c>
      <c r="BM773" s="29" t="s">
        <v>8</v>
      </c>
      <c r="BN773" s="29" t="s">
        <v>8</v>
      </c>
      <c r="BO773" s="29" t="s">
        <v>8</v>
      </c>
      <c r="BP773" s="29" t="s">
        <v>8</v>
      </c>
      <c r="BQ773" s="29" t="s">
        <v>8</v>
      </c>
      <c r="BR773" s="29" t="s">
        <v>8</v>
      </c>
      <c r="BS773" s="29" t="s">
        <v>11492</v>
      </c>
      <c r="BT773" s="29" t="b">
        <v>1</v>
      </c>
      <c r="BU773" s="29" t="b">
        <v>0</v>
      </c>
      <c r="BV773" s="29" t="b">
        <v>0</v>
      </c>
      <c r="BW773" s="29" t="b">
        <v>0</v>
      </c>
      <c r="BX773" s="29" t="b">
        <v>0</v>
      </c>
      <c r="BY773" s="29" t="b">
        <v>1</v>
      </c>
      <c r="BZ773" s="29" t="b">
        <v>0</v>
      </c>
      <c r="CA773" s="29" t="b">
        <v>0</v>
      </c>
      <c r="CB773" s="29">
        <v>1</v>
      </c>
      <c r="CC773" s="29" t="s">
        <v>11514</v>
      </c>
      <c r="CD773" s="29" t="s">
        <v>11515</v>
      </c>
      <c r="CE773" s="29" t="s">
        <v>11516</v>
      </c>
      <c r="CF773" s="29" t="s">
        <v>11517</v>
      </c>
    </row>
    <row r="774" spans="1:84" x14ac:dyDescent="0.25">
      <c r="A774" s="29" t="s">
        <v>11518</v>
      </c>
      <c r="B774" s="29">
        <v>310410942995952</v>
      </c>
      <c r="C774" s="29">
        <v>8.9014103279429894E+19</v>
      </c>
      <c r="D774" s="29">
        <v>353118083539513</v>
      </c>
      <c r="E774" s="29">
        <v>55</v>
      </c>
      <c r="F774" s="29">
        <v>6</v>
      </c>
      <c r="G774" s="29">
        <v>1738</v>
      </c>
      <c r="H774" s="29">
        <v>1738</v>
      </c>
      <c r="I774" s="29" t="s">
        <v>11519</v>
      </c>
      <c r="J774" s="29" t="s">
        <v>11520</v>
      </c>
      <c r="K774" s="50">
        <v>2378713566040900</v>
      </c>
      <c r="L774" s="50">
        <v>904178437255302</v>
      </c>
      <c r="M774" s="50">
        <v>-4.0956839390754096E+16</v>
      </c>
      <c r="N774" s="29" t="s">
        <v>18978</v>
      </c>
      <c r="O774" s="29">
        <v>3</v>
      </c>
      <c r="P774" s="29">
        <v>1</v>
      </c>
      <c r="Q774" s="29" t="s">
        <v>19292</v>
      </c>
      <c r="R774" s="29" t="s">
        <v>8</v>
      </c>
      <c r="S774" s="29" t="s">
        <v>8</v>
      </c>
      <c r="T774" s="29" t="s">
        <v>8</v>
      </c>
      <c r="U774" s="29" t="s">
        <v>8</v>
      </c>
      <c r="V774" s="29" t="s">
        <v>8</v>
      </c>
      <c r="W774" s="29" t="s">
        <v>8</v>
      </c>
      <c r="X774" s="29" t="s">
        <v>8</v>
      </c>
      <c r="Y774" s="29" t="s">
        <v>8</v>
      </c>
      <c r="Z774" s="29" t="s">
        <v>8</v>
      </c>
      <c r="AA774" s="29" t="s">
        <v>8</v>
      </c>
      <c r="AB774" s="29" t="s">
        <v>8</v>
      </c>
      <c r="AC774" s="29">
        <v>10</v>
      </c>
      <c r="AD774" s="29" t="s">
        <v>8</v>
      </c>
      <c r="AE774" s="29" t="s">
        <v>8</v>
      </c>
      <c r="AF774" s="29" t="s">
        <v>8</v>
      </c>
      <c r="AG774" s="29" t="s">
        <v>8</v>
      </c>
      <c r="AH774" s="29" t="s">
        <v>8</v>
      </c>
      <c r="AI774" s="29" t="s">
        <v>8</v>
      </c>
      <c r="AJ774" s="29" t="s">
        <v>8</v>
      </c>
      <c r="AK774" s="29" t="s">
        <v>8</v>
      </c>
      <c r="AL774" s="29" t="s">
        <v>8</v>
      </c>
      <c r="AM774" s="29" t="s">
        <v>8</v>
      </c>
      <c r="AN774" s="29" t="s">
        <v>8</v>
      </c>
      <c r="AO774" s="29" t="s">
        <v>8</v>
      </c>
      <c r="AP774" s="29" t="s">
        <v>8</v>
      </c>
      <c r="AQ774" s="29" t="s">
        <v>8</v>
      </c>
      <c r="AR774" s="29" t="s">
        <v>8</v>
      </c>
      <c r="AS774" s="29" t="s">
        <v>8</v>
      </c>
      <c r="AT774" s="29" t="s">
        <v>8</v>
      </c>
      <c r="AU774" s="29" t="s">
        <v>8</v>
      </c>
      <c r="AV774" s="29" t="s">
        <v>8</v>
      </c>
      <c r="AW774" s="29" t="s">
        <v>8</v>
      </c>
      <c r="AX774" s="29" t="s">
        <v>8</v>
      </c>
      <c r="AY774" s="29" t="s">
        <v>8</v>
      </c>
      <c r="AZ774" s="29" t="s">
        <v>8</v>
      </c>
      <c r="BA774" s="29" t="s">
        <v>8</v>
      </c>
      <c r="BB774" s="29" t="s">
        <v>8</v>
      </c>
      <c r="BC774" s="29" t="s">
        <v>8</v>
      </c>
      <c r="BD774" s="29" t="s">
        <v>8</v>
      </c>
      <c r="BE774" s="29" t="s">
        <v>8</v>
      </c>
      <c r="BF774" s="29" t="s">
        <v>8</v>
      </c>
      <c r="BG774" s="29" t="s">
        <v>8</v>
      </c>
      <c r="BH774" s="29" t="s">
        <v>8</v>
      </c>
      <c r="BI774" s="29" t="s">
        <v>8</v>
      </c>
      <c r="BJ774" s="29" t="s">
        <v>8</v>
      </c>
      <c r="BK774" s="29" t="s">
        <v>8</v>
      </c>
      <c r="BL774" s="29" t="s">
        <v>8</v>
      </c>
      <c r="BM774" s="29" t="s">
        <v>8</v>
      </c>
      <c r="BN774" s="29" t="s">
        <v>8</v>
      </c>
      <c r="BO774" s="29" t="s">
        <v>8</v>
      </c>
      <c r="BP774" s="29" t="s">
        <v>8</v>
      </c>
      <c r="BQ774" s="29" t="s">
        <v>8</v>
      </c>
      <c r="BR774" s="29" t="s">
        <v>8</v>
      </c>
      <c r="BS774" s="29" t="s">
        <v>11492</v>
      </c>
    </row>
    <row r="775" spans="1:84" x14ac:dyDescent="0.25">
      <c r="A775" s="29" t="s">
        <v>19293</v>
      </c>
      <c r="B775" s="29" t="b">
        <v>1</v>
      </c>
      <c r="C775" s="29" t="b">
        <v>0</v>
      </c>
      <c r="D775" s="29" t="b">
        <v>0</v>
      </c>
      <c r="E775" s="29" t="b">
        <v>0</v>
      </c>
      <c r="F775" s="29" t="b">
        <v>0</v>
      </c>
      <c r="G775" s="29" t="b">
        <v>1</v>
      </c>
      <c r="H775" s="29" t="b">
        <v>0</v>
      </c>
      <c r="I775" s="29" t="b">
        <v>0</v>
      </c>
      <c r="J775" s="29">
        <v>1</v>
      </c>
      <c r="K775" s="29" t="s">
        <v>11521</v>
      </c>
      <c r="L775" s="29" t="s">
        <v>11522</v>
      </c>
      <c r="M775" s="29" t="s">
        <v>11523</v>
      </c>
      <c r="N775" s="29" t="s">
        <v>11524</v>
      </c>
    </row>
    <row r="776" spans="1:84" x14ac:dyDescent="0.25">
      <c r="A776" s="29" t="s">
        <v>11525</v>
      </c>
      <c r="B776" s="29">
        <v>310410942995952</v>
      </c>
      <c r="C776" s="29">
        <v>8.9014103279429894E+19</v>
      </c>
      <c r="D776" s="29">
        <v>353118083539513</v>
      </c>
      <c r="E776" s="29">
        <v>55</v>
      </c>
      <c r="F776" s="29">
        <v>6</v>
      </c>
      <c r="G776" s="29">
        <v>1739</v>
      </c>
      <c r="H776" s="29">
        <v>1739</v>
      </c>
      <c r="I776" s="29" t="s">
        <v>11526</v>
      </c>
      <c r="J776" s="29" t="s">
        <v>11527</v>
      </c>
      <c r="K776" s="50">
        <v>2.37915741490782E+16</v>
      </c>
      <c r="L776" s="50">
        <v>904165901255727</v>
      </c>
      <c r="M776" s="50">
        <v>-5551803020091320</v>
      </c>
      <c r="N776" s="29" t="s">
        <v>18978</v>
      </c>
      <c r="O776" s="29">
        <v>3</v>
      </c>
      <c r="P776" s="29">
        <v>1</v>
      </c>
      <c r="Q776" s="29" t="s">
        <v>19294</v>
      </c>
      <c r="R776" s="29" t="s">
        <v>8</v>
      </c>
      <c r="S776" s="29" t="s">
        <v>8</v>
      </c>
      <c r="T776" s="29" t="s">
        <v>8</v>
      </c>
      <c r="U776" s="29" t="s">
        <v>8</v>
      </c>
      <c r="V776" s="29" t="s">
        <v>8</v>
      </c>
      <c r="W776" s="29" t="s">
        <v>8</v>
      </c>
      <c r="X776" s="29" t="s">
        <v>8</v>
      </c>
      <c r="Y776" s="29" t="s">
        <v>8</v>
      </c>
      <c r="Z776" s="29" t="s">
        <v>8</v>
      </c>
      <c r="AA776" s="29" t="s">
        <v>8</v>
      </c>
      <c r="AB776" s="29" t="s">
        <v>8</v>
      </c>
      <c r="AC776" s="29">
        <v>25</v>
      </c>
      <c r="AD776" s="29" t="s">
        <v>8</v>
      </c>
      <c r="AE776" s="29" t="s">
        <v>8</v>
      </c>
      <c r="AF776" s="29" t="s">
        <v>8</v>
      </c>
      <c r="AG776" s="29" t="s">
        <v>8</v>
      </c>
      <c r="AH776" s="29" t="s">
        <v>8</v>
      </c>
      <c r="AI776" s="29" t="s">
        <v>8</v>
      </c>
      <c r="AJ776" s="29" t="s">
        <v>8</v>
      </c>
      <c r="AK776" s="29" t="s">
        <v>8</v>
      </c>
      <c r="AL776" s="29" t="s">
        <v>8</v>
      </c>
      <c r="AM776" s="29" t="s">
        <v>8</v>
      </c>
      <c r="AN776" s="29" t="s">
        <v>8</v>
      </c>
      <c r="AO776" s="29" t="s">
        <v>8</v>
      </c>
      <c r="AP776" s="29" t="s">
        <v>8</v>
      </c>
      <c r="AQ776" s="29" t="s">
        <v>8</v>
      </c>
      <c r="AR776" s="29" t="s">
        <v>8</v>
      </c>
      <c r="AS776" s="29" t="s">
        <v>8</v>
      </c>
      <c r="AT776" s="29" t="s">
        <v>8</v>
      </c>
      <c r="AU776" s="29" t="s">
        <v>8</v>
      </c>
      <c r="AV776" s="29" t="s">
        <v>8</v>
      </c>
      <c r="AW776" s="29" t="s">
        <v>8</v>
      </c>
      <c r="AX776" s="29" t="s">
        <v>8</v>
      </c>
      <c r="AY776" s="29" t="s">
        <v>8</v>
      </c>
      <c r="AZ776" s="29" t="s">
        <v>8</v>
      </c>
      <c r="BA776" s="29" t="s">
        <v>8</v>
      </c>
      <c r="BB776" s="29" t="s">
        <v>8</v>
      </c>
      <c r="BC776" s="29" t="s">
        <v>8</v>
      </c>
      <c r="BD776" s="29" t="s">
        <v>8</v>
      </c>
      <c r="BE776" s="29" t="s">
        <v>8</v>
      </c>
      <c r="BF776" s="29" t="s">
        <v>8</v>
      </c>
      <c r="BG776" s="29" t="s">
        <v>8</v>
      </c>
      <c r="BH776" s="29" t="s">
        <v>8</v>
      </c>
      <c r="BI776" s="29" t="s">
        <v>8</v>
      </c>
      <c r="BJ776" s="29" t="s">
        <v>8</v>
      </c>
      <c r="BK776" s="29" t="s">
        <v>8</v>
      </c>
      <c r="BL776" s="29" t="s">
        <v>8</v>
      </c>
      <c r="BM776" s="29" t="s">
        <v>8</v>
      </c>
      <c r="BN776" s="29" t="s">
        <v>8</v>
      </c>
      <c r="BO776" s="29" t="s">
        <v>8</v>
      </c>
      <c r="BP776" s="29" t="s">
        <v>8</v>
      </c>
      <c r="BQ776" s="29" t="s">
        <v>8</v>
      </c>
      <c r="BR776" s="29" t="s">
        <v>8</v>
      </c>
      <c r="BS776" s="29" t="s">
        <v>11492</v>
      </c>
    </row>
    <row r="777" spans="1:84" x14ac:dyDescent="0.25">
      <c r="A777" s="29" t="s">
        <v>19295</v>
      </c>
      <c r="B777" s="29" t="b">
        <v>1</v>
      </c>
      <c r="C777" s="29" t="b">
        <v>0</v>
      </c>
      <c r="D777" s="29" t="b">
        <v>0</v>
      </c>
      <c r="E777" s="29" t="b">
        <v>0</v>
      </c>
      <c r="F777" s="29" t="b">
        <v>0</v>
      </c>
      <c r="G777" s="29" t="b">
        <v>1</v>
      </c>
      <c r="H777" s="29" t="b">
        <v>0</v>
      </c>
      <c r="I777" s="29" t="b">
        <v>0</v>
      </c>
      <c r="J777" s="29">
        <v>1</v>
      </c>
      <c r="K777" s="29" t="s">
        <v>11528</v>
      </c>
      <c r="L777" s="29" t="s">
        <v>11529</v>
      </c>
      <c r="M777" s="29" t="s">
        <v>11530</v>
      </c>
      <c r="N777" s="29" t="s">
        <v>11531</v>
      </c>
    </row>
    <row r="778" spans="1:84" x14ac:dyDescent="0.25">
      <c r="A778" s="29" t="s">
        <v>11532</v>
      </c>
      <c r="B778" s="29">
        <v>310410942995952</v>
      </c>
      <c r="C778" s="29">
        <v>8.9014103279429894E+19</v>
      </c>
      <c r="D778" s="29">
        <v>353118083539513</v>
      </c>
      <c r="E778" s="29">
        <v>55</v>
      </c>
      <c r="F778" s="29">
        <v>6</v>
      </c>
      <c r="G778" s="29">
        <v>1740</v>
      </c>
      <c r="H778" s="29">
        <v>1740</v>
      </c>
      <c r="I778" s="29" t="s">
        <v>11533</v>
      </c>
      <c r="J778" s="29" t="s">
        <v>11534</v>
      </c>
      <c r="K778" s="50">
        <v>2379233821597310</v>
      </c>
      <c r="L778" s="50">
        <v>9041458020030350</v>
      </c>
      <c r="M778" s="50">
        <v>-4234682341901460</v>
      </c>
      <c r="N778" s="29" t="s">
        <v>18978</v>
      </c>
      <c r="O778" s="29">
        <v>2</v>
      </c>
      <c r="P778" s="29">
        <v>1</v>
      </c>
      <c r="Q778" s="29" t="s">
        <v>19050</v>
      </c>
      <c r="R778" s="29" t="s">
        <v>8</v>
      </c>
      <c r="S778" s="29" t="s">
        <v>8</v>
      </c>
      <c r="T778" s="29" t="s">
        <v>8</v>
      </c>
      <c r="U778" s="29" t="s">
        <v>8</v>
      </c>
      <c r="V778" s="29" t="s">
        <v>8</v>
      </c>
      <c r="W778" s="29" t="s">
        <v>8</v>
      </c>
      <c r="X778" s="29" t="s">
        <v>8</v>
      </c>
      <c r="Y778" s="29" t="s">
        <v>8</v>
      </c>
      <c r="Z778" s="29" t="s">
        <v>8</v>
      </c>
      <c r="AA778" s="29" t="s">
        <v>8</v>
      </c>
      <c r="AB778" s="29" t="s">
        <v>8</v>
      </c>
      <c r="AC778" s="29">
        <v>5</v>
      </c>
      <c r="AD778" s="29" t="s">
        <v>8</v>
      </c>
      <c r="AE778" s="29" t="s">
        <v>8</v>
      </c>
      <c r="AF778" s="29" t="s">
        <v>8</v>
      </c>
      <c r="AG778" s="29" t="s">
        <v>8</v>
      </c>
      <c r="AH778" s="29" t="s">
        <v>8</v>
      </c>
      <c r="AI778" s="29" t="s">
        <v>8</v>
      </c>
      <c r="AJ778" s="29" t="s">
        <v>8</v>
      </c>
      <c r="AK778" s="29" t="s">
        <v>8</v>
      </c>
      <c r="AL778" s="29" t="s">
        <v>8</v>
      </c>
      <c r="AM778" s="29" t="s">
        <v>8</v>
      </c>
      <c r="AN778" s="29" t="s">
        <v>8</v>
      </c>
      <c r="AO778" s="29" t="s">
        <v>8</v>
      </c>
      <c r="AP778" s="29" t="s">
        <v>8</v>
      </c>
      <c r="AQ778" s="29" t="s">
        <v>8</v>
      </c>
      <c r="AR778" s="29" t="s">
        <v>8</v>
      </c>
      <c r="AS778" s="29" t="s">
        <v>8</v>
      </c>
      <c r="AT778" s="29" t="s">
        <v>8</v>
      </c>
      <c r="AU778" s="29" t="s">
        <v>8</v>
      </c>
      <c r="AV778" s="29" t="s">
        <v>8</v>
      </c>
      <c r="AW778" s="29" t="s">
        <v>8</v>
      </c>
      <c r="AX778" s="29" t="s">
        <v>8</v>
      </c>
      <c r="AY778" s="29" t="s">
        <v>8</v>
      </c>
      <c r="AZ778" s="29" t="s">
        <v>8</v>
      </c>
      <c r="BA778" s="29" t="s">
        <v>8</v>
      </c>
      <c r="BB778" s="29" t="s">
        <v>8</v>
      </c>
      <c r="BC778" s="29" t="s">
        <v>8</v>
      </c>
      <c r="BD778" s="29" t="s">
        <v>8</v>
      </c>
      <c r="BE778" s="29" t="s">
        <v>8</v>
      </c>
      <c r="BF778" s="29" t="s">
        <v>8</v>
      </c>
      <c r="BG778" s="29" t="s">
        <v>8</v>
      </c>
      <c r="BH778" s="29" t="s">
        <v>8</v>
      </c>
      <c r="BI778" s="29" t="s">
        <v>8</v>
      </c>
      <c r="BJ778" s="29" t="s">
        <v>8</v>
      </c>
      <c r="BK778" s="29" t="s">
        <v>8</v>
      </c>
      <c r="BL778" s="29" t="s">
        <v>8</v>
      </c>
      <c r="BM778" s="29" t="s">
        <v>8</v>
      </c>
      <c r="BN778" s="29" t="s">
        <v>8</v>
      </c>
      <c r="BO778" s="29" t="s">
        <v>8</v>
      </c>
      <c r="BP778" s="29" t="s">
        <v>8</v>
      </c>
      <c r="BQ778" s="29" t="s">
        <v>8</v>
      </c>
      <c r="BR778" s="29" t="s">
        <v>8</v>
      </c>
      <c r="BS778" s="29" t="s">
        <v>19234</v>
      </c>
    </row>
    <row r="779" spans="1:84" x14ac:dyDescent="0.25">
      <c r="A779" s="29" t="s">
        <v>19296</v>
      </c>
      <c r="B779" s="29" t="b">
        <v>1</v>
      </c>
      <c r="C779" s="29" t="b">
        <v>0</v>
      </c>
      <c r="D779" s="29" t="b">
        <v>0</v>
      </c>
      <c r="E779" s="29" t="b">
        <v>0</v>
      </c>
      <c r="F779" s="29" t="b">
        <v>0</v>
      </c>
      <c r="G779" s="29" t="b">
        <v>1</v>
      </c>
      <c r="H779" s="29" t="b">
        <v>0</v>
      </c>
      <c r="I779" s="29" t="b">
        <v>0</v>
      </c>
      <c r="J779" s="29">
        <v>1</v>
      </c>
      <c r="K779" s="29" t="s">
        <v>11535</v>
      </c>
      <c r="L779" s="29" t="s">
        <v>11536</v>
      </c>
      <c r="M779" s="29" t="s">
        <v>11537</v>
      </c>
      <c r="N779" s="29" t="s">
        <v>11538</v>
      </c>
    </row>
    <row r="780" spans="1:84" x14ac:dyDescent="0.25">
      <c r="A780" s="29" t="s">
        <v>11539</v>
      </c>
      <c r="B780" s="29">
        <v>310410937271141</v>
      </c>
      <c r="C780" s="29">
        <v>8.9014103279372698E+19</v>
      </c>
      <c r="D780" s="29">
        <v>353118083209307</v>
      </c>
      <c r="E780" s="29">
        <v>33</v>
      </c>
      <c r="F780" s="29">
        <v>7</v>
      </c>
      <c r="G780" s="29">
        <v>1746</v>
      </c>
      <c r="H780" s="29">
        <v>1746</v>
      </c>
      <c r="I780" s="29" t="s">
        <v>11540</v>
      </c>
      <c r="J780" s="29" t="s">
        <v>11541</v>
      </c>
      <c r="K780" s="50">
        <v>2378307242057580</v>
      </c>
      <c r="L780" s="50">
        <v>9034375260563380</v>
      </c>
      <c r="M780" s="50">
        <v>-4026088657888140</v>
      </c>
      <c r="N780" s="29" t="s">
        <v>18972</v>
      </c>
      <c r="O780" s="29">
        <v>1</v>
      </c>
      <c r="P780" s="29">
        <v>1</v>
      </c>
      <c r="Q780" s="29" t="s">
        <v>8</v>
      </c>
      <c r="R780" s="29" t="s">
        <v>8</v>
      </c>
      <c r="S780" s="29" t="s">
        <v>8</v>
      </c>
      <c r="T780" s="29" t="s">
        <v>8</v>
      </c>
      <c r="U780" s="29" t="s">
        <v>8</v>
      </c>
      <c r="V780" s="29" t="s">
        <v>8</v>
      </c>
      <c r="W780" s="29" t="s">
        <v>8</v>
      </c>
      <c r="X780" s="29" t="s">
        <v>8</v>
      </c>
      <c r="Y780" s="29" t="s">
        <v>8</v>
      </c>
      <c r="Z780" s="29" t="s">
        <v>8</v>
      </c>
      <c r="AA780" s="29" t="s">
        <v>8</v>
      </c>
      <c r="AB780" s="29" t="s">
        <v>8</v>
      </c>
      <c r="AC780" s="29" t="s">
        <v>8</v>
      </c>
      <c r="AD780" s="29" t="s">
        <v>8</v>
      </c>
      <c r="AE780" s="29" t="s">
        <v>8</v>
      </c>
      <c r="AF780" s="29" t="s">
        <v>8</v>
      </c>
      <c r="AG780" s="29" t="s">
        <v>8</v>
      </c>
      <c r="AH780" s="29" t="s">
        <v>8</v>
      </c>
      <c r="AI780" s="29" t="s">
        <v>8</v>
      </c>
      <c r="AJ780" s="29" t="s">
        <v>8</v>
      </c>
      <c r="AK780" s="29" t="s">
        <v>8</v>
      </c>
      <c r="AL780" s="29" t="s">
        <v>8</v>
      </c>
      <c r="AM780" s="29" t="s">
        <v>8</v>
      </c>
      <c r="AN780" s="29" t="s">
        <v>8</v>
      </c>
      <c r="AO780" s="29" t="s">
        <v>8</v>
      </c>
      <c r="AP780" s="29" t="s">
        <v>8</v>
      </c>
      <c r="AQ780" s="29" t="s">
        <v>8</v>
      </c>
      <c r="AR780" s="29" t="s">
        <v>8</v>
      </c>
      <c r="AS780" s="29" t="s">
        <v>8</v>
      </c>
      <c r="AT780" s="29">
        <v>3</v>
      </c>
      <c r="AU780" s="29" t="s">
        <v>8</v>
      </c>
      <c r="AV780" s="29">
        <v>2</v>
      </c>
      <c r="AW780" s="29">
        <v>4</v>
      </c>
      <c r="AX780" s="29">
        <v>2</v>
      </c>
      <c r="AY780" s="29">
        <v>200</v>
      </c>
      <c r="AZ780" s="29">
        <v>1</v>
      </c>
      <c r="BA780" s="29" t="s">
        <v>8</v>
      </c>
      <c r="BB780" s="29" t="s">
        <v>8</v>
      </c>
      <c r="BC780" s="29" t="s">
        <v>8</v>
      </c>
      <c r="BD780" s="29" t="s">
        <v>8</v>
      </c>
      <c r="BE780" s="29" t="s">
        <v>8</v>
      </c>
      <c r="BF780" s="29" t="s">
        <v>8</v>
      </c>
      <c r="BG780" s="29" t="s">
        <v>8</v>
      </c>
      <c r="BH780" s="29" t="s">
        <v>8</v>
      </c>
      <c r="BI780" s="29" t="s">
        <v>8</v>
      </c>
      <c r="BJ780" s="29" t="s">
        <v>8</v>
      </c>
      <c r="BK780" s="29" t="s">
        <v>8</v>
      </c>
      <c r="BL780" s="29" t="s">
        <v>8</v>
      </c>
      <c r="BM780" s="29" t="s">
        <v>8</v>
      </c>
      <c r="BN780" s="29" t="s">
        <v>8</v>
      </c>
      <c r="BO780" s="29" t="s">
        <v>8</v>
      </c>
      <c r="BP780" s="29" t="s">
        <v>8</v>
      </c>
      <c r="BQ780" s="29" t="s">
        <v>8</v>
      </c>
      <c r="BR780" s="29" t="s">
        <v>8</v>
      </c>
      <c r="BS780" s="29" t="s">
        <v>6931</v>
      </c>
      <c r="BT780" s="29" t="b">
        <v>0</v>
      </c>
      <c r="BU780" s="29" t="b">
        <v>1</v>
      </c>
      <c r="BV780" s="29" t="b">
        <v>0</v>
      </c>
      <c r="BW780" s="29" t="b">
        <v>1</v>
      </c>
      <c r="BX780" s="29" t="b">
        <v>0</v>
      </c>
      <c r="BY780" s="29" t="b">
        <v>0</v>
      </c>
      <c r="BZ780" s="29" t="b">
        <v>0</v>
      </c>
      <c r="CA780" s="29" t="b">
        <v>0</v>
      </c>
      <c r="CB780" s="29">
        <v>1</v>
      </c>
      <c r="CC780" s="29" t="s">
        <v>11542</v>
      </c>
      <c r="CD780" s="29" t="s">
        <v>11543</v>
      </c>
      <c r="CE780" s="29" t="s">
        <v>11544</v>
      </c>
      <c r="CF780" s="29" t="s">
        <v>11545</v>
      </c>
    </row>
    <row r="781" spans="1:84" x14ac:dyDescent="0.25">
      <c r="A781" s="29" t="s">
        <v>11546</v>
      </c>
      <c r="B781" s="29">
        <v>310410937271141</v>
      </c>
      <c r="C781" s="29">
        <v>8.9014103279372698E+19</v>
      </c>
      <c r="D781" s="29">
        <v>353118083209307</v>
      </c>
      <c r="E781" s="29">
        <v>33</v>
      </c>
      <c r="F781" s="29">
        <v>9</v>
      </c>
      <c r="G781" s="29">
        <v>1741</v>
      </c>
      <c r="H781" s="29">
        <v>1741</v>
      </c>
      <c r="I781" s="29" t="s">
        <v>11547</v>
      </c>
      <c r="J781" s="29" t="s">
        <v>11548</v>
      </c>
      <c r="K781" s="50">
        <v>2.37820458563164E+16</v>
      </c>
      <c r="L781" s="50">
        <v>9034378766721950</v>
      </c>
      <c r="M781" s="50">
        <v>-3.16856534723513E+16</v>
      </c>
      <c r="N781" s="29" t="s">
        <v>18972</v>
      </c>
      <c r="O781" s="29">
        <v>1</v>
      </c>
      <c r="P781" s="29">
        <v>1</v>
      </c>
      <c r="Q781" s="29" t="s">
        <v>18997</v>
      </c>
      <c r="R781" s="29" t="s">
        <v>8</v>
      </c>
      <c r="S781" s="29" t="s">
        <v>8</v>
      </c>
      <c r="T781" s="29" t="s">
        <v>8</v>
      </c>
      <c r="U781" s="29" t="s">
        <v>8</v>
      </c>
      <c r="V781" s="29">
        <v>5</v>
      </c>
      <c r="W781" s="29" t="s">
        <v>11549</v>
      </c>
      <c r="X781" s="29">
        <v>1</v>
      </c>
      <c r="Y781" s="29">
        <v>0</v>
      </c>
      <c r="Z781" s="29">
        <v>2</v>
      </c>
      <c r="AA781" s="29" t="s">
        <v>18988</v>
      </c>
      <c r="AB781" s="29" t="s">
        <v>18974</v>
      </c>
      <c r="AC781" s="29" t="s">
        <v>8</v>
      </c>
      <c r="AD781" s="29" t="s">
        <v>8</v>
      </c>
      <c r="AE781" s="29" t="s">
        <v>8</v>
      </c>
      <c r="AF781" s="29" t="s">
        <v>8</v>
      </c>
      <c r="AG781" s="29" t="s">
        <v>8</v>
      </c>
      <c r="AH781" s="29" t="s">
        <v>8</v>
      </c>
      <c r="AI781" s="29" t="s">
        <v>8</v>
      </c>
      <c r="AJ781" s="29" t="s">
        <v>8</v>
      </c>
      <c r="AK781" s="29" t="s">
        <v>8</v>
      </c>
      <c r="AL781" s="29" t="s">
        <v>8</v>
      </c>
      <c r="AM781" s="29" t="s">
        <v>8</v>
      </c>
      <c r="AN781" s="29" t="s">
        <v>8</v>
      </c>
      <c r="AO781" s="29" t="s">
        <v>8</v>
      </c>
      <c r="AP781" s="29" t="s">
        <v>8</v>
      </c>
      <c r="AQ781" s="29" t="s">
        <v>8</v>
      </c>
      <c r="AR781" s="29" t="s">
        <v>8</v>
      </c>
      <c r="AS781" s="29" t="s">
        <v>8</v>
      </c>
      <c r="AT781" s="29" t="s">
        <v>8</v>
      </c>
      <c r="AU781" s="29" t="s">
        <v>8</v>
      </c>
      <c r="AV781" s="29" t="s">
        <v>8</v>
      </c>
      <c r="AW781" s="29" t="s">
        <v>8</v>
      </c>
      <c r="AX781" s="29" t="s">
        <v>8</v>
      </c>
      <c r="AY781" s="29" t="s">
        <v>8</v>
      </c>
      <c r="AZ781" s="29" t="s">
        <v>8</v>
      </c>
      <c r="BA781" s="29" t="s">
        <v>8</v>
      </c>
      <c r="BB781" s="29" t="s">
        <v>8</v>
      </c>
      <c r="BC781" s="29" t="s">
        <v>8</v>
      </c>
      <c r="BD781" s="29" t="s">
        <v>8</v>
      </c>
      <c r="BE781" s="29" t="s">
        <v>8</v>
      </c>
      <c r="BF781" s="29" t="s">
        <v>8</v>
      </c>
      <c r="BG781" s="29" t="s">
        <v>8</v>
      </c>
      <c r="BH781" s="29" t="s">
        <v>8</v>
      </c>
      <c r="BI781" s="29" t="s">
        <v>8</v>
      </c>
      <c r="BJ781" s="29" t="s">
        <v>8</v>
      </c>
      <c r="BK781" s="29" t="s">
        <v>8</v>
      </c>
      <c r="BL781" s="29" t="s">
        <v>8</v>
      </c>
      <c r="BM781" s="29" t="s">
        <v>8</v>
      </c>
      <c r="BN781" s="29" t="s">
        <v>8</v>
      </c>
      <c r="BO781" s="29" t="s">
        <v>8</v>
      </c>
      <c r="BP781" s="29" t="s">
        <v>8</v>
      </c>
      <c r="BQ781" s="29" t="s">
        <v>8</v>
      </c>
      <c r="BR781" s="29" t="s">
        <v>8</v>
      </c>
      <c r="BS781" s="29" t="s">
        <v>6931</v>
      </c>
      <c r="BT781" s="29" t="b">
        <v>0</v>
      </c>
      <c r="BU781" s="29" t="b">
        <v>1</v>
      </c>
      <c r="BV781" s="29" t="b">
        <v>0</v>
      </c>
      <c r="BW781" s="29" t="b">
        <v>1</v>
      </c>
      <c r="BX781" s="29" t="b">
        <v>0</v>
      </c>
      <c r="BY781" s="29" t="b">
        <v>0</v>
      </c>
      <c r="BZ781" s="29" t="b">
        <v>0</v>
      </c>
      <c r="CA781" s="29" t="b">
        <v>0</v>
      </c>
      <c r="CB781" s="29">
        <v>1</v>
      </c>
      <c r="CC781" s="29" t="s">
        <v>11550</v>
      </c>
      <c r="CD781" s="29" t="s">
        <v>11551</v>
      </c>
      <c r="CE781" s="29" t="s">
        <v>11552</v>
      </c>
      <c r="CF781" s="29" t="s">
        <v>11553</v>
      </c>
    </row>
    <row r="782" spans="1:84" x14ac:dyDescent="0.25">
      <c r="A782" s="29" t="s">
        <v>11554</v>
      </c>
      <c r="B782" s="29">
        <v>310410937271141</v>
      </c>
      <c r="C782" s="29">
        <v>8.9014103279372698E+19</v>
      </c>
      <c r="D782" s="29">
        <v>353118083209307</v>
      </c>
      <c r="E782" s="29">
        <v>33</v>
      </c>
      <c r="F782" s="29">
        <v>7</v>
      </c>
      <c r="G782" s="29">
        <v>1747</v>
      </c>
      <c r="H782" s="29">
        <v>1747</v>
      </c>
      <c r="I782" s="29" t="s">
        <v>11555</v>
      </c>
      <c r="J782" s="29" t="s">
        <v>11556</v>
      </c>
      <c r="K782" s="50">
        <v>2.37827338380723E+16</v>
      </c>
      <c r="L782" s="50">
        <v>9034279979193960</v>
      </c>
      <c r="M782" s="50">
        <v>-2.7999024926911E+16</v>
      </c>
      <c r="N782" s="29" t="s">
        <v>18972</v>
      </c>
      <c r="O782" s="29">
        <v>1</v>
      </c>
      <c r="P782" s="29">
        <v>1</v>
      </c>
      <c r="Q782" s="29" t="s">
        <v>8</v>
      </c>
      <c r="R782" s="29" t="s">
        <v>8</v>
      </c>
      <c r="S782" s="29" t="s">
        <v>8</v>
      </c>
      <c r="T782" s="29" t="s">
        <v>8</v>
      </c>
      <c r="U782" s="29" t="s">
        <v>8</v>
      </c>
      <c r="V782" s="29" t="s">
        <v>8</v>
      </c>
      <c r="W782" s="29" t="s">
        <v>8</v>
      </c>
      <c r="X782" s="29" t="s">
        <v>8</v>
      </c>
      <c r="Y782" s="29" t="s">
        <v>8</v>
      </c>
      <c r="Z782" s="29" t="s">
        <v>8</v>
      </c>
      <c r="AA782" s="29" t="s">
        <v>8</v>
      </c>
      <c r="AB782" s="29" t="s">
        <v>8</v>
      </c>
      <c r="AC782" s="29" t="s">
        <v>8</v>
      </c>
      <c r="AD782" s="29" t="s">
        <v>8</v>
      </c>
      <c r="AE782" s="29" t="s">
        <v>8</v>
      </c>
      <c r="AF782" s="29" t="s">
        <v>8</v>
      </c>
      <c r="AG782" s="29" t="s">
        <v>8</v>
      </c>
      <c r="AH782" s="29" t="s">
        <v>8</v>
      </c>
      <c r="AI782" s="29" t="s">
        <v>8</v>
      </c>
      <c r="AJ782" s="29" t="s">
        <v>8</v>
      </c>
      <c r="AK782" s="29" t="s">
        <v>8</v>
      </c>
      <c r="AL782" s="29" t="s">
        <v>8</v>
      </c>
      <c r="AM782" s="29" t="s">
        <v>8</v>
      </c>
      <c r="AN782" s="29" t="s">
        <v>8</v>
      </c>
      <c r="AO782" s="29" t="s">
        <v>8</v>
      </c>
      <c r="AP782" s="29" t="s">
        <v>8</v>
      </c>
      <c r="AQ782" s="29" t="s">
        <v>8</v>
      </c>
      <c r="AR782" s="29" t="s">
        <v>8</v>
      </c>
      <c r="AS782" s="29" t="s">
        <v>8</v>
      </c>
      <c r="AT782" s="29">
        <v>5</v>
      </c>
      <c r="AU782" s="29" t="s">
        <v>8</v>
      </c>
      <c r="AV782" s="29">
        <v>2</v>
      </c>
      <c r="AW782" s="29">
        <v>3</v>
      </c>
      <c r="AX782" s="29">
        <v>0</v>
      </c>
      <c r="AY782" s="29">
        <v>200</v>
      </c>
      <c r="AZ782" s="29">
        <v>1</v>
      </c>
      <c r="BA782" s="29" t="s">
        <v>8</v>
      </c>
      <c r="BB782" s="29" t="s">
        <v>8</v>
      </c>
      <c r="BC782" s="29" t="s">
        <v>8</v>
      </c>
      <c r="BD782" s="29" t="s">
        <v>8</v>
      </c>
      <c r="BE782" s="29" t="s">
        <v>8</v>
      </c>
      <c r="BF782" s="29" t="s">
        <v>8</v>
      </c>
      <c r="BG782" s="29" t="s">
        <v>8</v>
      </c>
      <c r="BH782" s="29" t="s">
        <v>8</v>
      </c>
      <c r="BI782" s="29" t="s">
        <v>8</v>
      </c>
      <c r="BJ782" s="29" t="s">
        <v>8</v>
      </c>
      <c r="BK782" s="29" t="s">
        <v>8</v>
      </c>
      <c r="BL782" s="29" t="s">
        <v>8</v>
      </c>
      <c r="BM782" s="29" t="s">
        <v>8</v>
      </c>
      <c r="BN782" s="29" t="s">
        <v>8</v>
      </c>
      <c r="BO782" s="29" t="s">
        <v>8</v>
      </c>
      <c r="BP782" s="29" t="s">
        <v>8</v>
      </c>
      <c r="BQ782" s="29" t="s">
        <v>8</v>
      </c>
      <c r="BR782" s="29" t="s">
        <v>8</v>
      </c>
      <c r="BS782" s="29" t="s">
        <v>6560</v>
      </c>
      <c r="BT782" s="29" t="b">
        <v>0</v>
      </c>
      <c r="BU782" s="29" t="b">
        <v>1</v>
      </c>
      <c r="BV782" s="29" t="b">
        <v>0</v>
      </c>
      <c r="BW782" s="29" t="b">
        <v>1</v>
      </c>
      <c r="BX782" s="29" t="b">
        <v>0</v>
      </c>
      <c r="BY782" s="29" t="b">
        <v>0</v>
      </c>
      <c r="BZ782" s="29" t="b">
        <v>0</v>
      </c>
      <c r="CA782" s="29" t="b">
        <v>0</v>
      </c>
      <c r="CB782" s="29">
        <v>1</v>
      </c>
      <c r="CC782" s="29" t="s">
        <v>11557</v>
      </c>
      <c r="CD782" s="29" t="s">
        <v>11558</v>
      </c>
      <c r="CE782" s="29" t="s">
        <v>11559</v>
      </c>
      <c r="CF782" s="29" t="s">
        <v>11560</v>
      </c>
    </row>
    <row r="783" spans="1:84" x14ac:dyDescent="0.25">
      <c r="A783" s="29" t="s">
        <v>11561</v>
      </c>
      <c r="B783" s="29">
        <v>310410937271141</v>
      </c>
      <c r="C783" s="29">
        <v>8.9014103279372698E+19</v>
      </c>
      <c r="D783" s="29">
        <v>353118083209307</v>
      </c>
      <c r="E783" s="29">
        <v>33</v>
      </c>
      <c r="F783" s="29">
        <v>9</v>
      </c>
      <c r="G783" s="29">
        <v>1742</v>
      </c>
      <c r="H783" s="29">
        <v>1742</v>
      </c>
      <c r="I783" s="29" t="s">
        <v>11562</v>
      </c>
      <c r="J783" s="29" t="s">
        <v>11563</v>
      </c>
      <c r="K783" s="50">
        <v>2.37826633434615E+16</v>
      </c>
      <c r="L783" s="50">
        <v>9034275836066890</v>
      </c>
      <c r="M783" s="50">
        <v>-4.1623727516618E+16</v>
      </c>
      <c r="N783" s="29" t="s">
        <v>18972</v>
      </c>
      <c r="O783" s="29">
        <v>1</v>
      </c>
      <c r="P783" s="29">
        <v>1</v>
      </c>
      <c r="Q783" s="29" t="s">
        <v>18997</v>
      </c>
      <c r="R783" s="29" t="s">
        <v>8</v>
      </c>
      <c r="S783" s="29" t="s">
        <v>8</v>
      </c>
      <c r="T783" s="29" t="s">
        <v>8</v>
      </c>
      <c r="U783" s="29" t="s">
        <v>8</v>
      </c>
      <c r="V783" s="29">
        <v>5</v>
      </c>
      <c r="W783" s="29" t="s">
        <v>11564</v>
      </c>
      <c r="X783" s="29">
        <v>0</v>
      </c>
      <c r="Y783" s="29" t="s">
        <v>8</v>
      </c>
      <c r="Z783" s="29">
        <v>2</v>
      </c>
      <c r="AA783" s="29" t="s">
        <v>19001</v>
      </c>
      <c r="AB783" s="29" t="s">
        <v>19003</v>
      </c>
      <c r="AC783" s="29" t="s">
        <v>8</v>
      </c>
      <c r="AD783" s="29" t="s">
        <v>8</v>
      </c>
      <c r="AE783" s="29" t="s">
        <v>8</v>
      </c>
      <c r="AF783" s="29" t="s">
        <v>8</v>
      </c>
      <c r="AG783" s="29" t="s">
        <v>8</v>
      </c>
      <c r="AH783" s="29" t="s">
        <v>8</v>
      </c>
      <c r="AI783" s="29" t="s">
        <v>8</v>
      </c>
      <c r="AJ783" s="29" t="s">
        <v>8</v>
      </c>
      <c r="AK783" s="29" t="s">
        <v>8</v>
      </c>
      <c r="AL783" s="29" t="s">
        <v>8</v>
      </c>
      <c r="AM783" s="29" t="s">
        <v>8</v>
      </c>
      <c r="AN783" s="29" t="s">
        <v>8</v>
      </c>
      <c r="AO783" s="29" t="s">
        <v>8</v>
      </c>
      <c r="AP783" s="29" t="s">
        <v>8</v>
      </c>
      <c r="AQ783" s="29" t="s">
        <v>8</v>
      </c>
      <c r="AR783" s="29" t="s">
        <v>8</v>
      </c>
      <c r="AS783" s="29" t="s">
        <v>8</v>
      </c>
      <c r="AT783" s="29" t="s">
        <v>8</v>
      </c>
      <c r="AU783" s="29" t="s">
        <v>8</v>
      </c>
      <c r="AV783" s="29" t="s">
        <v>8</v>
      </c>
      <c r="AW783" s="29" t="s">
        <v>8</v>
      </c>
      <c r="AX783" s="29" t="s">
        <v>8</v>
      </c>
      <c r="AY783" s="29" t="s">
        <v>8</v>
      </c>
      <c r="AZ783" s="29" t="s">
        <v>8</v>
      </c>
      <c r="BA783" s="29" t="s">
        <v>8</v>
      </c>
      <c r="BB783" s="29" t="s">
        <v>8</v>
      </c>
      <c r="BC783" s="29" t="s">
        <v>8</v>
      </c>
      <c r="BD783" s="29" t="s">
        <v>8</v>
      </c>
      <c r="BE783" s="29" t="s">
        <v>8</v>
      </c>
      <c r="BF783" s="29" t="s">
        <v>8</v>
      </c>
      <c r="BG783" s="29" t="s">
        <v>8</v>
      </c>
      <c r="BH783" s="29" t="s">
        <v>8</v>
      </c>
      <c r="BI783" s="29" t="s">
        <v>8</v>
      </c>
      <c r="BJ783" s="29" t="s">
        <v>8</v>
      </c>
      <c r="BK783" s="29" t="s">
        <v>8</v>
      </c>
      <c r="BL783" s="29" t="s">
        <v>8</v>
      </c>
      <c r="BM783" s="29" t="s">
        <v>8</v>
      </c>
      <c r="BN783" s="29" t="s">
        <v>8</v>
      </c>
      <c r="BO783" s="29" t="s">
        <v>8</v>
      </c>
      <c r="BP783" s="29" t="s">
        <v>8</v>
      </c>
      <c r="BQ783" s="29" t="s">
        <v>8</v>
      </c>
      <c r="BR783" s="29" t="s">
        <v>8</v>
      </c>
      <c r="BS783" s="29" t="s">
        <v>6560</v>
      </c>
      <c r="BT783" s="29" t="b">
        <v>0</v>
      </c>
      <c r="BU783" s="29" t="b">
        <v>1</v>
      </c>
      <c r="BV783" s="29" t="b">
        <v>0</v>
      </c>
      <c r="BW783" s="29" t="b">
        <v>1</v>
      </c>
      <c r="BX783" s="29" t="b">
        <v>0</v>
      </c>
      <c r="BY783" s="29" t="b">
        <v>0</v>
      </c>
      <c r="BZ783" s="29" t="b">
        <v>0</v>
      </c>
      <c r="CA783" s="29" t="b">
        <v>0</v>
      </c>
      <c r="CB783" s="29">
        <v>1</v>
      </c>
      <c r="CC783" s="29" t="s">
        <v>11565</v>
      </c>
      <c r="CD783" s="29" t="s">
        <v>11566</v>
      </c>
      <c r="CE783" s="29" t="s">
        <v>11567</v>
      </c>
      <c r="CF783" s="29" t="s">
        <v>11568</v>
      </c>
    </row>
    <row r="784" spans="1:84" x14ac:dyDescent="0.25">
      <c r="A784" s="29" t="s">
        <v>11569</v>
      </c>
      <c r="B784" s="29">
        <v>310410937271141</v>
      </c>
      <c r="C784" s="29">
        <v>8.9014103279372698E+19</v>
      </c>
      <c r="D784" s="29">
        <v>353118083209307</v>
      </c>
      <c r="E784" s="29">
        <v>33</v>
      </c>
      <c r="F784" s="29">
        <v>7</v>
      </c>
      <c r="G784" s="29">
        <v>1748</v>
      </c>
      <c r="H784" s="29">
        <v>1748</v>
      </c>
      <c r="I784" s="29" t="s">
        <v>11570</v>
      </c>
      <c r="J784" s="29" t="s">
        <v>11571</v>
      </c>
      <c r="K784" s="50">
        <v>2378265085633610</v>
      </c>
      <c r="L784" s="50">
        <v>9034141923985610</v>
      </c>
      <c r="M784" s="50">
        <v>-1.06764145327967E+16</v>
      </c>
      <c r="N784" s="29" t="s">
        <v>18972</v>
      </c>
      <c r="O784" s="29">
        <v>1</v>
      </c>
      <c r="P784" s="29">
        <v>1</v>
      </c>
      <c r="Q784" s="29" t="s">
        <v>8</v>
      </c>
      <c r="R784" s="29" t="s">
        <v>8</v>
      </c>
      <c r="S784" s="29" t="s">
        <v>8</v>
      </c>
      <c r="T784" s="29" t="s">
        <v>8</v>
      </c>
      <c r="U784" s="29" t="s">
        <v>8</v>
      </c>
      <c r="V784" s="29" t="s">
        <v>8</v>
      </c>
      <c r="W784" s="29" t="s">
        <v>8</v>
      </c>
      <c r="X784" s="29" t="s">
        <v>8</v>
      </c>
      <c r="Y784" s="29" t="s">
        <v>8</v>
      </c>
      <c r="Z784" s="29" t="s">
        <v>8</v>
      </c>
      <c r="AA784" s="29" t="s">
        <v>8</v>
      </c>
      <c r="AB784" s="29" t="s">
        <v>8</v>
      </c>
      <c r="AC784" s="29" t="s">
        <v>8</v>
      </c>
      <c r="AD784" s="29" t="s">
        <v>8</v>
      </c>
      <c r="AE784" s="29" t="s">
        <v>8</v>
      </c>
      <c r="AF784" s="29" t="s">
        <v>8</v>
      </c>
      <c r="AG784" s="29" t="s">
        <v>8</v>
      </c>
      <c r="AH784" s="29" t="s">
        <v>8</v>
      </c>
      <c r="AI784" s="29" t="s">
        <v>8</v>
      </c>
      <c r="AJ784" s="29" t="s">
        <v>8</v>
      </c>
      <c r="AK784" s="29" t="s">
        <v>8</v>
      </c>
      <c r="AL784" s="29" t="s">
        <v>8</v>
      </c>
      <c r="AM784" s="29" t="s">
        <v>8</v>
      </c>
      <c r="AN784" s="29" t="s">
        <v>8</v>
      </c>
      <c r="AO784" s="29" t="s">
        <v>8</v>
      </c>
      <c r="AP784" s="29" t="s">
        <v>8</v>
      </c>
      <c r="AQ784" s="29" t="s">
        <v>8</v>
      </c>
      <c r="AR784" s="29" t="s">
        <v>8</v>
      </c>
      <c r="AS784" s="29" t="s">
        <v>8</v>
      </c>
      <c r="AT784" s="29">
        <v>3</v>
      </c>
      <c r="AU784" s="29" t="s">
        <v>8</v>
      </c>
      <c r="AV784" s="29">
        <v>2</v>
      </c>
      <c r="AW784" s="29">
        <v>2</v>
      </c>
      <c r="AX784" s="29">
        <v>0</v>
      </c>
      <c r="AY784" s="29">
        <v>50</v>
      </c>
      <c r="AZ784" s="29">
        <v>1</v>
      </c>
      <c r="BA784" s="29" t="s">
        <v>8</v>
      </c>
      <c r="BB784" s="29" t="s">
        <v>8</v>
      </c>
      <c r="BC784" s="29" t="s">
        <v>8</v>
      </c>
      <c r="BD784" s="29" t="s">
        <v>8</v>
      </c>
      <c r="BE784" s="29" t="s">
        <v>8</v>
      </c>
      <c r="BF784" s="29" t="s">
        <v>8</v>
      </c>
      <c r="BG784" s="29" t="s">
        <v>8</v>
      </c>
      <c r="BH784" s="29" t="s">
        <v>8</v>
      </c>
      <c r="BI784" s="29" t="s">
        <v>8</v>
      </c>
      <c r="BJ784" s="29" t="s">
        <v>8</v>
      </c>
      <c r="BK784" s="29" t="s">
        <v>8</v>
      </c>
      <c r="BL784" s="29" t="s">
        <v>8</v>
      </c>
      <c r="BM784" s="29" t="s">
        <v>8</v>
      </c>
      <c r="BN784" s="29" t="s">
        <v>8</v>
      </c>
      <c r="BO784" s="29" t="s">
        <v>8</v>
      </c>
      <c r="BP784" s="29" t="s">
        <v>8</v>
      </c>
      <c r="BQ784" s="29" t="s">
        <v>8</v>
      </c>
      <c r="BR784" s="29" t="s">
        <v>8</v>
      </c>
      <c r="BS784" s="29" t="s">
        <v>6560</v>
      </c>
      <c r="BT784" s="29" t="b">
        <v>0</v>
      </c>
      <c r="BU784" s="29" t="b">
        <v>1</v>
      </c>
      <c r="BV784" s="29" t="b">
        <v>0</v>
      </c>
      <c r="BW784" s="29" t="b">
        <v>1</v>
      </c>
      <c r="BX784" s="29" t="b">
        <v>0</v>
      </c>
      <c r="BY784" s="29" t="b">
        <v>0</v>
      </c>
      <c r="BZ784" s="29" t="b">
        <v>0</v>
      </c>
      <c r="CA784" s="29" t="b">
        <v>0</v>
      </c>
      <c r="CB784" s="29">
        <v>1</v>
      </c>
      <c r="CC784" s="29" t="s">
        <v>11572</v>
      </c>
      <c r="CD784" s="29" t="s">
        <v>11573</v>
      </c>
      <c r="CE784" s="29" t="s">
        <v>11574</v>
      </c>
      <c r="CF784" s="29" t="s">
        <v>11575</v>
      </c>
    </row>
    <row r="785" spans="1:84" x14ac:dyDescent="0.25">
      <c r="A785" s="29" t="s">
        <v>11576</v>
      </c>
      <c r="B785" s="29">
        <v>310410937271141</v>
      </c>
      <c r="C785" s="29">
        <v>8.9014103279372698E+19</v>
      </c>
      <c r="D785" s="29">
        <v>353118083209307</v>
      </c>
      <c r="E785" s="29">
        <v>33</v>
      </c>
      <c r="F785" s="29">
        <v>9</v>
      </c>
      <c r="G785" s="29">
        <v>1743</v>
      </c>
      <c r="H785" s="29">
        <v>1743</v>
      </c>
      <c r="I785" s="29" t="s">
        <v>11577</v>
      </c>
      <c r="J785" s="29" t="s">
        <v>11578</v>
      </c>
      <c r="K785" s="50">
        <v>2378253417766500</v>
      </c>
      <c r="L785" s="50">
        <v>9034145485671580</v>
      </c>
      <c r="M785" s="50">
        <v>-5603640602650720</v>
      </c>
      <c r="N785" s="29" t="s">
        <v>18977</v>
      </c>
      <c r="O785" s="29">
        <v>1</v>
      </c>
      <c r="P785" s="29">
        <v>1</v>
      </c>
      <c r="Q785" s="29" t="s">
        <v>18975</v>
      </c>
      <c r="R785" s="29" t="s">
        <v>8</v>
      </c>
      <c r="S785" s="29" t="s">
        <v>8</v>
      </c>
      <c r="T785" s="29" t="s">
        <v>8</v>
      </c>
      <c r="U785" s="29" t="s">
        <v>8</v>
      </c>
      <c r="V785" s="29">
        <v>5</v>
      </c>
      <c r="W785" s="29" t="s">
        <v>11564</v>
      </c>
      <c r="X785" s="29">
        <v>0</v>
      </c>
      <c r="Y785" s="29" t="s">
        <v>8</v>
      </c>
      <c r="Z785" s="29">
        <v>2</v>
      </c>
      <c r="AA785" s="29" t="s">
        <v>18988</v>
      </c>
      <c r="AB785" s="29" t="s">
        <v>18983</v>
      </c>
      <c r="AC785" s="29" t="s">
        <v>8</v>
      </c>
      <c r="AD785" s="29" t="s">
        <v>8</v>
      </c>
      <c r="AE785" s="29" t="s">
        <v>8</v>
      </c>
      <c r="AF785" s="29" t="s">
        <v>8</v>
      </c>
      <c r="AG785" s="29" t="s">
        <v>8</v>
      </c>
      <c r="AH785" s="29" t="s">
        <v>8</v>
      </c>
      <c r="AI785" s="29" t="s">
        <v>8</v>
      </c>
      <c r="AJ785" s="29" t="s">
        <v>8</v>
      </c>
      <c r="AK785" s="29" t="s">
        <v>8</v>
      </c>
      <c r="AL785" s="29" t="s">
        <v>8</v>
      </c>
      <c r="AM785" s="29" t="s">
        <v>8</v>
      </c>
      <c r="AN785" s="29" t="s">
        <v>8</v>
      </c>
      <c r="AO785" s="29" t="s">
        <v>8</v>
      </c>
      <c r="AP785" s="29" t="s">
        <v>8</v>
      </c>
      <c r="AQ785" s="29" t="s">
        <v>8</v>
      </c>
      <c r="AR785" s="29" t="s">
        <v>8</v>
      </c>
      <c r="AS785" s="29" t="s">
        <v>8</v>
      </c>
      <c r="AT785" s="29" t="s">
        <v>8</v>
      </c>
      <c r="AU785" s="29" t="s">
        <v>8</v>
      </c>
      <c r="AV785" s="29" t="s">
        <v>8</v>
      </c>
      <c r="AW785" s="29" t="s">
        <v>8</v>
      </c>
      <c r="AX785" s="29" t="s">
        <v>8</v>
      </c>
      <c r="AY785" s="29" t="s">
        <v>8</v>
      </c>
      <c r="AZ785" s="29" t="s">
        <v>8</v>
      </c>
      <c r="BA785" s="29" t="s">
        <v>8</v>
      </c>
      <c r="BB785" s="29" t="s">
        <v>8</v>
      </c>
      <c r="BC785" s="29" t="s">
        <v>8</v>
      </c>
      <c r="BD785" s="29" t="s">
        <v>8</v>
      </c>
      <c r="BE785" s="29" t="s">
        <v>8</v>
      </c>
      <c r="BF785" s="29" t="s">
        <v>8</v>
      </c>
      <c r="BG785" s="29" t="s">
        <v>8</v>
      </c>
      <c r="BH785" s="29" t="s">
        <v>8</v>
      </c>
      <c r="BI785" s="29" t="s">
        <v>8</v>
      </c>
      <c r="BJ785" s="29" t="s">
        <v>8</v>
      </c>
      <c r="BK785" s="29" t="s">
        <v>8</v>
      </c>
      <c r="BL785" s="29" t="s">
        <v>8</v>
      </c>
      <c r="BM785" s="29" t="s">
        <v>8</v>
      </c>
      <c r="BN785" s="29" t="s">
        <v>8</v>
      </c>
      <c r="BO785" s="29" t="s">
        <v>8</v>
      </c>
      <c r="BP785" s="29" t="s">
        <v>8</v>
      </c>
      <c r="BQ785" s="29" t="s">
        <v>8</v>
      </c>
      <c r="BR785" s="29" t="s">
        <v>8</v>
      </c>
      <c r="BS785" s="29" t="s">
        <v>6560</v>
      </c>
      <c r="BT785" s="29" t="b">
        <v>0</v>
      </c>
      <c r="BU785" s="29" t="b">
        <v>1</v>
      </c>
      <c r="BV785" s="29" t="b">
        <v>0</v>
      </c>
      <c r="BW785" s="29" t="b">
        <v>1</v>
      </c>
      <c r="BX785" s="29" t="b">
        <v>0</v>
      </c>
      <c r="BY785" s="29" t="b">
        <v>0</v>
      </c>
      <c r="BZ785" s="29" t="b">
        <v>0</v>
      </c>
      <c r="CA785" s="29" t="b">
        <v>0</v>
      </c>
      <c r="CB785" s="29">
        <v>1</v>
      </c>
      <c r="CC785" s="29" t="s">
        <v>11579</v>
      </c>
      <c r="CD785" s="29" t="s">
        <v>11580</v>
      </c>
      <c r="CE785" s="29" t="s">
        <v>11581</v>
      </c>
      <c r="CF785" s="29" t="s">
        <v>11582</v>
      </c>
    </row>
    <row r="786" spans="1:84" x14ac:dyDescent="0.25">
      <c r="A786" s="29" t="s">
        <v>11583</v>
      </c>
      <c r="B786" s="29">
        <v>310410937271141</v>
      </c>
      <c r="C786" s="29">
        <v>8.9014103279372698E+19</v>
      </c>
      <c r="D786" s="29">
        <v>353118083209307</v>
      </c>
      <c r="E786" s="29">
        <v>33</v>
      </c>
      <c r="F786" s="29">
        <v>3</v>
      </c>
      <c r="G786" s="29">
        <v>1744</v>
      </c>
      <c r="H786" s="29">
        <v>1744</v>
      </c>
      <c r="I786" s="29" t="s">
        <v>11584</v>
      </c>
      <c r="J786" s="29" t="s">
        <v>11585</v>
      </c>
      <c r="K786" s="50">
        <v>2.37832447304749E+16</v>
      </c>
      <c r="L786" s="50">
        <v>90340778626652</v>
      </c>
      <c r="M786" s="50">
        <v>-3.54672619619409E+16</v>
      </c>
      <c r="N786" s="29" t="s">
        <v>18972</v>
      </c>
      <c r="O786" s="29">
        <v>1</v>
      </c>
      <c r="P786" s="29">
        <v>1</v>
      </c>
      <c r="Q786" s="29" t="s">
        <v>19090</v>
      </c>
      <c r="R786" s="29" t="s">
        <v>8</v>
      </c>
      <c r="S786" s="29" t="s">
        <v>8</v>
      </c>
      <c r="T786" s="29" t="s">
        <v>8</v>
      </c>
      <c r="U786" s="29" t="s">
        <v>8</v>
      </c>
      <c r="V786" s="29" t="s">
        <v>8</v>
      </c>
      <c r="W786" s="29" t="s">
        <v>8</v>
      </c>
      <c r="X786" s="29" t="s">
        <v>8</v>
      </c>
      <c r="Y786" s="29" t="s">
        <v>8</v>
      </c>
      <c r="Z786" s="29" t="s">
        <v>8</v>
      </c>
      <c r="AA786" s="29" t="s">
        <v>8</v>
      </c>
      <c r="AB786" s="29" t="s">
        <v>8</v>
      </c>
      <c r="AC786" s="29" t="s">
        <v>8</v>
      </c>
      <c r="AD786" s="29" t="s">
        <v>8</v>
      </c>
      <c r="AE786" s="29" t="s">
        <v>8</v>
      </c>
      <c r="AF786" s="29" t="s">
        <v>8</v>
      </c>
      <c r="AG786" s="29">
        <v>1</v>
      </c>
      <c r="AH786" s="29">
        <v>6</v>
      </c>
      <c r="AI786" s="29" t="s">
        <v>3522</v>
      </c>
      <c r="AJ786" s="29">
        <v>2</v>
      </c>
      <c r="AK786" s="29" t="s">
        <v>18982</v>
      </c>
      <c r="AL786" s="29" t="s">
        <v>18974</v>
      </c>
      <c r="AM786" s="29" t="s">
        <v>8</v>
      </c>
      <c r="AN786" s="29" t="s">
        <v>8</v>
      </c>
      <c r="AO786" s="29" t="s">
        <v>8</v>
      </c>
      <c r="AP786" s="29" t="s">
        <v>8</v>
      </c>
      <c r="AQ786" s="29" t="s">
        <v>8</v>
      </c>
      <c r="AR786" s="29" t="s">
        <v>8</v>
      </c>
      <c r="AS786" s="29" t="s">
        <v>8</v>
      </c>
      <c r="AT786" s="29" t="s">
        <v>8</v>
      </c>
      <c r="AU786" s="29" t="s">
        <v>8</v>
      </c>
      <c r="AV786" s="29" t="s">
        <v>8</v>
      </c>
      <c r="AW786" s="29" t="s">
        <v>8</v>
      </c>
      <c r="AX786" s="29" t="s">
        <v>8</v>
      </c>
      <c r="AY786" s="29" t="s">
        <v>8</v>
      </c>
      <c r="AZ786" s="29" t="s">
        <v>8</v>
      </c>
      <c r="BA786" s="29" t="s">
        <v>8</v>
      </c>
      <c r="BB786" s="29" t="s">
        <v>8</v>
      </c>
      <c r="BC786" s="29" t="s">
        <v>8</v>
      </c>
      <c r="BD786" s="29" t="s">
        <v>8</v>
      </c>
      <c r="BE786" s="29" t="s">
        <v>8</v>
      </c>
      <c r="BF786" s="29" t="s">
        <v>8</v>
      </c>
      <c r="BG786" s="29" t="s">
        <v>8</v>
      </c>
      <c r="BH786" s="29" t="s">
        <v>8</v>
      </c>
      <c r="BI786" s="29" t="s">
        <v>8</v>
      </c>
      <c r="BJ786" s="29" t="s">
        <v>8</v>
      </c>
      <c r="BK786" s="29" t="s">
        <v>8</v>
      </c>
      <c r="BL786" s="29" t="s">
        <v>8</v>
      </c>
      <c r="BM786" s="29" t="s">
        <v>8</v>
      </c>
      <c r="BN786" s="29" t="s">
        <v>8</v>
      </c>
      <c r="BO786" s="29" t="s">
        <v>8</v>
      </c>
      <c r="BP786" s="29" t="s">
        <v>8</v>
      </c>
      <c r="BQ786" s="29" t="s">
        <v>8</v>
      </c>
      <c r="BR786" s="29" t="s">
        <v>8</v>
      </c>
      <c r="BS786" s="29" t="s">
        <v>6560</v>
      </c>
      <c r="BT786" s="29" t="b">
        <v>0</v>
      </c>
      <c r="BU786" s="29" t="b">
        <v>1</v>
      </c>
      <c r="BV786" s="29" t="b">
        <v>0</v>
      </c>
      <c r="BW786" s="29" t="b">
        <v>1</v>
      </c>
      <c r="BX786" s="29" t="b">
        <v>0</v>
      </c>
      <c r="BY786" s="29" t="b">
        <v>0</v>
      </c>
      <c r="BZ786" s="29" t="b">
        <v>0</v>
      </c>
      <c r="CA786" s="29" t="b">
        <v>0</v>
      </c>
      <c r="CB786" s="29">
        <v>1</v>
      </c>
      <c r="CC786" s="29" t="s">
        <v>11586</v>
      </c>
      <c r="CD786" s="29" t="s">
        <v>11587</v>
      </c>
      <c r="CE786" s="29" t="s">
        <v>11588</v>
      </c>
      <c r="CF786" s="29" t="s">
        <v>11589</v>
      </c>
    </row>
    <row r="787" spans="1:84" x14ac:dyDescent="0.25">
      <c r="A787" s="29" t="s">
        <v>11590</v>
      </c>
      <c r="B787" s="29">
        <v>310410937271141</v>
      </c>
      <c r="C787" s="29">
        <v>8.9014103279372698E+19</v>
      </c>
      <c r="D787" s="29">
        <v>353118083209307</v>
      </c>
      <c r="E787" s="29">
        <v>33</v>
      </c>
      <c r="F787" s="29">
        <v>3</v>
      </c>
      <c r="G787" s="29">
        <v>1745</v>
      </c>
      <c r="H787" s="29">
        <v>1745</v>
      </c>
      <c r="I787" s="29" t="s">
        <v>11591</v>
      </c>
      <c r="J787" s="29" t="s">
        <v>11592</v>
      </c>
      <c r="K787" s="50">
        <v>2.37831371784991E+16</v>
      </c>
      <c r="L787" s="50">
        <v>9033931819820450</v>
      </c>
      <c r="M787" s="50">
        <v>-4273520709985480</v>
      </c>
      <c r="N787" s="29" t="s">
        <v>18972</v>
      </c>
      <c r="O787" s="29">
        <v>1</v>
      </c>
      <c r="P787" s="29">
        <v>1</v>
      </c>
      <c r="Q787" s="29" t="s">
        <v>18997</v>
      </c>
      <c r="R787" s="29" t="s">
        <v>8</v>
      </c>
      <c r="S787" s="29" t="s">
        <v>8</v>
      </c>
      <c r="T787" s="29" t="s">
        <v>8</v>
      </c>
      <c r="U787" s="29" t="s">
        <v>8</v>
      </c>
      <c r="V787" s="29" t="s">
        <v>8</v>
      </c>
      <c r="W787" s="29" t="s">
        <v>8</v>
      </c>
      <c r="X787" s="29" t="s">
        <v>8</v>
      </c>
      <c r="Y787" s="29" t="s">
        <v>8</v>
      </c>
      <c r="Z787" s="29" t="s">
        <v>8</v>
      </c>
      <c r="AA787" s="29" t="s">
        <v>8</v>
      </c>
      <c r="AB787" s="29" t="s">
        <v>8</v>
      </c>
      <c r="AC787" s="29" t="s">
        <v>8</v>
      </c>
      <c r="AD787" s="29" t="s">
        <v>8</v>
      </c>
      <c r="AE787" s="29" t="s">
        <v>8</v>
      </c>
      <c r="AF787" s="29" t="s">
        <v>8</v>
      </c>
      <c r="AG787" s="29">
        <v>1</v>
      </c>
      <c r="AH787" s="29">
        <v>6</v>
      </c>
      <c r="AI787" s="29" t="s">
        <v>3522</v>
      </c>
      <c r="AJ787" s="29">
        <v>2</v>
      </c>
      <c r="AK787" s="29" t="s">
        <v>19001</v>
      </c>
      <c r="AL787" s="29" t="s">
        <v>19003</v>
      </c>
      <c r="AM787" s="29" t="s">
        <v>8</v>
      </c>
      <c r="AN787" s="29" t="s">
        <v>8</v>
      </c>
      <c r="AO787" s="29" t="s">
        <v>8</v>
      </c>
      <c r="AP787" s="29" t="s">
        <v>8</v>
      </c>
      <c r="AQ787" s="29" t="s">
        <v>8</v>
      </c>
      <c r="AR787" s="29" t="s">
        <v>8</v>
      </c>
      <c r="AS787" s="29" t="s">
        <v>8</v>
      </c>
      <c r="AT787" s="29" t="s">
        <v>8</v>
      </c>
      <c r="AU787" s="29" t="s">
        <v>8</v>
      </c>
      <c r="AV787" s="29" t="s">
        <v>8</v>
      </c>
      <c r="AW787" s="29" t="s">
        <v>8</v>
      </c>
      <c r="AX787" s="29" t="s">
        <v>8</v>
      </c>
      <c r="AY787" s="29" t="s">
        <v>8</v>
      </c>
      <c r="AZ787" s="29" t="s">
        <v>8</v>
      </c>
      <c r="BA787" s="29" t="s">
        <v>8</v>
      </c>
      <c r="BB787" s="29" t="s">
        <v>8</v>
      </c>
      <c r="BC787" s="29" t="s">
        <v>8</v>
      </c>
      <c r="BD787" s="29" t="s">
        <v>8</v>
      </c>
      <c r="BE787" s="29" t="s">
        <v>8</v>
      </c>
      <c r="BF787" s="29" t="s">
        <v>8</v>
      </c>
      <c r="BG787" s="29" t="s">
        <v>8</v>
      </c>
      <c r="BH787" s="29" t="s">
        <v>8</v>
      </c>
      <c r="BI787" s="29" t="s">
        <v>8</v>
      </c>
      <c r="BJ787" s="29" t="s">
        <v>8</v>
      </c>
      <c r="BK787" s="29" t="s">
        <v>8</v>
      </c>
      <c r="BL787" s="29" t="s">
        <v>8</v>
      </c>
      <c r="BM787" s="29" t="s">
        <v>8</v>
      </c>
      <c r="BN787" s="29" t="s">
        <v>8</v>
      </c>
      <c r="BO787" s="29" t="s">
        <v>8</v>
      </c>
      <c r="BP787" s="29" t="s">
        <v>8</v>
      </c>
      <c r="BQ787" s="29" t="s">
        <v>8</v>
      </c>
      <c r="BR787" s="29" t="s">
        <v>8</v>
      </c>
      <c r="BS787" s="29" t="s">
        <v>11593</v>
      </c>
      <c r="BT787" s="29" t="b">
        <v>0</v>
      </c>
      <c r="BU787" s="29" t="b">
        <v>1</v>
      </c>
      <c r="BV787" s="29" t="b">
        <v>0</v>
      </c>
      <c r="BW787" s="29" t="b">
        <v>1</v>
      </c>
      <c r="BX787" s="29" t="b">
        <v>0</v>
      </c>
      <c r="BY787" s="29" t="b">
        <v>0</v>
      </c>
      <c r="BZ787" s="29" t="b">
        <v>0</v>
      </c>
      <c r="CA787" s="29" t="b">
        <v>0</v>
      </c>
      <c r="CB787" s="29">
        <v>1</v>
      </c>
      <c r="CC787" s="29" t="s">
        <v>11594</v>
      </c>
      <c r="CD787" s="29" t="s">
        <v>11595</v>
      </c>
      <c r="CE787" s="29" t="s">
        <v>11596</v>
      </c>
      <c r="CF787" s="29" t="s">
        <v>11597</v>
      </c>
    </row>
    <row r="788" spans="1:84" x14ac:dyDescent="0.25">
      <c r="A788" s="29" t="s">
        <v>11598</v>
      </c>
      <c r="B788" s="29">
        <v>310410942995952</v>
      </c>
      <c r="C788" s="29">
        <v>8.9014103279429894E+19</v>
      </c>
      <c r="D788" s="29">
        <v>353118083539513</v>
      </c>
      <c r="E788" s="29">
        <v>33</v>
      </c>
      <c r="F788" s="29">
        <v>1</v>
      </c>
      <c r="G788" s="29">
        <v>1762</v>
      </c>
      <c r="H788" s="29">
        <v>1762</v>
      </c>
      <c r="I788" s="29" t="s">
        <v>11599</v>
      </c>
      <c r="J788" s="29" t="s">
        <v>11600</v>
      </c>
      <c r="K788" s="50">
        <v>2.37823433002566E+16</v>
      </c>
      <c r="L788" s="50">
        <v>9034361553317220</v>
      </c>
      <c r="M788" s="50">
        <v>-4282873596426570</v>
      </c>
      <c r="N788" s="29" t="s">
        <v>18972</v>
      </c>
      <c r="O788" s="29">
        <v>1</v>
      </c>
      <c r="P788" s="29">
        <v>1</v>
      </c>
      <c r="Q788" s="29" t="s">
        <v>19297</v>
      </c>
      <c r="R788" s="29" t="s">
        <v>8</v>
      </c>
      <c r="S788" s="29" t="s">
        <v>8</v>
      </c>
      <c r="T788" s="29" t="s">
        <v>8</v>
      </c>
      <c r="U788" s="29" t="s">
        <v>8</v>
      </c>
      <c r="V788" s="29" t="s">
        <v>8</v>
      </c>
      <c r="W788" s="29" t="s">
        <v>8</v>
      </c>
      <c r="X788" s="29" t="s">
        <v>8</v>
      </c>
      <c r="Y788" s="29" t="s">
        <v>8</v>
      </c>
      <c r="Z788" s="29" t="s">
        <v>8</v>
      </c>
      <c r="AA788" s="29" t="s">
        <v>8</v>
      </c>
      <c r="AB788" s="29" t="s">
        <v>8</v>
      </c>
      <c r="AC788" s="29" t="s">
        <v>8</v>
      </c>
      <c r="AD788" s="29" t="s">
        <v>8</v>
      </c>
      <c r="AE788" s="29" t="s">
        <v>8</v>
      </c>
      <c r="AF788" s="29" t="s">
        <v>8</v>
      </c>
      <c r="AG788" s="29" t="s">
        <v>8</v>
      </c>
      <c r="AH788" s="29" t="s">
        <v>8</v>
      </c>
      <c r="AI788" s="29" t="s">
        <v>8</v>
      </c>
      <c r="AJ788" s="29" t="s">
        <v>8</v>
      </c>
      <c r="AK788" s="29" t="s">
        <v>8</v>
      </c>
      <c r="AL788" s="29" t="s">
        <v>8</v>
      </c>
      <c r="AM788" s="29" t="s">
        <v>8</v>
      </c>
      <c r="AN788" s="29" t="s">
        <v>8</v>
      </c>
      <c r="AO788" s="29" t="s">
        <v>8</v>
      </c>
      <c r="AP788" s="29" t="s">
        <v>8</v>
      </c>
      <c r="AQ788" s="29" t="s">
        <v>8</v>
      </c>
      <c r="AR788" s="29" t="s">
        <v>8</v>
      </c>
      <c r="AS788" s="29" t="s">
        <v>8</v>
      </c>
      <c r="AT788" s="29" t="s">
        <v>8</v>
      </c>
      <c r="AU788" s="29" t="s">
        <v>8</v>
      </c>
      <c r="AV788" s="29" t="s">
        <v>8</v>
      </c>
      <c r="AW788" s="29" t="s">
        <v>8</v>
      </c>
      <c r="AX788" s="29" t="s">
        <v>8</v>
      </c>
      <c r="AY788" s="29" t="s">
        <v>8</v>
      </c>
      <c r="AZ788" s="29" t="s">
        <v>8</v>
      </c>
      <c r="BA788" s="29" t="s">
        <v>8</v>
      </c>
      <c r="BB788" s="29" t="s">
        <v>8</v>
      </c>
      <c r="BC788" s="29">
        <v>2</v>
      </c>
      <c r="BD788" s="29">
        <v>1</v>
      </c>
      <c r="BE788" s="29">
        <v>1</v>
      </c>
      <c r="BF788" s="29">
        <v>1</v>
      </c>
      <c r="BG788" s="29" t="s">
        <v>8</v>
      </c>
      <c r="BH788" s="29">
        <v>0</v>
      </c>
      <c r="BI788" s="29">
        <v>0</v>
      </c>
      <c r="BJ788" s="29">
        <v>0</v>
      </c>
      <c r="BK788" s="29">
        <v>0</v>
      </c>
      <c r="BL788" s="29">
        <v>0</v>
      </c>
      <c r="BM788" s="29">
        <v>0</v>
      </c>
      <c r="BN788" s="29">
        <v>1</v>
      </c>
      <c r="BO788" s="29">
        <v>0</v>
      </c>
      <c r="BP788" s="29" t="s">
        <v>8</v>
      </c>
      <c r="BQ788" s="29" t="s">
        <v>8</v>
      </c>
      <c r="BR788" s="29" t="s">
        <v>8</v>
      </c>
      <c r="BS788" s="29" t="s">
        <v>11601</v>
      </c>
      <c r="BT788" s="29" t="b">
        <v>0</v>
      </c>
      <c r="BU788" s="29" t="b">
        <v>0</v>
      </c>
      <c r="BV788" s="29" t="b">
        <v>0</v>
      </c>
      <c r="BW788" s="29" t="b">
        <v>0</v>
      </c>
      <c r="BX788" s="29" t="b">
        <v>0</v>
      </c>
      <c r="BY788" s="29" t="b">
        <v>1</v>
      </c>
      <c r="BZ788" s="29" t="b">
        <v>1</v>
      </c>
      <c r="CA788" s="29" t="b">
        <v>0</v>
      </c>
      <c r="CB788" s="29">
        <v>1</v>
      </c>
      <c r="CC788" s="29" t="s">
        <v>11602</v>
      </c>
      <c r="CD788" s="29" t="s">
        <v>11603</v>
      </c>
      <c r="CE788" s="29" t="s">
        <v>11604</v>
      </c>
      <c r="CF788" s="29" t="s">
        <v>11605</v>
      </c>
    </row>
    <row r="789" spans="1:84" x14ac:dyDescent="0.25">
      <c r="A789" s="29" t="s">
        <v>11606</v>
      </c>
      <c r="B789" s="29">
        <v>310410942995952</v>
      </c>
      <c r="C789" s="29">
        <v>8.9014103279429894E+19</v>
      </c>
      <c r="D789" s="29">
        <v>353118083539513</v>
      </c>
      <c r="E789" s="29">
        <v>33</v>
      </c>
      <c r="F789" s="29">
        <v>10</v>
      </c>
      <c r="G789" s="29">
        <v>1757</v>
      </c>
      <c r="H789" s="29">
        <v>1757</v>
      </c>
      <c r="I789" s="29" t="s">
        <v>11607</v>
      </c>
      <c r="J789" s="29" t="s">
        <v>11608</v>
      </c>
      <c r="K789" s="50">
        <v>2.37822840218134E+16</v>
      </c>
      <c r="L789" s="50">
        <v>9034315876715400</v>
      </c>
      <c r="M789" s="50">
        <v>-3725782706131040</v>
      </c>
      <c r="N789" s="29" t="s">
        <v>18977</v>
      </c>
      <c r="O789" s="29">
        <v>1</v>
      </c>
      <c r="P789" s="29">
        <v>1</v>
      </c>
      <c r="Q789" s="29" t="s">
        <v>18997</v>
      </c>
      <c r="R789" s="29" t="s">
        <v>8</v>
      </c>
      <c r="S789" s="29" t="s">
        <v>8</v>
      </c>
      <c r="T789" s="29" t="s">
        <v>8</v>
      </c>
      <c r="U789" s="29" t="s">
        <v>8</v>
      </c>
      <c r="V789" s="29" t="s">
        <v>8</v>
      </c>
      <c r="W789" s="29" t="s">
        <v>8</v>
      </c>
      <c r="X789" s="29" t="s">
        <v>8</v>
      </c>
      <c r="Y789" s="29" t="s">
        <v>8</v>
      </c>
      <c r="Z789" s="29" t="s">
        <v>8</v>
      </c>
      <c r="AA789" s="29" t="s">
        <v>8</v>
      </c>
      <c r="AB789" s="29" t="s">
        <v>8</v>
      </c>
      <c r="AC789" s="29" t="s">
        <v>8</v>
      </c>
      <c r="AD789" s="29" t="s">
        <v>8</v>
      </c>
      <c r="AE789" s="29" t="s">
        <v>8</v>
      </c>
      <c r="AF789" s="29" t="s">
        <v>8</v>
      </c>
      <c r="AG789" s="29" t="s">
        <v>8</v>
      </c>
      <c r="AH789" s="29" t="s">
        <v>8</v>
      </c>
      <c r="AI789" s="29" t="s">
        <v>8</v>
      </c>
      <c r="AJ789" s="29" t="s">
        <v>8</v>
      </c>
      <c r="AK789" s="29" t="s">
        <v>8</v>
      </c>
      <c r="AL789" s="29" t="s">
        <v>8</v>
      </c>
      <c r="AM789" s="29">
        <v>3</v>
      </c>
      <c r="AN789" s="29" t="s">
        <v>8</v>
      </c>
      <c r="AO789" s="29">
        <v>1</v>
      </c>
      <c r="AP789" s="29">
        <v>1</v>
      </c>
      <c r="AQ789" s="29">
        <v>1</v>
      </c>
      <c r="AR789" s="29" t="s">
        <v>18988</v>
      </c>
      <c r="AS789" s="29" t="s">
        <v>18983</v>
      </c>
      <c r="AT789" s="29" t="s">
        <v>8</v>
      </c>
      <c r="AU789" s="29" t="s">
        <v>8</v>
      </c>
      <c r="AV789" s="29" t="s">
        <v>8</v>
      </c>
      <c r="AW789" s="29" t="s">
        <v>8</v>
      </c>
      <c r="AX789" s="29" t="s">
        <v>8</v>
      </c>
      <c r="AY789" s="29" t="s">
        <v>8</v>
      </c>
      <c r="AZ789" s="29" t="s">
        <v>8</v>
      </c>
      <c r="BA789" s="29" t="s">
        <v>8</v>
      </c>
      <c r="BB789" s="29" t="s">
        <v>8</v>
      </c>
      <c r="BC789" s="29" t="s">
        <v>8</v>
      </c>
      <c r="BD789" s="29" t="s">
        <v>8</v>
      </c>
      <c r="BE789" s="29" t="s">
        <v>8</v>
      </c>
      <c r="BF789" s="29" t="s">
        <v>8</v>
      </c>
      <c r="BG789" s="29" t="s">
        <v>8</v>
      </c>
      <c r="BH789" s="29" t="s">
        <v>8</v>
      </c>
      <c r="BI789" s="29" t="s">
        <v>8</v>
      </c>
      <c r="BJ789" s="29" t="s">
        <v>8</v>
      </c>
      <c r="BK789" s="29" t="s">
        <v>8</v>
      </c>
      <c r="BL789" s="29" t="s">
        <v>8</v>
      </c>
      <c r="BM789" s="29" t="s">
        <v>8</v>
      </c>
      <c r="BN789" s="29" t="s">
        <v>8</v>
      </c>
      <c r="BO789" s="29" t="s">
        <v>8</v>
      </c>
      <c r="BP789" s="29" t="s">
        <v>8</v>
      </c>
      <c r="BQ789" s="29" t="s">
        <v>8</v>
      </c>
      <c r="BR789" s="29" t="s">
        <v>8</v>
      </c>
      <c r="BS789" s="29" t="s">
        <v>11609</v>
      </c>
      <c r="BT789" s="29" t="b">
        <v>0</v>
      </c>
      <c r="BU789" s="29" t="b">
        <v>0</v>
      </c>
      <c r="BV789" s="29" t="b">
        <v>0</v>
      </c>
      <c r="BW789" s="29" t="b">
        <v>0</v>
      </c>
      <c r="BX789" s="29" t="b">
        <v>0</v>
      </c>
      <c r="BY789" s="29" t="b">
        <v>1</v>
      </c>
      <c r="BZ789" s="29" t="b">
        <v>1</v>
      </c>
      <c r="CA789" s="29" t="b">
        <v>0</v>
      </c>
      <c r="CB789" s="29">
        <v>1</v>
      </c>
      <c r="CC789" s="29" t="s">
        <v>11610</v>
      </c>
      <c r="CD789" s="29" t="s">
        <v>11611</v>
      </c>
      <c r="CE789" s="29" t="s">
        <v>11612</v>
      </c>
      <c r="CF789" s="29" t="s">
        <v>11613</v>
      </c>
    </row>
    <row r="790" spans="1:84" x14ac:dyDescent="0.25">
      <c r="A790" s="29" t="s">
        <v>11614</v>
      </c>
      <c r="B790" s="29">
        <v>310410942995952</v>
      </c>
      <c r="C790" s="29">
        <v>8.9014103279429894E+19</v>
      </c>
      <c r="D790" s="29">
        <v>353118083539513</v>
      </c>
      <c r="E790" s="29">
        <v>33</v>
      </c>
      <c r="F790" s="29">
        <v>1</v>
      </c>
      <c r="G790" s="29">
        <v>1763</v>
      </c>
      <c r="H790" s="29">
        <v>1763</v>
      </c>
      <c r="I790" s="29" t="s">
        <v>11615</v>
      </c>
      <c r="J790" s="29" t="s">
        <v>11616</v>
      </c>
      <c r="K790" s="50">
        <v>2.37824647931442E+16</v>
      </c>
      <c r="L790" s="50">
        <v>9034214357896180</v>
      </c>
      <c r="M790" s="50">
        <v>-3625472047273770</v>
      </c>
      <c r="N790" s="29" t="s">
        <v>18977</v>
      </c>
      <c r="O790" s="29">
        <v>1</v>
      </c>
      <c r="P790" s="29">
        <v>1</v>
      </c>
      <c r="Q790" s="29" t="s">
        <v>19239</v>
      </c>
      <c r="R790" s="29" t="s">
        <v>8</v>
      </c>
      <c r="S790" s="29" t="s">
        <v>8</v>
      </c>
      <c r="T790" s="29" t="s">
        <v>8</v>
      </c>
      <c r="U790" s="29" t="s">
        <v>8</v>
      </c>
      <c r="V790" s="29" t="s">
        <v>8</v>
      </c>
      <c r="W790" s="29" t="s">
        <v>8</v>
      </c>
      <c r="X790" s="29" t="s">
        <v>8</v>
      </c>
      <c r="Y790" s="29" t="s">
        <v>8</v>
      </c>
      <c r="Z790" s="29" t="s">
        <v>8</v>
      </c>
      <c r="AA790" s="29" t="s">
        <v>8</v>
      </c>
      <c r="AB790" s="29" t="s">
        <v>8</v>
      </c>
      <c r="AC790" s="29" t="s">
        <v>8</v>
      </c>
      <c r="AD790" s="29" t="s">
        <v>8</v>
      </c>
      <c r="AE790" s="29" t="s">
        <v>8</v>
      </c>
      <c r="AF790" s="29" t="s">
        <v>8</v>
      </c>
      <c r="AG790" s="29" t="s">
        <v>8</v>
      </c>
      <c r="AH790" s="29" t="s">
        <v>8</v>
      </c>
      <c r="AI790" s="29" t="s">
        <v>8</v>
      </c>
      <c r="AJ790" s="29" t="s">
        <v>8</v>
      </c>
      <c r="AK790" s="29" t="s">
        <v>8</v>
      </c>
      <c r="AL790" s="29" t="s">
        <v>8</v>
      </c>
      <c r="AM790" s="29" t="s">
        <v>8</v>
      </c>
      <c r="AN790" s="29" t="s">
        <v>8</v>
      </c>
      <c r="AO790" s="29" t="s">
        <v>8</v>
      </c>
      <c r="AP790" s="29" t="s">
        <v>8</v>
      </c>
      <c r="AQ790" s="29" t="s">
        <v>8</v>
      </c>
      <c r="AR790" s="29" t="s">
        <v>8</v>
      </c>
      <c r="AS790" s="29" t="s">
        <v>8</v>
      </c>
      <c r="AT790" s="29" t="s">
        <v>8</v>
      </c>
      <c r="AU790" s="29" t="s">
        <v>8</v>
      </c>
      <c r="AV790" s="29" t="s">
        <v>8</v>
      </c>
      <c r="AW790" s="29" t="s">
        <v>8</v>
      </c>
      <c r="AX790" s="29" t="s">
        <v>8</v>
      </c>
      <c r="AY790" s="29" t="s">
        <v>8</v>
      </c>
      <c r="AZ790" s="29" t="s">
        <v>8</v>
      </c>
      <c r="BA790" s="29" t="s">
        <v>8</v>
      </c>
      <c r="BB790" s="29" t="s">
        <v>8</v>
      </c>
      <c r="BC790" s="29">
        <v>2</v>
      </c>
      <c r="BD790" s="29">
        <v>1</v>
      </c>
      <c r="BE790" s="29">
        <v>1</v>
      </c>
      <c r="BF790" s="29">
        <v>1</v>
      </c>
      <c r="BG790" s="29" t="s">
        <v>8</v>
      </c>
      <c r="BH790" s="29">
        <v>0</v>
      </c>
      <c r="BI790" s="29">
        <v>1</v>
      </c>
      <c r="BJ790" s="29">
        <v>0</v>
      </c>
      <c r="BK790" s="29">
        <v>0</v>
      </c>
      <c r="BL790" s="29">
        <v>0</v>
      </c>
      <c r="BM790" s="29">
        <v>0</v>
      </c>
      <c r="BN790" s="29">
        <v>1</v>
      </c>
      <c r="BO790" s="29">
        <v>0</v>
      </c>
      <c r="BP790" s="29" t="s">
        <v>8</v>
      </c>
      <c r="BQ790" s="29" t="s">
        <v>8</v>
      </c>
      <c r="BR790" s="29" t="s">
        <v>8</v>
      </c>
      <c r="BS790" s="29" t="s">
        <v>11601</v>
      </c>
      <c r="BT790" s="29" t="b">
        <v>0</v>
      </c>
      <c r="BU790" s="29" t="b">
        <v>0</v>
      </c>
      <c r="BV790" s="29" t="b">
        <v>0</v>
      </c>
      <c r="BW790" s="29" t="b">
        <v>0</v>
      </c>
      <c r="BX790" s="29" t="b">
        <v>0</v>
      </c>
      <c r="BY790" s="29" t="b">
        <v>1</v>
      </c>
      <c r="BZ790" s="29" t="b">
        <v>1</v>
      </c>
      <c r="CA790" s="29" t="b">
        <v>0</v>
      </c>
      <c r="CB790" s="29">
        <v>1</v>
      </c>
      <c r="CC790" s="29" t="s">
        <v>11617</v>
      </c>
      <c r="CD790" s="29" t="s">
        <v>11618</v>
      </c>
      <c r="CE790" s="29" t="s">
        <v>11619</v>
      </c>
      <c r="CF790" s="29" t="s">
        <v>11620</v>
      </c>
    </row>
    <row r="791" spans="1:84" x14ac:dyDescent="0.25">
      <c r="A791" s="29" t="s">
        <v>11621</v>
      </c>
      <c r="B791" s="29">
        <v>310410942995952</v>
      </c>
      <c r="C791" s="29">
        <v>8.9014103279429894E+19</v>
      </c>
      <c r="D791" s="29">
        <v>353118083539513</v>
      </c>
      <c r="E791" s="29">
        <v>33</v>
      </c>
      <c r="F791" s="29">
        <v>10</v>
      </c>
      <c r="G791" s="29">
        <v>1758</v>
      </c>
      <c r="H791" s="29">
        <v>1758</v>
      </c>
      <c r="I791" s="29" t="s">
        <v>11622</v>
      </c>
      <c r="J791" s="29" t="s">
        <v>11623</v>
      </c>
      <c r="K791" s="50">
        <v>2.37826134541372E+16</v>
      </c>
      <c r="L791" s="50">
        <v>903427591304032</v>
      </c>
      <c r="M791" s="50">
        <v>-3.9660875843031104E+16</v>
      </c>
      <c r="N791" s="29" t="s">
        <v>18972</v>
      </c>
      <c r="O791" s="29">
        <v>1</v>
      </c>
      <c r="P791" s="29">
        <v>1</v>
      </c>
      <c r="Q791" s="29" t="s">
        <v>18997</v>
      </c>
      <c r="R791" s="29" t="s">
        <v>8</v>
      </c>
      <c r="S791" s="29" t="s">
        <v>8</v>
      </c>
      <c r="T791" s="29" t="s">
        <v>8</v>
      </c>
      <c r="U791" s="29" t="s">
        <v>8</v>
      </c>
      <c r="V791" s="29" t="s">
        <v>8</v>
      </c>
      <c r="W791" s="29" t="s">
        <v>8</v>
      </c>
      <c r="X791" s="29" t="s">
        <v>8</v>
      </c>
      <c r="Y791" s="29" t="s">
        <v>8</v>
      </c>
      <c r="Z791" s="29" t="s">
        <v>8</v>
      </c>
      <c r="AA791" s="29" t="s">
        <v>8</v>
      </c>
      <c r="AB791" s="29" t="s">
        <v>8</v>
      </c>
      <c r="AC791" s="29" t="s">
        <v>8</v>
      </c>
      <c r="AD791" s="29" t="s">
        <v>8</v>
      </c>
      <c r="AE791" s="29" t="s">
        <v>8</v>
      </c>
      <c r="AF791" s="29" t="s">
        <v>8</v>
      </c>
      <c r="AG791" s="29" t="s">
        <v>8</v>
      </c>
      <c r="AH791" s="29" t="s">
        <v>8</v>
      </c>
      <c r="AI791" s="29" t="s">
        <v>8</v>
      </c>
      <c r="AJ791" s="29" t="s">
        <v>8</v>
      </c>
      <c r="AK791" s="29" t="s">
        <v>8</v>
      </c>
      <c r="AL791" s="29" t="s">
        <v>8</v>
      </c>
      <c r="AM791" s="29">
        <v>3</v>
      </c>
      <c r="AN791" s="29" t="s">
        <v>8</v>
      </c>
      <c r="AO791" s="29">
        <v>1</v>
      </c>
      <c r="AP791" s="29">
        <v>1</v>
      </c>
      <c r="AQ791" s="29">
        <v>1</v>
      </c>
      <c r="AR791" s="29" t="s">
        <v>18989</v>
      </c>
      <c r="AS791" s="29" t="s">
        <v>18994</v>
      </c>
      <c r="AT791" s="29" t="s">
        <v>8</v>
      </c>
      <c r="AU791" s="29" t="s">
        <v>8</v>
      </c>
      <c r="AV791" s="29" t="s">
        <v>8</v>
      </c>
      <c r="AW791" s="29" t="s">
        <v>8</v>
      </c>
      <c r="AX791" s="29" t="s">
        <v>8</v>
      </c>
      <c r="AY791" s="29" t="s">
        <v>8</v>
      </c>
      <c r="AZ791" s="29" t="s">
        <v>8</v>
      </c>
      <c r="BA791" s="29" t="s">
        <v>8</v>
      </c>
      <c r="BB791" s="29" t="s">
        <v>8</v>
      </c>
      <c r="BC791" s="29" t="s">
        <v>8</v>
      </c>
      <c r="BD791" s="29" t="s">
        <v>8</v>
      </c>
      <c r="BE791" s="29" t="s">
        <v>8</v>
      </c>
      <c r="BF791" s="29" t="s">
        <v>8</v>
      </c>
      <c r="BG791" s="29" t="s">
        <v>8</v>
      </c>
      <c r="BH791" s="29" t="s">
        <v>8</v>
      </c>
      <c r="BI791" s="29" t="s">
        <v>8</v>
      </c>
      <c r="BJ791" s="29" t="s">
        <v>8</v>
      </c>
      <c r="BK791" s="29" t="s">
        <v>8</v>
      </c>
      <c r="BL791" s="29" t="s">
        <v>8</v>
      </c>
      <c r="BM791" s="29" t="s">
        <v>8</v>
      </c>
      <c r="BN791" s="29" t="s">
        <v>8</v>
      </c>
      <c r="BO791" s="29" t="s">
        <v>8</v>
      </c>
      <c r="BP791" s="29" t="s">
        <v>8</v>
      </c>
      <c r="BQ791" s="29" t="s">
        <v>8</v>
      </c>
      <c r="BR791" s="29" t="s">
        <v>8</v>
      </c>
      <c r="BS791" s="29" t="s">
        <v>11624</v>
      </c>
      <c r="BT791" s="29" t="b">
        <v>0</v>
      </c>
      <c r="BU791" s="29" t="b">
        <v>0</v>
      </c>
      <c r="BV791" s="29" t="b">
        <v>0</v>
      </c>
      <c r="BW791" s="29" t="b">
        <v>0</v>
      </c>
      <c r="BX791" s="29" t="b">
        <v>0</v>
      </c>
      <c r="BY791" s="29" t="b">
        <v>1</v>
      </c>
      <c r="BZ791" s="29" t="b">
        <v>1</v>
      </c>
      <c r="CA791" s="29" t="b">
        <v>0</v>
      </c>
      <c r="CB791" s="29">
        <v>1</v>
      </c>
      <c r="CC791" s="29" t="s">
        <v>11625</v>
      </c>
      <c r="CD791" s="29" t="s">
        <v>11626</v>
      </c>
      <c r="CE791" s="29" t="s">
        <v>11627</v>
      </c>
      <c r="CF791" s="29" t="s">
        <v>11628</v>
      </c>
    </row>
    <row r="792" spans="1:84" x14ac:dyDescent="0.25">
      <c r="A792" s="29" t="s">
        <v>11629</v>
      </c>
      <c r="B792" s="29">
        <v>310410942995952</v>
      </c>
      <c r="C792" s="29">
        <v>8.9014103279429894E+19</v>
      </c>
      <c r="D792" s="29">
        <v>353118083539513</v>
      </c>
      <c r="E792" s="29">
        <v>33</v>
      </c>
      <c r="F792" s="29">
        <v>1</v>
      </c>
      <c r="G792" s="29">
        <v>1764</v>
      </c>
      <c r="H792" s="29">
        <v>1764</v>
      </c>
      <c r="I792" s="29" t="s">
        <v>11630</v>
      </c>
      <c r="J792" s="29" t="s">
        <v>11631</v>
      </c>
      <c r="K792" s="50">
        <v>2378295940322250</v>
      </c>
      <c r="L792" s="50">
        <v>903421664647509</v>
      </c>
      <c r="M792" s="50">
        <v>-4151130458160720</v>
      </c>
      <c r="N792" s="29" t="s">
        <v>18972</v>
      </c>
      <c r="O792" s="29">
        <v>1</v>
      </c>
      <c r="P792" s="29">
        <v>1</v>
      </c>
      <c r="Q792" s="29" t="s">
        <v>18999</v>
      </c>
      <c r="R792" s="29" t="s">
        <v>8</v>
      </c>
      <c r="S792" s="29" t="s">
        <v>8</v>
      </c>
      <c r="T792" s="29" t="s">
        <v>8</v>
      </c>
      <c r="U792" s="29" t="s">
        <v>8</v>
      </c>
      <c r="V792" s="29" t="s">
        <v>8</v>
      </c>
      <c r="W792" s="29" t="s">
        <v>8</v>
      </c>
      <c r="X792" s="29" t="s">
        <v>8</v>
      </c>
      <c r="Y792" s="29" t="s">
        <v>8</v>
      </c>
      <c r="Z792" s="29" t="s">
        <v>8</v>
      </c>
      <c r="AA792" s="29" t="s">
        <v>8</v>
      </c>
      <c r="AB792" s="29" t="s">
        <v>8</v>
      </c>
      <c r="AC792" s="29" t="s">
        <v>8</v>
      </c>
      <c r="AD792" s="29" t="s">
        <v>8</v>
      </c>
      <c r="AE792" s="29" t="s">
        <v>8</v>
      </c>
      <c r="AF792" s="29" t="s">
        <v>8</v>
      </c>
      <c r="AG792" s="29" t="s">
        <v>8</v>
      </c>
      <c r="AH792" s="29" t="s">
        <v>8</v>
      </c>
      <c r="AI792" s="29" t="s">
        <v>8</v>
      </c>
      <c r="AJ792" s="29" t="s">
        <v>8</v>
      </c>
      <c r="AK792" s="29" t="s">
        <v>8</v>
      </c>
      <c r="AL792" s="29" t="s">
        <v>8</v>
      </c>
      <c r="AM792" s="29" t="s">
        <v>8</v>
      </c>
      <c r="AN792" s="29" t="s">
        <v>8</v>
      </c>
      <c r="AO792" s="29" t="s">
        <v>8</v>
      </c>
      <c r="AP792" s="29" t="s">
        <v>8</v>
      </c>
      <c r="AQ792" s="29" t="s">
        <v>8</v>
      </c>
      <c r="AR792" s="29" t="s">
        <v>8</v>
      </c>
      <c r="AS792" s="29" t="s">
        <v>8</v>
      </c>
      <c r="AT792" s="29" t="s">
        <v>8</v>
      </c>
      <c r="AU792" s="29" t="s">
        <v>8</v>
      </c>
      <c r="AV792" s="29" t="s">
        <v>8</v>
      </c>
      <c r="AW792" s="29" t="s">
        <v>8</v>
      </c>
      <c r="AX792" s="29" t="s">
        <v>8</v>
      </c>
      <c r="AY792" s="29" t="s">
        <v>8</v>
      </c>
      <c r="AZ792" s="29" t="s">
        <v>8</v>
      </c>
      <c r="BA792" s="29" t="s">
        <v>8</v>
      </c>
      <c r="BB792" s="29" t="s">
        <v>8</v>
      </c>
      <c r="BC792" s="29">
        <v>2</v>
      </c>
      <c r="BD792" s="29">
        <v>1</v>
      </c>
      <c r="BE792" s="29">
        <v>1</v>
      </c>
      <c r="BF792" s="29">
        <v>1</v>
      </c>
      <c r="BG792" s="29" t="s">
        <v>8</v>
      </c>
      <c r="BH792" s="29">
        <v>0</v>
      </c>
      <c r="BI792" s="29">
        <v>0</v>
      </c>
      <c r="BJ792" s="29">
        <v>0</v>
      </c>
      <c r="BK792" s="29">
        <v>0</v>
      </c>
      <c r="BL792" s="29">
        <v>0</v>
      </c>
      <c r="BM792" s="29">
        <v>0</v>
      </c>
      <c r="BN792" s="29">
        <v>1</v>
      </c>
      <c r="BO792" s="29">
        <v>0</v>
      </c>
      <c r="BP792" s="29" t="s">
        <v>8</v>
      </c>
      <c r="BQ792" s="29" t="s">
        <v>8</v>
      </c>
      <c r="BR792" s="29" t="s">
        <v>8</v>
      </c>
      <c r="BS792" s="29" t="s">
        <v>11632</v>
      </c>
      <c r="BT792" s="29" t="b">
        <v>0</v>
      </c>
      <c r="BU792" s="29" t="b">
        <v>0</v>
      </c>
      <c r="BV792" s="29" t="b">
        <v>0</v>
      </c>
      <c r="BW792" s="29" t="b">
        <v>0</v>
      </c>
      <c r="BX792" s="29" t="b">
        <v>0</v>
      </c>
      <c r="BY792" s="29" t="b">
        <v>1</v>
      </c>
      <c r="BZ792" s="29" t="b">
        <v>1</v>
      </c>
      <c r="CA792" s="29" t="b">
        <v>0</v>
      </c>
      <c r="CB792" s="29">
        <v>1</v>
      </c>
      <c r="CC792" s="29" t="s">
        <v>11633</v>
      </c>
      <c r="CD792" s="29" t="s">
        <v>11634</v>
      </c>
      <c r="CE792" s="29" t="s">
        <v>11635</v>
      </c>
      <c r="CF792" s="29" t="s">
        <v>11636</v>
      </c>
    </row>
    <row r="793" spans="1:84" x14ac:dyDescent="0.25">
      <c r="A793" s="29" t="s">
        <v>11637</v>
      </c>
      <c r="B793" s="29">
        <v>310410942995952</v>
      </c>
      <c r="C793" s="29">
        <v>8.9014103279429894E+19</v>
      </c>
      <c r="D793" s="29">
        <v>353118083539513</v>
      </c>
      <c r="E793" s="29">
        <v>33</v>
      </c>
      <c r="F793" s="29">
        <v>1</v>
      </c>
      <c r="G793" s="29">
        <v>1765</v>
      </c>
      <c r="H793" s="29">
        <v>1765</v>
      </c>
      <c r="I793" s="29" t="s">
        <v>11638</v>
      </c>
      <c r="J793" s="29" t="s">
        <v>11639</v>
      </c>
      <c r="K793" s="50">
        <v>2.3785952873547E+16</v>
      </c>
      <c r="L793" s="50">
        <v>9034280012915560</v>
      </c>
      <c r="M793" s="50">
        <v>-4.18928090901442E+16</v>
      </c>
      <c r="N793" s="29" t="s">
        <v>18972</v>
      </c>
      <c r="O793" s="29">
        <v>1</v>
      </c>
      <c r="P793" s="29">
        <v>1</v>
      </c>
      <c r="Q793" s="29" t="s">
        <v>19132</v>
      </c>
      <c r="R793" s="29" t="s">
        <v>8</v>
      </c>
      <c r="S793" s="29" t="s">
        <v>8</v>
      </c>
      <c r="T793" s="29" t="s">
        <v>8</v>
      </c>
      <c r="U793" s="29" t="s">
        <v>8</v>
      </c>
      <c r="V793" s="29" t="s">
        <v>8</v>
      </c>
      <c r="W793" s="29" t="s">
        <v>8</v>
      </c>
      <c r="X793" s="29" t="s">
        <v>8</v>
      </c>
      <c r="Y793" s="29" t="s">
        <v>8</v>
      </c>
      <c r="Z793" s="29" t="s">
        <v>8</v>
      </c>
      <c r="AA793" s="29" t="s">
        <v>8</v>
      </c>
      <c r="AB793" s="29" t="s">
        <v>8</v>
      </c>
      <c r="AC793" s="29" t="s">
        <v>8</v>
      </c>
      <c r="AD793" s="29" t="s">
        <v>8</v>
      </c>
      <c r="AE793" s="29" t="s">
        <v>8</v>
      </c>
      <c r="AF793" s="29" t="s">
        <v>8</v>
      </c>
      <c r="AG793" s="29" t="s">
        <v>8</v>
      </c>
      <c r="AH793" s="29" t="s">
        <v>8</v>
      </c>
      <c r="AI793" s="29" t="s">
        <v>8</v>
      </c>
      <c r="AJ793" s="29" t="s">
        <v>8</v>
      </c>
      <c r="AK793" s="29" t="s">
        <v>8</v>
      </c>
      <c r="AL793" s="29" t="s">
        <v>8</v>
      </c>
      <c r="AM793" s="29" t="s">
        <v>8</v>
      </c>
      <c r="AN793" s="29" t="s">
        <v>8</v>
      </c>
      <c r="AO793" s="29" t="s">
        <v>8</v>
      </c>
      <c r="AP793" s="29" t="s">
        <v>8</v>
      </c>
      <c r="AQ793" s="29" t="s">
        <v>8</v>
      </c>
      <c r="AR793" s="29" t="s">
        <v>8</v>
      </c>
      <c r="AS793" s="29" t="s">
        <v>8</v>
      </c>
      <c r="AT793" s="29" t="s">
        <v>8</v>
      </c>
      <c r="AU793" s="29" t="s">
        <v>8</v>
      </c>
      <c r="AV793" s="29" t="s">
        <v>8</v>
      </c>
      <c r="AW793" s="29" t="s">
        <v>8</v>
      </c>
      <c r="AX793" s="29" t="s">
        <v>8</v>
      </c>
      <c r="AY793" s="29" t="s">
        <v>8</v>
      </c>
      <c r="AZ793" s="29" t="s">
        <v>8</v>
      </c>
      <c r="BA793" s="29" t="s">
        <v>8</v>
      </c>
      <c r="BB793" s="29" t="s">
        <v>8</v>
      </c>
      <c r="BC793" s="29">
        <v>2</v>
      </c>
      <c r="BD793" s="29">
        <v>1</v>
      </c>
      <c r="BE793" s="29">
        <v>1</v>
      </c>
      <c r="BF793" s="29">
        <v>2</v>
      </c>
      <c r="BG793" s="29" t="s">
        <v>8</v>
      </c>
      <c r="BH793" s="29">
        <v>1</v>
      </c>
      <c r="BI793" s="29">
        <v>1</v>
      </c>
      <c r="BJ793" s="29">
        <v>0</v>
      </c>
      <c r="BK793" s="29">
        <v>0</v>
      </c>
      <c r="BL793" s="29">
        <v>0</v>
      </c>
      <c r="BM793" s="29">
        <v>1</v>
      </c>
      <c r="BN793" s="29">
        <v>0</v>
      </c>
      <c r="BO793" s="29">
        <v>1</v>
      </c>
      <c r="BP793" s="29">
        <v>3</v>
      </c>
      <c r="BQ793" s="29" t="s">
        <v>8</v>
      </c>
      <c r="BR793" s="29" t="s">
        <v>8</v>
      </c>
      <c r="BS793" s="29" t="s">
        <v>1001</v>
      </c>
      <c r="BT793" s="29" t="b">
        <v>0</v>
      </c>
      <c r="BU793" s="29" t="b">
        <v>0</v>
      </c>
      <c r="BV793" s="29" t="b">
        <v>0</v>
      </c>
      <c r="BW793" s="29" t="b">
        <v>0</v>
      </c>
      <c r="BX793" s="29" t="b">
        <v>0</v>
      </c>
      <c r="BY793" s="29" t="b">
        <v>1</v>
      </c>
      <c r="BZ793" s="29" t="b">
        <v>1</v>
      </c>
      <c r="CA793" s="29" t="b">
        <v>0</v>
      </c>
      <c r="CB793" s="29">
        <v>1</v>
      </c>
      <c r="CC793" s="29" t="s">
        <v>11640</v>
      </c>
      <c r="CD793" s="29" t="s">
        <v>11641</v>
      </c>
      <c r="CE793" s="29" t="s">
        <v>11642</v>
      </c>
      <c r="CF793" s="29" t="s">
        <v>11643</v>
      </c>
    </row>
    <row r="794" spans="1:84" x14ac:dyDescent="0.25">
      <c r="A794" s="29" t="s">
        <v>11644</v>
      </c>
      <c r="B794" s="29">
        <v>310410942995952</v>
      </c>
      <c r="C794" s="29">
        <v>8.9014103279429894E+19</v>
      </c>
      <c r="D794" s="29">
        <v>353118083539513</v>
      </c>
      <c r="E794" s="29">
        <v>33</v>
      </c>
      <c r="F794" s="29">
        <v>1</v>
      </c>
      <c r="G794" s="29">
        <v>1766</v>
      </c>
      <c r="H794" s="29">
        <v>1766</v>
      </c>
      <c r="I794" s="29" t="s">
        <v>11645</v>
      </c>
      <c r="J794" s="29" t="s">
        <v>11646</v>
      </c>
      <c r="K794" s="50">
        <v>2378552187684050</v>
      </c>
      <c r="L794" s="50">
        <v>90342550898358</v>
      </c>
      <c r="M794" s="50">
        <v>-4.2842568717158896E+16</v>
      </c>
      <c r="N794" s="29" t="s">
        <v>18977</v>
      </c>
      <c r="O794" s="29">
        <v>1</v>
      </c>
      <c r="P794" s="29">
        <v>1</v>
      </c>
      <c r="Q794" s="29" t="s">
        <v>19298</v>
      </c>
      <c r="R794" s="29" t="s">
        <v>8</v>
      </c>
      <c r="S794" s="29" t="s">
        <v>8</v>
      </c>
      <c r="T794" s="29" t="s">
        <v>8</v>
      </c>
      <c r="U794" s="29" t="s">
        <v>8</v>
      </c>
      <c r="V794" s="29" t="s">
        <v>8</v>
      </c>
      <c r="W794" s="29" t="s">
        <v>8</v>
      </c>
      <c r="X794" s="29" t="s">
        <v>8</v>
      </c>
      <c r="Y794" s="29" t="s">
        <v>8</v>
      </c>
      <c r="Z794" s="29" t="s">
        <v>8</v>
      </c>
      <c r="AA794" s="29" t="s">
        <v>8</v>
      </c>
      <c r="AB794" s="29" t="s">
        <v>8</v>
      </c>
      <c r="AC794" s="29" t="s">
        <v>8</v>
      </c>
      <c r="AD794" s="29" t="s">
        <v>8</v>
      </c>
      <c r="AE794" s="29" t="s">
        <v>8</v>
      </c>
      <c r="AF794" s="29" t="s">
        <v>8</v>
      </c>
      <c r="AG794" s="29" t="s">
        <v>8</v>
      </c>
      <c r="AH794" s="29" t="s">
        <v>8</v>
      </c>
      <c r="AI794" s="29" t="s">
        <v>8</v>
      </c>
      <c r="AJ794" s="29" t="s">
        <v>8</v>
      </c>
      <c r="AK794" s="29" t="s">
        <v>8</v>
      </c>
      <c r="AL794" s="29" t="s">
        <v>8</v>
      </c>
      <c r="AM794" s="29" t="s">
        <v>8</v>
      </c>
      <c r="AN794" s="29" t="s">
        <v>8</v>
      </c>
      <c r="AO794" s="29" t="s">
        <v>8</v>
      </c>
      <c r="AP794" s="29" t="s">
        <v>8</v>
      </c>
      <c r="AQ794" s="29" t="s">
        <v>8</v>
      </c>
      <c r="AR794" s="29" t="s">
        <v>8</v>
      </c>
      <c r="AS794" s="29" t="s">
        <v>8</v>
      </c>
      <c r="AT794" s="29" t="s">
        <v>8</v>
      </c>
      <c r="AU794" s="29" t="s">
        <v>8</v>
      </c>
      <c r="AV794" s="29" t="s">
        <v>8</v>
      </c>
      <c r="AW794" s="29" t="s">
        <v>8</v>
      </c>
      <c r="AX794" s="29" t="s">
        <v>8</v>
      </c>
      <c r="AY794" s="29" t="s">
        <v>8</v>
      </c>
      <c r="AZ794" s="29" t="s">
        <v>8</v>
      </c>
      <c r="BA794" s="29" t="s">
        <v>8</v>
      </c>
      <c r="BB794" s="29" t="s">
        <v>8</v>
      </c>
      <c r="BC794" s="29">
        <v>2</v>
      </c>
      <c r="BD794" s="29">
        <v>1</v>
      </c>
      <c r="BE794" s="29">
        <v>1</v>
      </c>
      <c r="BF794" s="29">
        <v>1</v>
      </c>
      <c r="BG794" s="29" t="s">
        <v>8</v>
      </c>
      <c r="BH794" s="29">
        <v>0</v>
      </c>
      <c r="BI794" s="29">
        <v>1</v>
      </c>
      <c r="BJ794" s="29">
        <v>0</v>
      </c>
      <c r="BK794" s="29">
        <v>0</v>
      </c>
      <c r="BL794" s="29">
        <v>0</v>
      </c>
      <c r="BM794" s="29">
        <v>1</v>
      </c>
      <c r="BN794" s="29">
        <v>1</v>
      </c>
      <c r="BO794" s="29">
        <v>1</v>
      </c>
      <c r="BP794" s="29">
        <v>4</v>
      </c>
      <c r="BQ794" s="29" t="s">
        <v>8</v>
      </c>
      <c r="BR794" s="29" t="s">
        <v>8</v>
      </c>
      <c r="BS794" s="29" t="s">
        <v>216</v>
      </c>
      <c r="BT794" s="29" t="b">
        <v>0</v>
      </c>
      <c r="BU794" s="29" t="b">
        <v>0</v>
      </c>
      <c r="BV794" s="29" t="b">
        <v>0</v>
      </c>
      <c r="BW794" s="29" t="b">
        <v>0</v>
      </c>
      <c r="BX794" s="29" t="b">
        <v>0</v>
      </c>
      <c r="BY794" s="29" t="b">
        <v>1</v>
      </c>
      <c r="BZ794" s="29" t="b">
        <v>1</v>
      </c>
      <c r="CA794" s="29" t="b">
        <v>0</v>
      </c>
      <c r="CB794" s="29">
        <v>1</v>
      </c>
      <c r="CC794" s="29" t="s">
        <v>11647</v>
      </c>
      <c r="CD794" s="29" t="s">
        <v>11648</v>
      </c>
      <c r="CE794" s="29" t="s">
        <v>11649</v>
      </c>
      <c r="CF794" s="29" t="s">
        <v>11650</v>
      </c>
    </row>
    <row r="795" spans="1:84" x14ac:dyDescent="0.25">
      <c r="A795" s="29" t="s">
        <v>11651</v>
      </c>
      <c r="B795" s="29">
        <v>310410942995952</v>
      </c>
      <c r="C795" s="29">
        <v>8.9014103279429894E+19</v>
      </c>
      <c r="D795" s="29">
        <v>353118083539513</v>
      </c>
      <c r="E795" s="29">
        <v>33</v>
      </c>
      <c r="F795" s="29">
        <v>10</v>
      </c>
      <c r="G795" s="29">
        <v>1759</v>
      </c>
      <c r="H795" s="29">
        <v>1759</v>
      </c>
      <c r="I795" s="29" t="s">
        <v>11652</v>
      </c>
      <c r="J795" s="29" t="s">
        <v>11653</v>
      </c>
      <c r="K795" s="50">
        <v>2378355088810120</v>
      </c>
      <c r="L795" s="50">
        <v>9034409563970620</v>
      </c>
      <c r="M795" s="50">
        <v>-5.4082735474806304E+16</v>
      </c>
      <c r="N795" s="29" t="s">
        <v>18972</v>
      </c>
      <c r="O795" s="29">
        <v>1</v>
      </c>
      <c r="P795" s="29">
        <v>1</v>
      </c>
      <c r="Q795" s="29" t="s">
        <v>18997</v>
      </c>
      <c r="R795" s="29" t="s">
        <v>8</v>
      </c>
      <c r="S795" s="29" t="s">
        <v>8</v>
      </c>
      <c r="T795" s="29" t="s">
        <v>8</v>
      </c>
      <c r="U795" s="29" t="s">
        <v>8</v>
      </c>
      <c r="V795" s="29" t="s">
        <v>8</v>
      </c>
      <c r="W795" s="29" t="s">
        <v>8</v>
      </c>
      <c r="X795" s="29" t="s">
        <v>8</v>
      </c>
      <c r="Y795" s="29" t="s">
        <v>8</v>
      </c>
      <c r="Z795" s="29" t="s">
        <v>8</v>
      </c>
      <c r="AA795" s="29" t="s">
        <v>8</v>
      </c>
      <c r="AB795" s="29" t="s">
        <v>8</v>
      </c>
      <c r="AC795" s="29" t="s">
        <v>8</v>
      </c>
      <c r="AD795" s="29" t="s">
        <v>8</v>
      </c>
      <c r="AE795" s="29" t="s">
        <v>8</v>
      </c>
      <c r="AF795" s="29" t="s">
        <v>8</v>
      </c>
      <c r="AG795" s="29" t="s">
        <v>8</v>
      </c>
      <c r="AH795" s="29" t="s">
        <v>8</v>
      </c>
      <c r="AI795" s="29" t="s">
        <v>8</v>
      </c>
      <c r="AJ795" s="29" t="s">
        <v>8</v>
      </c>
      <c r="AK795" s="29" t="s">
        <v>8</v>
      </c>
      <c r="AL795" s="29" t="s">
        <v>8</v>
      </c>
      <c r="AM795" s="29">
        <v>3</v>
      </c>
      <c r="AN795" s="29" t="s">
        <v>8</v>
      </c>
      <c r="AO795" s="29">
        <v>1</v>
      </c>
      <c r="AP795" s="29">
        <v>1</v>
      </c>
      <c r="AQ795" s="29">
        <v>1</v>
      </c>
      <c r="AR795" s="29" t="s">
        <v>19001</v>
      </c>
      <c r="AS795" s="29" t="s">
        <v>18974</v>
      </c>
      <c r="AT795" s="29" t="s">
        <v>8</v>
      </c>
      <c r="AU795" s="29" t="s">
        <v>8</v>
      </c>
      <c r="AV795" s="29" t="s">
        <v>8</v>
      </c>
      <c r="AW795" s="29" t="s">
        <v>8</v>
      </c>
      <c r="AX795" s="29" t="s">
        <v>8</v>
      </c>
      <c r="AY795" s="29" t="s">
        <v>8</v>
      </c>
      <c r="AZ795" s="29" t="s">
        <v>8</v>
      </c>
      <c r="BA795" s="29" t="s">
        <v>8</v>
      </c>
      <c r="BB795" s="29" t="s">
        <v>8</v>
      </c>
      <c r="BC795" s="29" t="s">
        <v>8</v>
      </c>
      <c r="BD795" s="29" t="s">
        <v>8</v>
      </c>
      <c r="BE795" s="29" t="s">
        <v>8</v>
      </c>
      <c r="BF795" s="29" t="s">
        <v>8</v>
      </c>
      <c r="BG795" s="29" t="s">
        <v>8</v>
      </c>
      <c r="BH795" s="29" t="s">
        <v>8</v>
      </c>
      <c r="BI795" s="29" t="s">
        <v>8</v>
      </c>
      <c r="BJ795" s="29" t="s">
        <v>8</v>
      </c>
      <c r="BK795" s="29" t="s">
        <v>8</v>
      </c>
      <c r="BL795" s="29" t="s">
        <v>8</v>
      </c>
      <c r="BM795" s="29" t="s">
        <v>8</v>
      </c>
      <c r="BN795" s="29" t="s">
        <v>8</v>
      </c>
      <c r="BO795" s="29" t="s">
        <v>8</v>
      </c>
      <c r="BP795" s="29" t="s">
        <v>8</v>
      </c>
      <c r="BQ795" s="29" t="s">
        <v>8</v>
      </c>
      <c r="BR795" s="29" t="s">
        <v>8</v>
      </c>
      <c r="BS795" s="29" t="s">
        <v>3505</v>
      </c>
      <c r="BT795" s="29" t="b">
        <v>0</v>
      </c>
      <c r="BU795" s="29" t="b">
        <v>0</v>
      </c>
      <c r="BV795" s="29" t="b">
        <v>0</v>
      </c>
      <c r="BW795" s="29" t="b">
        <v>0</v>
      </c>
      <c r="BX795" s="29" t="b">
        <v>0</v>
      </c>
      <c r="BY795" s="29" t="b">
        <v>1</v>
      </c>
      <c r="BZ795" s="29" t="b">
        <v>1</v>
      </c>
      <c r="CA795" s="29" t="b">
        <v>0</v>
      </c>
      <c r="CB795" s="29">
        <v>1</v>
      </c>
      <c r="CC795" s="29" t="s">
        <v>11654</v>
      </c>
      <c r="CD795" s="29" t="s">
        <v>11655</v>
      </c>
      <c r="CE795" s="29" t="s">
        <v>11656</v>
      </c>
      <c r="CF795" s="29" t="s">
        <v>11657</v>
      </c>
    </row>
    <row r="796" spans="1:84" x14ac:dyDescent="0.25">
      <c r="A796" s="29" t="s">
        <v>11658</v>
      </c>
      <c r="B796" s="29">
        <v>310410942995952</v>
      </c>
      <c r="C796" s="29">
        <v>8.9014103279429894E+19</v>
      </c>
      <c r="D796" s="29">
        <v>353118083539513</v>
      </c>
      <c r="E796" s="29">
        <v>33</v>
      </c>
      <c r="F796" s="29">
        <v>10</v>
      </c>
      <c r="G796" s="29">
        <v>1760</v>
      </c>
      <c r="H796" s="29">
        <v>1760</v>
      </c>
      <c r="I796" s="29" t="s">
        <v>11659</v>
      </c>
      <c r="J796" s="29" t="s">
        <v>11660</v>
      </c>
      <c r="K796" s="50">
        <v>2.37831129509573E+16</v>
      </c>
      <c r="L796" s="50">
        <v>9034461195733080</v>
      </c>
      <c r="M796" s="50">
        <v>-3987744940008720</v>
      </c>
      <c r="N796" s="29" t="s">
        <v>18972</v>
      </c>
      <c r="O796" s="29">
        <v>1</v>
      </c>
      <c r="P796" s="29">
        <v>1</v>
      </c>
      <c r="Q796" s="29" t="s">
        <v>19033</v>
      </c>
      <c r="R796" s="29" t="s">
        <v>8</v>
      </c>
      <c r="S796" s="29" t="s">
        <v>8</v>
      </c>
      <c r="T796" s="29" t="s">
        <v>8</v>
      </c>
      <c r="U796" s="29" t="s">
        <v>8</v>
      </c>
      <c r="V796" s="29" t="s">
        <v>8</v>
      </c>
      <c r="W796" s="29" t="s">
        <v>8</v>
      </c>
      <c r="X796" s="29" t="s">
        <v>8</v>
      </c>
      <c r="Y796" s="29" t="s">
        <v>8</v>
      </c>
      <c r="Z796" s="29" t="s">
        <v>8</v>
      </c>
      <c r="AA796" s="29" t="s">
        <v>8</v>
      </c>
      <c r="AB796" s="29" t="s">
        <v>8</v>
      </c>
      <c r="AC796" s="29" t="s">
        <v>8</v>
      </c>
      <c r="AD796" s="29" t="s">
        <v>8</v>
      </c>
      <c r="AE796" s="29" t="s">
        <v>8</v>
      </c>
      <c r="AF796" s="29" t="s">
        <v>8</v>
      </c>
      <c r="AG796" s="29" t="s">
        <v>8</v>
      </c>
      <c r="AH796" s="29" t="s">
        <v>8</v>
      </c>
      <c r="AI796" s="29" t="s">
        <v>8</v>
      </c>
      <c r="AJ796" s="29" t="s">
        <v>8</v>
      </c>
      <c r="AK796" s="29" t="s">
        <v>8</v>
      </c>
      <c r="AL796" s="29" t="s">
        <v>8</v>
      </c>
      <c r="AM796" s="29">
        <v>3</v>
      </c>
      <c r="AN796" s="29" t="s">
        <v>8</v>
      </c>
      <c r="AO796" s="29">
        <v>1</v>
      </c>
      <c r="AP796" s="29">
        <v>1</v>
      </c>
      <c r="AQ796" s="29">
        <v>1</v>
      </c>
      <c r="AR796" s="29" t="s">
        <v>18989</v>
      </c>
      <c r="AS796" s="29" t="s">
        <v>18975</v>
      </c>
      <c r="AT796" s="29" t="s">
        <v>8</v>
      </c>
      <c r="AU796" s="29" t="s">
        <v>8</v>
      </c>
      <c r="AV796" s="29" t="s">
        <v>8</v>
      </c>
      <c r="AW796" s="29" t="s">
        <v>8</v>
      </c>
      <c r="AX796" s="29" t="s">
        <v>8</v>
      </c>
      <c r="AY796" s="29" t="s">
        <v>8</v>
      </c>
      <c r="AZ796" s="29" t="s">
        <v>8</v>
      </c>
      <c r="BA796" s="29" t="s">
        <v>8</v>
      </c>
      <c r="BB796" s="29" t="s">
        <v>8</v>
      </c>
      <c r="BC796" s="29" t="s">
        <v>8</v>
      </c>
      <c r="BD796" s="29" t="s">
        <v>8</v>
      </c>
      <c r="BE796" s="29" t="s">
        <v>8</v>
      </c>
      <c r="BF796" s="29" t="s">
        <v>8</v>
      </c>
      <c r="BG796" s="29" t="s">
        <v>8</v>
      </c>
      <c r="BH796" s="29" t="s">
        <v>8</v>
      </c>
      <c r="BI796" s="29" t="s">
        <v>8</v>
      </c>
      <c r="BJ796" s="29" t="s">
        <v>8</v>
      </c>
      <c r="BK796" s="29" t="s">
        <v>8</v>
      </c>
      <c r="BL796" s="29" t="s">
        <v>8</v>
      </c>
      <c r="BM796" s="29" t="s">
        <v>8</v>
      </c>
      <c r="BN796" s="29" t="s">
        <v>8</v>
      </c>
      <c r="BO796" s="29" t="s">
        <v>8</v>
      </c>
      <c r="BP796" s="29" t="s">
        <v>8</v>
      </c>
      <c r="BQ796" s="29" t="s">
        <v>8</v>
      </c>
      <c r="BR796" s="29" t="s">
        <v>8</v>
      </c>
      <c r="BS796" s="29" t="s">
        <v>11661</v>
      </c>
      <c r="BT796" s="29" t="b">
        <v>0</v>
      </c>
      <c r="BU796" s="29" t="b">
        <v>0</v>
      </c>
      <c r="BV796" s="29" t="b">
        <v>0</v>
      </c>
      <c r="BW796" s="29" t="b">
        <v>0</v>
      </c>
      <c r="BX796" s="29" t="b">
        <v>0</v>
      </c>
      <c r="BY796" s="29" t="b">
        <v>1</v>
      </c>
      <c r="BZ796" s="29" t="b">
        <v>1</v>
      </c>
      <c r="CA796" s="29" t="b">
        <v>0</v>
      </c>
      <c r="CB796" s="29">
        <v>1</v>
      </c>
      <c r="CC796" s="29" t="s">
        <v>11662</v>
      </c>
      <c r="CD796" s="29" t="s">
        <v>11663</v>
      </c>
      <c r="CE796" s="29" t="s">
        <v>11664</v>
      </c>
      <c r="CF796" s="29" t="s">
        <v>11665</v>
      </c>
    </row>
    <row r="797" spans="1:84" x14ac:dyDescent="0.25">
      <c r="A797" s="29" t="s">
        <v>11666</v>
      </c>
      <c r="B797" s="29">
        <v>310410942995952</v>
      </c>
      <c r="C797" s="29">
        <v>8.9014103279429894E+19</v>
      </c>
      <c r="D797" s="29">
        <v>353118083539513</v>
      </c>
      <c r="E797" s="29">
        <v>33</v>
      </c>
      <c r="F797" s="29">
        <v>10</v>
      </c>
      <c r="G797" s="29">
        <v>1761</v>
      </c>
      <c r="H797" s="29">
        <v>1761</v>
      </c>
      <c r="I797" s="29" t="s">
        <v>11667</v>
      </c>
      <c r="J797" s="29" t="s">
        <v>11668</v>
      </c>
      <c r="K797" s="50">
        <v>2.37829125508483E+16</v>
      </c>
      <c r="L797" s="50">
        <v>9034504708953700</v>
      </c>
      <c r="M797" s="50">
        <v>-4158479854709850</v>
      </c>
      <c r="N797" s="29" t="s">
        <v>18972</v>
      </c>
      <c r="O797" s="29">
        <v>1</v>
      </c>
      <c r="P797" s="29">
        <v>1</v>
      </c>
      <c r="Q797" s="29" t="s">
        <v>19051</v>
      </c>
      <c r="R797" s="29" t="s">
        <v>8</v>
      </c>
      <c r="S797" s="29" t="s">
        <v>8</v>
      </c>
      <c r="T797" s="29" t="s">
        <v>8</v>
      </c>
      <c r="U797" s="29" t="s">
        <v>8</v>
      </c>
      <c r="V797" s="29" t="s">
        <v>8</v>
      </c>
      <c r="W797" s="29" t="s">
        <v>8</v>
      </c>
      <c r="X797" s="29" t="s">
        <v>8</v>
      </c>
      <c r="Y797" s="29" t="s">
        <v>8</v>
      </c>
      <c r="Z797" s="29" t="s">
        <v>8</v>
      </c>
      <c r="AA797" s="29" t="s">
        <v>8</v>
      </c>
      <c r="AB797" s="29" t="s">
        <v>8</v>
      </c>
      <c r="AC797" s="29" t="s">
        <v>8</v>
      </c>
      <c r="AD797" s="29" t="s">
        <v>8</v>
      </c>
      <c r="AE797" s="29" t="s">
        <v>8</v>
      </c>
      <c r="AF797" s="29" t="s">
        <v>8</v>
      </c>
      <c r="AG797" s="29" t="s">
        <v>8</v>
      </c>
      <c r="AH797" s="29" t="s">
        <v>8</v>
      </c>
      <c r="AI797" s="29" t="s">
        <v>8</v>
      </c>
      <c r="AJ797" s="29" t="s">
        <v>8</v>
      </c>
      <c r="AK797" s="29" t="s">
        <v>8</v>
      </c>
      <c r="AL797" s="29" t="s">
        <v>8</v>
      </c>
      <c r="AM797" s="29">
        <v>3</v>
      </c>
      <c r="AN797" s="29" t="s">
        <v>8</v>
      </c>
      <c r="AO797" s="29">
        <v>1</v>
      </c>
      <c r="AP797" s="29">
        <v>1</v>
      </c>
      <c r="AQ797" s="29">
        <v>1</v>
      </c>
      <c r="AR797" s="29" t="s">
        <v>18982</v>
      </c>
      <c r="AS797" s="29" t="s">
        <v>19052</v>
      </c>
      <c r="AT797" s="29" t="s">
        <v>8</v>
      </c>
      <c r="AU797" s="29" t="s">
        <v>8</v>
      </c>
      <c r="AV797" s="29" t="s">
        <v>8</v>
      </c>
      <c r="AW797" s="29" t="s">
        <v>8</v>
      </c>
      <c r="AX797" s="29" t="s">
        <v>8</v>
      </c>
      <c r="AY797" s="29" t="s">
        <v>8</v>
      </c>
      <c r="AZ797" s="29" t="s">
        <v>8</v>
      </c>
      <c r="BA797" s="29" t="s">
        <v>8</v>
      </c>
      <c r="BB797" s="29" t="s">
        <v>8</v>
      </c>
      <c r="BC797" s="29" t="s">
        <v>8</v>
      </c>
      <c r="BD797" s="29" t="s">
        <v>8</v>
      </c>
      <c r="BE797" s="29" t="s">
        <v>8</v>
      </c>
      <c r="BF797" s="29" t="s">
        <v>8</v>
      </c>
      <c r="BG797" s="29" t="s">
        <v>8</v>
      </c>
      <c r="BH797" s="29" t="s">
        <v>8</v>
      </c>
      <c r="BI797" s="29" t="s">
        <v>8</v>
      </c>
      <c r="BJ797" s="29" t="s">
        <v>8</v>
      </c>
      <c r="BK797" s="29" t="s">
        <v>8</v>
      </c>
      <c r="BL797" s="29" t="s">
        <v>8</v>
      </c>
      <c r="BM797" s="29" t="s">
        <v>8</v>
      </c>
      <c r="BN797" s="29" t="s">
        <v>8</v>
      </c>
      <c r="BO797" s="29" t="s">
        <v>8</v>
      </c>
      <c r="BP797" s="29" t="s">
        <v>8</v>
      </c>
      <c r="BQ797" s="29" t="s">
        <v>8</v>
      </c>
      <c r="BR797" s="29" t="s">
        <v>8</v>
      </c>
      <c r="BS797" s="29" t="s">
        <v>11669</v>
      </c>
      <c r="BT797" s="29" t="b">
        <v>0</v>
      </c>
      <c r="BU797" s="29" t="b">
        <v>0</v>
      </c>
      <c r="BV797" s="29" t="b">
        <v>0</v>
      </c>
      <c r="BW797" s="29" t="b">
        <v>0</v>
      </c>
      <c r="BX797" s="29" t="b">
        <v>0</v>
      </c>
      <c r="BY797" s="29" t="b">
        <v>1</v>
      </c>
      <c r="BZ797" s="29" t="b">
        <v>1</v>
      </c>
      <c r="CA797" s="29" t="b">
        <v>0</v>
      </c>
      <c r="CB797" s="29">
        <v>1</v>
      </c>
      <c r="CC797" s="29" t="s">
        <v>11670</v>
      </c>
      <c r="CD797" s="29" t="s">
        <v>11671</v>
      </c>
      <c r="CE797" s="29" t="s">
        <v>11672</v>
      </c>
      <c r="CF797" s="29" t="s">
        <v>11673</v>
      </c>
    </row>
    <row r="798" spans="1:84" x14ac:dyDescent="0.25">
      <c r="A798" s="29" t="s">
        <v>11674</v>
      </c>
      <c r="B798" s="29">
        <v>310410928917370</v>
      </c>
      <c r="C798" s="29">
        <v>8.9014103279289106E+19</v>
      </c>
      <c r="D798" s="29">
        <v>353118081439583</v>
      </c>
      <c r="E798" s="29">
        <v>33</v>
      </c>
      <c r="F798" s="29">
        <v>8</v>
      </c>
      <c r="G798" s="29">
        <v>1752</v>
      </c>
      <c r="H798" s="29">
        <v>1752</v>
      </c>
      <c r="I798" s="29" t="s">
        <v>11675</v>
      </c>
      <c r="J798" s="29" t="s">
        <v>11676</v>
      </c>
      <c r="K798" s="50">
        <v>2378276601929660</v>
      </c>
      <c r="L798" s="50">
        <v>9033951584064950</v>
      </c>
      <c r="M798" s="50">
        <v>-2.74706790132646E+16</v>
      </c>
      <c r="N798" s="29" t="s">
        <v>18978</v>
      </c>
      <c r="O798" s="29">
        <v>1</v>
      </c>
      <c r="P798" s="29">
        <v>1</v>
      </c>
      <c r="Q798" s="29" t="s">
        <v>8</v>
      </c>
      <c r="R798" s="29">
        <v>2</v>
      </c>
      <c r="S798" s="29">
        <v>3</v>
      </c>
      <c r="T798" s="29" t="s">
        <v>8</v>
      </c>
      <c r="U798" s="29">
        <v>15</v>
      </c>
      <c r="V798" s="29" t="s">
        <v>8</v>
      </c>
      <c r="W798" s="29" t="s">
        <v>8</v>
      </c>
      <c r="X798" s="29" t="s">
        <v>8</v>
      </c>
      <c r="Y798" s="29" t="s">
        <v>8</v>
      </c>
      <c r="Z798" s="29" t="s">
        <v>8</v>
      </c>
      <c r="AA798" s="29" t="s">
        <v>8</v>
      </c>
      <c r="AB798" s="29" t="s">
        <v>8</v>
      </c>
      <c r="AC798" s="29" t="s">
        <v>8</v>
      </c>
      <c r="AD798" s="29" t="s">
        <v>8</v>
      </c>
      <c r="AE798" s="29" t="s">
        <v>8</v>
      </c>
      <c r="AF798" s="29" t="s">
        <v>8</v>
      </c>
      <c r="AG798" s="29" t="s">
        <v>8</v>
      </c>
      <c r="AH798" s="29" t="s">
        <v>8</v>
      </c>
      <c r="AI798" s="29" t="s">
        <v>8</v>
      </c>
      <c r="AJ798" s="29" t="s">
        <v>8</v>
      </c>
      <c r="AK798" s="29" t="s">
        <v>8</v>
      </c>
      <c r="AL798" s="29" t="s">
        <v>8</v>
      </c>
      <c r="AM798" s="29" t="s">
        <v>8</v>
      </c>
      <c r="AN798" s="29" t="s">
        <v>8</v>
      </c>
      <c r="AO798" s="29" t="s">
        <v>8</v>
      </c>
      <c r="AP798" s="29" t="s">
        <v>8</v>
      </c>
      <c r="AQ798" s="29" t="s">
        <v>8</v>
      </c>
      <c r="AR798" s="29" t="s">
        <v>8</v>
      </c>
      <c r="AS798" s="29" t="s">
        <v>8</v>
      </c>
      <c r="AT798" s="29" t="s">
        <v>8</v>
      </c>
      <c r="AU798" s="29" t="s">
        <v>8</v>
      </c>
      <c r="AV798" s="29" t="s">
        <v>8</v>
      </c>
      <c r="AW798" s="29" t="s">
        <v>8</v>
      </c>
      <c r="AX798" s="29" t="s">
        <v>8</v>
      </c>
      <c r="AY798" s="29" t="s">
        <v>8</v>
      </c>
      <c r="AZ798" s="29" t="s">
        <v>8</v>
      </c>
      <c r="BA798" s="29" t="s">
        <v>8</v>
      </c>
      <c r="BB798" s="29" t="s">
        <v>8</v>
      </c>
      <c r="BC798" s="29" t="s">
        <v>8</v>
      </c>
      <c r="BD798" s="29" t="s">
        <v>8</v>
      </c>
      <c r="BE798" s="29" t="s">
        <v>8</v>
      </c>
      <c r="BF798" s="29" t="s">
        <v>8</v>
      </c>
      <c r="BG798" s="29" t="s">
        <v>8</v>
      </c>
      <c r="BH798" s="29" t="s">
        <v>8</v>
      </c>
      <c r="BI798" s="29" t="s">
        <v>8</v>
      </c>
      <c r="BJ798" s="29" t="s">
        <v>8</v>
      </c>
      <c r="BK798" s="29" t="s">
        <v>8</v>
      </c>
      <c r="BL798" s="29" t="s">
        <v>8</v>
      </c>
      <c r="BM798" s="29" t="s">
        <v>8</v>
      </c>
      <c r="BN798" s="29" t="s">
        <v>8</v>
      </c>
      <c r="BO798" s="29" t="s">
        <v>8</v>
      </c>
      <c r="BP798" s="29" t="s">
        <v>8</v>
      </c>
      <c r="BQ798" s="29" t="s">
        <v>8</v>
      </c>
      <c r="BR798" s="29" t="s">
        <v>8</v>
      </c>
      <c r="BS798" s="29" t="s">
        <v>19299</v>
      </c>
    </row>
    <row r="799" spans="1:84" x14ac:dyDescent="0.25">
      <c r="A799" s="29" t="s">
        <v>19300</v>
      </c>
      <c r="B799" s="29" t="b">
        <v>1</v>
      </c>
      <c r="C799" s="29" t="b">
        <v>0</v>
      </c>
      <c r="D799" s="29" t="b">
        <v>1</v>
      </c>
      <c r="E799" s="29" t="b">
        <v>0</v>
      </c>
      <c r="F799" s="29" t="b">
        <v>0</v>
      </c>
      <c r="G799" s="29" t="b">
        <v>0</v>
      </c>
      <c r="H799" s="29" t="b">
        <v>0</v>
      </c>
      <c r="I799" s="29" t="b">
        <v>0</v>
      </c>
      <c r="J799" s="29">
        <v>1</v>
      </c>
      <c r="K799" s="29" t="s">
        <v>11677</v>
      </c>
      <c r="L799" s="29" t="s">
        <v>11678</v>
      </c>
      <c r="M799" s="29" t="s">
        <v>11679</v>
      </c>
      <c r="N799" s="29" t="s">
        <v>11680</v>
      </c>
    </row>
    <row r="800" spans="1:84" x14ac:dyDescent="0.25">
      <c r="A800" s="29" t="s">
        <v>11681</v>
      </c>
      <c r="B800" s="29">
        <v>310410928917370</v>
      </c>
      <c r="C800" s="29">
        <v>8.9014103279289106E+19</v>
      </c>
      <c r="D800" s="29">
        <v>353118081439583</v>
      </c>
      <c r="E800" s="29">
        <v>33</v>
      </c>
      <c r="F800" s="29">
        <v>5</v>
      </c>
      <c r="G800" s="29">
        <v>1749</v>
      </c>
      <c r="H800" s="29">
        <v>1749</v>
      </c>
      <c r="I800" s="29" t="s">
        <v>11682</v>
      </c>
      <c r="J800" s="29" t="s">
        <v>11683</v>
      </c>
      <c r="K800" s="50">
        <v>23781279966523</v>
      </c>
      <c r="L800" s="50">
        <v>9034699414988270</v>
      </c>
      <c r="M800" s="50">
        <v>-4012287868258630</v>
      </c>
      <c r="N800" s="29" t="s">
        <v>18972</v>
      </c>
      <c r="O800" s="29">
        <v>1</v>
      </c>
      <c r="P800" s="29">
        <v>1</v>
      </c>
      <c r="Q800" s="29" t="s">
        <v>19301</v>
      </c>
      <c r="R800" s="29" t="s">
        <v>8</v>
      </c>
      <c r="S800" s="29" t="s">
        <v>8</v>
      </c>
      <c r="T800" s="29" t="s">
        <v>8</v>
      </c>
      <c r="U800" s="29" t="s">
        <v>8</v>
      </c>
      <c r="V800" s="29" t="s">
        <v>8</v>
      </c>
      <c r="W800" s="29" t="s">
        <v>8</v>
      </c>
      <c r="X800" s="29" t="s">
        <v>8</v>
      </c>
      <c r="Y800" s="29" t="s">
        <v>8</v>
      </c>
      <c r="Z800" s="29" t="s">
        <v>8</v>
      </c>
      <c r="AA800" s="29" t="s">
        <v>8</v>
      </c>
      <c r="AB800" s="29" t="s">
        <v>8</v>
      </c>
      <c r="AC800" s="29" t="s">
        <v>8</v>
      </c>
      <c r="AD800" s="29" t="s">
        <v>8</v>
      </c>
      <c r="AE800" s="29" t="s">
        <v>8</v>
      </c>
      <c r="AF800" s="29" t="s">
        <v>8</v>
      </c>
      <c r="AG800" s="29" t="s">
        <v>8</v>
      </c>
      <c r="AH800" s="29" t="s">
        <v>8</v>
      </c>
      <c r="AI800" s="29" t="s">
        <v>8</v>
      </c>
      <c r="AJ800" s="29" t="s">
        <v>8</v>
      </c>
      <c r="AK800" s="29" t="s">
        <v>8</v>
      </c>
      <c r="AL800" s="29" t="s">
        <v>8</v>
      </c>
      <c r="AM800" s="29" t="s">
        <v>8</v>
      </c>
      <c r="AN800" s="29" t="s">
        <v>8</v>
      </c>
      <c r="AO800" s="29" t="s">
        <v>8</v>
      </c>
      <c r="AP800" s="29" t="s">
        <v>8</v>
      </c>
      <c r="AQ800" s="29" t="s">
        <v>8</v>
      </c>
      <c r="AR800" s="29" t="s">
        <v>8</v>
      </c>
      <c r="AS800" s="29" t="s">
        <v>8</v>
      </c>
      <c r="AT800" s="29" t="s">
        <v>8</v>
      </c>
      <c r="AU800" s="29" t="s">
        <v>8</v>
      </c>
      <c r="AV800" s="29" t="s">
        <v>8</v>
      </c>
      <c r="AW800" s="29" t="s">
        <v>8</v>
      </c>
      <c r="AX800" s="29" t="s">
        <v>8</v>
      </c>
      <c r="AY800" s="29" t="s">
        <v>8</v>
      </c>
      <c r="AZ800" s="29" t="s">
        <v>8</v>
      </c>
      <c r="BA800" s="29">
        <v>2</v>
      </c>
      <c r="BB800" s="29" t="s">
        <v>8</v>
      </c>
      <c r="BC800" s="29" t="s">
        <v>8</v>
      </c>
      <c r="BD800" s="29" t="s">
        <v>8</v>
      </c>
      <c r="BE800" s="29" t="s">
        <v>8</v>
      </c>
      <c r="BF800" s="29" t="s">
        <v>8</v>
      </c>
      <c r="BG800" s="29" t="s">
        <v>8</v>
      </c>
      <c r="BH800" s="29" t="s">
        <v>8</v>
      </c>
      <c r="BI800" s="29" t="s">
        <v>8</v>
      </c>
      <c r="BJ800" s="29" t="s">
        <v>8</v>
      </c>
      <c r="BK800" s="29" t="s">
        <v>8</v>
      </c>
      <c r="BL800" s="29" t="s">
        <v>8</v>
      </c>
      <c r="BM800" s="29" t="s">
        <v>8</v>
      </c>
      <c r="BN800" s="29" t="s">
        <v>8</v>
      </c>
      <c r="BO800" s="29" t="s">
        <v>8</v>
      </c>
      <c r="BP800" s="29" t="s">
        <v>8</v>
      </c>
      <c r="BQ800" s="29" t="s">
        <v>8</v>
      </c>
      <c r="BR800" s="29" t="s">
        <v>8</v>
      </c>
      <c r="BS800" s="29" t="s">
        <v>19302</v>
      </c>
    </row>
    <row r="801" spans="1:84" x14ac:dyDescent="0.25">
      <c r="A801" s="29" t="s">
        <v>19303</v>
      </c>
      <c r="B801" s="29" t="b">
        <v>1</v>
      </c>
      <c r="C801" s="29" t="b">
        <v>0</v>
      </c>
      <c r="D801" s="29" t="b">
        <v>1</v>
      </c>
      <c r="E801" s="29" t="b">
        <v>0</v>
      </c>
      <c r="F801" s="29" t="b">
        <v>0</v>
      </c>
      <c r="G801" s="29" t="b">
        <v>0</v>
      </c>
      <c r="H801" s="29" t="b">
        <v>0</v>
      </c>
      <c r="I801" s="29" t="b">
        <v>0</v>
      </c>
      <c r="J801" s="29">
        <v>1</v>
      </c>
      <c r="K801" s="29" t="s">
        <v>11684</v>
      </c>
      <c r="L801" s="29" t="s">
        <v>11685</v>
      </c>
      <c r="M801" s="29" t="s">
        <v>11686</v>
      </c>
      <c r="N801" s="29" t="s">
        <v>11687</v>
      </c>
    </row>
    <row r="802" spans="1:84" x14ac:dyDescent="0.25">
      <c r="A802" s="29" t="s">
        <v>11688</v>
      </c>
      <c r="B802" s="29">
        <v>310410928917370</v>
      </c>
      <c r="C802" s="29">
        <v>8.9014103279289106E+19</v>
      </c>
      <c r="D802" s="29">
        <v>353118081439583</v>
      </c>
      <c r="E802" s="29">
        <v>33</v>
      </c>
      <c r="F802" s="29">
        <v>5</v>
      </c>
      <c r="G802" s="29">
        <v>1750</v>
      </c>
      <c r="H802" s="29">
        <v>1750</v>
      </c>
      <c r="I802" s="29" t="s">
        <v>11689</v>
      </c>
      <c r="J802" s="29" t="s">
        <v>11690</v>
      </c>
      <c r="K802" s="50">
        <v>2377956957291120</v>
      </c>
      <c r="L802" s="50">
        <v>9034649531695600</v>
      </c>
      <c r="M802" s="50">
        <v>-5798009505941060</v>
      </c>
      <c r="N802" s="29" t="s">
        <v>18977</v>
      </c>
      <c r="O802" s="29">
        <v>1</v>
      </c>
      <c r="P802" s="29">
        <v>0</v>
      </c>
      <c r="Q802" s="29" t="s">
        <v>19304</v>
      </c>
      <c r="R802" s="29" t="s">
        <v>8</v>
      </c>
      <c r="S802" s="29" t="s">
        <v>8</v>
      </c>
      <c r="T802" s="29" t="s">
        <v>8</v>
      </c>
      <c r="U802" s="29" t="s">
        <v>8</v>
      </c>
      <c r="V802" s="29" t="s">
        <v>8</v>
      </c>
      <c r="W802" s="29" t="s">
        <v>8</v>
      </c>
      <c r="X802" s="29" t="s">
        <v>8</v>
      </c>
      <c r="Y802" s="29" t="s">
        <v>8</v>
      </c>
      <c r="Z802" s="29" t="s">
        <v>8</v>
      </c>
      <c r="AA802" s="29" t="s">
        <v>8</v>
      </c>
      <c r="AB802" s="29" t="s">
        <v>8</v>
      </c>
      <c r="AC802" s="29" t="s">
        <v>8</v>
      </c>
      <c r="AD802" s="29" t="s">
        <v>8</v>
      </c>
      <c r="AE802" s="29" t="s">
        <v>8</v>
      </c>
      <c r="AF802" s="29" t="s">
        <v>8</v>
      </c>
      <c r="AG802" s="29" t="s">
        <v>8</v>
      </c>
      <c r="AH802" s="29" t="s">
        <v>8</v>
      </c>
      <c r="AI802" s="29" t="s">
        <v>8</v>
      </c>
      <c r="AJ802" s="29" t="s">
        <v>8</v>
      </c>
      <c r="AK802" s="29" t="s">
        <v>8</v>
      </c>
      <c r="AL802" s="29" t="s">
        <v>8</v>
      </c>
      <c r="AM802" s="29" t="s">
        <v>8</v>
      </c>
      <c r="AN802" s="29" t="s">
        <v>8</v>
      </c>
      <c r="AO802" s="29" t="s">
        <v>8</v>
      </c>
      <c r="AP802" s="29" t="s">
        <v>8</v>
      </c>
      <c r="AQ802" s="29" t="s">
        <v>8</v>
      </c>
      <c r="AR802" s="29" t="s">
        <v>8</v>
      </c>
      <c r="AS802" s="29" t="s">
        <v>8</v>
      </c>
      <c r="AT802" s="29" t="s">
        <v>8</v>
      </c>
      <c r="AU802" s="29" t="s">
        <v>8</v>
      </c>
      <c r="AV802" s="29" t="s">
        <v>8</v>
      </c>
      <c r="AW802" s="29" t="s">
        <v>8</v>
      </c>
      <c r="AX802" s="29" t="s">
        <v>8</v>
      </c>
      <c r="AY802" s="29" t="s">
        <v>8</v>
      </c>
      <c r="AZ802" s="29" t="s">
        <v>8</v>
      </c>
      <c r="BA802" s="29">
        <v>2</v>
      </c>
      <c r="BB802" s="29" t="s">
        <v>8</v>
      </c>
      <c r="BC802" s="29" t="s">
        <v>8</v>
      </c>
      <c r="BD802" s="29" t="s">
        <v>8</v>
      </c>
      <c r="BE802" s="29" t="s">
        <v>8</v>
      </c>
      <c r="BF802" s="29" t="s">
        <v>8</v>
      </c>
      <c r="BG802" s="29" t="s">
        <v>8</v>
      </c>
      <c r="BH802" s="29" t="s">
        <v>8</v>
      </c>
      <c r="BI802" s="29" t="s">
        <v>8</v>
      </c>
      <c r="BJ802" s="29" t="s">
        <v>8</v>
      </c>
      <c r="BK802" s="29" t="s">
        <v>8</v>
      </c>
      <c r="BL802" s="29" t="s">
        <v>8</v>
      </c>
      <c r="BM802" s="29" t="s">
        <v>8</v>
      </c>
      <c r="BN802" s="29" t="s">
        <v>8</v>
      </c>
      <c r="BO802" s="29" t="s">
        <v>8</v>
      </c>
      <c r="BP802" s="29" t="s">
        <v>8</v>
      </c>
      <c r="BQ802" s="29" t="s">
        <v>8</v>
      </c>
      <c r="BR802" s="29" t="s">
        <v>8</v>
      </c>
      <c r="BS802" s="29" t="s">
        <v>19305</v>
      </c>
    </row>
    <row r="803" spans="1:84" x14ac:dyDescent="0.25">
      <c r="A803" s="29" t="s">
        <v>19303</v>
      </c>
      <c r="B803" s="29" t="b">
        <v>1</v>
      </c>
      <c r="C803" s="29" t="b">
        <v>0</v>
      </c>
      <c r="D803" s="29" t="b">
        <v>1</v>
      </c>
      <c r="E803" s="29" t="b">
        <v>0</v>
      </c>
      <c r="F803" s="29" t="b">
        <v>0</v>
      </c>
      <c r="G803" s="29" t="b">
        <v>0</v>
      </c>
      <c r="H803" s="29" t="b">
        <v>0</v>
      </c>
      <c r="I803" s="29" t="b">
        <v>0</v>
      </c>
      <c r="J803" s="29">
        <v>1</v>
      </c>
      <c r="K803" s="29" t="s">
        <v>11691</v>
      </c>
      <c r="L803" s="29" t="s">
        <v>11692</v>
      </c>
      <c r="M803" s="29" t="s">
        <v>11693</v>
      </c>
      <c r="N803" s="29" t="s">
        <v>11694</v>
      </c>
    </row>
    <row r="804" spans="1:84" x14ac:dyDescent="0.25">
      <c r="A804" s="29" t="s">
        <v>11695</v>
      </c>
      <c r="B804" s="29">
        <v>310410928917370</v>
      </c>
      <c r="C804" s="29">
        <v>8.9014103279289106E+19</v>
      </c>
      <c r="D804" s="29">
        <v>353118081439583</v>
      </c>
      <c r="E804" s="29">
        <v>33</v>
      </c>
      <c r="F804" s="29">
        <v>5</v>
      </c>
      <c r="G804" s="29">
        <v>1751</v>
      </c>
      <c r="H804" s="29">
        <v>1751</v>
      </c>
      <c r="I804" s="29" t="s">
        <v>11696</v>
      </c>
      <c r="J804" s="29" t="s">
        <v>11697</v>
      </c>
      <c r="K804" s="50">
        <v>2.37788244550734E+16</v>
      </c>
      <c r="L804" s="50">
        <v>9034519890738240</v>
      </c>
      <c r="M804" s="50">
        <v>-3.93465260804252E+16</v>
      </c>
      <c r="N804" s="29" t="s">
        <v>18977</v>
      </c>
      <c r="O804" s="29">
        <v>1</v>
      </c>
      <c r="P804" s="29">
        <v>1</v>
      </c>
      <c r="Q804" s="29" t="s">
        <v>19306</v>
      </c>
      <c r="R804" s="29" t="s">
        <v>8</v>
      </c>
      <c r="S804" s="29" t="s">
        <v>8</v>
      </c>
      <c r="T804" s="29" t="s">
        <v>8</v>
      </c>
      <c r="U804" s="29" t="s">
        <v>8</v>
      </c>
      <c r="V804" s="29" t="s">
        <v>8</v>
      </c>
      <c r="W804" s="29" t="s">
        <v>8</v>
      </c>
      <c r="X804" s="29" t="s">
        <v>8</v>
      </c>
      <c r="Y804" s="29" t="s">
        <v>8</v>
      </c>
      <c r="Z804" s="29" t="s">
        <v>8</v>
      </c>
      <c r="AA804" s="29" t="s">
        <v>8</v>
      </c>
      <c r="AB804" s="29" t="s">
        <v>8</v>
      </c>
      <c r="AC804" s="29" t="s">
        <v>8</v>
      </c>
      <c r="AD804" s="29" t="s">
        <v>8</v>
      </c>
      <c r="AE804" s="29" t="s">
        <v>8</v>
      </c>
      <c r="AF804" s="29" t="s">
        <v>8</v>
      </c>
      <c r="AG804" s="29" t="s">
        <v>8</v>
      </c>
      <c r="AH804" s="29" t="s">
        <v>8</v>
      </c>
      <c r="AI804" s="29" t="s">
        <v>8</v>
      </c>
      <c r="AJ804" s="29" t="s">
        <v>8</v>
      </c>
      <c r="AK804" s="29" t="s">
        <v>8</v>
      </c>
      <c r="AL804" s="29" t="s">
        <v>8</v>
      </c>
      <c r="AM804" s="29" t="s">
        <v>8</v>
      </c>
      <c r="AN804" s="29" t="s">
        <v>8</v>
      </c>
      <c r="AO804" s="29" t="s">
        <v>8</v>
      </c>
      <c r="AP804" s="29" t="s">
        <v>8</v>
      </c>
      <c r="AQ804" s="29" t="s">
        <v>8</v>
      </c>
      <c r="AR804" s="29" t="s">
        <v>8</v>
      </c>
      <c r="AS804" s="29" t="s">
        <v>8</v>
      </c>
      <c r="AT804" s="29" t="s">
        <v>8</v>
      </c>
      <c r="AU804" s="29" t="s">
        <v>8</v>
      </c>
      <c r="AV804" s="29" t="s">
        <v>8</v>
      </c>
      <c r="AW804" s="29" t="s">
        <v>8</v>
      </c>
      <c r="AX804" s="29" t="s">
        <v>8</v>
      </c>
      <c r="AY804" s="29" t="s">
        <v>8</v>
      </c>
      <c r="AZ804" s="29" t="s">
        <v>8</v>
      </c>
      <c r="BA804" s="29">
        <v>2</v>
      </c>
      <c r="BB804" s="29" t="s">
        <v>8</v>
      </c>
      <c r="BC804" s="29" t="s">
        <v>8</v>
      </c>
      <c r="BD804" s="29" t="s">
        <v>8</v>
      </c>
      <c r="BE804" s="29" t="s">
        <v>8</v>
      </c>
      <c r="BF804" s="29" t="s">
        <v>8</v>
      </c>
      <c r="BG804" s="29" t="s">
        <v>8</v>
      </c>
      <c r="BH804" s="29" t="s">
        <v>8</v>
      </c>
      <c r="BI804" s="29" t="s">
        <v>8</v>
      </c>
      <c r="BJ804" s="29" t="s">
        <v>8</v>
      </c>
      <c r="BK804" s="29" t="s">
        <v>8</v>
      </c>
      <c r="BL804" s="29" t="s">
        <v>8</v>
      </c>
      <c r="BM804" s="29" t="s">
        <v>8</v>
      </c>
      <c r="BN804" s="29" t="s">
        <v>8</v>
      </c>
      <c r="BO804" s="29" t="s">
        <v>8</v>
      </c>
      <c r="BP804" s="29" t="s">
        <v>8</v>
      </c>
      <c r="BQ804" s="29" t="s">
        <v>8</v>
      </c>
      <c r="BR804" s="29" t="s">
        <v>8</v>
      </c>
      <c r="BS804" s="29" t="s">
        <v>19307</v>
      </c>
    </row>
    <row r="805" spans="1:84" x14ac:dyDescent="0.25">
      <c r="A805" s="29" t="s">
        <v>19303</v>
      </c>
      <c r="B805" s="29" t="b">
        <v>1</v>
      </c>
      <c r="C805" s="29" t="b">
        <v>0</v>
      </c>
      <c r="D805" s="29" t="b">
        <v>1</v>
      </c>
      <c r="E805" s="29" t="b">
        <v>0</v>
      </c>
      <c r="F805" s="29" t="b">
        <v>0</v>
      </c>
      <c r="G805" s="29" t="b">
        <v>0</v>
      </c>
      <c r="H805" s="29" t="b">
        <v>0</v>
      </c>
      <c r="I805" s="29" t="b">
        <v>0</v>
      </c>
      <c r="J805" s="29">
        <v>1</v>
      </c>
      <c r="K805" s="29" t="s">
        <v>11698</v>
      </c>
      <c r="L805" s="29" t="s">
        <v>11699</v>
      </c>
      <c r="M805" s="29" t="s">
        <v>11700</v>
      </c>
      <c r="N805" s="29" t="s">
        <v>11701</v>
      </c>
    </row>
    <row r="806" spans="1:84" x14ac:dyDescent="0.25">
      <c r="A806" s="29" t="s">
        <v>11702</v>
      </c>
      <c r="B806" s="29">
        <v>310410928917370</v>
      </c>
      <c r="C806" s="29">
        <v>8.9014103279289106E+19</v>
      </c>
      <c r="D806" s="29">
        <v>353118081439583</v>
      </c>
      <c r="E806" s="29">
        <v>33</v>
      </c>
      <c r="F806" s="29">
        <v>2</v>
      </c>
      <c r="G806" s="29">
        <v>1754</v>
      </c>
      <c r="H806" s="29">
        <v>1754</v>
      </c>
      <c r="I806" s="29" t="s">
        <v>11703</v>
      </c>
      <c r="J806" s="29" t="s">
        <v>11704</v>
      </c>
      <c r="K806" s="50">
        <v>2.37797620908532E+16</v>
      </c>
      <c r="L806" s="50">
        <v>903470271065509</v>
      </c>
      <c r="M806" s="50">
        <v>-5330390781765240</v>
      </c>
      <c r="N806" s="29" t="s">
        <v>18977</v>
      </c>
      <c r="O806" s="29">
        <v>1</v>
      </c>
      <c r="P806" s="29">
        <v>1</v>
      </c>
      <c r="Q806" s="29" t="s">
        <v>8</v>
      </c>
      <c r="R806" s="29" t="s">
        <v>8</v>
      </c>
      <c r="S806" s="29" t="s">
        <v>8</v>
      </c>
      <c r="T806" s="29" t="s">
        <v>8</v>
      </c>
      <c r="U806" s="29" t="s">
        <v>8</v>
      </c>
      <c r="V806" s="29" t="s">
        <v>8</v>
      </c>
      <c r="W806" s="29" t="s">
        <v>8</v>
      </c>
      <c r="X806" s="29" t="s">
        <v>8</v>
      </c>
      <c r="Y806" s="29" t="s">
        <v>8</v>
      </c>
      <c r="Z806" s="29" t="s">
        <v>8</v>
      </c>
      <c r="AA806" s="29" t="s">
        <v>8</v>
      </c>
      <c r="AB806" s="29" t="s">
        <v>8</v>
      </c>
      <c r="AC806" s="29" t="s">
        <v>8</v>
      </c>
      <c r="AD806" s="29">
        <v>3</v>
      </c>
      <c r="AE806" s="29" t="s">
        <v>8</v>
      </c>
      <c r="AF806" s="29">
        <v>3</v>
      </c>
      <c r="AG806" s="29" t="s">
        <v>8</v>
      </c>
      <c r="AH806" s="29" t="s">
        <v>8</v>
      </c>
      <c r="AI806" s="29" t="s">
        <v>8</v>
      </c>
      <c r="AJ806" s="29" t="s">
        <v>8</v>
      </c>
      <c r="AK806" s="29" t="s">
        <v>8</v>
      </c>
      <c r="AL806" s="29" t="s">
        <v>8</v>
      </c>
      <c r="AM806" s="29" t="s">
        <v>8</v>
      </c>
      <c r="AN806" s="29" t="s">
        <v>8</v>
      </c>
      <c r="AO806" s="29" t="s">
        <v>8</v>
      </c>
      <c r="AP806" s="29" t="s">
        <v>8</v>
      </c>
      <c r="AQ806" s="29" t="s">
        <v>8</v>
      </c>
      <c r="AR806" s="29" t="s">
        <v>8</v>
      </c>
      <c r="AS806" s="29" t="s">
        <v>8</v>
      </c>
      <c r="AT806" s="29" t="s">
        <v>8</v>
      </c>
      <c r="AU806" s="29" t="s">
        <v>8</v>
      </c>
      <c r="AV806" s="29" t="s">
        <v>8</v>
      </c>
      <c r="AW806" s="29" t="s">
        <v>8</v>
      </c>
      <c r="AX806" s="29" t="s">
        <v>8</v>
      </c>
      <c r="AY806" s="29" t="s">
        <v>8</v>
      </c>
      <c r="AZ806" s="29" t="s">
        <v>8</v>
      </c>
      <c r="BA806" s="29" t="s">
        <v>8</v>
      </c>
      <c r="BB806" s="29" t="s">
        <v>8</v>
      </c>
      <c r="BC806" s="29" t="s">
        <v>8</v>
      </c>
      <c r="BD806" s="29" t="s">
        <v>8</v>
      </c>
      <c r="BE806" s="29" t="s">
        <v>8</v>
      </c>
      <c r="BF806" s="29" t="s">
        <v>8</v>
      </c>
      <c r="BG806" s="29" t="s">
        <v>8</v>
      </c>
      <c r="BH806" s="29" t="s">
        <v>8</v>
      </c>
      <c r="BI806" s="29" t="s">
        <v>8</v>
      </c>
      <c r="BJ806" s="29" t="s">
        <v>8</v>
      </c>
      <c r="BK806" s="29" t="s">
        <v>8</v>
      </c>
      <c r="BL806" s="29" t="s">
        <v>8</v>
      </c>
      <c r="BM806" s="29" t="s">
        <v>8</v>
      </c>
      <c r="BN806" s="29" t="s">
        <v>8</v>
      </c>
      <c r="BO806" s="29" t="s">
        <v>8</v>
      </c>
      <c r="BP806" s="29" t="s">
        <v>8</v>
      </c>
      <c r="BQ806" s="29" t="s">
        <v>8</v>
      </c>
      <c r="BR806" s="29" t="s">
        <v>8</v>
      </c>
      <c r="BS806" s="29" t="s">
        <v>11705</v>
      </c>
      <c r="BT806" s="29" t="b">
        <v>1</v>
      </c>
      <c r="BU806" s="29" t="b">
        <v>0</v>
      </c>
      <c r="BV806" s="29" t="b">
        <v>1</v>
      </c>
      <c r="BW806" s="29" t="b">
        <v>0</v>
      </c>
      <c r="BX806" s="29" t="b">
        <v>0</v>
      </c>
      <c r="BY806" s="29" t="b">
        <v>0</v>
      </c>
      <c r="BZ806" s="29" t="b">
        <v>0</v>
      </c>
      <c r="CA806" s="29" t="b">
        <v>0</v>
      </c>
      <c r="CB806" s="29">
        <v>1</v>
      </c>
      <c r="CC806" s="29" t="s">
        <v>11706</v>
      </c>
      <c r="CD806" s="29" t="s">
        <v>11707</v>
      </c>
      <c r="CE806" s="29" t="s">
        <v>11708</v>
      </c>
      <c r="CF806" s="29" t="s">
        <v>11709</v>
      </c>
    </row>
    <row r="807" spans="1:84" x14ac:dyDescent="0.25">
      <c r="A807" s="29" t="s">
        <v>11710</v>
      </c>
      <c r="B807" s="29">
        <v>310410928917370</v>
      </c>
      <c r="C807" s="29">
        <v>8.9014103279289106E+19</v>
      </c>
      <c r="D807" s="29">
        <v>353118081439583</v>
      </c>
      <c r="E807" s="29">
        <v>33</v>
      </c>
      <c r="F807" s="29">
        <v>2</v>
      </c>
      <c r="G807" s="29">
        <v>1755</v>
      </c>
      <c r="H807" s="29">
        <v>1755</v>
      </c>
      <c r="I807" s="29" t="s">
        <v>11711</v>
      </c>
      <c r="J807" s="29" t="s">
        <v>11712</v>
      </c>
      <c r="K807" s="50">
        <v>2.37797847731725E+16</v>
      </c>
      <c r="L807" s="50">
        <v>9034680681304840</v>
      </c>
      <c r="M807" s="50">
        <v>-411958775128613</v>
      </c>
      <c r="N807" s="29" t="s">
        <v>18972</v>
      </c>
      <c r="O807" s="29">
        <v>1</v>
      </c>
      <c r="P807" s="29">
        <v>1</v>
      </c>
      <c r="Q807" s="29" t="s">
        <v>8</v>
      </c>
      <c r="R807" s="29" t="s">
        <v>8</v>
      </c>
      <c r="S807" s="29" t="s">
        <v>8</v>
      </c>
      <c r="T807" s="29" t="s">
        <v>8</v>
      </c>
      <c r="U807" s="29" t="s">
        <v>8</v>
      </c>
      <c r="V807" s="29" t="s">
        <v>8</v>
      </c>
      <c r="W807" s="29" t="s">
        <v>8</v>
      </c>
      <c r="X807" s="29" t="s">
        <v>8</v>
      </c>
      <c r="Y807" s="29" t="s">
        <v>8</v>
      </c>
      <c r="Z807" s="29" t="s">
        <v>8</v>
      </c>
      <c r="AA807" s="29" t="s">
        <v>8</v>
      </c>
      <c r="AB807" s="29" t="s">
        <v>8</v>
      </c>
      <c r="AC807" s="29" t="s">
        <v>8</v>
      </c>
      <c r="AD807" s="29">
        <v>1</v>
      </c>
      <c r="AE807" s="29" t="s">
        <v>8</v>
      </c>
      <c r="AF807" s="29">
        <v>2</v>
      </c>
      <c r="AG807" s="29" t="s">
        <v>8</v>
      </c>
      <c r="AH807" s="29" t="s">
        <v>8</v>
      </c>
      <c r="AI807" s="29" t="s">
        <v>8</v>
      </c>
      <c r="AJ807" s="29" t="s">
        <v>8</v>
      </c>
      <c r="AK807" s="29" t="s">
        <v>8</v>
      </c>
      <c r="AL807" s="29" t="s">
        <v>8</v>
      </c>
      <c r="AM807" s="29" t="s">
        <v>8</v>
      </c>
      <c r="AN807" s="29" t="s">
        <v>8</v>
      </c>
      <c r="AO807" s="29" t="s">
        <v>8</v>
      </c>
      <c r="AP807" s="29" t="s">
        <v>8</v>
      </c>
      <c r="AQ807" s="29" t="s">
        <v>8</v>
      </c>
      <c r="AR807" s="29" t="s">
        <v>8</v>
      </c>
      <c r="AS807" s="29" t="s">
        <v>8</v>
      </c>
      <c r="AT807" s="29" t="s">
        <v>8</v>
      </c>
      <c r="AU807" s="29" t="s">
        <v>8</v>
      </c>
      <c r="AV807" s="29" t="s">
        <v>8</v>
      </c>
      <c r="AW807" s="29" t="s">
        <v>8</v>
      </c>
      <c r="AX807" s="29" t="s">
        <v>8</v>
      </c>
      <c r="AY807" s="29" t="s">
        <v>8</v>
      </c>
      <c r="AZ807" s="29" t="s">
        <v>8</v>
      </c>
      <c r="BA807" s="29" t="s">
        <v>8</v>
      </c>
      <c r="BB807" s="29" t="s">
        <v>8</v>
      </c>
      <c r="BC807" s="29" t="s">
        <v>8</v>
      </c>
      <c r="BD807" s="29" t="s">
        <v>8</v>
      </c>
      <c r="BE807" s="29" t="s">
        <v>8</v>
      </c>
      <c r="BF807" s="29" t="s">
        <v>8</v>
      </c>
      <c r="BG807" s="29" t="s">
        <v>8</v>
      </c>
      <c r="BH807" s="29" t="s">
        <v>8</v>
      </c>
      <c r="BI807" s="29" t="s">
        <v>8</v>
      </c>
      <c r="BJ807" s="29" t="s">
        <v>8</v>
      </c>
      <c r="BK807" s="29" t="s">
        <v>8</v>
      </c>
      <c r="BL807" s="29" t="s">
        <v>8</v>
      </c>
      <c r="BM807" s="29" t="s">
        <v>8</v>
      </c>
      <c r="BN807" s="29" t="s">
        <v>8</v>
      </c>
      <c r="BO807" s="29" t="s">
        <v>8</v>
      </c>
      <c r="BP807" s="29" t="s">
        <v>8</v>
      </c>
      <c r="BQ807" s="29" t="s">
        <v>8</v>
      </c>
      <c r="BR807" s="29" t="s">
        <v>8</v>
      </c>
      <c r="BS807" s="29" t="s">
        <v>11713</v>
      </c>
      <c r="BT807" s="29" t="b">
        <v>1</v>
      </c>
      <c r="BU807" s="29" t="b">
        <v>0</v>
      </c>
      <c r="BV807" s="29" t="b">
        <v>1</v>
      </c>
      <c r="BW807" s="29" t="b">
        <v>0</v>
      </c>
      <c r="BX807" s="29" t="b">
        <v>0</v>
      </c>
      <c r="BY807" s="29" t="b">
        <v>0</v>
      </c>
      <c r="BZ807" s="29" t="b">
        <v>0</v>
      </c>
      <c r="CA807" s="29" t="b">
        <v>0</v>
      </c>
      <c r="CB807" s="29">
        <v>1</v>
      </c>
      <c r="CC807" s="29" t="s">
        <v>11714</v>
      </c>
      <c r="CD807" s="29" t="s">
        <v>11715</v>
      </c>
      <c r="CE807" s="29" t="s">
        <v>11716</v>
      </c>
      <c r="CF807" s="29" t="s">
        <v>11717</v>
      </c>
    </row>
    <row r="808" spans="1:84" x14ac:dyDescent="0.25">
      <c r="A808" s="29" t="s">
        <v>11718</v>
      </c>
      <c r="B808" s="29">
        <v>310410928917370</v>
      </c>
      <c r="C808" s="29">
        <v>8.9014103279289106E+19</v>
      </c>
      <c r="D808" s="29">
        <v>353118081439583</v>
      </c>
      <c r="E808" s="29">
        <v>33</v>
      </c>
      <c r="F808" s="29">
        <v>8</v>
      </c>
      <c r="G808" s="29">
        <v>1753</v>
      </c>
      <c r="H808" s="29">
        <v>1753</v>
      </c>
      <c r="I808" s="29" t="s">
        <v>11719</v>
      </c>
      <c r="J808" s="29" t="s">
        <v>11720</v>
      </c>
      <c r="K808" s="50">
        <v>2.3785026440734E+16</v>
      </c>
      <c r="L808" s="50">
        <v>9034318197023000</v>
      </c>
      <c r="M808" s="50">
        <v>-1.27748716708595E+16</v>
      </c>
      <c r="N808" s="29" t="s">
        <v>18978</v>
      </c>
      <c r="O808" s="29">
        <v>1</v>
      </c>
      <c r="P808" s="29">
        <v>1</v>
      </c>
      <c r="Q808" s="29" t="s">
        <v>8</v>
      </c>
      <c r="R808" s="29">
        <v>2</v>
      </c>
      <c r="S808" s="29">
        <v>3</v>
      </c>
      <c r="T808" s="29" t="s">
        <v>8</v>
      </c>
      <c r="U808" s="29">
        <v>20</v>
      </c>
      <c r="V808" s="29" t="s">
        <v>8</v>
      </c>
      <c r="W808" s="29" t="s">
        <v>8</v>
      </c>
      <c r="X808" s="29" t="s">
        <v>8</v>
      </c>
      <c r="Y808" s="29" t="s">
        <v>8</v>
      </c>
      <c r="Z808" s="29" t="s">
        <v>8</v>
      </c>
      <c r="AA808" s="29" t="s">
        <v>8</v>
      </c>
      <c r="AB808" s="29" t="s">
        <v>8</v>
      </c>
      <c r="AC808" s="29" t="s">
        <v>8</v>
      </c>
      <c r="AD808" s="29" t="s">
        <v>8</v>
      </c>
      <c r="AE808" s="29" t="s">
        <v>8</v>
      </c>
      <c r="AF808" s="29" t="s">
        <v>8</v>
      </c>
      <c r="AG808" s="29" t="s">
        <v>8</v>
      </c>
      <c r="AH808" s="29" t="s">
        <v>8</v>
      </c>
      <c r="AI808" s="29" t="s">
        <v>8</v>
      </c>
      <c r="AJ808" s="29" t="s">
        <v>8</v>
      </c>
      <c r="AK808" s="29" t="s">
        <v>8</v>
      </c>
      <c r="AL808" s="29" t="s">
        <v>8</v>
      </c>
      <c r="AM808" s="29" t="s">
        <v>8</v>
      </c>
      <c r="AN808" s="29" t="s">
        <v>8</v>
      </c>
      <c r="AO808" s="29" t="s">
        <v>8</v>
      </c>
      <c r="AP808" s="29" t="s">
        <v>8</v>
      </c>
      <c r="AQ808" s="29" t="s">
        <v>8</v>
      </c>
      <c r="AR808" s="29" t="s">
        <v>8</v>
      </c>
      <c r="AS808" s="29" t="s">
        <v>8</v>
      </c>
      <c r="AT808" s="29" t="s">
        <v>8</v>
      </c>
      <c r="AU808" s="29" t="s">
        <v>8</v>
      </c>
      <c r="AV808" s="29" t="s">
        <v>8</v>
      </c>
      <c r="AW808" s="29" t="s">
        <v>8</v>
      </c>
      <c r="AX808" s="29" t="s">
        <v>8</v>
      </c>
      <c r="AY808" s="29" t="s">
        <v>8</v>
      </c>
      <c r="AZ808" s="29" t="s">
        <v>8</v>
      </c>
      <c r="BA808" s="29" t="s">
        <v>8</v>
      </c>
      <c r="BB808" s="29" t="s">
        <v>8</v>
      </c>
      <c r="BC808" s="29" t="s">
        <v>8</v>
      </c>
      <c r="BD808" s="29" t="s">
        <v>8</v>
      </c>
      <c r="BE808" s="29" t="s">
        <v>8</v>
      </c>
      <c r="BF808" s="29" t="s">
        <v>8</v>
      </c>
      <c r="BG808" s="29" t="s">
        <v>8</v>
      </c>
      <c r="BH808" s="29" t="s">
        <v>8</v>
      </c>
      <c r="BI808" s="29" t="s">
        <v>8</v>
      </c>
      <c r="BJ808" s="29" t="s">
        <v>8</v>
      </c>
      <c r="BK808" s="29" t="s">
        <v>8</v>
      </c>
      <c r="BL808" s="29" t="s">
        <v>8</v>
      </c>
      <c r="BM808" s="29" t="s">
        <v>8</v>
      </c>
      <c r="BN808" s="29" t="s">
        <v>8</v>
      </c>
      <c r="BO808" s="29" t="s">
        <v>8</v>
      </c>
      <c r="BP808" s="29" t="s">
        <v>8</v>
      </c>
      <c r="BQ808" s="29" t="s">
        <v>8</v>
      </c>
      <c r="BR808" s="29" t="s">
        <v>8</v>
      </c>
      <c r="BS808" s="29" t="s">
        <v>5620</v>
      </c>
      <c r="BT808" s="29" t="b">
        <v>1</v>
      </c>
      <c r="BU808" s="29" t="b">
        <v>0</v>
      </c>
      <c r="BV808" s="29" t="b">
        <v>1</v>
      </c>
      <c r="BW808" s="29" t="b">
        <v>0</v>
      </c>
      <c r="BX808" s="29" t="b">
        <v>0</v>
      </c>
      <c r="BY808" s="29" t="b">
        <v>0</v>
      </c>
      <c r="BZ808" s="29" t="b">
        <v>0</v>
      </c>
      <c r="CA808" s="29" t="b">
        <v>0</v>
      </c>
      <c r="CB808" s="29">
        <v>1</v>
      </c>
      <c r="CC808" s="29" t="s">
        <v>11721</v>
      </c>
      <c r="CD808" s="29" t="s">
        <v>11722</v>
      </c>
      <c r="CE808" s="29" t="s">
        <v>11723</v>
      </c>
      <c r="CF808" s="29" t="s">
        <v>11724</v>
      </c>
    </row>
    <row r="809" spans="1:84" x14ac:dyDescent="0.25">
      <c r="A809" s="29" t="s">
        <v>11725</v>
      </c>
      <c r="B809" s="29">
        <v>310410928917370</v>
      </c>
      <c r="C809" s="29">
        <v>8.9014103279289106E+19</v>
      </c>
      <c r="D809" s="29">
        <v>353118081439583</v>
      </c>
      <c r="E809" s="29">
        <v>33</v>
      </c>
      <c r="F809" s="29">
        <v>2</v>
      </c>
      <c r="G809" s="29">
        <v>1756</v>
      </c>
      <c r="H809" s="29">
        <v>1756</v>
      </c>
      <c r="I809" s="29" t="s">
        <v>11726</v>
      </c>
      <c r="J809" s="29" t="s">
        <v>11727</v>
      </c>
      <c r="K809" s="50">
        <v>2378544069368340</v>
      </c>
      <c r="L809" s="50">
        <v>9034427551732180</v>
      </c>
      <c r="M809" s="50">
        <v>-3.87387456577222E+16</v>
      </c>
      <c r="N809" s="29" t="s">
        <v>18977</v>
      </c>
      <c r="O809" s="29">
        <v>1</v>
      </c>
      <c r="P809" s="29">
        <v>0</v>
      </c>
      <c r="Q809" s="29" t="s">
        <v>8</v>
      </c>
      <c r="R809" s="29" t="s">
        <v>8</v>
      </c>
      <c r="S809" s="29" t="s">
        <v>8</v>
      </c>
      <c r="T809" s="29" t="s">
        <v>8</v>
      </c>
      <c r="U809" s="29" t="s">
        <v>8</v>
      </c>
      <c r="V809" s="29" t="s">
        <v>8</v>
      </c>
      <c r="W809" s="29" t="s">
        <v>8</v>
      </c>
      <c r="X809" s="29" t="s">
        <v>8</v>
      </c>
      <c r="Y809" s="29" t="s">
        <v>8</v>
      </c>
      <c r="Z809" s="29" t="s">
        <v>8</v>
      </c>
      <c r="AA809" s="29" t="s">
        <v>8</v>
      </c>
      <c r="AB809" s="29" t="s">
        <v>8</v>
      </c>
      <c r="AC809" s="29" t="s">
        <v>8</v>
      </c>
      <c r="AD809" s="29">
        <v>2</v>
      </c>
      <c r="AE809" s="29" t="s">
        <v>8</v>
      </c>
      <c r="AF809" s="29">
        <v>1</v>
      </c>
      <c r="AG809" s="29" t="s">
        <v>8</v>
      </c>
      <c r="AH809" s="29" t="s">
        <v>8</v>
      </c>
      <c r="AI809" s="29" t="s">
        <v>8</v>
      </c>
      <c r="AJ809" s="29" t="s">
        <v>8</v>
      </c>
      <c r="AK809" s="29" t="s">
        <v>8</v>
      </c>
      <c r="AL809" s="29" t="s">
        <v>8</v>
      </c>
      <c r="AM809" s="29" t="s">
        <v>8</v>
      </c>
      <c r="AN809" s="29" t="s">
        <v>8</v>
      </c>
      <c r="AO809" s="29" t="s">
        <v>8</v>
      </c>
      <c r="AP809" s="29" t="s">
        <v>8</v>
      </c>
      <c r="AQ809" s="29" t="s">
        <v>8</v>
      </c>
      <c r="AR809" s="29" t="s">
        <v>8</v>
      </c>
      <c r="AS809" s="29" t="s">
        <v>8</v>
      </c>
      <c r="AT809" s="29" t="s">
        <v>8</v>
      </c>
      <c r="AU809" s="29" t="s">
        <v>8</v>
      </c>
      <c r="AV809" s="29" t="s">
        <v>8</v>
      </c>
      <c r="AW809" s="29" t="s">
        <v>8</v>
      </c>
      <c r="AX809" s="29" t="s">
        <v>8</v>
      </c>
      <c r="AY809" s="29" t="s">
        <v>8</v>
      </c>
      <c r="AZ809" s="29" t="s">
        <v>8</v>
      </c>
      <c r="BA809" s="29" t="s">
        <v>8</v>
      </c>
      <c r="BB809" s="29" t="s">
        <v>8</v>
      </c>
      <c r="BC809" s="29" t="s">
        <v>8</v>
      </c>
      <c r="BD809" s="29" t="s">
        <v>8</v>
      </c>
      <c r="BE809" s="29" t="s">
        <v>8</v>
      </c>
      <c r="BF809" s="29" t="s">
        <v>8</v>
      </c>
      <c r="BG809" s="29" t="s">
        <v>8</v>
      </c>
      <c r="BH809" s="29" t="s">
        <v>8</v>
      </c>
      <c r="BI809" s="29" t="s">
        <v>8</v>
      </c>
      <c r="BJ809" s="29" t="s">
        <v>8</v>
      </c>
      <c r="BK809" s="29" t="s">
        <v>8</v>
      </c>
      <c r="BL809" s="29" t="s">
        <v>8</v>
      </c>
      <c r="BM809" s="29" t="s">
        <v>8</v>
      </c>
      <c r="BN809" s="29" t="s">
        <v>8</v>
      </c>
      <c r="BO809" s="29" t="s">
        <v>8</v>
      </c>
      <c r="BP809" s="29" t="s">
        <v>8</v>
      </c>
      <c r="BQ809" s="29" t="s">
        <v>8</v>
      </c>
      <c r="BR809" s="29" t="s">
        <v>8</v>
      </c>
      <c r="BS809" s="29" t="s">
        <v>11728</v>
      </c>
      <c r="BT809" s="29" t="b">
        <v>1</v>
      </c>
      <c r="BU809" s="29" t="b">
        <v>0</v>
      </c>
      <c r="BV809" s="29" t="b">
        <v>1</v>
      </c>
      <c r="BW809" s="29" t="b">
        <v>0</v>
      </c>
      <c r="BX809" s="29" t="b">
        <v>0</v>
      </c>
      <c r="BY809" s="29" t="b">
        <v>0</v>
      </c>
      <c r="BZ809" s="29" t="b">
        <v>0</v>
      </c>
      <c r="CA809" s="29" t="b">
        <v>0</v>
      </c>
      <c r="CB809" s="29">
        <v>1</v>
      </c>
      <c r="CC809" s="29" t="s">
        <v>11729</v>
      </c>
      <c r="CD809" s="29" t="s">
        <v>11730</v>
      </c>
      <c r="CE809" s="29" t="s">
        <v>11731</v>
      </c>
      <c r="CF809" s="29" t="s">
        <v>11732</v>
      </c>
    </row>
    <row r="810" spans="1:84" x14ac:dyDescent="0.25">
      <c r="A810" s="29" t="s">
        <v>11733</v>
      </c>
      <c r="B810" s="29">
        <v>310410937271141</v>
      </c>
      <c r="C810" s="29">
        <v>8.9014103279372698E+19</v>
      </c>
      <c r="D810" s="29">
        <v>353118083209307</v>
      </c>
      <c r="E810" s="29">
        <v>33</v>
      </c>
      <c r="F810" s="29">
        <v>7</v>
      </c>
      <c r="G810" s="29">
        <v>1805</v>
      </c>
      <c r="H810" s="29">
        <v>1805</v>
      </c>
      <c r="I810" s="29" t="s">
        <v>11734</v>
      </c>
      <c r="J810" s="29" t="s">
        <v>11735</v>
      </c>
      <c r="K810" s="50">
        <v>2.37833981206536E+16</v>
      </c>
      <c r="L810" s="50">
        <v>9034313676008180</v>
      </c>
      <c r="M810" s="50">
        <v>-3.9962303687008704E+16</v>
      </c>
      <c r="N810" s="29" t="s">
        <v>18977</v>
      </c>
      <c r="O810" s="29">
        <v>1</v>
      </c>
      <c r="P810" s="29">
        <v>0</v>
      </c>
      <c r="Q810" s="29" t="s">
        <v>8</v>
      </c>
      <c r="R810" s="29" t="s">
        <v>8</v>
      </c>
      <c r="S810" s="29" t="s">
        <v>8</v>
      </c>
      <c r="T810" s="29" t="s">
        <v>8</v>
      </c>
      <c r="U810" s="29" t="s">
        <v>8</v>
      </c>
      <c r="V810" s="29" t="s">
        <v>8</v>
      </c>
      <c r="W810" s="29" t="s">
        <v>8</v>
      </c>
      <c r="X810" s="29" t="s">
        <v>8</v>
      </c>
      <c r="Y810" s="29" t="s">
        <v>8</v>
      </c>
      <c r="Z810" s="29" t="s">
        <v>8</v>
      </c>
      <c r="AA810" s="29" t="s">
        <v>8</v>
      </c>
      <c r="AB810" s="29" t="s">
        <v>8</v>
      </c>
      <c r="AC810" s="29" t="s">
        <v>8</v>
      </c>
      <c r="AD810" s="29" t="s">
        <v>8</v>
      </c>
      <c r="AE810" s="29" t="s">
        <v>8</v>
      </c>
      <c r="AF810" s="29" t="s">
        <v>8</v>
      </c>
      <c r="AG810" s="29" t="s">
        <v>8</v>
      </c>
      <c r="AH810" s="29" t="s">
        <v>8</v>
      </c>
      <c r="AI810" s="29" t="s">
        <v>8</v>
      </c>
      <c r="AJ810" s="29" t="s">
        <v>8</v>
      </c>
      <c r="AK810" s="29" t="s">
        <v>8</v>
      </c>
      <c r="AL810" s="29" t="s">
        <v>8</v>
      </c>
      <c r="AM810" s="29" t="s">
        <v>8</v>
      </c>
      <c r="AN810" s="29" t="s">
        <v>8</v>
      </c>
      <c r="AO810" s="29" t="s">
        <v>8</v>
      </c>
      <c r="AP810" s="29" t="s">
        <v>8</v>
      </c>
      <c r="AQ810" s="29" t="s">
        <v>8</v>
      </c>
      <c r="AR810" s="29" t="s">
        <v>8</v>
      </c>
      <c r="AS810" s="29" t="s">
        <v>8</v>
      </c>
      <c r="AT810" s="29">
        <v>3</v>
      </c>
      <c r="AU810" s="29" t="s">
        <v>8</v>
      </c>
      <c r="AV810" s="29">
        <v>2</v>
      </c>
      <c r="AW810" s="29">
        <v>1</v>
      </c>
      <c r="AX810" s="29">
        <v>0</v>
      </c>
      <c r="AY810" s="29">
        <v>20</v>
      </c>
      <c r="AZ810" s="29">
        <v>1</v>
      </c>
      <c r="BA810" s="29" t="s">
        <v>8</v>
      </c>
      <c r="BB810" s="29" t="s">
        <v>8</v>
      </c>
      <c r="BC810" s="29" t="s">
        <v>8</v>
      </c>
      <c r="BD810" s="29" t="s">
        <v>8</v>
      </c>
      <c r="BE810" s="29" t="s">
        <v>8</v>
      </c>
      <c r="BF810" s="29" t="s">
        <v>8</v>
      </c>
      <c r="BG810" s="29" t="s">
        <v>8</v>
      </c>
      <c r="BH810" s="29" t="s">
        <v>8</v>
      </c>
      <c r="BI810" s="29" t="s">
        <v>8</v>
      </c>
      <c r="BJ810" s="29" t="s">
        <v>8</v>
      </c>
      <c r="BK810" s="29" t="s">
        <v>8</v>
      </c>
      <c r="BL810" s="29" t="s">
        <v>8</v>
      </c>
      <c r="BM810" s="29" t="s">
        <v>8</v>
      </c>
      <c r="BN810" s="29" t="s">
        <v>8</v>
      </c>
      <c r="BO810" s="29" t="s">
        <v>8</v>
      </c>
      <c r="BP810" s="29" t="s">
        <v>8</v>
      </c>
      <c r="BQ810" s="29" t="s">
        <v>8</v>
      </c>
      <c r="BR810" s="29" t="s">
        <v>8</v>
      </c>
      <c r="BS810" s="29" t="s">
        <v>11736</v>
      </c>
      <c r="BT810" s="29" t="b">
        <v>0</v>
      </c>
      <c r="BU810" s="29" t="b">
        <v>1</v>
      </c>
      <c r="BV810" s="29" t="b">
        <v>0</v>
      </c>
      <c r="BW810" s="29" t="b">
        <v>1</v>
      </c>
      <c r="BX810" s="29" t="b">
        <v>0</v>
      </c>
      <c r="BY810" s="29" t="b">
        <v>0</v>
      </c>
      <c r="BZ810" s="29" t="b">
        <v>0</v>
      </c>
      <c r="CA810" s="29" t="b">
        <v>0</v>
      </c>
      <c r="CB810" s="29">
        <v>1</v>
      </c>
      <c r="CC810" s="29" t="s">
        <v>11737</v>
      </c>
      <c r="CD810" s="29" t="s">
        <v>11738</v>
      </c>
      <c r="CE810" s="29" t="s">
        <v>11739</v>
      </c>
      <c r="CF810" s="29" t="s">
        <v>11740</v>
      </c>
    </row>
    <row r="811" spans="1:84" x14ac:dyDescent="0.25">
      <c r="A811" s="29" t="s">
        <v>11741</v>
      </c>
      <c r="B811" s="29">
        <v>310410937271141</v>
      </c>
      <c r="C811" s="29">
        <v>8.9014103279372698E+19</v>
      </c>
      <c r="D811" s="29">
        <v>353118083209307</v>
      </c>
      <c r="E811" s="29">
        <v>33</v>
      </c>
      <c r="F811" s="29">
        <v>3</v>
      </c>
      <c r="G811" s="29">
        <v>1808</v>
      </c>
      <c r="H811" s="29">
        <v>1808</v>
      </c>
      <c r="I811" s="29" t="s">
        <v>11742</v>
      </c>
      <c r="J811" s="29" t="s">
        <v>11743</v>
      </c>
      <c r="K811" s="50">
        <v>2378347399875170</v>
      </c>
      <c r="L811" s="50">
        <v>9034307490123750</v>
      </c>
      <c r="M811" s="50">
        <v>-4270374433607990</v>
      </c>
      <c r="N811" s="29" t="s">
        <v>18978</v>
      </c>
      <c r="O811" s="29">
        <v>1</v>
      </c>
      <c r="P811" s="29">
        <v>0</v>
      </c>
      <c r="Q811" s="29" t="s">
        <v>19138</v>
      </c>
      <c r="R811" s="29" t="s">
        <v>8</v>
      </c>
      <c r="S811" s="29" t="s">
        <v>8</v>
      </c>
      <c r="T811" s="29" t="s">
        <v>8</v>
      </c>
      <c r="U811" s="29" t="s">
        <v>8</v>
      </c>
      <c r="V811" s="29" t="s">
        <v>8</v>
      </c>
      <c r="W811" s="29" t="s">
        <v>8</v>
      </c>
      <c r="X811" s="29" t="s">
        <v>8</v>
      </c>
      <c r="Y811" s="29" t="s">
        <v>8</v>
      </c>
      <c r="Z811" s="29" t="s">
        <v>8</v>
      </c>
      <c r="AA811" s="29" t="s">
        <v>8</v>
      </c>
      <c r="AB811" s="29" t="s">
        <v>8</v>
      </c>
      <c r="AC811" s="29" t="s">
        <v>8</v>
      </c>
      <c r="AD811" s="29" t="s">
        <v>8</v>
      </c>
      <c r="AE811" s="29" t="s">
        <v>8</v>
      </c>
      <c r="AF811" s="29" t="s">
        <v>8</v>
      </c>
      <c r="AG811" s="29">
        <v>1</v>
      </c>
      <c r="AH811" s="29">
        <v>6</v>
      </c>
      <c r="AI811" s="29" t="s">
        <v>5039</v>
      </c>
      <c r="AJ811" s="29">
        <v>1</v>
      </c>
      <c r="AK811" s="29" t="s">
        <v>19224</v>
      </c>
      <c r="AL811" s="29" t="s">
        <v>19308</v>
      </c>
      <c r="AM811" s="29" t="s">
        <v>8</v>
      </c>
      <c r="AN811" s="29" t="s">
        <v>8</v>
      </c>
      <c r="AO811" s="29" t="s">
        <v>8</v>
      </c>
      <c r="AP811" s="29" t="s">
        <v>8</v>
      </c>
      <c r="AQ811" s="29" t="s">
        <v>8</v>
      </c>
      <c r="AR811" s="29" t="s">
        <v>8</v>
      </c>
      <c r="AS811" s="29" t="s">
        <v>8</v>
      </c>
      <c r="AT811" s="29" t="s">
        <v>8</v>
      </c>
      <c r="AU811" s="29" t="s">
        <v>8</v>
      </c>
      <c r="AV811" s="29" t="s">
        <v>8</v>
      </c>
      <c r="AW811" s="29" t="s">
        <v>8</v>
      </c>
      <c r="AX811" s="29" t="s">
        <v>8</v>
      </c>
      <c r="AY811" s="29" t="s">
        <v>8</v>
      </c>
      <c r="AZ811" s="29" t="s">
        <v>8</v>
      </c>
      <c r="BA811" s="29" t="s">
        <v>8</v>
      </c>
      <c r="BB811" s="29" t="s">
        <v>8</v>
      </c>
      <c r="BC811" s="29" t="s">
        <v>8</v>
      </c>
      <c r="BD811" s="29" t="s">
        <v>8</v>
      </c>
      <c r="BE811" s="29" t="s">
        <v>8</v>
      </c>
      <c r="BF811" s="29" t="s">
        <v>8</v>
      </c>
      <c r="BG811" s="29" t="s">
        <v>8</v>
      </c>
      <c r="BH811" s="29" t="s">
        <v>8</v>
      </c>
      <c r="BI811" s="29" t="s">
        <v>8</v>
      </c>
      <c r="BJ811" s="29" t="s">
        <v>8</v>
      </c>
      <c r="BK811" s="29" t="s">
        <v>8</v>
      </c>
      <c r="BL811" s="29" t="s">
        <v>8</v>
      </c>
      <c r="BM811" s="29" t="s">
        <v>8</v>
      </c>
      <c r="BN811" s="29" t="s">
        <v>8</v>
      </c>
      <c r="BO811" s="29" t="s">
        <v>8</v>
      </c>
      <c r="BP811" s="29" t="s">
        <v>8</v>
      </c>
      <c r="BQ811" s="29" t="s">
        <v>8</v>
      </c>
      <c r="BR811" s="29" t="s">
        <v>8</v>
      </c>
      <c r="BS811" s="29" t="s">
        <v>11736</v>
      </c>
      <c r="BT811" s="29" t="b">
        <v>0</v>
      </c>
      <c r="BU811" s="29" t="b">
        <v>1</v>
      </c>
      <c r="BV811" s="29" t="b">
        <v>0</v>
      </c>
      <c r="BW811" s="29" t="b">
        <v>1</v>
      </c>
      <c r="BX811" s="29" t="b">
        <v>0</v>
      </c>
      <c r="BY811" s="29" t="b">
        <v>0</v>
      </c>
      <c r="BZ811" s="29" t="b">
        <v>0</v>
      </c>
      <c r="CA811" s="29" t="b">
        <v>0</v>
      </c>
      <c r="CB811" s="29">
        <v>1</v>
      </c>
      <c r="CC811" s="29" t="s">
        <v>11744</v>
      </c>
      <c r="CD811" s="29" t="s">
        <v>11745</v>
      </c>
      <c r="CE811" s="29" t="s">
        <v>11746</v>
      </c>
      <c r="CF811" s="29" t="s">
        <v>11747</v>
      </c>
    </row>
    <row r="812" spans="1:84" x14ac:dyDescent="0.25">
      <c r="A812" s="29" t="s">
        <v>11748</v>
      </c>
      <c r="B812" s="29">
        <v>310410937271141</v>
      </c>
      <c r="C812" s="29">
        <v>8.9014103279372698E+19</v>
      </c>
      <c r="D812" s="29">
        <v>353118083209307</v>
      </c>
      <c r="E812" s="29">
        <v>33</v>
      </c>
      <c r="F812" s="29">
        <v>3</v>
      </c>
      <c r="G812" s="29">
        <v>1810</v>
      </c>
      <c r="H812" s="29">
        <v>1810</v>
      </c>
      <c r="I812" s="29" t="s">
        <v>11749</v>
      </c>
      <c r="J812" s="29" t="s">
        <v>8</v>
      </c>
      <c r="K812" s="29" t="s">
        <v>8</v>
      </c>
      <c r="L812" s="29" t="s">
        <v>8</v>
      </c>
      <c r="M812" s="29" t="s">
        <v>8</v>
      </c>
      <c r="N812" s="29" t="s">
        <v>8</v>
      </c>
      <c r="O812" s="29">
        <v>1</v>
      </c>
      <c r="P812" s="29">
        <v>0</v>
      </c>
      <c r="Q812" s="29" t="s">
        <v>19102</v>
      </c>
      <c r="R812" s="29" t="s">
        <v>8</v>
      </c>
      <c r="S812" s="29" t="s">
        <v>8</v>
      </c>
      <c r="T812" s="29" t="s">
        <v>8</v>
      </c>
      <c r="U812" s="29" t="s">
        <v>8</v>
      </c>
      <c r="V812" s="29" t="s">
        <v>8</v>
      </c>
      <c r="W812" s="29" t="s">
        <v>8</v>
      </c>
      <c r="X812" s="29" t="s">
        <v>8</v>
      </c>
      <c r="Y812" s="29" t="s">
        <v>8</v>
      </c>
      <c r="Z812" s="29" t="s">
        <v>8</v>
      </c>
      <c r="AA812" s="29" t="s">
        <v>8</v>
      </c>
      <c r="AB812" s="29" t="s">
        <v>8</v>
      </c>
      <c r="AC812" s="29" t="s">
        <v>8</v>
      </c>
      <c r="AD812" s="29" t="s">
        <v>8</v>
      </c>
      <c r="AE812" s="29" t="s">
        <v>8</v>
      </c>
      <c r="AF812" s="29" t="s">
        <v>8</v>
      </c>
      <c r="AG812" s="29">
        <v>1</v>
      </c>
      <c r="AH812" s="29">
        <v>6</v>
      </c>
      <c r="AI812" s="29" t="s">
        <v>5039</v>
      </c>
      <c r="AJ812" s="29">
        <v>1</v>
      </c>
      <c r="AK812" s="29" t="s">
        <v>18989</v>
      </c>
      <c r="AL812" s="29" t="s">
        <v>18994</v>
      </c>
      <c r="AM812" s="29" t="s">
        <v>8</v>
      </c>
      <c r="AN812" s="29" t="s">
        <v>8</v>
      </c>
      <c r="AO812" s="29" t="s">
        <v>8</v>
      </c>
      <c r="AP812" s="29" t="s">
        <v>8</v>
      </c>
      <c r="AQ812" s="29" t="s">
        <v>8</v>
      </c>
      <c r="AR812" s="29" t="s">
        <v>8</v>
      </c>
      <c r="AS812" s="29" t="s">
        <v>8</v>
      </c>
      <c r="AT812" s="29" t="s">
        <v>8</v>
      </c>
      <c r="AU812" s="29" t="s">
        <v>8</v>
      </c>
      <c r="AV812" s="29" t="s">
        <v>8</v>
      </c>
      <c r="AW812" s="29" t="s">
        <v>8</v>
      </c>
      <c r="AX812" s="29" t="s">
        <v>8</v>
      </c>
      <c r="AY812" s="29" t="s">
        <v>8</v>
      </c>
      <c r="AZ812" s="29" t="s">
        <v>8</v>
      </c>
      <c r="BA812" s="29" t="s">
        <v>8</v>
      </c>
      <c r="BB812" s="29" t="s">
        <v>8</v>
      </c>
      <c r="BC812" s="29" t="s">
        <v>8</v>
      </c>
      <c r="BD812" s="29" t="s">
        <v>8</v>
      </c>
      <c r="BE812" s="29" t="s">
        <v>8</v>
      </c>
      <c r="BF812" s="29" t="s">
        <v>8</v>
      </c>
      <c r="BG812" s="29" t="s">
        <v>8</v>
      </c>
      <c r="BH812" s="29" t="s">
        <v>8</v>
      </c>
      <c r="BI812" s="29" t="s">
        <v>8</v>
      </c>
      <c r="BJ812" s="29" t="s">
        <v>8</v>
      </c>
      <c r="BK812" s="29" t="s">
        <v>8</v>
      </c>
      <c r="BL812" s="29" t="s">
        <v>8</v>
      </c>
      <c r="BM812" s="29" t="s">
        <v>8</v>
      </c>
      <c r="BN812" s="29" t="s">
        <v>8</v>
      </c>
      <c r="BO812" s="29" t="s">
        <v>8</v>
      </c>
      <c r="BP812" s="29" t="s">
        <v>8</v>
      </c>
      <c r="BQ812" s="29" t="s">
        <v>8</v>
      </c>
      <c r="BR812" s="29" t="s">
        <v>8</v>
      </c>
      <c r="BS812" s="29" t="s">
        <v>11750</v>
      </c>
      <c r="BT812" s="29" t="b">
        <v>0</v>
      </c>
      <c r="BU812" s="29" t="b">
        <v>1</v>
      </c>
      <c r="BV812" s="29" t="b">
        <v>0</v>
      </c>
      <c r="BW812" s="29" t="b">
        <v>1</v>
      </c>
      <c r="BX812" s="29" t="b">
        <v>0</v>
      </c>
      <c r="BY812" s="29" t="b">
        <v>0</v>
      </c>
      <c r="BZ812" s="29" t="b">
        <v>0</v>
      </c>
      <c r="CA812" s="29" t="b">
        <v>0</v>
      </c>
      <c r="CB812" s="29">
        <v>1</v>
      </c>
      <c r="CC812" s="29" t="s">
        <v>11751</v>
      </c>
      <c r="CD812" s="29" t="s">
        <v>11752</v>
      </c>
      <c r="CE812" s="29" t="s">
        <v>11753</v>
      </c>
      <c r="CF812" s="29" t="s">
        <v>11754</v>
      </c>
    </row>
    <row r="813" spans="1:84" x14ac:dyDescent="0.25">
      <c r="A813" s="29" t="s">
        <v>11755</v>
      </c>
      <c r="B813" s="29">
        <v>310410937271141</v>
      </c>
      <c r="C813" s="29">
        <v>8.9014103279372698E+19</v>
      </c>
      <c r="D813" s="29">
        <v>353118083209307</v>
      </c>
      <c r="E813" s="29">
        <v>33</v>
      </c>
      <c r="F813" s="29">
        <v>7</v>
      </c>
      <c r="G813" s="29">
        <v>1807</v>
      </c>
      <c r="H813" s="29">
        <v>1807</v>
      </c>
      <c r="I813" s="29" t="s">
        <v>11756</v>
      </c>
      <c r="J813" s="29" t="s">
        <v>11757</v>
      </c>
      <c r="K813" s="50">
        <v>2378189685539570</v>
      </c>
      <c r="L813" s="50">
        <v>9033992411416500</v>
      </c>
      <c r="M813" s="50">
        <v>-3.14951472537365E+16</v>
      </c>
      <c r="N813" s="29" t="s">
        <v>18972</v>
      </c>
      <c r="O813" s="29">
        <v>1</v>
      </c>
      <c r="P813" s="29">
        <v>0</v>
      </c>
      <c r="Q813" s="29" t="s">
        <v>8</v>
      </c>
      <c r="R813" s="29" t="s">
        <v>8</v>
      </c>
      <c r="S813" s="29" t="s">
        <v>8</v>
      </c>
      <c r="T813" s="29" t="s">
        <v>8</v>
      </c>
      <c r="U813" s="29" t="s">
        <v>8</v>
      </c>
      <c r="V813" s="29" t="s">
        <v>8</v>
      </c>
      <c r="W813" s="29" t="s">
        <v>8</v>
      </c>
      <c r="X813" s="29" t="s">
        <v>8</v>
      </c>
      <c r="Y813" s="29" t="s">
        <v>8</v>
      </c>
      <c r="Z813" s="29" t="s">
        <v>8</v>
      </c>
      <c r="AA813" s="29" t="s">
        <v>8</v>
      </c>
      <c r="AB813" s="29" t="s">
        <v>8</v>
      </c>
      <c r="AC813" s="29" t="s">
        <v>8</v>
      </c>
      <c r="AD813" s="29" t="s">
        <v>8</v>
      </c>
      <c r="AE813" s="29" t="s">
        <v>8</v>
      </c>
      <c r="AF813" s="29" t="s">
        <v>8</v>
      </c>
      <c r="AG813" s="29" t="s">
        <v>8</v>
      </c>
      <c r="AH813" s="29" t="s">
        <v>8</v>
      </c>
      <c r="AI813" s="29" t="s">
        <v>8</v>
      </c>
      <c r="AJ813" s="29" t="s">
        <v>8</v>
      </c>
      <c r="AK813" s="29" t="s">
        <v>8</v>
      </c>
      <c r="AL813" s="29" t="s">
        <v>8</v>
      </c>
      <c r="AM813" s="29" t="s">
        <v>8</v>
      </c>
      <c r="AN813" s="29" t="s">
        <v>8</v>
      </c>
      <c r="AO813" s="29" t="s">
        <v>8</v>
      </c>
      <c r="AP813" s="29" t="s">
        <v>8</v>
      </c>
      <c r="AQ813" s="29" t="s">
        <v>8</v>
      </c>
      <c r="AR813" s="29" t="s">
        <v>8</v>
      </c>
      <c r="AS813" s="29" t="s">
        <v>8</v>
      </c>
      <c r="AT813" s="29">
        <v>7</v>
      </c>
      <c r="AU813" s="29" t="s">
        <v>8</v>
      </c>
      <c r="AV813" s="29">
        <v>2</v>
      </c>
      <c r="AW813" s="29">
        <v>1</v>
      </c>
      <c r="AX813" s="29">
        <v>1</v>
      </c>
      <c r="AY813" s="29">
        <v>50</v>
      </c>
      <c r="AZ813" s="29">
        <v>0</v>
      </c>
      <c r="BA813" s="29" t="s">
        <v>8</v>
      </c>
      <c r="BB813" s="29" t="s">
        <v>8</v>
      </c>
      <c r="BC813" s="29" t="s">
        <v>8</v>
      </c>
      <c r="BD813" s="29" t="s">
        <v>8</v>
      </c>
      <c r="BE813" s="29" t="s">
        <v>8</v>
      </c>
      <c r="BF813" s="29" t="s">
        <v>8</v>
      </c>
      <c r="BG813" s="29" t="s">
        <v>8</v>
      </c>
      <c r="BH813" s="29" t="s">
        <v>8</v>
      </c>
      <c r="BI813" s="29" t="s">
        <v>8</v>
      </c>
      <c r="BJ813" s="29" t="s">
        <v>8</v>
      </c>
      <c r="BK813" s="29" t="s">
        <v>8</v>
      </c>
      <c r="BL813" s="29" t="s">
        <v>8</v>
      </c>
      <c r="BM813" s="29" t="s">
        <v>8</v>
      </c>
      <c r="BN813" s="29" t="s">
        <v>8</v>
      </c>
      <c r="BO813" s="29" t="s">
        <v>8</v>
      </c>
      <c r="BP813" s="29" t="s">
        <v>8</v>
      </c>
      <c r="BQ813" s="29" t="s">
        <v>8</v>
      </c>
      <c r="BR813" s="29" t="s">
        <v>8</v>
      </c>
      <c r="BS813" s="29" t="s">
        <v>11758</v>
      </c>
      <c r="BT813" s="29" t="b">
        <v>0</v>
      </c>
      <c r="BU813" s="29" t="b">
        <v>1</v>
      </c>
      <c r="BV813" s="29" t="b">
        <v>0</v>
      </c>
      <c r="BW813" s="29" t="b">
        <v>1</v>
      </c>
      <c r="BX813" s="29" t="b">
        <v>0</v>
      </c>
      <c r="BY813" s="29" t="b">
        <v>0</v>
      </c>
      <c r="BZ813" s="29" t="b">
        <v>0</v>
      </c>
      <c r="CA813" s="29" t="b">
        <v>0</v>
      </c>
      <c r="CB813" s="29">
        <v>1</v>
      </c>
      <c r="CC813" s="29" t="s">
        <v>11759</v>
      </c>
      <c r="CD813" s="29" t="s">
        <v>11760</v>
      </c>
      <c r="CE813" s="29" t="s">
        <v>11761</v>
      </c>
      <c r="CF813" s="29" t="s">
        <v>11762</v>
      </c>
    </row>
    <row r="814" spans="1:84" x14ac:dyDescent="0.25">
      <c r="A814" s="29" t="s">
        <v>11763</v>
      </c>
      <c r="B814" s="29">
        <v>310410937271141</v>
      </c>
      <c r="C814" s="29">
        <v>8.9014103279372698E+19</v>
      </c>
      <c r="D814" s="29">
        <v>353118083209307</v>
      </c>
      <c r="E814" s="29">
        <v>33</v>
      </c>
      <c r="F814" s="29">
        <v>9</v>
      </c>
      <c r="G814" s="29">
        <v>1811</v>
      </c>
      <c r="H814" s="29">
        <v>1811</v>
      </c>
      <c r="I814" s="29" t="s">
        <v>11764</v>
      </c>
      <c r="J814" s="29" t="s">
        <v>11765</v>
      </c>
      <c r="K814" s="50">
        <v>2.3781875660229E+16</v>
      </c>
      <c r="L814" s="50">
        <v>9033989135855930</v>
      </c>
      <c r="M814" s="50">
        <v>-3.58211040805675E+16</v>
      </c>
      <c r="N814" s="29" t="s">
        <v>18972</v>
      </c>
      <c r="O814" s="29">
        <v>1</v>
      </c>
      <c r="P814" s="29">
        <v>0</v>
      </c>
      <c r="Q814" s="29" t="s">
        <v>19134</v>
      </c>
      <c r="R814" s="29" t="s">
        <v>8</v>
      </c>
      <c r="S814" s="29" t="s">
        <v>8</v>
      </c>
      <c r="T814" s="29" t="s">
        <v>8</v>
      </c>
      <c r="U814" s="29" t="s">
        <v>8</v>
      </c>
      <c r="V814" s="29">
        <v>5</v>
      </c>
      <c r="W814" s="29" t="s">
        <v>11766</v>
      </c>
      <c r="X814" s="29">
        <v>1</v>
      </c>
      <c r="Y814" s="29">
        <v>1</v>
      </c>
      <c r="Z814" s="29">
        <v>1</v>
      </c>
      <c r="AA814" s="29" t="s">
        <v>18988</v>
      </c>
      <c r="AB814" s="29" t="s">
        <v>19008</v>
      </c>
      <c r="AC814" s="29" t="s">
        <v>8</v>
      </c>
      <c r="AD814" s="29" t="s">
        <v>8</v>
      </c>
      <c r="AE814" s="29" t="s">
        <v>8</v>
      </c>
      <c r="AF814" s="29" t="s">
        <v>8</v>
      </c>
      <c r="AG814" s="29" t="s">
        <v>8</v>
      </c>
      <c r="AH814" s="29" t="s">
        <v>8</v>
      </c>
      <c r="AI814" s="29" t="s">
        <v>8</v>
      </c>
      <c r="AJ814" s="29" t="s">
        <v>8</v>
      </c>
      <c r="AK814" s="29" t="s">
        <v>8</v>
      </c>
      <c r="AL814" s="29" t="s">
        <v>8</v>
      </c>
      <c r="AM814" s="29" t="s">
        <v>8</v>
      </c>
      <c r="AN814" s="29" t="s">
        <v>8</v>
      </c>
      <c r="AO814" s="29" t="s">
        <v>8</v>
      </c>
      <c r="AP814" s="29" t="s">
        <v>8</v>
      </c>
      <c r="AQ814" s="29" t="s">
        <v>8</v>
      </c>
      <c r="AR814" s="29" t="s">
        <v>8</v>
      </c>
      <c r="AS814" s="29" t="s">
        <v>8</v>
      </c>
      <c r="AT814" s="29" t="s">
        <v>8</v>
      </c>
      <c r="AU814" s="29" t="s">
        <v>8</v>
      </c>
      <c r="AV814" s="29" t="s">
        <v>8</v>
      </c>
      <c r="AW814" s="29" t="s">
        <v>8</v>
      </c>
      <c r="AX814" s="29" t="s">
        <v>8</v>
      </c>
      <c r="AY814" s="29" t="s">
        <v>8</v>
      </c>
      <c r="AZ814" s="29" t="s">
        <v>8</v>
      </c>
      <c r="BA814" s="29" t="s">
        <v>8</v>
      </c>
      <c r="BB814" s="29" t="s">
        <v>8</v>
      </c>
      <c r="BC814" s="29" t="s">
        <v>8</v>
      </c>
      <c r="BD814" s="29" t="s">
        <v>8</v>
      </c>
      <c r="BE814" s="29" t="s">
        <v>8</v>
      </c>
      <c r="BF814" s="29" t="s">
        <v>8</v>
      </c>
      <c r="BG814" s="29" t="s">
        <v>8</v>
      </c>
      <c r="BH814" s="29" t="s">
        <v>8</v>
      </c>
      <c r="BI814" s="29" t="s">
        <v>8</v>
      </c>
      <c r="BJ814" s="29" t="s">
        <v>8</v>
      </c>
      <c r="BK814" s="29" t="s">
        <v>8</v>
      </c>
      <c r="BL814" s="29" t="s">
        <v>8</v>
      </c>
      <c r="BM814" s="29" t="s">
        <v>8</v>
      </c>
      <c r="BN814" s="29" t="s">
        <v>8</v>
      </c>
      <c r="BO814" s="29" t="s">
        <v>8</v>
      </c>
      <c r="BP814" s="29" t="s">
        <v>8</v>
      </c>
      <c r="BQ814" s="29" t="s">
        <v>8</v>
      </c>
      <c r="BR814" s="29" t="s">
        <v>8</v>
      </c>
      <c r="BS814" s="29" t="s">
        <v>6560</v>
      </c>
      <c r="BT814" s="29" t="b">
        <v>0</v>
      </c>
      <c r="BU814" s="29" t="b">
        <v>1</v>
      </c>
      <c r="BV814" s="29" t="b">
        <v>0</v>
      </c>
      <c r="BW814" s="29" t="b">
        <v>1</v>
      </c>
      <c r="BX814" s="29" t="b">
        <v>0</v>
      </c>
      <c r="BY814" s="29" t="b">
        <v>0</v>
      </c>
      <c r="BZ814" s="29" t="b">
        <v>0</v>
      </c>
      <c r="CA814" s="29" t="b">
        <v>0</v>
      </c>
      <c r="CB814" s="29">
        <v>1</v>
      </c>
      <c r="CC814" s="29" t="s">
        <v>11767</v>
      </c>
      <c r="CD814" s="29" t="s">
        <v>11768</v>
      </c>
      <c r="CE814" s="29" t="s">
        <v>11769</v>
      </c>
      <c r="CF814" s="29" t="s">
        <v>11770</v>
      </c>
    </row>
    <row r="815" spans="1:84" x14ac:dyDescent="0.25">
      <c r="A815" s="29" t="s">
        <v>11771</v>
      </c>
      <c r="B815" s="29">
        <v>310410937271141</v>
      </c>
      <c r="C815" s="29">
        <v>8.9014103279372698E+19</v>
      </c>
      <c r="D815" s="29">
        <v>353118083209307</v>
      </c>
      <c r="E815" s="29">
        <v>33</v>
      </c>
      <c r="F815" s="29">
        <v>9</v>
      </c>
      <c r="G815" s="29">
        <v>1812</v>
      </c>
      <c r="H815" s="29">
        <v>1812</v>
      </c>
      <c r="I815" s="29" t="s">
        <v>11772</v>
      </c>
      <c r="J815" s="29" t="s">
        <v>11773</v>
      </c>
      <c r="K815" s="50">
        <v>237810667439739</v>
      </c>
      <c r="L815" s="50">
        <v>9034026776245590</v>
      </c>
      <c r="M815" s="50">
        <v>-4665489735678810</v>
      </c>
      <c r="N815" s="29" t="s">
        <v>18972</v>
      </c>
      <c r="O815" s="29">
        <v>1</v>
      </c>
      <c r="P815" s="29">
        <v>0</v>
      </c>
      <c r="Q815" s="29" t="s">
        <v>18974</v>
      </c>
      <c r="R815" s="29" t="s">
        <v>8</v>
      </c>
      <c r="S815" s="29" t="s">
        <v>8</v>
      </c>
      <c r="T815" s="29" t="s">
        <v>8</v>
      </c>
      <c r="U815" s="29" t="s">
        <v>8</v>
      </c>
      <c r="V815" s="29">
        <v>5</v>
      </c>
      <c r="W815" s="29" t="s">
        <v>11766</v>
      </c>
      <c r="X815" s="29">
        <v>1</v>
      </c>
      <c r="Y815" s="29">
        <v>0</v>
      </c>
      <c r="Z815" s="29">
        <v>1</v>
      </c>
      <c r="AA815" s="29" t="s">
        <v>18990</v>
      </c>
      <c r="AB815" s="29" t="s">
        <v>18988</v>
      </c>
      <c r="AC815" s="29" t="s">
        <v>8</v>
      </c>
      <c r="AD815" s="29" t="s">
        <v>8</v>
      </c>
      <c r="AE815" s="29" t="s">
        <v>8</v>
      </c>
      <c r="AF815" s="29" t="s">
        <v>8</v>
      </c>
      <c r="AG815" s="29" t="s">
        <v>8</v>
      </c>
      <c r="AH815" s="29" t="s">
        <v>8</v>
      </c>
      <c r="AI815" s="29" t="s">
        <v>8</v>
      </c>
      <c r="AJ815" s="29" t="s">
        <v>8</v>
      </c>
      <c r="AK815" s="29" t="s">
        <v>8</v>
      </c>
      <c r="AL815" s="29" t="s">
        <v>8</v>
      </c>
      <c r="AM815" s="29" t="s">
        <v>8</v>
      </c>
      <c r="AN815" s="29" t="s">
        <v>8</v>
      </c>
      <c r="AO815" s="29" t="s">
        <v>8</v>
      </c>
      <c r="AP815" s="29" t="s">
        <v>8</v>
      </c>
      <c r="AQ815" s="29" t="s">
        <v>8</v>
      </c>
      <c r="AR815" s="29" t="s">
        <v>8</v>
      </c>
      <c r="AS815" s="29" t="s">
        <v>8</v>
      </c>
      <c r="AT815" s="29" t="s">
        <v>8</v>
      </c>
      <c r="AU815" s="29" t="s">
        <v>8</v>
      </c>
      <c r="AV815" s="29" t="s">
        <v>8</v>
      </c>
      <c r="AW815" s="29" t="s">
        <v>8</v>
      </c>
      <c r="AX815" s="29" t="s">
        <v>8</v>
      </c>
      <c r="AY815" s="29" t="s">
        <v>8</v>
      </c>
      <c r="AZ815" s="29" t="s">
        <v>8</v>
      </c>
      <c r="BA815" s="29" t="s">
        <v>8</v>
      </c>
      <c r="BB815" s="29" t="s">
        <v>8</v>
      </c>
      <c r="BC815" s="29" t="s">
        <v>8</v>
      </c>
      <c r="BD815" s="29" t="s">
        <v>8</v>
      </c>
      <c r="BE815" s="29" t="s">
        <v>8</v>
      </c>
      <c r="BF815" s="29" t="s">
        <v>8</v>
      </c>
      <c r="BG815" s="29" t="s">
        <v>8</v>
      </c>
      <c r="BH815" s="29" t="s">
        <v>8</v>
      </c>
      <c r="BI815" s="29" t="s">
        <v>8</v>
      </c>
      <c r="BJ815" s="29" t="s">
        <v>8</v>
      </c>
      <c r="BK815" s="29" t="s">
        <v>8</v>
      </c>
      <c r="BL815" s="29" t="s">
        <v>8</v>
      </c>
      <c r="BM815" s="29" t="s">
        <v>8</v>
      </c>
      <c r="BN815" s="29" t="s">
        <v>8</v>
      </c>
      <c r="BO815" s="29" t="s">
        <v>8</v>
      </c>
      <c r="BP815" s="29" t="s">
        <v>8</v>
      </c>
      <c r="BQ815" s="29" t="s">
        <v>8</v>
      </c>
      <c r="BR815" s="29" t="s">
        <v>8</v>
      </c>
      <c r="BS815" s="29" t="s">
        <v>11774</v>
      </c>
      <c r="BT815" s="29" t="b">
        <v>0</v>
      </c>
      <c r="BU815" s="29" t="b">
        <v>1</v>
      </c>
      <c r="BV815" s="29" t="b">
        <v>0</v>
      </c>
      <c r="BW815" s="29" t="b">
        <v>1</v>
      </c>
      <c r="BX815" s="29" t="b">
        <v>0</v>
      </c>
      <c r="BY815" s="29" t="b">
        <v>0</v>
      </c>
      <c r="BZ815" s="29" t="b">
        <v>0</v>
      </c>
      <c r="CA815" s="29" t="b">
        <v>0</v>
      </c>
      <c r="CB815" s="29">
        <v>1</v>
      </c>
      <c r="CC815" s="29" t="s">
        <v>11775</v>
      </c>
      <c r="CD815" s="29" t="s">
        <v>11776</v>
      </c>
      <c r="CE815" s="29" t="s">
        <v>11777</v>
      </c>
      <c r="CF815" s="29" t="s">
        <v>11778</v>
      </c>
    </row>
    <row r="816" spans="1:84" x14ac:dyDescent="0.25">
      <c r="A816" s="29" t="s">
        <v>11779</v>
      </c>
      <c r="B816" s="29">
        <v>310410937271141</v>
      </c>
      <c r="C816" s="29">
        <v>8.9014103279372698E+19</v>
      </c>
      <c r="D816" s="29">
        <v>353118083209307</v>
      </c>
      <c r="E816" s="29">
        <v>33</v>
      </c>
      <c r="F816" s="29">
        <v>3</v>
      </c>
      <c r="G816" s="29">
        <v>1809</v>
      </c>
      <c r="H816" s="29">
        <v>1809</v>
      </c>
      <c r="I816" s="29" t="s">
        <v>11780</v>
      </c>
      <c r="J816" s="29" t="s">
        <v>11781</v>
      </c>
      <c r="K816" s="50">
        <v>2.37833392302862E+16</v>
      </c>
      <c r="L816" s="50">
        <v>9034237846117020</v>
      </c>
      <c r="M816" s="50">
        <v>-3.94088775886148E+16</v>
      </c>
      <c r="N816" s="29" t="s">
        <v>18972</v>
      </c>
      <c r="O816" s="29">
        <v>1</v>
      </c>
      <c r="P816" s="29">
        <v>0</v>
      </c>
      <c r="Q816" s="29" t="s">
        <v>19169</v>
      </c>
      <c r="R816" s="29" t="s">
        <v>8</v>
      </c>
      <c r="S816" s="29" t="s">
        <v>8</v>
      </c>
      <c r="T816" s="29" t="s">
        <v>8</v>
      </c>
      <c r="U816" s="29" t="s">
        <v>8</v>
      </c>
      <c r="V816" s="29" t="s">
        <v>8</v>
      </c>
      <c r="W816" s="29" t="s">
        <v>8</v>
      </c>
      <c r="X816" s="29" t="s">
        <v>8</v>
      </c>
      <c r="Y816" s="29" t="s">
        <v>8</v>
      </c>
      <c r="Z816" s="29" t="s">
        <v>8</v>
      </c>
      <c r="AA816" s="29" t="s">
        <v>8</v>
      </c>
      <c r="AB816" s="29" t="s">
        <v>8</v>
      </c>
      <c r="AC816" s="29" t="s">
        <v>8</v>
      </c>
      <c r="AD816" s="29" t="s">
        <v>8</v>
      </c>
      <c r="AE816" s="29" t="s">
        <v>8</v>
      </c>
      <c r="AF816" s="29" t="s">
        <v>8</v>
      </c>
      <c r="AG816" s="29">
        <v>1</v>
      </c>
      <c r="AH816" s="29">
        <v>6</v>
      </c>
      <c r="AI816" s="29" t="s">
        <v>5039</v>
      </c>
      <c r="AJ816" s="29">
        <v>1</v>
      </c>
      <c r="AK816" s="29" t="s">
        <v>19055</v>
      </c>
      <c r="AL816" s="29" t="s">
        <v>19309</v>
      </c>
      <c r="AM816" s="29" t="s">
        <v>8</v>
      </c>
      <c r="AN816" s="29" t="s">
        <v>8</v>
      </c>
      <c r="AO816" s="29" t="s">
        <v>8</v>
      </c>
      <c r="AP816" s="29" t="s">
        <v>8</v>
      </c>
      <c r="AQ816" s="29" t="s">
        <v>8</v>
      </c>
      <c r="AR816" s="29" t="s">
        <v>8</v>
      </c>
      <c r="AS816" s="29" t="s">
        <v>8</v>
      </c>
      <c r="AT816" s="29" t="s">
        <v>8</v>
      </c>
      <c r="AU816" s="29" t="s">
        <v>8</v>
      </c>
      <c r="AV816" s="29" t="s">
        <v>8</v>
      </c>
      <c r="AW816" s="29" t="s">
        <v>8</v>
      </c>
      <c r="AX816" s="29" t="s">
        <v>8</v>
      </c>
      <c r="AY816" s="29" t="s">
        <v>8</v>
      </c>
      <c r="AZ816" s="29" t="s">
        <v>8</v>
      </c>
      <c r="BA816" s="29" t="s">
        <v>8</v>
      </c>
      <c r="BB816" s="29" t="s">
        <v>8</v>
      </c>
      <c r="BC816" s="29" t="s">
        <v>8</v>
      </c>
      <c r="BD816" s="29" t="s">
        <v>8</v>
      </c>
      <c r="BE816" s="29" t="s">
        <v>8</v>
      </c>
      <c r="BF816" s="29" t="s">
        <v>8</v>
      </c>
      <c r="BG816" s="29" t="s">
        <v>8</v>
      </c>
      <c r="BH816" s="29" t="s">
        <v>8</v>
      </c>
      <c r="BI816" s="29" t="s">
        <v>8</v>
      </c>
      <c r="BJ816" s="29" t="s">
        <v>8</v>
      </c>
      <c r="BK816" s="29" t="s">
        <v>8</v>
      </c>
      <c r="BL816" s="29" t="s">
        <v>8</v>
      </c>
      <c r="BM816" s="29" t="s">
        <v>8</v>
      </c>
      <c r="BN816" s="29" t="s">
        <v>8</v>
      </c>
      <c r="BO816" s="29" t="s">
        <v>8</v>
      </c>
      <c r="BP816" s="29" t="s">
        <v>8</v>
      </c>
      <c r="BQ816" s="29" t="s">
        <v>8</v>
      </c>
      <c r="BR816" s="29" t="s">
        <v>8</v>
      </c>
      <c r="BS816" s="29" t="s">
        <v>11782</v>
      </c>
      <c r="BT816" s="29" t="b">
        <v>0</v>
      </c>
      <c r="BU816" s="29" t="b">
        <v>1</v>
      </c>
      <c r="BV816" s="29" t="b">
        <v>0</v>
      </c>
      <c r="BW816" s="29" t="b">
        <v>1</v>
      </c>
      <c r="BX816" s="29" t="b">
        <v>0</v>
      </c>
      <c r="BY816" s="29" t="b">
        <v>0</v>
      </c>
      <c r="BZ816" s="29" t="b">
        <v>0</v>
      </c>
      <c r="CA816" s="29" t="b">
        <v>0</v>
      </c>
      <c r="CB816" s="29">
        <v>1</v>
      </c>
      <c r="CC816" s="29" t="s">
        <v>11783</v>
      </c>
      <c r="CD816" s="29" t="s">
        <v>11784</v>
      </c>
      <c r="CE816" s="29" t="s">
        <v>11785</v>
      </c>
      <c r="CF816" s="29" t="s">
        <v>11786</v>
      </c>
    </row>
    <row r="817" spans="1:84" x14ac:dyDescent="0.25">
      <c r="A817" s="29" t="s">
        <v>11787</v>
      </c>
      <c r="B817" s="29">
        <v>310410937271141</v>
      </c>
      <c r="C817" s="29">
        <v>8.9014103279372698E+19</v>
      </c>
      <c r="D817" s="29">
        <v>353118083209307</v>
      </c>
      <c r="E817" s="29">
        <v>33</v>
      </c>
      <c r="F817" s="29">
        <v>7</v>
      </c>
      <c r="G817" s="29">
        <v>1806</v>
      </c>
      <c r="H817" s="29">
        <v>1806</v>
      </c>
      <c r="I817" s="29" t="s">
        <v>11788</v>
      </c>
      <c r="J817" s="29" t="s">
        <v>8</v>
      </c>
      <c r="K817" s="29" t="s">
        <v>8</v>
      </c>
      <c r="L817" s="29" t="s">
        <v>8</v>
      </c>
      <c r="M817" s="29" t="s">
        <v>8</v>
      </c>
      <c r="N817" s="29" t="s">
        <v>8</v>
      </c>
      <c r="O817" s="29">
        <v>1</v>
      </c>
      <c r="P817" s="29">
        <v>0</v>
      </c>
      <c r="Q817" s="29" t="s">
        <v>8</v>
      </c>
      <c r="R817" s="29" t="s">
        <v>8</v>
      </c>
      <c r="S817" s="29" t="s">
        <v>8</v>
      </c>
      <c r="T817" s="29" t="s">
        <v>8</v>
      </c>
      <c r="U817" s="29" t="s">
        <v>8</v>
      </c>
      <c r="V817" s="29" t="s">
        <v>8</v>
      </c>
      <c r="W817" s="29" t="s">
        <v>8</v>
      </c>
      <c r="X817" s="29" t="s">
        <v>8</v>
      </c>
      <c r="Y817" s="29" t="s">
        <v>8</v>
      </c>
      <c r="Z817" s="29" t="s">
        <v>8</v>
      </c>
      <c r="AA817" s="29" t="s">
        <v>8</v>
      </c>
      <c r="AB817" s="29" t="s">
        <v>8</v>
      </c>
      <c r="AC817" s="29" t="s">
        <v>8</v>
      </c>
      <c r="AD817" s="29" t="s">
        <v>8</v>
      </c>
      <c r="AE817" s="29" t="s">
        <v>8</v>
      </c>
      <c r="AF817" s="29" t="s">
        <v>8</v>
      </c>
      <c r="AG817" s="29" t="s">
        <v>8</v>
      </c>
      <c r="AH817" s="29" t="s">
        <v>8</v>
      </c>
      <c r="AI817" s="29" t="s">
        <v>8</v>
      </c>
      <c r="AJ817" s="29" t="s">
        <v>8</v>
      </c>
      <c r="AK817" s="29" t="s">
        <v>8</v>
      </c>
      <c r="AL817" s="29" t="s">
        <v>8</v>
      </c>
      <c r="AM817" s="29" t="s">
        <v>8</v>
      </c>
      <c r="AN817" s="29" t="s">
        <v>8</v>
      </c>
      <c r="AO817" s="29" t="s">
        <v>8</v>
      </c>
      <c r="AP817" s="29" t="s">
        <v>8</v>
      </c>
      <c r="AQ817" s="29" t="s">
        <v>8</v>
      </c>
      <c r="AR817" s="29" t="s">
        <v>8</v>
      </c>
      <c r="AS817" s="29" t="s">
        <v>8</v>
      </c>
      <c r="AT817" s="29">
        <v>3</v>
      </c>
      <c r="AU817" s="29" t="s">
        <v>8</v>
      </c>
      <c r="AV817" s="29">
        <v>2</v>
      </c>
      <c r="AW817" s="29">
        <v>1</v>
      </c>
      <c r="AX817" s="29">
        <v>1</v>
      </c>
      <c r="AY817" s="29">
        <v>40</v>
      </c>
      <c r="AZ817" s="29">
        <v>1</v>
      </c>
      <c r="BA817" s="29" t="s">
        <v>8</v>
      </c>
      <c r="BB817" s="29" t="s">
        <v>8</v>
      </c>
      <c r="BC817" s="29" t="s">
        <v>8</v>
      </c>
      <c r="BD817" s="29" t="s">
        <v>8</v>
      </c>
      <c r="BE817" s="29" t="s">
        <v>8</v>
      </c>
      <c r="BF817" s="29" t="s">
        <v>8</v>
      </c>
      <c r="BG817" s="29" t="s">
        <v>8</v>
      </c>
      <c r="BH817" s="29" t="s">
        <v>8</v>
      </c>
      <c r="BI817" s="29" t="s">
        <v>8</v>
      </c>
      <c r="BJ817" s="29" t="s">
        <v>8</v>
      </c>
      <c r="BK817" s="29" t="s">
        <v>8</v>
      </c>
      <c r="BL817" s="29" t="s">
        <v>8</v>
      </c>
      <c r="BM817" s="29" t="s">
        <v>8</v>
      </c>
      <c r="BN817" s="29" t="s">
        <v>8</v>
      </c>
      <c r="BO817" s="29" t="s">
        <v>8</v>
      </c>
      <c r="BP817" s="29" t="s">
        <v>8</v>
      </c>
      <c r="BQ817" s="29" t="s">
        <v>8</v>
      </c>
      <c r="BR817" s="29" t="s">
        <v>8</v>
      </c>
      <c r="BS817" s="29" t="s">
        <v>11750</v>
      </c>
      <c r="BT817" s="29" t="b">
        <v>0</v>
      </c>
      <c r="BU817" s="29" t="b">
        <v>1</v>
      </c>
      <c r="BV817" s="29" t="b">
        <v>0</v>
      </c>
      <c r="BW817" s="29" t="b">
        <v>1</v>
      </c>
      <c r="BX817" s="29" t="b">
        <v>0</v>
      </c>
      <c r="BY817" s="29" t="b">
        <v>0</v>
      </c>
      <c r="BZ817" s="29" t="b">
        <v>0</v>
      </c>
      <c r="CA817" s="29" t="b">
        <v>0</v>
      </c>
      <c r="CB817" s="29">
        <v>1</v>
      </c>
      <c r="CC817" s="29" t="s">
        <v>11789</v>
      </c>
      <c r="CD817" s="29" t="s">
        <v>11790</v>
      </c>
      <c r="CE817" s="29" t="s">
        <v>11791</v>
      </c>
      <c r="CF817" s="29" t="s">
        <v>11792</v>
      </c>
    </row>
    <row r="818" spans="1:84" x14ac:dyDescent="0.25">
      <c r="A818" s="29" t="s">
        <v>11793</v>
      </c>
      <c r="B818" s="29">
        <v>310410928917370</v>
      </c>
      <c r="C818" s="29">
        <v>8.9014103279289106E+19</v>
      </c>
      <c r="D818" s="29">
        <v>353118081439583</v>
      </c>
      <c r="E818" s="29">
        <v>33</v>
      </c>
      <c r="F818" s="29">
        <v>8</v>
      </c>
      <c r="G818" s="29">
        <v>1797</v>
      </c>
      <c r="H818" s="29">
        <v>1797</v>
      </c>
      <c r="I818" s="29" t="s">
        <v>11794</v>
      </c>
      <c r="J818" s="29" t="s">
        <v>11795</v>
      </c>
      <c r="K818" s="50">
        <v>2378184580708600</v>
      </c>
      <c r="L818" s="50">
        <v>9033970553074690</v>
      </c>
      <c r="M818" s="50">
        <v>-4067017594876120</v>
      </c>
      <c r="N818" s="29" t="s">
        <v>18972</v>
      </c>
      <c r="O818" s="29">
        <v>1</v>
      </c>
      <c r="P818" s="29">
        <v>0</v>
      </c>
      <c r="Q818" s="29" t="s">
        <v>8</v>
      </c>
      <c r="R818" s="29">
        <v>2</v>
      </c>
      <c r="S818" s="29">
        <v>3</v>
      </c>
      <c r="T818" s="29" t="s">
        <v>8</v>
      </c>
      <c r="U818" s="29">
        <v>12</v>
      </c>
      <c r="V818" s="29" t="s">
        <v>8</v>
      </c>
      <c r="W818" s="29" t="s">
        <v>8</v>
      </c>
      <c r="X818" s="29" t="s">
        <v>8</v>
      </c>
      <c r="Y818" s="29" t="s">
        <v>8</v>
      </c>
      <c r="Z818" s="29" t="s">
        <v>8</v>
      </c>
      <c r="AA818" s="29" t="s">
        <v>8</v>
      </c>
      <c r="AB818" s="29" t="s">
        <v>8</v>
      </c>
      <c r="AC818" s="29" t="s">
        <v>8</v>
      </c>
      <c r="AD818" s="29" t="s">
        <v>8</v>
      </c>
      <c r="AE818" s="29" t="s">
        <v>8</v>
      </c>
      <c r="AF818" s="29" t="s">
        <v>8</v>
      </c>
      <c r="AG818" s="29" t="s">
        <v>8</v>
      </c>
      <c r="AH818" s="29" t="s">
        <v>8</v>
      </c>
      <c r="AI818" s="29" t="s">
        <v>8</v>
      </c>
      <c r="AJ818" s="29" t="s">
        <v>8</v>
      </c>
      <c r="AK818" s="29" t="s">
        <v>8</v>
      </c>
      <c r="AL818" s="29" t="s">
        <v>8</v>
      </c>
      <c r="AM818" s="29" t="s">
        <v>8</v>
      </c>
      <c r="AN818" s="29" t="s">
        <v>8</v>
      </c>
      <c r="AO818" s="29" t="s">
        <v>8</v>
      </c>
      <c r="AP818" s="29" t="s">
        <v>8</v>
      </c>
      <c r="AQ818" s="29" t="s">
        <v>8</v>
      </c>
      <c r="AR818" s="29" t="s">
        <v>8</v>
      </c>
      <c r="AS818" s="29" t="s">
        <v>8</v>
      </c>
      <c r="AT818" s="29" t="s">
        <v>8</v>
      </c>
      <c r="AU818" s="29" t="s">
        <v>8</v>
      </c>
      <c r="AV818" s="29" t="s">
        <v>8</v>
      </c>
      <c r="AW818" s="29" t="s">
        <v>8</v>
      </c>
      <c r="AX818" s="29" t="s">
        <v>8</v>
      </c>
      <c r="AY818" s="29" t="s">
        <v>8</v>
      </c>
      <c r="AZ818" s="29" t="s">
        <v>8</v>
      </c>
      <c r="BA818" s="29" t="s">
        <v>8</v>
      </c>
      <c r="BB818" s="29" t="s">
        <v>8</v>
      </c>
      <c r="BC818" s="29" t="s">
        <v>8</v>
      </c>
      <c r="BD818" s="29" t="s">
        <v>8</v>
      </c>
      <c r="BE818" s="29" t="s">
        <v>8</v>
      </c>
      <c r="BF818" s="29" t="s">
        <v>8</v>
      </c>
      <c r="BG818" s="29" t="s">
        <v>8</v>
      </c>
      <c r="BH818" s="29" t="s">
        <v>8</v>
      </c>
      <c r="BI818" s="29" t="s">
        <v>8</v>
      </c>
      <c r="BJ818" s="29" t="s">
        <v>8</v>
      </c>
      <c r="BK818" s="29" t="s">
        <v>8</v>
      </c>
      <c r="BL818" s="29" t="s">
        <v>8</v>
      </c>
      <c r="BM818" s="29" t="s">
        <v>8</v>
      </c>
      <c r="BN818" s="29" t="s">
        <v>8</v>
      </c>
      <c r="BO818" s="29" t="s">
        <v>8</v>
      </c>
      <c r="BP818" s="29" t="s">
        <v>8</v>
      </c>
      <c r="BQ818" s="29" t="s">
        <v>8</v>
      </c>
      <c r="BR818" s="29" t="s">
        <v>8</v>
      </c>
      <c r="BS818" s="29" t="s">
        <v>11796</v>
      </c>
      <c r="BT818" s="29" t="b">
        <v>1</v>
      </c>
      <c r="BU818" s="29" t="b">
        <v>0</v>
      </c>
      <c r="BV818" s="29" t="b">
        <v>1</v>
      </c>
      <c r="BW818" s="29" t="b">
        <v>0</v>
      </c>
      <c r="BX818" s="29" t="b">
        <v>0</v>
      </c>
      <c r="BY818" s="29" t="b">
        <v>0</v>
      </c>
      <c r="BZ818" s="29" t="b">
        <v>0</v>
      </c>
      <c r="CA818" s="29" t="b">
        <v>0</v>
      </c>
      <c r="CB818" s="29">
        <v>1</v>
      </c>
      <c r="CC818" s="29" t="s">
        <v>11797</v>
      </c>
      <c r="CD818" s="29" t="s">
        <v>11798</v>
      </c>
      <c r="CE818" s="29" t="s">
        <v>11799</v>
      </c>
      <c r="CF818" s="29" t="s">
        <v>11800</v>
      </c>
    </row>
    <row r="819" spans="1:84" x14ac:dyDescent="0.25">
      <c r="A819" s="29" t="s">
        <v>11801</v>
      </c>
      <c r="B819" s="29">
        <v>310410928917370</v>
      </c>
      <c r="C819" s="29">
        <v>8.9014103279289106E+19</v>
      </c>
      <c r="D819" s="29">
        <v>353118081439583</v>
      </c>
      <c r="E819" s="29">
        <v>33</v>
      </c>
      <c r="F819" s="29">
        <v>8</v>
      </c>
      <c r="G819" s="29">
        <v>1798</v>
      </c>
      <c r="H819" s="29">
        <v>1798</v>
      </c>
      <c r="I819" s="29" t="s">
        <v>11802</v>
      </c>
      <c r="J819" s="29" t="s">
        <v>11803</v>
      </c>
      <c r="K819" s="50">
        <v>2.37809055939045E+16</v>
      </c>
      <c r="L819" s="50">
        <v>9033958623467</v>
      </c>
      <c r="M819" s="50">
        <v>-3948585231858960</v>
      </c>
      <c r="N819" s="29" t="s">
        <v>18977</v>
      </c>
      <c r="O819" s="29">
        <v>1</v>
      </c>
      <c r="P819" s="29">
        <v>0</v>
      </c>
      <c r="Q819" s="29" t="s">
        <v>8</v>
      </c>
      <c r="R819" s="29">
        <v>2</v>
      </c>
      <c r="S819" s="29">
        <v>3</v>
      </c>
      <c r="T819" s="29" t="s">
        <v>8</v>
      </c>
      <c r="U819" s="29">
        <v>15</v>
      </c>
      <c r="V819" s="29" t="s">
        <v>8</v>
      </c>
      <c r="W819" s="29" t="s">
        <v>8</v>
      </c>
      <c r="X819" s="29" t="s">
        <v>8</v>
      </c>
      <c r="Y819" s="29" t="s">
        <v>8</v>
      </c>
      <c r="Z819" s="29" t="s">
        <v>8</v>
      </c>
      <c r="AA819" s="29" t="s">
        <v>8</v>
      </c>
      <c r="AB819" s="29" t="s">
        <v>8</v>
      </c>
      <c r="AC819" s="29" t="s">
        <v>8</v>
      </c>
      <c r="AD819" s="29" t="s">
        <v>8</v>
      </c>
      <c r="AE819" s="29" t="s">
        <v>8</v>
      </c>
      <c r="AF819" s="29" t="s">
        <v>8</v>
      </c>
      <c r="AG819" s="29" t="s">
        <v>8</v>
      </c>
      <c r="AH819" s="29" t="s">
        <v>8</v>
      </c>
      <c r="AI819" s="29" t="s">
        <v>8</v>
      </c>
      <c r="AJ819" s="29" t="s">
        <v>8</v>
      </c>
      <c r="AK819" s="29" t="s">
        <v>8</v>
      </c>
      <c r="AL819" s="29" t="s">
        <v>8</v>
      </c>
      <c r="AM819" s="29" t="s">
        <v>8</v>
      </c>
      <c r="AN819" s="29" t="s">
        <v>8</v>
      </c>
      <c r="AO819" s="29" t="s">
        <v>8</v>
      </c>
      <c r="AP819" s="29" t="s">
        <v>8</v>
      </c>
      <c r="AQ819" s="29" t="s">
        <v>8</v>
      </c>
      <c r="AR819" s="29" t="s">
        <v>8</v>
      </c>
      <c r="AS819" s="29" t="s">
        <v>8</v>
      </c>
      <c r="AT819" s="29" t="s">
        <v>8</v>
      </c>
      <c r="AU819" s="29" t="s">
        <v>8</v>
      </c>
      <c r="AV819" s="29" t="s">
        <v>8</v>
      </c>
      <c r="AW819" s="29" t="s">
        <v>8</v>
      </c>
      <c r="AX819" s="29" t="s">
        <v>8</v>
      </c>
      <c r="AY819" s="29" t="s">
        <v>8</v>
      </c>
      <c r="AZ819" s="29" t="s">
        <v>8</v>
      </c>
      <c r="BA819" s="29" t="s">
        <v>8</v>
      </c>
      <c r="BB819" s="29" t="s">
        <v>8</v>
      </c>
      <c r="BC819" s="29" t="s">
        <v>8</v>
      </c>
      <c r="BD819" s="29" t="s">
        <v>8</v>
      </c>
      <c r="BE819" s="29" t="s">
        <v>8</v>
      </c>
      <c r="BF819" s="29" t="s">
        <v>8</v>
      </c>
      <c r="BG819" s="29" t="s">
        <v>8</v>
      </c>
      <c r="BH819" s="29" t="s">
        <v>8</v>
      </c>
      <c r="BI819" s="29" t="s">
        <v>8</v>
      </c>
      <c r="BJ819" s="29" t="s">
        <v>8</v>
      </c>
      <c r="BK819" s="29" t="s">
        <v>8</v>
      </c>
      <c r="BL819" s="29" t="s">
        <v>8</v>
      </c>
      <c r="BM819" s="29" t="s">
        <v>8</v>
      </c>
      <c r="BN819" s="29" t="s">
        <v>8</v>
      </c>
      <c r="BO819" s="29" t="s">
        <v>8</v>
      </c>
      <c r="BP819" s="29" t="s">
        <v>8</v>
      </c>
      <c r="BQ819" s="29" t="s">
        <v>8</v>
      </c>
      <c r="BR819" s="29" t="s">
        <v>8</v>
      </c>
      <c r="BS819" s="29" t="s">
        <v>11804</v>
      </c>
      <c r="BT819" s="29" t="b">
        <v>1</v>
      </c>
      <c r="BU819" s="29" t="b">
        <v>0</v>
      </c>
      <c r="BV819" s="29" t="b">
        <v>1</v>
      </c>
      <c r="BW819" s="29" t="b">
        <v>0</v>
      </c>
      <c r="BX819" s="29" t="b">
        <v>0</v>
      </c>
      <c r="BY819" s="29" t="b">
        <v>0</v>
      </c>
      <c r="BZ819" s="29" t="b">
        <v>0</v>
      </c>
      <c r="CA819" s="29" t="b">
        <v>0</v>
      </c>
      <c r="CB819" s="29">
        <v>1</v>
      </c>
      <c r="CC819" s="29" t="s">
        <v>11805</v>
      </c>
      <c r="CD819" s="29" t="s">
        <v>11806</v>
      </c>
      <c r="CE819" s="29" t="s">
        <v>11807</v>
      </c>
      <c r="CF819" s="29" t="s">
        <v>11808</v>
      </c>
    </row>
    <row r="820" spans="1:84" x14ac:dyDescent="0.25">
      <c r="A820" s="29" t="s">
        <v>11809</v>
      </c>
      <c r="B820" s="29">
        <v>310410928917370</v>
      </c>
      <c r="C820" s="29">
        <v>8.9014103279289106E+19</v>
      </c>
      <c r="D820" s="29">
        <v>353118081439583</v>
      </c>
      <c r="E820" s="29">
        <v>33</v>
      </c>
      <c r="F820" s="29">
        <v>5</v>
      </c>
      <c r="G820" s="29">
        <v>1799</v>
      </c>
      <c r="H820" s="29">
        <v>1799</v>
      </c>
      <c r="I820" s="29" t="s">
        <v>11810</v>
      </c>
      <c r="J820" s="29" t="s">
        <v>11811</v>
      </c>
      <c r="K820" s="50">
        <v>237810464254073</v>
      </c>
      <c r="L820" s="50">
        <v>9034058830700350</v>
      </c>
      <c r="M820" s="50">
        <v>-5570982244776680</v>
      </c>
      <c r="N820" s="29" t="s">
        <v>18977</v>
      </c>
      <c r="O820" s="29">
        <v>1</v>
      </c>
      <c r="P820" s="29">
        <v>0</v>
      </c>
      <c r="Q820" s="29" t="s">
        <v>19310</v>
      </c>
      <c r="R820" s="29" t="s">
        <v>8</v>
      </c>
      <c r="S820" s="29" t="s">
        <v>8</v>
      </c>
      <c r="T820" s="29" t="s">
        <v>8</v>
      </c>
      <c r="U820" s="29" t="s">
        <v>8</v>
      </c>
      <c r="V820" s="29" t="s">
        <v>8</v>
      </c>
      <c r="W820" s="29" t="s">
        <v>8</v>
      </c>
      <c r="X820" s="29" t="s">
        <v>8</v>
      </c>
      <c r="Y820" s="29" t="s">
        <v>8</v>
      </c>
      <c r="Z820" s="29" t="s">
        <v>8</v>
      </c>
      <c r="AA820" s="29" t="s">
        <v>8</v>
      </c>
      <c r="AB820" s="29" t="s">
        <v>8</v>
      </c>
      <c r="AC820" s="29" t="s">
        <v>8</v>
      </c>
      <c r="AD820" s="29" t="s">
        <v>8</v>
      </c>
      <c r="AE820" s="29" t="s">
        <v>8</v>
      </c>
      <c r="AF820" s="29" t="s">
        <v>8</v>
      </c>
      <c r="AG820" s="29" t="s">
        <v>8</v>
      </c>
      <c r="AH820" s="29" t="s">
        <v>8</v>
      </c>
      <c r="AI820" s="29" t="s">
        <v>8</v>
      </c>
      <c r="AJ820" s="29" t="s">
        <v>8</v>
      </c>
      <c r="AK820" s="29" t="s">
        <v>8</v>
      </c>
      <c r="AL820" s="29" t="s">
        <v>8</v>
      </c>
      <c r="AM820" s="29" t="s">
        <v>8</v>
      </c>
      <c r="AN820" s="29" t="s">
        <v>8</v>
      </c>
      <c r="AO820" s="29" t="s">
        <v>8</v>
      </c>
      <c r="AP820" s="29" t="s">
        <v>8</v>
      </c>
      <c r="AQ820" s="29" t="s">
        <v>8</v>
      </c>
      <c r="AR820" s="29" t="s">
        <v>8</v>
      </c>
      <c r="AS820" s="29" t="s">
        <v>8</v>
      </c>
      <c r="AT820" s="29" t="s">
        <v>8</v>
      </c>
      <c r="AU820" s="29" t="s">
        <v>8</v>
      </c>
      <c r="AV820" s="29" t="s">
        <v>8</v>
      </c>
      <c r="AW820" s="29" t="s">
        <v>8</v>
      </c>
      <c r="AX820" s="29" t="s">
        <v>8</v>
      </c>
      <c r="AY820" s="29" t="s">
        <v>8</v>
      </c>
      <c r="AZ820" s="29" t="s">
        <v>8</v>
      </c>
      <c r="BA820" s="29">
        <v>2</v>
      </c>
      <c r="BB820" s="29" t="s">
        <v>8</v>
      </c>
      <c r="BC820" s="29" t="s">
        <v>8</v>
      </c>
      <c r="BD820" s="29" t="s">
        <v>8</v>
      </c>
      <c r="BE820" s="29" t="s">
        <v>8</v>
      </c>
      <c r="BF820" s="29" t="s">
        <v>8</v>
      </c>
      <c r="BG820" s="29" t="s">
        <v>8</v>
      </c>
      <c r="BH820" s="29" t="s">
        <v>8</v>
      </c>
      <c r="BI820" s="29" t="s">
        <v>8</v>
      </c>
      <c r="BJ820" s="29" t="s">
        <v>8</v>
      </c>
      <c r="BK820" s="29" t="s">
        <v>8</v>
      </c>
      <c r="BL820" s="29" t="s">
        <v>8</v>
      </c>
      <c r="BM820" s="29" t="s">
        <v>8</v>
      </c>
      <c r="BN820" s="29" t="s">
        <v>8</v>
      </c>
      <c r="BO820" s="29" t="s">
        <v>8</v>
      </c>
      <c r="BP820" s="29" t="s">
        <v>8</v>
      </c>
      <c r="BQ820" s="29" t="s">
        <v>8</v>
      </c>
      <c r="BR820" s="29" t="s">
        <v>8</v>
      </c>
      <c r="BS820" s="29" t="s">
        <v>11812</v>
      </c>
      <c r="BT820" s="29" t="b">
        <v>1</v>
      </c>
      <c r="BU820" s="29" t="b">
        <v>0</v>
      </c>
      <c r="BV820" s="29" t="b">
        <v>1</v>
      </c>
      <c r="BW820" s="29" t="b">
        <v>0</v>
      </c>
      <c r="BX820" s="29" t="b">
        <v>0</v>
      </c>
      <c r="BY820" s="29" t="b">
        <v>0</v>
      </c>
      <c r="BZ820" s="29" t="b">
        <v>0</v>
      </c>
      <c r="CA820" s="29" t="b">
        <v>0</v>
      </c>
      <c r="CB820" s="29">
        <v>1</v>
      </c>
      <c r="CC820" s="29" t="s">
        <v>11813</v>
      </c>
      <c r="CD820" s="29" t="s">
        <v>11814</v>
      </c>
      <c r="CE820" s="29" t="s">
        <v>11815</v>
      </c>
      <c r="CF820" s="29" t="s">
        <v>11816</v>
      </c>
    </row>
    <row r="821" spans="1:84" x14ac:dyDescent="0.25">
      <c r="A821" s="29" t="s">
        <v>11817</v>
      </c>
      <c r="B821" s="29">
        <v>310410928917370</v>
      </c>
      <c r="C821" s="29">
        <v>8.9014103279289106E+19</v>
      </c>
      <c r="D821" s="29">
        <v>353118081439583</v>
      </c>
      <c r="E821" s="29">
        <v>33</v>
      </c>
      <c r="F821" s="29">
        <v>5</v>
      </c>
      <c r="G821" s="29">
        <v>1800</v>
      </c>
      <c r="H821" s="29">
        <v>1800</v>
      </c>
      <c r="I821" s="29" t="s">
        <v>11818</v>
      </c>
      <c r="J821" s="29" t="s">
        <v>11819</v>
      </c>
      <c r="K821" s="50">
        <v>2377999951017110</v>
      </c>
      <c r="L821" s="50">
        <v>9034116235707130</v>
      </c>
      <c r="M821" s="50">
        <v>-5581812023637690</v>
      </c>
      <c r="N821" s="29" t="s">
        <v>18977</v>
      </c>
      <c r="O821" s="29">
        <v>1</v>
      </c>
      <c r="P821" s="29">
        <v>0</v>
      </c>
      <c r="Q821" s="29" t="s">
        <v>19144</v>
      </c>
      <c r="R821" s="29" t="s">
        <v>8</v>
      </c>
      <c r="S821" s="29" t="s">
        <v>8</v>
      </c>
      <c r="T821" s="29" t="s">
        <v>8</v>
      </c>
      <c r="U821" s="29" t="s">
        <v>8</v>
      </c>
      <c r="V821" s="29" t="s">
        <v>8</v>
      </c>
      <c r="W821" s="29" t="s">
        <v>8</v>
      </c>
      <c r="X821" s="29" t="s">
        <v>8</v>
      </c>
      <c r="Y821" s="29" t="s">
        <v>8</v>
      </c>
      <c r="Z821" s="29" t="s">
        <v>8</v>
      </c>
      <c r="AA821" s="29" t="s">
        <v>8</v>
      </c>
      <c r="AB821" s="29" t="s">
        <v>8</v>
      </c>
      <c r="AC821" s="29" t="s">
        <v>8</v>
      </c>
      <c r="AD821" s="29" t="s">
        <v>8</v>
      </c>
      <c r="AE821" s="29" t="s">
        <v>8</v>
      </c>
      <c r="AF821" s="29" t="s">
        <v>8</v>
      </c>
      <c r="AG821" s="29" t="s">
        <v>8</v>
      </c>
      <c r="AH821" s="29" t="s">
        <v>8</v>
      </c>
      <c r="AI821" s="29" t="s">
        <v>8</v>
      </c>
      <c r="AJ821" s="29" t="s">
        <v>8</v>
      </c>
      <c r="AK821" s="29" t="s">
        <v>8</v>
      </c>
      <c r="AL821" s="29" t="s">
        <v>8</v>
      </c>
      <c r="AM821" s="29" t="s">
        <v>8</v>
      </c>
      <c r="AN821" s="29" t="s">
        <v>8</v>
      </c>
      <c r="AO821" s="29" t="s">
        <v>8</v>
      </c>
      <c r="AP821" s="29" t="s">
        <v>8</v>
      </c>
      <c r="AQ821" s="29" t="s">
        <v>8</v>
      </c>
      <c r="AR821" s="29" t="s">
        <v>8</v>
      </c>
      <c r="AS821" s="29" t="s">
        <v>8</v>
      </c>
      <c r="AT821" s="29" t="s">
        <v>8</v>
      </c>
      <c r="AU821" s="29" t="s">
        <v>8</v>
      </c>
      <c r="AV821" s="29" t="s">
        <v>8</v>
      </c>
      <c r="AW821" s="29" t="s">
        <v>8</v>
      </c>
      <c r="AX821" s="29" t="s">
        <v>8</v>
      </c>
      <c r="AY821" s="29" t="s">
        <v>8</v>
      </c>
      <c r="AZ821" s="29" t="s">
        <v>8</v>
      </c>
      <c r="BA821" s="29">
        <v>2</v>
      </c>
      <c r="BB821" s="29" t="s">
        <v>8</v>
      </c>
      <c r="BC821" s="29" t="s">
        <v>8</v>
      </c>
      <c r="BD821" s="29" t="s">
        <v>8</v>
      </c>
      <c r="BE821" s="29" t="s">
        <v>8</v>
      </c>
      <c r="BF821" s="29" t="s">
        <v>8</v>
      </c>
      <c r="BG821" s="29" t="s">
        <v>8</v>
      </c>
      <c r="BH821" s="29" t="s">
        <v>8</v>
      </c>
      <c r="BI821" s="29" t="s">
        <v>8</v>
      </c>
      <c r="BJ821" s="29" t="s">
        <v>8</v>
      </c>
      <c r="BK821" s="29" t="s">
        <v>8</v>
      </c>
      <c r="BL821" s="29" t="s">
        <v>8</v>
      </c>
      <c r="BM821" s="29" t="s">
        <v>8</v>
      </c>
      <c r="BN821" s="29" t="s">
        <v>8</v>
      </c>
      <c r="BO821" s="29" t="s">
        <v>8</v>
      </c>
      <c r="BP821" s="29" t="s">
        <v>8</v>
      </c>
      <c r="BQ821" s="29" t="s">
        <v>8</v>
      </c>
      <c r="BR821" s="29" t="s">
        <v>8</v>
      </c>
      <c r="BS821" s="29" t="s">
        <v>11820</v>
      </c>
      <c r="BT821" s="29" t="b">
        <v>1</v>
      </c>
      <c r="BU821" s="29" t="b">
        <v>0</v>
      </c>
      <c r="BV821" s="29" t="b">
        <v>1</v>
      </c>
      <c r="BW821" s="29" t="b">
        <v>0</v>
      </c>
      <c r="BX821" s="29" t="b">
        <v>0</v>
      </c>
      <c r="BY821" s="29" t="b">
        <v>0</v>
      </c>
      <c r="BZ821" s="29" t="b">
        <v>0</v>
      </c>
      <c r="CA821" s="29" t="b">
        <v>0</v>
      </c>
      <c r="CB821" s="29">
        <v>1</v>
      </c>
      <c r="CC821" s="29" t="s">
        <v>11821</v>
      </c>
      <c r="CD821" s="29" t="s">
        <v>11822</v>
      </c>
      <c r="CE821" s="29" t="s">
        <v>11823</v>
      </c>
      <c r="CF821" s="29" t="s">
        <v>11824</v>
      </c>
    </row>
    <row r="822" spans="1:84" x14ac:dyDescent="0.25">
      <c r="A822" s="29" t="s">
        <v>11825</v>
      </c>
      <c r="B822" s="29">
        <v>310410928917370</v>
      </c>
      <c r="C822" s="29">
        <v>8.9014103279289106E+19</v>
      </c>
      <c r="D822" s="29">
        <v>353118081439583</v>
      </c>
      <c r="E822" s="29">
        <v>33</v>
      </c>
      <c r="F822" s="29">
        <v>2</v>
      </c>
      <c r="G822" s="29">
        <v>1803</v>
      </c>
      <c r="H822" s="29">
        <v>1803</v>
      </c>
      <c r="I822" s="29" t="s">
        <v>11826</v>
      </c>
      <c r="J822" s="29" t="s">
        <v>11827</v>
      </c>
      <c r="K822" s="50">
        <v>2.37797381822199E+16</v>
      </c>
      <c r="L822" s="50">
        <v>9033960061320770</v>
      </c>
      <c r="M822" s="50">
        <v>-3768355506766190</v>
      </c>
      <c r="N822" s="29" t="s">
        <v>18972</v>
      </c>
      <c r="O822" s="29">
        <v>1</v>
      </c>
      <c r="P822" s="29">
        <v>0</v>
      </c>
      <c r="Q822" s="29" t="s">
        <v>8</v>
      </c>
      <c r="R822" s="29" t="s">
        <v>8</v>
      </c>
      <c r="S822" s="29" t="s">
        <v>8</v>
      </c>
      <c r="T822" s="29" t="s">
        <v>8</v>
      </c>
      <c r="U822" s="29" t="s">
        <v>8</v>
      </c>
      <c r="V822" s="29" t="s">
        <v>8</v>
      </c>
      <c r="W822" s="29" t="s">
        <v>8</v>
      </c>
      <c r="X822" s="29" t="s">
        <v>8</v>
      </c>
      <c r="Y822" s="29" t="s">
        <v>8</v>
      </c>
      <c r="Z822" s="29" t="s">
        <v>8</v>
      </c>
      <c r="AA822" s="29" t="s">
        <v>8</v>
      </c>
      <c r="AB822" s="29" t="s">
        <v>8</v>
      </c>
      <c r="AC822" s="29" t="s">
        <v>8</v>
      </c>
      <c r="AD822" s="29">
        <v>1</v>
      </c>
      <c r="AE822" s="29" t="s">
        <v>8</v>
      </c>
      <c r="AF822" s="29">
        <v>2</v>
      </c>
      <c r="AG822" s="29" t="s">
        <v>8</v>
      </c>
      <c r="AH822" s="29" t="s">
        <v>8</v>
      </c>
      <c r="AI822" s="29" t="s">
        <v>8</v>
      </c>
      <c r="AJ822" s="29" t="s">
        <v>8</v>
      </c>
      <c r="AK822" s="29" t="s">
        <v>8</v>
      </c>
      <c r="AL822" s="29" t="s">
        <v>8</v>
      </c>
      <c r="AM822" s="29" t="s">
        <v>8</v>
      </c>
      <c r="AN822" s="29" t="s">
        <v>8</v>
      </c>
      <c r="AO822" s="29" t="s">
        <v>8</v>
      </c>
      <c r="AP822" s="29" t="s">
        <v>8</v>
      </c>
      <c r="AQ822" s="29" t="s">
        <v>8</v>
      </c>
      <c r="AR822" s="29" t="s">
        <v>8</v>
      </c>
      <c r="AS822" s="29" t="s">
        <v>8</v>
      </c>
      <c r="AT822" s="29" t="s">
        <v>8</v>
      </c>
      <c r="AU822" s="29" t="s">
        <v>8</v>
      </c>
      <c r="AV822" s="29" t="s">
        <v>8</v>
      </c>
      <c r="AW822" s="29" t="s">
        <v>8</v>
      </c>
      <c r="AX822" s="29" t="s">
        <v>8</v>
      </c>
      <c r="AY822" s="29" t="s">
        <v>8</v>
      </c>
      <c r="AZ822" s="29" t="s">
        <v>8</v>
      </c>
      <c r="BA822" s="29" t="s">
        <v>8</v>
      </c>
      <c r="BB822" s="29" t="s">
        <v>8</v>
      </c>
      <c r="BC822" s="29" t="s">
        <v>8</v>
      </c>
      <c r="BD822" s="29" t="s">
        <v>8</v>
      </c>
      <c r="BE822" s="29" t="s">
        <v>8</v>
      </c>
      <c r="BF822" s="29" t="s">
        <v>8</v>
      </c>
      <c r="BG822" s="29" t="s">
        <v>8</v>
      </c>
      <c r="BH822" s="29" t="s">
        <v>8</v>
      </c>
      <c r="BI822" s="29" t="s">
        <v>8</v>
      </c>
      <c r="BJ822" s="29" t="s">
        <v>8</v>
      </c>
      <c r="BK822" s="29" t="s">
        <v>8</v>
      </c>
      <c r="BL822" s="29" t="s">
        <v>8</v>
      </c>
      <c r="BM822" s="29" t="s">
        <v>8</v>
      </c>
      <c r="BN822" s="29" t="s">
        <v>8</v>
      </c>
      <c r="BO822" s="29" t="s">
        <v>8</v>
      </c>
      <c r="BP822" s="29" t="s">
        <v>8</v>
      </c>
      <c r="BQ822" s="29" t="s">
        <v>8</v>
      </c>
      <c r="BR822" s="29" t="s">
        <v>8</v>
      </c>
      <c r="BS822" s="29" t="s">
        <v>11828</v>
      </c>
      <c r="BT822" s="29" t="b">
        <v>1</v>
      </c>
      <c r="BU822" s="29" t="b">
        <v>0</v>
      </c>
      <c r="BV822" s="29" t="b">
        <v>1</v>
      </c>
      <c r="BW822" s="29" t="b">
        <v>0</v>
      </c>
      <c r="BX822" s="29" t="b">
        <v>0</v>
      </c>
      <c r="BY822" s="29" t="b">
        <v>0</v>
      </c>
      <c r="BZ822" s="29" t="b">
        <v>0</v>
      </c>
      <c r="CA822" s="29" t="b">
        <v>0</v>
      </c>
      <c r="CB822" s="29">
        <v>1</v>
      </c>
      <c r="CC822" s="29" t="s">
        <v>11829</v>
      </c>
      <c r="CD822" s="29" t="s">
        <v>11830</v>
      </c>
      <c r="CE822" s="29" t="s">
        <v>11831</v>
      </c>
      <c r="CF822" s="29" t="s">
        <v>11832</v>
      </c>
    </row>
    <row r="823" spans="1:84" x14ac:dyDescent="0.25">
      <c r="A823" s="29" t="s">
        <v>11833</v>
      </c>
      <c r="B823" s="29">
        <v>310410928917370</v>
      </c>
      <c r="C823" s="29">
        <v>8.9014103279289106E+19</v>
      </c>
      <c r="D823" s="29">
        <v>353118081439583</v>
      </c>
      <c r="E823" s="29">
        <v>33</v>
      </c>
      <c r="F823" s="29">
        <v>2</v>
      </c>
      <c r="G823" s="29">
        <v>1804</v>
      </c>
      <c r="H823" s="29">
        <v>1804</v>
      </c>
      <c r="I823" s="29" t="s">
        <v>11834</v>
      </c>
      <c r="J823" s="29" t="s">
        <v>11835</v>
      </c>
      <c r="K823" s="50">
        <v>2.37802311249571E+16</v>
      </c>
      <c r="L823" s="50">
        <v>9033954749891110</v>
      </c>
      <c r="M823" s="50">
        <v>-3969747448184240</v>
      </c>
      <c r="N823" s="29" t="s">
        <v>18977</v>
      </c>
      <c r="O823" s="29">
        <v>2</v>
      </c>
      <c r="P823" s="29">
        <v>0</v>
      </c>
      <c r="Q823" s="29" t="s">
        <v>8</v>
      </c>
      <c r="R823" s="29" t="s">
        <v>8</v>
      </c>
      <c r="S823" s="29" t="s">
        <v>8</v>
      </c>
      <c r="T823" s="29" t="s">
        <v>8</v>
      </c>
      <c r="U823" s="29" t="s">
        <v>8</v>
      </c>
      <c r="V823" s="29" t="s">
        <v>8</v>
      </c>
      <c r="W823" s="29" t="s">
        <v>8</v>
      </c>
      <c r="X823" s="29" t="s">
        <v>8</v>
      </c>
      <c r="Y823" s="29" t="s">
        <v>8</v>
      </c>
      <c r="Z823" s="29" t="s">
        <v>8</v>
      </c>
      <c r="AA823" s="29" t="s">
        <v>8</v>
      </c>
      <c r="AB823" s="29" t="s">
        <v>8</v>
      </c>
      <c r="AC823" s="29" t="s">
        <v>8</v>
      </c>
      <c r="AD823" s="29">
        <v>3</v>
      </c>
      <c r="AE823" s="29" t="s">
        <v>8</v>
      </c>
      <c r="AF823" s="29">
        <v>3</v>
      </c>
      <c r="AG823" s="29" t="s">
        <v>8</v>
      </c>
      <c r="AH823" s="29" t="s">
        <v>8</v>
      </c>
      <c r="AI823" s="29" t="s">
        <v>8</v>
      </c>
      <c r="AJ823" s="29" t="s">
        <v>8</v>
      </c>
      <c r="AK823" s="29" t="s">
        <v>8</v>
      </c>
      <c r="AL823" s="29" t="s">
        <v>8</v>
      </c>
      <c r="AM823" s="29" t="s">
        <v>8</v>
      </c>
      <c r="AN823" s="29" t="s">
        <v>8</v>
      </c>
      <c r="AO823" s="29" t="s">
        <v>8</v>
      </c>
      <c r="AP823" s="29" t="s">
        <v>8</v>
      </c>
      <c r="AQ823" s="29" t="s">
        <v>8</v>
      </c>
      <c r="AR823" s="29" t="s">
        <v>8</v>
      </c>
      <c r="AS823" s="29" t="s">
        <v>8</v>
      </c>
      <c r="AT823" s="29" t="s">
        <v>8</v>
      </c>
      <c r="AU823" s="29" t="s">
        <v>8</v>
      </c>
      <c r="AV823" s="29" t="s">
        <v>8</v>
      </c>
      <c r="AW823" s="29" t="s">
        <v>8</v>
      </c>
      <c r="AX823" s="29" t="s">
        <v>8</v>
      </c>
      <c r="AY823" s="29" t="s">
        <v>8</v>
      </c>
      <c r="AZ823" s="29" t="s">
        <v>8</v>
      </c>
      <c r="BA823" s="29" t="s">
        <v>8</v>
      </c>
      <c r="BB823" s="29" t="s">
        <v>8</v>
      </c>
      <c r="BC823" s="29" t="s">
        <v>8</v>
      </c>
      <c r="BD823" s="29" t="s">
        <v>8</v>
      </c>
      <c r="BE823" s="29" t="s">
        <v>8</v>
      </c>
      <c r="BF823" s="29" t="s">
        <v>8</v>
      </c>
      <c r="BG823" s="29" t="s">
        <v>8</v>
      </c>
      <c r="BH823" s="29" t="s">
        <v>8</v>
      </c>
      <c r="BI823" s="29" t="s">
        <v>8</v>
      </c>
      <c r="BJ823" s="29" t="s">
        <v>8</v>
      </c>
      <c r="BK823" s="29" t="s">
        <v>8</v>
      </c>
      <c r="BL823" s="29" t="s">
        <v>8</v>
      </c>
      <c r="BM823" s="29" t="s">
        <v>8</v>
      </c>
      <c r="BN823" s="29" t="s">
        <v>8</v>
      </c>
      <c r="BO823" s="29" t="s">
        <v>8</v>
      </c>
      <c r="BP823" s="29" t="s">
        <v>8</v>
      </c>
      <c r="BQ823" s="29" t="s">
        <v>8</v>
      </c>
      <c r="BR823" s="29" t="s">
        <v>8</v>
      </c>
      <c r="BS823" s="29" t="s">
        <v>11836</v>
      </c>
      <c r="BT823" s="29" t="b">
        <v>1</v>
      </c>
      <c r="BU823" s="29" t="b">
        <v>0</v>
      </c>
      <c r="BV823" s="29" t="b">
        <v>1</v>
      </c>
      <c r="BW823" s="29" t="b">
        <v>0</v>
      </c>
      <c r="BX823" s="29" t="b">
        <v>0</v>
      </c>
      <c r="BY823" s="29" t="b">
        <v>0</v>
      </c>
      <c r="BZ823" s="29" t="b">
        <v>0</v>
      </c>
      <c r="CA823" s="29" t="b">
        <v>0</v>
      </c>
      <c r="CB823" s="29">
        <v>1</v>
      </c>
      <c r="CC823" s="29" t="s">
        <v>11837</v>
      </c>
      <c r="CD823" s="29" t="s">
        <v>11838</v>
      </c>
      <c r="CE823" s="29" t="s">
        <v>11839</v>
      </c>
      <c r="CF823" s="29" t="s">
        <v>11840</v>
      </c>
    </row>
    <row r="824" spans="1:84" x14ac:dyDescent="0.25">
      <c r="A824" s="29" t="s">
        <v>11841</v>
      </c>
      <c r="B824" s="29">
        <v>310410928917370</v>
      </c>
      <c r="C824" s="29">
        <v>8.9014103279289106E+19</v>
      </c>
      <c r="D824" s="29">
        <v>353118081439583</v>
      </c>
      <c r="E824" s="29">
        <v>33</v>
      </c>
      <c r="F824" s="29">
        <v>5</v>
      </c>
      <c r="G824" s="29">
        <v>1801</v>
      </c>
      <c r="H824" s="29">
        <v>1801</v>
      </c>
      <c r="I824" s="29" t="s">
        <v>11842</v>
      </c>
      <c r="J824" s="29" t="s">
        <v>11843</v>
      </c>
      <c r="K824" s="50">
        <v>2.37815489404961E+16</v>
      </c>
      <c r="L824" s="50">
        <v>9033640533195600</v>
      </c>
      <c r="M824" s="50">
        <v>-6599689697593830</v>
      </c>
      <c r="N824" s="29" t="s">
        <v>18977</v>
      </c>
      <c r="O824" s="29">
        <v>2</v>
      </c>
      <c r="P824" s="29">
        <v>0</v>
      </c>
      <c r="Q824" s="29" t="s">
        <v>19311</v>
      </c>
      <c r="R824" s="29" t="s">
        <v>8</v>
      </c>
      <c r="S824" s="29" t="s">
        <v>8</v>
      </c>
      <c r="T824" s="29" t="s">
        <v>8</v>
      </c>
      <c r="U824" s="29" t="s">
        <v>8</v>
      </c>
      <c r="V824" s="29" t="s">
        <v>8</v>
      </c>
      <c r="W824" s="29" t="s">
        <v>8</v>
      </c>
      <c r="X824" s="29" t="s">
        <v>8</v>
      </c>
      <c r="Y824" s="29" t="s">
        <v>8</v>
      </c>
      <c r="Z824" s="29" t="s">
        <v>8</v>
      </c>
      <c r="AA824" s="29" t="s">
        <v>8</v>
      </c>
      <c r="AB824" s="29" t="s">
        <v>8</v>
      </c>
      <c r="AC824" s="29" t="s">
        <v>8</v>
      </c>
      <c r="AD824" s="29" t="s">
        <v>8</v>
      </c>
      <c r="AE824" s="29" t="s">
        <v>8</v>
      </c>
      <c r="AF824" s="29" t="s">
        <v>8</v>
      </c>
      <c r="AG824" s="29" t="s">
        <v>8</v>
      </c>
      <c r="AH824" s="29" t="s">
        <v>8</v>
      </c>
      <c r="AI824" s="29" t="s">
        <v>8</v>
      </c>
      <c r="AJ824" s="29" t="s">
        <v>8</v>
      </c>
      <c r="AK824" s="29" t="s">
        <v>8</v>
      </c>
      <c r="AL824" s="29" t="s">
        <v>8</v>
      </c>
      <c r="AM824" s="29" t="s">
        <v>8</v>
      </c>
      <c r="AN824" s="29" t="s">
        <v>8</v>
      </c>
      <c r="AO824" s="29" t="s">
        <v>8</v>
      </c>
      <c r="AP824" s="29" t="s">
        <v>8</v>
      </c>
      <c r="AQ824" s="29" t="s">
        <v>8</v>
      </c>
      <c r="AR824" s="29" t="s">
        <v>8</v>
      </c>
      <c r="AS824" s="29" t="s">
        <v>8</v>
      </c>
      <c r="AT824" s="29" t="s">
        <v>8</v>
      </c>
      <c r="AU824" s="29" t="s">
        <v>8</v>
      </c>
      <c r="AV824" s="29" t="s">
        <v>8</v>
      </c>
      <c r="AW824" s="29" t="s">
        <v>8</v>
      </c>
      <c r="AX824" s="29" t="s">
        <v>8</v>
      </c>
      <c r="AY824" s="29" t="s">
        <v>8</v>
      </c>
      <c r="AZ824" s="29" t="s">
        <v>8</v>
      </c>
      <c r="BA824" s="29">
        <v>1</v>
      </c>
      <c r="BB824" s="29" t="s">
        <v>8</v>
      </c>
      <c r="BC824" s="29" t="s">
        <v>8</v>
      </c>
      <c r="BD824" s="29" t="s">
        <v>8</v>
      </c>
      <c r="BE824" s="29" t="s">
        <v>8</v>
      </c>
      <c r="BF824" s="29" t="s">
        <v>8</v>
      </c>
      <c r="BG824" s="29" t="s">
        <v>8</v>
      </c>
      <c r="BH824" s="29" t="s">
        <v>8</v>
      </c>
      <c r="BI824" s="29" t="s">
        <v>8</v>
      </c>
      <c r="BJ824" s="29" t="s">
        <v>8</v>
      </c>
      <c r="BK824" s="29" t="s">
        <v>8</v>
      </c>
      <c r="BL824" s="29" t="s">
        <v>8</v>
      </c>
      <c r="BM824" s="29" t="s">
        <v>8</v>
      </c>
      <c r="BN824" s="29" t="s">
        <v>8</v>
      </c>
      <c r="BO824" s="29" t="s">
        <v>8</v>
      </c>
      <c r="BP824" s="29" t="s">
        <v>8</v>
      </c>
      <c r="BQ824" s="29" t="s">
        <v>8</v>
      </c>
      <c r="BR824" s="29" t="s">
        <v>8</v>
      </c>
      <c r="BS824" s="29" t="s">
        <v>11844</v>
      </c>
      <c r="BT824" s="29" t="b">
        <v>1</v>
      </c>
      <c r="BU824" s="29" t="b">
        <v>0</v>
      </c>
      <c r="BV824" s="29" t="b">
        <v>1</v>
      </c>
      <c r="BW824" s="29" t="b">
        <v>0</v>
      </c>
      <c r="BX824" s="29" t="b">
        <v>0</v>
      </c>
      <c r="BY824" s="29" t="b">
        <v>0</v>
      </c>
      <c r="BZ824" s="29" t="b">
        <v>0</v>
      </c>
      <c r="CA824" s="29" t="b">
        <v>0</v>
      </c>
      <c r="CB824" s="29">
        <v>1</v>
      </c>
      <c r="CC824" s="29" t="s">
        <v>11845</v>
      </c>
      <c r="CD824" s="29" t="s">
        <v>11846</v>
      </c>
      <c r="CE824" s="29" t="s">
        <v>11847</v>
      </c>
      <c r="CF824" s="29" t="s">
        <v>11848</v>
      </c>
    </row>
    <row r="825" spans="1:84" x14ac:dyDescent="0.25">
      <c r="A825" s="29" t="s">
        <v>11849</v>
      </c>
      <c r="B825" s="29">
        <v>310410928917370</v>
      </c>
      <c r="C825" s="29">
        <v>8.9014103279289106E+19</v>
      </c>
      <c r="D825" s="29">
        <v>353118081439583</v>
      </c>
      <c r="E825" s="29">
        <v>33</v>
      </c>
      <c r="F825" s="29">
        <v>5</v>
      </c>
      <c r="G825" s="29">
        <v>1802</v>
      </c>
      <c r="H825" s="29">
        <v>1802</v>
      </c>
      <c r="I825" s="29" t="s">
        <v>11850</v>
      </c>
      <c r="J825" s="29" t="s">
        <v>11851</v>
      </c>
      <c r="K825" s="50">
        <v>2.37846560286964E+16</v>
      </c>
      <c r="L825" s="50">
        <v>9033637132358730</v>
      </c>
      <c r="M825" s="50">
        <v>-7188207205365280</v>
      </c>
      <c r="N825" s="29" t="s">
        <v>18977</v>
      </c>
      <c r="O825" s="29">
        <v>2</v>
      </c>
      <c r="P825" s="29">
        <v>0</v>
      </c>
      <c r="Q825" s="29" t="s">
        <v>19312</v>
      </c>
      <c r="R825" s="29" t="s">
        <v>8</v>
      </c>
      <c r="S825" s="29" t="s">
        <v>8</v>
      </c>
      <c r="T825" s="29" t="s">
        <v>8</v>
      </c>
      <c r="U825" s="29" t="s">
        <v>8</v>
      </c>
      <c r="V825" s="29" t="s">
        <v>8</v>
      </c>
      <c r="W825" s="29" t="s">
        <v>8</v>
      </c>
      <c r="X825" s="29" t="s">
        <v>8</v>
      </c>
      <c r="Y825" s="29" t="s">
        <v>8</v>
      </c>
      <c r="Z825" s="29" t="s">
        <v>8</v>
      </c>
      <c r="AA825" s="29" t="s">
        <v>8</v>
      </c>
      <c r="AB825" s="29" t="s">
        <v>8</v>
      </c>
      <c r="AC825" s="29" t="s">
        <v>8</v>
      </c>
      <c r="AD825" s="29" t="s">
        <v>8</v>
      </c>
      <c r="AE825" s="29" t="s">
        <v>8</v>
      </c>
      <c r="AF825" s="29" t="s">
        <v>8</v>
      </c>
      <c r="AG825" s="29" t="s">
        <v>8</v>
      </c>
      <c r="AH825" s="29" t="s">
        <v>8</v>
      </c>
      <c r="AI825" s="29" t="s">
        <v>8</v>
      </c>
      <c r="AJ825" s="29" t="s">
        <v>8</v>
      </c>
      <c r="AK825" s="29" t="s">
        <v>8</v>
      </c>
      <c r="AL825" s="29" t="s">
        <v>8</v>
      </c>
      <c r="AM825" s="29" t="s">
        <v>8</v>
      </c>
      <c r="AN825" s="29" t="s">
        <v>8</v>
      </c>
      <c r="AO825" s="29" t="s">
        <v>8</v>
      </c>
      <c r="AP825" s="29" t="s">
        <v>8</v>
      </c>
      <c r="AQ825" s="29" t="s">
        <v>8</v>
      </c>
      <c r="AR825" s="29" t="s">
        <v>8</v>
      </c>
      <c r="AS825" s="29" t="s">
        <v>8</v>
      </c>
      <c r="AT825" s="29" t="s">
        <v>8</v>
      </c>
      <c r="AU825" s="29" t="s">
        <v>8</v>
      </c>
      <c r="AV825" s="29" t="s">
        <v>8</v>
      </c>
      <c r="AW825" s="29" t="s">
        <v>8</v>
      </c>
      <c r="AX825" s="29" t="s">
        <v>8</v>
      </c>
      <c r="AY825" s="29" t="s">
        <v>8</v>
      </c>
      <c r="AZ825" s="29" t="s">
        <v>8</v>
      </c>
      <c r="BA825" s="29">
        <v>1</v>
      </c>
      <c r="BB825" s="29" t="s">
        <v>8</v>
      </c>
      <c r="BC825" s="29" t="s">
        <v>8</v>
      </c>
      <c r="BD825" s="29" t="s">
        <v>8</v>
      </c>
      <c r="BE825" s="29" t="s">
        <v>8</v>
      </c>
      <c r="BF825" s="29" t="s">
        <v>8</v>
      </c>
      <c r="BG825" s="29" t="s">
        <v>8</v>
      </c>
      <c r="BH825" s="29" t="s">
        <v>8</v>
      </c>
      <c r="BI825" s="29" t="s">
        <v>8</v>
      </c>
      <c r="BJ825" s="29" t="s">
        <v>8</v>
      </c>
      <c r="BK825" s="29" t="s">
        <v>8</v>
      </c>
      <c r="BL825" s="29" t="s">
        <v>8</v>
      </c>
      <c r="BM825" s="29" t="s">
        <v>8</v>
      </c>
      <c r="BN825" s="29" t="s">
        <v>8</v>
      </c>
      <c r="BO825" s="29" t="s">
        <v>8</v>
      </c>
      <c r="BP825" s="29" t="s">
        <v>8</v>
      </c>
      <c r="BQ825" s="29" t="s">
        <v>8</v>
      </c>
      <c r="BR825" s="29" t="s">
        <v>8</v>
      </c>
      <c r="BS825" s="29" t="s">
        <v>11844</v>
      </c>
      <c r="BT825" s="29" t="b">
        <v>1</v>
      </c>
      <c r="BU825" s="29" t="b">
        <v>0</v>
      </c>
      <c r="BV825" s="29" t="b">
        <v>1</v>
      </c>
      <c r="BW825" s="29" t="b">
        <v>0</v>
      </c>
      <c r="BX825" s="29" t="b">
        <v>0</v>
      </c>
      <c r="BY825" s="29" t="b">
        <v>0</v>
      </c>
      <c r="BZ825" s="29" t="b">
        <v>0</v>
      </c>
      <c r="CA825" s="29" t="b">
        <v>0</v>
      </c>
      <c r="CB825" s="29">
        <v>1</v>
      </c>
      <c r="CC825" s="29" t="s">
        <v>11852</v>
      </c>
      <c r="CD825" s="29" t="s">
        <v>11853</v>
      </c>
      <c r="CE825" s="29" t="s">
        <v>11854</v>
      </c>
      <c r="CF825" s="29" t="s">
        <v>11855</v>
      </c>
    </row>
    <row r="826" spans="1:84" x14ac:dyDescent="0.25">
      <c r="A826" s="29" t="s">
        <v>11856</v>
      </c>
      <c r="B826" s="29">
        <v>310410942995952</v>
      </c>
      <c r="C826" s="29">
        <v>8.9014103279429894E+19</v>
      </c>
      <c r="D826" s="29">
        <v>353118083539513</v>
      </c>
      <c r="E826" s="29">
        <v>33</v>
      </c>
      <c r="F826" s="29">
        <v>1</v>
      </c>
      <c r="G826" s="29">
        <v>1813</v>
      </c>
      <c r="H826" s="29">
        <v>1813</v>
      </c>
      <c r="I826" s="29" t="s">
        <v>11857</v>
      </c>
      <c r="J826" s="29" t="s">
        <v>11858</v>
      </c>
      <c r="K826" s="50">
        <v>2377903122985950</v>
      </c>
      <c r="L826" s="50">
        <v>9034019084107720</v>
      </c>
      <c r="M826" s="50">
        <v>-4517640744386410</v>
      </c>
      <c r="N826" s="29" t="s">
        <v>18972</v>
      </c>
      <c r="O826" s="29">
        <v>2</v>
      </c>
      <c r="P826" s="29">
        <v>0</v>
      </c>
      <c r="Q826" s="29" t="s">
        <v>19313</v>
      </c>
      <c r="R826" s="29" t="s">
        <v>8</v>
      </c>
      <c r="S826" s="29" t="s">
        <v>8</v>
      </c>
      <c r="T826" s="29" t="s">
        <v>8</v>
      </c>
      <c r="U826" s="29" t="s">
        <v>8</v>
      </c>
      <c r="V826" s="29" t="s">
        <v>8</v>
      </c>
      <c r="W826" s="29" t="s">
        <v>8</v>
      </c>
      <c r="X826" s="29" t="s">
        <v>8</v>
      </c>
      <c r="Y826" s="29" t="s">
        <v>8</v>
      </c>
      <c r="Z826" s="29" t="s">
        <v>8</v>
      </c>
      <c r="AA826" s="29" t="s">
        <v>8</v>
      </c>
      <c r="AB826" s="29" t="s">
        <v>8</v>
      </c>
      <c r="AC826" s="29" t="s">
        <v>8</v>
      </c>
      <c r="AD826" s="29" t="s">
        <v>8</v>
      </c>
      <c r="AE826" s="29" t="s">
        <v>8</v>
      </c>
      <c r="AF826" s="29" t="s">
        <v>8</v>
      </c>
      <c r="AG826" s="29" t="s">
        <v>8</v>
      </c>
      <c r="AH826" s="29" t="s">
        <v>8</v>
      </c>
      <c r="AI826" s="29" t="s">
        <v>8</v>
      </c>
      <c r="AJ826" s="29" t="s">
        <v>8</v>
      </c>
      <c r="AK826" s="29" t="s">
        <v>8</v>
      </c>
      <c r="AL826" s="29" t="s">
        <v>8</v>
      </c>
      <c r="AM826" s="29" t="s">
        <v>8</v>
      </c>
      <c r="AN826" s="29" t="s">
        <v>8</v>
      </c>
      <c r="AO826" s="29" t="s">
        <v>8</v>
      </c>
      <c r="AP826" s="29" t="s">
        <v>8</v>
      </c>
      <c r="AQ826" s="29" t="s">
        <v>8</v>
      </c>
      <c r="AR826" s="29" t="s">
        <v>8</v>
      </c>
      <c r="AS826" s="29" t="s">
        <v>8</v>
      </c>
      <c r="AT826" s="29" t="s">
        <v>8</v>
      </c>
      <c r="AU826" s="29" t="s">
        <v>8</v>
      </c>
      <c r="AV826" s="29" t="s">
        <v>8</v>
      </c>
      <c r="AW826" s="29" t="s">
        <v>8</v>
      </c>
      <c r="AX826" s="29" t="s">
        <v>8</v>
      </c>
      <c r="AY826" s="29" t="s">
        <v>8</v>
      </c>
      <c r="AZ826" s="29" t="s">
        <v>8</v>
      </c>
      <c r="BA826" s="29" t="s">
        <v>8</v>
      </c>
      <c r="BB826" s="29" t="s">
        <v>8</v>
      </c>
      <c r="BC826" s="29">
        <v>2</v>
      </c>
      <c r="BD826" s="29">
        <v>1</v>
      </c>
      <c r="BE826" s="29">
        <v>1</v>
      </c>
      <c r="BF826" s="29">
        <v>2</v>
      </c>
      <c r="BG826" s="29" t="s">
        <v>8</v>
      </c>
      <c r="BH826" s="29">
        <v>1</v>
      </c>
      <c r="BI826" s="29">
        <v>1</v>
      </c>
      <c r="BJ826" s="29">
        <v>0</v>
      </c>
      <c r="BK826" s="29">
        <v>0</v>
      </c>
      <c r="BL826" s="29">
        <v>0</v>
      </c>
      <c r="BM826" s="29">
        <v>1</v>
      </c>
      <c r="BN826" s="29">
        <v>0</v>
      </c>
      <c r="BO826" s="29">
        <v>1</v>
      </c>
      <c r="BP826" s="29">
        <v>4</v>
      </c>
      <c r="BQ826" s="29" t="s">
        <v>8</v>
      </c>
      <c r="BR826" s="29" t="s">
        <v>8</v>
      </c>
      <c r="BS826" s="29" t="s">
        <v>11859</v>
      </c>
      <c r="BT826" s="29" t="b">
        <v>0</v>
      </c>
      <c r="BU826" s="29" t="b">
        <v>0</v>
      </c>
      <c r="BV826" s="29" t="b">
        <v>0</v>
      </c>
      <c r="BW826" s="29" t="b">
        <v>0</v>
      </c>
      <c r="BX826" s="29" t="b">
        <v>0</v>
      </c>
      <c r="BY826" s="29" t="b">
        <v>1</v>
      </c>
      <c r="BZ826" s="29" t="b">
        <v>1</v>
      </c>
      <c r="CA826" s="29" t="b">
        <v>0</v>
      </c>
      <c r="CB826" s="29">
        <v>1</v>
      </c>
      <c r="CC826" s="29" t="s">
        <v>11860</v>
      </c>
      <c r="CD826" s="29" t="s">
        <v>11861</v>
      </c>
      <c r="CE826" s="29" t="s">
        <v>11862</v>
      </c>
      <c r="CF826" s="29" t="s">
        <v>11863</v>
      </c>
    </row>
    <row r="827" spans="1:84" x14ac:dyDescent="0.25">
      <c r="A827" s="29" t="s">
        <v>11864</v>
      </c>
      <c r="B827" s="29">
        <v>310410942995952</v>
      </c>
      <c r="C827" s="29">
        <v>8.9014103279429894E+19</v>
      </c>
      <c r="D827" s="29">
        <v>353118083539513</v>
      </c>
      <c r="E827" s="29">
        <v>33</v>
      </c>
      <c r="F827" s="29">
        <v>1</v>
      </c>
      <c r="G827" s="29">
        <v>1814</v>
      </c>
      <c r="H827" s="29">
        <v>1814</v>
      </c>
      <c r="I827" s="29" t="s">
        <v>11865</v>
      </c>
      <c r="J827" s="29" t="s">
        <v>11866</v>
      </c>
      <c r="K827" s="50">
        <v>2.37796567472029E+16</v>
      </c>
      <c r="L827" s="50">
        <v>9034019359285550</v>
      </c>
      <c r="M827" s="50">
        <v>-4315854457562310</v>
      </c>
      <c r="N827" s="29" t="s">
        <v>18977</v>
      </c>
      <c r="O827" s="29">
        <v>1</v>
      </c>
      <c r="P827" s="29">
        <v>0</v>
      </c>
      <c r="Q827" s="29" t="s">
        <v>19084</v>
      </c>
      <c r="R827" s="29" t="s">
        <v>8</v>
      </c>
      <c r="S827" s="29" t="s">
        <v>8</v>
      </c>
      <c r="T827" s="29" t="s">
        <v>8</v>
      </c>
      <c r="U827" s="29" t="s">
        <v>8</v>
      </c>
      <c r="V827" s="29" t="s">
        <v>8</v>
      </c>
      <c r="W827" s="29" t="s">
        <v>8</v>
      </c>
      <c r="X827" s="29" t="s">
        <v>8</v>
      </c>
      <c r="Y827" s="29" t="s">
        <v>8</v>
      </c>
      <c r="Z827" s="29" t="s">
        <v>8</v>
      </c>
      <c r="AA827" s="29" t="s">
        <v>8</v>
      </c>
      <c r="AB827" s="29" t="s">
        <v>8</v>
      </c>
      <c r="AC827" s="29" t="s">
        <v>8</v>
      </c>
      <c r="AD827" s="29" t="s">
        <v>8</v>
      </c>
      <c r="AE827" s="29" t="s">
        <v>8</v>
      </c>
      <c r="AF827" s="29" t="s">
        <v>8</v>
      </c>
      <c r="AG827" s="29" t="s">
        <v>8</v>
      </c>
      <c r="AH827" s="29" t="s">
        <v>8</v>
      </c>
      <c r="AI827" s="29" t="s">
        <v>8</v>
      </c>
      <c r="AJ827" s="29" t="s">
        <v>8</v>
      </c>
      <c r="AK827" s="29" t="s">
        <v>8</v>
      </c>
      <c r="AL827" s="29" t="s">
        <v>8</v>
      </c>
      <c r="AM827" s="29" t="s">
        <v>8</v>
      </c>
      <c r="AN827" s="29" t="s">
        <v>8</v>
      </c>
      <c r="AO827" s="29" t="s">
        <v>8</v>
      </c>
      <c r="AP827" s="29" t="s">
        <v>8</v>
      </c>
      <c r="AQ827" s="29" t="s">
        <v>8</v>
      </c>
      <c r="AR827" s="29" t="s">
        <v>8</v>
      </c>
      <c r="AS827" s="29" t="s">
        <v>8</v>
      </c>
      <c r="AT827" s="29" t="s">
        <v>8</v>
      </c>
      <c r="AU827" s="29" t="s">
        <v>8</v>
      </c>
      <c r="AV827" s="29" t="s">
        <v>8</v>
      </c>
      <c r="AW827" s="29" t="s">
        <v>8</v>
      </c>
      <c r="AX827" s="29" t="s">
        <v>8</v>
      </c>
      <c r="AY827" s="29" t="s">
        <v>8</v>
      </c>
      <c r="AZ827" s="29" t="s">
        <v>8</v>
      </c>
      <c r="BA827" s="29" t="s">
        <v>8</v>
      </c>
      <c r="BB827" s="29" t="s">
        <v>8</v>
      </c>
      <c r="BC827" s="29">
        <v>4</v>
      </c>
      <c r="BD827" s="29">
        <v>2</v>
      </c>
      <c r="BE827" s="29">
        <v>2</v>
      </c>
      <c r="BF827" s="29">
        <v>1</v>
      </c>
      <c r="BG827" s="29" t="s">
        <v>8</v>
      </c>
      <c r="BH827" s="29">
        <v>1</v>
      </c>
      <c r="BI827" s="29">
        <v>1</v>
      </c>
      <c r="BJ827" s="29">
        <v>0</v>
      </c>
      <c r="BK827" s="29">
        <v>1</v>
      </c>
      <c r="BL827" s="29">
        <v>0</v>
      </c>
      <c r="BM827" s="29">
        <v>1</v>
      </c>
      <c r="BN827" s="29">
        <v>0</v>
      </c>
      <c r="BO827" s="29">
        <v>1</v>
      </c>
      <c r="BP827" s="29">
        <v>5</v>
      </c>
      <c r="BQ827" s="29" t="s">
        <v>8</v>
      </c>
      <c r="BR827" s="29" t="s">
        <v>8</v>
      </c>
      <c r="BS827" s="29" t="s">
        <v>11867</v>
      </c>
      <c r="BT827" s="29" t="b">
        <v>0</v>
      </c>
      <c r="BU827" s="29" t="b">
        <v>0</v>
      </c>
      <c r="BV827" s="29" t="b">
        <v>0</v>
      </c>
      <c r="BW827" s="29" t="b">
        <v>0</v>
      </c>
      <c r="BX827" s="29" t="b">
        <v>0</v>
      </c>
      <c r="BY827" s="29" t="b">
        <v>1</v>
      </c>
      <c r="BZ827" s="29" t="b">
        <v>1</v>
      </c>
      <c r="CA827" s="29" t="b">
        <v>0</v>
      </c>
      <c r="CB827" s="29">
        <v>1</v>
      </c>
      <c r="CC827" s="29" t="s">
        <v>11868</v>
      </c>
      <c r="CD827" s="29" t="s">
        <v>11869</v>
      </c>
      <c r="CE827" s="29" t="s">
        <v>11870</v>
      </c>
      <c r="CF827" s="29" t="s">
        <v>11871</v>
      </c>
    </row>
    <row r="828" spans="1:84" x14ac:dyDescent="0.25">
      <c r="A828" s="29" t="s">
        <v>11872</v>
      </c>
      <c r="B828" s="29">
        <v>310410942995952</v>
      </c>
      <c r="C828" s="29">
        <v>8.9014103279429894E+19</v>
      </c>
      <c r="D828" s="29">
        <v>353118083539513</v>
      </c>
      <c r="E828" s="29">
        <v>33</v>
      </c>
      <c r="F828" s="29">
        <v>1</v>
      </c>
      <c r="G828" s="29">
        <v>1815</v>
      </c>
      <c r="H828" s="29">
        <v>1815</v>
      </c>
      <c r="I828" s="29" t="s">
        <v>11873</v>
      </c>
      <c r="J828" s="29" t="s">
        <v>11874</v>
      </c>
      <c r="K828" s="50">
        <v>2378010851158030</v>
      </c>
      <c r="L828" s="50">
        <v>9034029445413410</v>
      </c>
      <c r="M828" s="50">
        <v>-3964476929067140</v>
      </c>
      <c r="N828" s="29" t="s">
        <v>18972</v>
      </c>
      <c r="O828" s="29">
        <v>2</v>
      </c>
      <c r="P828" s="29">
        <v>0</v>
      </c>
      <c r="Q828" s="29" t="s">
        <v>19075</v>
      </c>
      <c r="R828" s="29" t="s">
        <v>8</v>
      </c>
      <c r="S828" s="29" t="s">
        <v>8</v>
      </c>
      <c r="T828" s="29" t="s">
        <v>8</v>
      </c>
      <c r="U828" s="29" t="s">
        <v>8</v>
      </c>
      <c r="V828" s="29" t="s">
        <v>8</v>
      </c>
      <c r="W828" s="29" t="s">
        <v>8</v>
      </c>
      <c r="X828" s="29" t="s">
        <v>8</v>
      </c>
      <c r="Y828" s="29" t="s">
        <v>8</v>
      </c>
      <c r="Z828" s="29" t="s">
        <v>8</v>
      </c>
      <c r="AA828" s="29" t="s">
        <v>8</v>
      </c>
      <c r="AB828" s="29" t="s">
        <v>8</v>
      </c>
      <c r="AC828" s="29" t="s">
        <v>8</v>
      </c>
      <c r="AD828" s="29" t="s">
        <v>8</v>
      </c>
      <c r="AE828" s="29" t="s">
        <v>8</v>
      </c>
      <c r="AF828" s="29" t="s">
        <v>8</v>
      </c>
      <c r="AG828" s="29" t="s">
        <v>8</v>
      </c>
      <c r="AH828" s="29" t="s">
        <v>8</v>
      </c>
      <c r="AI828" s="29" t="s">
        <v>8</v>
      </c>
      <c r="AJ828" s="29" t="s">
        <v>8</v>
      </c>
      <c r="AK828" s="29" t="s">
        <v>8</v>
      </c>
      <c r="AL828" s="29" t="s">
        <v>8</v>
      </c>
      <c r="AM828" s="29" t="s">
        <v>8</v>
      </c>
      <c r="AN828" s="29" t="s">
        <v>8</v>
      </c>
      <c r="AO828" s="29" t="s">
        <v>8</v>
      </c>
      <c r="AP828" s="29" t="s">
        <v>8</v>
      </c>
      <c r="AQ828" s="29" t="s">
        <v>8</v>
      </c>
      <c r="AR828" s="29" t="s">
        <v>8</v>
      </c>
      <c r="AS828" s="29" t="s">
        <v>8</v>
      </c>
      <c r="AT828" s="29" t="s">
        <v>8</v>
      </c>
      <c r="AU828" s="29" t="s">
        <v>8</v>
      </c>
      <c r="AV828" s="29" t="s">
        <v>8</v>
      </c>
      <c r="AW828" s="29" t="s">
        <v>8</v>
      </c>
      <c r="AX828" s="29" t="s">
        <v>8</v>
      </c>
      <c r="AY828" s="29" t="s">
        <v>8</v>
      </c>
      <c r="AZ828" s="29" t="s">
        <v>8</v>
      </c>
      <c r="BA828" s="29" t="s">
        <v>8</v>
      </c>
      <c r="BB828" s="29" t="s">
        <v>8</v>
      </c>
      <c r="BC828" s="29">
        <v>2</v>
      </c>
      <c r="BD828" s="29">
        <v>1</v>
      </c>
      <c r="BE828" s="29">
        <v>1</v>
      </c>
      <c r="BF828" s="29">
        <v>2</v>
      </c>
      <c r="BG828" s="29" t="s">
        <v>8</v>
      </c>
      <c r="BH828" s="29">
        <v>1</v>
      </c>
      <c r="BI828" s="29">
        <v>0</v>
      </c>
      <c r="BJ828" s="29">
        <v>0</v>
      </c>
      <c r="BK828" s="29">
        <v>0</v>
      </c>
      <c r="BL828" s="29">
        <v>0</v>
      </c>
      <c r="BM828" s="29">
        <v>1</v>
      </c>
      <c r="BN828" s="29">
        <v>0</v>
      </c>
      <c r="BO828" s="29">
        <v>1</v>
      </c>
      <c r="BP828" s="29">
        <v>6</v>
      </c>
      <c r="BQ828" s="29" t="s">
        <v>8</v>
      </c>
      <c r="BR828" s="29" t="s">
        <v>8</v>
      </c>
      <c r="BS828" s="29" t="s">
        <v>11875</v>
      </c>
      <c r="BT828" s="29" t="b">
        <v>0</v>
      </c>
      <c r="BU828" s="29" t="b">
        <v>0</v>
      </c>
      <c r="BV828" s="29" t="b">
        <v>0</v>
      </c>
      <c r="BW828" s="29" t="b">
        <v>0</v>
      </c>
      <c r="BX828" s="29" t="b">
        <v>0</v>
      </c>
      <c r="BY828" s="29" t="b">
        <v>1</v>
      </c>
      <c r="BZ828" s="29" t="b">
        <v>1</v>
      </c>
      <c r="CA828" s="29" t="b">
        <v>0</v>
      </c>
      <c r="CB828" s="29">
        <v>1</v>
      </c>
      <c r="CC828" s="29" t="s">
        <v>11876</v>
      </c>
      <c r="CD828" s="29" t="s">
        <v>11877</v>
      </c>
      <c r="CE828" s="29" t="s">
        <v>11878</v>
      </c>
      <c r="CF828" s="29" t="s">
        <v>11879</v>
      </c>
    </row>
    <row r="829" spans="1:84" x14ac:dyDescent="0.25">
      <c r="A829" s="29" t="s">
        <v>11880</v>
      </c>
      <c r="B829" s="29">
        <v>310410942995952</v>
      </c>
      <c r="C829" s="29">
        <v>8.9014103279429894E+19</v>
      </c>
      <c r="D829" s="29">
        <v>353118083539513</v>
      </c>
      <c r="E829" s="29">
        <v>33</v>
      </c>
      <c r="F829" s="29">
        <v>10</v>
      </c>
      <c r="G829" s="29">
        <v>1817</v>
      </c>
      <c r="H829" s="29">
        <v>1817</v>
      </c>
      <c r="I829" s="29" t="s">
        <v>11881</v>
      </c>
      <c r="J829" s="29" t="s">
        <v>11882</v>
      </c>
      <c r="K829" s="50">
        <v>2378093286029990</v>
      </c>
      <c r="L829" s="50">
        <v>9033965250034460</v>
      </c>
      <c r="M829" s="50">
        <v>-4947543938103780</v>
      </c>
      <c r="N829" s="29" t="s">
        <v>18972</v>
      </c>
      <c r="O829" s="29">
        <v>1</v>
      </c>
      <c r="P829" s="29">
        <v>0</v>
      </c>
      <c r="Q829" s="29" t="s">
        <v>18989</v>
      </c>
      <c r="R829" s="29" t="s">
        <v>8</v>
      </c>
      <c r="S829" s="29" t="s">
        <v>8</v>
      </c>
      <c r="T829" s="29" t="s">
        <v>8</v>
      </c>
      <c r="U829" s="29" t="s">
        <v>8</v>
      </c>
      <c r="V829" s="29" t="s">
        <v>8</v>
      </c>
      <c r="W829" s="29" t="s">
        <v>8</v>
      </c>
      <c r="X829" s="29" t="s">
        <v>8</v>
      </c>
      <c r="Y829" s="29" t="s">
        <v>8</v>
      </c>
      <c r="Z829" s="29" t="s">
        <v>8</v>
      </c>
      <c r="AA829" s="29" t="s">
        <v>8</v>
      </c>
      <c r="AB829" s="29" t="s">
        <v>8</v>
      </c>
      <c r="AC829" s="29" t="s">
        <v>8</v>
      </c>
      <c r="AD829" s="29" t="s">
        <v>8</v>
      </c>
      <c r="AE829" s="29" t="s">
        <v>8</v>
      </c>
      <c r="AF829" s="29" t="s">
        <v>8</v>
      </c>
      <c r="AG829" s="29" t="s">
        <v>8</v>
      </c>
      <c r="AH829" s="29" t="s">
        <v>8</v>
      </c>
      <c r="AI829" s="29" t="s">
        <v>8</v>
      </c>
      <c r="AJ829" s="29" t="s">
        <v>8</v>
      </c>
      <c r="AK829" s="29" t="s">
        <v>8</v>
      </c>
      <c r="AL829" s="29" t="s">
        <v>8</v>
      </c>
      <c r="AM829" s="29">
        <v>3</v>
      </c>
      <c r="AN829" s="29" t="s">
        <v>8</v>
      </c>
      <c r="AO829" s="29">
        <v>1</v>
      </c>
      <c r="AP829" s="29">
        <v>1</v>
      </c>
      <c r="AQ829" s="29">
        <v>2</v>
      </c>
      <c r="AR829" s="29" t="s">
        <v>18988</v>
      </c>
      <c r="AS829" s="29" t="s">
        <v>19055</v>
      </c>
      <c r="AT829" s="29" t="s">
        <v>8</v>
      </c>
      <c r="AU829" s="29" t="s">
        <v>8</v>
      </c>
      <c r="AV829" s="29" t="s">
        <v>8</v>
      </c>
      <c r="AW829" s="29" t="s">
        <v>8</v>
      </c>
      <c r="AX829" s="29" t="s">
        <v>8</v>
      </c>
      <c r="AY829" s="29" t="s">
        <v>8</v>
      </c>
      <c r="AZ829" s="29" t="s">
        <v>8</v>
      </c>
      <c r="BA829" s="29" t="s">
        <v>8</v>
      </c>
      <c r="BB829" s="29" t="s">
        <v>8</v>
      </c>
      <c r="BC829" s="29" t="s">
        <v>8</v>
      </c>
      <c r="BD829" s="29" t="s">
        <v>8</v>
      </c>
      <c r="BE829" s="29" t="s">
        <v>8</v>
      </c>
      <c r="BF829" s="29" t="s">
        <v>8</v>
      </c>
      <c r="BG829" s="29" t="s">
        <v>8</v>
      </c>
      <c r="BH829" s="29" t="s">
        <v>8</v>
      </c>
      <c r="BI829" s="29" t="s">
        <v>8</v>
      </c>
      <c r="BJ829" s="29" t="s">
        <v>8</v>
      </c>
      <c r="BK829" s="29" t="s">
        <v>8</v>
      </c>
      <c r="BL829" s="29" t="s">
        <v>8</v>
      </c>
      <c r="BM829" s="29" t="s">
        <v>8</v>
      </c>
      <c r="BN829" s="29" t="s">
        <v>8</v>
      </c>
      <c r="BO829" s="29" t="s">
        <v>8</v>
      </c>
      <c r="BP829" s="29" t="s">
        <v>8</v>
      </c>
      <c r="BQ829" s="29" t="s">
        <v>8</v>
      </c>
      <c r="BR829" s="29" t="s">
        <v>8</v>
      </c>
      <c r="BS829" s="29" t="s">
        <v>11883</v>
      </c>
      <c r="BT829" s="29" t="b">
        <v>0</v>
      </c>
      <c r="BU829" s="29" t="b">
        <v>0</v>
      </c>
      <c r="BV829" s="29" t="b">
        <v>0</v>
      </c>
      <c r="BW829" s="29" t="b">
        <v>0</v>
      </c>
      <c r="BX829" s="29" t="b">
        <v>0</v>
      </c>
      <c r="BY829" s="29" t="b">
        <v>1</v>
      </c>
      <c r="BZ829" s="29" t="b">
        <v>1</v>
      </c>
      <c r="CA829" s="29" t="b">
        <v>0</v>
      </c>
      <c r="CB829" s="29">
        <v>1</v>
      </c>
      <c r="CC829" s="29" t="s">
        <v>11884</v>
      </c>
      <c r="CD829" s="29" t="s">
        <v>11885</v>
      </c>
      <c r="CE829" s="29" t="s">
        <v>11886</v>
      </c>
      <c r="CF829" s="29" t="s">
        <v>11887</v>
      </c>
    </row>
    <row r="830" spans="1:84" x14ac:dyDescent="0.25">
      <c r="A830" s="29" t="s">
        <v>11888</v>
      </c>
      <c r="B830" s="29">
        <v>310410942995952</v>
      </c>
      <c r="C830" s="29">
        <v>8.9014103279429894E+19</v>
      </c>
      <c r="D830" s="29">
        <v>353118083539513</v>
      </c>
      <c r="E830" s="29">
        <v>33</v>
      </c>
      <c r="F830" s="29">
        <v>10</v>
      </c>
      <c r="G830" s="29">
        <v>1816</v>
      </c>
      <c r="H830" s="29">
        <v>1816</v>
      </c>
      <c r="I830" s="29" t="s">
        <v>11889</v>
      </c>
      <c r="J830" s="29" t="s">
        <v>11890</v>
      </c>
      <c r="K830" s="50">
        <v>2.37828069656371E+16</v>
      </c>
      <c r="L830" s="50">
        <v>9033907782604520</v>
      </c>
      <c r="M830" s="50">
        <v>-4.86426122849654E+16</v>
      </c>
      <c r="N830" s="29" t="s">
        <v>18972</v>
      </c>
      <c r="O830" s="29">
        <v>1</v>
      </c>
      <c r="P830" s="29">
        <v>0</v>
      </c>
      <c r="Q830" s="29" t="s">
        <v>18997</v>
      </c>
      <c r="R830" s="29" t="s">
        <v>8</v>
      </c>
      <c r="S830" s="29" t="s">
        <v>8</v>
      </c>
      <c r="T830" s="29" t="s">
        <v>8</v>
      </c>
      <c r="U830" s="29" t="s">
        <v>8</v>
      </c>
      <c r="V830" s="29" t="s">
        <v>8</v>
      </c>
      <c r="W830" s="29" t="s">
        <v>8</v>
      </c>
      <c r="X830" s="29" t="s">
        <v>8</v>
      </c>
      <c r="Y830" s="29" t="s">
        <v>8</v>
      </c>
      <c r="Z830" s="29" t="s">
        <v>8</v>
      </c>
      <c r="AA830" s="29" t="s">
        <v>8</v>
      </c>
      <c r="AB830" s="29" t="s">
        <v>8</v>
      </c>
      <c r="AC830" s="29" t="s">
        <v>8</v>
      </c>
      <c r="AD830" s="29" t="s">
        <v>8</v>
      </c>
      <c r="AE830" s="29" t="s">
        <v>8</v>
      </c>
      <c r="AF830" s="29" t="s">
        <v>8</v>
      </c>
      <c r="AG830" s="29" t="s">
        <v>8</v>
      </c>
      <c r="AH830" s="29" t="s">
        <v>8</v>
      </c>
      <c r="AI830" s="29" t="s">
        <v>8</v>
      </c>
      <c r="AJ830" s="29" t="s">
        <v>8</v>
      </c>
      <c r="AK830" s="29" t="s">
        <v>8</v>
      </c>
      <c r="AL830" s="29" t="s">
        <v>8</v>
      </c>
      <c r="AM830" s="29">
        <v>3</v>
      </c>
      <c r="AN830" s="29" t="s">
        <v>8</v>
      </c>
      <c r="AO830" s="29">
        <v>1</v>
      </c>
      <c r="AP830" s="29">
        <v>1</v>
      </c>
      <c r="AQ830" s="29">
        <v>2</v>
      </c>
      <c r="AR830" s="29" t="s">
        <v>18988</v>
      </c>
      <c r="AS830" s="29" t="s">
        <v>18974</v>
      </c>
      <c r="AT830" s="29" t="s">
        <v>8</v>
      </c>
      <c r="AU830" s="29" t="s">
        <v>8</v>
      </c>
      <c r="AV830" s="29" t="s">
        <v>8</v>
      </c>
      <c r="AW830" s="29" t="s">
        <v>8</v>
      </c>
      <c r="AX830" s="29" t="s">
        <v>8</v>
      </c>
      <c r="AY830" s="29" t="s">
        <v>8</v>
      </c>
      <c r="AZ830" s="29" t="s">
        <v>8</v>
      </c>
      <c r="BA830" s="29" t="s">
        <v>8</v>
      </c>
      <c r="BB830" s="29" t="s">
        <v>8</v>
      </c>
      <c r="BC830" s="29" t="s">
        <v>8</v>
      </c>
      <c r="BD830" s="29" t="s">
        <v>8</v>
      </c>
      <c r="BE830" s="29" t="s">
        <v>8</v>
      </c>
      <c r="BF830" s="29" t="s">
        <v>8</v>
      </c>
      <c r="BG830" s="29" t="s">
        <v>8</v>
      </c>
      <c r="BH830" s="29" t="s">
        <v>8</v>
      </c>
      <c r="BI830" s="29" t="s">
        <v>8</v>
      </c>
      <c r="BJ830" s="29" t="s">
        <v>8</v>
      </c>
      <c r="BK830" s="29" t="s">
        <v>8</v>
      </c>
      <c r="BL830" s="29" t="s">
        <v>8</v>
      </c>
      <c r="BM830" s="29" t="s">
        <v>8</v>
      </c>
      <c r="BN830" s="29" t="s">
        <v>8</v>
      </c>
      <c r="BO830" s="29" t="s">
        <v>8</v>
      </c>
      <c r="BP830" s="29" t="s">
        <v>8</v>
      </c>
      <c r="BQ830" s="29" t="s">
        <v>8</v>
      </c>
      <c r="BR830" s="29" t="s">
        <v>8</v>
      </c>
      <c r="BS830" s="29" t="s">
        <v>11891</v>
      </c>
      <c r="BT830" s="29" t="b">
        <v>0</v>
      </c>
      <c r="BU830" s="29" t="b">
        <v>0</v>
      </c>
      <c r="BV830" s="29" t="b">
        <v>0</v>
      </c>
      <c r="BW830" s="29" t="b">
        <v>0</v>
      </c>
      <c r="BX830" s="29" t="b">
        <v>0</v>
      </c>
      <c r="BY830" s="29" t="b">
        <v>1</v>
      </c>
      <c r="BZ830" s="29" t="b">
        <v>1</v>
      </c>
      <c r="CA830" s="29" t="b">
        <v>0</v>
      </c>
      <c r="CB830" s="29">
        <v>1</v>
      </c>
      <c r="CC830" s="29" t="s">
        <v>11892</v>
      </c>
      <c r="CD830" s="29" t="s">
        <v>11893</v>
      </c>
      <c r="CE830" s="29" t="s">
        <v>11894</v>
      </c>
      <c r="CF830" s="29" t="s">
        <v>11895</v>
      </c>
    </row>
    <row r="831" spans="1:84" x14ac:dyDescent="0.25">
      <c r="A831" s="29" t="s">
        <v>11896</v>
      </c>
      <c r="B831" s="29">
        <v>310410942995952</v>
      </c>
      <c r="C831" s="29">
        <v>8.9014103279429894E+19</v>
      </c>
      <c r="D831" s="29">
        <v>353118083539513</v>
      </c>
      <c r="E831" s="29">
        <v>33</v>
      </c>
      <c r="F831" s="29">
        <v>10</v>
      </c>
      <c r="G831" s="29">
        <v>1826</v>
      </c>
      <c r="H831" s="29">
        <v>1826</v>
      </c>
      <c r="I831" s="29" t="s">
        <v>11897</v>
      </c>
      <c r="J831" s="29" t="s">
        <v>11898</v>
      </c>
      <c r="K831" s="50">
        <v>2.3782840033436E+16</v>
      </c>
      <c r="L831" s="50">
        <v>9033977030024110</v>
      </c>
      <c r="M831" s="50">
        <v>-3136383951381650</v>
      </c>
      <c r="N831" s="29" t="s">
        <v>18972</v>
      </c>
      <c r="O831" s="29">
        <v>1</v>
      </c>
      <c r="P831" s="29">
        <v>0</v>
      </c>
      <c r="Q831" s="29" t="s">
        <v>18997</v>
      </c>
      <c r="R831" s="29" t="s">
        <v>8</v>
      </c>
      <c r="S831" s="29" t="s">
        <v>8</v>
      </c>
      <c r="T831" s="29" t="s">
        <v>8</v>
      </c>
      <c r="U831" s="29" t="s">
        <v>8</v>
      </c>
      <c r="V831" s="29" t="s">
        <v>8</v>
      </c>
      <c r="W831" s="29" t="s">
        <v>8</v>
      </c>
      <c r="X831" s="29" t="s">
        <v>8</v>
      </c>
      <c r="Y831" s="29" t="s">
        <v>8</v>
      </c>
      <c r="Z831" s="29" t="s">
        <v>8</v>
      </c>
      <c r="AA831" s="29" t="s">
        <v>8</v>
      </c>
      <c r="AB831" s="29" t="s">
        <v>8</v>
      </c>
      <c r="AC831" s="29" t="s">
        <v>8</v>
      </c>
      <c r="AD831" s="29" t="s">
        <v>8</v>
      </c>
      <c r="AE831" s="29" t="s">
        <v>8</v>
      </c>
      <c r="AF831" s="29" t="s">
        <v>8</v>
      </c>
      <c r="AG831" s="29" t="s">
        <v>8</v>
      </c>
      <c r="AH831" s="29" t="s">
        <v>8</v>
      </c>
      <c r="AI831" s="29" t="s">
        <v>8</v>
      </c>
      <c r="AJ831" s="29" t="s">
        <v>8</v>
      </c>
      <c r="AK831" s="29" t="s">
        <v>8</v>
      </c>
      <c r="AL831" s="29" t="s">
        <v>8</v>
      </c>
      <c r="AM831" s="29">
        <v>3</v>
      </c>
      <c r="AN831" s="29" t="s">
        <v>8</v>
      </c>
      <c r="AO831" s="29">
        <v>1</v>
      </c>
      <c r="AP831" s="29">
        <v>1</v>
      </c>
      <c r="AQ831" s="29">
        <v>1</v>
      </c>
      <c r="AR831" s="29" t="s">
        <v>19001</v>
      </c>
      <c r="AS831" s="29" t="s">
        <v>18983</v>
      </c>
      <c r="AT831" s="29" t="s">
        <v>8</v>
      </c>
      <c r="AU831" s="29" t="s">
        <v>8</v>
      </c>
      <c r="AV831" s="29" t="s">
        <v>8</v>
      </c>
      <c r="AW831" s="29" t="s">
        <v>8</v>
      </c>
      <c r="AX831" s="29" t="s">
        <v>8</v>
      </c>
      <c r="AY831" s="29" t="s">
        <v>8</v>
      </c>
      <c r="AZ831" s="29" t="s">
        <v>8</v>
      </c>
      <c r="BA831" s="29" t="s">
        <v>8</v>
      </c>
      <c r="BB831" s="29" t="s">
        <v>8</v>
      </c>
      <c r="BC831" s="29" t="s">
        <v>8</v>
      </c>
      <c r="BD831" s="29" t="s">
        <v>8</v>
      </c>
      <c r="BE831" s="29" t="s">
        <v>8</v>
      </c>
      <c r="BF831" s="29" t="s">
        <v>8</v>
      </c>
      <c r="BG831" s="29" t="s">
        <v>8</v>
      </c>
      <c r="BH831" s="29" t="s">
        <v>8</v>
      </c>
      <c r="BI831" s="29" t="s">
        <v>8</v>
      </c>
      <c r="BJ831" s="29" t="s">
        <v>8</v>
      </c>
      <c r="BK831" s="29" t="s">
        <v>8</v>
      </c>
      <c r="BL831" s="29" t="s">
        <v>8</v>
      </c>
      <c r="BM831" s="29" t="s">
        <v>8</v>
      </c>
      <c r="BN831" s="29" t="s">
        <v>8</v>
      </c>
      <c r="BO831" s="29" t="s">
        <v>8</v>
      </c>
      <c r="BP831" s="29" t="s">
        <v>8</v>
      </c>
      <c r="BQ831" s="29" t="s">
        <v>8</v>
      </c>
      <c r="BR831" s="29" t="s">
        <v>8</v>
      </c>
      <c r="BS831" s="29" t="s">
        <v>11899</v>
      </c>
      <c r="BT831" s="29" t="b">
        <v>0</v>
      </c>
      <c r="BU831" s="29" t="b">
        <v>0</v>
      </c>
      <c r="BV831" s="29" t="b">
        <v>0</v>
      </c>
      <c r="BW831" s="29" t="b">
        <v>0</v>
      </c>
      <c r="BX831" s="29" t="b">
        <v>0</v>
      </c>
      <c r="BY831" s="29" t="b">
        <v>1</v>
      </c>
      <c r="BZ831" s="29" t="b">
        <v>1</v>
      </c>
      <c r="CA831" s="29" t="b">
        <v>0</v>
      </c>
      <c r="CB831" s="29">
        <v>1</v>
      </c>
      <c r="CC831" s="29" t="s">
        <v>11900</v>
      </c>
      <c r="CD831" s="29" t="s">
        <v>11901</v>
      </c>
      <c r="CE831" s="29" t="s">
        <v>11902</v>
      </c>
      <c r="CF831" s="29" t="s">
        <v>11903</v>
      </c>
    </row>
    <row r="832" spans="1:84" x14ac:dyDescent="0.25">
      <c r="A832" s="29" t="s">
        <v>11904</v>
      </c>
      <c r="B832" s="29">
        <v>310410942995952</v>
      </c>
      <c r="C832" s="29">
        <v>8.9014103279429894E+19</v>
      </c>
      <c r="D832" s="29">
        <v>353118083539513</v>
      </c>
      <c r="E832" s="29">
        <v>33</v>
      </c>
      <c r="F832" s="29">
        <v>10</v>
      </c>
      <c r="G832" s="29">
        <v>1827</v>
      </c>
      <c r="H832" s="29">
        <v>1827</v>
      </c>
      <c r="I832" s="29" t="s">
        <v>11905</v>
      </c>
      <c r="J832" s="29" t="s">
        <v>11906</v>
      </c>
      <c r="K832" s="50">
        <v>2.37806210499093E+16</v>
      </c>
      <c r="L832" s="50">
        <v>9033950016780890</v>
      </c>
      <c r="M832" s="50">
        <v>-3.77170845456094E+16</v>
      </c>
      <c r="N832" s="29" t="s">
        <v>18972</v>
      </c>
      <c r="O832" s="29">
        <v>2</v>
      </c>
      <c r="P832" s="29">
        <v>0</v>
      </c>
      <c r="Q832" s="29" t="s">
        <v>19070</v>
      </c>
      <c r="R832" s="29" t="s">
        <v>8</v>
      </c>
      <c r="S832" s="29" t="s">
        <v>8</v>
      </c>
      <c r="T832" s="29" t="s">
        <v>8</v>
      </c>
      <c r="U832" s="29" t="s">
        <v>8</v>
      </c>
      <c r="V832" s="29" t="s">
        <v>8</v>
      </c>
      <c r="W832" s="29" t="s">
        <v>8</v>
      </c>
      <c r="X832" s="29" t="s">
        <v>8</v>
      </c>
      <c r="Y832" s="29" t="s">
        <v>8</v>
      </c>
      <c r="Z832" s="29" t="s">
        <v>8</v>
      </c>
      <c r="AA832" s="29" t="s">
        <v>8</v>
      </c>
      <c r="AB832" s="29" t="s">
        <v>8</v>
      </c>
      <c r="AC832" s="29" t="s">
        <v>8</v>
      </c>
      <c r="AD832" s="29" t="s">
        <v>8</v>
      </c>
      <c r="AE832" s="29" t="s">
        <v>8</v>
      </c>
      <c r="AF832" s="29" t="s">
        <v>8</v>
      </c>
      <c r="AG832" s="29" t="s">
        <v>8</v>
      </c>
      <c r="AH832" s="29" t="s">
        <v>8</v>
      </c>
      <c r="AI832" s="29" t="s">
        <v>8</v>
      </c>
      <c r="AJ832" s="29" t="s">
        <v>8</v>
      </c>
      <c r="AK832" s="29" t="s">
        <v>8</v>
      </c>
      <c r="AL832" s="29" t="s">
        <v>8</v>
      </c>
      <c r="AM832" s="29">
        <v>3</v>
      </c>
      <c r="AN832" s="29" t="s">
        <v>8</v>
      </c>
      <c r="AO832" s="29">
        <v>1</v>
      </c>
      <c r="AP832" s="29">
        <v>1</v>
      </c>
      <c r="AQ832" s="29">
        <v>1</v>
      </c>
      <c r="AR832" s="29" t="s">
        <v>19001</v>
      </c>
      <c r="AS832" s="29" t="s">
        <v>18982</v>
      </c>
      <c r="AT832" s="29" t="s">
        <v>8</v>
      </c>
      <c r="AU832" s="29" t="s">
        <v>8</v>
      </c>
      <c r="AV832" s="29" t="s">
        <v>8</v>
      </c>
      <c r="AW832" s="29" t="s">
        <v>8</v>
      </c>
      <c r="AX832" s="29" t="s">
        <v>8</v>
      </c>
      <c r="AY832" s="29" t="s">
        <v>8</v>
      </c>
      <c r="AZ832" s="29" t="s">
        <v>8</v>
      </c>
      <c r="BA832" s="29" t="s">
        <v>8</v>
      </c>
      <c r="BB832" s="29" t="s">
        <v>8</v>
      </c>
      <c r="BC832" s="29" t="s">
        <v>8</v>
      </c>
      <c r="BD832" s="29" t="s">
        <v>8</v>
      </c>
      <c r="BE832" s="29" t="s">
        <v>8</v>
      </c>
      <c r="BF832" s="29" t="s">
        <v>8</v>
      </c>
      <c r="BG832" s="29" t="s">
        <v>8</v>
      </c>
      <c r="BH832" s="29" t="s">
        <v>8</v>
      </c>
      <c r="BI832" s="29" t="s">
        <v>8</v>
      </c>
      <c r="BJ832" s="29" t="s">
        <v>8</v>
      </c>
      <c r="BK832" s="29" t="s">
        <v>8</v>
      </c>
      <c r="BL832" s="29" t="s">
        <v>8</v>
      </c>
      <c r="BM832" s="29" t="s">
        <v>8</v>
      </c>
      <c r="BN832" s="29" t="s">
        <v>8</v>
      </c>
      <c r="BO832" s="29" t="s">
        <v>8</v>
      </c>
      <c r="BP832" s="29" t="s">
        <v>8</v>
      </c>
      <c r="BQ832" s="29" t="s">
        <v>8</v>
      </c>
      <c r="BR832" s="29" t="s">
        <v>8</v>
      </c>
      <c r="BS832" s="29" t="s">
        <v>11669</v>
      </c>
      <c r="BT832" s="29" t="b">
        <v>0</v>
      </c>
      <c r="BU832" s="29" t="b">
        <v>0</v>
      </c>
      <c r="BV832" s="29" t="b">
        <v>0</v>
      </c>
      <c r="BW832" s="29" t="b">
        <v>0</v>
      </c>
      <c r="BX832" s="29" t="b">
        <v>0</v>
      </c>
      <c r="BY832" s="29" t="b">
        <v>1</v>
      </c>
      <c r="BZ832" s="29" t="b">
        <v>1</v>
      </c>
      <c r="CA832" s="29" t="b">
        <v>0</v>
      </c>
      <c r="CB832" s="29">
        <v>1</v>
      </c>
      <c r="CC832" s="29" t="s">
        <v>11907</v>
      </c>
      <c r="CD832" s="29" t="s">
        <v>11908</v>
      </c>
      <c r="CE832" s="29" t="s">
        <v>11909</v>
      </c>
      <c r="CF832" s="29" t="s">
        <v>11910</v>
      </c>
    </row>
    <row r="833" spans="1:84" x14ac:dyDescent="0.25">
      <c r="A833" s="29" t="s">
        <v>11911</v>
      </c>
      <c r="B833" s="29">
        <v>310410942995952</v>
      </c>
      <c r="C833" s="29">
        <v>8.9014103279429894E+19</v>
      </c>
      <c r="D833" s="29">
        <v>353118083539513</v>
      </c>
      <c r="E833" s="29">
        <v>33</v>
      </c>
      <c r="F833" s="29">
        <v>10</v>
      </c>
      <c r="G833" s="29">
        <v>1828</v>
      </c>
      <c r="H833" s="29">
        <v>1828</v>
      </c>
      <c r="I833" s="29" t="s">
        <v>11912</v>
      </c>
      <c r="J833" s="29" t="s">
        <v>11913</v>
      </c>
      <c r="K833" s="50">
        <v>2377785830202380</v>
      </c>
      <c r="L833" s="50">
        <v>9033877236858200</v>
      </c>
      <c r="M833" s="50">
        <v>-2557253818209750</v>
      </c>
      <c r="N833" s="29" t="s">
        <v>18972</v>
      </c>
      <c r="O833" s="29">
        <v>1</v>
      </c>
      <c r="P833" s="29">
        <v>0</v>
      </c>
      <c r="Q833" s="29" t="s">
        <v>18997</v>
      </c>
      <c r="R833" s="29" t="s">
        <v>8</v>
      </c>
      <c r="S833" s="29" t="s">
        <v>8</v>
      </c>
      <c r="T833" s="29" t="s">
        <v>8</v>
      </c>
      <c r="U833" s="29" t="s">
        <v>8</v>
      </c>
      <c r="V833" s="29" t="s">
        <v>8</v>
      </c>
      <c r="W833" s="29" t="s">
        <v>8</v>
      </c>
      <c r="X833" s="29" t="s">
        <v>8</v>
      </c>
      <c r="Y833" s="29" t="s">
        <v>8</v>
      </c>
      <c r="Z833" s="29" t="s">
        <v>8</v>
      </c>
      <c r="AA833" s="29" t="s">
        <v>8</v>
      </c>
      <c r="AB833" s="29" t="s">
        <v>8</v>
      </c>
      <c r="AC833" s="29" t="s">
        <v>8</v>
      </c>
      <c r="AD833" s="29" t="s">
        <v>8</v>
      </c>
      <c r="AE833" s="29" t="s">
        <v>8</v>
      </c>
      <c r="AF833" s="29" t="s">
        <v>8</v>
      </c>
      <c r="AG833" s="29" t="s">
        <v>8</v>
      </c>
      <c r="AH833" s="29" t="s">
        <v>8</v>
      </c>
      <c r="AI833" s="29" t="s">
        <v>8</v>
      </c>
      <c r="AJ833" s="29" t="s">
        <v>8</v>
      </c>
      <c r="AK833" s="29" t="s">
        <v>8</v>
      </c>
      <c r="AL833" s="29" t="s">
        <v>8</v>
      </c>
      <c r="AM833" s="29">
        <v>3</v>
      </c>
      <c r="AN833" s="29" t="s">
        <v>8</v>
      </c>
      <c r="AO833" s="29">
        <v>1</v>
      </c>
      <c r="AP833" s="29">
        <v>1</v>
      </c>
      <c r="AQ833" s="29">
        <v>1</v>
      </c>
      <c r="AR833" s="29" t="s">
        <v>18988</v>
      </c>
      <c r="AS833" s="29" t="s">
        <v>18983</v>
      </c>
      <c r="AT833" s="29" t="s">
        <v>8</v>
      </c>
      <c r="AU833" s="29" t="s">
        <v>8</v>
      </c>
      <c r="AV833" s="29" t="s">
        <v>8</v>
      </c>
      <c r="AW833" s="29" t="s">
        <v>8</v>
      </c>
      <c r="AX833" s="29" t="s">
        <v>8</v>
      </c>
      <c r="AY833" s="29" t="s">
        <v>8</v>
      </c>
      <c r="AZ833" s="29" t="s">
        <v>8</v>
      </c>
      <c r="BA833" s="29" t="s">
        <v>8</v>
      </c>
      <c r="BB833" s="29" t="s">
        <v>8</v>
      </c>
      <c r="BC833" s="29" t="s">
        <v>8</v>
      </c>
      <c r="BD833" s="29" t="s">
        <v>8</v>
      </c>
      <c r="BE833" s="29" t="s">
        <v>8</v>
      </c>
      <c r="BF833" s="29" t="s">
        <v>8</v>
      </c>
      <c r="BG833" s="29" t="s">
        <v>8</v>
      </c>
      <c r="BH833" s="29" t="s">
        <v>8</v>
      </c>
      <c r="BI833" s="29" t="s">
        <v>8</v>
      </c>
      <c r="BJ833" s="29" t="s">
        <v>8</v>
      </c>
      <c r="BK833" s="29" t="s">
        <v>8</v>
      </c>
      <c r="BL833" s="29" t="s">
        <v>8</v>
      </c>
      <c r="BM833" s="29" t="s">
        <v>8</v>
      </c>
      <c r="BN833" s="29" t="s">
        <v>8</v>
      </c>
      <c r="BO833" s="29" t="s">
        <v>8</v>
      </c>
      <c r="BP833" s="29" t="s">
        <v>8</v>
      </c>
      <c r="BQ833" s="29" t="s">
        <v>8</v>
      </c>
      <c r="BR833" s="29" t="s">
        <v>8</v>
      </c>
      <c r="BS833" s="29" t="s">
        <v>11661</v>
      </c>
      <c r="BT833" s="29" t="b">
        <v>0</v>
      </c>
      <c r="BU833" s="29" t="b">
        <v>0</v>
      </c>
      <c r="BV833" s="29" t="b">
        <v>0</v>
      </c>
      <c r="BW833" s="29" t="b">
        <v>0</v>
      </c>
      <c r="BX833" s="29" t="b">
        <v>0</v>
      </c>
      <c r="BY833" s="29" t="b">
        <v>1</v>
      </c>
      <c r="BZ833" s="29" t="b">
        <v>1</v>
      </c>
      <c r="CA833" s="29" t="b">
        <v>0</v>
      </c>
      <c r="CB833" s="29">
        <v>1</v>
      </c>
      <c r="CC833" s="29" t="s">
        <v>11914</v>
      </c>
      <c r="CD833" s="29" t="s">
        <v>11915</v>
      </c>
      <c r="CE833" s="29" t="s">
        <v>11916</v>
      </c>
      <c r="CF833" s="29" t="s">
        <v>11917</v>
      </c>
    </row>
    <row r="834" spans="1:84" x14ac:dyDescent="0.25">
      <c r="A834" s="29" t="s">
        <v>11918</v>
      </c>
      <c r="B834" s="29">
        <v>310410942995952</v>
      </c>
      <c r="C834" s="29">
        <v>8.9014103279429894E+19</v>
      </c>
      <c r="D834" s="29">
        <v>353118083539513</v>
      </c>
      <c r="E834" s="29">
        <v>33</v>
      </c>
      <c r="F834" s="29">
        <v>1</v>
      </c>
      <c r="G834" s="29">
        <v>1829</v>
      </c>
      <c r="H834" s="29">
        <v>1829</v>
      </c>
      <c r="I834" s="29" t="s">
        <v>11919</v>
      </c>
      <c r="J834" s="29" t="s">
        <v>11920</v>
      </c>
      <c r="K834" s="50">
        <v>2377766962352800</v>
      </c>
      <c r="L834" s="50">
        <v>903383662775157</v>
      </c>
      <c r="M834" s="50">
        <v>-4.35509666726582E+16</v>
      </c>
      <c r="N834" s="29" t="s">
        <v>18972</v>
      </c>
      <c r="O834" s="29">
        <v>2</v>
      </c>
      <c r="P834" s="29">
        <v>0</v>
      </c>
      <c r="Q834" s="29" t="s">
        <v>19314</v>
      </c>
      <c r="R834" s="29" t="s">
        <v>8</v>
      </c>
      <c r="S834" s="29" t="s">
        <v>8</v>
      </c>
      <c r="T834" s="29" t="s">
        <v>8</v>
      </c>
      <c r="U834" s="29" t="s">
        <v>8</v>
      </c>
      <c r="V834" s="29" t="s">
        <v>8</v>
      </c>
      <c r="W834" s="29" t="s">
        <v>8</v>
      </c>
      <c r="X834" s="29" t="s">
        <v>8</v>
      </c>
      <c r="Y834" s="29" t="s">
        <v>8</v>
      </c>
      <c r="Z834" s="29" t="s">
        <v>8</v>
      </c>
      <c r="AA834" s="29" t="s">
        <v>8</v>
      </c>
      <c r="AB834" s="29" t="s">
        <v>8</v>
      </c>
      <c r="AC834" s="29" t="s">
        <v>8</v>
      </c>
      <c r="AD834" s="29" t="s">
        <v>8</v>
      </c>
      <c r="AE834" s="29" t="s">
        <v>8</v>
      </c>
      <c r="AF834" s="29" t="s">
        <v>8</v>
      </c>
      <c r="AG834" s="29" t="s">
        <v>8</v>
      </c>
      <c r="AH834" s="29" t="s">
        <v>8</v>
      </c>
      <c r="AI834" s="29" t="s">
        <v>8</v>
      </c>
      <c r="AJ834" s="29" t="s">
        <v>8</v>
      </c>
      <c r="AK834" s="29" t="s">
        <v>8</v>
      </c>
      <c r="AL834" s="29" t="s">
        <v>8</v>
      </c>
      <c r="AM834" s="29" t="s">
        <v>8</v>
      </c>
      <c r="AN834" s="29" t="s">
        <v>8</v>
      </c>
      <c r="AO834" s="29" t="s">
        <v>8</v>
      </c>
      <c r="AP834" s="29" t="s">
        <v>8</v>
      </c>
      <c r="AQ834" s="29" t="s">
        <v>8</v>
      </c>
      <c r="AR834" s="29" t="s">
        <v>8</v>
      </c>
      <c r="AS834" s="29" t="s">
        <v>8</v>
      </c>
      <c r="AT834" s="29" t="s">
        <v>8</v>
      </c>
      <c r="AU834" s="29" t="s">
        <v>8</v>
      </c>
      <c r="AV834" s="29" t="s">
        <v>8</v>
      </c>
      <c r="AW834" s="29" t="s">
        <v>8</v>
      </c>
      <c r="AX834" s="29" t="s">
        <v>8</v>
      </c>
      <c r="AY834" s="29" t="s">
        <v>8</v>
      </c>
      <c r="AZ834" s="29" t="s">
        <v>8</v>
      </c>
      <c r="BA834" s="29" t="s">
        <v>8</v>
      </c>
      <c r="BB834" s="29" t="s">
        <v>8</v>
      </c>
      <c r="BC834" s="29">
        <v>2</v>
      </c>
      <c r="BD834" s="29">
        <v>1</v>
      </c>
      <c r="BE834" s="29">
        <v>2</v>
      </c>
      <c r="BF834" s="29">
        <v>2</v>
      </c>
      <c r="BG834" s="29" t="s">
        <v>8</v>
      </c>
      <c r="BH834" s="29">
        <v>0</v>
      </c>
      <c r="BI834" s="29">
        <v>0</v>
      </c>
      <c r="BJ834" s="29">
        <v>0</v>
      </c>
      <c r="BK834" s="29">
        <v>0</v>
      </c>
      <c r="BL834" s="29">
        <v>1</v>
      </c>
      <c r="BM834" s="29">
        <v>0</v>
      </c>
      <c r="BN834" s="29">
        <v>0</v>
      </c>
      <c r="BO834" s="29">
        <v>0</v>
      </c>
      <c r="BP834" s="29" t="s">
        <v>8</v>
      </c>
      <c r="BQ834" s="29" t="s">
        <v>8</v>
      </c>
      <c r="BR834" s="29" t="s">
        <v>8</v>
      </c>
      <c r="BS834" s="29" t="s">
        <v>11921</v>
      </c>
      <c r="BT834" s="29" t="b">
        <v>0</v>
      </c>
      <c r="BU834" s="29" t="b">
        <v>0</v>
      </c>
      <c r="BV834" s="29" t="b">
        <v>0</v>
      </c>
      <c r="BW834" s="29" t="b">
        <v>0</v>
      </c>
      <c r="BX834" s="29" t="b">
        <v>0</v>
      </c>
      <c r="BY834" s="29" t="b">
        <v>1</v>
      </c>
      <c r="BZ834" s="29" t="b">
        <v>1</v>
      </c>
      <c r="CA834" s="29" t="b">
        <v>0</v>
      </c>
      <c r="CB834" s="29">
        <v>1</v>
      </c>
      <c r="CC834" s="29" t="s">
        <v>11922</v>
      </c>
      <c r="CD834" s="29" t="s">
        <v>11923</v>
      </c>
      <c r="CE834" s="29" t="s">
        <v>11924</v>
      </c>
      <c r="CF834" s="29" t="s">
        <v>11925</v>
      </c>
    </row>
    <row r="835" spans="1:84" x14ac:dyDescent="0.25">
      <c r="A835" s="29" t="s">
        <v>11926</v>
      </c>
      <c r="B835" s="29">
        <v>310410942995952</v>
      </c>
      <c r="C835" s="29">
        <v>8.9014103279429894E+19</v>
      </c>
      <c r="D835" s="29">
        <v>353118083539513</v>
      </c>
      <c r="E835" s="29">
        <v>33</v>
      </c>
      <c r="F835" s="29">
        <v>1</v>
      </c>
      <c r="G835" s="29">
        <v>1830</v>
      </c>
      <c r="H835" s="29">
        <v>1830</v>
      </c>
      <c r="I835" s="29" t="s">
        <v>11927</v>
      </c>
      <c r="J835" s="29" t="s">
        <v>11928</v>
      </c>
      <c r="K835" s="50">
        <v>2.37809974528572E+16</v>
      </c>
      <c r="L835" s="50">
        <v>9034044668991710</v>
      </c>
      <c r="M835" s="50">
        <v>-5.6240160382017904E+16</v>
      </c>
      <c r="N835" s="29" t="s">
        <v>18972</v>
      </c>
      <c r="O835" s="29">
        <v>1</v>
      </c>
      <c r="P835" s="29">
        <v>0</v>
      </c>
      <c r="Q835" s="29" t="s">
        <v>19088</v>
      </c>
      <c r="R835" s="29" t="s">
        <v>8</v>
      </c>
      <c r="S835" s="29" t="s">
        <v>8</v>
      </c>
      <c r="T835" s="29" t="s">
        <v>8</v>
      </c>
      <c r="U835" s="29" t="s">
        <v>8</v>
      </c>
      <c r="V835" s="29" t="s">
        <v>8</v>
      </c>
      <c r="W835" s="29" t="s">
        <v>8</v>
      </c>
      <c r="X835" s="29" t="s">
        <v>8</v>
      </c>
      <c r="Y835" s="29" t="s">
        <v>8</v>
      </c>
      <c r="Z835" s="29" t="s">
        <v>8</v>
      </c>
      <c r="AA835" s="29" t="s">
        <v>8</v>
      </c>
      <c r="AB835" s="29" t="s">
        <v>8</v>
      </c>
      <c r="AC835" s="29" t="s">
        <v>8</v>
      </c>
      <c r="AD835" s="29" t="s">
        <v>8</v>
      </c>
      <c r="AE835" s="29" t="s">
        <v>8</v>
      </c>
      <c r="AF835" s="29" t="s">
        <v>8</v>
      </c>
      <c r="AG835" s="29" t="s">
        <v>8</v>
      </c>
      <c r="AH835" s="29" t="s">
        <v>8</v>
      </c>
      <c r="AI835" s="29" t="s">
        <v>8</v>
      </c>
      <c r="AJ835" s="29" t="s">
        <v>8</v>
      </c>
      <c r="AK835" s="29" t="s">
        <v>8</v>
      </c>
      <c r="AL835" s="29" t="s">
        <v>8</v>
      </c>
      <c r="AM835" s="29" t="s">
        <v>8</v>
      </c>
      <c r="AN835" s="29" t="s">
        <v>8</v>
      </c>
      <c r="AO835" s="29" t="s">
        <v>8</v>
      </c>
      <c r="AP835" s="29" t="s">
        <v>8</v>
      </c>
      <c r="AQ835" s="29" t="s">
        <v>8</v>
      </c>
      <c r="AR835" s="29" t="s">
        <v>8</v>
      </c>
      <c r="AS835" s="29" t="s">
        <v>8</v>
      </c>
      <c r="AT835" s="29" t="s">
        <v>8</v>
      </c>
      <c r="AU835" s="29" t="s">
        <v>8</v>
      </c>
      <c r="AV835" s="29" t="s">
        <v>8</v>
      </c>
      <c r="AW835" s="29" t="s">
        <v>8</v>
      </c>
      <c r="AX835" s="29" t="s">
        <v>8</v>
      </c>
      <c r="AY835" s="29" t="s">
        <v>8</v>
      </c>
      <c r="AZ835" s="29" t="s">
        <v>8</v>
      </c>
      <c r="BA835" s="29" t="s">
        <v>8</v>
      </c>
      <c r="BB835" s="29" t="s">
        <v>8</v>
      </c>
      <c r="BC835" s="29">
        <v>2</v>
      </c>
      <c r="BD835" s="29">
        <v>1</v>
      </c>
      <c r="BE835" s="29">
        <v>2</v>
      </c>
      <c r="BF835" s="29">
        <v>1</v>
      </c>
      <c r="BG835" s="29" t="s">
        <v>8</v>
      </c>
      <c r="BH835" s="29">
        <v>1</v>
      </c>
      <c r="BI835" s="29">
        <v>0</v>
      </c>
      <c r="BJ835" s="29">
        <v>0</v>
      </c>
      <c r="BK835" s="29">
        <v>0</v>
      </c>
      <c r="BL835" s="29">
        <v>0</v>
      </c>
      <c r="BM835" s="29">
        <v>1</v>
      </c>
      <c r="BN835" s="29">
        <v>0</v>
      </c>
      <c r="BO835" s="29">
        <v>1</v>
      </c>
      <c r="BP835" s="29">
        <v>6</v>
      </c>
      <c r="BQ835" s="29" t="s">
        <v>8</v>
      </c>
      <c r="BR835" s="29" t="s">
        <v>8</v>
      </c>
      <c r="BS835" s="29" t="s">
        <v>11929</v>
      </c>
      <c r="BT835" s="29" t="b">
        <v>0</v>
      </c>
      <c r="BU835" s="29" t="b">
        <v>0</v>
      </c>
      <c r="BV835" s="29" t="b">
        <v>0</v>
      </c>
      <c r="BW835" s="29" t="b">
        <v>0</v>
      </c>
      <c r="BX835" s="29" t="b">
        <v>0</v>
      </c>
      <c r="BY835" s="29" t="b">
        <v>1</v>
      </c>
      <c r="BZ835" s="29" t="b">
        <v>1</v>
      </c>
      <c r="CA835" s="29" t="b">
        <v>0</v>
      </c>
      <c r="CB835" s="29">
        <v>1</v>
      </c>
      <c r="CC835" s="29" t="s">
        <v>11930</v>
      </c>
      <c r="CD835" s="29" t="s">
        <v>11931</v>
      </c>
      <c r="CE835" s="29" t="s">
        <v>11932</v>
      </c>
      <c r="CF835" s="29" t="s">
        <v>11933</v>
      </c>
    </row>
    <row r="836" spans="1:84" x14ac:dyDescent="0.25">
      <c r="A836" s="29" t="s">
        <v>11934</v>
      </c>
      <c r="B836" s="29">
        <v>310410946642114</v>
      </c>
      <c r="C836" s="29">
        <v>8.9014103279466398E+19</v>
      </c>
      <c r="D836" s="29">
        <v>353118084379430</v>
      </c>
      <c r="E836" s="29">
        <v>33</v>
      </c>
      <c r="F836" s="29">
        <v>5</v>
      </c>
      <c r="G836" s="29">
        <v>1834</v>
      </c>
      <c r="H836" s="29">
        <v>1834</v>
      </c>
      <c r="I836" s="29" t="s">
        <v>11935</v>
      </c>
      <c r="J836" s="29" t="s">
        <v>11936</v>
      </c>
      <c r="K836" s="50">
        <v>2.37818927355809E+16</v>
      </c>
      <c r="L836" s="50">
        <v>9034033052848740</v>
      </c>
      <c r="M836" s="50">
        <v>-7594212770653040</v>
      </c>
      <c r="N836" s="29" t="s">
        <v>18977</v>
      </c>
      <c r="O836" s="29">
        <v>1</v>
      </c>
      <c r="P836" s="29">
        <v>0</v>
      </c>
      <c r="Q836" s="29" t="s">
        <v>19315</v>
      </c>
      <c r="R836" s="29" t="s">
        <v>8</v>
      </c>
      <c r="S836" s="29" t="s">
        <v>8</v>
      </c>
      <c r="T836" s="29" t="s">
        <v>8</v>
      </c>
      <c r="U836" s="29" t="s">
        <v>8</v>
      </c>
      <c r="V836" s="29" t="s">
        <v>8</v>
      </c>
      <c r="W836" s="29" t="s">
        <v>8</v>
      </c>
      <c r="X836" s="29" t="s">
        <v>8</v>
      </c>
      <c r="Y836" s="29" t="s">
        <v>8</v>
      </c>
      <c r="Z836" s="29" t="s">
        <v>8</v>
      </c>
      <c r="AA836" s="29" t="s">
        <v>8</v>
      </c>
      <c r="AB836" s="29" t="s">
        <v>8</v>
      </c>
      <c r="AC836" s="29" t="s">
        <v>8</v>
      </c>
      <c r="AD836" s="29" t="s">
        <v>8</v>
      </c>
      <c r="AE836" s="29" t="s">
        <v>8</v>
      </c>
      <c r="AF836" s="29" t="s">
        <v>8</v>
      </c>
      <c r="AG836" s="29" t="s">
        <v>8</v>
      </c>
      <c r="AH836" s="29" t="s">
        <v>8</v>
      </c>
      <c r="AI836" s="29" t="s">
        <v>8</v>
      </c>
      <c r="AJ836" s="29" t="s">
        <v>8</v>
      </c>
      <c r="AK836" s="29" t="s">
        <v>8</v>
      </c>
      <c r="AL836" s="29" t="s">
        <v>8</v>
      </c>
      <c r="AM836" s="29" t="s">
        <v>8</v>
      </c>
      <c r="AN836" s="29" t="s">
        <v>8</v>
      </c>
      <c r="AO836" s="29" t="s">
        <v>8</v>
      </c>
      <c r="AP836" s="29" t="s">
        <v>8</v>
      </c>
      <c r="AQ836" s="29" t="s">
        <v>8</v>
      </c>
      <c r="AR836" s="29" t="s">
        <v>8</v>
      </c>
      <c r="AS836" s="29" t="s">
        <v>8</v>
      </c>
      <c r="AT836" s="29" t="s">
        <v>8</v>
      </c>
      <c r="AU836" s="29" t="s">
        <v>8</v>
      </c>
      <c r="AV836" s="29" t="s">
        <v>8</v>
      </c>
      <c r="AW836" s="29" t="s">
        <v>8</v>
      </c>
      <c r="AX836" s="29" t="s">
        <v>8</v>
      </c>
      <c r="AY836" s="29" t="s">
        <v>8</v>
      </c>
      <c r="AZ836" s="29" t="s">
        <v>8</v>
      </c>
      <c r="BA836" s="29">
        <v>2</v>
      </c>
      <c r="BB836" s="29" t="s">
        <v>8</v>
      </c>
      <c r="BC836" s="29" t="s">
        <v>8</v>
      </c>
      <c r="BD836" s="29" t="s">
        <v>8</v>
      </c>
      <c r="BE836" s="29" t="s">
        <v>8</v>
      </c>
      <c r="BF836" s="29" t="s">
        <v>8</v>
      </c>
      <c r="BG836" s="29" t="s">
        <v>8</v>
      </c>
      <c r="BH836" s="29" t="s">
        <v>8</v>
      </c>
      <c r="BI836" s="29" t="s">
        <v>8</v>
      </c>
      <c r="BJ836" s="29" t="s">
        <v>8</v>
      </c>
      <c r="BK836" s="29" t="s">
        <v>8</v>
      </c>
      <c r="BL836" s="29" t="s">
        <v>8</v>
      </c>
      <c r="BM836" s="29" t="s">
        <v>8</v>
      </c>
      <c r="BN836" s="29" t="s">
        <v>8</v>
      </c>
      <c r="BO836" s="29" t="s">
        <v>8</v>
      </c>
      <c r="BP836" s="29" t="s">
        <v>8</v>
      </c>
      <c r="BQ836" s="29" t="s">
        <v>8</v>
      </c>
      <c r="BR836" s="29" t="s">
        <v>8</v>
      </c>
      <c r="BS836" s="29" t="s">
        <v>11937</v>
      </c>
      <c r="BT836" s="29" t="b">
        <v>1</v>
      </c>
      <c r="BU836" s="29" t="b">
        <v>0</v>
      </c>
      <c r="BV836" s="29" t="b">
        <v>1</v>
      </c>
      <c r="BW836" s="29" t="b">
        <v>0</v>
      </c>
      <c r="BX836" s="29" t="b">
        <v>0</v>
      </c>
      <c r="BY836" s="29" t="b">
        <v>0</v>
      </c>
      <c r="BZ836" s="29" t="b">
        <v>0</v>
      </c>
      <c r="CA836" s="29" t="b">
        <v>0</v>
      </c>
      <c r="CB836" s="29">
        <v>1</v>
      </c>
      <c r="CC836" s="29" t="s">
        <v>11938</v>
      </c>
      <c r="CD836" s="29" t="s">
        <v>11939</v>
      </c>
      <c r="CE836" s="29" t="s">
        <v>11940</v>
      </c>
      <c r="CF836" s="29" t="s">
        <v>11941</v>
      </c>
    </row>
    <row r="837" spans="1:84" x14ac:dyDescent="0.25">
      <c r="A837" s="29" t="s">
        <v>11942</v>
      </c>
      <c r="B837" s="29">
        <v>310410946642114</v>
      </c>
      <c r="C837" s="29">
        <v>8.9014103279466398E+19</v>
      </c>
      <c r="D837" s="29">
        <v>353118084379430</v>
      </c>
      <c r="E837" s="29">
        <v>33</v>
      </c>
      <c r="F837" s="29">
        <v>8</v>
      </c>
      <c r="G837" s="29">
        <v>1831</v>
      </c>
      <c r="H837" s="29">
        <v>1831</v>
      </c>
      <c r="I837" s="29" t="s">
        <v>11943</v>
      </c>
      <c r="J837" s="29" t="s">
        <v>11944</v>
      </c>
      <c r="K837" s="50">
        <v>2.37806613444494E+16</v>
      </c>
      <c r="L837" s="50">
        <v>9033955507090750</v>
      </c>
      <c r="M837" s="50">
        <v>-4957570150669260</v>
      </c>
      <c r="N837" s="29" t="s">
        <v>18977</v>
      </c>
      <c r="O837" s="29">
        <v>1</v>
      </c>
      <c r="P837" s="29">
        <v>0</v>
      </c>
      <c r="Q837" s="29" t="s">
        <v>8</v>
      </c>
      <c r="R837" s="29">
        <v>2</v>
      </c>
      <c r="S837" s="29">
        <v>3</v>
      </c>
      <c r="T837" s="29" t="s">
        <v>8</v>
      </c>
      <c r="U837" s="29">
        <v>10</v>
      </c>
      <c r="V837" s="29" t="s">
        <v>8</v>
      </c>
      <c r="W837" s="29" t="s">
        <v>8</v>
      </c>
      <c r="X837" s="29" t="s">
        <v>8</v>
      </c>
      <c r="Y837" s="29" t="s">
        <v>8</v>
      </c>
      <c r="Z837" s="29" t="s">
        <v>8</v>
      </c>
      <c r="AA837" s="29" t="s">
        <v>8</v>
      </c>
      <c r="AB837" s="29" t="s">
        <v>8</v>
      </c>
      <c r="AC837" s="29" t="s">
        <v>8</v>
      </c>
      <c r="AD837" s="29" t="s">
        <v>8</v>
      </c>
      <c r="AE837" s="29" t="s">
        <v>8</v>
      </c>
      <c r="AF837" s="29" t="s">
        <v>8</v>
      </c>
      <c r="AG837" s="29" t="s">
        <v>8</v>
      </c>
      <c r="AH837" s="29" t="s">
        <v>8</v>
      </c>
      <c r="AI837" s="29" t="s">
        <v>8</v>
      </c>
      <c r="AJ837" s="29" t="s">
        <v>8</v>
      </c>
      <c r="AK837" s="29" t="s">
        <v>8</v>
      </c>
      <c r="AL837" s="29" t="s">
        <v>8</v>
      </c>
      <c r="AM837" s="29" t="s">
        <v>8</v>
      </c>
      <c r="AN837" s="29" t="s">
        <v>8</v>
      </c>
      <c r="AO837" s="29" t="s">
        <v>8</v>
      </c>
      <c r="AP837" s="29" t="s">
        <v>8</v>
      </c>
      <c r="AQ837" s="29" t="s">
        <v>8</v>
      </c>
      <c r="AR837" s="29" t="s">
        <v>8</v>
      </c>
      <c r="AS837" s="29" t="s">
        <v>8</v>
      </c>
      <c r="AT837" s="29" t="s">
        <v>8</v>
      </c>
      <c r="AU837" s="29" t="s">
        <v>8</v>
      </c>
      <c r="AV837" s="29" t="s">
        <v>8</v>
      </c>
      <c r="AW837" s="29" t="s">
        <v>8</v>
      </c>
      <c r="AX837" s="29" t="s">
        <v>8</v>
      </c>
      <c r="AY837" s="29" t="s">
        <v>8</v>
      </c>
      <c r="AZ837" s="29" t="s">
        <v>8</v>
      </c>
      <c r="BA837" s="29" t="s">
        <v>8</v>
      </c>
      <c r="BB837" s="29" t="s">
        <v>8</v>
      </c>
      <c r="BC837" s="29" t="s">
        <v>8</v>
      </c>
      <c r="BD837" s="29" t="s">
        <v>8</v>
      </c>
      <c r="BE837" s="29" t="s">
        <v>8</v>
      </c>
      <c r="BF837" s="29" t="s">
        <v>8</v>
      </c>
      <c r="BG837" s="29" t="s">
        <v>8</v>
      </c>
      <c r="BH837" s="29" t="s">
        <v>8</v>
      </c>
      <c r="BI837" s="29" t="s">
        <v>8</v>
      </c>
      <c r="BJ837" s="29" t="s">
        <v>8</v>
      </c>
      <c r="BK837" s="29" t="s">
        <v>8</v>
      </c>
      <c r="BL837" s="29" t="s">
        <v>8</v>
      </c>
      <c r="BM837" s="29" t="s">
        <v>8</v>
      </c>
      <c r="BN837" s="29" t="s">
        <v>8</v>
      </c>
      <c r="BO837" s="29" t="s">
        <v>8</v>
      </c>
      <c r="BP837" s="29" t="s">
        <v>8</v>
      </c>
      <c r="BQ837" s="29" t="s">
        <v>8</v>
      </c>
      <c r="BR837" s="29" t="s">
        <v>8</v>
      </c>
      <c r="BS837" s="29" t="s">
        <v>8436</v>
      </c>
      <c r="BT837" s="29" t="b">
        <v>1</v>
      </c>
      <c r="BU837" s="29" t="b">
        <v>0</v>
      </c>
      <c r="BV837" s="29" t="b">
        <v>1</v>
      </c>
      <c r="BW837" s="29" t="b">
        <v>0</v>
      </c>
      <c r="BX837" s="29" t="b">
        <v>0</v>
      </c>
      <c r="BY837" s="29" t="b">
        <v>0</v>
      </c>
      <c r="BZ837" s="29" t="b">
        <v>0</v>
      </c>
      <c r="CA837" s="29" t="b">
        <v>0</v>
      </c>
      <c r="CB837" s="29">
        <v>1</v>
      </c>
      <c r="CC837" s="29" t="s">
        <v>11945</v>
      </c>
      <c r="CD837" s="29" t="s">
        <v>11946</v>
      </c>
      <c r="CE837" s="29" t="s">
        <v>11947</v>
      </c>
      <c r="CF837" s="29" t="s">
        <v>11948</v>
      </c>
    </row>
    <row r="838" spans="1:84" x14ac:dyDescent="0.25">
      <c r="A838" s="29" t="s">
        <v>11949</v>
      </c>
      <c r="B838" s="29">
        <v>310410946642114</v>
      </c>
      <c r="C838" s="29">
        <v>8.9014103279466398E+19</v>
      </c>
      <c r="D838" s="29">
        <v>353118084379430</v>
      </c>
      <c r="E838" s="29">
        <v>33</v>
      </c>
      <c r="F838" s="29">
        <v>8</v>
      </c>
      <c r="G838" s="29">
        <v>1832</v>
      </c>
      <c r="H838" s="29">
        <v>1832</v>
      </c>
      <c r="I838" s="29" t="s">
        <v>11950</v>
      </c>
      <c r="J838" s="29" t="s">
        <v>11951</v>
      </c>
      <c r="K838" s="50">
        <v>2.37800463888177E+16</v>
      </c>
      <c r="L838" s="50">
        <v>9033957120122890</v>
      </c>
      <c r="M838" s="50">
        <v>-3.1546076033875E+16</v>
      </c>
      <c r="N838" s="29" t="s">
        <v>18978</v>
      </c>
      <c r="O838" s="29">
        <v>1</v>
      </c>
      <c r="P838" s="29">
        <v>0</v>
      </c>
      <c r="Q838" s="29" t="s">
        <v>8</v>
      </c>
      <c r="R838" s="29">
        <v>2</v>
      </c>
      <c r="S838" s="29">
        <v>3</v>
      </c>
      <c r="T838" s="29" t="s">
        <v>8</v>
      </c>
      <c r="U838" s="29">
        <v>10</v>
      </c>
      <c r="V838" s="29" t="s">
        <v>8</v>
      </c>
      <c r="W838" s="29" t="s">
        <v>8</v>
      </c>
      <c r="X838" s="29" t="s">
        <v>8</v>
      </c>
      <c r="Y838" s="29" t="s">
        <v>8</v>
      </c>
      <c r="Z838" s="29" t="s">
        <v>8</v>
      </c>
      <c r="AA838" s="29" t="s">
        <v>8</v>
      </c>
      <c r="AB838" s="29" t="s">
        <v>8</v>
      </c>
      <c r="AC838" s="29" t="s">
        <v>8</v>
      </c>
      <c r="AD838" s="29" t="s">
        <v>8</v>
      </c>
      <c r="AE838" s="29" t="s">
        <v>8</v>
      </c>
      <c r="AF838" s="29" t="s">
        <v>8</v>
      </c>
      <c r="AG838" s="29" t="s">
        <v>8</v>
      </c>
      <c r="AH838" s="29" t="s">
        <v>8</v>
      </c>
      <c r="AI838" s="29" t="s">
        <v>8</v>
      </c>
      <c r="AJ838" s="29" t="s">
        <v>8</v>
      </c>
      <c r="AK838" s="29" t="s">
        <v>8</v>
      </c>
      <c r="AL838" s="29" t="s">
        <v>8</v>
      </c>
      <c r="AM838" s="29" t="s">
        <v>8</v>
      </c>
      <c r="AN838" s="29" t="s">
        <v>8</v>
      </c>
      <c r="AO838" s="29" t="s">
        <v>8</v>
      </c>
      <c r="AP838" s="29" t="s">
        <v>8</v>
      </c>
      <c r="AQ838" s="29" t="s">
        <v>8</v>
      </c>
      <c r="AR838" s="29" t="s">
        <v>8</v>
      </c>
      <c r="AS838" s="29" t="s">
        <v>8</v>
      </c>
      <c r="AT838" s="29" t="s">
        <v>8</v>
      </c>
      <c r="AU838" s="29" t="s">
        <v>8</v>
      </c>
      <c r="AV838" s="29" t="s">
        <v>8</v>
      </c>
      <c r="AW838" s="29" t="s">
        <v>8</v>
      </c>
      <c r="AX838" s="29" t="s">
        <v>8</v>
      </c>
      <c r="AY838" s="29" t="s">
        <v>8</v>
      </c>
      <c r="AZ838" s="29" t="s">
        <v>8</v>
      </c>
      <c r="BA838" s="29" t="s">
        <v>8</v>
      </c>
      <c r="BB838" s="29" t="s">
        <v>8</v>
      </c>
      <c r="BC838" s="29" t="s">
        <v>8</v>
      </c>
      <c r="BD838" s="29" t="s">
        <v>8</v>
      </c>
      <c r="BE838" s="29" t="s">
        <v>8</v>
      </c>
      <c r="BF838" s="29" t="s">
        <v>8</v>
      </c>
      <c r="BG838" s="29" t="s">
        <v>8</v>
      </c>
      <c r="BH838" s="29" t="s">
        <v>8</v>
      </c>
      <c r="BI838" s="29" t="s">
        <v>8</v>
      </c>
      <c r="BJ838" s="29" t="s">
        <v>8</v>
      </c>
      <c r="BK838" s="29" t="s">
        <v>8</v>
      </c>
      <c r="BL838" s="29" t="s">
        <v>8</v>
      </c>
      <c r="BM838" s="29" t="s">
        <v>8</v>
      </c>
      <c r="BN838" s="29" t="s">
        <v>8</v>
      </c>
      <c r="BO838" s="29" t="s">
        <v>8</v>
      </c>
      <c r="BP838" s="29" t="s">
        <v>8</v>
      </c>
      <c r="BQ838" s="29" t="s">
        <v>8</v>
      </c>
      <c r="BR838" s="29" t="s">
        <v>8</v>
      </c>
      <c r="BS838" s="29" t="s">
        <v>11952</v>
      </c>
      <c r="BT838" s="29" t="b">
        <v>1</v>
      </c>
      <c r="BU838" s="29" t="b">
        <v>0</v>
      </c>
      <c r="BV838" s="29" t="b">
        <v>1</v>
      </c>
      <c r="BW838" s="29" t="b">
        <v>0</v>
      </c>
      <c r="BX838" s="29" t="b">
        <v>0</v>
      </c>
      <c r="BY838" s="29" t="b">
        <v>0</v>
      </c>
      <c r="BZ838" s="29" t="b">
        <v>0</v>
      </c>
      <c r="CA838" s="29" t="b">
        <v>0</v>
      </c>
      <c r="CB838" s="29">
        <v>1</v>
      </c>
      <c r="CC838" s="29" t="s">
        <v>11953</v>
      </c>
      <c r="CD838" s="29" t="s">
        <v>11954</v>
      </c>
      <c r="CE838" s="29" t="s">
        <v>11955</v>
      </c>
      <c r="CF838" s="29" t="s">
        <v>11956</v>
      </c>
    </row>
    <row r="839" spans="1:84" x14ac:dyDescent="0.25">
      <c r="A839" s="29" t="s">
        <v>11957</v>
      </c>
      <c r="B839" s="29">
        <v>310410946642114</v>
      </c>
      <c r="C839" s="29">
        <v>8.9014103279466398E+19</v>
      </c>
      <c r="D839" s="29">
        <v>353118084379430</v>
      </c>
      <c r="E839" s="29">
        <v>33</v>
      </c>
      <c r="F839" s="29">
        <v>8</v>
      </c>
      <c r="G839" s="29">
        <v>1833</v>
      </c>
      <c r="H839" s="29">
        <v>1833</v>
      </c>
      <c r="I839" s="29" t="s">
        <v>11958</v>
      </c>
      <c r="J839" s="29" t="s">
        <v>11959</v>
      </c>
      <c r="K839" s="50">
        <v>2.37794090536772E+16</v>
      </c>
      <c r="L839" s="50">
        <v>903405509099034</v>
      </c>
      <c r="M839" s="50">
        <v>-2891337825215830</v>
      </c>
      <c r="N839" s="29" t="s">
        <v>18977</v>
      </c>
      <c r="O839" s="29">
        <v>1</v>
      </c>
      <c r="P839" s="29">
        <v>0</v>
      </c>
      <c r="Q839" s="29" t="s">
        <v>8</v>
      </c>
      <c r="R839" s="29">
        <v>2</v>
      </c>
      <c r="S839" s="29">
        <v>3</v>
      </c>
      <c r="T839" s="29" t="s">
        <v>8</v>
      </c>
      <c r="U839" s="29">
        <v>10</v>
      </c>
      <c r="V839" s="29" t="s">
        <v>8</v>
      </c>
      <c r="W839" s="29" t="s">
        <v>8</v>
      </c>
      <c r="X839" s="29" t="s">
        <v>8</v>
      </c>
      <c r="Y839" s="29" t="s">
        <v>8</v>
      </c>
      <c r="Z839" s="29" t="s">
        <v>8</v>
      </c>
      <c r="AA839" s="29" t="s">
        <v>8</v>
      </c>
      <c r="AB839" s="29" t="s">
        <v>8</v>
      </c>
      <c r="AC839" s="29" t="s">
        <v>8</v>
      </c>
      <c r="AD839" s="29" t="s">
        <v>8</v>
      </c>
      <c r="AE839" s="29" t="s">
        <v>8</v>
      </c>
      <c r="AF839" s="29" t="s">
        <v>8</v>
      </c>
      <c r="AG839" s="29" t="s">
        <v>8</v>
      </c>
      <c r="AH839" s="29" t="s">
        <v>8</v>
      </c>
      <c r="AI839" s="29" t="s">
        <v>8</v>
      </c>
      <c r="AJ839" s="29" t="s">
        <v>8</v>
      </c>
      <c r="AK839" s="29" t="s">
        <v>8</v>
      </c>
      <c r="AL839" s="29" t="s">
        <v>8</v>
      </c>
      <c r="AM839" s="29" t="s">
        <v>8</v>
      </c>
      <c r="AN839" s="29" t="s">
        <v>8</v>
      </c>
      <c r="AO839" s="29" t="s">
        <v>8</v>
      </c>
      <c r="AP839" s="29" t="s">
        <v>8</v>
      </c>
      <c r="AQ839" s="29" t="s">
        <v>8</v>
      </c>
      <c r="AR839" s="29" t="s">
        <v>8</v>
      </c>
      <c r="AS839" s="29" t="s">
        <v>8</v>
      </c>
      <c r="AT839" s="29" t="s">
        <v>8</v>
      </c>
      <c r="AU839" s="29" t="s">
        <v>8</v>
      </c>
      <c r="AV839" s="29" t="s">
        <v>8</v>
      </c>
      <c r="AW839" s="29" t="s">
        <v>8</v>
      </c>
      <c r="AX839" s="29" t="s">
        <v>8</v>
      </c>
      <c r="AY839" s="29" t="s">
        <v>8</v>
      </c>
      <c r="AZ839" s="29" t="s">
        <v>8</v>
      </c>
      <c r="BA839" s="29" t="s">
        <v>8</v>
      </c>
      <c r="BB839" s="29" t="s">
        <v>8</v>
      </c>
      <c r="BC839" s="29" t="s">
        <v>8</v>
      </c>
      <c r="BD839" s="29" t="s">
        <v>8</v>
      </c>
      <c r="BE839" s="29" t="s">
        <v>8</v>
      </c>
      <c r="BF839" s="29" t="s">
        <v>8</v>
      </c>
      <c r="BG839" s="29" t="s">
        <v>8</v>
      </c>
      <c r="BH839" s="29" t="s">
        <v>8</v>
      </c>
      <c r="BI839" s="29" t="s">
        <v>8</v>
      </c>
      <c r="BJ839" s="29" t="s">
        <v>8</v>
      </c>
      <c r="BK839" s="29" t="s">
        <v>8</v>
      </c>
      <c r="BL839" s="29" t="s">
        <v>8</v>
      </c>
      <c r="BM839" s="29" t="s">
        <v>8</v>
      </c>
      <c r="BN839" s="29" t="s">
        <v>8</v>
      </c>
      <c r="BO839" s="29" t="s">
        <v>8</v>
      </c>
      <c r="BP839" s="29" t="s">
        <v>8</v>
      </c>
      <c r="BQ839" s="29" t="s">
        <v>8</v>
      </c>
      <c r="BR839" s="29" t="s">
        <v>8</v>
      </c>
      <c r="BS839" s="29" t="s">
        <v>19316</v>
      </c>
    </row>
    <row r="840" spans="1:84" x14ac:dyDescent="0.25">
      <c r="A840" s="29" t="s">
        <v>19317</v>
      </c>
      <c r="B840" s="29" t="b">
        <v>1</v>
      </c>
      <c r="C840" s="29" t="b">
        <v>0</v>
      </c>
      <c r="D840" s="29" t="b">
        <v>1</v>
      </c>
      <c r="E840" s="29" t="b">
        <v>0</v>
      </c>
      <c r="F840" s="29" t="b">
        <v>0</v>
      </c>
      <c r="G840" s="29" t="b">
        <v>0</v>
      </c>
      <c r="H840" s="29" t="b">
        <v>0</v>
      </c>
      <c r="I840" s="29" t="b">
        <v>0</v>
      </c>
      <c r="J840" s="29">
        <v>1</v>
      </c>
      <c r="K840" s="29" t="s">
        <v>11960</v>
      </c>
      <c r="L840" s="29" t="s">
        <v>11961</v>
      </c>
      <c r="M840" s="29" t="s">
        <v>11962</v>
      </c>
      <c r="N840" s="29" t="s">
        <v>11963</v>
      </c>
    </row>
    <row r="841" spans="1:84" x14ac:dyDescent="0.25">
      <c r="A841" s="29" t="s">
        <v>11964</v>
      </c>
      <c r="B841" s="29">
        <v>310410946642114</v>
      </c>
      <c r="C841" s="29">
        <v>8.9014103279466398E+19</v>
      </c>
      <c r="D841" s="29">
        <v>353118084379430</v>
      </c>
      <c r="E841" s="29">
        <v>33</v>
      </c>
      <c r="F841" s="29">
        <v>2</v>
      </c>
      <c r="G841" s="29">
        <v>1837</v>
      </c>
      <c r="H841" s="29">
        <v>1837</v>
      </c>
      <c r="I841" s="29" t="s">
        <v>11965</v>
      </c>
      <c r="J841" s="29" t="s">
        <v>11966</v>
      </c>
      <c r="K841" s="50">
        <v>2378044339751050</v>
      </c>
      <c r="L841" s="50">
        <v>9033960962545420</v>
      </c>
      <c r="M841" s="50">
        <v>-1799164290001050</v>
      </c>
      <c r="N841" s="29" t="s">
        <v>18978</v>
      </c>
      <c r="O841" s="29">
        <v>1</v>
      </c>
      <c r="P841" s="29">
        <v>0</v>
      </c>
      <c r="Q841" s="29" t="s">
        <v>8</v>
      </c>
      <c r="R841" s="29" t="s">
        <v>8</v>
      </c>
      <c r="S841" s="29" t="s">
        <v>8</v>
      </c>
      <c r="T841" s="29" t="s">
        <v>8</v>
      </c>
      <c r="U841" s="29" t="s">
        <v>8</v>
      </c>
      <c r="V841" s="29" t="s">
        <v>8</v>
      </c>
      <c r="W841" s="29" t="s">
        <v>8</v>
      </c>
      <c r="X841" s="29" t="s">
        <v>8</v>
      </c>
      <c r="Y841" s="29" t="s">
        <v>8</v>
      </c>
      <c r="Z841" s="29" t="s">
        <v>8</v>
      </c>
      <c r="AA841" s="29" t="s">
        <v>8</v>
      </c>
      <c r="AB841" s="29" t="s">
        <v>8</v>
      </c>
      <c r="AC841" s="29" t="s">
        <v>8</v>
      </c>
      <c r="AD841" s="29">
        <v>3</v>
      </c>
      <c r="AE841" s="29" t="s">
        <v>8</v>
      </c>
      <c r="AF841" s="29">
        <v>3</v>
      </c>
      <c r="AG841" s="29" t="s">
        <v>8</v>
      </c>
      <c r="AH841" s="29" t="s">
        <v>8</v>
      </c>
      <c r="AI841" s="29" t="s">
        <v>8</v>
      </c>
      <c r="AJ841" s="29" t="s">
        <v>8</v>
      </c>
      <c r="AK841" s="29" t="s">
        <v>8</v>
      </c>
      <c r="AL841" s="29" t="s">
        <v>8</v>
      </c>
      <c r="AM841" s="29" t="s">
        <v>8</v>
      </c>
      <c r="AN841" s="29" t="s">
        <v>8</v>
      </c>
      <c r="AO841" s="29" t="s">
        <v>8</v>
      </c>
      <c r="AP841" s="29" t="s">
        <v>8</v>
      </c>
      <c r="AQ841" s="29" t="s">
        <v>8</v>
      </c>
      <c r="AR841" s="29" t="s">
        <v>8</v>
      </c>
      <c r="AS841" s="29" t="s">
        <v>8</v>
      </c>
      <c r="AT841" s="29" t="s">
        <v>8</v>
      </c>
      <c r="AU841" s="29" t="s">
        <v>8</v>
      </c>
      <c r="AV841" s="29" t="s">
        <v>8</v>
      </c>
      <c r="AW841" s="29" t="s">
        <v>8</v>
      </c>
      <c r="AX841" s="29" t="s">
        <v>8</v>
      </c>
      <c r="AY841" s="29" t="s">
        <v>8</v>
      </c>
      <c r="AZ841" s="29" t="s">
        <v>8</v>
      </c>
      <c r="BA841" s="29" t="s">
        <v>8</v>
      </c>
      <c r="BB841" s="29" t="s">
        <v>8</v>
      </c>
      <c r="BC841" s="29" t="s">
        <v>8</v>
      </c>
      <c r="BD841" s="29" t="s">
        <v>8</v>
      </c>
      <c r="BE841" s="29" t="s">
        <v>8</v>
      </c>
      <c r="BF841" s="29" t="s">
        <v>8</v>
      </c>
      <c r="BG841" s="29" t="s">
        <v>8</v>
      </c>
      <c r="BH841" s="29" t="s">
        <v>8</v>
      </c>
      <c r="BI841" s="29" t="s">
        <v>8</v>
      </c>
      <c r="BJ841" s="29" t="s">
        <v>8</v>
      </c>
      <c r="BK841" s="29" t="s">
        <v>8</v>
      </c>
      <c r="BL841" s="29" t="s">
        <v>8</v>
      </c>
      <c r="BM841" s="29" t="s">
        <v>8</v>
      </c>
      <c r="BN841" s="29" t="s">
        <v>8</v>
      </c>
      <c r="BO841" s="29" t="s">
        <v>8</v>
      </c>
      <c r="BP841" s="29" t="s">
        <v>8</v>
      </c>
      <c r="BQ841" s="29" t="s">
        <v>8</v>
      </c>
      <c r="BR841" s="29" t="s">
        <v>8</v>
      </c>
      <c r="BS841" s="29" t="s">
        <v>11967</v>
      </c>
      <c r="BT841" s="29" t="b">
        <v>1</v>
      </c>
      <c r="BU841" s="29" t="b">
        <v>0</v>
      </c>
      <c r="BV841" s="29" t="b">
        <v>1</v>
      </c>
      <c r="BW841" s="29" t="b">
        <v>0</v>
      </c>
      <c r="BX841" s="29" t="b">
        <v>0</v>
      </c>
      <c r="BY841" s="29" t="b">
        <v>0</v>
      </c>
      <c r="BZ841" s="29" t="b">
        <v>0</v>
      </c>
      <c r="CA841" s="29" t="b">
        <v>0</v>
      </c>
      <c r="CB841" s="29">
        <v>1</v>
      </c>
      <c r="CC841" s="29" t="s">
        <v>11968</v>
      </c>
      <c r="CD841" s="29" t="s">
        <v>11969</v>
      </c>
      <c r="CE841" s="29" t="s">
        <v>11970</v>
      </c>
      <c r="CF841" s="29" t="s">
        <v>11971</v>
      </c>
    </row>
    <row r="842" spans="1:84" x14ac:dyDescent="0.25">
      <c r="A842" s="29" t="s">
        <v>11972</v>
      </c>
      <c r="B842" s="29">
        <v>310410946642114</v>
      </c>
      <c r="C842" s="29">
        <v>8.9014103279466398E+19</v>
      </c>
      <c r="D842" s="29">
        <v>353118084379430</v>
      </c>
      <c r="E842" s="29">
        <v>33</v>
      </c>
      <c r="F842" s="29">
        <v>2</v>
      </c>
      <c r="G842" s="29">
        <v>1838</v>
      </c>
      <c r="H842" s="29">
        <v>1838</v>
      </c>
      <c r="I842" s="29" t="s">
        <v>11973</v>
      </c>
      <c r="J842" s="29" t="s">
        <v>11974</v>
      </c>
      <c r="K842" s="50">
        <v>2.37808090240193E+16</v>
      </c>
      <c r="L842" s="50">
        <v>9033964713685920</v>
      </c>
      <c r="M842" s="50">
        <v>-5456263497563520</v>
      </c>
      <c r="N842" s="29" t="s">
        <v>18978</v>
      </c>
      <c r="O842" s="29">
        <v>1</v>
      </c>
      <c r="P842" s="29">
        <v>0</v>
      </c>
      <c r="Q842" s="29" t="s">
        <v>8</v>
      </c>
      <c r="R842" s="29" t="s">
        <v>8</v>
      </c>
      <c r="S842" s="29" t="s">
        <v>8</v>
      </c>
      <c r="T842" s="29" t="s">
        <v>8</v>
      </c>
      <c r="U842" s="29" t="s">
        <v>8</v>
      </c>
      <c r="V842" s="29" t="s">
        <v>8</v>
      </c>
      <c r="W842" s="29" t="s">
        <v>8</v>
      </c>
      <c r="X842" s="29" t="s">
        <v>8</v>
      </c>
      <c r="Y842" s="29" t="s">
        <v>8</v>
      </c>
      <c r="Z842" s="29" t="s">
        <v>8</v>
      </c>
      <c r="AA842" s="29" t="s">
        <v>8</v>
      </c>
      <c r="AB842" s="29" t="s">
        <v>8</v>
      </c>
      <c r="AC842" s="29" t="s">
        <v>8</v>
      </c>
      <c r="AD842" s="29">
        <v>2</v>
      </c>
      <c r="AE842" s="29" t="s">
        <v>8</v>
      </c>
      <c r="AF842" s="29">
        <v>1</v>
      </c>
      <c r="AG842" s="29" t="s">
        <v>8</v>
      </c>
      <c r="AH842" s="29" t="s">
        <v>8</v>
      </c>
      <c r="AI842" s="29" t="s">
        <v>8</v>
      </c>
      <c r="AJ842" s="29" t="s">
        <v>8</v>
      </c>
      <c r="AK842" s="29" t="s">
        <v>8</v>
      </c>
      <c r="AL842" s="29" t="s">
        <v>8</v>
      </c>
      <c r="AM842" s="29" t="s">
        <v>8</v>
      </c>
      <c r="AN842" s="29" t="s">
        <v>8</v>
      </c>
      <c r="AO842" s="29" t="s">
        <v>8</v>
      </c>
      <c r="AP842" s="29" t="s">
        <v>8</v>
      </c>
      <c r="AQ842" s="29" t="s">
        <v>8</v>
      </c>
      <c r="AR842" s="29" t="s">
        <v>8</v>
      </c>
      <c r="AS842" s="29" t="s">
        <v>8</v>
      </c>
      <c r="AT842" s="29" t="s">
        <v>8</v>
      </c>
      <c r="AU842" s="29" t="s">
        <v>8</v>
      </c>
      <c r="AV842" s="29" t="s">
        <v>8</v>
      </c>
      <c r="AW842" s="29" t="s">
        <v>8</v>
      </c>
      <c r="AX842" s="29" t="s">
        <v>8</v>
      </c>
      <c r="AY842" s="29" t="s">
        <v>8</v>
      </c>
      <c r="AZ842" s="29" t="s">
        <v>8</v>
      </c>
      <c r="BA842" s="29" t="s">
        <v>8</v>
      </c>
      <c r="BB842" s="29" t="s">
        <v>8</v>
      </c>
      <c r="BC842" s="29" t="s">
        <v>8</v>
      </c>
      <c r="BD842" s="29" t="s">
        <v>8</v>
      </c>
      <c r="BE842" s="29" t="s">
        <v>8</v>
      </c>
      <c r="BF842" s="29" t="s">
        <v>8</v>
      </c>
      <c r="BG842" s="29" t="s">
        <v>8</v>
      </c>
      <c r="BH842" s="29" t="s">
        <v>8</v>
      </c>
      <c r="BI842" s="29" t="s">
        <v>8</v>
      </c>
      <c r="BJ842" s="29" t="s">
        <v>8</v>
      </c>
      <c r="BK842" s="29" t="s">
        <v>8</v>
      </c>
      <c r="BL842" s="29" t="s">
        <v>8</v>
      </c>
      <c r="BM842" s="29" t="s">
        <v>8</v>
      </c>
      <c r="BN842" s="29" t="s">
        <v>8</v>
      </c>
      <c r="BO842" s="29" t="s">
        <v>8</v>
      </c>
      <c r="BP842" s="29" t="s">
        <v>8</v>
      </c>
      <c r="BQ842" s="29" t="s">
        <v>8</v>
      </c>
      <c r="BR842" s="29" t="s">
        <v>8</v>
      </c>
      <c r="BS842" s="29" t="s">
        <v>11967</v>
      </c>
      <c r="BT842" s="29" t="b">
        <v>1</v>
      </c>
      <c r="BU842" s="29" t="b">
        <v>0</v>
      </c>
      <c r="BV842" s="29" t="b">
        <v>1</v>
      </c>
      <c r="BW842" s="29" t="b">
        <v>0</v>
      </c>
      <c r="BX842" s="29" t="b">
        <v>0</v>
      </c>
      <c r="BY842" s="29" t="b">
        <v>0</v>
      </c>
      <c r="BZ842" s="29" t="b">
        <v>0</v>
      </c>
      <c r="CA842" s="29" t="b">
        <v>0</v>
      </c>
      <c r="CB842" s="29">
        <v>1</v>
      </c>
      <c r="CC842" s="29" t="s">
        <v>11975</v>
      </c>
      <c r="CD842" s="29" t="s">
        <v>11976</v>
      </c>
      <c r="CE842" s="41" t="s">
        <v>11977</v>
      </c>
      <c r="CF842" s="29" t="s">
        <v>11978</v>
      </c>
    </row>
    <row r="843" spans="1:84" x14ac:dyDescent="0.25">
      <c r="A843" s="29" t="s">
        <v>11979</v>
      </c>
      <c r="B843" s="29">
        <v>310410946642114</v>
      </c>
      <c r="C843" s="29">
        <v>8.9014103279466398E+19</v>
      </c>
      <c r="D843" s="29">
        <v>353118084379430</v>
      </c>
      <c r="E843" s="29">
        <v>33</v>
      </c>
      <c r="F843" s="29">
        <v>5</v>
      </c>
      <c r="G843" s="29">
        <v>1835</v>
      </c>
      <c r="H843" s="29">
        <v>1835</v>
      </c>
      <c r="I843" s="29" t="s">
        <v>11980</v>
      </c>
      <c r="J843" s="29" t="s">
        <v>11981</v>
      </c>
      <c r="K843" s="50">
        <v>2.37779774844991E+16</v>
      </c>
      <c r="L843" s="50">
        <v>9033753698510210</v>
      </c>
      <c r="M843" s="50">
        <v>-5931134069012350</v>
      </c>
      <c r="N843" s="29" t="s">
        <v>18977</v>
      </c>
      <c r="O843" s="29">
        <v>1</v>
      </c>
      <c r="P843" s="29">
        <v>0</v>
      </c>
      <c r="Q843" s="29" t="s">
        <v>19318</v>
      </c>
      <c r="R843" s="29" t="s">
        <v>8</v>
      </c>
      <c r="S843" s="29" t="s">
        <v>8</v>
      </c>
      <c r="T843" s="29" t="s">
        <v>8</v>
      </c>
      <c r="U843" s="29" t="s">
        <v>8</v>
      </c>
      <c r="V843" s="29" t="s">
        <v>8</v>
      </c>
      <c r="W843" s="29" t="s">
        <v>8</v>
      </c>
      <c r="X843" s="29" t="s">
        <v>8</v>
      </c>
      <c r="Y843" s="29" t="s">
        <v>8</v>
      </c>
      <c r="Z843" s="29" t="s">
        <v>8</v>
      </c>
      <c r="AA843" s="29" t="s">
        <v>8</v>
      </c>
      <c r="AB843" s="29" t="s">
        <v>8</v>
      </c>
      <c r="AC843" s="29" t="s">
        <v>8</v>
      </c>
      <c r="AD843" s="29" t="s">
        <v>8</v>
      </c>
      <c r="AE843" s="29" t="s">
        <v>8</v>
      </c>
      <c r="AF843" s="29" t="s">
        <v>8</v>
      </c>
      <c r="AG843" s="29" t="s">
        <v>8</v>
      </c>
      <c r="AH843" s="29" t="s">
        <v>8</v>
      </c>
      <c r="AI843" s="29" t="s">
        <v>8</v>
      </c>
      <c r="AJ843" s="29" t="s">
        <v>8</v>
      </c>
      <c r="AK843" s="29" t="s">
        <v>8</v>
      </c>
      <c r="AL843" s="29" t="s">
        <v>8</v>
      </c>
      <c r="AM843" s="29" t="s">
        <v>8</v>
      </c>
      <c r="AN843" s="29" t="s">
        <v>8</v>
      </c>
      <c r="AO843" s="29" t="s">
        <v>8</v>
      </c>
      <c r="AP843" s="29" t="s">
        <v>8</v>
      </c>
      <c r="AQ843" s="29" t="s">
        <v>8</v>
      </c>
      <c r="AR843" s="29" t="s">
        <v>8</v>
      </c>
      <c r="AS843" s="29" t="s">
        <v>8</v>
      </c>
      <c r="AT843" s="29" t="s">
        <v>8</v>
      </c>
      <c r="AU843" s="29" t="s">
        <v>8</v>
      </c>
      <c r="AV843" s="29" t="s">
        <v>8</v>
      </c>
      <c r="AW843" s="29" t="s">
        <v>8</v>
      </c>
      <c r="AX843" s="29" t="s">
        <v>8</v>
      </c>
      <c r="AY843" s="29" t="s">
        <v>8</v>
      </c>
      <c r="AZ843" s="29" t="s">
        <v>8</v>
      </c>
      <c r="BA843" s="29">
        <v>1</v>
      </c>
      <c r="BB843" s="29" t="s">
        <v>8</v>
      </c>
      <c r="BC843" s="29" t="s">
        <v>8</v>
      </c>
      <c r="BD843" s="29" t="s">
        <v>8</v>
      </c>
      <c r="BE843" s="29" t="s">
        <v>8</v>
      </c>
      <c r="BF843" s="29" t="s">
        <v>8</v>
      </c>
      <c r="BG843" s="29" t="s">
        <v>8</v>
      </c>
      <c r="BH843" s="29" t="s">
        <v>8</v>
      </c>
      <c r="BI843" s="29" t="s">
        <v>8</v>
      </c>
      <c r="BJ843" s="29" t="s">
        <v>8</v>
      </c>
      <c r="BK843" s="29" t="s">
        <v>8</v>
      </c>
      <c r="BL843" s="29" t="s">
        <v>8</v>
      </c>
      <c r="BM843" s="29" t="s">
        <v>8</v>
      </c>
      <c r="BN843" s="29" t="s">
        <v>8</v>
      </c>
      <c r="BO843" s="29" t="s">
        <v>8</v>
      </c>
      <c r="BP843" s="29" t="s">
        <v>8</v>
      </c>
      <c r="BQ843" s="29" t="s">
        <v>8</v>
      </c>
      <c r="BR843" s="29" t="s">
        <v>8</v>
      </c>
      <c r="BS843" s="29" t="s">
        <v>11982</v>
      </c>
      <c r="BT843" s="29" t="b">
        <v>1</v>
      </c>
      <c r="BU843" s="29" t="b">
        <v>0</v>
      </c>
      <c r="BV843" s="29" t="b">
        <v>1</v>
      </c>
      <c r="BW843" s="29" t="b">
        <v>0</v>
      </c>
      <c r="BX843" s="29" t="b">
        <v>0</v>
      </c>
      <c r="BY843" s="29" t="b">
        <v>0</v>
      </c>
      <c r="BZ843" s="29" t="b">
        <v>0</v>
      </c>
      <c r="CA843" s="29" t="b">
        <v>0</v>
      </c>
      <c r="CB843" s="29">
        <v>1</v>
      </c>
      <c r="CC843" s="29" t="s">
        <v>11983</v>
      </c>
      <c r="CD843" s="29" t="s">
        <v>11984</v>
      </c>
      <c r="CE843" s="29" t="s">
        <v>11985</v>
      </c>
      <c r="CF843" s="29" t="s">
        <v>11986</v>
      </c>
    </row>
    <row r="844" spans="1:84" x14ac:dyDescent="0.25">
      <c r="A844" s="29" t="s">
        <v>11987</v>
      </c>
      <c r="B844" s="29">
        <v>310410946642114</v>
      </c>
      <c r="C844" s="29">
        <v>8.9014103279466398E+19</v>
      </c>
      <c r="D844" s="29">
        <v>353118084379430</v>
      </c>
      <c r="E844" s="29">
        <v>33</v>
      </c>
      <c r="F844" s="29">
        <v>5</v>
      </c>
      <c r="G844" s="29">
        <v>1836</v>
      </c>
      <c r="H844" s="29">
        <v>1836</v>
      </c>
      <c r="I844" s="29" t="s">
        <v>11988</v>
      </c>
      <c r="J844" s="29" t="s">
        <v>11989</v>
      </c>
      <c r="K844" s="50">
        <v>2377724698821060</v>
      </c>
      <c r="L844" s="50">
        <v>9033856677306050</v>
      </c>
      <c r="M844" s="50">
        <v>-5848261204543340</v>
      </c>
      <c r="N844" s="29" t="s">
        <v>18977</v>
      </c>
      <c r="O844" s="29">
        <v>1</v>
      </c>
      <c r="P844" s="29">
        <v>0</v>
      </c>
      <c r="Q844" s="29" t="s">
        <v>19319</v>
      </c>
      <c r="R844" s="29" t="s">
        <v>8</v>
      </c>
      <c r="S844" s="29" t="s">
        <v>8</v>
      </c>
      <c r="T844" s="29" t="s">
        <v>8</v>
      </c>
      <c r="U844" s="29" t="s">
        <v>8</v>
      </c>
      <c r="V844" s="29" t="s">
        <v>8</v>
      </c>
      <c r="W844" s="29" t="s">
        <v>8</v>
      </c>
      <c r="X844" s="29" t="s">
        <v>8</v>
      </c>
      <c r="Y844" s="29" t="s">
        <v>8</v>
      </c>
      <c r="Z844" s="29" t="s">
        <v>8</v>
      </c>
      <c r="AA844" s="29" t="s">
        <v>8</v>
      </c>
      <c r="AB844" s="29" t="s">
        <v>8</v>
      </c>
      <c r="AC844" s="29" t="s">
        <v>8</v>
      </c>
      <c r="AD844" s="29" t="s">
        <v>8</v>
      </c>
      <c r="AE844" s="29" t="s">
        <v>8</v>
      </c>
      <c r="AF844" s="29" t="s">
        <v>8</v>
      </c>
      <c r="AG844" s="29" t="s">
        <v>8</v>
      </c>
      <c r="AH844" s="29" t="s">
        <v>8</v>
      </c>
      <c r="AI844" s="29" t="s">
        <v>8</v>
      </c>
      <c r="AJ844" s="29" t="s">
        <v>8</v>
      </c>
      <c r="AK844" s="29" t="s">
        <v>8</v>
      </c>
      <c r="AL844" s="29" t="s">
        <v>8</v>
      </c>
      <c r="AM844" s="29" t="s">
        <v>8</v>
      </c>
      <c r="AN844" s="29" t="s">
        <v>8</v>
      </c>
      <c r="AO844" s="29" t="s">
        <v>8</v>
      </c>
      <c r="AP844" s="29" t="s">
        <v>8</v>
      </c>
      <c r="AQ844" s="29" t="s">
        <v>8</v>
      </c>
      <c r="AR844" s="29" t="s">
        <v>8</v>
      </c>
      <c r="AS844" s="29" t="s">
        <v>8</v>
      </c>
      <c r="AT844" s="29" t="s">
        <v>8</v>
      </c>
      <c r="AU844" s="29" t="s">
        <v>8</v>
      </c>
      <c r="AV844" s="29" t="s">
        <v>8</v>
      </c>
      <c r="AW844" s="29" t="s">
        <v>8</v>
      </c>
      <c r="AX844" s="29" t="s">
        <v>8</v>
      </c>
      <c r="AY844" s="29" t="s">
        <v>8</v>
      </c>
      <c r="AZ844" s="29" t="s">
        <v>8</v>
      </c>
      <c r="BA844" s="29">
        <v>2</v>
      </c>
      <c r="BB844" s="29" t="s">
        <v>8</v>
      </c>
      <c r="BC844" s="29" t="s">
        <v>8</v>
      </c>
      <c r="BD844" s="29" t="s">
        <v>8</v>
      </c>
      <c r="BE844" s="29" t="s">
        <v>8</v>
      </c>
      <c r="BF844" s="29" t="s">
        <v>8</v>
      </c>
      <c r="BG844" s="29" t="s">
        <v>8</v>
      </c>
      <c r="BH844" s="29" t="s">
        <v>8</v>
      </c>
      <c r="BI844" s="29" t="s">
        <v>8</v>
      </c>
      <c r="BJ844" s="29" t="s">
        <v>8</v>
      </c>
      <c r="BK844" s="29" t="s">
        <v>8</v>
      </c>
      <c r="BL844" s="29" t="s">
        <v>8</v>
      </c>
      <c r="BM844" s="29" t="s">
        <v>8</v>
      </c>
      <c r="BN844" s="29" t="s">
        <v>8</v>
      </c>
      <c r="BO844" s="29" t="s">
        <v>8</v>
      </c>
      <c r="BP844" s="29" t="s">
        <v>8</v>
      </c>
      <c r="BQ844" s="29" t="s">
        <v>8</v>
      </c>
      <c r="BR844" s="29" t="s">
        <v>8</v>
      </c>
      <c r="BS844" s="29" t="s">
        <v>11990</v>
      </c>
      <c r="BT844" s="29" t="b">
        <v>1</v>
      </c>
      <c r="BU844" s="29" t="b">
        <v>0</v>
      </c>
      <c r="BV844" s="29" t="b">
        <v>1</v>
      </c>
      <c r="BW844" s="29" t="b">
        <v>0</v>
      </c>
      <c r="BX844" s="29" t="b">
        <v>0</v>
      </c>
      <c r="BY844" s="29" t="b">
        <v>0</v>
      </c>
      <c r="BZ844" s="29" t="b">
        <v>0</v>
      </c>
      <c r="CA844" s="29" t="b">
        <v>0</v>
      </c>
      <c r="CB844" s="29">
        <v>1</v>
      </c>
      <c r="CC844" s="29" t="s">
        <v>11991</v>
      </c>
      <c r="CD844" s="29" t="s">
        <v>11992</v>
      </c>
      <c r="CE844" s="29" t="s">
        <v>11993</v>
      </c>
      <c r="CF844" s="29" t="s">
        <v>11994</v>
      </c>
    </row>
    <row r="845" spans="1:84" x14ac:dyDescent="0.25">
      <c r="A845" s="29" t="s">
        <v>11995</v>
      </c>
      <c r="B845" s="29">
        <v>310410937271141</v>
      </c>
      <c r="C845" s="29">
        <v>8.9014103279372698E+19</v>
      </c>
      <c r="D845" s="29">
        <v>353118083209307</v>
      </c>
      <c r="E845" s="29">
        <v>33</v>
      </c>
      <c r="F845" s="29">
        <v>7</v>
      </c>
      <c r="G845" s="29">
        <v>1818</v>
      </c>
      <c r="H845" s="29">
        <v>1818</v>
      </c>
      <c r="I845" s="29" t="s">
        <v>11996</v>
      </c>
      <c r="J845" s="29" t="s">
        <v>11997</v>
      </c>
      <c r="K845" s="50">
        <v>2.37808324973149E+16</v>
      </c>
      <c r="L845" s="50">
        <v>9034027183046590</v>
      </c>
      <c r="M845" s="50">
        <v>-2951591298282410</v>
      </c>
      <c r="N845" s="29" t="s">
        <v>18972</v>
      </c>
      <c r="O845" s="29">
        <v>2</v>
      </c>
      <c r="P845" s="29">
        <v>0</v>
      </c>
      <c r="Q845" s="29" t="s">
        <v>8</v>
      </c>
      <c r="R845" s="29" t="s">
        <v>8</v>
      </c>
      <c r="S845" s="29" t="s">
        <v>8</v>
      </c>
      <c r="T845" s="29" t="s">
        <v>8</v>
      </c>
      <c r="U845" s="29" t="s">
        <v>8</v>
      </c>
      <c r="V845" s="29" t="s">
        <v>8</v>
      </c>
      <c r="W845" s="29" t="s">
        <v>8</v>
      </c>
      <c r="X845" s="29" t="s">
        <v>8</v>
      </c>
      <c r="Y845" s="29" t="s">
        <v>8</v>
      </c>
      <c r="Z845" s="29" t="s">
        <v>8</v>
      </c>
      <c r="AA845" s="29" t="s">
        <v>8</v>
      </c>
      <c r="AB845" s="29" t="s">
        <v>8</v>
      </c>
      <c r="AC845" s="29" t="s">
        <v>8</v>
      </c>
      <c r="AD845" s="29" t="s">
        <v>8</v>
      </c>
      <c r="AE845" s="29" t="s">
        <v>8</v>
      </c>
      <c r="AF845" s="29" t="s">
        <v>8</v>
      </c>
      <c r="AG845" s="29" t="s">
        <v>8</v>
      </c>
      <c r="AH845" s="29" t="s">
        <v>8</v>
      </c>
      <c r="AI845" s="29" t="s">
        <v>8</v>
      </c>
      <c r="AJ845" s="29" t="s">
        <v>8</v>
      </c>
      <c r="AK845" s="29" t="s">
        <v>8</v>
      </c>
      <c r="AL845" s="29" t="s">
        <v>8</v>
      </c>
      <c r="AM845" s="29" t="s">
        <v>8</v>
      </c>
      <c r="AN845" s="29" t="s">
        <v>8</v>
      </c>
      <c r="AO845" s="29" t="s">
        <v>8</v>
      </c>
      <c r="AP845" s="29" t="s">
        <v>8</v>
      </c>
      <c r="AQ845" s="29" t="s">
        <v>8</v>
      </c>
      <c r="AR845" s="29" t="s">
        <v>8</v>
      </c>
      <c r="AS845" s="29" t="s">
        <v>8</v>
      </c>
      <c r="AT845" s="29">
        <v>3</v>
      </c>
      <c r="AU845" s="29" t="s">
        <v>8</v>
      </c>
      <c r="AV845" s="29">
        <v>2</v>
      </c>
      <c r="AW845" s="29">
        <v>4</v>
      </c>
      <c r="AX845" s="29">
        <v>0</v>
      </c>
      <c r="AY845" s="29">
        <v>30</v>
      </c>
      <c r="AZ845" s="29">
        <v>0</v>
      </c>
      <c r="BA845" s="29" t="s">
        <v>8</v>
      </c>
      <c r="BB845" s="29" t="s">
        <v>8</v>
      </c>
      <c r="BC845" s="29" t="s">
        <v>8</v>
      </c>
      <c r="BD845" s="29" t="s">
        <v>8</v>
      </c>
      <c r="BE845" s="29" t="s">
        <v>8</v>
      </c>
      <c r="BF845" s="29" t="s">
        <v>8</v>
      </c>
      <c r="BG845" s="29" t="s">
        <v>8</v>
      </c>
      <c r="BH845" s="29" t="s">
        <v>8</v>
      </c>
      <c r="BI845" s="29" t="s">
        <v>8</v>
      </c>
      <c r="BJ845" s="29" t="s">
        <v>8</v>
      </c>
      <c r="BK845" s="29" t="s">
        <v>8</v>
      </c>
      <c r="BL845" s="29" t="s">
        <v>8</v>
      </c>
      <c r="BM845" s="29" t="s">
        <v>8</v>
      </c>
      <c r="BN845" s="29" t="s">
        <v>8</v>
      </c>
      <c r="BO845" s="29" t="s">
        <v>8</v>
      </c>
      <c r="BP845" s="29" t="s">
        <v>8</v>
      </c>
      <c r="BQ845" s="29" t="s">
        <v>8</v>
      </c>
      <c r="BR845" s="29" t="s">
        <v>8</v>
      </c>
      <c r="BS845" s="29" t="s">
        <v>6560</v>
      </c>
      <c r="BT845" s="29" t="b">
        <v>0</v>
      </c>
      <c r="BU845" s="29" t="b">
        <v>1</v>
      </c>
      <c r="BV845" s="29" t="b">
        <v>0</v>
      </c>
      <c r="BW845" s="29" t="b">
        <v>1</v>
      </c>
      <c r="BX845" s="29" t="b">
        <v>0</v>
      </c>
      <c r="BY845" s="29" t="b">
        <v>0</v>
      </c>
      <c r="BZ845" s="29" t="b">
        <v>0</v>
      </c>
      <c r="CA845" s="29" t="b">
        <v>0</v>
      </c>
      <c r="CB845" s="29">
        <v>1</v>
      </c>
      <c r="CC845" s="29" t="s">
        <v>11998</v>
      </c>
      <c r="CD845" s="29" t="s">
        <v>11999</v>
      </c>
      <c r="CE845" s="29" t="s">
        <v>12000</v>
      </c>
      <c r="CF845" s="29" t="s">
        <v>12001</v>
      </c>
    </row>
    <row r="846" spans="1:84" x14ac:dyDescent="0.25">
      <c r="A846" s="29" t="s">
        <v>12002</v>
      </c>
      <c r="B846" s="29">
        <v>310410937271141</v>
      </c>
      <c r="C846" s="29">
        <v>8.9014103279372698E+19</v>
      </c>
      <c r="D846" s="29">
        <v>353118083209307</v>
      </c>
      <c r="E846" s="29">
        <v>33</v>
      </c>
      <c r="F846" s="29">
        <v>9</v>
      </c>
      <c r="G846" s="29">
        <v>1820</v>
      </c>
      <c r="H846" s="29">
        <v>1820</v>
      </c>
      <c r="I846" s="29" t="s">
        <v>12003</v>
      </c>
      <c r="J846" s="29" t="s">
        <v>12004</v>
      </c>
      <c r="K846" s="50">
        <v>2.37806615589033E+16</v>
      </c>
      <c r="L846" s="50">
        <v>9034032862995380</v>
      </c>
      <c r="M846" s="50">
        <v>-4230595264440660</v>
      </c>
      <c r="N846" s="29" t="s">
        <v>18972</v>
      </c>
      <c r="O846" s="29">
        <v>2</v>
      </c>
      <c r="P846" s="29">
        <v>0</v>
      </c>
      <c r="Q846" s="29" t="s">
        <v>18982</v>
      </c>
      <c r="R846" s="29" t="s">
        <v>8</v>
      </c>
      <c r="S846" s="29" t="s">
        <v>8</v>
      </c>
      <c r="T846" s="29" t="s">
        <v>8</v>
      </c>
      <c r="U846" s="29" t="s">
        <v>8</v>
      </c>
      <c r="V846" s="29">
        <v>5</v>
      </c>
      <c r="W846" s="29" t="s">
        <v>12005</v>
      </c>
      <c r="X846" s="29">
        <v>0</v>
      </c>
      <c r="Y846" s="29" t="s">
        <v>8</v>
      </c>
      <c r="Z846" s="29">
        <v>1</v>
      </c>
      <c r="AA846" s="29" t="s">
        <v>18990</v>
      </c>
      <c r="AB846" s="29" t="s">
        <v>18974</v>
      </c>
      <c r="AC846" s="29" t="s">
        <v>8</v>
      </c>
      <c r="AD846" s="29" t="s">
        <v>8</v>
      </c>
      <c r="AE846" s="29" t="s">
        <v>8</v>
      </c>
      <c r="AF846" s="29" t="s">
        <v>8</v>
      </c>
      <c r="AG846" s="29" t="s">
        <v>8</v>
      </c>
      <c r="AH846" s="29" t="s">
        <v>8</v>
      </c>
      <c r="AI846" s="29" t="s">
        <v>8</v>
      </c>
      <c r="AJ846" s="29" t="s">
        <v>8</v>
      </c>
      <c r="AK846" s="29" t="s">
        <v>8</v>
      </c>
      <c r="AL846" s="29" t="s">
        <v>8</v>
      </c>
      <c r="AM846" s="29" t="s">
        <v>8</v>
      </c>
      <c r="AN846" s="29" t="s">
        <v>8</v>
      </c>
      <c r="AO846" s="29" t="s">
        <v>8</v>
      </c>
      <c r="AP846" s="29" t="s">
        <v>8</v>
      </c>
      <c r="AQ846" s="29" t="s">
        <v>8</v>
      </c>
      <c r="AR846" s="29" t="s">
        <v>8</v>
      </c>
      <c r="AS846" s="29" t="s">
        <v>8</v>
      </c>
      <c r="AT846" s="29" t="s">
        <v>8</v>
      </c>
      <c r="AU846" s="29" t="s">
        <v>8</v>
      </c>
      <c r="AV846" s="29" t="s">
        <v>8</v>
      </c>
      <c r="AW846" s="29" t="s">
        <v>8</v>
      </c>
      <c r="AX846" s="29" t="s">
        <v>8</v>
      </c>
      <c r="AY846" s="29" t="s">
        <v>8</v>
      </c>
      <c r="AZ846" s="29" t="s">
        <v>8</v>
      </c>
      <c r="BA846" s="29" t="s">
        <v>8</v>
      </c>
      <c r="BB846" s="29" t="s">
        <v>8</v>
      </c>
      <c r="BC846" s="29" t="s">
        <v>8</v>
      </c>
      <c r="BD846" s="29" t="s">
        <v>8</v>
      </c>
      <c r="BE846" s="29" t="s">
        <v>8</v>
      </c>
      <c r="BF846" s="29" t="s">
        <v>8</v>
      </c>
      <c r="BG846" s="29" t="s">
        <v>8</v>
      </c>
      <c r="BH846" s="29" t="s">
        <v>8</v>
      </c>
      <c r="BI846" s="29" t="s">
        <v>8</v>
      </c>
      <c r="BJ846" s="29" t="s">
        <v>8</v>
      </c>
      <c r="BK846" s="29" t="s">
        <v>8</v>
      </c>
      <c r="BL846" s="29" t="s">
        <v>8</v>
      </c>
      <c r="BM846" s="29" t="s">
        <v>8</v>
      </c>
      <c r="BN846" s="29" t="s">
        <v>8</v>
      </c>
      <c r="BO846" s="29" t="s">
        <v>8</v>
      </c>
      <c r="BP846" s="29" t="s">
        <v>8</v>
      </c>
      <c r="BQ846" s="29" t="s">
        <v>8</v>
      </c>
      <c r="BR846" s="29" t="s">
        <v>8</v>
      </c>
      <c r="BS846" s="29" t="s">
        <v>6560</v>
      </c>
      <c r="BT846" s="29" t="b">
        <v>0</v>
      </c>
      <c r="BU846" s="29" t="b">
        <v>1</v>
      </c>
      <c r="BV846" s="29" t="b">
        <v>0</v>
      </c>
      <c r="BW846" s="29" t="b">
        <v>1</v>
      </c>
      <c r="BX846" s="29" t="b">
        <v>0</v>
      </c>
      <c r="BY846" s="29" t="b">
        <v>0</v>
      </c>
      <c r="BZ846" s="29" t="b">
        <v>0</v>
      </c>
      <c r="CA846" s="29" t="b">
        <v>0</v>
      </c>
      <c r="CB846" s="29">
        <v>1</v>
      </c>
      <c r="CC846" s="29" t="s">
        <v>12006</v>
      </c>
      <c r="CD846" s="29" t="s">
        <v>12007</v>
      </c>
      <c r="CE846" s="29" t="s">
        <v>12008</v>
      </c>
      <c r="CF846" s="29" t="s">
        <v>12009</v>
      </c>
    </row>
    <row r="847" spans="1:84" x14ac:dyDescent="0.25">
      <c r="A847" s="29" t="s">
        <v>12010</v>
      </c>
      <c r="B847" s="29">
        <v>310410937271141</v>
      </c>
      <c r="C847" s="29">
        <v>8.9014103279372698E+19</v>
      </c>
      <c r="D847" s="29">
        <v>353118083209307</v>
      </c>
      <c r="E847" s="29">
        <v>33</v>
      </c>
      <c r="F847" s="29">
        <v>9</v>
      </c>
      <c r="G847" s="29">
        <v>1821</v>
      </c>
      <c r="H847" s="29">
        <v>1821</v>
      </c>
      <c r="I847" s="29" t="s">
        <v>12011</v>
      </c>
      <c r="J847" s="29" t="s">
        <v>12012</v>
      </c>
      <c r="K847" s="50">
        <v>237799621438627</v>
      </c>
      <c r="L847" s="50">
        <v>9034027256605700</v>
      </c>
      <c r="M847" s="50">
        <v>-3814057636814660</v>
      </c>
      <c r="N847" s="29" t="s">
        <v>18972</v>
      </c>
      <c r="O847" s="29">
        <v>2</v>
      </c>
      <c r="P847" s="29">
        <v>0</v>
      </c>
      <c r="Q847" s="29" t="s">
        <v>18991</v>
      </c>
      <c r="R847" s="29" t="s">
        <v>8</v>
      </c>
      <c r="S847" s="29" t="s">
        <v>8</v>
      </c>
      <c r="T847" s="29" t="s">
        <v>8</v>
      </c>
      <c r="U847" s="29" t="s">
        <v>8</v>
      </c>
      <c r="V847" s="29">
        <v>5</v>
      </c>
      <c r="W847" s="29" t="s">
        <v>12005</v>
      </c>
      <c r="X847" s="29">
        <v>0</v>
      </c>
      <c r="Y847" s="29" t="s">
        <v>8</v>
      </c>
      <c r="Z847" s="29">
        <v>1</v>
      </c>
      <c r="AA847" s="29" t="s">
        <v>18982</v>
      </c>
      <c r="AB847" s="29" t="s">
        <v>18998</v>
      </c>
      <c r="AC847" s="29" t="s">
        <v>8</v>
      </c>
      <c r="AD847" s="29" t="s">
        <v>8</v>
      </c>
      <c r="AE847" s="29" t="s">
        <v>8</v>
      </c>
      <c r="AF847" s="29" t="s">
        <v>8</v>
      </c>
      <c r="AG847" s="29" t="s">
        <v>8</v>
      </c>
      <c r="AH847" s="29" t="s">
        <v>8</v>
      </c>
      <c r="AI847" s="29" t="s">
        <v>8</v>
      </c>
      <c r="AJ847" s="29" t="s">
        <v>8</v>
      </c>
      <c r="AK847" s="29" t="s">
        <v>8</v>
      </c>
      <c r="AL847" s="29" t="s">
        <v>8</v>
      </c>
      <c r="AM847" s="29" t="s">
        <v>8</v>
      </c>
      <c r="AN847" s="29" t="s">
        <v>8</v>
      </c>
      <c r="AO847" s="29" t="s">
        <v>8</v>
      </c>
      <c r="AP847" s="29" t="s">
        <v>8</v>
      </c>
      <c r="AQ847" s="29" t="s">
        <v>8</v>
      </c>
      <c r="AR847" s="29" t="s">
        <v>8</v>
      </c>
      <c r="AS847" s="29" t="s">
        <v>8</v>
      </c>
      <c r="AT847" s="29" t="s">
        <v>8</v>
      </c>
      <c r="AU847" s="29" t="s">
        <v>8</v>
      </c>
      <c r="AV847" s="29" t="s">
        <v>8</v>
      </c>
      <c r="AW847" s="29" t="s">
        <v>8</v>
      </c>
      <c r="AX847" s="29" t="s">
        <v>8</v>
      </c>
      <c r="AY847" s="29" t="s">
        <v>8</v>
      </c>
      <c r="AZ847" s="29" t="s">
        <v>8</v>
      </c>
      <c r="BA847" s="29" t="s">
        <v>8</v>
      </c>
      <c r="BB847" s="29" t="s">
        <v>8</v>
      </c>
      <c r="BC847" s="29" t="s">
        <v>8</v>
      </c>
      <c r="BD847" s="29" t="s">
        <v>8</v>
      </c>
      <c r="BE847" s="29" t="s">
        <v>8</v>
      </c>
      <c r="BF847" s="29" t="s">
        <v>8</v>
      </c>
      <c r="BG847" s="29" t="s">
        <v>8</v>
      </c>
      <c r="BH847" s="29" t="s">
        <v>8</v>
      </c>
      <c r="BI847" s="29" t="s">
        <v>8</v>
      </c>
      <c r="BJ847" s="29" t="s">
        <v>8</v>
      </c>
      <c r="BK847" s="29" t="s">
        <v>8</v>
      </c>
      <c r="BL847" s="29" t="s">
        <v>8</v>
      </c>
      <c r="BM847" s="29" t="s">
        <v>8</v>
      </c>
      <c r="BN847" s="29" t="s">
        <v>8</v>
      </c>
      <c r="BO847" s="29" t="s">
        <v>8</v>
      </c>
      <c r="BP847" s="29" t="s">
        <v>8</v>
      </c>
      <c r="BQ847" s="29" t="s">
        <v>8</v>
      </c>
      <c r="BR847" s="29" t="s">
        <v>8</v>
      </c>
      <c r="BS847" s="29" t="s">
        <v>6560</v>
      </c>
      <c r="BT847" s="29" t="b">
        <v>0</v>
      </c>
      <c r="BU847" s="29" t="b">
        <v>1</v>
      </c>
      <c r="BV847" s="29" t="b">
        <v>0</v>
      </c>
      <c r="BW847" s="29" t="b">
        <v>1</v>
      </c>
      <c r="BX847" s="29" t="b">
        <v>0</v>
      </c>
      <c r="BY847" s="29" t="b">
        <v>0</v>
      </c>
      <c r="BZ847" s="29" t="b">
        <v>0</v>
      </c>
      <c r="CA847" s="29" t="b">
        <v>0</v>
      </c>
      <c r="CB847" s="29">
        <v>1</v>
      </c>
      <c r="CC847" s="29" t="s">
        <v>12013</v>
      </c>
      <c r="CD847" s="29" t="s">
        <v>12014</v>
      </c>
      <c r="CE847" s="29" t="s">
        <v>12015</v>
      </c>
      <c r="CF847" s="29" t="s">
        <v>12016</v>
      </c>
    </row>
    <row r="848" spans="1:84" x14ac:dyDescent="0.25">
      <c r="A848" s="29" t="s">
        <v>12017</v>
      </c>
      <c r="B848" s="29">
        <v>310410937271141</v>
      </c>
      <c r="C848" s="29">
        <v>8.9014103279372698E+19</v>
      </c>
      <c r="D848" s="29">
        <v>353118083209307</v>
      </c>
      <c r="E848" s="29">
        <v>33</v>
      </c>
      <c r="F848" s="29">
        <v>7</v>
      </c>
      <c r="G848" s="29">
        <v>1819</v>
      </c>
      <c r="H848" s="29">
        <v>1819</v>
      </c>
      <c r="I848" s="29" t="s">
        <v>12018</v>
      </c>
      <c r="J848" s="29" t="s">
        <v>12019</v>
      </c>
      <c r="K848" s="50">
        <v>2377971314791550</v>
      </c>
      <c r="L848" s="50">
        <v>9034110914288280</v>
      </c>
      <c r="M848" s="50">
        <v>-3.43602299094891E+16</v>
      </c>
      <c r="N848" s="29" t="s">
        <v>18972</v>
      </c>
      <c r="O848" s="29">
        <v>2</v>
      </c>
      <c r="P848" s="29">
        <v>0</v>
      </c>
      <c r="Q848" s="29" t="s">
        <v>8</v>
      </c>
      <c r="R848" s="29" t="s">
        <v>8</v>
      </c>
      <c r="S848" s="29" t="s">
        <v>8</v>
      </c>
      <c r="T848" s="29" t="s">
        <v>8</v>
      </c>
      <c r="U848" s="29" t="s">
        <v>8</v>
      </c>
      <c r="V848" s="29" t="s">
        <v>8</v>
      </c>
      <c r="W848" s="29" t="s">
        <v>8</v>
      </c>
      <c r="X848" s="29" t="s">
        <v>8</v>
      </c>
      <c r="Y848" s="29" t="s">
        <v>8</v>
      </c>
      <c r="Z848" s="29" t="s">
        <v>8</v>
      </c>
      <c r="AA848" s="29" t="s">
        <v>8</v>
      </c>
      <c r="AB848" s="29" t="s">
        <v>8</v>
      </c>
      <c r="AC848" s="29" t="s">
        <v>8</v>
      </c>
      <c r="AD848" s="29" t="s">
        <v>8</v>
      </c>
      <c r="AE848" s="29" t="s">
        <v>8</v>
      </c>
      <c r="AF848" s="29" t="s">
        <v>8</v>
      </c>
      <c r="AG848" s="29" t="s">
        <v>8</v>
      </c>
      <c r="AH848" s="29" t="s">
        <v>8</v>
      </c>
      <c r="AI848" s="29" t="s">
        <v>8</v>
      </c>
      <c r="AJ848" s="29" t="s">
        <v>8</v>
      </c>
      <c r="AK848" s="29" t="s">
        <v>8</v>
      </c>
      <c r="AL848" s="29" t="s">
        <v>8</v>
      </c>
      <c r="AM848" s="29" t="s">
        <v>8</v>
      </c>
      <c r="AN848" s="29" t="s">
        <v>8</v>
      </c>
      <c r="AO848" s="29" t="s">
        <v>8</v>
      </c>
      <c r="AP848" s="29" t="s">
        <v>8</v>
      </c>
      <c r="AQ848" s="29" t="s">
        <v>8</v>
      </c>
      <c r="AR848" s="29" t="s">
        <v>8</v>
      </c>
      <c r="AS848" s="29" t="s">
        <v>8</v>
      </c>
      <c r="AT848" s="29">
        <v>3</v>
      </c>
      <c r="AU848" s="29" t="s">
        <v>8</v>
      </c>
      <c r="AV848" s="29">
        <v>2</v>
      </c>
      <c r="AW848" s="29">
        <v>6</v>
      </c>
      <c r="AX848" s="29">
        <v>0</v>
      </c>
      <c r="AY848" s="29">
        <v>30</v>
      </c>
      <c r="AZ848" s="29">
        <v>0</v>
      </c>
      <c r="BA848" s="29" t="s">
        <v>8</v>
      </c>
      <c r="BB848" s="29" t="s">
        <v>8</v>
      </c>
      <c r="BC848" s="29" t="s">
        <v>8</v>
      </c>
      <c r="BD848" s="29" t="s">
        <v>8</v>
      </c>
      <c r="BE848" s="29" t="s">
        <v>8</v>
      </c>
      <c r="BF848" s="29" t="s">
        <v>8</v>
      </c>
      <c r="BG848" s="29" t="s">
        <v>8</v>
      </c>
      <c r="BH848" s="29" t="s">
        <v>8</v>
      </c>
      <c r="BI848" s="29" t="s">
        <v>8</v>
      </c>
      <c r="BJ848" s="29" t="s">
        <v>8</v>
      </c>
      <c r="BK848" s="29" t="s">
        <v>8</v>
      </c>
      <c r="BL848" s="29" t="s">
        <v>8</v>
      </c>
      <c r="BM848" s="29" t="s">
        <v>8</v>
      </c>
      <c r="BN848" s="29" t="s">
        <v>8</v>
      </c>
      <c r="BO848" s="29" t="s">
        <v>8</v>
      </c>
      <c r="BP848" s="29" t="s">
        <v>8</v>
      </c>
      <c r="BQ848" s="29" t="s">
        <v>8</v>
      </c>
      <c r="BR848" s="29" t="s">
        <v>8</v>
      </c>
      <c r="BS848" s="29" t="s">
        <v>6560</v>
      </c>
      <c r="BT848" s="29" t="b">
        <v>0</v>
      </c>
      <c r="BU848" s="29" t="b">
        <v>1</v>
      </c>
      <c r="BV848" s="29" t="b">
        <v>0</v>
      </c>
      <c r="BW848" s="29" t="b">
        <v>1</v>
      </c>
      <c r="BX848" s="29" t="b">
        <v>0</v>
      </c>
      <c r="BY848" s="29" t="b">
        <v>0</v>
      </c>
      <c r="BZ848" s="29" t="b">
        <v>0</v>
      </c>
      <c r="CA848" s="29" t="b">
        <v>0</v>
      </c>
      <c r="CB848" s="29">
        <v>1</v>
      </c>
      <c r="CC848" s="29" t="s">
        <v>12020</v>
      </c>
      <c r="CD848" s="29" t="s">
        <v>12021</v>
      </c>
      <c r="CE848" s="29" t="s">
        <v>12022</v>
      </c>
      <c r="CF848" s="29" t="s">
        <v>12023</v>
      </c>
    </row>
    <row r="849" spans="1:84" x14ac:dyDescent="0.25">
      <c r="A849" s="29" t="s">
        <v>12024</v>
      </c>
      <c r="B849" s="29">
        <v>310410937271141</v>
      </c>
      <c r="C849" s="29">
        <v>8.9014103279372698E+19</v>
      </c>
      <c r="D849" s="29">
        <v>353118083209307</v>
      </c>
      <c r="E849" s="29">
        <v>33</v>
      </c>
      <c r="F849" s="29">
        <v>9</v>
      </c>
      <c r="G849" s="29">
        <v>1822</v>
      </c>
      <c r="H849" s="29">
        <v>1822</v>
      </c>
      <c r="I849" s="29" t="s">
        <v>12025</v>
      </c>
      <c r="J849" s="29" t="s">
        <v>12026</v>
      </c>
      <c r="K849" s="50">
        <v>2.37791869409399E+16</v>
      </c>
      <c r="L849" s="50">
        <v>9034004073032950</v>
      </c>
      <c r="M849" s="50">
        <v>-3.71593654378042E+16</v>
      </c>
      <c r="N849" s="29" t="s">
        <v>18972</v>
      </c>
      <c r="O849" s="29">
        <v>2</v>
      </c>
      <c r="P849" s="29">
        <v>0</v>
      </c>
      <c r="Q849" s="29" t="s">
        <v>18985</v>
      </c>
      <c r="R849" s="29" t="s">
        <v>8</v>
      </c>
      <c r="S849" s="29" t="s">
        <v>8</v>
      </c>
      <c r="T849" s="29" t="s">
        <v>8</v>
      </c>
      <c r="U849" s="29" t="s">
        <v>8</v>
      </c>
      <c r="V849" s="29">
        <v>5</v>
      </c>
      <c r="W849" s="29" t="s">
        <v>12005</v>
      </c>
      <c r="X849" s="29">
        <v>0</v>
      </c>
      <c r="Y849" s="29" t="s">
        <v>8</v>
      </c>
      <c r="Z849" s="29">
        <v>1</v>
      </c>
      <c r="AA849" s="29" t="s">
        <v>18974</v>
      </c>
      <c r="AB849" s="29" t="s">
        <v>19003</v>
      </c>
      <c r="AC849" s="29" t="s">
        <v>8</v>
      </c>
      <c r="AD849" s="29" t="s">
        <v>8</v>
      </c>
      <c r="AE849" s="29" t="s">
        <v>8</v>
      </c>
      <c r="AF849" s="29" t="s">
        <v>8</v>
      </c>
      <c r="AG849" s="29" t="s">
        <v>8</v>
      </c>
      <c r="AH849" s="29" t="s">
        <v>8</v>
      </c>
      <c r="AI849" s="29" t="s">
        <v>8</v>
      </c>
      <c r="AJ849" s="29" t="s">
        <v>8</v>
      </c>
      <c r="AK849" s="29" t="s">
        <v>8</v>
      </c>
      <c r="AL849" s="29" t="s">
        <v>8</v>
      </c>
      <c r="AM849" s="29" t="s">
        <v>8</v>
      </c>
      <c r="AN849" s="29" t="s">
        <v>8</v>
      </c>
      <c r="AO849" s="29" t="s">
        <v>8</v>
      </c>
      <c r="AP849" s="29" t="s">
        <v>8</v>
      </c>
      <c r="AQ849" s="29" t="s">
        <v>8</v>
      </c>
      <c r="AR849" s="29" t="s">
        <v>8</v>
      </c>
      <c r="AS849" s="29" t="s">
        <v>8</v>
      </c>
      <c r="AT849" s="29" t="s">
        <v>8</v>
      </c>
      <c r="AU849" s="29" t="s">
        <v>8</v>
      </c>
      <c r="AV849" s="29" t="s">
        <v>8</v>
      </c>
      <c r="AW849" s="29" t="s">
        <v>8</v>
      </c>
      <c r="AX849" s="29" t="s">
        <v>8</v>
      </c>
      <c r="AY849" s="29" t="s">
        <v>8</v>
      </c>
      <c r="AZ849" s="29" t="s">
        <v>8</v>
      </c>
      <c r="BA849" s="29" t="s">
        <v>8</v>
      </c>
      <c r="BB849" s="29" t="s">
        <v>8</v>
      </c>
      <c r="BC849" s="29" t="s">
        <v>8</v>
      </c>
      <c r="BD849" s="29" t="s">
        <v>8</v>
      </c>
      <c r="BE849" s="29" t="s">
        <v>8</v>
      </c>
      <c r="BF849" s="29" t="s">
        <v>8</v>
      </c>
      <c r="BG849" s="29" t="s">
        <v>8</v>
      </c>
      <c r="BH849" s="29" t="s">
        <v>8</v>
      </c>
      <c r="BI849" s="29" t="s">
        <v>8</v>
      </c>
      <c r="BJ849" s="29" t="s">
        <v>8</v>
      </c>
      <c r="BK849" s="29" t="s">
        <v>8</v>
      </c>
      <c r="BL849" s="29" t="s">
        <v>8</v>
      </c>
      <c r="BM849" s="29" t="s">
        <v>8</v>
      </c>
      <c r="BN849" s="29" t="s">
        <v>8</v>
      </c>
      <c r="BO849" s="29" t="s">
        <v>8</v>
      </c>
      <c r="BP849" s="29" t="s">
        <v>8</v>
      </c>
      <c r="BQ849" s="29" t="s">
        <v>8</v>
      </c>
      <c r="BR849" s="29" t="s">
        <v>8</v>
      </c>
      <c r="BS849" s="29" t="s">
        <v>6560</v>
      </c>
      <c r="BT849" s="29" t="b">
        <v>0</v>
      </c>
      <c r="BU849" s="29" t="b">
        <v>1</v>
      </c>
      <c r="BV849" s="29" t="b">
        <v>0</v>
      </c>
      <c r="BW849" s="29" t="b">
        <v>1</v>
      </c>
      <c r="BX849" s="29" t="b">
        <v>0</v>
      </c>
      <c r="BY849" s="29" t="b">
        <v>0</v>
      </c>
      <c r="BZ849" s="29" t="b">
        <v>0</v>
      </c>
      <c r="CA849" s="29" t="b">
        <v>0</v>
      </c>
      <c r="CB849" s="29">
        <v>1</v>
      </c>
      <c r="CC849" s="29" t="s">
        <v>12027</v>
      </c>
      <c r="CD849" s="29" t="s">
        <v>12028</v>
      </c>
      <c r="CE849" s="29" t="s">
        <v>12029</v>
      </c>
      <c r="CF849" s="29" t="s">
        <v>12030</v>
      </c>
    </row>
    <row r="850" spans="1:84" x14ac:dyDescent="0.25">
      <c r="A850" s="29" t="s">
        <v>12031</v>
      </c>
      <c r="B850" s="29">
        <v>310410937271141</v>
      </c>
      <c r="C850" s="29">
        <v>8.9014103279372698E+19</v>
      </c>
      <c r="D850" s="29">
        <v>353118083209307</v>
      </c>
      <c r="E850" s="29">
        <v>33</v>
      </c>
      <c r="F850" s="29">
        <v>3</v>
      </c>
      <c r="G850" s="29">
        <v>1823</v>
      </c>
      <c r="H850" s="29">
        <v>1823</v>
      </c>
      <c r="I850" s="29" t="s">
        <v>12032</v>
      </c>
      <c r="J850" s="29" t="s">
        <v>12033</v>
      </c>
      <c r="K850" s="50">
        <v>2377223183620570</v>
      </c>
      <c r="L850" s="50">
        <v>9034598550746110</v>
      </c>
      <c r="M850" s="50">
        <v>-3541040822803570</v>
      </c>
      <c r="N850" s="29" t="s">
        <v>18977</v>
      </c>
      <c r="O850" s="29">
        <v>2</v>
      </c>
      <c r="P850" s="29">
        <v>0</v>
      </c>
      <c r="Q850" s="29" t="s">
        <v>19320</v>
      </c>
      <c r="R850" s="29" t="s">
        <v>8</v>
      </c>
      <c r="S850" s="29" t="s">
        <v>8</v>
      </c>
      <c r="T850" s="29" t="s">
        <v>8</v>
      </c>
      <c r="U850" s="29" t="s">
        <v>8</v>
      </c>
      <c r="V850" s="29" t="s">
        <v>8</v>
      </c>
      <c r="W850" s="29" t="s">
        <v>8</v>
      </c>
      <c r="X850" s="29" t="s">
        <v>8</v>
      </c>
      <c r="Y850" s="29" t="s">
        <v>8</v>
      </c>
      <c r="Z850" s="29" t="s">
        <v>8</v>
      </c>
      <c r="AA850" s="29" t="s">
        <v>8</v>
      </c>
      <c r="AB850" s="29" t="s">
        <v>8</v>
      </c>
      <c r="AC850" s="29" t="s">
        <v>8</v>
      </c>
      <c r="AD850" s="29" t="s">
        <v>8</v>
      </c>
      <c r="AE850" s="29" t="s">
        <v>8</v>
      </c>
      <c r="AF850" s="29" t="s">
        <v>8</v>
      </c>
      <c r="AG850" s="29">
        <v>1</v>
      </c>
      <c r="AH850" s="29">
        <v>6</v>
      </c>
      <c r="AI850" s="29" t="s">
        <v>19321</v>
      </c>
    </row>
    <row r="851" spans="1:84" x14ac:dyDescent="0.25">
      <c r="A851" s="29" t="s">
        <v>19322</v>
      </c>
      <c r="B851" s="29">
        <v>1</v>
      </c>
      <c r="C851" s="29" t="s">
        <v>18989</v>
      </c>
      <c r="D851" s="29" t="s">
        <v>19323</v>
      </c>
      <c r="E851" s="29" t="s">
        <v>8</v>
      </c>
      <c r="F851" s="29" t="s">
        <v>8</v>
      </c>
      <c r="G851" s="29" t="s">
        <v>8</v>
      </c>
      <c r="H851" s="29" t="s">
        <v>8</v>
      </c>
      <c r="I851" s="29" t="s">
        <v>8</v>
      </c>
      <c r="J851" s="29" t="s">
        <v>8</v>
      </c>
      <c r="K851" s="29" t="s">
        <v>8</v>
      </c>
      <c r="L851" s="29" t="s">
        <v>8</v>
      </c>
      <c r="M851" s="29" t="s">
        <v>8</v>
      </c>
      <c r="N851" s="29" t="s">
        <v>8</v>
      </c>
      <c r="O851" s="29" t="s">
        <v>8</v>
      </c>
      <c r="P851" s="29" t="s">
        <v>8</v>
      </c>
      <c r="Q851" s="29" t="s">
        <v>8</v>
      </c>
      <c r="R851" s="29" t="s">
        <v>8</v>
      </c>
      <c r="S851" s="29" t="s">
        <v>8</v>
      </c>
      <c r="T851" s="29" t="s">
        <v>8</v>
      </c>
      <c r="U851" s="29" t="s">
        <v>8</v>
      </c>
      <c r="V851" s="29" t="s">
        <v>8</v>
      </c>
      <c r="W851" s="29" t="s">
        <v>8</v>
      </c>
      <c r="X851" s="29" t="s">
        <v>8</v>
      </c>
      <c r="Y851" s="29" t="s">
        <v>8</v>
      </c>
      <c r="Z851" s="29" t="s">
        <v>8</v>
      </c>
      <c r="AA851" s="29" t="s">
        <v>8</v>
      </c>
      <c r="AB851" s="29" t="s">
        <v>8</v>
      </c>
      <c r="AC851" s="29" t="s">
        <v>8</v>
      </c>
      <c r="AD851" s="29" t="s">
        <v>8</v>
      </c>
      <c r="AE851" s="29" t="s">
        <v>8</v>
      </c>
      <c r="AF851" s="29" t="s">
        <v>8</v>
      </c>
      <c r="AG851" s="29" t="s">
        <v>8</v>
      </c>
      <c r="AH851" s="29" t="s">
        <v>8</v>
      </c>
      <c r="AI851" s="29" t="s">
        <v>8</v>
      </c>
      <c r="AJ851" s="29" t="s">
        <v>8</v>
      </c>
      <c r="AK851" s="29" t="s">
        <v>6560</v>
      </c>
      <c r="AL851" s="29" t="b">
        <v>0</v>
      </c>
      <c r="AM851" s="29" t="b">
        <v>1</v>
      </c>
      <c r="AN851" s="29" t="b">
        <v>0</v>
      </c>
      <c r="AO851" s="29" t="b">
        <v>1</v>
      </c>
      <c r="AP851" s="29" t="b">
        <v>0</v>
      </c>
      <c r="AQ851" s="29" t="b">
        <v>0</v>
      </c>
      <c r="AR851" s="29" t="b">
        <v>0</v>
      </c>
      <c r="AS851" s="29" t="b">
        <v>0</v>
      </c>
      <c r="AT851" s="29">
        <v>1</v>
      </c>
      <c r="AU851" s="29" t="s">
        <v>12034</v>
      </c>
      <c r="AV851" s="29" t="s">
        <v>12035</v>
      </c>
      <c r="AW851" s="29" t="s">
        <v>12036</v>
      </c>
      <c r="AX851" s="29" t="s">
        <v>12037</v>
      </c>
    </row>
    <row r="852" spans="1:84" x14ac:dyDescent="0.25">
      <c r="A852" s="29" t="s">
        <v>12038</v>
      </c>
      <c r="B852" s="29">
        <v>310410937271141</v>
      </c>
      <c r="C852" s="29">
        <v>8.9014103279372698E+19</v>
      </c>
      <c r="D852" s="29">
        <v>353118083209307</v>
      </c>
      <c r="E852" s="29">
        <v>33</v>
      </c>
      <c r="F852" s="29">
        <v>11</v>
      </c>
      <c r="G852" s="29">
        <v>1839</v>
      </c>
      <c r="H852" s="29">
        <v>1839</v>
      </c>
      <c r="I852" s="29" t="s">
        <v>12039</v>
      </c>
      <c r="J852" s="29" t="s">
        <v>12040</v>
      </c>
      <c r="K852" s="50">
        <v>2377285162288280</v>
      </c>
      <c r="L852" s="50">
        <v>9034705386929320</v>
      </c>
      <c r="M852" s="50">
        <v>-4.5899446374457104E+16</v>
      </c>
      <c r="N852" s="29" t="s">
        <v>18977</v>
      </c>
      <c r="O852" s="29">
        <v>1</v>
      </c>
      <c r="P852" s="29">
        <v>0</v>
      </c>
      <c r="Q852" s="29" t="s">
        <v>8</v>
      </c>
      <c r="R852" s="29" t="s">
        <v>8</v>
      </c>
      <c r="S852" s="29" t="s">
        <v>8</v>
      </c>
      <c r="T852" s="29" t="s">
        <v>8</v>
      </c>
      <c r="U852" s="29" t="s">
        <v>8</v>
      </c>
      <c r="V852" s="29" t="s">
        <v>8</v>
      </c>
      <c r="W852" s="29" t="s">
        <v>8</v>
      </c>
      <c r="X852" s="29" t="s">
        <v>8</v>
      </c>
      <c r="Y852" s="29" t="s">
        <v>8</v>
      </c>
      <c r="Z852" s="29" t="s">
        <v>8</v>
      </c>
      <c r="AA852" s="29" t="s">
        <v>8</v>
      </c>
      <c r="AB852" s="29" t="s">
        <v>8</v>
      </c>
      <c r="AC852" s="29" t="s">
        <v>8</v>
      </c>
      <c r="AD852" s="29" t="s">
        <v>8</v>
      </c>
      <c r="AE852" s="29" t="s">
        <v>8</v>
      </c>
      <c r="AF852" s="29" t="s">
        <v>8</v>
      </c>
      <c r="AG852" s="29" t="s">
        <v>8</v>
      </c>
      <c r="AH852" s="29" t="s">
        <v>8</v>
      </c>
      <c r="AI852" s="29" t="s">
        <v>8</v>
      </c>
      <c r="AJ852" s="29" t="s">
        <v>8</v>
      </c>
      <c r="AK852" s="29" t="s">
        <v>8</v>
      </c>
      <c r="AL852" s="29" t="s">
        <v>8</v>
      </c>
      <c r="AM852" s="29" t="s">
        <v>8</v>
      </c>
      <c r="AN852" s="29" t="s">
        <v>8</v>
      </c>
      <c r="AO852" s="29" t="s">
        <v>8</v>
      </c>
      <c r="AP852" s="29" t="s">
        <v>8</v>
      </c>
      <c r="AQ852" s="29" t="s">
        <v>8</v>
      </c>
      <c r="AR852" s="29" t="s">
        <v>8</v>
      </c>
      <c r="AS852" s="29" t="s">
        <v>8</v>
      </c>
      <c r="AT852" s="29" t="s">
        <v>8</v>
      </c>
      <c r="AU852" s="29" t="s">
        <v>8</v>
      </c>
      <c r="AV852" s="29" t="s">
        <v>8</v>
      </c>
      <c r="AW852" s="29" t="s">
        <v>8</v>
      </c>
      <c r="AX852" s="29" t="s">
        <v>8</v>
      </c>
      <c r="AY852" s="29" t="s">
        <v>8</v>
      </c>
      <c r="AZ852" s="29" t="s">
        <v>8</v>
      </c>
      <c r="BA852" s="29" t="s">
        <v>8</v>
      </c>
      <c r="BB852" s="29" t="s">
        <v>8</v>
      </c>
      <c r="BC852" s="29" t="s">
        <v>8</v>
      </c>
      <c r="BD852" s="29" t="s">
        <v>8</v>
      </c>
      <c r="BE852" s="29" t="s">
        <v>8</v>
      </c>
      <c r="BF852" s="29" t="s">
        <v>8</v>
      </c>
      <c r="BG852" s="29" t="s">
        <v>8</v>
      </c>
      <c r="BH852" s="29" t="s">
        <v>8</v>
      </c>
      <c r="BI852" s="29" t="s">
        <v>8</v>
      </c>
      <c r="BJ852" s="29" t="s">
        <v>8</v>
      </c>
      <c r="BK852" s="29" t="s">
        <v>8</v>
      </c>
      <c r="BL852" s="29" t="s">
        <v>8</v>
      </c>
      <c r="BM852" s="29" t="s">
        <v>8</v>
      </c>
      <c r="BN852" s="29" t="s">
        <v>8</v>
      </c>
      <c r="BO852" s="29" t="s">
        <v>8</v>
      </c>
      <c r="BP852" s="29" t="s">
        <v>8</v>
      </c>
      <c r="BQ852" s="29">
        <v>1</v>
      </c>
      <c r="BR852" s="29" t="s">
        <v>8</v>
      </c>
      <c r="BS852" s="29" t="s">
        <v>6560</v>
      </c>
      <c r="BT852" s="29" t="b">
        <v>0</v>
      </c>
      <c r="BU852" s="29" t="b">
        <v>1</v>
      </c>
      <c r="BV852" s="29" t="b">
        <v>0</v>
      </c>
      <c r="BW852" s="29" t="b">
        <v>1</v>
      </c>
      <c r="BX852" s="29" t="b">
        <v>0</v>
      </c>
      <c r="BY852" s="29" t="b">
        <v>0</v>
      </c>
      <c r="BZ852" s="29" t="b">
        <v>0</v>
      </c>
      <c r="CA852" s="29" t="b">
        <v>0</v>
      </c>
      <c r="CB852" s="29">
        <v>1</v>
      </c>
      <c r="CC852" s="29" t="s">
        <v>12041</v>
      </c>
      <c r="CD852" s="29" t="s">
        <v>12042</v>
      </c>
      <c r="CE852" s="29" t="s">
        <v>12043</v>
      </c>
      <c r="CF852" s="29" t="s">
        <v>12044</v>
      </c>
    </row>
    <row r="853" spans="1:84" x14ac:dyDescent="0.25">
      <c r="A853" s="29" t="s">
        <v>12045</v>
      </c>
      <c r="B853" s="29">
        <v>310410937271141</v>
      </c>
      <c r="C853" s="29">
        <v>8.9014103279372698E+19</v>
      </c>
      <c r="D853" s="29">
        <v>353118083209307</v>
      </c>
      <c r="E853" s="29">
        <v>33</v>
      </c>
      <c r="F853" s="29">
        <v>3</v>
      </c>
      <c r="G853" s="29">
        <v>1824</v>
      </c>
      <c r="H853" s="29">
        <v>1824</v>
      </c>
      <c r="I853" s="29" t="s">
        <v>12046</v>
      </c>
      <c r="J853" s="29" t="s">
        <v>12047</v>
      </c>
      <c r="K853" s="50">
        <v>2.37728962219667E+16</v>
      </c>
      <c r="L853" s="50">
        <v>9034700869917170</v>
      </c>
      <c r="M853" s="50">
        <v>-4172022360780620</v>
      </c>
      <c r="N853" s="29" t="s">
        <v>18977</v>
      </c>
      <c r="O853" s="29">
        <v>1</v>
      </c>
      <c r="P853" s="29">
        <v>0</v>
      </c>
      <c r="Q853" s="29" t="s">
        <v>18997</v>
      </c>
      <c r="R853" s="29" t="s">
        <v>8</v>
      </c>
      <c r="S853" s="29" t="s">
        <v>8</v>
      </c>
      <c r="T853" s="29" t="s">
        <v>8</v>
      </c>
      <c r="U853" s="29" t="s">
        <v>8</v>
      </c>
      <c r="V853" s="29" t="s">
        <v>8</v>
      </c>
      <c r="W853" s="29" t="s">
        <v>8</v>
      </c>
      <c r="X853" s="29" t="s">
        <v>8</v>
      </c>
      <c r="Y853" s="29" t="s">
        <v>8</v>
      </c>
      <c r="Z853" s="29" t="s">
        <v>8</v>
      </c>
      <c r="AA853" s="29" t="s">
        <v>8</v>
      </c>
      <c r="AB853" s="29" t="s">
        <v>8</v>
      </c>
      <c r="AC853" s="29" t="s">
        <v>8</v>
      </c>
      <c r="AD853" s="29" t="s">
        <v>8</v>
      </c>
      <c r="AE853" s="29" t="s">
        <v>8</v>
      </c>
      <c r="AF853" s="29" t="s">
        <v>8</v>
      </c>
      <c r="AG853" s="29">
        <v>1</v>
      </c>
      <c r="AH853" s="29">
        <v>6</v>
      </c>
      <c r="AI853" s="29" t="s">
        <v>5039</v>
      </c>
      <c r="AJ853" s="29">
        <v>1</v>
      </c>
      <c r="AK853" s="29" t="s">
        <v>18985</v>
      </c>
      <c r="AL853" s="29" t="s">
        <v>19323</v>
      </c>
      <c r="AM853" s="29" t="s">
        <v>8</v>
      </c>
      <c r="AN853" s="29" t="s">
        <v>8</v>
      </c>
      <c r="AO853" s="29" t="s">
        <v>8</v>
      </c>
      <c r="AP853" s="29" t="s">
        <v>8</v>
      </c>
      <c r="AQ853" s="29" t="s">
        <v>8</v>
      </c>
      <c r="AR853" s="29" t="s">
        <v>8</v>
      </c>
      <c r="AS853" s="29" t="s">
        <v>8</v>
      </c>
      <c r="AT853" s="29" t="s">
        <v>8</v>
      </c>
      <c r="AU853" s="29" t="s">
        <v>8</v>
      </c>
      <c r="AV853" s="29" t="s">
        <v>8</v>
      </c>
      <c r="AW853" s="29" t="s">
        <v>8</v>
      </c>
      <c r="AX853" s="29" t="s">
        <v>8</v>
      </c>
      <c r="AY853" s="29" t="s">
        <v>8</v>
      </c>
      <c r="AZ853" s="29" t="s">
        <v>8</v>
      </c>
      <c r="BA853" s="29" t="s">
        <v>8</v>
      </c>
      <c r="BB853" s="29" t="s">
        <v>8</v>
      </c>
      <c r="BC853" s="29" t="s">
        <v>8</v>
      </c>
      <c r="BD853" s="29" t="s">
        <v>8</v>
      </c>
      <c r="BE853" s="29" t="s">
        <v>8</v>
      </c>
      <c r="BF853" s="29" t="s">
        <v>8</v>
      </c>
      <c r="BG853" s="29" t="s">
        <v>8</v>
      </c>
      <c r="BH853" s="29" t="s">
        <v>8</v>
      </c>
      <c r="BI853" s="29" t="s">
        <v>8</v>
      </c>
      <c r="BJ853" s="29" t="s">
        <v>8</v>
      </c>
      <c r="BK853" s="29" t="s">
        <v>8</v>
      </c>
      <c r="BL853" s="29" t="s">
        <v>8</v>
      </c>
      <c r="BM853" s="29" t="s">
        <v>8</v>
      </c>
      <c r="BN853" s="29" t="s">
        <v>8</v>
      </c>
      <c r="BO853" s="29" t="s">
        <v>8</v>
      </c>
      <c r="BP853" s="29" t="s">
        <v>8</v>
      </c>
      <c r="BQ853" s="29" t="s">
        <v>8</v>
      </c>
      <c r="BR853" s="29" t="s">
        <v>8</v>
      </c>
      <c r="BS853" s="29" t="s">
        <v>6560</v>
      </c>
      <c r="BT853" s="29" t="b">
        <v>0</v>
      </c>
      <c r="BU853" s="29" t="b">
        <v>1</v>
      </c>
      <c r="BV853" s="29" t="b">
        <v>0</v>
      </c>
      <c r="BW853" s="29" t="b">
        <v>1</v>
      </c>
      <c r="BX853" s="29" t="b">
        <v>0</v>
      </c>
      <c r="BY853" s="29" t="b">
        <v>0</v>
      </c>
      <c r="BZ853" s="29" t="b">
        <v>0</v>
      </c>
      <c r="CA853" s="29" t="b">
        <v>0</v>
      </c>
      <c r="CB853" s="29">
        <v>1</v>
      </c>
      <c r="CC853" s="29" t="s">
        <v>12048</v>
      </c>
      <c r="CD853" s="29" t="s">
        <v>12049</v>
      </c>
      <c r="CE853" s="29" t="s">
        <v>12050</v>
      </c>
      <c r="CF853" s="29" t="s">
        <v>12051</v>
      </c>
    </row>
    <row r="854" spans="1:84" x14ac:dyDescent="0.25">
      <c r="A854" s="29" t="s">
        <v>12052</v>
      </c>
      <c r="B854" s="29">
        <v>310410937271141</v>
      </c>
      <c r="C854" s="29">
        <v>8.9014103279372698E+19</v>
      </c>
      <c r="D854" s="29">
        <v>353118083209307</v>
      </c>
      <c r="E854" s="29">
        <v>33</v>
      </c>
      <c r="F854" s="29">
        <v>3</v>
      </c>
      <c r="G854" s="29">
        <v>1825</v>
      </c>
      <c r="H854" s="29">
        <v>1825</v>
      </c>
      <c r="I854" s="29" t="s">
        <v>12053</v>
      </c>
      <c r="J854" s="29" t="s">
        <v>12054</v>
      </c>
      <c r="K854" s="50">
        <v>2.37729793164757E+16</v>
      </c>
      <c r="L854" s="50">
        <v>9034899890014520</v>
      </c>
      <c r="M854" s="50">
        <v>-3812690505595000</v>
      </c>
      <c r="N854" s="29" t="s">
        <v>18977</v>
      </c>
      <c r="O854" s="29">
        <v>1</v>
      </c>
      <c r="P854" s="29">
        <v>0</v>
      </c>
      <c r="Q854" s="29" t="s">
        <v>19040</v>
      </c>
      <c r="R854" s="29" t="s">
        <v>8</v>
      </c>
      <c r="S854" s="29" t="s">
        <v>8</v>
      </c>
      <c r="T854" s="29" t="s">
        <v>8</v>
      </c>
      <c r="U854" s="29" t="s">
        <v>8</v>
      </c>
      <c r="V854" s="29" t="s">
        <v>8</v>
      </c>
      <c r="W854" s="29" t="s">
        <v>8</v>
      </c>
      <c r="X854" s="29" t="s">
        <v>8</v>
      </c>
      <c r="Y854" s="29" t="s">
        <v>8</v>
      </c>
      <c r="Z854" s="29" t="s">
        <v>8</v>
      </c>
      <c r="AA854" s="29" t="s">
        <v>8</v>
      </c>
      <c r="AB854" s="29" t="s">
        <v>8</v>
      </c>
      <c r="AC854" s="29" t="s">
        <v>8</v>
      </c>
      <c r="AD854" s="29" t="s">
        <v>8</v>
      </c>
      <c r="AE854" s="29" t="s">
        <v>8</v>
      </c>
      <c r="AF854" s="29" t="s">
        <v>8</v>
      </c>
      <c r="AG854" s="29">
        <v>1</v>
      </c>
      <c r="AH854" s="29">
        <v>6</v>
      </c>
      <c r="AI854" s="29" t="s">
        <v>5039</v>
      </c>
      <c r="AJ854" s="29">
        <v>1</v>
      </c>
      <c r="AK854" s="29" t="s">
        <v>18993</v>
      </c>
      <c r="AL854" s="29" t="s">
        <v>18995</v>
      </c>
      <c r="AM854" s="29" t="s">
        <v>8</v>
      </c>
      <c r="AN854" s="29" t="s">
        <v>8</v>
      </c>
      <c r="AO854" s="29" t="s">
        <v>8</v>
      </c>
      <c r="AP854" s="29" t="s">
        <v>8</v>
      </c>
      <c r="AQ854" s="29" t="s">
        <v>8</v>
      </c>
      <c r="AR854" s="29" t="s">
        <v>8</v>
      </c>
      <c r="AS854" s="29" t="s">
        <v>8</v>
      </c>
      <c r="AT854" s="29" t="s">
        <v>8</v>
      </c>
      <c r="AU854" s="29" t="s">
        <v>8</v>
      </c>
      <c r="AV854" s="29" t="s">
        <v>8</v>
      </c>
      <c r="AW854" s="29" t="s">
        <v>8</v>
      </c>
      <c r="AX854" s="29" t="s">
        <v>8</v>
      </c>
      <c r="AY854" s="29" t="s">
        <v>8</v>
      </c>
      <c r="AZ854" s="29" t="s">
        <v>8</v>
      </c>
      <c r="BA854" s="29" t="s">
        <v>8</v>
      </c>
      <c r="BB854" s="29" t="s">
        <v>8</v>
      </c>
      <c r="BC854" s="29" t="s">
        <v>8</v>
      </c>
      <c r="BD854" s="29" t="s">
        <v>8</v>
      </c>
      <c r="BE854" s="29" t="s">
        <v>8</v>
      </c>
      <c r="BF854" s="29" t="s">
        <v>8</v>
      </c>
      <c r="BG854" s="29" t="s">
        <v>8</v>
      </c>
      <c r="BH854" s="29" t="s">
        <v>8</v>
      </c>
      <c r="BI854" s="29" t="s">
        <v>8</v>
      </c>
      <c r="BJ854" s="29" t="s">
        <v>8</v>
      </c>
      <c r="BK854" s="29" t="s">
        <v>8</v>
      </c>
      <c r="BL854" s="29" t="s">
        <v>8</v>
      </c>
      <c r="BM854" s="29" t="s">
        <v>8</v>
      </c>
      <c r="BN854" s="29" t="s">
        <v>8</v>
      </c>
      <c r="BO854" s="29" t="s">
        <v>8</v>
      </c>
      <c r="BP854" s="29" t="s">
        <v>8</v>
      </c>
      <c r="BQ854" s="29" t="s">
        <v>8</v>
      </c>
      <c r="BR854" s="29" t="s">
        <v>8</v>
      </c>
      <c r="BS854" s="29" t="s">
        <v>6560</v>
      </c>
      <c r="BT854" s="29" t="b">
        <v>0</v>
      </c>
      <c r="BU854" s="29" t="b">
        <v>1</v>
      </c>
      <c r="BV854" s="29" t="b">
        <v>0</v>
      </c>
      <c r="BW854" s="29" t="b">
        <v>1</v>
      </c>
      <c r="BX854" s="29" t="b">
        <v>0</v>
      </c>
      <c r="BY854" s="29" t="b">
        <v>0</v>
      </c>
      <c r="BZ854" s="29" t="b">
        <v>0</v>
      </c>
      <c r="CA854" s="29" t="b">
        <v>0</v>
      </c>
      <c r="CB854" s="29">
        <v>1</v>
      </c>
      <c r="CC854" s="29" t="s">
        <v>12055</v>
      </c>
      <c r="CD854" s="29" t="s">
        <v>12056</v>
      </c>
      <c r="CE854" s="29" t="s">
        <v>12057</v>
      </c>
      <c r="CF854" s="29" t="s">
        <v>12058</v>
      </c>
    </row>
    <row r="855" spans="1:84" x14ac:dyDescent="0.25">
      <c r="A855" s="29" t="s">
        <v>12163</v>
      </c>
      <c r="B855" s="29">
        <v>310410946642114</v>
      </c>
      <c r="C855" s="29">
        <v>8.9014103279466398E+19</v>
      </c>
      <c r="D855" s="29">
        <v>353118084379430</v>
      </c>
      <c r="E855" s="29">
        <v>33</v>
      </c>
      <c r="F855" s="29">
        <v>3</v>
      </c>
      <c r="G855" s="29">
        <v>1856</v>
      </c>
      <c r="H855" s="29">
        <v>1856</v>
      </c>
      <c r="I855" s="29" t="s">
        <v>12164</v>
      </c>
      <c r="J855" s="29" t="s">
        <v>12165</v>
      </c>
      <c r="K855" s="50">
        <v>2.37830758808957E+16</v>
      </c>
      <c r="L855" s="50">
        <v>9033979125614800</v>
      </c>
      <c r="M855" s="50">
        <v>-2.84699986737306E+16</v>
      </c>
      <c r="N855" s="29" t="s">
        <v>18972</v>
      </c>
      <c r="O855" s="29">
        <v>1</v>
      </c>
      <c r="P855" s="29">
        <v>0</v>
      </c>
      <c r="Q855" s="29" t="s">
        <v>18997</v>
      </c>
      <c r="R855" s="29" t="s">
        <v>8</v>
      </c>
      <c r="S855" s="29" t="s">
        <v>8</v>
      </c>
      <c r="T855" s="29" t="s">
        <v>8</v>
      </c>
      <c r="U855" s="29" t="s">
        <v>8</v>
      </c>
      <c r="V855" s="29" t="s">
        <v>8</v>
      </c>
      <c r="W855" s="29" t="s">
        <v>8</v>
      </c>
      <c r="X855" s="29" t="s">
        <v>8</v>
      </c>
      <c r="Y855" s="29" t="s">
        <v>8</v>
      </c>
      <c r="Z855" s="29" t="s">
        <v>8</v>
      </c>
      <c r="AA855" s="29" t="s">
        <v>8</v>
      </c>
      <c r="AB855" s="29" t="s">
        <v>8</v>
      </c>
      <c r="AC855" s="29" t="s">
        <v>8</v>
      </c>
      <c r="AD855" s="29" t="s">
        <v>8</v>
      </c>
      <c r="AE855" s="29" t="s">
        <v>8</v>
      </c>
      <c r="AF855" s="29" t="s">
        <v>8</v>
      </c>
      <c r="AG855" s="29">
        <v>1</v>
      </c>
      <c r="AH855" s="29">
        <v>6</v>
      </c>
      <c r="AI855" s="29" t="s">
        <v>6529</v>
      </c>
      <c r="AJ855" s="29">
        <v>1</v>
      </c>
      <c r="AK855" s="29" t="s">
        <v>19003</v>
      </c>
      <c r="AL855" s="29" t="s">
        <v>19008</v>
      </c>
      <c r="AM855" s="29" t="s">
        <v>8</v>
      </c>
      <c r="AN855" s="29" t="s">
        <v>8</v>
      </c>
      <c r="AO855" s="29" t="s">
        <v>8</v>
      </c>
      <c r="AP855" s="29" t="s">
        <v>8</v>
      </c>
      <c r="AQ855" s="29" t="s">
        <v>8</v>
      </c>
      <c r="AR855" s="29" t="s">
        <v>8</v>
      </c>
      <c r="AS855" s="29" t="s">
        <v>8</v>
      </c>
      <c r="AT855" s="29" t="s">
        <v>8</v>
      </c>
      <c r="AU855" s="29" t="s">
        <v>8</v>
      </c>
      <c r="AV855" s="29" t="s">
        <v>8</v>
      </c>
      <c r="AW855" s="29" t="s">
        <v>8</v>
      </c>
      <c r="AX855" s="29" t="s">
        <v>8</v>
      </c>
      <c r="AY855" s="29" t="s">
        <v>8</v>
      </c>
      <c r="AZ855" s="29" t="s">
        <v>8</v>
      </c>
      <c r="BA855" s="29" t="s">
        <v>8</v>
      </c>
      <c r="BB855" s="29" t="s">
        <v>8</v>
      </c>
      <c r="BC855" s="29" t="s">
        <v>8</v>
      </c>
      <c r="BD855" s="29" t="s">
        <v>8</v>
      </c>
      <c r="BE855" s="29" t="s">
        <v>8</v>
      </c>
      <c r="BF855" s="29" t="s">
        <v>8</v>
      </c>
      <c r="BG855" s="29" t="s">
        <v>8</v>
      </c>
      <c r="BH855" s="29" t="s">
        <v>8</v>
      </c>
      <c r="BI855" s="29" t="s">
        <v>8</v>
      </c>
      <c r="BJ855" s="29" t="s">
        <v>8</v>
      </c>
      <c r="BK855" s="29" t="s">
        <v>8</v>
      </c>
      <c r="BL855" s="29" t="s">
        <v>8</v>
      </c>
      <c r="BM855" s="29" t="s">
        <v>8</v>
      </c>
      <c r="BN855" s="29" t="s">
        <v>8</v>
      </c>
      <c r="BO855" s="29" t="s">
        <v>8</v>
      </c>
      <c r="BP855" s="29" t="s">
        <v>8</v>
      </c>
      <c r="BQ855" s="29" t="s">
        <v>8</v>
      </c>
      <c r="BR855" s="29" t="s">
        <v>8</v>
      </c>
      <c r="BS855" s="29" t="s">
        <v>12166</v>
      </c>
      <c r="BT855" s="29" t="b">
        <v>1</v>
      </c>
      <c r="BU855" s="29" t="b">
        <v>1</v>
      </c>
      <c r="BV855" s="29" t="b">
        <v>0</v>
      </c>
      <c r="BW855" s="29" t="b">
        <v>0</v>
      </c>
      <c r="BX855" s="29" t="b">
        <v>0</v>
      </c>
      <c r="BY855" s="29" t="b">
        <v>0</v>
      </c>
      <c r="BZ855" s="29" t="b">
        <v>0</v>
      </c>
      <c r="CA855" s="29" t="b">
        <v>0</v>
      </c>
      <c r="CB855" s="29">
        <v>1</v>
      </c>
      <c r="CC855" s="29" t="s">
        <v>12167</v>
      </c>
      <c r="CD855" s="29" t="s">
        <v>12168</v>
      </c>
      <c r="CE855" s="29" t="s">
        <v>12169</v>
      </c>
      <c r="CF855" s="29" t="s">
        <v>12170</v>
      </c>
    </row>
    <row r="856" spans="1:84" x14ac:dyDescent="0.25">
      <c r="A856" s="29" t="s">
        <v>12171</v>
      </c>
      <c r="B856" s="29">
        <v>310410946642114</v>
      </c>
      <c r="C856" s="29">
        <v>8.9014103279466398E+19</v>
      </c>
      <c r="D856" s="29">
        <v>353118084379430</v>
      </c>
      <c r="E856" s="29">
        <v>33</v>
      </c>
      <c r="F856" s="29">
        <v>11</v>
      </c>
      <c r="G856" s="29">
        <v>1840</v>
      </c>
      <c r="H856" s="29">
        <v>1840</v>
      </c>
      <c r="I856" s="29" t="s">
        <v>12172</v>
      </c>
      <c r="J856" s="29" t="s">
        <v>12173</v>
      </c>
      <c r="K856" s="50">
        <v>2.37810931382171E+16</v>
      </c>
      <c r="L856" s="50">
        <v>903396739575945</v>
      </c>
      <c r="M856" s="50">
        <v>-4124709580267300</v>
      </c>
      <c r="N856" s="29" t="s">
        <v>18977</v>
      </c>
      <c r="O856" s="29">
        <v>1</v>
      </c>
      <c r="P856" s="29">
        <v>0</v>
      </c>
      <c r="Q856" s="29" t="s">
        <v>8</v>
      </c>
      <c r="R856" s="29" t="s">
        <v>8</v>
      </c>
      <c r="S856" s="29" t="s">
        <v>8</v>
      </c>
      <c r="T856" s="29" t="s">
        <v>8</v>
      </c>
      <c r="U856" s="29" t="s">
        <v>8</v>
      </c>
      <c r="V856" s="29" t="s">
        <v>8</v>
      </c>
      <c r="W856" s="29" t="s">
        <v>8</v>
      </c>
      <c r="X856" s="29" t="s">
        <v>8</v>
      </c>
      <c r="Y856" s="29" t="s">
        <v>8</v>
      </c>
      <c r="Z856" s="29" t="s">
        <v>8</v>
      </c>
      <c r="AA856" s="29" t="s">
        <v>8</v>
      </c>
      <c r="AB856" s="29" t="s">
        <v>8</v>
      </c>
      <c r="AC856" s="29" t="s">
        <v>8</v>
      </c>
      <c r="AD856" s="29" t="s">
        <v>8</v>
      </c>
      <c r="AE856" s="29" t="s">
        <v>8</v>
      </c>
      <c r="AF856" s="29" t="s">
        <v>8</v>
      </c>
      <c r="AG856" s="29" t="s">
        <v>8</v>
      </c>
      <c r="AH856" s="29" t="s">
        <v>8</v>
      </c>
      <c r="AI856" s="29" t="s">
        <v>8</v>
      </c>
      <c r="AJ856" s="29" t="s">
        <v>8</v>
      </c>
      <c r="AK856" s="29" t="s">
        <v>8</v>
      </c>
      <c r="AL856" s="29" t="s">
        <v>8</v>
      </c>
      <c r="AM856" s="29" t="s">
        <v>8</v>
      </c>
      <c r="AN856" s="29" t="s">
        <v>8</v>
      </c>
      <c r="AO856" s="29" t="s">
        <v>8</v>
      </c>
      <c r="AP856" s="29" t="s">
        <v>8</v>
      </c>
      <c r="AQ856" s="29" t="s">
        <v>8</v>
      </c>
      <c r="AR856" s="29" t="s">
        <v>8</v>
      </c>
      <c r="AS856" s="29" t="s">
        <v>8</v>
      </c>
      <c r="AT856" s="29" t="s">
        <v>8</v>
      </c>
      <c r="AU856" s="29" t="s">
        <v>8</v>
      </c>
      <c r="AV856" s="29" t="s">
        <v>8</v>
      </c>
      <c r="AW856" s="29" t="s">
        <v>8</v>
      </c>
      <c r="AX856" s="29" t="s">
        <v>8</v>
      </c>
      <c r="AY856" s="29" t="s">
        <v>8</v>
      </c>
      <c r="AZ856" s="29" t="s">
        <v>8</v>
      </c>
      <c r="BA856" s="29" t="s">
        <v>8</v>
      </c>
      <c r="BB856" s="29" t="s">
        <v>8</v>
      </c>
      <c r="BC856" s="29" t="s">
        <v>8</v>
      </c>
      <c r="BD856" s="29" t="s">
        <v>8</v>
      </c>
      <c r="BE856" s="29" t="s">
        <v>8</v>
      </c>
      <c r="BF856" s="29" t="s">
        <v>8</v>
      </c>
      <c r="BG856" s="29" t="s">
        <v>8</v>
      </c>
      <c r="BH856" s="29" t="s">
        <v>8</v>
      </c>
      <c r="BI856" s="29" t="s">
        <v>8</v>
      </c>
      <c r="BJ856" s="29" t="s">
        <v>8</v>
      </c>
      <c r="BK856" s="29" t="s">
        <v>8</v>
      </c>
      <c r="BL856" s="29" t="s">
        <v>8</v>
      </c>
      <c r="BM856" s="29" t="s">
        <v>8</v>
      </c>
      <c r="BN856" s="29" t="s">
        <v>8</v>
      </c>
      <c r="BO856" s="29" t="s">
        <v>8</v>
      </c>
      <c r="BP856" s="29" t="s">
        <v>8</v>
      </c>
      <c r="BQ856" s="29">
        <v>1</v>
      </c>
      <c r="BR856" s="29" t="s">
        <v>8</v>
      </c>
      <c r="BS856" s="29" t="s">
        <v>12174</v>
      </c>
      <c r="BT856" s="29" t="b">
        <v>1</v>
      </c>
      <c r="BU856" s="29" t="b">
        <v>1</v>
      </c>
      <c r="BV856" s="29" t="b">
        <v>0</v>
      </c>
      <c r="BW856" s="29" t="b">
        <v>0</v>
      </c>
      <c r="BX856" s="29" t="b">
        <v>0</v>
      </c>
      <c r="BY856" s="29" t="b">
        <v>0</v>
      </c>
      <c r="BZ856" s="29" t="b">
        <v>0</v>
      </c>
      <c r="CA856" s="29" t="b">
        <v>0</v>
      </c>
      <c r="CB856" s="29">
        <v>1</v>
      </c>
      <c r="CC856" s="29" t="s">
        <v>12175</v>
      </c>
      <c r="CD856" s="29" t="s">
        <v>12176</v>
      </c>
      <c r="CE856" s="29" t="s">
        <v>12177</v>
      </c>
      <c r="CF856" s="29" t="s">
        <v>12178</v>
      </c>
    </row>
    <row r="857" spans="1:84" x14ac:dyDescent="0.25">
      <c r="A857" s="29" t="s">
        <v>12179</v>
      </c>
      <c r="B857" s="29">
        <v>310410946642114</v>
      </c>
      <c r="C857" s="29">
        <v>8.9014103279466398E+19</v>
      </c>
      <c r="D857" s="29">
        <v>353118084379430</v>
      </c>
      <c r="E857" s="29">
        <v>33</v>
      </c>
      <c r="F857" s="29">
        <v>8</v>
      </c>
      <c r="G857" s="29">
        <v>1851</v>
      </c>
      <c r="H857" s="29">
        <v>1851</v>
      </c>
      <c r="I857" s="29" t="s">
        <v>12180</v>
      </c>
      <c r="J857" s="29" t="s">
        <v>12181</v>
      </c>
      <c r="K857" s="50">
        <v>2.3779174205834E+16</v>
      </c>
      <c r="L857" s="50">
        <v>903403343520804</v>
      </c>
      <c r="M857" s="50">
        <v>-3460151919251910</v>
      </c>
      <c r="N857" s="29" t="s">
        <v>18977</v>
      </c>
      <c r="O857" s="29">
        <v>1</v>
      </c>
      <c r="P857" s="29">
        <v>0</v>
      </c>
      <c r="Q857" s="29" t="s">
        <v>8</v>
      </c>
      <c r="R857" s="29">
        <v>2</v>
      </c>
      <c r="S857" s="29">
        <v>3</v>
      </c>
      <c r="T857" s="29" t="s">
        <v>8</v>
      </c>
      <c r="U857" s="29">
        <v>18</v>
      </c>
      <c r="V857" s="29" t="s">
        <v>8</v>
      </c>
      <c r="W857" s="29" t="s">
        <v>8</v>
      </c>
      <c r="X857" s="29" t="s">
        <v>8</v>
      </c>
      <c r="Y857" s="29" t="s">
        <v>8</v>
      </c>
      <c r="Z857" s="29" t="s">
        <v>8</v>
      </c>
      <c r="AA857" s="29" t="s">
        <v>8</v>
      </c>
      <c r="AB857" s="29" t="s">
        <v>8</v>
      </c>
      <c r="AC857" s="29" t="s">
        <v>8</v>
      </c>
      <c r="AD857" s="29" t="s">
        <v>8</v>
      </c>
      <c r="AE857" s="29" t="s">
        <v>8</v>
      </c>
      <c r="AF857" s="29" t="s">
        <v>8</v>
      </c>
      <c r="AG857" s="29" t="s">
        <v>8</v>
      </c>
      <c r="AH857" s="29" t="s">
        <v>8</v>
      </c>
      <c r="AI857" s="29" t="s">
        <v>8</v>
      </c>
      <c r="AJ857" s="29" t="s">
        <v>8</v>
      </c>
      <c r="AK857" s="29" t="s">
        <v>8</v>
      </c>
      <c r="AL857" s="29" t="s">
        <v>8</v>
      </c>
      <c r="AM857" s="29" t="s">
        <v>8</v>
      </c>
      <c r="AN857" s="29" t="s">
        <v>8</v>
      </c>
      <c r="AO857" s="29" t="s">
        <v>8</v>
      </c>
      <c r="AP857" s="29" t="s">
        <v>8</v>
      </c>
      <c r="AQ857" s="29" t="s">
        <v>8</v>
      </c>
      <c r="AR857" s="29" t="s">
        <v>8</v>
      </c>
      <c r="AS857" s="29" t="s">
        <v>8</v>
      </c>
      <c r="AT857" s="29" t="s">
        <v>8</v>
      </c>
      <c r="AU857" s="29" t="s">
        <v>8</v>
      </c>
      <c r="AV857" s="29" t="s">
        <v>8</v>
      </c>
      <c r="AW857" s="29" t="s">
        <v>8</v>
      </c>
      <c r="AX857" s="29" t="s">
        <v>8</v>
      </c>
      <c r="AY857" s="29" t="s">
        <v>8</v>
      </c>
      <c r="AZ857" s="29" t="s">
        <v>8</v>
      </c>
      <c r="BA857" s="29" t="s">
        <v>8</v>
      </c>
      <c r="BB857" s="29" t="s">
        <v>8</v>
      </c>
      <c r="BC857" s="29" t="s">
        <v>8</v>
      </c>
      <c r="BD857" s="29" t="s">
        <v>8</v>
      </c>
      <c r="BE857" s="29" t="s">
        <v>8</v>
      </c>
      <c r="BF857" s="29" t="s">
        <v>8</v>
      </c>
      <c r="BG857" s="29" t="s">
        <v>8</v>
      </c>
      <c r="BH857" s="29" t="s">
        <v>8</v>
      </c>
      <c r="BI857" s="29" t="s">
        <v>8</v>
      </c>
      <c r="BJ857" s="29" t="s">
        <v>8</v>
      </c>
      <c r="BK857" s="29" t="s">
        <v>8</v>
      </c>
      <c r="BL857" s="29" t="s">
        <v>8</v>
      </c>
      <c r="BM857" s="29" t="s">
        <v>8</v>
      </c>
      <c r="BN857" s="29" t="s">
        <v>8</v>
      </c>
      <c r="BO857" s="29" t="s">
        <v>8</v>
      </c>
      <c r="BP857" s="29" t="s">
        <v>8</v>
      </c>
      <c r="BQ857" s="29" t="s">
        <v>8</v>
      </c>
      <c r="BR857" s="29" t="s">
        <v>8</v>
      </c>
      <c r="BS857" s="29" t="s">
        <v>12182</v>
      </c>
      <c r="BT857" s="29" t="b">
        <v>1</v>
      </c>
      <c r="BU857" s="29" t="b">
        <v>1</v>
      </c>
      <c r="BV857" s="29" t="b">
        <v>0</v>
      </c>
      <c r="BW857" s="29" t="b">
        <v>0</v>
      </c>
      <c r="BX857" s="29" t="b">
        <v>0</v>
      </c>
      <c r="BY857" s="29" t="b">
        <v>0</v>
      </c>
      <c r="BZ857" s="29" t="b">
        <v>0</v>
      </c>
      <c r="CA857" s="29" t="b">
        <v>0</v>
      </c>
      <c r="CB857" s="29">
        <v>1</v>
      </c>
      <c r="CC857" s="29" t="s">
        <v>12183</v>
      </c>
      <c r="CD857" s="29" t="s">
        <v>12184</v>
      </c>
      <c r="CE857" s="29" t="s">
        <v>12185</v>
      </c>
      <c r="CF857" s="29" t="s">
        <v>12186</v>
      </c>
    </row>
    <row r="858" spans="1:84" x14ac:dyDescent="0.25">
      <c r="A858" s="29" t="s">
        <v>12187</v>
      </c>
      <c r="B858" s="29">
        <v>310410946642114</v>
      </c>
      <c r="C858" s="29">
        <v>8.9014103279466398E+19</v>
      </c>
      <c r="D858" s="29">
        <v>353118084379430</v>
      </c>
      <c r="E858" s="29">
        <v>33</v>
      </c>
      <c r="F858" s="29">
        <v>7</v>
      </c>
      <c r="G858" s="29">
        <v>1849</v>
      </c>
      <c r="H858" s="29">
        <v>1849</v>
      </c>
      <c r="I858" s="29" t="s">
        <v>12188</v>
      </c>
      <c r="J858" s="29" t="s">
        <v>12189</v>
      </c>
      <c r="K858" s="50">
        <v>2.37788690966594E+16</v>
      </c>
      <c r="L858" s="50">
        <v>9034015085979790</v>
      </c>
      <c r="M858" s="50">
        <v>-5099140352298750</v>
      </c>
      <c r="N858" s="29" t="s">
        <v>18977</v>
      </c>
      <c r="O858" s="29">
        <v>1</v>
      </c>
      <c r="P858" s="29">
        <v>0</v>
      </c>
      <c r="Q858" s="29" t="s">
        <v>8</v>
      </c>
      <c r="R858" s="29" t="s">
        <v>8</v>
      </c>
      <c r="S858" s="29" t="s">
        <v>8</v>
      </c>
      <c r="T858" s="29" t="s">
        <v>8</v>
      </c>
      <c r="U858" s="29" t="s">
        <v>8</v>
      </c>
      <c r="V858" s="29" t="s">
        <v>8</v>
      </c>
      <c r="W858" s="29" t="s">
        <v>8</v>
      </c>
      <c r="X858" s="29" t="s">
        <v>8</v>
      </c>
      <c r="Y858" s="29" t="s">
        <v>8</v>
      </c>
      <c r="Z858" s="29" t="s">
        <v>8</v>
      </c>
      <c r="AA858" s="29" t="s">
        <v>8</v>
      </c>
      <c r="AB858" s="29" t="s">
        <v>8</v>
      </c>
      <c r="AC858" s="29" t="s">
        <v>8</v>
      </c>
      <c r="AD858" s="29" t="s">
        <v>8</v>
      </c>
      <c r="AE858" s="29" t="s">
        <v>8</v>
      </c>
      <c r="AF858" s="29" t="s">
        <v>8</v>
      </c>
      <c r="AG858" s="29" t="s">
        <v>8</v>
      </c>
      <c r="AH858" s="29" t="s">
        <v>8</v>
      </c>
      <c r="AI858" s="29" t="s">
        <v>8</v>
      </c>
      <c r="AJ858" s="29" t="s">
        <v>8</v>
      </c>
      <c r="AK858" s="29" t="s">
        <v>8</v>
      </c>
      <c r="AL858" s="29" t="s">
        <v>8</v>
      </c>
      <c r="AM858" s="29" t="s">
        <v>8</v>
      </c>
      <c r="AN858" s="29" t="s">
        <v>8</v>
      </c>
      <c r="AO858" s="29" t="s">
        <v>8</v>
      </c>
      <c r="AP858" s="29" t="s">
        <v>8</v>
      </c>
      <c r="AQ858" s="29" t="s">
        <v>8</v>
      </c>
      <c r="AR858" s="29" t="s">
        <v>8</v>
      </c>
      <c r="AS858" s="29" t="s">
        <v>8</v>
      </c>
      <c r="AT858" s="29">
        <v>7</v>
      </c>
      <c r="AU858" s="29" t="s">
        <v>8</v>
      </c>
      <c r="AV858" s="29">
        <v>2</v>
      </c>
      <c r="AW858" s="29">
        <v>1</v>
      </c>
      <c r="AX858" s="29">
        <v>1</v>
      </c>
      <c r="AY858" s="29">
        <v>40</v>
      </c>
      <c r="AZ858" s="29">
        <v>0</v>
      </c>
      <c r="BA858" s="29" t="s">
        <v>8</v>
      </c>
      <c r="BB858" s="29" t="s">
        <v>8</v>
      </c>
      <c r="BC858" s="29" t="s">
        <v>8</v>
      </c>
      <c r="BD858" s="29" t="s">
        <v>8</v>
      </c>
      <c r="BE858" s="29" t="s">
        <v>8</v>
      </c>
      <c r="BF858" s="29" t="s">
        <v>8</v>
      </c>
      <c r="BG858" s="29" t="s">
        <v>8</v>
      </c>
      <c r="BH858" s="29" t="s">
        <v>8</v>
      </c>
      <c r="BI858" s="29" t="s">
        <v>8</v>
      </c>
      <c r="BJ858" s="29" t="s">
        <v>8</v>
      </c>
      <c r="BK858" s="29" t="s">
        <v>8</v>
      </c>
      <c r="BL858" s="29" t="s">
        <v>8</v>
      </c>
      <c r="BM858" s="29" t="s">
        <v>8</v>
      </c>
      <c r="BN858" s="29" t="s">
        <v>8</v>
      </c>
      <c r="BO858" s="29" t="s">
        <v>8</v>
      </c>
      <c r="BP858" s="29" t="s">
        <v>8</v>
      </c>
      <c r="BQ858" s="29" t="s">
        <v>8</v>
      </c>
      <c r="BR858" s="29" t="s">
        <v>8</v>
      </c>
      <c r="BS858" s="29" t="s">
        <v>12190</v>
      </c>
      <c r="BT858" s="29" t="b">
        <v>1</v>
      </c>
      <c r="BU858" s="29" t="b">
        <v>1</v>
      </c>
      <c r="BV858" s="29" t="b">
        <v>0</v>
      </c>
      <c r="BW858" s="29" t="b">
        <v>0</v>
      </c>
      <c r="BX858" s="29" t="b">
        <v>0</v>
      </c>
      <c r="BY858" s="29" t="b">
        <v>0</v>
      </c>
      <c r="BZ858" s="29" t="b">
        <v>0</v>
      </c>
      <c r="CA858" s="29" t="b">
        <v>0</v>
      </c>
      <c r="CB858" s="29">
        <v>1</v>
      </c>
      <c r="CC858" s="29" t="s">
        <v>12191</v>
      </c>
      <c r="CD858" s="29" t="s">
        <v>12192</v>
      </c>
      <c r="CE858" s="29" t="s">
        <v>12193</v>
      </c>
      <c r="CF858" s="29" t="s">
        <v>12194</v>
      </c>
    </row>
    <row r="859" spans="1:84" x14ac:dyDescent="0.25">
      <c r="A859" s="29" t="s">
        <v>12195</v>
      </c>
      <c r="B859" s="29">
        <v>310410946642114</v>
      </c>
      <c r="C859" s="29">
        <v>8.9014103279466398E+19</v>
      </c>
      <c r="D859" s="29">
        <v>353118084379430</v>
      </c>
      <c r="E859" s="29">
        <v>33</v>
      </c>
      <c r="F859" s="29">
        <v>9</v>
      </c>
      <c r="G859" s="29">
        <v>1854</v>
      </c>
      <c r="H859" s="29">
        <v>1854</v>
      </c>
      <c r="I859" s="29" t="s">
        <v>12196</v>
      </c>
      <c r="J859" s="29" t="s">
        <v>12197</v>
      </c>
      <c r="K859" s="50">
        <v>2377893953862160</v>
      </c>
      <c r="L859" s="50">
        <v>9034006063708400</v>
      </c>
      <c r="M859" s="50">
        <v>-5096554559482770</v>
      </c>
      <c r="N859" s="29" t="s">
        <v>18972</v>
      </c>
      <c r="O859" s="29">
        <v>1</v>
      </c>
      <c r="P859" s="29">
        <v>0</v>
      </c>
      <c r="Q859" s="29" t="s">
        <v>18997</v>
      </c>
      <c r="R859" s="29" t="s">
        <v>8</v>
      </c>
      <c r="S859" s="29" t="s">
        <v>8</v>
      </c>
      <c r="T859" s="29" t="s">
        <v>8</v>
      </c>
      <c r="U859" s="29" t="s">
        <v>8</v>
      </c>
      <c r="V859" s="29">
        <v>5</v>
      </c>
      <c r="W859" s="29" t="s">
        <v>5298</v>
      </c>
      <c r="X859" s="29">
        <v>0</v>
      </c>
      <c r="Y859" s="29" t="s">
        <v>8</v>
      </c>
      <c r="Z859" s="29">
        <v>1</v>
      </c>
      <c r="AA859" s="29" t="s">
        <v>18974</v>
      </c>
      <c r="AB859" s="29" t="s">
        <v>19008</v>
      </c>
      <c r="AC859" s="29" t="s">
        <v>8</v>
      </c>
      <c r="AD859" s="29" t="s">
        <v>8</v>
      </c>
      <c r="AE859" s="29" t="s">
        <v>8</v>
      </c>
      <c r="AF859" s="29" t="s">
        <v>8</v>
      </c>
      <c r="AG859" s="29" t="s">
        <v>8</v>
      </c>
      <c r="AH859" s="29" t="s">
        <v>8</v>
      </c>
      <c r="AI859" s="29" t="s">
        <v>8</v>
      </c>
      <c r="AJ859" s="29" t="s">
        <v>8</v>
      </c>
      <c r="AK859" s="29" t="s">
        <v>8</v>
      </c>
      <c r="AL859" s="29" t="s">
        <v>8</v>
      </c>
      <c r="AM859" s="29" t="s">
        <v>8</v>
      </c>
      <c r="AN859" s="29" t="s">
        <v>8</v>
      </c>
      <c r="AO859" s="29" t="s">
        <v>8</v>
      </c>
      <c r="AP859" s="29" t="s">
        <v>8</v>
      </c>
      <c r="AQ859" s="29" t="s">
        <v>8</v>
      </c>
      <c r="AR859" s="29" t="s">
        <v>8</v>
      </c>
      <c r="AS859" s="29" t="s">
        <v>8</v>
      </c>
      <c r="AT859" s="29" t="s">
        <v>8</v>
      </c>
      <c r="AU859" s="29" t="s">
        <v>8</v>
      </c>
      <c r="AV859" s="29" t="s">
        <v>8</v>
      </c>
      <c r="AW859" s="29" t="s">
        <v>8</v>
      </c>
      <c r="AX859" s="29" t="s">
        <v>8</v>
      </c>
      <c r="AY859" s="29" t="s">
        <v>8</v>
      </c>
      <c r="AZ859" s="29" t="s">
        <v>8</v>
      </c>
      <c r="BA859" s="29" t="s">
        <v>8</v>
      </c>
      <c r="BB859" s="29" t="s">
        <v>8</v>
      </c>
      <c r="BC859" s="29" t="s">
        <v>8</v>
      </c>
      <c r="BD859" s="29" t="s">
        <v>8</v>
      </c>
      <c r="BE859" s="29" t="s">
        <v>8</v>
      </c>
      <c r="BF859" s="29" t="s">
        <v>8</v>
      </c>
      <c r="BG859" s="29" t="s">
        <v>8</v>
      </c>
      <c r="BH859" s="29" t="s">
        <v>8</v>
      </c>
      <c r="BI859" s="29" t="s">
        <v>8</v>
      </c>
      <c r="BJ859" s="29" t="s">
        <v>8</v>
      </c>
      <c r="BK859" s="29" t="s">
        <v>8</v>
      </c>
      <c r="BL859" s="29" t="s">
        <v>8</v>
      </c>
      <c r="BM859" s="29" t="s">
        <v>8</v>
      </c>
      <c r="BN859" s="29" t="s">
        <v>8</v>
      </c>
      <c r="BO859" s="29" t="s">
        <v>8</v>
      </c>
      <c r="BP859" s="29" t="s">
        <v>8</v>
      </c>
      <c r="BQ859" s="29" t="s">
        <v>8</v>
      </c>
      <c r="BR859" s="29" t="s">
        <v>8</v>
      </c>
      <c r="BS859" s="29" t="s">
        <v>12198</v>
      </c>
      <c r="BT859" s="29" t="b">
        <v>1</v>
      </c>
      <c r="BU859" s="29" t="b">
        <v>1</v>
      </c>
      <c r="BV859" s="29" t="b">
        <v>0</v>
      </c>
      <c r="BW859" s="29" t="b">
        <v>0</v>
      </c>
      <c r="BX859" s="29" t="b">
        <v>0</v>
      </c>
      <c r="BY859" s="29" t="b">
        <v>0</v>
      </c>
      <c r="BZ859" s="29" t="b">
        <v>0</v>
      </c>
      <c r="CA859" s="29" t="b">
        <v>0</v>
      </c>
      <c r="CB859" s="29">
        <v>1</v>
      </c>
      <c r="CC859" s="29" t="s">
        <v>12199</v>
      </c>
      <c r="CD859" s="29" t="s">
        <v>12200</v>
      </c>
      <c r="CE859" s="29" t="s">
        <v>12201</v>
      </c>
      <c r="CF859" s="29" t="s">
        <v>12202</v>
      </c>
    </row>
    <row r="860" spans="1:84" x14ac:dyDescent="0.25">
      <c r="A860" s="29" t="s">
        <v>12203</v>
      </c>
      <c r="B860" s="29">
        <v>310410946642114</v>
      </c>
      <c r="C860" s="29">
        <v>8.9014103279466398E+19</v>
      </c>
      <c r="D860" s="29">
        <v>353118084379430</v>
      </c>
      <c r="E860" s="29">
        <v>33</v>
      </c>
      <c r="F860" s="29">
        <v>11</v>
      </c>
      <c r="G860" s="29">
        <v>1841</v>
      </c>
      <c r="H860" s="29">
        <v>1841</v>
      </c>
      <c r="I860" s="29" t="s">
        <v>12204</v>
      </c>
      <c r="J860" s="29" t="s">
        <v>12205</v>
      </c>
      <c r="K860" s="50">
        <v>2.37789128785103E+16</v>
      </c>
      <c r="L860" s="50">
        <v>9033828004176570</v>
      </c>
      <c r="M860" s="50">
        <v>-4.9312451121505296E+16</v>
      </c>
      <c r="N860" s="29" t="s">
        <v>18972</v>
      </c>
      <c r="O860" s="29">
        <v>1</v>
      </c>
      <c r="P860" s="29">
        <v>0</v>
      </c>
      <c r="Q860" s="29" t="s">
        <v>8</v>
      </c>
      <c r="R860" s="29" t="s">
        <v>8</v>
      </c>
      <c r="S860" s="29" t="s">
        <v>8</v>
      </c>
      <c r="T860" s="29" t="s">
        <v>8</v>
      </c>
      <c r="U860" s="29" t="s">
        <v>8</v>
      </c>
      <c r="V860" s="29" t="s">
        <v>8</v>
      </c>
      <c r="W860" s="29" t="s">
        <v>8</v>
      </c>
      <c r="X860" s="29" t="s">
        <v>8</v>
      </c>
      <c r="Y860" s="29" t="s">
        <v>8</v>
      </c>
      <c r="Z860" s="29" t="s">
        <v>8</v>
      </c>
      <c r="AA860" s="29" t="s">
        <v>8</v>
      </c>
      <c r="AB860" s="29" t="s">
        <v>8</v>
      </c>
      <c r="AC860" s="29" t="s">
        <v>8</v>
      </c>
      <c r="AD860" s="29" t="s">
        <v>8</v>
      </c>
      <c r="AE860" s="29" t="s">
        <v>8</v>
      </c>
      <c r="AF860" s="29" t="s">
        <v>8</v>
      </c>
      <c r="AG860" s="29" t="s">
        <v>8</v>
      </c>
      <c r="AH860" s="29" t="s">
        <v>8</v>
      </c>
      <c r="AI860" s="29" t="s">
        <v>8</v>
      </c>
      <c r="AJ860" s="29" t="s">
        <v>8</v>
      </c>
      <c r="AK860" s="29" t="s">
        <v>8</v>
      </c>
      <c r="AL860" s="29" t="s">
        <v>8</v>
      </c>
      <c r="AM860" s="29" t="s">
        <v>8</v>
      </c>
      <c r="AN860" s="29" t="s">
        <v>8</v>
      </c>
      <c r="AO860" s="29" t="s">
        <v>8</v>
      </c>
      <c r="AP860" s="29" t="s">
        <v>8</v>
      </c>
      <c r="AQ860" s="29" t="s">
        <v>8</v>
      </c>
      <c r="AR860" s="29" t="s">
        <v>8</v>
      </c>
      <c r="AS860" s="29" t="s">
        <v>8</v>
      </c>
      <c r="AT860" s="29" t="s">
        <v>8</v>
      </c>
      <c r="AU860" s="29" t="s">
        <v>8</v>
      </c>
      <c r="AV860" s="29" t="s">
        <v>8</v>
      </c>
      <c r="AW860" s="29" t="s">
        <v>8</v>
      </c>
      <c r="AX860" s="29" t="s">
        <v>8</v>
      </c>
      <c r="AY860" s="29" t="s">
        <v>8</v>
      </c>
      <c r="AZ860" s="29" t="s">
        <v>8</v>
      </c>
      <c r="BA860" s="29" t="s">
        <v>8</v>
      </c>
      <c r="BB860" s="29" t="s">
        <v>8</v>
      </c>
      <c r="BC860" s="29" t="s">
        <v>8</v>
      </c>
      <c r="BD860" s="29" t="s">
        <v>8</v>
      </c>
      <c r="BE860" s="29" t="s">
        <v>8</v>
      </c>
      <c r="BF860" s="29" t="s">
        <v>8</v>
      </c>
      <c r="BG860" s="29" t="s">
        <v>8</v>
      </c>
      <c r="BH860" s="29" t="s">
        <v>8</v>
      </c>
      <c r="BI860" s="29" t="s">
        <v>8</v>
      </c>
      <c r="BJ860" s="29" t="s">
        <v>8</v>
      </c>
      <c r="BK860" s="29" t="s">
        <v>8</v>
      </c>
      <c r="BL860" s="29" t="s">
        <v>8</v>
      </c>
      <c r="BM860" s="29" t="s">
        <v>8</v>
      </c>
      <c r="BN860" s="29" t="s">
        <v>8</v>
      </c>
      <c r="BO860" s="29" t="s">
        <v>8</v>
      </c>
      <c r="BP860" s="29" t="s">
        <v>8</v>
      </c>
      <c r="BQ860" s="29">
        <v>2</v>
      </c>
      <c r="BR860" s="29" t="s">
        <v>8</v>
      </c>
      <c r="BS860" s="29" t="s">
        <v>12206</v>
      </c>
      <c r="BT860" s="29" t="b">
        <v>1</v>
      </c>
      <c r="BU860" s="29" t="b">
        <v>1</v>
      </c>
      <c r="BV860" s="29" t="b">
        <v>0</v>
      </c>
      <c r="BW860" s="29" t="b">
        <v>0</v>
      </c>
      <c r="BX860" s="29" t="b">
        <v>0</v>
      </c>
      <c r="BY860" s="29" t="b">
        <v>0</v>
      </c>
      <c r="BZ860" s="29" t="b">
        <v>0</v>
      </c>
      <c r="CA860" s="29" t="b">
        <v>0</v>
      </c>
      <c r="CB860" s="29">
        <v>1</v>
      </c>
      <c r="CC860" s="29" t="s">
        <v>12207</v>
      </c>
      <c r="CD860" s="29" t="s">
        <v>12208</v>
      </c>
      <c r="CE860" s="29" t="s">
        <v>12209</v>
      </c>
      <c r="CF860" s="29" t="s">
        <v>12210</v>
      </c>
    </row>
    <row r="861" spans="1:84" x14ac:dyDescent="0.25">
      <c r="A861" s="29" t="s">
        <v>12211</v>
      </c>
      <c r="B861" s="29">
        <v>310410946642114</v>
      </c>
      <c r="C861" s="29">
        <v>8.9014103279466398E+19</v>
      </c>
      <c r="D861" s="29">
        <v>353118084379430</v>
      </c>
      <c r="E861" s="29">
        <v>33</v>
      </c>
      <c r="F861" s="29">
        <v>8</v>
      </c>
      <c r="G861" s="29">
        <v>1852</v>
      </c>
      <c r="H861" s="29">
        <v>1852</v>
      </c>
      <c r="I861" s="29" t="s">
        <v>12212</v>
      </c>
      <c r="J861" s="29" t="s">
        <v>12213</v>
      </c>
      <c r="K861" s="50">
        <v>2.37776163210283E+16</v>
      </c>
      <c r="L861" s="50">
        <v>9033826135478740</v>
      </c>
      <c r="M861" s="50">
        <v>-4239811197979020</v>
      </c>
      <c r="N861" s="29" t="s">
        <v>18977</v>
      </c>
      <c r="O861" s="29">
        <v>1</v>
      </c>
      <c r="P861" s="29">
        <v>0</v>
      </c>
      <c r="Q861" s="29" t="s">
        <v>8</v>
      </c>
      <c r="R861" s="29">
        <v>2</v>
      </c>
      <c r="S861" s="29">
        <v>3</v>
      </c>
      <c r="T861" s="29" t="s">
        <v>8</v>
      </c>
      <c r="U861" s="29">
        <v>10</v>
      </c>
      <c r="V861" s="29" t="s">
        <v>8</v>
      </c>
      <c r="W861" s="29" t="s">
        <v>8</v>
      </c>
      <c r="X861" s="29" t="s">
        <v>8</v>
      </c>
      <c r="Y861" s="29" t="s">
        <v>8</v>
      </c>
      <c r="Z861" s="29" t="s">
        <v>8</v>
      </c>
      <c r="AA861" s="29" t="s">
        <v>8</v>
      </c>
      <c r="AB861" s="29" t="s">
        <v>8</v>
      </c>
      <c r="AC861" s="29" t="s">
        <v>8</v>
      </c>
      <c r="AD861" s="29" t="s">
        <v>8</v>
      </c>
      <c r="AE861" s="29" t="s">
        <v>8</v>
      </c>
      <c r="AF861" s="29" t="s">
        <v>8</v>
      </c>
      <c r="AG861" s="29" t="s">
        <v>8</v>
      </c>
      <c r="AH861" s="29" t="s">
        <v>8</v>
      </c>
      <c r="AI861" s="29" t="s">
        <v>8</v>
      </c>
      <c r="AJ861" s="29" t="s">
        <v>8</v>
      </c>
      <c r="AK861" s="29" t="s">
        <v>8</v>
      </c>
      <c r="AL861" s="29" t="s">
        <v>8</v>
      </c>
      <c r="AM861" s="29" t="s">
        <v>8</v>
      </c>
      <c r="AN861" s="29" t="s">
        <v>8</v>
      </c>
      <c r="AO861" s="29" t="s">
        <v>8</v>
      </c>
      <c r="AP861" s="29" t="s">
        <v>8</v>
      </c>
      <c r="AQ861" s="29" t="s">
        <v>8</v>
      </c>
      <c r="AR861" s="29" t="s">
        <v>8</v>
      </c>
      <c r="AS861" s="29" t="s">
        <v>8</v>
      </c>
      <c r="AT861" s="29" t="s">
        <v>8</v>
      </c>
      <c r="AU861" s="29" t="s">
        <v>8</v>
      </c>
      <c r="AV861" s="29" t="s">
        <v>8</v>
      </c>
      <c r="AW861" s="29" t="s">
        <v>8</v>
      </c>
      <c r="AX861" s="29" t="s">
        <v>8</v>
      </c>
      <c r="AY861" s="29" t="s">
        <v>8</v>
      </c>
      <c r="AZ861" s="29" t="s">
        <v>8</v>
      </c>
      <c r="BA861" s="29" t="s">
        <v>8</v>
      </c>
      <c r="BB861" s="29" t="s">
        <v>8</v>
      </c>
      <c r="BC861" s="29" t="s">
        <v>8</v>
      </c>
      <c r="BD861" s="29" t="s">
        <v>8</v>
      </c>
      <c r="BE861" s="29" t="s">
        <v>8</v>
      </c>
      <c r="BF861" s="29" t="s">
        <v>8</v>
      </c>
      <c r="BG861" s="29" t="s">
        <v>8</v>
      </c>
      <c r="BH861" s="29" t="s">
        <v>8</v>
      </c>
      <c r="BI861" s="29" t="s">
        <v>8</v>
      </c>
      <c r="BJ861" s="29" t="s">
        <v>8</v>
      </c>
      <c r="BK861" s="29" t="s">
        <v>8</v>
      </c>
      <c r="BL861" s="29" t="s">
        <v>8</v>
      </c>
      <c r="BM861" s="29" t="s">
        <v>8</v>
      </c>
      <c r="BN861" s="29" t="s">
        <v>8</v>
      </c>
      <c r="BO861" s="29" t="s">
        <v>8</v>
      </c>
      <c r="BP861" s="29" t="s">
        <v>8</v>
      </c>
      <c r="BQ861" s="29" t="s">
        <v>8</v>
      </c>
      <c r="BR861" s="29" t="s">
        <v>8</v>
      </c>
      <c r="BS861" s="29" t="s">
        <v>12214</v>
      </c>
      <c r="BT861" s="29" t="b">
        <v>1</v>
      </c>
      <c r="BU861" s="29" t="b">
        <v>1</v>
      </c>
      <c r="BV861" s="29" t="b">
        <v>0</v>
      </c>
      <c r="BW861" s="29" t="b">
        <v>0</v>
      </c>
      <c r="BX861" s="29" t="b">
        <v>0</v>
      </c>
      <c r="BY861" s="29" t="b">
        <v>0</v>
      </c>
      <c r="BZ861" s="29" t="b">
        <v>0</v>
      </c>
      <c r="CA861" s="29" t="b">
        <v>0</v>
      </c>
      <c r="CB861" s="29">
        <v>1</v>
      </c>
      <c r="CC861" s="29" t="s">
        <v>12215</v>
      </c>
      <c r="CD861" s="29" t="s">
        <v>12216</v>
      </c>
      <c r="CE861" s="29" t="s">
        <v>12217</v>
      </c>
      <c r="CF861" s="29" t="s">
        <v>12218</v>
      </c>
    </row>
    <row r="862" spans="1:84" x14ac:dyDescent="0.25">
      <c r="A862" s="29" t="s">
        <v>12219</v>
      </c>
      <c r="B862" s="29">
        <v>310410946642114</v>
      </c>
      <c r="C862" s="29">
        <v>8.9014103279466398E+19</v>
      </c>
      <c r="D862" s="29">
        <v>353118084379430</v>
      </c>
      <c r="E862" s="29">
        <v>33</v>
      </c>
      <c r="F862" s="29">
        <v>7</v>
      </c>
      <c r="G862" s="29">
        <v>1850</v>
      </c>
      <c r="H862" s="29">
        <v>1850</v>
      </c>
      <c r="I862" s="29" t="s">
        <v>12220</v>
      </c>
      <c r="J862" s="29" t="s">
        <v>12221</v>
      </c>
      <c r="K862" s="50">
        <v>2.3777432385304E+16</v>
      </c>
      <c r="L862" s="50">
        <v>9033842218163000</v>
      </c>
      <c r="M862" s="50">
        <v>-4512741447539340</v>
      </c>
      <c r="N862" s="29" t="s">
        <v>18972</v>
      </c>
      <c r="O862" s="29">
        <v>1</v>
      </c>
      <c r="P862" s="29">
        <v>0</v>
      </c>
      <c r="Q862" s="29" t="s">
        <v>8</v>
      </c>
      <c r="R862" s="29" t="s">
        <v>8</v>
      </c>
      <c r="S862" s="29" t="s">
        <v>8</v>
      </c>
      <c r="T862" s="29" t="s">
        <v>8</v>
      </c>
      <c r="U862" s="29" t="s">
        <v>8</v>
      </c>
      <c r="V862" s="29" t="s">
        <v>8</v>
      </c>
      <c r="W862" s="29" t="s">
        <v>8</v>
      </c>
      <c r="X862" s="29" t="s">
        <v>8</v>
      </c>
      <c r="Y862" s="29" t="s">
        <v>8</v>
      </c>
      <c r="Z862" s="29" t="s">
        <v>8</v>
      </c>
      <c r="AA862" s="29" t="s">
        <v>8</v>
      </c>
      <c r="AB862" s="29" t="s">
        <v>8</v>
      </c>
      <c r="AC862" s="29" t="s">
        <v>8</v>
      </c>
      <c r="AD862" s="29" t="s">
        <v>8</v>
      </c>
      <c r="AE862" s="29" t="s">
        <v>8</v>
      </c>
      <c r="AF862" s="29" t="s">
        <v>8</v>
      </c>
      <c r="AG862" s="29" t="s">
        <v>8</v>
      </c>
      <c r="AH862" s="29" t="s">
        <v>8</v>
      </c>
      <c r="AI862" s="29" t="s">
        <v>8</v>
      </c>
      <c r="AJ862" s="29" t="s">
        <v>8</v>
      </c>
      <c r="AK862" s="29" t="s">
        <v>8</v>
      </c>
      <c r="AL862" s="29" t="s">
        <v>8</v>
      </c>
      <c r="AM862" s="29" t="s">
        <v>8</v>
      </c>
      <c r="AN862" s="29" t="s">
        <v>8</v>
      </c>
      <c r="AO862" s="29" t="s">
        <v>8</v>
      </c>
      <c r="AP862" s="29" t="s">
        <v>8</v>
      </c>
      <c r="AQ862" s="29" t="s">
        <v>8</v>
      </c>
      <c r="AR862" s="29" t="s">
        <v>8</v>
      </c>
      <c r="AS862" s="29" t="s">
        <v>8</v>
      </c>
      <c r="AT862" s="29">
        <v>3</v>
      </c>
      <c r="AU862" s="29" t="s">
        <v>8</v>
      </c>
      <c r="AV862" s="29">
        <v>2</v>
      </c>
      <c r="AW862" s="29">
        <v>6</v>
      </c>
      <c r="AX862" s="29">
        <v>2</v>
      </c>
      <c r="AY862" s="29">
        <v>100</v>
      </c>
      <c r="AZ862" s="29">
        <v>0</v>
      </c>
      <c r="BA862" s="29" t="s">
        <v>8</v>
      </c>
      <c r="BB862" s="29" t="s">
        <v>8</v>
      </c>
      <c r="BC862" s="29" t="s">
        <v>8</v>
      </c>
      <c r="BD862" s="29" t="s">
        <v>8</v>
      </c>
      <c r="BE862" s="29" t="s">
        <v>8</v>
      </c>
      <c r="BF862" s="29" t="s">
        <v>8</v>
      </c>
      <c r="BG862" s="29" t="s">
        <v>8</v>
      </c>
      <c r="BH862" s="29" t="s">
        <v>8</v>
      </c>
      <c r="BI862" s="29" t="s">
        <v>8</v>
      </c>
      <c r="BJ862" s="29" t="s">
        <v>8</v>
      </c>
      <c r="BK862" s="29" t="s">
        <v>8</v>
      </c>
      <c r="BL862" s="29" t="s">
        <v>8</v>
      </c>
      <c r="BM862" s="29" t="s">
        <v>8</v>
      </c>
      <c r="BN862" s="29" t="s">
        <v>8</v>
      </c>
      <c r="BO862" s="29" t="s">
        <v>8</v>
      </c>
      <c r="BP862" s="29" t="s">
        <v>8</v>
      </c>
      <c r="BQ862" s="29" t="s">
        <v>8</v>
      </c>
      <c r="BR862" s="29" t="s">
        <v>8</v>
      </c>
      <c r="BS862" s="29" t="s">
        <v>6560</v>
      </c>
      <c r="BT862" s="29" t="b">
        <v>1</v>
      </c>
      <c r="BU862" s="29" t="b">
        <v>1</v>
      </c>
      <c r="BV862" s="29" t="b">
        <v>0</v>
      </c>
      <c r="BW862" s="29" t="b">
        <v>0</v>
      </c>
      <c r="BX862" s="29" t="b">
        <v>0</v>
      </c>
      <c r="BY862" s="29" t="b">
        <v>0</v>
      </c>
      <c r="BZ862" s="29" t="b">
        <v>0</v>
      </c>
      <c r="CA862" s="29" t="b">
        <v>0</v>
      </c>
      <c r="CB862" s="29">
        <v>1</v>
      </c>
      <c r="CC862" s="29" t="s">
        <v>12222</v>
      </c>
      <c r="CD862" s="29" t="s">
        <v>12223</v>
      </c>
      <c r="CE862" s="29" t="s">
        <v>12224</v>
      </c>
      <c r="CF862" s="29" t="s">
        <v>12225</v>
      </c>
    </row>
    <row r="863" spans="1:84" x14ac:dyDescent="0.25">
      <c r="A863" s="29" t="s">
        <v>12226</v>
      </c>
      <c r="B863" s="29">
        <v>310410946642114</v>
      </c>
      <c r="C863" s="29">
        <v>8.9014103279466398E+19</v>
      </c>
      <c r="D863" s="29">
        <v>353118084379430</v>
      </c>
      <c r="E863" s="29">
        <v>33</v>
      </c>
      <c r="F863" s="29">
        <v>8</v>
      </c>
      <c r="G863" s="29">
        <v>1853</v>
      </c>
      <c r="H863" s="29">
        <v>1853</v>
      </c>
      <c r="I863" s="29" t="s">
        <v>12227</v>
      </c>
      <c r="J863" s="29" t="s">
        <v>12228</v>
      </c>
      <c r="K863" s="50">
        <v>2377725747273380</v>
      </c>
      <c r="L863" s="50">
        <v>9033846690597010</v>
      </c>
      <c r="M863" s="50">
        <v>-4.2325721160377296E+16</v>
      </c>
      <c r="N863" s="29" t="s">
        <v>18977</v>
      </c>
      <c r="O863" s="29">
        <v>1</v>
      </c>
      <c r="P863" s="29">
        <v>0</v>
      </c>
      <c r="Q863" s="29" t="s">
        <v>8</v>
      </c>
      <c r="R863" s="29">
        <v>2</v>
      </c>
      <c r="S863" s="29">
        <v>2</v>
      </c>
      <c r="T863" s="29" t="s">
        <v>8</v>
      </c>
      <c r="U863" s="29">
        <v>20</v>
      </c>
      <c r="V863" s="29" t="s">
        <v>8</v>
      </c>
      <c r="W863" s="29" t="s">
        <v>8</v>
      </c>
      <c r="X863" s="29" t="s">
        <v>8</v>
      </c>
      <c r="Y863" s="29" t="s">
        <v>8</v>
      </c>
      <c r="Z863" s="29" t="s">
        <v>8</v>
      </c>
      <c r="AA863" s="29" t="s">
        <v>8</v>
      </c>
      <c r="AB863" s="29" t="s">
        <v>8</v>
      </c>
      <c r="AC863" s="29" t="s">
        <v>8</v>
      </c>
      <c r="AD863" s="29" t="s">
        <v>8</v>
      </c>
      <c r="AE863" s="29" t="s">
        <v>8</v>
      </c>
      <c r="AF863" s="29" t="s">
        <v>8</v>
      </c>
      <c r="AG863" s="29" t="s">
        <v>8</v>
      </c>
      <c r="AH863" s="29" t="s">
        <v>8</v>
      </c>
      <c r="AI863" s="29" t="s">
        <v>8</v>
      </c>
      <c r="AJ863" s="29" t="s">
        <v>8</v>
      </c>
      <c r="AK863" s="29" t="s">
        <v>8</v>
      </c>
      <c r="AL863" s="29" t="s">
        <v>8</v>
      </c>
      <c r="AM863" s="29" t="s">
        <v>8</v>
      </c>
      <c r="AN863" s="29" t="s">
        <v>8</v>
      </c>
      <c r="AO863" s="29" t="s">
        <v>8</v>
      </c>
      <c r="AP863" s="29" t="s">
        <v>8</v>
      </c>
      <c r="AQ863" s="29" t="s">
        <v>8</v>
      </c>
      <c r="AR863" s="29" t="s">
        <v>8</v>
      </c>
      <c r="AS863" s="29" t="s">
        <v>8</v>
      </c>
      <c r="AT863" s="29" t="s">
        <v>8</v>
      </c>
      <c r="AU863" s="29" t="s">
        <v>8</v>
      </c>
      <c r="AV863" s="29" t="s">
        <v>8</v>
      </c>
      <c r="AW863" s="29" t="s">
        <v>8</v>
      </c>
      <c r="AX863" s="29" t="s">
        <v>8</v>
      </c>
      <c r="AY863" s="29" t="s">
        <v>8</v>
      </c>
      <c r="AZ863" s="29" t="s">
        <v>8</v>
      </c>
      <c r="BA863" s="29" t="s">
        <v>8</v>
      </c>
      <c r="BB863" s="29" t="s">
        <v>8</v>
      </c>
      <c r="BC863" s="29" t="s">
        <v>8</v>
      </c>
      <c r="BD863" s="29" t="s">
        <v>8</v>
      </c>
      <c r="BE863" s="29" t="s">
        <v>8</v>
      </c>
      <c r="BF863" s="29" t="s">
        <v>8</v>
      </c>
      <c r="BG863" s="29" t="s">
        <v>8</v>
      </c>
      <c r="BH863" s="29" t="s">
        <v>8</v>
      </c>
      <c r="BI863" s="29" t="s">
        <v>8</v>
      </c>
      <c r="BJ863" s="29" t="s">
        <v>8</v>
      </c>
      <c r="BK863" s="29" t="s">
        <v>8</v>
      </c>
      <c r="BL863" s="29" t="s">
        <v>8</v>
      </c>
      <c r="BM863" s="29" t="s">
        <v>8</v>
      </c>
      <c r="BN863" s="29" t="s">
        <v>8</v>
      </c>
      <c r="BO863" s="29" t="s">
        <v>8</v>
      </c>
      <c r="BP863" s="29" t="s">
        <v>8</v>
      </c>
      <c r="BQ863" s="29" t="s">
        <v>8</v>
      </c>
      <c r="BR863" s="29" t="s">
        <v>8</v>
      </c>
      <c r="BS863" s="29" t="s">
        <v>12214</v>
      </c>
      <c r="BT863" s="29" t="b">
        <v>1</v>
      </c>
      <c r="BU863" s="29" t="b">
        <v>1</v>
      </c>
      <c r="BV863" s="29" t="b">
        <v>0</v>
      </c>
      <c r="BW863" s="29" t="b">
        <v>0</v>
      </c>
      <c r="BX863" s="29" t="b">
        <v>0</v>
      </c>
      <c r="BY863" s="29" t="b">
        <v>0</v>
      </c>
      <c r="BZ863" s="29" t="b">
        <v>0</v>
      </c>
      <c r="CA863" s="29" t="b">
        <v>0</v>
      </c>
      <c r="CB863" s="29">
        <v>1</v>
      </c>
      <c r="CC863" s="29" t="s">
        <v>12229</v>
      </c>
      <c r="CD863" s="29" t="s">
        <v>12230</v>
      </c>
      <c r="CE863" s="29" t="s">
        <v>12231</v>
      </c>
      <c r="CF863" s="29" t="s">
        <v>12232</v>
      </c>
    </row>
    <row r="864" spans="1:84" x14ac:dyDescent="0.25">
      <c r="A864" s="29" t="s">
        <v>12233</v>
      </c>
      <c r="B864" s="29">
        <v>310410946642114</v>
      </c>
      <c r="C864" s="29">
        <v>8.9014103279466398E+19</v>
      </c>
      <c r="D864" s="29">
        <v>353118084379430</v>
      </c>
      <c r="E864" s="29">
        <v>33</v>
      </c>
      <c r="F864" s="29">
        <v>9</v>
      </c>
      <c r="G864" s="29">
        <v>1855</v>
      </c>
      <c r="H864" s="29">
        <v>1855</v>
      </c>
      <c r="I864" s="29" t="s">
        <v>12234</v>
      </c>
      <c r="J864" s="29" t="s">
        <v>12235</v>
      </c>
      <c r="K864" s="50">
        <v>2.37777369089909E+16</v>
      </c>
      <c r="L864" s="50">
        <v>9033841726461330</v>
      </c>
      <c r="M864" s="50">
        <v>-2.80054466369835E+16</v>
      </c>
      <c r="N864" s="29" t="s">
        <v>18972</v>
      </c>
      <c r="O864" s="29">
        <v>1</v>
      </c>
      <c r="P864" s="29">
        <v>0</v>
      </c>
      <c r="Q864" s="29" t="s">
        <v>18997</v>
      </c>
      <c r="R864" s="29" t="s">
        <v>8</v>
      </c>
      <c r="S864" s="29" t="s">
        <v>8</v>
      </c>
      <c r="T864" s="29" t="s">
        <v>8</v>
      </c>
      <c r="U864" s="29" t="s">
        <v>8</v>
      </c>
      <c r="V864" s="29">
        <v>5</v>
      </c>
      <c r="W864" s="29" t="s">
        <v>5298</v>
      </c>
      <c r="X864" s="29">
        <v>0</v>
      </c>
      <c r="Y864" s="29" t="s">
        <v>8</v>
      </c>
      <c r="Z864" s="29">
        <v>1</v>
      </c>
      <c r="AA864" s="29" t="s">
        <v>19003</v>
      </c>
      <c r="AB864" s="29" t="s">
        <v>18989</v>
      </c>
      <c r="AC864" s="29" t="s">
        <v>8</v>
      </c>
      <c r="AD864" s="29" t="s">
        <v>8</v>
      </c>
      <c r="AE864" s="29" t="s">
        <v>8</v>
      </c>
      <c r="AF864" s="29" t="s">
        <v>8</v>
      </c>
      <c r="AG864" s="29" t="s">
        <v>8</v>
      </c>
      <c r="AH864" s="29" t="s">
        <v>8</v>
      </c>
      <c r="AI864" s="29" t="s">
        <v>8</v>
      </c>
      <c r="AJ864" s="29" t="s">
        <v>8</v>
      </c>
      <c r="AK864" s="29" t="s">
        <v>8</v>
      </c>
      <c r="AL864" s="29" t="s">
        <v>8</v>
      </c>
      <c r="AM864" s="29" t="s">
        <v>8</v>
      </c>
      <c r="AN864" s="29" t="s">
        <v>8</v>
      </c>
      <c r="AO864" s="29" t="s">
        <v>8</v>
      </c>
      <c r="AP864" s="29" t="s">
        <v>8</v>
      </c>
      <c r="AQ864" s="29" t="s">
        <v>8</v>
      </c>
      <c r="AR864" s="29" t="s">
        <v>8</v>
      </c>
      <c r="AS864" s="29" t="s">
        <v>8</v>
      </c>
      <c r="AT864" s="29" t="s">
        <v>8</v>
      </c>
      <c r="AU864" s="29" t="s">
        <v>8</v>
      </c>
      <c r="AV864" s="29" t="s">
        <v>8</v>
      </c>
      <c r="AW864" s="29" t="s">
        <v>8</v>
      </c>
      <c r="AX864" s="29" t="s">
        <v>8</v>
      </c>
      <c r="AY864" s="29" t="s">
        <v>8</v>
      </c>
      <c r="AZ864" s="29" t="s">
        <v>8</v>
      </c>
      <c r="BA864" s="29" t="s">
        <v>8</v>
      </c>
      <c r="BB864" s="29" t="s">
        <v>8</v>
      </c>
      <c r="BC864" s="29" t="s">
        <v>8</v>
      </c>
      <c r="BD864" s="29" t="s">
        <v>8</v>
      </c>
      <c r="BE864" s="29" t="s">
        <v>8</v>
      </c>
      <c r="BF864" s="29" t="s">
        <v>8</v>
      </c>
      <c r="BG864" s="29" t="s">
        <v>8</v>
      </c>
      <c r="BH864" s="29" t="s">
        <v>8</v>
      </c>
      <c r="BI864" s="29" t="s">
        <v>8</v>
      </c>
      <c r="BJ864" s="29" t="s">
        <v>8</v>
      </c>
      <c r="BK864" s="29" t="s">
        <v>8</v>
      </c>
      <c r="BL864" s="29" t="s">
        <v>8</v>
      </c>
      <c r="BM864" s="29" t="s">
        <v>8</v>
      </c>
      <c r="BN864" s="29" t="s">
        <v>8</v>
      </c>
      <c r="BO864" s="29" t="s">
        <v>8</v>
      </c>
      <c r="BP864" s="29" t="s">
        <v>8</v>
      </c>
      <c r="BQ864" s="29" t="s">
        <v>8</v>
      </c>
      <c r="BR864" s="29" t="s">
        <v>8</v>
      </c>
      <c r="BS864" s="29" t="s">
        <v>12236</v>
      </c>
      <c r="BT864" s="29" t="b">
        <v>1</v>
      </c>
      <c r="BU864" s="29" t="b">
        <v>1</v>
      </c>
      <c r="BV864" s="29" t="b">
        <v>0</v>
      </c>
      <c r="BW864" s="29" t="b">
        <v>0</v>
      </c>
      <c r="BX864" s="29" t="b">
        <v>0</v>
      </c>
      <c r="BY864" s="29" t="b">
        <v>0</v>
      </c>
      <c r="BZ864" s="29" t="b">
        <v>0</v>
      </c>
      <c r="CA864" s="29" t="b">
        <v>0</v>
      </c>
      <c r="CB864" s="29">
        <v>1</v>
      </c>
      <c r="CC864" s="29" t="s">
        <v>12237</v>
      </c>
      <c r="CD864" s="29" t="s">
        <v>12238</v>
      </c>
      <c r="CE864" s="29" t="s">
        <v>12239</v>
      </c>
      <c r="CF864" s="29" t="s">
        <v>12240</v>
      </c>
    </row>
    <row r="865" spans="1:84" x14ac:dyDescent="0.25">
      <c r="A865" s="29" t="s">
        <v>12241</v>
      </c>
      <c r="B865" s="29">
        <v>310410946642114</v>
      </c>
      <c r="C865" s="29">
        <v>8.9014103279466398E+19</v>
      </c>
      <c r="D865" s="29">
        <v>353118084379430</v>
      </c>
      <c r="E865" s="29">
        <v>33</v>
      </c>
      <c r="F865" s="29">
        <v>3</v>
      </c>
      <c r="G865" s="29">
        <v>1857</v>
      </c>
      <c r="H865" s="29">
        <v>1857</v>
      </c>
      <c r="I865" s="29" t="s">
        <v>12242</v>
      </c>
      <c r="J865" s="29" t="s">
        <v>12243</v>
      </c>
      <c r="K865" s="50">
        <v>2.37725123524518E+16</v>
      </c>
      <c r="L865" s="50">
        <v>9034633593396910</v>
      </c>
      <c r="M865" s="50">
        <v>-3939120399803200</v>
      </c>
      <c r="N865" s="29" t="s">
        <v>18972</v>
      </c>
      <c r="O865" s="29">
        <v>1</v>
      </c>
      <c r="P865" s="29">
        <v>0</v>
      </c>
      <c r="Q865" s="29" t="s">
        <v>19001</v>
      </c>
      <c r="R865" s="29" t="s">
        <v>8</v>
      </c>
      <c r="S865" s="29" t="s">
        <v>8</v>
      </c>
      <c r="T865" s="29" t="s">
        <v>8</v>
      </c>
      <c r="U865" s="29" t="s">
        <v>8</v>
      </c>
      <c r="V865" s="29" t="s">
        <v>8</v>
      </c>
      <c r="W865" s="29" t="s">
        <v>8</v>
      </c>
      <c r="X865" s="29" t="s">
        <v>8</v>
      </c>
      <c r="Y865" s="29" t="s">
        <v>8</v>
      </c>
      <c r="Z865" s="29" t="s">
        <v>8</v>
      </c>
      <c r="AA865" s="29" t="s">
        <v>8</v>
      </c>
      <c r="AB865" s="29" t="s">
        <v>8</v>
      </c>
      <c r="AC865" s="29" t="s">
        <v>8</v>
      </c>
      <c r="AD865" s="29" t="s">
        <v>8</v>
      </c>
      <c r="AE865" s="29" t="s">
        <v>8</v>
      </c>
      <c r="AF865" s="29" t="s">
        <v>8</v>
      </c>
      <c r="AG865" s="29">
        <v>1</v>
      </c>
      <c r="AH865" s="29">
        <v>6</v>
      </c>
      <c r="AI865" s="29" t="s">
        <v>12244</v>
      </c>
      <c r="AJ865" s="29">
        <v>1</v>
      </c>
      <c r="AK865" s="29" t="s">
        <v>19003</v>
      </c>
      <c r="AL865" s="29" t="s">
        <v>19008</v>
      </c>
      <c r="AM865" s="29" t="s">
        <v>8</v>
      </c>
      <c r="AN865" s="29" t="s">
        <v>8</v>
      </c>
      <c r="AO865" s="29" t="s">
        <v>8</v>
      </c>
      <c r="AP865" s="29" t="s">
        <v>8</v>
      </c>
      <c r="AQ865" s="29" t="s">
        <v>8</v>
      </c>
      <c r="AR865" s="29" t="s">
        <v>8</v>
      </c>
      <c r="AS865" s="29" t="s">
        <v>8</v>
      </c>
      <c r="AT865" s="29" t="s">
        <v>8</v>
      </c>
      <c r="AU865" s="29" t="s">
        <v>8</v>
      </c>
      <c r="AV865" s="29" t="s">
        <v>8</v>
      </c>
      <c r="AW865" s="29" t="s">
        <v>8</v>
      </c>
      <c r="AX865" s="29" t="s">
        <v>8</v>
      </c>
      <c r="AY865" s="29" t="s">
        <v>8</v>
      </c>
      <c r="AZ865" s="29" t="s">
        <v>8</v>
      </c>
      <c r="BA865" s="29" t="s">
        <v>8</v>
      </c>
      <c r="BB865" s="29" t="s">
        <v>8</v>
      </c>
      <c r="BC865" s="29" t="s">
        <v>8</v>
      </c>
      <c r="BD865" s="29" t="s">
        <v>8</v>
      </c>
      <c r="BE865" s="29" t="s">
        <v>8</v>
      </c>
      <c r="BF865" s="29" t="s">
        <v>8</v>
      </c>
      <c r="BG865" s="29" t="s">
        <v>8</v>
      </c>
      <c r="BH865" s="29" t="s">
        <v>8</v>
      </c>
      <c r="BI865" s="29" t="s">
        <v>8</v>
      </c>
      <c r="BJ865" s="29" t="s">
        <v>8</v>
      </c>
      <c r="BK865" s="29" t="s">
        <v>8</v>
      </c>
      <c r="BL865" s="29" t="s">
        <v>8</v>
      </c>
      <c r="BM865" s="29" t="s">
        <v>8</v>
      </c>
      <c r="BN865" s="29" t="s">
        <v>8</v>
      </c>
      <c r="BO865" s="29" t="s">
        <v>8</v>
      </c>
      <c r="BP865" s="29" t="s">
        <v>8</v>
      </c>
      <c r="BQ865" s="29" t="s">
        <v>8</v>
      </c>
      <c r="BR865" s="29" t="s">
        <v>8</v>
      </c>
      <c r="BS865" s="29" t="s">
        <v>12245</v>
      </c>
      <c r="BT865" s="29" t="b">
        <v>1</v>
      </c>
      <c r="BU865" s="29" t="b">
        <v>1</v>
      </c>
      <c r="BV865" s="29" t="b">
        <v>0</v>
      </c>
      <c r="BW865" s="29" t="b">
        <v>0</v>
      </c>
      <c r="BX865" s="29" t="b">
        <v>0</v>
      </c>
      <c r="BY865" s="29" t="b">
        <v>0</v>
      </c>
      <c r="BZ865" s="29" t="b">
        <v>0</v>
      </c>
      <c r="CA865" s="29" t="b">
        <v>0</v>
      </c>
      <c r="CB865" s="29">
        <v>1</v>
      </c>
      <c r="CC865" s="29" t="s">
        <v>12246</v>
      </c>
      <c r="CD865" s="29" t="s">
        <v>12247</v>
      </c>
      <c r="CE865" s="29" t="s">
        <v>12248</v>
      </c>
      <c r="CF865" s="29" t="s">
        <v>12249</v>
      </c>
    </row>
    <row r="866" spans="1:84" x14ac:dyDescent="0.25">
      <c r="A866" s="29" t="s">
        <v>12250</v>
      </c>
      <c r="B866" s="29">
        <v>310410946642114</v>
      </c>
      <c r="C866" s="29">
        <v>8.9014103279466398E+19</v>
      </c>
      <c r="D866" s="29">
        <v>353118084379430</v>
      </c>
      <c r="E866" s="29">
        <v>33</v>
      </c>
      <c r="F866" s="29">
        <v>2</v>
      </c>
      <c r="G866" s="29">
        <v>1858</v>
      </c>
      <c r="H866" s="29">
        <v>1858</v>
      </c>
      <c r="I866" s="29" t="s">
        <v>12251</v>
      </c>
      <c r="J866" s="29" t="s">
        <v>12252</v>
      </c>
      <c r="K866" s="50">
        <v>2.37723445055113E+16</v>
      </c>
      <c r="L866" s="50">
        <v>9034704151160180</v>
      </c>
      <c r="M866" s="50">
        <v>-4007798175779110</v>
      </c>
      <c r="N866" s="29" t="s">
        <v>18977</v>
      </c>
      <c r="O866" s="29">
        <v>1</v>
      </c>
      <c r="P866" s="29">
        <v>0</v>
      </c>
      <c r="Q866" s="29" t="s">
        <v>8</v>
      </c>
      <c r="R866" s="29" t="s">
        <v>8</v>
      </c>
      <c r="S866" s="29" t="s">
        <v>8</v>
      </c>
      <c r="T866" s="29" t="s">
        <v>8</v>
      </c>
      <c r="U866" s="29" t="s">
        <v>8</v>
      </c>
      <c r="V866" s="29" t="s">
        <v>8</v>
      </c>
      <c r="W866" s="29" t="s">
        <v>8</v>
      </c>
      <c r="X866" s="29" t="s">
        <v>8</v>
      </c>
      <c r="Y866" s="29" t="s">
        <v>8</v>
      </c>
      <c r="Z866" s="29" t="s">
        <v>8</v>
      </c>
      <c r="AA866" s="29" t="s">
        <v>8</v>
      </c>
      <c r="AB866" s="29" t="s">
        <v>8</v>
      </c>
      <c r="AC866" s="29" t="s">
        <v>8</v>
      </c>
      <c r="AD866" s="29">
        <v>2</v>
      </c>
      <c r="AE866" s="29" t="s">
        <v>8</v>
      </c>
      <c r="AF866" s="29">
        <v>1</v>
      </c>
      <c r="AG866" s="29" t="s">
        <v>8</v>
      </c>
      <c r="AH866" s="29" t="s">
        <v>8</v>
      </c>
      <c r="AI866" s="29" t="s">
        <v>8</v>
      </c>
      <c r="AJ866" s="29" t="s">
        <v>8</v>
      </c>
      <c r="AK866" s="29" t="s">
        <v>8</v>
      </c>
      <c r="AL866" s="29" t="s">
        <v>8</v>
      </c>
      <c r="AM866" s="29" t="s">
        <v>8</v>
      </c>
      <c r="AN866" s="29" t="s">
        <v>8</v>
      </c>
      <c r="AO866" s="29" t="s">
        <v>8</v>
      </c>
      <c r="AP866" s="29" t="s">
        <v>8</v>
      </c>
      <c r="AQ866" s="29" t="s">
        <v>8</v>
      </c>
      <c r="AR866" s="29" t="s">
        <v>8</v>
      </c>
      <c r="AS866" s="29" t="s">
        <v>8</v>
      </c>
      <c r="AT866" s="29" t="s">
        <v>8</v>
      </c>
      <c r="AU866" s="29" t="s">
        <v>8</v>
      </c>
      <c r="AV866" s="29" t="s">
        <v>8</v>
      </c>
      <c r="AW866" s="29" t="s">
        <v>8</v>
      </c>
      <c r="AX866" s="29" t="s">
        <v>8</v>
      </c>
      <c r="AY866" s="29" t="s">
        <v>8</v>
      </c>
      <c r="AZ866" s="29" t="s">
        <v>8</v>
      </c>
      <c r="BA866" s="29" t="s">
        <v>8</v>
      </c>
      <c r="BB866" s="29" t="s">
        <v>8</v>
      </c>
      <c r="BC866" s="29" t="s">
        <v>8</v>
      </c>
      <c r="BD866" s="29" t="s">
        <v>8</v>
      </c>
      <c r="BE866" s="29" t="s">
        <v>8</v>
      </c>
      <c r="BF866" s="29" t="s">
        <v>8</v>
      </c>
      <c r="BG866" s="29" t="s">
        <v>8</v>
      </c>
      <c r="BH866" s="29" t="s">
        <v>8</v>
      </c>
      <c r="BI866" s="29" t="s">
        <v>8</v>
      </c>
      <c r="BJ866" s="29" t="s">
        <v>8</v>
      </c>
      <c r="BK866" s="29" t="s">
        <v>8</v>
      </c>
      <c r="BL866" s="29" t="s">
        <v>8</v>
      </c>
      <c r="BM866" s="29" t="s">
        <v>8</v>
      </c>
      <c r="BN866" s="29" t="s">
        <v>8</v>
      </c>
      <c r="BO866" s="29" t="s">
        <v>8</v>
      </c>
      <c r="BP866" s="29" t="s">
        <v>8</v>
      </c>
      <c r="BQ866" s="29" t="s">
        <v>8</v>
      </c>
      <c r="BR866" s="29" t="s">
        <v>8</v>
      </c>
      <c r="BS866" s="29" t="s">
        <v>12253</v>
      </c>
      <c r="BT866" s="29" t="b">
        <v>1</v>
      </c>
      <c r="BU866" s="29" t="b">
        <v>1</v>
      </c>
      <c r="BV866" s="29" t="b">
        <v>0</v>
      </c>
      <c r="BW866" s="29" t="b">
        <v>0</v>
      </c>
      <c r="BX866" s="29" t="b">
        <v>0</v>
      </c>
      <c r="BY866" s="29" t="b">
        <v>0</v>
      </c>
      <c r="BZ866" s="29" t="b">
        <v>0</v>
      </c>
      <c r="CA866" s="29" t="b">
        <v>0</v>
      </c>
      <c r="CB866" s="29">
        <v>1</v>
      </c>
      <c r="CC866" s="29" t="s">
        <v>12254</v>
      </c>
      <c r="CD866" s="29" t="s">
        <v>12255</v>
      </c>
      <c r="CE866" s="29" t="s">
        <v>12256</v>
      </c>
      <c r="CF866" s="29" t="s">
        <v>12257</v>
      </c>
    </row>
    <row r="867" spans="1:84" x14ac:dyDescent="0.25">
      <c r="A867" s="29" t="s">
        <v>12258</v>
      </c>
      <c r="B867" s="29">
        <v>310410946642114</v>
      </c>
      <c r="C867" s="29">
        <v>8.9014103279466398E+19</v>
      </c>
      <c r="D867" s="29">
        <v>353118084379430</v>
      </c>
      <c r="E867" s="29">
        <v>33</v>
      </c>
      <c r="F867" s="29">
        <v>2</v>
      </c>
      <c r="G867" s="29">
        <v>1859</v>
      </c>
      <c r="H867" s="29">
        <v>1859</v>
      </c>
      <c r="I867" s="29" t="s">
        <v>12259</v>
      </c>
      <c r="J867" s="29" t="s">
        <v>12260</v>
      </c>
      <c r="K867" s="50">
        <v>2.37727547122587E+16</v>
      </c>
      <c r="L867" s="50">
        <v>9034835397583990</v>
      </c>
      <c r="M867" s="50">
        <v>-1.40537672823526E+16</v>
      </c>
      <c r="N867" s="29" t="s">
        <v>18977</v>
      </c>
      <c r="O867" s="29">
        <v>1</v>
      </c>
      <c r="P867" s="29">
        <v>0</v>
      </c>
      <c r="Q867" s="29" t="s">
        <v>8</v>
      </c>
      <c r="R867" s="29" t="s">
        <v>8</v>
      </c>
      <c r="S867" s="29" t="s">
        <v>8</v>
      </c>
      <c r="T867" s="29" t="s">
        <v>8</v>
      </c>
      <c r="U867" s="29" t="s">
        <v>8</v>
      </c>
      <c r="V867" s="29" t="s">
        <v>8</v>
      </c>
      <c r="W867" s="29" t="s">
        <v>8</v>
      </c>
      <c r="X867" s="29" t="s">
        <v>8</v>
      </c>
      <c r="Y867" s="29" t="s">
        <v>8</v>
      </c>
      <c r="Z867" s="29" t="s">
        <v>8</v>
      </c>
      <c r="AA867" s="29" t="s">
        <v>8</v>
      </c>
      <c r="AB867" s="29" t="s">
        <v>8</v>
      </c>
      <c r="AC867" s="29" t="s">
        <v>8</v>
      </c>
      <c r="AD867" s="29">
        <v>3</v>
      </c>
      <c r="AE867" s="29" t="s">
        <v>8</v>
      </c>
      <c r="AF867" s="29">
        <v>3</v>
      </c>
      <c r="AG867" s="29" t="s">
        <v>8</v>
      </c>
      <c r="AH867" s="29" t="s">
        <v>8</v>
      </c>
      <c r="AI867" s="29" t="s">
        <v>8</v>
      </c>
      <c r="AJ867" s="29" t="s">
        <v>8</v>
      </c>
      <c r="AK867" s="29" t="s">
        <v>8</v>
      </c>
      <c r="AL867" s="29" t="s">
        <v>8</v>
      </c>
      <c r="AM867" s="29" t="s">
        <v>8</v>
      </c>
      <c r="AN867" s="29" t="s">
        <v>8</v>
      </c>
      <c r="AO867" s="29" t="s">
        <v>8</v>
      </c>
      <c r="AP867" s="29" t="s">
        <v>8</v>
      </c>
      <c r="AQ867" s="29" t="s">
        <v>8</v>
      </c>
      <c r="AR867" s="29" t="s">
        <v>8</v>
      </c>
      <c r="AS867" s="29" t="s">
        <v>8</v>
      </c>
      <c r="AT867" s="29" t="s">
        <v>8</v>
      </c>
      <c r="AU867" s="29" t="s">
        <v>8</v>
      </c>
      <c r="AV867" s="29" t="s">
        <v>8</v>
      </c>
      <c r="AW867" s="29" t="s">
        <v>8</v>
      </c>
      <c r="AX867" s="29" t="s">
        <v>8</v>
      </c>
      <c r="AY867" s="29" t="s">
        <v>8</v>
      </c>
      <c r="AZ867" s="29" t="s">
        <v>8</v>
      </c>
      <c r="BA867" s="29" t="s">
        <v>8</v>
      </c>
      <c r="BB867" s="29" t="s">
        <v>8</v>
      </c>
      <c r="BC867" s="29" t="s">
        <v>8</v>
      </c>
      <c r="BD867" s="29" t="s">
        <v>8</v>
      </c>
      <c r="BE867" s="29" t="s">
        <v>8</v>
      </c>
      <c r="BF867" s="29" t="s">
        <v>8</v>
      </c>
      <c r="BG867" s="29" t="s">
        <v>8</v>
      </c>
      <c r="BH867" s="29" t="s">
        <v>8</v>
      </c>
      <c r="BI867" s="29" t="s">
        <v>8</v>
      </c>
      <c r="BJ867" s="29" t="s">
        <v>8</v>
      </c>
      <c r="BK867" s="29" t="s">
        <v>8</v>
      </c>
      <c r="BL867" s="29" t="s">
        <v>8</v>
      </c>
      <c r="BM867" s="29" t="s">
        <v>8</v>
      </c>
      <c r="BN867" s="29" t="s">
        <v>8</v>
      </c>
      <c r="BO867" s="29" t="s">
        <v>8</v>
      </c>
      <c r="BP867" s="29" t="s">
        <v>8</v>
      </c>
      <c r="BQ867" s="29" t="s">
        <v>8</v>
      </c>
      <c r="BR867" s="29" t="s">
        <v>8</v>
      </c>
      <c r="BS867" s="29" t="s">
        <v>12261</v>
      </c>
      <c r="BT867" s="29" t="b">
        <v>1</v>
      </c>
      <c r="BU867" s="29" t="b">
        <v>1</v>
      </c>
      <c r="BV867" s="29" t="b">
        <v>0</v>
      </c>
      <c r="BW867" s="29" t="b">
        <v>0</v>
      </c>
      <c r="BX867" s="29" t="b">
        <v>0</v>
      </c>
      <c r="BY867" s="29" t="b">
        <v>0</v>
      </c>
      <c r="BZ867" s="29" t="b">
        <v>0</v>
      </c>
      <c r="CA867" s="29" t="b">
        <v>0</v>
      </c>
      <c r="CB867" s="29">
        <v>1</v>
      </c>
      <c r="CC867" s="29" t="s">
        <v>12262</v>
      </c>
      <c r="CD867" s="29" t="s">
        <v>12263</v>
      </c>
      <c r="CE867" s="29" t="s">
        <v>12264</v>
      </c>
      <c r="CF867" s="29" t="s">
        <v>12265</v>
      </c>
    </row>
    <row r="868" spans="1:84" x14ac:dyDescent="0.25">
      <c r="A868" s="29" t="s">
        <v>12266</v>
      </c>
      <c r="B868" s="29">
        <v>310410946642114</v>
      </c>
      <c r="C868" s="29">
        <v>8.9014103279466398E+19</v>
      </c>
      <c r="D868" s="29">
        <v>353118084379430</v>
      </c>
      <c r="E868" s="29">
        <v>33</v>
      </c>
      <c r="F868" s="29">
        <v>2</v>
      </c>
      <c r="G868" s="29">
        <v>1860</v>
      </c>
      <c r="H868" s="29">
        <v>1860</v>
      </c>
      <c r="I868" s="29" t="s">
        <v>12267</v>
      </c>
      <c r="J868" s="29" t="s">
        <v>12268</v>
      </c>
      <c r="K868" s="50">
        <v>2377310770440930</v>
      </c>
      <c r="L868" s="50">
        <v>9034899124042900</v>
      </c>
      <c r="M868" s="50">
        <v>-4312045423084170</v>
      </c>
      <c r="N868" s="29" t="s">
        <v>18977</v>
      </c>
      <c r="O868" s="29">
        <v>1</v>
      </c>
      <c r="P868" s="29">
        <v>0</v>
      </c>
      <c r="Q868" s="29" t="s">
        <v>8</v>
      </c>
      <c r="R868" s="29" t="s">
        <v>8</v>
      </c>
      <c r="S868" s="29" t="s">
        <v>8</v>
      </c>
      <c r="T868" s="29" t="s">
        <v>8</v>
      </c>
      <c r="U868" s="29" t="s">
        <v>8</v>
      </c>
      <c r="V868" s="29" t="s">
        <v>8</v>
      </c>
      <c r="W868" s="29" t="s">
        <v>8</v>
      </c>
      <c r="X868" s="29" t="s">
        <v>8</v>
      </c>
      <c r="Y868" s="29" t="s">
        <v>8</v>
      </c>
      <c r="Z868" s="29" t="s">
        <v>8</v>
      </c>
      <c r="AA868" s="29" t="s">
        <v>8</v>
      </c>
      <c r="AB868" s="29" t="s">
        <v>8</v>
      </c>
      <c r="AC868" s="29" t="s">
        <v>8</v>
      </c>
      <c r="AD868" s="29">
        <v>1</v>
      </c>
      <c r="AE868" s="29" t="s">
        <v>8</v>
      </c>
      <c r="AF868" s="29">
        <v>2</v>
      </c>
      <c r="AG868" s="29" t="s">
        <v>8</v>
      </c>
      <c r="AH868" s="29" t="s">
        <v>8</v>
      </c>
      <c r="AI868" s="29" t="s">
        <v>8</v>
      </c>
      <c r="AJ868" s="29" t="s">
        <v>8</v>
      </c>
      <c r="AK868" s="29" t="s">
        <v>8</v>
      </c>
      <c r="AL868" s="29" t="s">
        <v>8</v>
      </c>
      <c r="AM868" s="29" t="s">
        <v>8</v>
      </c>
      <c r="AN868" s="29" t="s">
        <v>8</v>
      </c>
      <c r="AO868" s="29" t="s">
        <v>8</v>
      </c>
      <c r="AP868" s="29" t="s">
        <v>8</v>
      </c>
      <c r="AQ868" s="29" t="s">
        <v>8</v>
      </c>
      <c r="AR868" s="29" t="s">
        <v>8</v>
      </c>
      <c r="AS868" s="29" t="s">
        <v>8</v>
      </c>
      <c r="AT868" s="29" t="s">
        <v>8</v>
      </c>
      <c r="AU868" s="29" t="s">
        <v>8</v>
      </c>
      <c r="AV868" s="29" t="s">
        <v>8</v>
      </c>
      <c r="AW868" s="29" t="s">
        <v>8</v>
      </c>
      <c r="AX868" s="29" t="s">
        <v>8</v>
      </c>
      <c r="AY868" s="29" t="s">
        <v>8</v>
      </c>
      <c r="AZ868" s="29" t="s">
        <v>8</v>
      </c>
      <c r="BA868" s="29" t="s">
        <v>8</v>
      </c>
      <c r="BB868" s="29" t="s">
        <v>8</v>
      </c>
      <c r="BC868" s="29" t="s">
        <v>8</v>
      </c>
      <c r="BD868" s="29" t="s">
        <v>8</v>
      </c>
      <c r="BE868" s="29" t="s">
        <v>8</v>
      </c>
      <c r="BF868" s="29" t="s">
        <v>8</v>
      </c>
      <c r="BG868" s="29" t="s">
        <v>8</v>
      </c>
      <c r="BH868" s="29" t="s">
        <v>8</v>
      </c>
      <c r="BI868" s="29" t="s">
        <v>8</v>
      </c>
      <c r="BJ868" s="29" t="s">
        <v>8</v>
      </c>
      <c r="BK868" s="29" t="s">
        <v>8</v>
      </c>
      <c r="BL868" s="29" t="s">
        <v>8</v>
      </c>
      <c r="BM868" s="29" t="s">
        <v>8</v>
      </c>
      <c r="BN868" s="29" t="s">
        <v>8</v>
      </c>
      <c r="BO868" s="29" t="s">
        <v>8</v>
      </c>
      <c r="BP868" s="29" t="s">
        <v>8</v>
      </c>
      <c r="BQ868" s="29" t="s">
        <v>8</v>
      </c>
      <c r="BR868" s="29" t="s">
        <v>8</v>
      </c>
      <c r="BS868" s="29" t="s">
        <v>12269</v>
      </c>
      <c r="BT868" s="29" t="b">
        <v>1</v>
      </c>
      <c r="BU868" s="29" t="b">
        <v>1</v>
      </c>
      <c r="BV868" s="29" t="b">
        <v>0</v>
      </c>
      <c r="BW868" s="29" t="b">
        <v>0</v>
      </c>
      <c r="BX868" s="29" t="b">
        <v>0</v>
      </c>
      <c r="BY868" s="29" t="b">
        <v>0</v>
      </c>
      <c r="BZ868" s="29" t="b">
        <v>0</v>
      </c>
      <c r="CA868" s="29" t="b">
        <v>0</v>
      </c>
      <c r="CB868" s="29">
        <v>1</v>
      </c>
      <c r="CC868" s="29" t="s">
        <v>12270</v>
      </c>
      <c r="CD868" s="29" t="s">
        <v>12271</v>
      </c>
      <c r="CE868" s="29" t="s">
        <v>12272</v>
      </c>
      <c r="CF868" s="29" t="s">
        <v>12273</v>
      </c>
    </row>
    <row r="869" spans="1:84" x14ac:dyDescent="0.25">
      <c r="A869" s="29" t="s">
        <v>12274</v>
      </c>
      <c r="B869" s="29">
        <v>310410946642114</v>
      </c>
      <c r="C869" s="29">
        <v>8.9014103279466398E+19</v>
      </c>
      <c r="D869" s="29">
        <v>353118084379430</v>
      </c>
      <c r="E869" s="29">
        <v>66</v>
      </c>
      <c r="F869" s="29">
        <v>7</v>
      </c>
      <c r="G869" s="29">
        <v>1876</v>
      </c>
      <c r="H869" s="29">
        <v>1876</v>
      </c>
      <c r="I869" s="29" t="s">
        <v>12275</v>
      </c>
      <c r="J869" s="29" t="s">
        <v>12276</v>
      </c>
      <c r="K869" s="50">
        <v>2.37316393474696E+16</v>
      </c>
      <c r="L869" s="50">
        <v>9042622025893180</v>
      </c>
      <c r="M869" s="50">
        <v>-4.50175203700496E+16</v>
      </c>
      <c r="N869" s="29" t="s">
        <v>18977</v>
      </c>
      <c r="O869" s="29">
        <v>1</v>
      </c>
      <c r="P869" s="29">
        <v>0</v>
      </c>
      <c r="Q869" s="29" t="s">
        <v>8</v>
      </c>
      <c r="R869" s="29" t="s">
        <v>8</v>
      </c>
      <c r="S869" s="29" t="s">
        <v>8</v>
      </c>
      <c r="T869" s="29" t="s">
        <v>8</v>
      </c>
      <c r="U869" s="29" t="s">
        <v>8</v>
      </c>
      <c r="V869" s="29" t="s">
        <v>8</v>
      </c>
      <c r="W869" s="29" t="s">
        <v>8</v>
      </c>
      <c r="X869" s="29" t="s">
        <v>8</v>
      </c>
      <c r="Y869" s="29" t="s">
        <v>8</v>
      </c>
      <c r="Z869" s="29" t="s">
        <v>8</v>
      </c>
      <c r="AA869" s="29" t="s">
        <v>8</v>
      </c>
      <c r="AB869" s="29" t="s">
        <v>8</v>
      </c>
      <c r="AC869" s="29" t="s">
        <v>8</v>
      </c>
      <c r="AD869" s="29" t="s">
        <v>8</v>
      </c>
      <c r="AE869" s="29" t="s">
        <v>8</v>
      </c>
      <c r="AF869" s="29" t="s">
        <v>8</v>
      </c>
      <c r="AG869" s="29" t="s">
        <v>8</v>
      </c>
      <c r="AH869" s="29" t="s">
        <v>8</v>
      </c>
      <c r="AI869" s="29" t="s">
        <v>8</v>
      </c>
      <c r="AJ869" s="29" t="s">
        <v>8</v>
      </c>
      <c r="AK869" s="29" t="s">
        <v>8</v>
      </c>
      <c r="AL869" s="29" t="s">
        <v>8</v>
      </c>
      <c r="AM869" s="29" t="s">
        <v>8</v>
      </c>
      <c r="AN869" s="29" t="s">
        <v>8</v>
      </c>
      <c r="AO869" s="29" t="s">
        <v>8</v>
      </c>
      <c r="AP869" s="29" t="s">
        <v>8</v>
      </c>
      <c r="AQ869" s="29" t="s">
        <v>8</v>
      </c>
      <c r="AR869" s="29" t="s">
        <v>8</v>
      </c>
      <c r="AS869" s="29" t="s">
        <v>8</v>
      </c>
      <c r="AT869" s="29">
        <v>3</v>
      </c>
      <c r="AU869" s="29" t="s">
        <v>8</v>
      </c>
      <c r="AV869" s="29">
        <v>2</v>
      </c>
      <c r="AW869" s="29">
        <v>1</v>
      </c>
      <c r="AX869" s="29">
        <v>0</v>
      </c>
      <c r="AY869" s="29">
        <v>200</v>
      </c>
      <c r="AZ869" s="29">
        <v>1</v>
      </c>
      <c r="BA869" s="29" t="s">
        <v>8</v>
      </c>
      <c r="BB869" s="29" t="s">
        <v>8</v>
      </c>
      <c r="BC869" s="29" t="s">
        <v>8</v>
      </c>
      <c r="BD869" s="29" t="s">
        <v>8</v>
      </c>
      <c r="BE869" s="29" t="s">
        <v>8</v>
      </c>
      <c r="BF869" s="29" t="s">
        <v>8</v>
      </c>
      <c r="BG869" s="29" t="s">
        <v>8</v>
      </c>
      <c r="BH869" s="29" t="s">
        <v>8</v>
      </c>
      <c r="BI869" s="29" t="s">
        <v>8</v>
      </c>
      <c r="BJ869" s="29" t="s">
        <v>8</v>
      </c>
      <c r="BK869" s="29" t="s">
        <v>8</v>
      </c>
      <c r="BL869" s="29" t="s">
        <v>8</v>
      </c>
      <c r="BM869" s="29" t="s">
        <v>8</v>
      </c>
      <c r="BN869" s="29" t="s">
        <v>8</v>
      </c>
      <c r="BO869" s="29" t="s">
        <v>8</v>
      </c>
      <c r="BP869" s="29" t="s">
        <v>8</v>
      </c>
      <c r="BQ869" s="29" t="s">
        <v>8</v>
      </c>
      <c r="BR869" s="29" t="s">
        <v>8</v>
      </c>
      <c r="BS869" s="29" t="s">
        <v>12277</v>
      </c>
      <c r="BT869" s="29" t="b">
        <v>1</v>
      </c>
      <c r="BU869" s="29" t="b">
        <v>0</v>
      </c>
      <c r="BV869" s="29" t="b">
        <v>0</v>
      </c>
      <c r="BW869" s="29" t="b">
        <v>0</v>
      </c>
      <c r="BX869" s="29" t="b">
        <v>0</v>
      </c>
      <c r="BY869" s="29" t="b">
        <v>0</v>
      </c>
      <c r="BZ869" s="29" t="b">
        <v>1</v>
      </c>
      <c r="CA869" s="29" t="b">
        <v>0</v>
      </c>
      <c r="CB869" s="29">
        <v>1</v>
      </c>
      <c r="CC869" s="29" t="s">
        <v>12278</v>
      </c>
      <c r="CD869" s="29" t="s">
        <v>12279</v>
      </c>
      <c r="CE869" s="29" t="s">
        <v>12280</v>
      </c>
      <c r="CF869" s="29" t="s">
        <v>12281</v>
      </c>
    </row>
    <row r="870" spans="1:84" x14ac:dyDescent="0.25">
      <c r="A870" s="29" t="s">
        <v>12282</v>
      </c>
      <c r="B870" s="29">
        <v>310410946642114</v>
      </c>
      <c r="C870" s="29">
        <v>8.9014103279466398E+19</v>
      </c>
      <c r="D870" s="29">
        <v>353118084379430</v>
      </c>
      <c r="E870" s="29">
        <v>66</v>
      </c>
      <c r="F870" s="29">
        <v>7</v>
      </c>
      <c r="G870" s="29">
        <v>1877</v>
      </c>
      <c r="H870" s="29">
        <v>1877</v>
      </c>
      <c r="I870" s="29" t="s">
        <v>12283</v>
      </c>
      <c r="J870" s="29" t="s">
        <v>12284</v>
      </c>
      <c r="K870" s="50">
        <v>2.37316865687959E+16</v>
      </c>
      <c r="L870" s="50">
        <v>904267177247453</v>
      </c>
      <c r="M870" s="50">
        <v>-3668143598956660</v>
      </c>
      <c r="N870" s="29" t="s">
        <v>18977</v>
      </c>
      <c r="O870" s="29">
        <v>1</v>
      </c>
      <c r="P870" s="29">
        <v>0</v>
      </c>
      <c r="Q870" s="29" t="s">
        <v>8</v>
      </c>
      <c r="R870" s="29" t="s">
        <v>8</v>
      </c>
      <c r="S870" s="29" t="s">
        <v>8</v>
      </c>
      <c r="T870" s="29" t="s">
        <v>8</v>
      </c>
      <c r="U870" s="29" t="s">
        <v>8</v>
      </c>
      <c r="V870" s="29" t="s">
        <v>8</v>
      </c>
      <c r="W870" s="29" t="s">
        <v>8</v>
      </c>
      <c r="X870" s="29" t="s">
        <v>8</v>
      </c>
      <c r="Y870" s="29" t="s">
        <v>8</v>
      </c>
      <c r="Z870" s="29" t="s">
        <v>8</v>
      </c>
      <c r="AA870" s="29" t="s">
        <v>8</v>
      </c>
      <c r="AB870" s="29" t="s">
        <v>8</v>
      </c>
      <c r="AC870" s="29" t="s">
        <v>8</v>
      </c>
      <c r="AD870" s="29" t="s">
        <v>8</v>
      </c>
      <c r="AE870" s="29" t="s">
        <v>8</v>
      </c>
      <c r="AF870" s="29" t="s">
        <v>8</v>
      </c>
      <c r="AG870" s="29" t="s">
        <v>8</v>
      </c>
      <c r="AH870" s="29" t="s">
        <v>8</v>
      </c>
      <c r="AI870" s="29" t="s">
        <v>8</v>
      </c>
      <c r="AJ870" s="29" t="s">
        <v>8</v>
      </c>
      <c r="AK870" s="29" t="s">
        <v>8</v>
      </c>
      <c r="AL870" s="29" t="s">
        <v>8</v>
      </c>
      <c r="AM870" s="29" t="s">
        <v>8</v>
      </c>
      <c r="AN870" s="29" t="s">
        <v>8</v>
      </c>
      <c r="AO870" s="29" t="s">
        <v>8</v>
      </c>
      <c r="AP870" s="29" t="s">
        <v>8</v>
      </c>
      <c r="AQ870" s="29" t="s">
        <v>8</v>
      </c>
      <c r="AR870" s="29" t="s">
        <v>8</v>
      </c>
      <c r="AS870" s="29" t="s">
        <v>8</v>
      </c>
      <c r="AT870" s="29">
        <v>3</v>
      </c>
      <c r="AU870" s="29" t="s">
        <v>8</v>
      </c>
      <c r="AV870" s="29">
        <v>2</v>
      </c>
      <c r="AW870" s="29">
        <v>7</v>
      </c>
      <c r="AX870" s="29">
        <v>1</v>
      </c>
      <c r="AY870" s="29">
        <v>300</v>
      </c>
      <c r="AZ870" s="29">
        <v>1</v>
      </c>
      <c r="BA870" s="29" t="s">
        <v>8</v>
      </c>
      <c r="BB870" s="29" t="s">
        <v>8</v>
      </c>
      <c r="BC870" s="29" t="s">
        <v>8</v>
      </c>
      <c r="BD870" s="29" t="s">
        <v>8</v>
      </c>
      <c r="BE870" s="29" t="s">
        <v>8</v>
      </c>
      <c r="BF870" s="29" t="s">
        <v>8</v>
      </c>
      <c r="BG870" s="29" t="s">
        <v>8</v>
      </c>
      <c r="BH870" s="29" t="s">
        <v>8</v>
      </c>
      <c r="BI870" s="29" t="s">
        <v>8</v>
      </c>
      <c r="BJ870" s="29" t="s">
        <v>8</v>
      </c>
      <c r="BK870" s="29" t="s">
        <v>8</v>
      </c>
      <c r="BL870" s="29" t="s">
        <v>8</v>
      </c>
      <c r="BM870" s="29" t="s">
        <v>8</v>
      </c>
      <c r="BN870" s="29" t="s">
        <v>8</v>
      </c>
      <c r="BO870" s="29" t="s">
        <v>8</v>
      </c>
      <c r="BP870" s="29" t="s">
        <v>8</v>
      </c>
      <c r="BQ870" s="29" t="s">
        <v>8</v>
      </c>
      <c r="BR870" s="29" t="s">
        <v>8</v>
      </c>
      <c r="BS870" s="29" t="s">
        <v>12277</v>
      </c>
      <c r="BT870" s="29" t="b">
        <v>1</v>
      </c>
      <c r="BU870" s="29" t="b">
        <v>0</v>
      </c>
      <c r="BV870" s="29" t="b">
        <v>0</v>
      </c>
      <c r="BW870" s="29" t="b">
        <v>0</v>
      </c>
      <c r="BX870" s="29" t="b">
        <v>0</v>
      </c>
      <c r="BY870" s="29" t="b">
        <v>0</v>
      </c>
      <c r="BZ870" s="29" t="b">
        <v>1</v>
      </c>
      <c r="CA870" s="29" t="b">
        <v>0</v>
      </c>
      <c r="CB870" s="29">
        <v>1</v>
      </c>
      <c r="CC870" s="29" t="s">
        <v>12285</v>
      </c>
      <c r="CD870" s="29" t="s">
        <v>12286</v>
      </c>
      <c r="CE870" s="29" t="s">
        <v>12287</v>
      </c>
      <c r="CF870" s="29" t="s">
        <v>12288</v>
      </c>
    </row>
    <row r="871" spans="1:84" x14ac:dyDescent="0.25">
      <c r="A871" s="29" t="s">
        <v>12289</v>
      </c>
      <c r="B871" s="29">
        <v>310410946642114</v>
      </c>
      <c r="C871" s="29">
        <v>8.9014103279466398E+19</v>
      </c>
      <c r="D871" s="29">
        <v>353118084379430</v>
      </c>
      <c r="E871" s="29">
        <v>66</v>
      </c>
      <c r="F871" s="29">
        <v>9</v>
      </c>
      <c r="G871" s="29">
        <v>1882</v>
      </c>
      <c r="H871" s="29">
        <v>1882</v>
      </c>
      <c r="I871" s="29" t="s">
        <v>12290</v>
      </c>
      <c r="J871" s="29" t="s">
        <v>12291</v>
      </c>
      <c r="K871" s="50">
        <v>2.3731736177502E+16</v>
      </c>
      <c r="L871" s="50">
        <v>9042653489810720</v>
      </c>
      <c r="M871" s="50">
        <v>-5.4766428793321904E+16</v>
      </c>
      <c r="N871" s="29" t="s">
        <v>18977</v>
      </c>
      <c r="O871" s="29">
        <v>1</v>
      </c>
      <c r="P871" s="29">
        <v>0</v>
      </c>
      <c r="Q871" s="29" t="s">
        <v>19324</v>
      </c>
      <c r="R871" s="29" t="s">
        <v>8</v>
      </c>
      <c r="S871" s="29" t="s">
        <v>8</v>
      </c>
      <c r="T871" s="29" t="s">
        <v>8</v>
      </c>
      <c r="U871" s="29" t="s">
        <v>8</v>
      </c>
      <c r="V871" s="29">
        <v>5</v>
      </c>
      <c r="W871" s="29" t="s">
        <v>5298</v>
      </c>
      <c r="X871" s="29">
        <v>1</v>
      </c>
      <c r="Y871" s="29">
        <v>0</v>
      </c>
      <c r="Z871" s="29">
        <v>1</v>
      </c>
      <c r="AA871" s="29" t="s">
        <v>19001</v>
      </c>
      <c r="AB871" s="29" t="s">
        <v>18998</v>
      </c>
      <c r="AC871" s="29" t="s">
        <v>8</v>
      </c>
      <c r="AD871" s="29" t="s">
        <v>8</v>
      </c>
      <c r="AE871" s="29" t="s">
        <v>8</v>
      </c>
      <c r="AF871" s="29" t="s">
        <v>8</v>
      </c>
      <c r="AG871" s="29" t="s">
        <v>8</v>
      </c>
      <c r="AH871" s="29" t="s">
        <v>8</v>
      </c>
      <c r="AI871" s="29" t="s">
        <v>8</v>
      </c>
      <c r="AJ871" s="29" t="s">
        <v>8</v>
      </c>
      <c r="AK871" s="29" t="s">
        <v>8</v>
      </c>
      <c r="AL871" s="29" t="s">
        <v>8</v>
      </c>
      <c r="AM871" s="29" t="s">
        <v>8</v>
      </c>
      <c r="AN871" s="29" t="s">
        <v>8</v>
      </c>
      <c r="AO871" s="29" t="s">
        <v>8</v>
      </c>
      <c r="AP871" s="29" t="s">
        <v>8</v>
      </c>
      <c r="AQ871" s="29" t="s">
        <v>8</v>
      </c>
      <c r="AR871" s="29" t="s">
        <v>8</v>
      </c>
      <c r="AS871" s="29" t="s">
        <v>8</v>
      </c>
      <c r="AT871" s="29" t="s">
        <v>8</v>
      </c>
      <c r="AU871" s="29" t="s">
        <v>8</v>
      </c>
      <c r="AV871" s="29" t="s">
        <v>8</v>
      </c>
      <c r="AW871" s="29" t="s">
        <v>8</v>
      </c>
      <c r="AX871" s="29" t="s">
        <v>8</v>
      </c>
      <c r="AY871" s="29" t="s">
        <v>8</v>
      </c>
      <c r="AZ871" s="29" t="s">
        <v>8</v>
      </c>
      <c r="BA871" s="29" t="s">
        <v>8</v>
      </c>
      <c r="BB871" s="29" t="s">
        <v>8</v>
      </c>
      <c r="BC871" s="29" t="s">
        <v>8</v>
      </c>
      <c r="BD871" s="29" t="s">
        <v>8</v>
      </c>
      <c r="BE871" s="29" t="s">
        <v>8</v>
      </c>
      <c r="BF871" s="29" t="s">
        <v>8</v>
      </c>
      <c r="BG871" s="29" t="s">
        <v>8</v>
      </c>
      <c r="BH871" s="29" t="s">
        <v>8</v>
      </c>
      <c r="BI871" s="29" t="s">
        <v>8</v>
      </c>
      <c r="BJ871" s="29" t="s">
        <v>8</v>
      </c>
      <c r="BK871" s="29" t="s">
        <v>8</v>
      </c>
      <c r="BL871" s="29" t="s">
        <v>8</v>
      </c>
      <c r="BM871" s="29" t="s">
        <v>8</v>
      </c>
      <c r="BN871" s="29" t="s">
        <v>8</v>
      </c>
      <c r="BO871" s="29" t="s">
        <v>8</v>
      </c>
      <c r="BP871" s="29" t="s">
        <v>8</v>
      </c>
      <c r="BQ871" s="29" t="s">
        <v>8</v>
      </c>
      <c r="BR871" s="29" t="s">
        <v>8</v>
      </c>
      <c r="BS871" s="29" t="s">
        <v>12277</v>
      </c>
      <c r="BT871" s="29" t="b">
        <v>1</v>
      </c>
      <c r="BU871" s="29" t="b">
        <v>0</v>
      </c>
      <c r="BV871" s="29" t="b">
        <v>0</v>
      </c>
      <c r="BW871" s="29" t="b">
        <v>0</v>
      </c>
      <c r="BX871" s="29" t="b">
        <v>0</v>
      </c>
      <c r="BY871" s="29" t="b">
        <v>0</v>
      </c>
      <c r="BZ871" s="29" t="b">
        <v>1</v>
      </c>
      <c r="CA871" s="29" t="b">
        <v>0</v>
      </c>
      <c r="CB871" s="29">
        <v>1</v>
      </c>
      <c r="CC871" s="29" t="s">
        <v>12292</v>
      </c>
      <c r="CD871" s="29" t="s">
        <v>12293</v>
      </c>
      <c r="CE871" s="29" t="s">
        <v>12294</v>
      </c>
      <c r="CF871" s="29" t="s">
        <v>12295</v>
      </c>
    </row>
    <row r="872" spans="1:84" x14ac:dyDescent="0.25">
      <c r="A872" s="29" t="s">
        <v>12296</v>
      </c>
      <c r="B872" s="29">
        <v>310410946642114</v>
      </c>
      <c r="C872" s="29">
        <v>8.9014103279466398E+19</v>
      </c>
      <c r="D872" s="29">
        <v>353118084379430</v>
      </c>
      <c r="E872" s="29">
        <v>66</v>
      </c>
      <c r="F872" s="29">
        <v>7</v>
      </c>
      <c r="G872" s="29">
        <v>1878</v>
      </c>
      <c r="H872" s="29">
        <v>1878</v>
      </c>
      <c r="I872" s="29" t="s">
        <v>12297</v>
      </c>
      <c r="J872" s="29" t="s">
        <v>12298</v>
      </c>
      <c r="K872" s="50">
        <v>2373101821336380</v>
      </c>
      <c r="L872" s="50">
        <v>9042573020521990</v>
      </c>
      <c r="M872" s="50">
        <v>-4253147242440140</v>
      </c>
      <c r="N872" s="29" t="s">
        <v>18977</v>
      </c>
      <c r="O872" s="29">
        <v>1</v>
      </c>
      <c r="P872" s="29">
        <v>0</v>
      </c>
      <c r="Q872" s="29" t="s">
        <v>8</v>
      </c>
      <c r="R872" s="29" t="s">
        <v>8</v>
      </c>
      <c r="S872" s="29" t="s">
        <v>8</v>
      </c>
      <c r="T872" s="29" t="s">
        <v>8</v>
      </c>
      <c r="U872" s="29" t="s">
        <v>8</v>
      </c>
      <c r="V872" s="29" t="s">
        <v>8</v>
      </c>
      <c r="W872" s="29" t="s">
        <v>8</v>
      </c>
      <c r="X872" s="29" t="s">
        <v>8</v>
      </c>
      <c r="Y872" s="29" t="s">
        <v>8</v>
      </c>
      <c r="Z872" s="29" t="s">
        <v>8</v>
      </c>
      <c r="AA872" s="29" t="s">
        <v>8</v>
      </c>
      <c r="AB872" s="29" t="s">
        <v>8</v>
      </c>
      <c r="AC872" s="29" t="s">
        <v>8</v>
      </c>
      <c r="AD872" s="29" t="s">
        <v>8</v>
      </c>
      <c r="AE872" s="29" t="s">
        <v>8</v>
      </c>
      <c r="AF872" s="29" t="s">
        <v>8</v>
      </c>
      <c r="AG872" s="29" t="s">
        <v>8</v>
      </c>
      <c r="AH872" s="29" t="s">
        <v>8</v>
      </c>
      <c r="AI872" s="29" t="s">
        <v>8</v>
      </c>
      <c r="AJ872" s="29" t="s">
        <v>8</v>
      </c>
      <c r="AK872" s="29" t="s">
        <v>8</v>
      </c>
      <c r="AL872" s="29" t="s">
        <v>8</v>
      </c>
      <c r="AM872" s="29" t="s">
        <v>8</v>
      </c>
      <c r="AN872" s="29" t="s">
        <v>8</v>
      </c>
      <c r="AO872" s="29" t="s">
        <v>8</v>
      </c>
      <c r="AP872" s="29" t="s">
        <v>8</v>
      </c>
      <c r="AQ872" s="29" t="s">
        <v>8</v>
      </c>
      <c r="AR872" s="29" t="s">
        <v>8</v>
      </c>
      <c r="AS872" s="29" t="s">
        <v>8</v>
      </c>
      <c r="AT872" s="29">
        <v>3</v>
      </c>
      <c r="AU872" s="29" t="s">
        <v>8</v>
      </c>
      <c r="AV872" s="29">
        <v>2</v>
      </c>
      <c r="AW872" s="29">
        <v>2</v>
      </c>
      <c r="AX872" s="29">
        <v>0</v>
      </c>
      <c r="AY872" s="29">
        <v>50</v>
      </c>
      <c r="AZ872" s="29">
        <v>1</v>
      </c>
      <c r="BA872" s="29" t="s">
        <v>8</v>
      </c>
      <c r="BB872" s="29" t="s">
        <v>8</v>
      </c>
      <c r="BC872" s="29" t="s">
        <v>8</v>
      </c>
      <c r="BD872" s="29" t="s">
        <v>8</v>
      </c>
      <c r="BE872" s="29" t="s">
        <v>8</v>
      </c>
      <c r="BF872" s="29" t="s">
        <v>8</v>
      </c>
      <c r="BG872" s="29" t="s">
        <v>8</v>
      </c>
      <c r="BH872" s="29" t="s">
        <v>8</v>
      </c>
      <c r="BI872" s="29" t="s">
        <v>8</v>
      </c>
      <c r="BJ872" s="29" t="s">
        <v>8</v>
      </c>
      <c r="BK872" s="29" t="s">
        <v>8</v>
      </c>
      <c r="BL872" s="29" t="s">
        <v>8</v>
      </c>
      <c r="BM872" s="29" t="s">
        <v>8</v>
      </c>
      <c r="BN872" s="29" t="s">
        <v>8</v>
      </c>
      <c r="BO872" s="29" t="s">
        <v>8</v>
      </c>
      <c r="BP872" s="29" t="s">
        <v>8</v>
      </c>
      <c r="BQ872" s="29" t="s">
        <v>8</v>
      </c>
      <c r="BR872" s="29" t="s">
        <v>8</v>
      </c>
      <c r="BS872" s="29" t="s">
        <v>12299</v>
      </c>
      <c r="BT872" s="29" t="b">
        <v>1</v>
      </c>
      <c r="BU872" s="29" t="b">
        <v>0</v>
      </c>
      <c r="BV872" s="29" t="b">
        <v>0</v>
      </c>
      <c r="BW872" s="29" t="b">
        <v>0</v>
      </c>
      <c r="BX872" s="29" t="b">
        <v>0</v>
      </c>
      <c r="BY872" s="29" t="b">
        <v>0</v>
      </c>
      <c r="BZ872" s="29" t="b">
        <v>1</v>
      </c>
      <c r="CA872" s="29" t="b">
        <v>0</v>
      </c>
      <c r="CB872" s="29">
        <v>1</v>
      </c>
      <c r="CC872" s="29" t="s">
        <v>12300</v>
      </c>
      <c r="CD872" s="29" t="s">
        <v>12301</v>
      </c>
      <c r="CE872" s="29" t="s">
        <v>12302</v>
      </c>
      <c r="CF872" s="29" t="s">
        <v>12303</v>
      </c>
    </row>
    <row r="873" spans="1:84" x14ac:dyDescent="0.25">
      <c r="A873" s="29" t="s">
        <v>12304</v>
      </c>
      <c r="B873" s="29">
        <v>310410946642114</v>
      </c>
      <c r="C873" s="29">
        <v>8.9014103279466398E+19</v>
      </c>
      <c r="D873" s="29">
        <v>353118084379430</v>
      </c>
      <c r="E873" s="29">
        <v>66</v>
      </c>
      <c r="F873" s="29">
        <v>9</v>
      </c>
      <c r="G873" s="29">
        <v>1883</v>
      </c>
      <c r="H873" s="29">
        <v>1883</v>
      </c>
      <c r="I873" s="29" t="s">
        <v>12305</v>
      </c>
      <c r="J873" s="29" t="s">
        <v>12306</v>
      </c>
      <c r="K873" s="50">
        <v>2.37308370291967E+16</v>
      </c>
      <c r="L873" s="50">
        <v>9042689109903440</v>
      </c>
      <c r="M873" s="50">
        <v>-3155236552823550</v>
      </c>
      <c r="N873" s="29" t="s">
        <v>18977</v>
      </c>
      <c r="O873" s="29">
        <v>1</v>
      </c>
      <c r="P873" s="29">
        <v>0</v>
      </c>
      <c r="Q873" s="29" t="s">
        <v>18997</v>
      </c>
      <c r="R873" s="29" t="s">
        <v>8</v>
      </c>
      <c r="S873" s="29" t="s">
        <v>8</v>
      </c>
      <c r="T873" s="29" t="s">
        <v>8</v>
      </c>
      <c r="U873" s="29" t="s">
        <v>8</v>
      </c>
      <c r="V873" s="29">
        <v>5</v>
      </c>
      <c r="W873" s="29" t="s">
        <v>5298</v>
      </c>
      <c r="X873" s="29">
        <v>0</v>
      </c>
      <c r="Y873" s="29" t="s">
        <v>8</v>
      </c>
      <c r="Z873" s="29">
        <v>1</v>
      </c>
      <c r="AA873" s="29" t="s">
        <v>18988</v>
      </c>
      <c r="AB873" s="29" t="s">
        <v>19008</v>
      </c>
      <c r="AC873" s="29" t="s">
        <v>8</v>
      </c>
      <c r="AD873" s="29" t="s">
        <v>8</v>
      </c>
      <c r="AE873" s="29" t="s">
        <v>8</v>
      </c>
      <c r="AF873" s="29" t="s">
        <v>8</v>
      </c>
      <c r="AG873" s="29" t="s">
        <v>8</v>
      </c>
      <c r="AH873" s="29" t="s">
        <v>8</v>
      </c>
      <c r="AI873" s="29" t="s">
        <v>8</v>
      </c>
      <c r="AJ873" s="29" t="s">
        <v>8</v>
      </c>
      <c r="AK873" s="29" t="s">
        <v>8</v>
      </c>
      <c r="AL873" s="29" t="s">
        <v>8</v>
      </c>
      <c r="AM873" s="29" t="s">
        <v>8</v>
      </c>
      <c r="AN873" s="29" t="s">
        <v>8</v>
      </c>
      <c r="AO873" s="29" t="s">
        <v>8</v>
      </c>
      <c r="AP873" s="29" t="s">
        <v>8</v>
      </c>
      <c r="AQ873" s="29" t="s">
        <v>8</v>
      </c>
      <c r="AR873" s="29" t="s">
        <v>8</v>
      </c>
      <c r="AS873" s="29" t="s">
        <v>8</v>
      </c>
      <c r="AT873" s="29" t="s">
        <v>8</v>
      </c>
      <c r="AU873" s="29" t="s">
        <v>8</v>
      </c>
      <c r="AV873" s="29" t="s">
        <v>8</v>
      </c>
      <c r="AW873" s="29" t="s">
        <v>8</v>
      </c>
      <c r="AX873" s="29" t="s">
        <v>8</v>
      </c>
      <c r="AY873" s="29" t="s">
        <v>8</v>
      </c>
      <c r="AZ873" s="29" t="s">
        <v>8</v>
      </c>
      <c r="BA873" s="29" t="s">
        <v>8</v>
      </c>
      <c r="BB873" s="29" t="s">
        <v>8</v>
      </c>
      <c r="BC873" s="29" t="s">
        <v>8</v>
      </c>
      <c r="BD873" s="29" t="s">
        <v>8</v>
      </c>
      <c r="BE873" s="29" t="s">
        <v>8</v>
      </c>
      <c r="BF873" s="29" t="s">
        <v>8</v>
      </c>
      <c r="BG873" s="29" t="s">
        <v>8</v>
      </c>
      <c r="BH873" s="29" t="s">
        <v>8</v>
      </c>
      <c r="BI873" s="29" t="s">
        <v>8</v>
      </c>
      <c r="BJ873" s="29" t="s">
        <v>8</v>
      </c>
      <c r="BK873" s="29" t="s">
        <v>8</v>
      </c>
      <c r="BL873" s="29" t="s">
        <v>8</v>
      </c>
      <c r="BM873" s="29" t="s">
        <v>8</v>
      </c>
      <c r="BN873" s="29" t="s">
        <v>8</v>
      </c>
      <c r="BO873" s="29" t="s">
        <v>8</v>
      </c>
      <c r="BP873" s="29" t="s">
        <v>8</v>
      </c>
      <c r="BQ873" s="29" t="s">
        <v>8</v>
      </c>
      <c r="BR873" s="29" t="s">
        <v>8</v>
      </c>
      <c r="BS873" s="29" t="s">
        <v>12277</v>
      </c>
      <c r="BT873" s="29" t="b">
        <v>1</v>
      </c>
      <c r="BU873" s="29" t="b">
        <v>0</v>
      </c>
      <c r="BV873" s="29" t="b">
        <v>0</v>
      </c>
      <c r="BW873" s="29" t="b">
        <v>0</v>
      </c>
      <c r="BX873" s="29" t="b">
        <v>0</v>
      </c>
      <c r="BY873" s="29" t="b">
        <v>0</v>
      </c>
      <c r="BZ873" s="29" t="b">
        <v>1</v>
      </c>
      <c r="CA873" s="29" t="b">
        <v>0</v>
      </c>
      <c r="CB873" s="29">
        <v>1</v>
      </c>
      <c r="CC873" s="29" t="s">
        <v>12307</v>
      </c>
      <c r="CD873" s="29" t="s">
        <v>12308</v>
      </c>
      <c r="CE873" s="29" t="s">
        <v>12309</v>
      </c>
      <c r="CF873" s="29" t="s">
        <v>12310</v>
      </c>
    </row>
    <row r="874" spans="1:84" x14ac:dyDescent="0.25">
      <c r="A874" s="29" t="s">
        <v>12311</v>
      </c>
      <c r="B874" s="29">
        <v>310410946642114</v>
      </c>
      <c r="C874" s="29">
        <v>8.9014103279466398E+19</v>
      </c>
      <c r="D874" s="29">
        <v>353118084379430</v>
      </c>
      <c r="E874" s="29">
        <v>66</v>
      </c>
      <c r="F874" s="29">
        <v>9</v>
      </c>
      <c r="G874" s="29">
        <v>1884</v>
      </c>
      <c r="H874" s="29">
        <v>1884</v>
      </c>
      <c r="I874" s="29" t="s">
        <v>12312</v>
      </c>
      <c r="J874" s="29" t="s">
        <v>12313</v>
      </c>
      <c r="K874" s="50">
        <v>2.37252680589575E+16</v>
      </c>
      <c r="L874" s="50">
        <v>9042756379251270</v>
      </c>
      <c r="M874" s="50">
        <v>-4.6514204206286704E+16</v>
      </c>
      <c r="N874" s="29" t="s">
        <v>18977</v>
      </c>
      <c r="O874" s="29">
        <v>1</v>
      </c>
      <c r="P874" s="29">
        <v>0</v>
      </c>
      <c r="Q874" s="29" t="s">
        <v>18997</v>
      </c>
      <c r="R874" s="29" t="s">
        <v>8</v>
      </c>
      <c r="S874" s="29" t="s">
        <v>8</v>
      </c>
      <c r="T874" s="29" t="s">
        <v>8</v>
      </c>
      <c r="U874" s="29" t="s">
        <v>8</v>
      </c>
      <c r="V874" s="29">
        <v>5</v>
      </c>
      <c r="W874" s="29" t="s">
        <v>5298</v>
      </c>
      <c r="X874" s="29">
        <v>0</v>
      </c>
      <c r="Y874" s="29" t="s">
        <v>8</v>
      </c>
      <c r="Z874" s="29">
        <v>1</v>
      </c>
      <c r="AA874" s="29" t="s">
        <v>18988</v>
      </c>
      <c r="AB874" s="29" t="s">
        <v>18974</v>
      </c>
      <c r="AC874" s="29" t="s">
        <v>8</v>
      </c>
      <c r="AD874" s="29" t="s">
        <v>8</v>
      </c>
      <c r="AE874" s="29" t="s">
        <v>8</v>
      </c>
      <c r="AF874" s="29" t="s">
        <v>8</v>
      </c>
      <c r="AG874" s="29" t="s">
        <v>8</v>
      </c>
      <c r="AH874" s="29" t="s">
        <v>8</v>
      </c>
      <c r="AI874" s="29" t="s">
        <v>8</v>
      </c>
      <c r="AJ874" s="29" t="s">
        <v>8</v>
      </c>
      <c r="AK874" s="29" t="s">
        <v>8</v>
      </c>
      <c r="AL874" s="29" t="s">
        <v>8</v>
      </c>
      <c r="AM874" s="29" t="s">
        <v>8</v>
      </c>
      <c r="AN874" s="29" t="s">
        <v>8</v>
      </c>
      <c r="AO874" s="29" t="s">
        <v>8</v>
      </c>
      <c r="AP874" s="29" t="s">
        <v>8</v>
      </c>
      <c r="AQ874" s="29" t="s">
        <v>8</v>
      </c>
      <c r="AR874" s="29" t="s">
        <v>8</v>
      </c>
      <c r="AS874" s="29" t="s">
        <v>8</v>
      </c>
      <c r="AT874" s="29" t="s">
        <v>8</v>
      </c>
      <c r="AU874" s="29" t="s">
        <v>8</v>
      </c>
      <c r="AV874" s="29" t="s">
        <v>8</v>
      </c>
      <c r="AW874" s="29" t="s">
        <v>8</v>
      </c>
      <c r="AX874" s="29" t="s">
        <v>8</v>
      </c>
      <c r="AY874" s="29" t="s">
        <v>8</v>
      </c>
      <c r="AZ874" s="29" t="s">
        <v>8</v>
      </c>
      <c r="BA874" s="29" t="s">
        <v>8</v>
      </c>
      <c r="BB874" s="29" t="s">
        <v>8</v>
      </c>
      <c r="BC874" s="29" t="s">
        <v>8</v>
      </c>
      <c r="BD874" s="29" t="s">
        <v>8</v>
      </c>
      <c r="BE874" s="29" t="s">
        <v>8</v>
      </c>
      <c r="BF874" s="29" t="s">
        <v>8</v>
      </c>
      <c r="BG874" s="29" t="s">
        <v>8</v>
      </c>
      <c r="BH874" s="29" t="s">
        <v>8</v>
      </c>
      <c r="BI874" s="29" t="s">
        <v>8</v>
      </c>
      <c r="BJ874" s="29" t="s">
        <v>8</v>
      </c>
      <c r="BK874" s="29" t="s">
        <v>8</v>
      </c>
      <c r="BL874" s="29" t="s">
        <v>8</v>
      </c>
      <c r="BM874" s="29" t="s">
        <v>8</v>
      </c>
      <c r="BN874" s="29" t="s">
        <v>8</v>
      </c>
      <c r="BO874" s="29" t="s">
        <v>8</v>
      </c>
      <c r="BP874" s="29" t="s">
        <v>8</v>
      </c>
      <c r="BQ874" s="29" t="s">
        <v>8</v>
      </c>
      <c r="BR874" s="29" t="s">
        <v>8</v>
      </c>
      <c r="BS874" s="29" t="s">
        <v>12314</v>
      </c>
      <c r="BT874" s="29" t="b">
        <v>1</v>
      </c>
      <c r="BU874" s="29" t="b">
        <v>0</v>
      </c>
      <c r="BV874" s="29" t="b">
        <v>0</v>
      </c>
      <c r="BW874" s="29" t="b">
        <v>0</v>
      </c>
      <c r="BX874" s="29" t="b">
        <v>0</v>
      </c>
      <c r="BY874" s="29" t="b">
        <v>0</v>
      </c>
      <c r="BZ874" s="29" t="b">
        <v>1</v>
      </c>
      <c r="CA874" s="29" t="b">
        <v>0</v>
      </c>
      <c r="CB874" s="29">
        <v>1</v>
      </c>
      <c r="CC874" s="29" t="s">
        <v>12315</v>
      </c>
      <c r="CD874" s="29" t="s">
        <v>12316</v>
      </c>
      <c r="CE874" s="29" t="s">
        <v>12317</v>
      </c>
      <c r="CF874" s="29" t="s">
        <v>12318</v>
      </c>
    </row>
    <row r="875" spans="1:84" x14ac:dyDescent="0.25">
      <c r="A875" s="29" t="s">
        <v>12319</v>
      </c>
      <c r="B875" s="29">
        <v>310410946642114</v>
      </c>
      <c r="C875" s="29">
        <v>8.9014103279466398E+19</v>
      </c>
      <c r="D875" s="29">
        <v>353118084379430</v>
      </c>
      <c r="E875" s="29">
        <v>66</v>
      </c>
      <c r="F875" s="29">
        <v>3</v>
      </c>
      <c r="G875" s="29">
        <v>1879</v>
      </c>
      <c r="H875" s="29">
        <v>1879</v>
      </c>
      <c r="I875" s="29" t="s">
        <v>12320</v>
      </c>
      <c r="J875" s="29" t="s">
        <v>12321</v>
      </c>
      <c r="K875" s="50">
        <v>2372641249225870</v>
      </c>
      <c r="L875" s="50">
        <v>9042528524844750</v>
      </c>
      <c r="M875" s="50">
        <v>-6323848048662230</v>
      </c>
      <c r="N875" s="29" t="s">
        <v>18977</v>
      </c>
      <c r="O875" s="29">
        <v>1</v>
      </c>
      <c r="P875" s="29">
        <v>0</v>
      </c>
      <c r="Q875" s="29" t="s">
        <v>19325</v>
      </c>
      <c r="R875" s="29" t="s">
        <v>8</v>
      </c>
      <c r="S875" s="29" t="s">
        <v>8</v>
      </c>
      <c r="T875" s="29" t="s">
        <v>8</v>
      </c>
      <c r="U875" s="29" t="s">
        <v>8</v>
      </c>
      <c r="V875" s="29" t="s">
        <v>8</v>
      </c>
      <c r="W875" s="29" t="s">
        <v>8</v>
      </c>
      <c r="X875" s="29" t="s">
        <v>8</v>
      </c>
      <c r="Y875" s="29" t="s">
        <v>8</v>
      </c>
      <c r="Z875" s="29" t="s">
        <v>8</v>
      </c>
      <c r="AA875" s="29" t="s">
        <v>8</v>
      </c>
      <c r="AB875" s="29" t="s">
        <v>8</v>
      </c>
      <c r="AC875" s="29" t="s">
        <v>8</v>
      </c>
      <c r="AD875" s="29" t="s">
        <v>8</v>
      </c>
      <c r="AE875" s="29" t="s">
        <v>8</v>
      </c>
      <c r="AF875" s="29" t="s">
        <v>8</v>
      </c>
      <c r="AG875" s="29">
        <v>1</v>
      </c>
      <c r="AH875" s="29">
        <v>6</v>
      </c>
      <c r="AI875" s="29" t="s">
        <v>6529</v>
      </c>
      <c r="AJ875" s="29">
        <v>1</v>
      </c>
      <c r="AK875" s="29" t="s">
        <v>18982</v>
      </c>
      <c r="AL875" s="29" t="s">
        <v>19008</v>
      </c>
      <c r="AM875" s="29" t="s">
        <v>8</v>
      </c>
      <c r="AN875" s="29" t="s">
        <v>8</v>
      </c>
      <c r="AO875" s="29" t="s">
        <v>8</v>
      </c>
      <c r="AP875" s="29" t="s">
        <v>8</v>
      </c>
      <c r="AQ875" s="29" t="s">
        <v>8</v>
      </c>
      <c r="AR875" s="29" t="s">
        <v>8</v>
      </c>
      <c r="AS875" s="29" t="s">
        <v>8</v>
      </c>
      <c r="AT875" s="29" t="s">
        <v>8</v>
      </c>
      <c r="AU875" s="29" t="s">
        <v>8</v>
      </c>
      <c r="AV875" s="29" t="s">
        <v>8</v>
      </c>
      <c r="AW875" s="29" t="s">
        <v>8</v>
      </c>
      <c r="AX875" s="29" t="s">
        <v>8</v>
      </c>
      <c r="AY875" s="29" t="s">
        <v>8</v>
      </c>
      <c r="AZ875" s="29" t="s">
        <v>8</v>
      </c>
      <c r="BA875" s="29" t="s">
        <v>8</v>
      </c>
      <c r="BB875" s="29" t="s">
        <v>8</v>
      </c>
      <c r="BC875" s="29" t="s">
        <v>8</v>
      </c>
      <c r="BD875" s="29" t="s">
        <v>8</v>
      </c>
      <c r="BE875" s="29" t="s">
        <v>8</v>
      </c>
      <c r="BF875" s="29" t="s">
        <v>8</v>
      </c>
      <c r="BG875" s="29" t="s">
        <v>8</v>
      </c>
      <c r="BH875" s="29" t="s">
        <v>8</v>
      </c>
      <c r="BI875" s="29" t="s">
        <v>8</v>
      </c>
      <c r="BJ875" s="29" t="s">
        <v>8</v>
      </c>
      <c r="BK875" s="29" t="s">
        <v>8</v>
      </c>
      <c r="BL875" s="29" t="s">
        <v>8</v>
      </c>
      <c r="BM875" s="29" t="s">
        <v>8</v>
      </c>
      <c r="BN875" s="29" t="s">
        <v>8</v>
      </c>
      <c r="BO875" s="29" t="s">
        <v>8</v>
      </c>
      <c r="BP875" s="29" t="s">
        <v>8</v>
      </c>
      <c r="BQ875" s="29" t="s">
        <v>8</v>
      </c>
      <c r="BR875" s="29" t="s">
        <v>8</v>
      </c>
      <c r="BS875" s="29" t="s">
        <v>12322</v>
      </c>
      <c r="BT875" s="29" t="b">
        <v>1</v>
      </c>
      <c r="BU875" s="29" t="b">
        <v>0</v>
      </c>
      <c r="BV875" s="29" t="b">
        <v>0</v>
      </c>
      <c r="BW875" s="29" t="b">
        <v>0</v>
      </c>
      <c r="BX875" s="29" t="b">
        <v>0</v>
      </c>
      <c r="BY875" s="29" t="b">
        <v>0</v>
      </c>
      <c r="BZ875" s="29" t="b">
        <v>1</v>
      </c>
      <c r="CA875" s="29" t="b">
        <v>0</v>
      </c>
      <c r="CB875" s="29">
        <v>1</v>
      </c>
      <c r="CC875" s="29" t="s">
        <v>12323</v>
      </c>
      <c r="CD875" s="29" t="s">
        <v>12324</v>
      </c>
      <c r="CE875" s="29" t="s">
        <v>12325</v>
      </c>
      <c r="CF875" s="29" t="s">
        <v>12326</v>
      </c>
    </row>
    <row r="876" spans="1:84" x14ac:dyDescent="0.25">
      <c r="A876" s="29" t="s">
        <v>12327</v>
      </c>
      <c r="B876" s="29">
        <v>310410946642114</v>
      </c>
      <c r="C876" s="29">
        <v>8.9014103279466398E+19</v>
      </c>
      <c r="D876" s="29">
        <v>353118084379430</v>
      </c>
      <c r="E876" s="29">
        <v>66</v>
      </c>
      <c r="F876" s="29">
        <v>3</v>
      </c>
      <c r="G876" s="29">
        <v>1880</v>
      </c>
      <c r="H876" s="29">
        <v>1880</v>
      </c>
      <c r="I876" s="29" t="s">
        <v>12328</v>
      </c>
      <c r="J876" s="29" t="s">
        <v>12329</v>
      </c>
      <c r="K876" s="50">
        <v>2372833659730270</v>
      </c>
      <c r="L876" s="50">
        <v>9042549213382690</v>
      </c>
      <c r="M876" s="50">
        <v>-4358280387570870</v>
      </c>
      <c r="N876" s="29" t="s">
        <v>18977</v>
      </c>
      <c r="O876" s="29">
        <v>3</v>
      </c>
      <c r="P876" s="29">
        <v>0</v>
      </c>
      <c r="Q876" s="29" t="s">
        <v>19018</v>
      </c>
      <c r="R876" s="29" t="s">
        <v>8</v>
      </c>
      <c r="S876" s="29" t="s">
        <v>8</v>
      </c>
      <c r="T876" s="29" t="s">
        <v>8</v>
      </c>
      <c r="U876" s="29" t="s">
        <v>8</v>
      </c>
      <c r="V876" s="29" t="s">
        <v>8</v>
      </c>
      <c r="W876" s="29" t="s">
        <v>8</v>
      </c>
      <c r="X876" s="29" t="s">
        <v>8</v>
      </c>
      <c r="Y876" s="29" t="s">
        <v>8</v>
      </c>
      <c r="Z876" s="29" t="s">
        <v>8</v>
      </c>
      <c r="AA876" s="29" t="s">
        <v>8</v>
      </c>
      <c r="AB876" s="29" t="s">
        <v>8</v>
      </c>
      <c r="AC876" s="29" t="s">
        <v>8</v>
      </c>
      <c r="AD876" s="29" t="s">
        <v>8</v>
      </c>
      <c r="AE876" s="29" t="s">
        <v>8</v>
      </c>
      <c r="AF876" s="29" t="s">
        <v>8</v>
      </c>
      <c r="AG876" s="29">
        <v>1</v>
      </c>
      <c r="AH876" s="29">
        <v>6</v>
      </c>
      <c r="AI876" s="29" t="s">
        <v>6529</v>
      </c>
      <c r="AJ876" s="29">
        <v>1</v>
      </c>
      <c r="AK876" s="29" t="s">
        <v>19001</v>
      </c>
      <c r="AL876" s="29" t="s">
        <v>18982</v>
      </c>
      <c r="AM876" s="29" t="s">
        <v>8</v>
      </c>
      <c r="AN876" s="29" t="s">
        <v>8</v>
      </c>
      <c r="AO876" s="29" t="s">
        <v>8</v>
      </c>
      <c r="AP876" s="29" t="s">
        <v>8</v>
      </c>
      <c r="AQ876" s="29" t="s">
        <v>8</v>
      </c>
      <c r="AR876" s="29" t="s">
        <v>8</v>
      </c>
      <c r="AS876" s="29" t="s">
        <v>8</v>
      </c>
      <c r="AT876" s="29" t="s">
        <v>8</v>
      </c>
      <c r="AU876" s="29" t="s">
        <v>8</v>
      </c>
      <c r="AV876" s="29" t="s">
        <v>8</v>
      </c>
      <c r="AW876" s="29" t="s">
        <v>8</v>
      </c>
      <c r="AX876" s="29" t="s">
        <v>8</v>
      </c>
      <c r="AY876" s="29" t="s">
        <v>8</v>
      </c>
      <c r="AZ876" s="29" t="s">
        <v>8</v>
      </c>
      <c r="BA876" s="29" t="s">
        <v>8</v>
      </c>
      <c r="BB876" s="29" t="s">
        <v>8</v>
      </c>
      <c r="BC876" s="29" t="s">
        <v>8</v>
      </c>
      <c r="BD876" s="29" t="s">
        <v>8</v>
      </c>
      <c r="BE876" s="29" t="s">
        <v>8</v>
      </c>
      <c r="BF876" s="29" t="s">
        <v>8</v>
      </c>
      <c r="BG876" s="29" t="s">
        <v>8</v>
      </c>
      <c r="BH876" s="29" t="s">
        <v>8</v>
      </c>
      <c r="BI876" s="29" t="s">
        <v>8</v>
      </c>
      <c r="BJ876" s="29" t="s">
        <v>8</v>
      </c>
      <c r="BK876" s="29" t="s">
        <v>8</v>
      </c>
      <c r="BL876" s="29" t="s">
        <v>8</v>
      </c>
      <c r="BM876" s="29" t="s">
        <v>8</v>
      </c>
      <c r="BN876" s="29" t="s">
        <v>8</v>
      </c>
      <c r="BO876" s="29" t="s">
        <v>8</v>
      </c>
      <c r="BP876" s="29" t="s">
        <v>8</v>
      </c>
      <c r="BQ876" s="29" t="s">
        <v>8</v>
      </c>
      <c r="BR876" s="29" t="s">
        <v>8</v>
      </c>
      <c r="BS876" s="29" t="s">
        <v>12330</v>
      </c>
      <c r="BT876" s="29" t="b">
        <v>1</v>
      </c>
      <c r="BU876" s="29" t="b">
        <v>0</v>
      </c>
      <c r="BV876" s="29" t="b">
        <v>0</v>
      </c>
      <c r="BW876" s="29" t="b">
        <v>0</v>
      </c>
      <c r="BX876" s="29" t="b">
        <v>0</v>
      </c>
      <c r="BY876" s="29" t="b">
        <v>0</v>
      </c>
      <c r="BZ876" s="29" t="b">
        <v>1</v>
      </c>
      <c r="CA876" s="29" t="b">
        <v>0</v>
      </c>
      <c r="CB876" s="29">
        <v>1</v>
      </c>
      <c r="CC876" s="29" t="s">
        <v>12331</v>
      </c>
      <c r="CD876" s="29" t="s">
        <v>12332</v>
      </c>
      <c r="CE876" s="29" t="s">
        <v>12333</v>
      </c>
      <c r="CF876" s="29" t="s">
        <v>12334</v>
      </c>
    </row>
    <row r="877" spans="1:84" x14ac:dyDescent="0.25">
      <c r="A877" s="29" t="s">
        <v>12335</v>
      </c>
      <c r="B877" s="29">
        <v>310410946642114</v>
      </c>
      <c r="C877" s="29">
        <v>8.9014103279466398E+19</v>
      </c>
      <c r="D877" s="29">
        <v>353118084379430</v>
      </c>
      <c r="E877" s="29">
        <v>66</v>
      </c>
      <c r="F877" s="29">
        <v>3</v>
      </c>
      <c r="G877" s="29">
        <v>1881</v>
      </c>
      <c r="H877" s="29">
        <v>1881</v>
      </c>
      <c r="I877" s="29" t="s">
        <v>12336</v>
      </c>
      <c r="J877" s="29" t="s">
        <v>12337</v>
      </c>
      <c r="K877" s="50">
        <v>2.37316687037204E+16</v>
      </c>
      <c r="L877" s="50">
        <v>904252349976712</v>
      </c>
      <c r="M877" s="50">
        <v>-4.2399396557378304E+16</v>
      </c>
      <c r="N877" s="29" t="s">
        <v>18977</v>
      </c>
      <c r="O877" s="29">
        <v>1</v>
      </c>
      <c r="P877" s="29">
        <v>0</v>
      </c>
      <c r="Q877" s="29" t="s">
        <v>19080</v>
      </c>
      <c r="R877" s="29" t="s">
        <v>8</v>
      </c>
      <c r="S877" s="29" t="s">
        <v>8</v>
      </c>
      <c r="T877" s="29" t="s">
        <v>8</v>
      </c>
      <c r="U877" s="29" t="s">
        <v>8</v>
      </c>
      <c r="V877" s="29" t="s">
        <v>8</v>
      </c>
      <c r="W877" s="29" t="s">
        <v>8</v>
      </c>
      <c r="X877" s="29" t="s">
        <v>8</v>
      </c>
      <c r="Y877" s="29" t="s">
        <v>8</v>
      </c>
      <c r="Z877" s="29" t="s">
        <v>8</v>
      </c>
      <c r="AA877" s="29" t="s">
        <v>8</v>
      </c>
      <c r="AB877" s="29" t="s">
        <v>8</v>
      </c>
      <c r="AC877" s="29" t="s">
        <v>8</v>
      </c>
      <c r="AD877" s="29" t="s">
        <v>8</v>
      </c>
      <c r="AE877" s="29" t="s">
        <v>8</v>
      </c>
      <c r="AF877" s="29" t="s">
        <v>8</v>
      </c>
      <c r="AG877" s="29">
        <v>1</v>
      </c>
      <c r="AH877" s="29">
        <v>6</v>
      </c>
      <c r="AI877" s="29" t="s">
        <v>6529</v>
      </c>
      <c r="AJ877" s="29">
        <v>1</v>
      </c>
      <c r="AK877" s="29" t="s">
        <v>18982</v>
      </c>
      <c r="AL877" s="29" t="s">
        <v>18983</v>
      </c>
      <c r="AM877" s="29" t="s">
        <v>8</v>
      </c>
      <c r="AN877" s="29" t="s">
        <v>8</v>
      </c>
      <c r="AO877" s="29" t="s">
        <v>8</v>
      </c>
      <c r="AP877" s="29" t="s">
        <v>8</v>
      </c>
      <c r="AQ877" s="29" t="s">
        <v>8</v>
      </c>
      <c r="AR877" s="29" t="s">
        <v>8</v>
      </c>
      <c r="AS877" s="29" t="s">
        <v>8</v>
      </c>
      <c r="AT877" s="29" t="s">
        <v>8</v>
      </c>
      <c r="AU877" s="29" t="s">
        <v>8</v>
      </c>
      <c r="AV877" s="29" t="s">
        <v>8</v>
      </c>
      <c r="AW877" s="29" t="s">
        <v>8</v>
      </c>
      <c r="AX877" s="29" t="s">
        <v>8</v>
      </c>
      <c r="AY877" s="29" t="s">
        <v>8</v>
      </c>
      <c r="AZ877" s="29" t="s">
        <v>8</v>
      </c>
      <c r="BA877" s="29" t="s">
        <v>8</v>
      </c>
      <c r="BB877" s="29" t="s">
        <v>8</v>
      </c>
      <c r="BC877" s="29" t="s">
        <v>8</v>
      </c>
      <c r="BD877" s="29" t="s">
        <v>8</v>
      </c>
      <c r="BE877" s="29" t="s">
        <v>8</v>
      </c>
      <c r="BF877" s="29" t="s">
        <v>8</v>
      </c>
      <c r="BG877" s="29" t="s">
        <v>8</v>
      </c>
      <c r="BH877" s="29" t="s">
        <v>8</v>
      </c>
      <c r="BI877" s="29" t="s">
        <v>8</v>
      </c>
      <c r="BJ877" s="29" t="s">
        <v>8</v>
      </c>
      <c r="BK877" s="29" t="s">
        <v>8</v>
      </c>
      <c r="BL877" s="29" t="s">
        <v>8</v>
      </c>
      <c r="BM877" s="29" t="s">
        <v>8</v>
      </c>
      <c r="BN877" s="29" t="s">
        <v>8</v>
      </c>
      <c r="BO877" s="29" t="s">
        <v>8</v>
      </c>
      <c r="BP877" s="29" t="s">
        <v>8</v>
      </c>
      <c r="BQ877" s="29" t="s">
        <v>8</v>
      </c>
      <c r="BR877" s="29" t="s">
        <v>8</v>
      </c>
      <c r="BS877" s="29" t="s">
        <v>12338</v>
      </c>
      <c r="BT877" s="29" t="b">
        <v>1</v>
      </c>
      <c r="BU877" s="29" t="b">
        <v>0</v>
      </c>
      <c r="BV877" s="29" t="b">
        <v>0</v>
      </c>
      <c r="BW877" s="29" t="b">
        <v>0</v>
      </c>
      <c r="BX877" s="29" t="b">
        <v>0</v>
      </c>
      <c r="BY877" s="29" t="b">
        <v>0</v>
      </c>
      <c r="BZ877" s="29" t="b">
        <v>1</v>
      </c>
      <c r="CA877" s="29" t="b">
        <v>0</v>
      </c>
      <c r="CB877" s="29">
        <v>1</v>
      </c>
      <c r="CC877" s="29" t="s">
        <v>12339</v>
      </c>
      <c r="CD877" s="29" t="s">
        <v>12340</v>
      </c>
      <c r="CE877" s="29" t="s">
        <v>12341</v>
      </c>
      <c r="CF877" s="29" t="s">
        <v>12342</v>
      </c>
    </row>
    <row r="878" spans="1:84" x14ac:dyDescent="0.25">
      <c r="A878" s="29" t="s">
        <v>12343</v>
      </c>
      <c r="B878" s="29">
        <v>310410942995952</v>
      </c>
      <c r="C878" s="29">
        <v>8.9014103279429894E+19</v>
      </c>
      <c r="D878" s="29">
        <v>353118083539513</v>
      </c>
      <c r="E878" s="29">
        <v>66</v>
      </c>
      <c r="F878" s="29">
        <v>8</v>
      </c>
      <c r="G878" s="29">
        <v>1861</v>
      </c>
      <c r="H878" s="29">
        <v>1861</v>
      </c>
      <c r="I878" s="29" t="s">
        <v>12344</v>
      </c>
      <c r="J878" s="29" t="s">
        <v>12345</v>
      </c>
      <c r="K878" s="50">
        <v>2.37309029914053E+16</v>
      </c>
      <c r="L878" s="50">
        <v>9042569351461890</v>
      </c>
      <c r="M878" s="50">
        <v>-7225362756448450</v>
      </c>
      <c r="N878" s="29" t="s">
        <v>18977</v>
      </c>
      <c r="O878" s="29">
        <v>1</v>
      </c>
      <c r="P878" s="29">
        <v>0</v>
      </c>
      <c r="Q878" s="29" t="s">
        <v>8</v>
      </c>
      <c r="R878" s="29">
        <v>2</v>
      </c>
      <c r="S878" s="29">
        <v>3</v>
      </c>
      <c r="T878" s="29" t="s">
        <v>8</v>
      </c>
      <c r="U878" s="29">
        <v>15</v>
      </c>
      <c r="V878" s="29" t="s">
        <v>8</v>
      </c>
      <c r="W878" s="29" t="s">
        <v>8</v>
      </c>
      <c r="X878" s="29" t="s">
        <v>8</v>
      </c>
      <c r="Y878" s="29" t="s">
        <v>8</v>
      </c>
      <c r="Z878" s="29" t="s">
        <v>8</v>
      </c>
      <c r="AA878" s="29" t="s">
        <v>8</v>
      </c>
      <c r="AB878" s="29" t="s">
        <v>8</v>
      </c>
      <c r="AC878" s="29" t="s">
        <v>8</v>
      </c>
      <c r="AD878" s="29" t="s">
        <v>8</v>
      </c>
      <c r="AE878" s="29" t="s">
        <v>8</v>
      </c>
      <c r="AF878" s="29" t="s">
        <v>8</v>
      </c>
      <c r="AG878" s="29" t="s">
        <v>8</v>
      </c>
      <c r="AH878" s="29" t="s">
        <v>8</v>
      </c>
      <c r="AI878" s="29" t="s">
        <v>8</v>
      </c>
      <c r="AJ878" s="29" t="s">
        <v>8</v>
      </c>
      <c r="AK878" s="29" t="s">
        <v>8</v>
      </c>
      <c r="AL878" s="29" t="s">
        <v>8</v>
      </c>
      <c r="AM878" s="29" t="s">
        <v>8</v>
      </c>
      <c r="AN878" s="29" t="s">
        <v>8</v>
      </c>
      <c r="AO878" s="29" t="s">
        <v>8</v>
      </c>
      <c r="AP878" s="29" t="s">
        <v>8</v>
      </c>
      <c r="AQ878" s="29" t="s">
        <v>8</v>
      </c>
      <c r="AR878" s="29" t="s">
        <v>8</v>
      </c>
      <c r="AS878" s="29" t="s">
        <v>8</v>
      </c>
      <c r="AT878" s="29" t="s">
        <v>8</v>
      </c>
      <c r="AU878" s="29" t="s">
        <v>8</v>
      </c>
      <c r="AV878" s="29" t="s">
        <v>8</v>
      </c>
      <c r="AW878" s="29" t="s">
        <v>8</v>
      </c>
      <c r="AX878" s="29" t="s">
        <v>8</v>
      </c>
      <c r="AY878" s="29" t="s">
        <v>8</v>
      </c>
      <c r="AZ878" s="29" t="s">
        <v>8</v>
      </c>
      <c r="BA878" s="29" t="s">
        <v>8</v>
      </c>
      <c r="BB878" s="29" t="s">
        <v>8</v>
      </c>
      <c r="BC878" s="29" t="s">
        <v>8</v>
      </c>
      <c r="BD878" s="29" t="s">
        <v>8</v>
      </c>
      <c r="BE878" s="29" t="s">
        <v>8</v>
      </c>
      <c r="BF878" s="29" t="s">
        <v>8</v>
      </c>
      <c r="BG878" s="29" t="s">
        <v>8</v>
      </c>
      <c r="BH878" s="29" t="s">
        <v>8</v>
      </c>
      <c r="BI878" s="29" t="s">
        <v>8</v>
      </c>
      <c r="BJ878" s="29" t="s">
        <v>8</v>
      </c>
      <c r="BK878" s="29" t="s">
        <v>8</v>
      </c>
      <c r="BL878" s="29" t="s">
        <v>8</v>
      </c>
      <c r="BM878" s="29" t="s">
        <v>8</v>
      </c>
      <c r="BN878" s="29" t="s">
        <v>8</v>
      </c>
      <c r="BO878" s="29" t="s">
        <v>8</v>
      </c>
      <c r="BP878" s="29" t="s">
        <v>8</v>
      </c>
      <c r="BQ878" s="29" t="s">
        <v>8</v>
      </c>
      <c r="BR878" s="29" t="s">
        <v>8</v>
      </c>
      <c r="BS878" s="29" t="s">
        <v>12346</v>
      </c>
      <c r="BT878" s="29" t="b">
        <v>0</v>
      </c>
      <c r="BU878" s="29" t="b">
        <v>1</v>
      </c>
      <c r="BV878" s="29" t="b">
        <v>0</v>
      </c>
      <c r="BW878" s="29" t="b">
        <v>0</v>
      </c>
      <c r="BX878" s="29" t="b">
        <v>0</v>
      </c>
      <c r="BY878" s="29" t="b">
        <v>1</v>
      </c>
      <c r="BZ878" s="29" t="b">
        <v>0</v>
      </c>
      <c r="CA878" s="29" t="b">
        <v>0</v>
      </c>
      <c r="CB878" s="29">
        <v>1</v>
      </c>
      <c r="CC878" s="29" t="s">
        <v>12347</v>
      </c>
      <c r="CD878" s="29" t="s">
        <v>12348</v>
      </c>
      <c r="CE878" s="29" t="s">
        <v>12349</v>
      </c>
      <c r="CF878" s="29" t="s">
        <v>12350</v>
      </c>
    </row>
    <row r="879" spans="1:84" x14ac:dyDescent="0.25">
      <c r="A879" s="29" t="s">
        <v>12351</v>
      </c>
      <c r="B879" s="29">
        <v>310410942995952</v>
      </c>
      <c r="C879" s="29">
        <v>8.9014103279429894E+19</v>
      </c>
      <c r="D879" s="29">
        <v>353118083539513</v>
      </c>
      <c r="E879" s="29">
        <v>66</v>
      </c>
      <c r="F879" s="29">
        <v>8</v>
      </c>
      <c r="G879" s="29">
        <v>1862</v>
      </c>
      <c r="H879" s="29">
        <v>1862</v>
      </c>
      <c r="I879" s="29" t="s">
        <v>12352</v>
      </c>
      <c r="J879" s="29" t="s">
        <v>12353</v>
      </c>
      <c r="K879" s="50">
        <v>2.37302973058111E+16</v>
      </c>
      <c r="L879" s="50">
        <v>9042579336025010</v>
      </c>
      <c r="M879" s="50">
        <v>-5232698032449210</v>
      </c>
      <c r="N879" s="29" t="s">
        <v>18977</v>
      </c>
      <c r="O879" s="29">
        <v>1</v>
      </c>
      <c r="P879" s="29">
        <v>0</v>
      </c>
      <c r="Q879" s="29" t="s">
        <v>8</v>
      </c>
      <c r="R879" s="29">
        <v>2</v>
      </c>
      <c r="S879" s="29">
        <v>3</v>
      </c>
      <c r="T879" s="29" t="s">
        <v>8</v>
      </c>
      <c r="U879" s="29">
        <v>20</v>
      </c>
      <c r="V879" s="29" t="s">
        <v>8</v>
      </c>
      <c r="W879" s="29" t="s">
        <v>8</v>
      </c>
      <c r="X879" s="29" t="s">
        <v>8</v>
      </c>
      <c r="Y879" s="29" t="s">
        <v>8</v>
      </c>
      <c r="Z879" s="29" t="s">
        <v>8</v>
      </c>
      <c r="AA879" s="29" t="s">
        <v>8</v>
      </c>
      <c r="AB879" s="29" t="s">
        <v>8</v>
      </c>
      <c r="AC879" s="29" t="s">
        <v>8</v>
      </c>
      <c r="AD879" s="29" t="s">
        <v>8</v>
      </c>
      <c r="AE879" s="29" t="s">
        <v>8</v>
      </c>
      <c r="AF879" s="29" t="s">
        <v>8</v>
      </c>
      <c r="AG879" s="29" t="s">
        <v>8</v>
      </c>
      <c r="AH879" s="29" t="s">
        <v>8</v>
      </c>
      <c r="AI879" s="29" t="s">
        <v>8</v>
      </c>
      <c r="AJ879" s="29" t="s">
        <v>8</v>
      </c>
      <c r="AK879" s="29" t="s">
        <v>8</v>
      </c>
      <c r="AL879" s="29" t="s">
        <v>8</v>
      </c>
      <c r="AM879" s="29" t="s">
        <v>8</v>
      </c>
      <c r="AN879" s="29" t="s">
        <v>8</v>
      </c>
      <c r="AO879" s="29" t="s">
        <v>8</v>
      </c>
      <c r="AP879" s="29" t="s">
        <v>8</v>
      </c>
      <c r="AQ879" s="29" t="s">
        <v>8</v>
      </c>
      <c r="AR879" s="29" t="s">
        <v>8</v>
      </c>
      <c r="AS879" s="29" t="s">
        <v>8</v>
      </c>
      <c r="AT879" s="29" t="s">
        <v>8</v>
      </c>
      <c r="AU879" s="29" t="s">
        <v>8</v>
      </c>
      <c r="AV879" s="29" t="s">
        <v>8</v>
      </c>
      <c r="AW879" s="29" t="s">
        <v>8</v>
      </c>
      <c r="AX879" s="29" t="s">
        <v>8</v>
      </c>
      <c r="AY879" s="29" t="s">
        <v>8</v>
      </c>
      <c r="AZ879" s="29" t="s">
        <v>8</v>
      </c>
      <c r="BA879" s="29" t="s">
        <v>8</v>
      </c>
      <c r="BB879" s="29" t="s">
        <v>8</v>
      </c>
      <c r="BC879" s="29" t="s">
        <v>8</v>
      </c>
      <c r="BD879" s="29" t="s">
        <v>8</v>
      </c>
      <c r="BE879" s="29" t="s">
        <v>8</v>
      </c>
      <c r="BF879" s="29" t="s">
        <v>8</v>
      </c>
      <c r="BG879" s="29" t="s">
        <v>8</v>
      </c>
      <c r="BH879" s="29" t="s">
        <v>8</v>
      </c>
      <c r="BI879" s="29" t="s">
        <v>8</v>
      </c>
      <c r="BJ879" s="29" t="s">
        <v>8</v>
      </c>
      <c r="BK879" s="29" t="s">
        <v>8</v>
      </c>
      <c r="BL879" s="29" t="s">
        <v>8</v>
      </c>
      <c r="BM879" s="29" t="s">
        <v>8</v>
      </c>
      <c r="BN879" s="29" t="s">
        <v>8</v>
      </c>
      <c r="BO879" s="29" t="s">
        <v>8</v>
      </c>
      <c r="BP879" s="29" t="s">
        <v>8</v>
      </c>
      <c r="BQ879" s="29" t="s">
        <v>8</v>
      </c>
      <c r="BR879" s="29" t="s">
        <v>8</v>
      </c>
      <c r="BS879" s="29" t="s">
        <v>12346</v>
      </c>
      <c r="BT879" s="29" t="b">
        <v>0</v>
      </c>
      <c r="BU879" s="29" t="b">
        <v>1</v>
      </c>
      <c r="BV879" s="29" t="b">
        <v>0</v>
      </c>
      <c r="BW879" s="29" t="b">
        <v>0</v>
      </c>
      <c r="BX879" s="29" t="b">
        <v>0</v>
      </c>
      <c r="BY879" s="29" t="b">
        <v>1</v>
      </c>
      <c r="BZ879" s="29" t="b">
        <v>0</v>
      </c>
      <c r="CA879" s="29" t="b">
        <v>0</v>
      </c>
      <c r="CB879" s="29">
        <v>1</v>
      </c>
      <c r="CC879" s="29" t="s">
        <v>12354</v>
      </c>
      <c r="CD879" s="29" t="s">
        <v>12355</v>
      </c>
      <c r="CE879" s="29" t="s">
        <v>12356</v>
      </c>
      <c r="CF879" s="29" t="s">
        <v>12357</v>
      </c>
    </row>
    <row r="880" spans="1:84" x14ac:dyDescent="0.25">
      <c r="A880" s="29" t="s">
        <v>12358</v>
      </c>
      <c r="B880" s="29">
        <v>310410942995952</v>
      </c>
      <c r="C880" s="29">
        <v>8.9014103279429894E+19</v>
      </c>
      <c r="D880" s="29">
        <v>353118083539513</v>
      </c>
      <c r="E880" s="29">
        <v>66</v>
      </c>
      <c r="F880" s="29">
        <v>5</v>
      </c>
      <c r="G880" s="29">
        <v>1863</v>
      </c>
      <c r="H880" s="29">
        <v>1863</v>
      </c>
      <c r="I880" s="29" t="s">
        <v>12359</v>
      </c>
      <c r="J880" s="29" t="s">
        <v>12360</v>
      </c>
      <c r="K880" s="50">
        <v>2.37228650617973E+16</v>
      </c>
      <c r="L880" s="50">
        <v>9043188691746220</v>
      </c>
      <c r="M880" s="50">
        <v>-3959822455029840</v>
      </c>
      <c r="N880" s="29" t="s">
        <v>18977</v>
      </c>
      <c r="O880" s="29">
        <v>1</v>
      </c>
      <c r="P880" s="29">
        <v>0</v>
      </c>
      <c r="Q880" s="29" t="s">
        <v>19326</v>
      </c>
      <c r="R880" s="29" t="s">
        <v>8</v>
      </c>
      <c r="S880" s="29" t="s">
        <v>8</v>
      </c>
      <c r="T880" s="29" t="s">
        <v>8</v>
      </c>
      <c r="U880" s="29" t="s">
        <v>8</v>
      </c>
      <c r="V880" s="29" t="s">
        <v>8</v>
      </c>
      <c r="W880" s="29" t="s">
        <v>8</v>
      </c>
      <c r="X880" s="29" t="s">
        <v>8</v>
      </c>
      <c r="Y880" s="29" t="s">
        <v>8</v>
      </c>
      <c r="Z880" s="29" t="s">
        <v>8</v>
      </c>
      <c r="AA880" s="29" t="s">
        <v>8</v>
      </c>
      <c r="AB880" s="29" t="s">
        <v>8</v>
      </c>
      <c r="AC880" s="29" t="s">
        <v>8</v>
      </c>
      <c r="AD880" s="29" t="s">
        <v>8</v>
      </c>
      <c r="AE880" s="29" t="s">
        <v>8</v>
      </c>
      <c r="AF880" s="29" t="s">
        <v>8</v>
      </c>
      <c r="AG880" s="29" t="s">
        <v>8</v>
      </c>
      <c r="AH880" s="29" t="s">
        <v>8</v>
      </c>
      <c r="AI880" s="29" t="s">
        <v>8</v>
      </c>
      <c r="AJ880" s="29" t="s">
        <v>8</v>
      </c>
      <c r="AK880" s="29" t="s">
        <v>8</v>
      </c>
      <c r="AL880" s="29" t="s">
        <v>8</v>
      </c>
      <c r="AM880" s="29" t="s">
        <v>8</v>
      </c>
      <c r="AN880" s="29" t="s">
        <v>8</v>
      </c>
      <c r="AO880" s="29" t="s">
        <v>8</v>
      </c>
      <c r="AP880" s="29" t="s">
        <v>8</v>
      </c>
      <c r="AQ880" s="29" t="s">
        <v>8</v>
      </c>
      <c r="AR880" s="29" t="s">
        <v>8</v>
      </c>
      <c r="AS880" s="29" t="s">
        <v>8</v>
      </c>
      <c r="AT880" s="29" t="s">
        <v>8</v>
      </c>
      <c r="AU880" s="29" t="s">
        <v>8</v>
      </c>
      <c r="AV880" s="29" t="s">
        <v>8</v>
      </c>
      <c r="AW880" s="29" t="s">
        <v>8</v>
      </c>
      <c r="AX880" s="29" t="s">
        <v>8</v>
      </c>
      <c r="AY880" s="29" t="s">
        <v>8</v>
      </c>
      <c r="AZ880" s="29" t="s">
        <v>8</v>
      </c>
      <c r="BA880" s="29">
        <v>2</v>
      </c>
      <c r="BB880" s="29" t="s">
        <v>8</v>
      </c>
      <c r="BC880" s="29" t="s">
        <v>8</v>
      </c>
      <c r="BD880" s="29" t="s">
        <v>8</v>
      </c>
      <c r="BE880" s="29" t="s">
        <v>8</v>
      </c>
      <c r="BF880" s="29" t="s">
        <v>8</v>
      </c>
      <c r="BG880" s="29" t="s">
        <v>8</v>
      </c>
      <c r="BH880" s="29" t="s">
        <v>8</v>
      </c>
      <c r="BI880" s="29" t="s">
        <v>8</v>
      </c>
      <c r="BJ880" s="29" t="s">
        <v>8</v>
      </c>
      <c r="BK880" s="29" t="s">
        <v>8</v>
      </c>
      <c r="BL880" s="29" t="s">
        <v>8</v>
      </c>
      <c r="BM880" s="29" t="s">
        <v>8</v>
      </c>
      <c r="BN880" s="29" t="s">
        <v>8</v>
      </c>
      <c r="BO880" s="29" t="s">
        <v>8</v>
      </c>
      <c r="BP880" s="29" t="s">
        <v>8</v>
      </c>
      <c r="BQ880" s="29" t="s">
        <v>8</v>
      </c>
      <c r="BR880" s="29" t="s">
        <v>8</v>
      </c>
      <c r="BS880" s="29" t="s">
        <v>12361</v>
      </c>
      <c r="BT880" s="29" t="b">
        <v>0</v>
      </c>
      <c r="BU880" s="29" t="b">
        <v>1</v>
      </c>
      <c r="BV880" s="29" t="b">
        <v>0</v>
      </c>
      <c r="BW880" s="29" t="b">
        <v>0</v>
      </c>
      <c r="BX880" s="29" t="b">
        <v>0</v>
      </c>
      <c r="BY880" s="29" t="b">
        <v>1</v>
      </c>
      <c r="BZ880" s="29" t="b">
        <v>0</v>
      </c>
      <c r="CA880" s="29" t="b">
        <v>0</v>
      </c>
      <c r="CB880" s="29">
        <v>1</v>
      </c>
      <c r="CC880" s="29" t="s">
        <v>12362</v>
      </c>
      <c r="CD880" s="29" t="s">
        <v>12363</v>
      </c>
      <c r="CE880" s="29" t="s">
        <v>12364</v>
      </c>
      <c r="CF880" s="29" t="s">
        <v>12365</v>
      </c>
    </row>
    <row r="881" spans="1:84" x14ac:dyDescent="0.25">
      <c r="A881" s="29" t="s">
        <v>12366</v>
      </c>
      <c r="B881" s="29">
        <v>310410942995952</v>
      </c>
      <c r="C881" s="29">
        <v>8.9014103279429894E+19</v>
      </c>
      <c r="D881" s="29">
        <v>353118083539513</v>
      </c>
      <c r="E881" s="29">
        <v>66</v>
      </c>
      <c r="F881" s="29">
        <v>5</v>
      </c>
      <c r="G881" s="29">
        <v>1864</v>
      </c>
      <c r="H881" s="29">
        <v>1864</v>
      </c>
      <c r="I881" s="29" t="s">
        <v>12367</v>
      </c>
      <c r="J881" s="29" t="s">
        <v>12368</v>
      </c>
      <c r="K881" s="50">
        <v>2.37225766691056E+16</v>
      </c>
      <c r="L881" s="50">
        <v>9043178001131500</v>
      </c>
      <c r="M881" s="50">
        <v>-3684343031215380</v>
      </c>
      <c r="N881" s="29" t="s">
        <v>18977</v>
      </c>
      <c r="O881" s="29">
        <v>1</v>
      </c>
      <c r="P881" s="29">
        <v>0</v>
      </c>
      <c r="Q881" s="29" t="s">
        <v>19327</v>
      </c>
      <c r="R881" s="29" t="s">
        <v>8</v>
      </c>
      <c r="S881" s="29" t="s">
        <v>8</v>
      </c>
      <c r="T881" s="29" t="s">
        <v>8</v>
      </c>
      <c r="U881" s="29" t="s">
        <v>8</v>
      </c>
      <c r="V881" s="29" t="s">
        <v>8</v>
      </c>
      <c r="W881" s="29" t="s">
        <v>8</v>
      </c>
      <c r="X881" s="29" t="s">
        <v>8</v>
      </c>
      <c r="Y881" s="29" t="s">
        <v>8</v>
      </c>
      <c r="Z881" s="29" t="s">
        <v>8</v>
      </c>
      <c r="AA881" s="29" t="s">
        <v>8</v>
      </c>
      <c r="AB881" s="29" t="s">
        <v>8</v>
      </c>
      <c r="AC881" s="29" t="s">
        <v>8</v>
      </c>
      <c r="AD881" s="29" t="s">
        <v>8</v>
      </c>
      <c r="AE881" s="29" t="s">
        <v>8</v>
      </c>
      <c r="AF881" s="29" t="s">
        <v>8</v>
      </c>
      <c r="AG881" s="29" t="s">
        <v>8</v>
      </c>
      <c r="AH881" s="29" t="s">
        <v>8</v>
      </c>
      <c r="AI881" s="29" t="s">
        <v>8</v>
      </c>
      <c r="AJ881" s="29" t="s">
        <v>8</v>
      </c>
      <c r="AK881" s="29" t="s">
        <v>8</v>
      </c>
      <c r="AL881" s="29" t="s">
        <v>8</v>
      </c>
      <c r="AM881" s="29" t="s">
        <v>8</v>
      </c>
      <c r="AN881" s="29" t="s">
        <v>8</v>
      </c>
      <c r="AO881" s="29" t="s">
        <v>8</v>
      </c>
      <c r="AP881" s="29" t="s">
        <v>8</v>
      </c>
      <c r="AQ881" s="29" t="s">
        <v>8</v>
      </c>
      <c r="AR881" s="29" t="s">
        <v>8</v>
      </c>
      <c r="AS881" s="29" t="s">
        <v>8</v>
      </c>
      <c r="AT881" s="29" t="s">
        <v>8</v>
      </c>
      <c r="AU881" s="29" t="s">
        <v>8</v>
      </c>
      <c r="AV881" s="29" t="s">
        <v>8</v>
      </c>
      <c r="AW881" s="29" t="s">
        <v>8</v>
      </c>
      <c r="AX881" s="29" t="s">
        <v>8</v>
      </c>
      <c r="AY881" s="29" t="s">
        <v>8</v>
      </c>
      <c r="AZ881" s="29" t="s">
        <v>8</v>
      </c>
      <c r="BA881" s="29">
        <v>2</v>
      </c>
      <c r="BB881" s="29" t="s">
        <v>8</v>
      </c>
      <c r="BC881" s="29" t="s">
        <v>8</v>
      </c>
      <c r="BD881" s="29" t="s">
        <v>8</v>
      </c>
      <c r="BE881" s="29" t="s">
        <v>8</v>
      </c>
      <c r="BF881" s="29" t="s">
        <v>8</v>
      </c>
      <c r="BG881" s="29" t="s">
        <v>8</v>
      </c>
      <c r="BH881" s="29" t="s">
        <v>8</v>
      </c>
      <c r="BI881" s="29" t="s">
        <v>8</v>
      </c>
      <c r="BJ881" s="29" t="s">
        <v>8</v>
      </c>
      <c r="BK881" s="29" t="s">
        <v>8</v>
      </c>
      <c r="BL881" s="29" t="s">
        <v>8</v>
      </c>
      <c r="BM881" s="29" t="s">
        <v>8</v>
      </c>
      <c r="BN881" s="29" t="s">
        <v>8</v>
      </c>
      <c r="BO881" s="29" t="s">
        <v>8</v>
      </c>
      <c r="BP881" s="29" t="s">
        <v>8</v>
      </c>
      <c r="BQ881" s="29" t="s">
        <v>8</v>
      </c>
      <c r="BR881" s="29" t="s">
        <v>8</v>
      </c>
      <c r="BS881" s="29" t="s">
        <v>12361</v>
      </c>
      <c r="BT881" s="29" t="b">
        <v>0</v>
      </c>
      <c r="BU881" s="29" t="b">
        <v>1</v>
      </c>
      <c r="BV881" s="29" t="b">
        <v>0</v>
      </c>
      <c r="BW881" s="29" t="b">
        <v>0</v>
      </c>
      <c r="BX881" s="29" t="b">
        <v>0</v>
      </c>
      <c r="BY881" s="29" t="b">
        <v>1</v>
      </c>
      <c r="BZ881" s="29" t="b">
        <v>0</v>
      </c>
      <c r="CA881" s="29" t="b">
        <v>0</v>
      </c>
      <c r="CB881" s="29">
        <v>1</v>
      </c>
      <c r="CC881" s="29" t="s">
        <v>12369</v>
      </c>
      <c r="CD881" s="29" t="s">
        <v>12370</v>
      </c>
      <c r="CE881" s="29" t="s">
        <v>12371</v>
      </c>
      <c r="CF881" s="29" t="s">
        <v>12372</v>
      </c>
    </row>
    <row r="882" spans="1:84" x14ac:dyDescent="0.25">
      <c r="A882" s="29" t="s">
        <v>12373</v>
      </c>
      <c r="B882" s="29">
        <v>310410942995952</v>
      </c>
      <c r="C882" s="29">
        <v>8.9014103279429894E+19</v>
      </c>
      <c r="D882" s="29">
        <v>353118083539513</v>
      </c>
      <c r="E882" s="29">
        <v>66</v>
      </c>
      <c r="F882" s="29">
        <v>5</v>
      </c>
      <c r="G882" s="29">
        <v>1865</v>
      </c>
      <c r="H882" s="29">
        <v>1865</v>
      </c>
      <c r="I882" s="29" t="s">
        <v>12374</v>
      </c>
      <c r="J882" s="29" t="s">
        <v>12375</v>
      </c>
      <c r="K882" s="50">
        <v>2.37225003635264E+16</v>
      </c>
      <c r="L882" s="50">
        <v>904321101515947</v>
      </c>
      <c r="M882" s="50">
        <v>-343886911274717</v>
      </c>
      <c r="N882" s="29" t="s">
        <v>18977</v>
      </c>
      <c r="O882" s="29">
        <v>1</v>
      </c>
      <c r="P882" s="29">
        <v>0</v>
      </c>
      <c r="Q882" s="29" t="s">
        <v>19328</v>
      </c>
      <c r="R882" s="29" t="s">
        <v>8</v>
      </c>
      <c r="S882" s="29" t="s">
        <v>8</v>
      </c>
      <c r="T882" s="29" t="s">
        <v>8</v>
      </c>
      <c r="U882" s="29" t="s">
        <v>8</v>
      </c>
      <c r="V882" s="29" t="s">
        <v>8</v>
      </c>
      <c r="W882" s="29" t="s">
        <v>8</v>
      </c>
      <c r="X882" s="29" t="s">
        <v>8</v>
      </c>
      <c r="Y882" s="29" t="s">
        <v>8</v>
      </c>
      <c r="Z882" s="29" t="s">
        <v>8</v>
      </c>
      <c r="AA882" s="29" t="s">
        <v>8</v>
      </c>
      <c r="AB882" s="29" t="s">
        <v>8</v>
      </c>
      <c r="AC882" s="29" t="s">
        <v>8</v>
      </c>
      <c r="AD882" s="29" t="s">
        <v>8</v>
      </c>
      <c r="AE882" s="29" t="s">
        <v>8</v>
      </c>
      <c r="AF882" s="29" t="s">
        <v>8</v>
      </c>
      <c r="AG882" s="29" t="s">
        <v>8</v>
      </c>
      <c r="AH882" s="29" t="s">
        <v>8</v>
      </c>
      <c r="AI882" s="29" t="s">
        <v>8</v>
      </c>
      <c r="AJ882" s="29" t="s">
        <v>8</v>
      </c>
      <c r="AK882" s="29" t="s">
        <v>8</v>
      </c>
      <c r="AL882" s="29" t="s">
        <v>8</v>
      </c>
      <c r="AM882" s="29" t="s">
        <v>8</v>
      </c>
      <c r="AN882" s="29" t="s">
        <v>8</v>
      </c>
      <c r="AO882" s="29" t="s">
        <v>8</v>
      </c>
      <c r="AP882" s="29" t="s">
        <v>8</v>
      </c>
      <c r="AQ882" s="29" t="s">
        <v>8</v>
      </c>
      <c r="AR882" s="29" t="s">
        <v>8</v>
      </c>
      <c r="AS882" s="29" t="s">
        <v>8</v>
      </c>
      <c r="AT882" s="29" t="s">
        <v>8</v>
      </c>
      <c r="AU882" s="29" t="s">
        <v>8</v>
      </c>
      <c r="AV882" s="29" t="s">
        <v>8</v>
      </c>
      <c r="AW882" s="29" t="s">
        <v>8</v>
      </c>
      <c r="AX882" s="29" t="s">
        <v>8</v>
      </c>
      <c r="AY882" s="29" t="s">
        <v>8</v>
      </c>
      <c r="AZ882" s="29" t="s">
        <v>8</v>
      </c>
      <c r="BA882" s="29">
        <v>2</v>
      </c>
      <c r="BB882" s="29" t="s">
        <v>8</v>
      </c>
      <c r="BC882" s="29" t="s">
        <v>8</v>
      </c>
      <c r="BD882" s="29" t="s">
        <v>8</v>
      </c>
      <c r="BE882" s="29" t="s">
        <v>8</v>
      </c>
      <c r="BF882" s="29" t="s">
        <v>8</v>
      </c>
      <c r="BG882" s="29" t="s">
        <v>8</v>
      </c>
      <c r="BH882" s="29" t="s">
        <v>8</v>
      </c>
      <c r="BI882" s="29" t="s">
        <v>8</v>
      </c>
      <c r="BJ882" s="29" t="s">
        <v>8</v>
      </c>
      <c r="BK882" s="29" t="s">
        <v>8</v>
      </c>
      <c r="BL882" s="29" t="s">
        <v>8</v>
      </c>
      <c r="BM882" s="29" t="s">
        <v>8</v>
      </c>
      <c r="BN882" s="29" t="s">
        <v>8</v>
      </c>
      <c r="BO882" s="29" t="s">
        <v>8</v>
      </c>
      <c r="BP882" s="29" t="s">
        <v>8</v>
      </c>
      <c r="BQ882" s="29" t="s">
        <v>8</v>
      </c>
      <c r="BR882" s="29" t="s">
        <v>8</v>
      </c>
      <c r="BS882" s="29" t="s">
        <v>12361</v>
      </c>
      <c r="BT882" s="29" t="b">
        <v>0</v>
      </c>
      <c r="BU882" s="29" t="b">
        <v>1</v>
      </c>
      <c r="BV882" s="29" t="b">
        <v>0</v>
      </c>
      <c r="BW882" s="29" t="b">
        <v>0</v>
      </c>
      <c r="BX882" s="29" t="b">
        <v>0</v>
      </c>
      <c r="BY882" s="29" t="b">
        <v>1</v>
      </c>
      <c r="BZ882" s="29" t="b">
        <v>0</v>
      </c>
      <c r="CA882" s="29" t="b">
        <v>0</v>
      </c>
      <c r="CB882" s="29">
        <v>1</v>
      </c>
      <c r="CC882" s="29" t="s">
        <v>12376</v>
      </c>
      <c r="CD882" s="29" t="s">
        <v>12377</v>
      </c>
      <c r="CE882" s="29" t="s">
        <v>12378</v>
      </c>
      <c r="CF882" s="29" t="s">
        <v>12379</v>
      </c>
    </row>
    <row r="883" spans="1:84" x14ac:dyDescent="0.25">
      <c r="A883" s="29" t="s">
        <v>12380</v>
      </c>
      <c r="B883" s="29">
        <v>310410942995952</v>
      </c>
      <c r="C883" s="29">
        <v>8.9014103279429894E+19</v>
      </c>
      <c r="D883" s="29">
        <v>353118083539513</v>
      </c>
      <c r="E883" s="29">
        <v>66</v>
      </c>
      <c r="F883" s="29">
        <v>11</v>
      </c>
      <c r="G883" s="29">
        <v>1874</v>
      </c>
      <c r="H883" s="29">
        <v>1874</v>
      </c>
      <c r="I883" s="29" t="s">
        <v>12381</v>
      </c>
      <c r="J883" s="29" t="s">
        <v>12382</v>
      </c>
      <c r="K883" s="50">
        <v>237234571991441</v>
      </c>
      <c r="L883" s="50">
        <v>9042718040818270</v>
      </c>
      <c r="M883" s="50">
        <v>-3641557698526680</v>
      </c>
      <c r="N883" s="29" t="s">
        <v>18972</v>
      </c>
      <c r="O883" s="29">
        <v>1</v>
      </c>
      <c r="P883" s="29">
        <v>0</v>
      </c>
      <c r="Q883" s="29" t="s">
        <v>8</v>
      </c>
      <c r="R883" s="29" t="s">
        <v>8</v>
      </c>
      <c r="S883" s="29" t="s">
        <v>8</v>
      </c>
      <c r="T883" s="29" t="s">
        <v>8</v>
      </c>
      <c r="U883" s="29" t="s">
        <v>8</v>
      </c>
      <c r="V883" s="29" t="s">
        <v>8</v>
      </c>
      <c r="W883" s="29" t="s">
        <v>8</v>
      </c>
      <c r="X883" s="29" t="s">
        <v>8</v>
      </c>
      <c r="Y883" s="29" t="s">
        <v>8</v>
      </c>
      <c r="Z883" s="29" t="s">
        <v>8</v>
      </c>
      <c r="AA883" s="29" t="s">
        <v>8</v>
      </c>
      <c r="AB883" s="29" t="s">
        <v>8</v>
      </c>
      <c r="AC883" s="29" t="s">
        <v>8</v>
      </c>
      <c r="AD883" s="29" t="s">
        <v>8</v>
      </c>
      <c r="AE883" s="29" t="s">
        <v>8</v>
      </c>
      <c r="AF883" s="29" t="s">
        <v>8</v>
      </c>
      <c r="AG883" s="29" t="s">
        <v>8</v>
      </c>
      <c r="AH883" s="29" t="s">
        <v>8</v>
      </c>
      <c r="AI883" s="29" t="s">
        <v>8</v>
      </c>
      <c r="AJ883" s="29" t="s">
        <v>8</v>
      </c>
      <c r="AK883" s="29" t="s">
        <v>8</v>
      </c>
      <c r="AL883" s="29" t="s">
        <v>8</v>
      </c>
      <c r="AM883" s="29" t="s">
        <v>8</v>
      </c>
      <c r="AN883" s="29" t="s">
        <v>8</v>
      </c>
      <c r="AO883" s="29" t="s">
        <v>8</v>
      </c>
      <c r="AP883" s="29" t="s">
        <v>8</v>
      </c>
      <c r="AQ883" s="29" t="s">
        <v>8</v>
      </c>
      <c r="AR883" s="29" t="s">
        <v>8</v>
      </c>
      <c r="AS883" s="29" t="s">
        <v>8</v>
      </c>
      <c r="AT883" s="29" t="s">
        <v>8</v>
      </c>
      <c r="AU883" s="29" t="s">
        <v>8</v>
      </c>
      <c r="AV883" s="29" t="s">
        <v>8</v>
      </c>
      <c r="AW883" s="29" t="s">
        <v>8</v>
      </c>
      <c r="AX883" s="29" t="s">
        <v>8</v>
      </c>
      <c r="AY883" s="29" t="s">
        <v>8</v>
      </c>
      <c r="AZ883" s="29" t="s">
        <v>8</v>
      </c>
      <c r="BA883" s="29" t="s">
        <v>8</v>
      </c>
      <c r="BB883" s="29" t="s">
        <v>8</v>
      </c>
      <c r="BC883" s="29" t="s">
        <v>8</v>
      </c>
      <c r="BD883" s="29" t="s">
        <v>8</v>
      </c>
      <c r="BE883" s="29" t="s">
        <v>8</v>
      </c>
      <c r="BF883" s="29" t="s">
        <v>8</v>
      </c>
      <c r="BG883" s="29" t="s">
        <v>8</v>
      </c>
      <c r="BH883" s="29" t="s">
        <v>8</v>
      </c>
      <c r="BI883" s="29" t="s">
        <v>8</v>
      </c>
      <c r="BJ883" s="29" t="s">
        <v>8</v>
      </c>
      <c r="BK883" s="29" t="s">
        <v>8</v>
      </c>
      <c r="BL883" s="29" t="s">
        <v>8</v>
      </c>
      <c r="BM883" s="29" t="s">
        <v>8</v>
      </c>
      <c r="BN883" s="29" t="s">
        <v>8</v>
      </c>
      <c r="BO883" s="29" t="s">
        <v>8</v>
      </c>
      <c r="BP883" s="29" t="s">
        <v>8</v>
      </c>
      <c r="BQ883" s="29">
        <v>1</v>
      </c>
      <c r="BR883" s="29" t="s">
        <v>8</v>
      </c>
      <c r="BS883" s="29" t="s">
        <v>3505</v>
      </c>
      <c r="BT883" s="29" t="b">
        <v>0</v>
      </c>
      <c r="BU883" s="29" t="b">
        <v>1</v>
      </c>
      <c r="BV883" s="29" t="b">
        <v>0</v>
      </c>
      <c r="BW883" s="29" t="b">
        <v>0</v>
      </c>
      <c r="BX883" s="29" t="b">
        <v>0</v>
      </c>
      <c r="BY883" s="29" t="b">
        <v>1</v>
      </c>
      <c r="BZ883" s="29" t="b">
        <v>0</v>
      </c>
      <c r="CA883" s="29" t="b">
        <v>0</v>
      </c>
      <c r="CB883" s="29">
        <v>1</v>
      </c>
      <c r="CC883" s="29" t="s">
        <v>12383</v>
      </c>
      <c r="CD883" s="29" t="s">
        <v>12384</v>
      </c>
      <c r="CE883" s="29" t="s">
        <v>12385</v>
      </c>
      <c r="CF883" s="29" t="s">
        <v>12386</v>
      </c>
    </row>
    <row r="884" spans="1:84" x14ac:dyDescent="0.25">
      <c r="A884" s="29" t="s">
        <v>12387</v>
      </c>
      <c r="B884" s="29">
        <v>310410942995952</v>
      </c>
      <c r="C884" s="29">
        <v>8.9014103279429894E+19</v>
      </c>
      <c r="D884" s="29">
        <v>353118083539513</v>
      </c>
      <c r="E884" s="29">
        <v>66</v>
      </c>
      <c r="F884" s="29">
        <v>2</v>
      </c>
      <c r="G884" s="29">
        <v>1866</v>
      </c>
      <c r="H884" s="29">
        <v>1866</v>
      </c>
      <c r="I884" s="29" t="s">
        <v>12388</v>
      </c>
      <c r="J884" s="29" t="s">
        <v>12389</v>
      </c>
      <c r="K884" s="50">
        <v>2372204887731960</v>
      </c>
      <c r="L884" s="50">
        <v>9042731710022990</v>
      </c>
      <c r="M884" s="50">
        <v>-7895061315205540</v>
      </c>
      <c r="N884" s="29" t="s">
        <v>18977</v>
      </c>
      <c r="O884" s="29">
        <v>1</v>
      </c>
      <c r="P884" s="29">
        <v>0</v>
      </c>
      <c r="Q884" s="29" t="s">
        <v>8</v>
      </c>
      <c r="R884" s="29" t="s">
        <v>8</v>
      </c>
      <c r="S884" s="29" t="s">
        <v>8</v>
      </c>
      <c r="T884" s="29" t="s">
        <v>8</v>
      </c>
      <c r="U884" s="29" t="s">
        <v>8</v>
      </c>
      <c r="V884" s="29" t="s">
        <v>8</v>
      </c>
      <c r="W884" s="29" t="s">
        <v>8</v>
      </c>
      <c r="X884" s="29" t="s">
        <v>8</v>
      </c>
      <c r="Y884" s="29" t="s">
        <v>8</v>
      </c>
      <c r="Z884" s="29" t="s">
        <v>8</v>
      </c>
      <c r="AA884" s="29" t="s">
        <v>8</v>
      </c>
      <c r="AB884" s="29" t="s">
        <v>8</v>
      </c>
      <c r="AC884" s="29" t="s">
        <v>8</v>
      </c>
      <c r="AD884" s="29">
        <v>2</v>
      </c>
      <c r="AE884" s="29" t="s">
        <v>8</v>
      </c>
      <c r="AF884" s="29">
        <v>1</v>
      </c>
      <c r="AG884" s="29" t="s">
        <v>8</v>
      </c>
      <c r="AH884" s="29" t="s">
        <v>8</v>
      </c>
      <c r="AI884" s="29" t="s">
        <v>8</v>
      </c>
      <c r="AJ884" s="29" t="s">
        <v>8</v>
      </c>
      <c r="AK884" s="29" t="s">
        <v>8</v>
      </c>
      <c r="AL884" s="29" t="s">
        <v>8</v>
      </c>
      <c r="AM884" s="29" t="s">
        <v>8</v>
      </c>
      <c r="AN884" s="29" t="s">
        <v>8</v>
      </c>
      <c r="AO884" s="29" t="s">
        <v>8</v>
      </c>
      <c r="AP884" s="29" t="s">
        <v>8</v>
      </c>
      <c r="AQ884" s="29" t="s">
        <v>8</v>
      </c>
      <c r="AR884" s="29" t="s">
        <v>8</v>
      </c>
      <c r="AS884" s="29" t="s">
        <v>8</v>
      </c>
      <c r="AT884" s="29" t="s">
        <v>8</v>
      </c>
      <c r="AU884" s="29" t="s">
        <v>8</v>
      </c>
      <c r="AV884" s="29" t="s">
        <v>8</v>
      </c>
      <c r="AW884" s="29" t="s">
        <v>8</v>
      </c>
      <c r="AX884" s="29" t="s">
        <v>8</v>
      </c>
      <c r="AY884" s="29" t="s">
        <v>8</v>
      </c>
      <c r="AZ884" s="29" t="s">
        <v>8</v>
      </c>
      <c r="BA884" s="29" t="s">
        <v>8</v>
      </c>
      <c r="BB884" s="29" t="s">
        <v>8</v>
      </c>
      <c r="BC884" s="29" t="s">
        <v>8</v>
      </c>
      <c r="BD884" s="29" t="s">
        <v>8</v>
      </c>
      <c r="BE884" s="29" t="s">
        <v>8</v>
      </c>
      <c r="BF884" s="29" t="s">
        <v>8</v>
      </c>
      <c r="BG884" s="29" t="s">
        <v>8</v>
      </c>
      <c r="BH884" s="29" t="s">
        <v>8</v>
      </c>
      <c r="BI884" s="29" t="s">
        <v>8</v>
      </c>
      <c r="BJ884" s="29" t="s">
        <v>8</v>
      </c>
      <c r="BK884" s="29" t="s">
        <v>8</v>
      </c>
      <c r="BL884" s="29" t="s">
        <v>8</v>
      </c>
      <c r="BM884" s="29" t="s">
        <v>8</v>
      </c>
      <c r="BN884" s="29" t="s">
        <v>8</v>
      </c>
      <c r="BO884" s="29" t="s">
        <v>8</v>
      </c>
      <c r="BP884" s="29" t="s">
        <v>8</v>
      </c>
      <c r="BQ884" s="29" t="s">
        <v>8</v>
      </c>
      <c r="BR884" s="29" t="s">
        <v>8</v>
      </c>
      <c r="BS884" s="29" t="s">
        <v>3505</v>
      </c>
      <c r="BT884" s="29" t="b">
        <v>0</v>
      </c>
      <c r="BU884" s="29" t="b">
        <v>1</v>
      </c>
      <c r="BV884" s="29" t="b">
        <v>0</v>
      </c>
      <c r="BW884" s="29" t="b">
        <v>0</v>
      </c>
      <c r="BX884" s="29" t="b">
        <v>0</v>
      </c>
      <c r="BY884" s="29" t="b">
        <v>1</v>
      </c>
      <c r="BZ884" s="29" t="b">
        <v>0</v>
      </c>
      <c r="CA884" s="29" t="b">
        <v>0</v>
      </c>
      <c r="CB884" s="29">
        <v>1</v>
      </c>
      <c r="CC884" s="29" t="s">
        <v>12390</v>
      </c>
      <c r="CD884" s="29" t="s">
        <v>12391</v>
      </c>
      <c r="CE884" s="29" t="s">
        <v>12392</v>
      </c>
      <c r="CF884" s="29" t="s">
        <v>12393</v>
      </c>
    </row>
    <row r="885" spans="1:84" x14ac:dyDescent="0.25">
      <c r="A885" s="29" t="s">
        <v>12394</v>
      </c>
      <c r="B885" s="29">
        <v>310410942995952</v>
      </c>
      <c r="C885" s="29">
        <v>8.9014103279429894E+19</v>
      </c>
      <c r="D885" s="29">
        <v>353118083539513</v>
      </c>
      <c r="E885" s="29">
        <v>66</v>
      </c>
      <c r="F885" s="29">
        <v>11</v>
      </c>
      <c r="G885" s="29">
        <v>1885</v>
      </c>
      <c r="H885" s="29">
        <v>1885</v>
      </c>
      <c r="I885" s="29" t="s">
        <v>12395</v>
      </c>
      <c r="J885" s="29" t="s">
        <v>12396</v>
      </c>
      <c r="K885" s="50">
        <v>2.37217459418383E+16</v>
      </c>
      <c r="L885" s="50">
        <v>9042719086381030</v>
      </c>
      <c r="M885" s="50">
        <v>-4778869282187220</v>
      </c>
      <c r="N885" s="29" t="s">
        <v>18977</v>
      </c>
      <c r="O885" s="29">
        <v>1</v>
      </c>
      <c r="P885" s="29">
        <v>0</v>
      </c>
      <c r="Q885" s="29" t="s">
        <v>8</v>
      </c>
      <c r="R885" s="29" t="s">
        <v>8</v>
      </c>
      <c r="S885" s="29" t="s">
        <v>8</v>
      </c>
      <c r="T885" s="29" t="s">
        <v>8</v>
      </c>
      <c r="U885" s="29" t="s">
        <v>8</v>
      </c>
      <c r="V885" s="29" t="s">
        <v>8</v>
      </c>
      <c r="W885" s="29" t="s">
        <v>8</v>
      </c>
      <c r="X885" s="29" t="s">
        <v>8</v>
      </c>
      <c r="Y885" s="29" t="s">
        <v>8</v>
      </c>
      <c r="Z885" s="29" t="s">
        <v>8</v>
      </c>
      <c r="AA885" s="29" t="s">
        <v>8</v>
      </c>
      <c r="AB885" s="29" t="s">
        <v>8</v>
      </c>
      <c r="AC885" s="29" t="s">
        <v>8</v>
      </c>
      <c r="AD885" s="29" t="s">
        <v>8</v>
      </c>
      <c r="AE885" s="29" t="s">
        <v>8</v>
      </c>
      <c r="AF885" s="29" t="s">
        <v>8</v>
      </c>
      <c r="AG885" s="29" t="s">
        <v>8</v>
      </c>
      <c r="AH885" s="29" t="s">
        <v>8</v>
      </c>
      <c r="AI885" s="29" t="s">
        <v>8</v>
      </c>
      <c r="AJ885" s="29" t="s">
        <v>8</v>
      </c>
      <c r="AK885" s="29" t="s">
        <v>8</v>
      </c>
      <c r="AL885" s="29" t="s">
        <v>8</v>
      </c>
      <c r="AM885" s="29" t="s">
        <v>8</v>
      </c>
      <c r="AN885" s="29" t="s">
        <v>8</v>
      </c>
      <c r="AO885" s="29" t="s">
        <v>8</v>
      </c>
      <c r="AP885" s="29" t="s">
        <v>8</v>
      </c>
      <c r="AQ885" s="29" t="s">
        <v>8</v>
      </c>
      <c r="AR885" s="29" t="s">
        <v>8</v>
      </c>
      <c r="AS885" s="29" t="s">
        <v>8</v>
      </c>
      <c r="AT885" s="29" t="s">
        <v>8</v>
      </c>
      <c r="AU885" s="29" t="s">
        <v>8</v>
      </c>
      <c r="AV885" s="29" t="s">
        <v>8</v>
      </c>
      <c r="AW885" s="29" t="s">
        <v>8</v>
      </c>
      <c r="AX885" s="29" t="s">
        <v>8</v>
      </c>
      <c r="AY885" s="29" t="s">
        <v>8</v>
      </c>
      <c r="AZ885" s="29" t="s">
        <v>8</v>
      </c>
      <c r="BA885" s="29" t="s">
        <v>8</v>
      </c>
      <c r="BB885" s="29" t="s">
        <v>8</v>
      </c>
      <c r="BC885" s="29" t="s">
        <v>8</v>
      </c>
      <c r="BD885" s="29" t="s">
        <v>8</v>
      </c>
      <c r="BE885" s="29" t="s">
        <v>8</v>
      </c>
      <c r="BF885" s="29" t="s">
        <v>8</v>
      </c>
      <c r="BG885" s="29" t="s">
        <v>8</v>
      </c>
      <c r="BH885" s="29" t="s">
        <v>8</v>
      </c>
      <c r="BI885" s="29" t="s">
        <v>8</v>
      </c>
      <c r="BJ885" s="29" t="s">
        <v>8</v>
      </c>
      <c r="BK885" s="29" t="s">
        <v>8</v>
      </c>
      <c r="BL885" s="29" t="s">
        <v>8</v>
      </c>
      <c r="BM885" s="29" t="s">
        <v>8</v>
      </c>
      <c r="BN885" s="29" t="s">
        <v>8</v>
      </c>
      <c r="BO885" s="29" t="s">
        <v>8</v>
      </c>
      <c r="BP885" s="29" t="s">
        <v>8</v>
      </c>
      <c r="BQ885" s="29">
        <v>2</v>
      </c>
      <c r="BR885" s="29" t="s">
        <v>8</v>
      </c>
      <c r="BS885" s="29" t="s">
        <v>3505</v>
      </c>
      <c r="BT885" s="29" t="b">
        <v>0</v>
      </c>
      <c r="BU885" s="29" t="b">
        <v>1</v>
      </c>
      <c r="BV885" s="29" t="b">
        <v>0</v>
      </c>
      <c r="BW885" s="29" t="b">
        <v>0</v>
      </c>
      <c r="BX885" s="29" t="b">
        <v>0</v>
      </c>
      <c r="BY885" s="29" t="b">
        <v>1</v>
      </c>
      <c r="BZ885" s="29" t="b">
        <v>0</v>
      </c>
      <c r="CA885" s="29" t="b">
        <v>0</v>
      </c>
      <c r="CB885" s="29">
        <v>1</v>
      </c>
      <c r="CC885" s="29" t="s">
        <v>12397</v>
      </c>
      <c r="CD885" s="29" t="s">
        <v>12398</v>
      </c>
      <c r="CE885" s="29" t="s">
        <v>12399</v>
      </c>
      <c r="CF885" s="29" t="s">
        <v>12400</v>
      </c>
    </row>
    <row r="886" spans="1:84" x14ac:dyDescent="0.25">
      <c r="A886" s="29" t="s">
        <v>12401</v>
      </c>
      <c r="B886" s="29">
        <v>310410942995952</v>
      </c>
      <c r="C886" s="29">
        <v>8.9014103279429894E+19</v>
      </c>
      <c r="D886" s="29">
        <v>353118083539513</v>
      </c>
      <c r="E886" s="29">
        <v>66</v>
      </c>
      <c r="F886" s="29">
        <v>2</v>
      </c>
      <c r="G886" s="29">
        <v>1867</v>
      </c>
      <c r="H886" s="29">
        <v>1867</v>
      </c>
      <c r="I886" s="29" t="s">
        <v>12402</v>
      </c>
      <c r="J886" s="29" t="s">
        <v>12403</v>
      </c>
      <c r="K886" s="50">
        <v>2372174131580620</v>
      </c>
      <c r="L886" s="50">
        <v>9042726464752240</v>
      </c>
      <c r="M886" s="50">
        <v>-2.75380234337274E+16</v>
      </c>
      <c r="N886" s="29" t="s">
        <v>18977</v>
      </c>
      <c r="O886" s="29">
        <v>1</v>
      </c>
      <c r="P886" s="29">
        <v>0</v>
      </c>
      <c r="Q886" s="29" t="s">
        <v>8</v>
      </c>
      <c r="R886" s="29" t="s">
        <v>8</v>
      </c>
      <c r="S886" s="29" t="s">
        <v>8</v>
      </c>
      <c r="T886" s="29" t="s">
        <v>8</v>
      </c>
      <c r="U886" s="29" t="s">
        <v>8</v>
      </c>
      <c r="V886" s="29" t="s">
        <v>8</v>
      </c>
      <c r="W886" s="29" t="s">
        <v>8</v>
      </c>
      <c r="X886" s="29" t="s">
        <v>8</v>
      </c>
      <c r="Y886" s="29" t="s">
        <v>8</v>
      </c>
      <c r="Z886" s="29" t="s">
        <v>8</v>
      </c>
      <c r="AA886" s="29" t="s">
        <v>8</v>
      </c>
      <c r="AB886" s="29" t="s">
        <v>8</v>
      </c>
      <c r="AC886" s="29" t="s">
        <v>8</v>
      </c>
      <c r="AD886" s="29">
        <v>3</v>
      </c>
      <c r="AE886" s="29" t="s">
        <v>8</v>
      </c>
      <c r="AF886" s="29">
        <v>3</v>
      </c>
      <c r="AG886" s="29" t="s">
        <v>8</v>
      </c>
      <c r="AH886" s="29" t="s">
        <v>8</v>
      </c>
      <c r="AI886" s="29" t="s">
        <v>8</v>
      </c>
      <c r="AJ886" s="29" t="s">
        <v>8</v>
      </c>
      <c r="AK886" s="29" t="s">
        <v>8</v>
      </c>
      <c r="AL886" s="29" t="s">
        <v>8</v>
      </c>
      <c r="AM886" s="29" t="s">
        <v>8</v>
      </c>
      <c r="AN886" s="29" t="s">
        <v>8</v>
      </c>
      <c r="AO886" s="29" t="s">
        <v>8</v>
      </c>
      <c r="AP886" s="29" t="s">
        <v>8</v>
      </c>
      <c r="AQ886" s="29" t="s">
        <v>8</v>
      </c>
      <c r="AR886" s="29" t="s">
        <v>8</v>
      </c>
      <c r="AS886" s="29" t="s">
        <v>8</v>
      </c>
      <c r="AT886" s="29" t="s">
        <v>8</v>
      </c>
      <c r="AU886" s="29" t="s">
        <v>8</v>
      </c>
      <c r="AV886" s="29" t="s">
        <v>8</v>
      </c>
      <c r="AW886" s="29" t="s">
        <v>8</v>
      </c>
      <c r="AX886" s="29" t="s">
        <v>8</v>
      </c>
      <c r="AY886" s="29" t="s">
        <v>8</v>
      </c>
      <c r="AZ886" s="29" t="s">
        <v>8</v>
      </c>
      <c r="BA886" s="29" t="s">
        <v>8</v>
      </c>
      <c r="BB886" s="29" t="s">
        <v>8</v>
      </c>
      <c r="BC886" s="29" t="s">
        <v>8</v>
      </c>
      <c r="BD886" s="29" t="s">
        <v>8</v>
      </c>
      <c r="BE886" s="29" t="s">
        <v>8</v>
      </c>
      <c r="BF886" s="29" t="s">
        <v>8</v>
      </c>
      <c r="BG886" s="29" t="s">
        <v>8</v>
      </c>
      <c r="BH886" s="29" t="s">
        <v>8</v>
      </c>
      <c r="BI886" s="29" t="s">
        <v>8</v>
      </c>
      <c r="BJ886" s="29" t="s">
        <v>8</v>
      </c>
      <c r="BK886" s="29" t="s">
        <v>8</v>
      </c>
      <c r="BL886" s="29" t="s">
        <v>8</v>
      </c>
      <c r="BM886" s="29" t="s">
        <v>8</v>
      </c>
      <c r="BN886" s="29" t="s">
        <v>8</v>
      </c>
      <c r="BO886" s="29" t="s">
        <v>8</v>
      </c>
      <c r="BP886" s="29" t="s">
        <v>8</v>
      </c>
      <c r="BQ886" s="29" t="s">
        <v>8</v>
      </c>
      <c r="BR886" s="29" t="s">
        <v>8</v>
      </c>
      <c r="BS886" s="29" t="s">
        <v>3505</v>
      </c>
      <c r="BT886" s="29" t="b">
        <v>0</v>
      </c>
      <c r="BU886" s="29" t="b">
        <v>1</v>
      </c>
      <c r="BV886" s="29" t="b">
        <v>0</v>
      </c>
      <c r="BW886" s="29" t="b">
        <v>0</v>
      </c>
      <c r="BX886" s="29" t="b">
        <v>0</v>
      </c>
      <c r="BY886" s="29" t="b">
        <v>1</v>
      </c>
      <c r="BZ886" s="29" t="b">
        <v>0</v>
      </c>
      <c r="CA886" s="29" t="b">
        <v>0</v>
      </c>
      <c r="CB886" s="29">
        <v>1</v>
      </c>
      <c r="CC886" s="29" t="s">
        <v>12404</v>
      </c>
      <c r="CD886" s="29" t="s">
        <v>12405</v>
      </c>
      <c r="CE886" s="29" t="s">
        <v>12406</v>
      </c>
      <c r="CF886" s="29" t="s">
        <v>12407</v>
      </c>
    </row>
    <row r="887" spans="1:84" x14ac:dyDescent="0.25">
      <c r="A887" s="29" t="s">
        <v>12408</v>
      </c>
      <c r="B887" s="29">
        <v>310410942995952</v>
      </c>
      <c r="C887" s="29">
        <v>8.9014103279429894E+19</v>
      </c>
      <c r="D887" s="29">
        <v>353118083539513</v>
      </c>
      <c r="E887" s="29">
        <v>66</v>
      </c>
      <c r="F887" s="29">
        <v>2</v>
      </c>
      <c r="G887" s="29">
        <v>1868</v>
      </c>
      <c r="H887" s="29">
        <v>1868</v>
      </c>
      <c r="I887" s="29" t="s">
        <v>12409</v>
      </c>
      <c r="J887" s="29" t="s">
        <v>12410</v>
      </c>
      <c r="K887" s="50">
        <v>2.37213841897069E+16</v>
      </c>
      <c r="L887" s="50">
        <v>9042723447345210</v>
      </c>
      <c r="M887" s="50">
        <v>-8781530592298580</v>
      </c>
      <c r="N887" s="29" t="s">
        <v>18977</v>
      </c>
      <c r="O887" s="29">
        <v>1</v>
      </c>
      <c r="P887" s="29">
        <v>0</v>
      </c>
      <c r="Q887" s="29" t="s">
        <v>8</v>
      </c>
      <c r="R887" s="29" t="s">
        <v>8</v>
      </c>
      <c r="S887" s="29" t="s">
        <v>8</v>
      </c>
      <c r="T887" s="29" t="s">
        <v>8</v>
      </c>
      <c r="U887" s="29" t="s">
        <v>8</v>
      </c>
      <c r="V887" s="29" t="s">
        <v>8</v>
      </c>
      <c r="W887" s="29" t="s">
        <v>8</v>
      </c>
      <c r="X887" s="29" t="s">
        <v>8</v>
      </c>
      <c r="Y887" s="29" t="s">
        <v>8</v>
      </c>
      <c r="Z887" s="29" t="s">
        <v>8</v>
      </c>
      <c r="AA887" s="29" t="s">
        <v>8</v>
      </c>
      <c r="AB887" s="29" t="s">
        <v>8</v>
      </c>
      <c r="AC887" s="29" t="s">
        <v>8</v>
      </c>
      <c r="AD887" s="29">
        <v>1</v>
      </c>
      <c r="AE887" s="29" t="s">
        <v>8</v>
      </c>
      <c r="AF887" s="29">
        <v>2</v>
      </c>
      <c r="AG887" s="29" t="s">
        <v>8</v>
      </c>
      <c r="AH887" s="29" t="s">
        <v>8</v>
      </c>
      <c r="AI887" s="29" t="s">
        <v>8</v>
      </c>
      <c r="AJ887" s="29" t="s">
        <v>8</v>
      </c>
      <c r="AK887" s="29" t="s">
        <v>8</v>
      </c>
      <c r="AL887" s="29" t="s">
        <v>8</v>
      </c>
      <c r="AM887" s="29" t="s">
        <v>8</v>
      </c>
      <c r="AN887" s="29" t="s">
        <v>8</v>
      </c>
      <c r="AO887" s="29" t="s">
        <v>8</v>
      </c>
      <c r="AP887" s="29" t="s">
        <v>8</v>
      </c>
      <c r="AQ887" s="29" t="s">
        <v>8</v>
      </c>
      <c r="AR887" s="29" t="s">
        <v>8</v>
      </c>
      <c r="AS887" s="29" t="s">
        <v>8</v>
      </c>
      <c r="AT887" s="29" t="s">
        <v>8</v>
      </c>
      <c r="AU887" s="29" t="s">
        <v>8</v>
      </c>
      <c r="AV887" s="29" t="s">
        <v>8</v>
      </c>
      <c r="AW887" s="29" t="s">
        <v>8</v>
      </c>
      <c r="AX887" s="29" t="s">
        <v>8</v>
      </c>
      <c r="AY887" s="29" t="s">
        <v>8</v>
      </c>
      <c r="AZ887" s="29" t="s">
        <v>8</v>
      </c>
      <c r="BA887" s="29" t="s">
        <v>8</v>
      </c>
      <c r="BB887" s="29" t="s">
        <v>8</v>
      </c>
      <c r="BC887" s="29" t="s">
        <v>8</v>
      </c>
      <c r="BD887" s="29" t="s">
        <v>8</v>
      </c>
      <c r="BE887" s="29" t="s">
        <v>8</v>
      </c>
      <c r="BF887" s="29" t="s">
        <v>8</v>
      </c>
      <c r="BG887" s="29" t="s">
        <v>8</v>
      </c>
      <c r="BH887" s="29" t="s">
        <v>8</v>
      </c>
      <c r="BI887" s="29" t="s">
        <v>8</v>
      </c>
      <c r="BJ887" s="29" t="s">
        <v>8</v>
      </c>
      <c r="BK887" s="29" t="s">
        <v>8</v>
      </c>
      <c r="BL887" s="29" t="s">
        <v>8</v>
      </c>
      <c r="BM887" s="29" t="s">
        <v>8</v>
      </c>
      <c r="BN887" s="29" t="s">
        <v>8</v>
      </c>
      <c r="BO887" s="29" t="s">
        <v>8</v>
      </c>
      <c r="BP887" s="29" t="s">
        <v>8</v>
      </c>
      <c r="BQ887" s="29" t="s">
        <v>8</v>
      </c>
      <c r="BR887" s="29" t="s">
        <v>8</v>
      </c>
      <c r="BS887" s="29" t="s">
        <v>3505</v>
      </c>
      <c r="BT887" s="29" t="b">
        <v>0</v>
      </c>
      <c r="BU887" s="29" t="b">
        <v>1</v>
      </c>
      <c r="BV887" s="29" t="b">
        <v>0</v>
      </c>
      <c r="BW887" s="29" t="b">
        <v>0</v>
      </c>
      <c r="BX887" s="29" t="b">
        <v>0</v>
      </c>
      <c r="BY887" s="29" t="b">
        <v>1</v>
      </c>
      <c r="BZ887" s="29" t="b">
        <v>0</v>
      </c>
      <c r="CA887" s="29" t="b">
        <v>0</v>
      </c>
      <c r="CB887" s="29">
        <v>1</v>
      </c>
      <c r="CC887" s="29" t="s">
        <v>12411</v>
      </c>
      <c r="CD887" s="29" t="s">
        <v>12412</v>
      </c>
      <c r="CE887" s="29" t="s">
        <v>12413</v>
      </c>
      <c r="CF887" s="29" t="s">
        <v>12414</v>
      </c>
    </row>
    <row r="888" spans="1:84" x14ac:dyDescent="0.25">
      <c r="A888" s="29" t="s">
        <v>12415</v>
      </c>
      <c r="B888" s="29">
        <v>310410937271141</v>
      </c>
      <c r="C888" s="29">
        <v>8.9014103279372698E+19</v>
      </c>
      <c r="D888" s="29">
        <v>353118083209307</v>
      </c>
      <c r="E888" s="29">
        <v>66</v>
      </c>
      <c r="F888" s="29">
        <v>10</v>
      </c>
      <c r="G888" s="29">
        <v>1869</v>
      </c>
      <c r="H888" s="29">
        <v>1869</v>
      </c>
      <c r="I888" s="29" t="s">
        <v>12416</v>
      </c>
      <c r="J888" s="29" t="s">
        <v>12417</v>
      </c>
      <c r="K888" s="50">
        <v>2.37318015949871E+16</v>
      </c>
      <c r="L888" s="50">
        <v>9042576054680430</v>
      </c>
      <c r="M888" s="50">
        <v>-2.61829600789985E+16</v>
      </c>
      <c r="N888" s="29" t="s">
        <v>18977</v>
      </c>
      <c r="O888" s="29">
        <v>1</v>
      </c>
      <c r="P888" s="29">
        <v>1</v>
      </c>
      <c r="Q888" s="29" t="s">
        <v>18997</v>
      </c>
      <c r="R888" s="29" t="s">
        <v>8</v>
      </c>
      <c r="S888" s="29" t="s">
        <v>8</v>
      </c>
      <c r="T888" s="29" t="s">
        <v>8</v>
      </c>
      <c r="U888" s="29" t="s">
        <v>8</v>
      </c>
      <c r="V888" s="29" t="s">
        <v>8</v>
      </c>
      <c r="W888" s="29" t="s">
        <v>8</v>
      </c>
      <c r="X888" s="29" t="s">
        <v>8</v>
      </c>
      <c r="Y888" s="29" t="s">
        <v>8</v>
      </c>
      <c r="Z888" s="29" t="s">
        <v>8</v>
      </c>
      <c r="AA888" s="29" t="s">
        <v>8</v>
      </c>
      <c r="AB888" s="29" t="s">
        <v>8</v>
      </c>
      <c r="AC888" s="29" t="s">
        <v>8</v>
      </c>
      <c r="AD888" s="29" t="s">
        <v>8</v>
      </c>
      <c r="AE888" s="29" t="s">
        <v>8</v>
      </c>
      <c r="AF888" s="29" t="s">
        <v>8</v>
      </c>
      <c r="AG888" s="29" t="s">
        <v>8</v>
      </c>
      <c r="AH888" s="29" t="s">
        <v>8</v>
      </c>
      <c r="AI888" s="29" t="s">
        <v>8</v>
      </c>
      <c r="AJ888" s="29" t="s">
        <v>8</v>
      </c>
      <c r="AK888" s="29" t="s">
        <v>8</v>
      </c>
      <c r="AL888" s="29" t="s">
        <v>8</v>
      </c>
      <c r="AM888" s="29">
        <v>3</v>
      </c>
      <c r="AN888" s="29" t="s">
        <v>8</v>
      </c>
      <c r="AO888" s="29">
        <v>1</v>
      </c>
      <c r="AP888" s="29">
        <v>1</v>
      </c>
      <c r="AQ888" s="29">
        <v>2</v>
      </c>
      <c r="AR888" s="29" t="s">
        <v>19001</v>
      </c>
      <c r="AS888" s="29" t="s">
        <v>18983</v>
      </c>
      <c r="AT888" s="29" t="s">
        <v>8</v>
      </c>
      <c r="AU888" s="29" t="s">
        <v>8</v>
      </c>
      <c r="AV888" s="29" t="s">
        <v>8</v>
      </c>
      <c r="AW888" s="29" t="s">
        <v>8</v>
      </c>
      <c r="AX888" s="29" t="s">
        <v>8</v>
      </c>
      <c r="AY888" s="29" t="s">
        <v>8</v>
      </c>
      <c r="AZ888" s="29" t="s">
        <v>8</v>
      </c>
      <c r="BA888" s="29" t="s">
        <v>8</v>
      </c>
      <c r="BB888" s="29" t="s">
        <v>8</v>
      </c>
      <c r="BC888" s="29" t="s">
        <v>8</v>
      </c>
      <c r="BD888" s="29" t="s">
        <v>8</v>
      </c>
      <c r="BE888" s="29" t="s">
        <v>8</v>
      </c>
      <c r="BF888" s="29" t="s">
        <v>8</v>
      </c>
      <c r="BG888" s="29" t="s">
        <v>8</v>
      </c>
      <c r="BH888" s="29" t="s">
        <v>8</v>
      </c>
      <c r="BI888" s="29" t="s">
        <v>8</v>
      </c>
      <c r="BJ888" s="29" t="s">
        <v>8</v>
      </c>
      <c r="BK888" s="29" t="s">
        <v>8</v>
      </c>
      <c r="BL888" s="29" t="s">
        <v>8</v>
      </c>
      <c r="BM888" s="29" t="s">
        <v>8</v>
      </c>
      <c r="BN888" s="29" t="s">
        <v>8</v>
      </c>
      <c r="BO888" s="29" t="s">
        <v>8</v>
      </c>
      <c r="BP888" s="29" t="s">
        <v>8</v>
      </c>
      <c r="BQ888" s="29" t="s">
        <v>8</v>
      </c>
      <c r="BR888" s="29" t="s">
        <v>8</v>
      </c>
      <c r="BS888" s="29" t="s">
        <v>216</v>
      </c>
      <c r="BT888" s="29" t="b">
        <v>0</v>
      </c>
      <c r="BU888" s="29" t="b">
        <v>0</v>
      </c>
      <c r="BV888" s="29" t="b">
        <v>0</v>
      </c>
      <c r="BW888" s="29" t="b">
        <v>1</v>
      </c>
      <c r="BX888" s="29" t="b">
        <v>1</v>
      </c>
      <c r="BY888" s="29" t="b">
        <v>0</v>
      </c>
      <c r="BZ888" s="29" t="b">
        <v>0</v>
      </c>
      <c r="CA888" s="29" t="b">
        <v>0</v>
      </c>
      <c r="CB888" s="29">
        <v>1</v>
      </c>
      <c r="CC888" s="29" t="s">
        <v>12418</v>
      </c>
      <c r="CD888" s="29" t="s">
        <v>12419</v>
      </c>
      <c r="CE888" s="29" t="s">
        <v>12420</v>
      </c>
      <c r="CF888" s="29" t="s">
        <v>12421</v>
      </c>
    </row>
    <row r="889" spans="1:84" x14ac:dyDescent="0.25">
      <c r="A889" s="29" t="s">
        <v>12422</v>
      </c>
      <c r="B889" s="29">
        <v>310410937271141</v>
      </c>
      <c r="C889" s="29">
        <v>8.9014103279372698E+19</v>
      </c>
      <c r="D889" s="29">
        <v>353118083209307</v>
      </c>
      <c r="E889" s="29">
        <v>66</v>
      </c>
      <c r="F889" s="29">
        <v>1</v>
      </c>
      <c r="G889" s="29">
        <v>1872</v>
      </c>
      <c r="H889" s="29">
        <v>1872</v>
      </c>
      <c r="I889" s="29" t="s">
        <v>12423</v>
      </c>
      <c r="J889" s="29" t="s">
        <v>12424</v>
      </c>
      <c r="K889" s="50">
        <v>2.37309622466188E+16</v>
      </c>
      <c r="L889" s="50">
        <v>9042561003024000</v>
      </c>
      <c r="M889" s="50">
        <v>-3.10287750698543E+16</v>
      </c>
      <c r="N889" s="29" t="s">
        <v>18972</v>
      </c>
      <c r="O889" s="29">
        <v>1</v>
      </c>
      <c r="P889" s="29">
        <v>1</v>
      </c>
      <c r="Q889" s="29" t="s">
        <v>19329</v>
      </c>
      <c r="R889" s="29" t="s">
        <v>8</v>
      </c>
      <c r="S889" s="29" t="s">
        <v>8</v>
      </c>
      <c r="T889" s="29" t="s">
        <v>8</v>
      </c>
      <c r="U889" s="29" t="s">
        <v>8</v>
      </c>
      <c r="V889" s="29" t="s">
        <v>8</v>
      </c>
      <c r="W889" s="29" t="s">
        <v>8</v>
      </c>
      <c r="X889" s="29" t="s">
        <v>8</v>
      </c>
      <c r="Y889" s="29" t="s">
        <v>8</v>
      </c>
      <c r="Z889" s="29" t="s">
        <v>8</v>
      </c>
      <c r="AA889" s="29" t="s">
        <v>8</v>
      </c>
      <c r="AB889" s="29" t="s">
        <v>8</v>
      </c>
      <c r="AC889" s="29" t="s">
        <v>8</v>
      </c>
      <c r="AD889" s="29" t="s">
        <v>8</v>
      </c>
      <c r="AE889" s="29" t="s">
        <v>8</v>
      </c>
      <c r="AF889" s="29" t="s">
        <v>8</v>
      </c>
      <c r="AG889" s="29" t="s">
        <v>8</v>
      </c>
      <c r="AH889" s="29" t="s">
        <v>8</v>
      </c>
      <c r="AI889" s="29" t="s">
        <v>8</v>
      </c>
      <c r="AJ889" s="29" t="s">
        <v>8</v>
      </c>
      <c r="AK889" s="29" t="s">
        <v>8</v>
      </c>
      <c r="AL889" s="29" t="s">
        <v>8</v>
      </c>
      <c r="AM889" s="29" t="s">
        <v>8</v>
      </c>
      <c r="AN889" s="29" t="s">
        <v>8</v>
      </c>
      <c r="AO889" s="29" t="s">
        <v>8</v>
      </c>
      <c r="AP889" s="29" t="s">
        <v>8</v>
      </c>
      <c r="AQ889" s="29" t="s">
        <v>8</v>
      </c>
      <c r="AR889" s="29" t="s">
        <v>8</v>
      </c>
      <c r="AS889" s="29" t="s">
        <v>8</v>
      </c>
      <c r="AT889" s="29" t="s">
        <v>8</v>
      </c>
      <c r="AU889" s="29" t="s">
        <v>8</v>
      </c>
      <c r="AV889" s="29" t="s">
        <v>8</v>
      </c>
      <c r="AW889" s="29" t="s">
        <v>8</v>
      </c>
      <c r="AX889" s="29" t="s">
        <v>8</v>
      </c>
      <c r="AY889" s="29" t="s">
        <v>8</v>
      </c>
      <c r="AZ889" s="29" t="s">
        <v>8</v>
      </c>
      <c r="BA889" s="29" t="s">
        <v>8</v>
      </c>
      <c r="BB889" s="29" t="s">
        <v>8</v>
      </c>
      <c r="BC889" s="29">
        <v>2</v>
      </c>
      <c r="BD889" s="29">
        <v>2</v>
      </c>
      <c r="BE889" s="29">
        <v>1</v>
      </c>
      <c r="BF889" s="29">
        <v>1</v>
      </c>
      <c r="BG889" s="29" t="s">
        <v>8</v>
      </c>
      <c r="BH889" s="29">
        <v>0</v>
      </c>
      <c r="BI889" s="29">
        <v>0</v>
      </c>
      <c r="BJ889" s="29">
        <v>0</v>
      </c>
      <c r="BK889" s="29">
        <v>0</v>
      </c>
      <c r="BL889" s="29">
        <v>0</v>
      </c>
      <c r="BM889" s="29">
        <v>0</v>
      </c>
      <c r="BN889" s="29">
        <v>0</v>
      </c>
      <c r="BO889" s="29">
        <v>0</v>
      </c>
      <c r="BP889" s="29" t="s">
        <v>8</v>
      </c>
      <c r="BQ889" s="29" t="s">
        <v>8</v>
      </c>
      <c r="BR889" s="29" t="s">
        <v>8</v>
      </c>
      <c r="BS889" s="29" t="s">
        <v>12425</v>
      </c>
      <c r="BT889" s="29" t="b">
        <v>0</v>
      </c>
      <c r="BU889" s="29" t="b">
        <v>0</v>
      </c>
      <c r="BV889" s="29" t="b">
        <v>0</v>
      </c>
      <c r="BW889" s="29" t="b">
        <v>1</v>
      </c>
      <c r="BX889" s="29" t="b">
        <v>1</v>
      </c>
      <c r="BY889" s="29" t="b">
        <v>0</v>
      </c>
      <c r="BZ889" s="29" t="b">
        <v>0</v>
      </c>
      <c r="CA889" s="29" t="b">
        <v>0</v>
      </c>
      <c r="CB889" s="29">
        <v>1</v>
      </c>
      <c r="CC889" s="29" t="s">
        <v>12426</v>
      </c>
      <c r="CD889" s="29" t="s">
        <v>12427</v>
      </c>
      <c r="CE889" s="29" t="s">
        <v>12428</v>
      </c>
      <c r="CF889" s="29" t="s">
        <v>12429</v>
      </c>
    </row>
    <row r="890" spans="1:84" x14ac:dyDescent="0.25">
      <c r="A890" s="29" t="s">
        <v>12430</v>
      </c>
      <c r="B890" s="29">
        <v>310410937271141</v>
      </c>
      <c r="C890" s="29">
        <v>8.9014103279372698E+19</v>
      </c>
      <c r="D890" s="29">
        <v>353118083209307</v>
      </c>
      <c r="E890" s="29">
        <v>66</v>
      </c>
      <c r="F890" s="29">
        <v>10</v>
      </c>
      <c r="G890" s="29">
        <v>1870</v>
      </c>
      <c r="H890" s="29">
        <v>1870</v>
      </c>
      <c r="I890" s="29" t="s">
        <v>12431</v>
      </c>
      <c r="J890" s="29" t="s">
        <v>12432</v>
      </c>
      <c r="K890" s="50">
        <v>2.37315230982352E+16</v>
      </c>
      <c r="L890" s="50">
        <v>904252715191968</v>
      </c>
      <c r="M890" s="50">
        <v>-4063944925297090</v>
      </c>
      <c r="N890" s="29" t="s">
        <v>18972</v>
      </c>
      <c r="O890" s="29">
        <v>2</v>
      </c>
      <c r="P890" s="29">
        <v>1</v>
      </c>
      <c r="Q890" s="29" t="s">
        <v>18997</v>
      </c>
      <c r="R890" s="29" t="s">
        <v>8</v>
      </c>
      <c r="S890" s="29" t="s">
        <v>8</v>
      </c>
      <c r="T890" s="29" t="s">
        <v>8</v>
      </c>
      <c r="U890" s="29" t="s">
        <v>8</v>
      </c>
      <c r="V890" s="29" t="s">
        <v>8</v>
      </c>
      <c r="W890" s="29" t="s">
        <v>8</v>
      </c>
      <c r="X890" s="29" t="s">
        <v>8</v>
      </c>
      <c r="Y890" s="29" t="s">
        <v>8</v>
      </c>
      <c r="Z890" s="29" t="s">
        <v>8</v>
      </c>
      <c r="AA890" s="29" t="s">
        <v>8</v>
      </c>
      <c r="AB890" s="29" t="s">
        <v>8</v>
      </c>
      <c r="AC890" s="29" t="s">
        <v>8</v>
      </c>
      <c r="AD890" s="29" t="s">
        <v>8</v>
      </c>
      <c r="AE890" s="29" t="s">
        <v>8</v>
      </c>
      <c r="AF890" s="29" t="s">
        <v>8</v>
      </c>
      <c r="AG890" s="29" t="s">
        <v>8</v>
      </c>
      <c r="AH890" s="29" t="s">
        <v>8</v>
      </c>
      <c r="AI890" s="29" t="s">
        <v>8</v>
      </c>
      <c r="AJ890" s="29" t="s">
        <v>8</v>
      </c>
      <c r="AK890" s="29" t="s">
        <v>8</v>
      </c>
      <c r="AL890" s="29" t="s">
        <v>8</v>
      </c>
      <c r="AM890" s="29">
        <v>3</v>
      </c>
      <c r="AN890" s="29" t="s">
        <v>8</v>
      </c>
      <c r="AO890" s="29">
        <v>1</v>
      </c>
      <c r="AP890" s="29">
        <v>1</v>
      </c>
      <c r="AQ890" s="29">
        <v>2</v>
      </c>
      <c r="AR890" s="29" t="s">
        <v>19001</v>
      </c>
      <c r="AS890" s="29" t="s">
        <v>19003</v>
      </c>
      <c r="AT890" s="29" t="s">
        <v>8</v>
      </c>
      <c r="AU890" s="29" t="s">
        <v>8</v>
      </c>
      <c r="AV890" s="29" t="s">
        <v>8</v>
      </c>
      <c r="AW890" s="29" t="s">
        <v>8</v>
      </c>
      <c r="AX890" s="29" t="s">
        <v>8</v>
      </c>
      <c r="AY890" s="29" t="s">
        <v>8</v>
      </c>
      <c r="AZ890" s="29" t="s">
        <v>8</v>
      </c>
      <c r="BA890" s="29" t="s">
        <v>8</v>
      </c>
      <c r="BB890" s="29" t="s">
        <v>8</v>
      </c>
      <c r="BC890" s="29" t="s">
        <v>8</v>
      </c>
      <c r="BD890" s="29" t="s">
        <v>8</v>
      </c>
      <c r="BE890" s="29" t="s">
        <v>8</v>
      </c>
      <c r="BF890" s="29" t="s">
        <v>8</v>
      </c>
      <c r="BG890" s="29" t="s">
        <v>8</v>
      </c>
      <c r="BH890" s="29" t="s">
        <v>8</v>
      </c>
      <c r="BI890" s="29" t="s">
        <v>8</v>
      </c>
      <c r="BJ890" s="29" t="s">
        <v>8</v>
      </c>
      <c r="BK890" s="29" t="s">
        <v>8</v>
      </c>
      <c r="BL890" s="29" t="s">
        <v>8</v>
      </c>
      <c r="BM890" s="29" t="s">
        <v>8</v>
      </c>
      <c r="BN890" s="29" t="s">
        <v>8</v>
      </c>
      <c r="BO890" s="29" t="s">
        <v>8</v>
      </c>
      <c r="BP890" s="29" t="s">
        <v>8</v>
      </c>
      <c r="BQ890" s="29" t="s">
        <v>8</v>
      </c>
      <c r="BR890" s="29" t="s">
        <v>8</v>
      </c>
      <c r="BS890" s="29" t="s">
        <v>12433</v>
      </c>
      <c r="BT890" s="29" t="b">
        <v>0</v>
      </c>
      <c r="BU890" s="29" t="b">
        <v>0</v>
      </c>
      <c r="BV890" s="29" t="b">
        <v>0</v>
      </c>
      <c r="BW890" s="29" t="b">
        <v>1</v>
      </c>
      <c r="BX890" s="29" t="b">
        <v>1</v>
      </c>
      <c r="BY890" s="29" t="b">
        <v>0</v>
      </c>
      <c r="BZ890" s="29" t="b">
        <v>0</v>
      </c>
      <c r="CA890" s="29" t="b">
        <v>0</v>
      </c>
      <c r="CB890" s="29">
        <v>1</v>
      </c>
      <c r="CC890" s="29" t="s">
        <v>12434</v>
      </c>
      <c r="CD890" s="29" t="s">
        <v>12435</v>
      </c>
      <c r="CE890" s="29" t="s">
        <v>12436</v>
      </c>
      <c r="CF890" s="29" t="s">
        <v>12437</v>
      </c>
    </row>
    <row r="891" spans="1:84" x14ac:dyDescent="0.25">
      <c r="A891" s="29" t="s">
        <v>12438</v>
      </c>
      <c r="B891" s="29">
        <v>310410937271141</v>
      </c>
      <c r="C891" s="29">
        <v>8.9014103279372698E+19</v>
      </c>
      <c r="D891" s="29">
        <v>353118083209307</v>
      </c>
      <c r="E891" s="29">
        <v>66</v>
      </c>
      <c r="F891" s="29">
        <v>10</v>
      </c>
      <c r="G891" s="29">
        <v>1871</v>
      </c>
      <c r="H891" s="29">
        <v>1871</v>
      </c>
      <c r="I891" s="29" t="s">
        <v>12439</v>
      </c>
      <c r="J891" s="29" t="s">
        <v>12440</v>
      </c>
      <c r="K891" s="50">
        <v>2.37250601029106E+16</v>
      </c>
      <c r="L891" s="50">
        <v>9042641814031760</v>
      </c>
      <c r="M891" s="50">
        <v>-406241166809621</v>
      </c>
      <c r="N891" s="29" t="s">
        <v>18972</v>
      </c>
      <c r="O891" s="29">
        <v>1</v>
      </c>
      <c r="P891" s="29">
        <v>1</v>
      </c>
      <c r="Q891" s="29" t="s">
        <v>18997</v>
      </c>
      <c r="R891" s="29" t="s">
        <v>8</v>
      </c>
      <c r="S891" s="29" t="s">
        <v>8</v>
      </c>
      <c r="T891" s="29" t="s">
        <v>8</v>
      </c>
      <c r="U891" s="29" t="s">
        <v>8</v>
      </c>
      <c r="V891" s="29" t="s">
        <v>8</v>
      </c>
      <c r="W891" s="29" t="s">
        <v>8</v>
      </c>
      <c r="X891" s="29" t="s">
        <v>8</v>
      </c>
      <c r="Y891" s="29" t="s">
        <v>8</v>
      </c>
      <c r="Z891" s="29" t="s">
        <v>8</v>
      </c>
      <c r="AA891" s="29" t="s">
        <v>8</v>
      </c>
      <c r="AB891" s="29" t="s">
        <v>8</v>
      </c>
      <c r="AC891" s="29" t="s">
        <v>8</v>
      </c>
      <c r="AD891" s="29" t="s">
        <v>8</v>
      </c>
      <c r="AE891" s="29" t="s">
        <v>8</v>
      </c>
      <c r="AF891" s="29" t="s">
        <v>8</v>
      </c>
      <c r="AG891" s="29" t="s">
        <v>8</v>
      </c>
      <c r="AH891" s="29" t="s">
        <v>8</v>
      </c>
      <c r="AI891" s="29" t="s">
        <v>8</v>
      </c>
      <c r="AJ891" s="29" t="s">
        <v>8</v>
      </c>
      <c r="AK891" s="29" t="s">
        <v>8</v>
      </c>
      <c r="AL891" s="29" t="s">
        <v>8</v>
      </c>
      <c r="AM891" s="29">
        <v>3</v>
      </c>
      <c r="AN891" s="29" t="s">
        <v>8</v>
      </c>
      <c r="AO891" s="29">
        <v>1</v>
      </c>
      <c r="AP891" s="29">
        <v>1</v>
      </c>
      <c r="AQ891" s="29">
        <v>2</v>
      </c>
      <c r="AR891" s="29" t="s">
        <v>18988</v>
      </c>
      <c r="AS891" s="29" t="s">
        <v>18989</v>
      </c>
      <c r="AT891" s="29" t="s">
        <v>8</v>
      </c>
      <c r="AU891" s="29" t="s">
        <v>8</v>
      </c>
      <c r="AV891" s="29" t="s">
        <v>8</v>
      </c>
      <c r="AW891" s="29" t="s">
        <v>8</v>
      </c>
      <c r="AX891" s="29" t="s">
        <v>8</v>
      </c>
      <c r="AY891" s="29" t="s">
        <v>8</v>
      </c>
      <c r="AZ891" s="29" t="s">
        <v>8</v>
      </c>
      <c r="BA891" s="29" t="s">
        <v>8</v>
      </c>
      <c r="BB891" s="29" t="s">
        <v>8</v>
      </c>
      <c r="BC891" s="29" t="s">
        <v>8</v>
      </c>
      <c r="BD891" s="29" t="s">
        <v>8</v>
      </c>
      <c r="BE891" s="29" t="s">
        <v>8</v>
      </c>
      <c r="BF891" s="29" t="s">
        <v>8</v>
      </c>
      <c r="BG891" s="29" t="s">
        <v>8</v>
      </c>
      <c r="BH891" s="29" t="s">
        <v>8</v>
      </c>
      <c r="BI891" s="29" t="s">
        <v>8</v>
      </c>
      <c r="BJ891" s="29" t="s">
        <v>8</v>
      </c>
      <c r="BK891" s="29" t="s">
        <v>8</v>
      </c>
      <c r="BL891" s="29" t="s">
        <v>8</v>
      </c>
      <c r="BM891" s="29" t="s">
        <v>8</v>
      </c>
      <c r="BN891" s="29" t="s">
        <v>8</v>
      </c>
      <c r="BO891" s="29" t="s">
        <v>8</v>
      </c>
      <c r="BP891" s="29" t="s">
        <v>8</v>
      </c>
      <c r="BQ891" s="29" t="s">
        <v>8</v>
      </c>
      <c r="BR891" s="29" t="s">
        <v>8</v>
      </c>
      <c r="BS891" s="29" t="s">
        <v>12441</v>
      </c>
      <c r="BT891" s="29" t="b">
        <v>0</v>
      </c>
      <c r="BU891" s="29" t="b">
        <v>0</v>
      </c>
      <c r="BV891" s="29" t="b">
        <v>0</v>
      </c>
      <c r="BW891" s="29" t="b">
        <v>1</v>
      </c>
      <c r="BX891" s="29" t="b">
        <v>1</v>
      </c>
      <c r="BY891" s="29" t="b">
        <v>0</v>
      </c>
      <c r="BZ891" s="29" t="b">
        <v>0</v>
      </c>
      <c r="CA891" s="29" t="b">
        <v>0</v>
      </c>
      <c r="CB891" s="29">
        <v>1</v>
      </c>
      <c r="CC891" s="29" t="s">
        <v>12442</v>
      </c>
      <c r="CD891" s="29" t="s">
        <v>12443</v>
      </c>
      <c r="CE891" s="29" t="s">
        <v>12444</v>
      </c>
      <c r="CF891" s="29" t="s">
        <v>12445</v>
      </c>
    </row>
    <row r="892" spans="1:84" x14ac:dyDescent="0.25">
      <c r="A892" s="29" t="s">
        <v>12446</v>
      </c>
      <c r="B892" s="29">
        <v>310410937271141</v>
      </c>
      <c r="C892" s="29">
        <v>8.9014103279372698E+19</v>
      </c>
      <c r="D892" s="29">
        <v>353118083209307</v>
      </c>
      <c r="E892" s="29">
        <v>66</v>
      </c>
      <c r="F892" s="29">
        <v>1</v>
      </c>
      <c r="G892" s="29">
        <v>1873</v>
      </c>
      <c r="H892" s="29">
        <v>1873</v>
      </c>
      <c r="I892" s="29" t="s">
        <v>12447</v>
      </c>
      <c r="J892" s="29" t="s">
        <v>12448</v>
      </c>
      <c r="K892" s="50">
        <v>2372438122734490</v>
      </c>
      <c r="L892" s="50">
        <v>9042782893136980</v>
      </c>
      <c r="M892" s="50">
        <v>-4760506957985720</v>
      </c>
      <c r="N892" s="29" t="s">
        <v>18972</v>
      </c>
      <c r="O892" s="29">
        <v>1</v>
      </c>
      <c r="P892" s="29">
        <v>1</v>
      </c>
      <c r="Q892" s="29" t="s">
        <v>19330</v>
      </c>
      <c r="R892" s="29" t="s">
        <v>8</v>
      </c>
      <c r="S892" s="29" t="s">
        <v>8</v>
      </c>
      <c r="T892" s="29" t="s">
        <v>8</v>
      </c>
      <c r="U892" s="29" t="s">
        <v>8</v>
      </c>
      <c r="V892" s="29" t="s">
        <v>8</v>
      </c>
      <c r="W892" s="29" t="s">
        <v>8</v>
      </c>
      <c r="X892" s="29" t="s">
        <v>8</v>
      </c>
      <c r="Y892" s="29" t="s">
        <v>8</v>
      </c>
      <c r="Z892" s="29" t="s">
        <v>8</v>
      </c>
      <c r="AA892" s="29" t="s">
        <v>8</v>
      </c>
      <c r="AB892" s="29" t="s">
        <v>8</v>
      </c>
      <c r="AC892" s="29" t="s">
        <v>8</v>
      </c>
      <c r="AD892" s="29" t="s">
        <v>8</v>
      </c>
      <c r="AE892" s="29" t="s">
        <v>8</v>
      </c>
      <c r="AF892" s="29" t="s">
        <v>8</v>
      </c>
      <c r="AG892" s="29" t="s">
        <v>8</v>
      </c>
      <c r="AH892" s="29" t="s">
        <v>8</v>
      </c>
      <c r="AI892" s="29" t="s">
        <v>8</v>
      </c>
      <c r="AJ892" s="29" t="s">
        <v>8</v>
      </c>
      <c r="AK892" s="29" t="s">
        <v>8</v>
      </c>
      <c r="AL892" s="29" t="s">
        <v>8</v>
      </c>
      <c r="AM892" s="29" t="s">
        <v>8</v>
      </c>
      <c r="AN892" s="29" t="s">
        <v>8</v>
      </c>
      <c r="AO892" s="29" t="s">
        <v>8</v>
      </c>
      <c r="AP892" s="29" t="s">
        <v>8</v>
      </c>
      <c r="AQ892" s="29" t="s">
        <v>8</v>
      </c>
      <c r="AR892" s="29" t="s">
        <v>8</v>
      </c>
      <c r="AS892" s="29" t="s">
        <v>8</v>
      </c>
      <c r="AT892" s="29" t="s">
        <v>8</v>
      </c>
      <c r="AU892" s="29" t="s">
        <v>8</v>
      </c>
      <c r="AV892" s="29" t="s">
        <v>8</v>
      </c>
      <c r="AW892" s="29" t="s">
        <v>8</v>
      </c>
      <c r="AX892" s="29" t="s">
        <v>8</v>
      </c>
      <c r="AY892" s="29" t="s">
        <v>8</v>
      </c>
      <c r="AZ892" s="29" t="s">
        <v>8</v>
      </c>
      <c r="BA892" s="29" t="s">
        <v>8</v>
      </c>
      <c r="BB892" s="29" t="s">
        <v>8</v>
      </c>
      <c r="BC892" s="29">
        <v>3</v>
      </c>
      <c r="BD892" s="29">
        <v>1</v>
      </c>
      <c r="BE892" s="29">
        <v>2</v>
      </c>
      <c r="BF892" s="29">
        <v>1</v>
      </c>
      <c r="BG892" s="29" t="s">
        <v>8</v>
      </c>
      <c r="BH892" s="29">
        <v>1</v>
      </c>
      <c r="BI892" s="29">
        <v>0</v>
      </c>
      <c r="BJ892" s="29">
        <v>0</v>
      </c>
      <c r="BK892" s="29">
        <v>0</v>
      </c>
      <c r="BL892" s="29">
        <v>0</v>
      </c>
      <c r="BM892" s="29">
        <v>1</v>
      </c>
      <c r="BN892" s="29">
        <v>0</v>
      </c>
      <c r="BO892" s="29">
        <v>1</v>
      </c>
      <c r="BP892" s="29">
        <v>4</v>
      </c>
      <c r="BQ892" s="29" t="s">
        <v>8</v>
      </c>
      <c r="BR892" s="29" t="s">
        <v>8</v>
      </c>
      <c r="BS892" s="29" t="s">
        <v>6560</v>
      </c>
      <c r="BT892" s="29" t="b">
        <v>0</v>
      </c>
      <c r="BU892" s="29" t="b">
        <v>0</v>
      </c>
      <c r="BV892" s="29" t="b">
        <v>0</v>
      </c>
      <c r="BW892" s="29" t="b">
        <v>1</v>
      </c>
      <c r="BX892" s="29" t="b">
        <v>1</v>
      </c>
      <c r="BY892" s="29" t="b">
        <v>0</v>
      </c>
      <c r="BZ892" s="29" t="b">
        <v>0</v>
      </c>
      <c r="CA892" s="29" t="b">
        <v>0</v>
      </c>
      <c r="CB892" s="29">
        <v>1</v>
      </c>
      <c r="CC892" s="29" t="s">
        <v>12449</v>
      </c>
      <c r="CD892" s="29" t="s">
        <v>12450</v>
      </c>
      <c r="CE892" s="29" t="s">
        <v>12451</v>
      </c>
      <c r="CF892" s="29" t="s">
        <v>12452</v>
      </c>
    </row>
    <row r="893" spans="1:84" x14ac:dyDescent="0.25">
      <c r="A893" s="29" t="s">
        <v>12453</v>
      </c>
      <c r="B893" s="29">
        <v>310410937271141</v>
      </c>
      <c r="C893" s="29">
        <v>8.9014103279372698E+19</v>
      </c>
      <c r="D893" s="29">
        <v>353118083209307</v>
      </c>
      <c r="E893" s="29">
        <v>66</v>
      </c>
      <c r="F893" s="29">
        <v>11</v>
      </c>
      <c r="G893" s="29">
        <v>1875</v>
      </c>
      <c r="H893" s="29">
        <v>1875</v>
      </c>
      <c r="I893" s="29" t="s">
        <v>12454</v>
      </c>
      <c r="J893" s="29" t="s">
        <v>12455</v>
      </c>
      <c r="K893" s="50">
        <v>2372399622048220</v>
      </c>
      <c r="L893" s="50">
        <v>9042710809306160</v>
      </c>
      <c r="M893" s="50">
        <v>-4.1411766605160096E+16</v>
      </c>
      <c r="N893" s="29" t="s">
        <v>18972</v>
      </c>
      <c r="O893" s="29">
        <v>1</v>
      </c>
      <c r="P893" s="29">
        <v>0</v>
      </c>
      <c r="Q893" s="29" t="s">
        <v>8</v>
      </c>
      <c r="R893" s="29" t="s">
        <v>8</v>
      </c>
      <c r="S893" s="29" t="s">
        <v>8</v>
      </c>
      <c r="T893" s="29" t="s">
        <v>8</v>
      </c>
      <c r="U893" s="29" t="s">
        <v>8</v>
      </c>
      <c r="V893" s="29" t="s">
        <v>8</v>
      </c>
      <c r="W893" s="29" t="s">
        <v>8</v>
      </c>
      <c r="X893" s="29" t="s">
        <v>8</v>
      </c>
      <c r="Y893" s="29" t="s">
        <v>8</v>
      </c>
      <c r="Z893" s="29" t="s">
        <v>8</v>
      </c>
      <c r="AA893" s="29" t="s">
        <v>8</v>
      </c>
      <c r="AB893" s="29" t="s">
        <v>8</v>
      </c>
      <c r="AC893" s="29" t="s">
        <v>8</v>
      </c>
      <c r="AD893" s="29" t="s">
        <v>8</v>
      </c>
      <c r="AE893" s="29" t="s">
        <v>8</v>
      </c>
      <c r="AF893" s="29" t="s">
        <v>8</v>
      </c>
      <c r="AG893" s="29" t="s">
        <v>8</v>
      </c>
      <c r="AH893" s="29" t="s">
        <v>8</v>
      </c>
      <c r="AI893" s="29" t="s">
        <v>8</v>
      </c>
      <c r="AJ893" s="29" t="s">
        <v>8</v>
      </c>
      <c r="AK893" s="29" t="s">
        <v>8</v>
      </c>
      <c r="AL893" s="29" t="s">
        <v>8</v>
      </c>
      <c r="AM893" s="29" t="s">
        <v>8</v>
      </c>
      <c r="AN893" s="29" t="s">
        <v>8</v>
      </c>
      <c r="AO893" s="29" t="s">
        <v>8</v>
      </c>
      <c r="AP893" s="29" t="s">
        <v>8</v>
      </c>
      <c r="AQ893" s="29" t="s">
        <v>8</v>
      </c>
      <c r="AR893" s="29" t="s">
        <v>8</v>
      </c>
      <c r="AS893" s="29" t="s">
        <v>8</v>
      </c>
      <c r="AT893" s="29" t="s">
        <v>8</v>
      </c>
      <c r="AU893" s="29" t="s">
        <v>8</v>
      </c>
      <c r="AV893" s="29" t="s">
        <v>8</v>
      </c>
      <c r="AW893" s="29" t="s">
        <v>8</v>
      </c>
      <c r="AX893" s="29" t="s">
        <v>8</v>
      </c>
      <c r="AY893" s="29" t="s">
        <v>8</v>
      </c>
      <c r="AZ893" s="29" t="s">
        <v>8</v>
      </c>
      <c r="BA893" s="29" t="s">
        <v>8</v>
      </c>
      <c r="BB893" s="29" t="s">
        <v>8</v>
      </c>
      <c r="BC893" s="29" t="s">
        <v>8</v>
      </c>
      <c r="BD893" s="29" t="s">
        <v>8</v>
      </c>
      <c r="BE893" s="29" t="s">
        <v>8</v>
      </c>
      <c r="BF893" s="29" t="s">
        <v>8</v>
      </c>
      <c r="BG893" s="29" t="s">
        <v>8</v>
      </c>
      <c r="BH893" s="29" t="s">
        <v>8</v>
      </c>
      <c r="BI893" s="29" t="s">
        <v>8</v>
      </c>
      <c r="BJ893" s="29" t="s">
        <v>8</v>
      </c>
      <c r="BK893" s="29" t="s">
        <v>8</v>
      </c>
      <c r="BL893" s="29" t="s">
        <v>8</v>
      </c>
      <c r="BM893" s="29" t="s">
        <v>8</v>
      </c>
      <c r="BN893" s="29" t="s">
        <v>8</v>
      </c>
      <c r="BO893" s="29" t="s">
        <v>8</v>
      </c>
      <c r="BP893" s="29" t="s">
        <v>8</v>
      </c>
      <c r="BQ893" s="29">
        <v>1</v>
      </c>
      <c r="BR893" s="29" t="s">
        <v>8</v>
      </c>
      <c r="BS893" s="29" t="s">
        <v>6560</v>
      </c>
      <c r="BT893" s="29" t="b">
        <v>0</v>
      </c>
      <c r="BU893" s="29" t="b">
        <v>0</v>
      </c>
      <c r="BV893" s="29" t="b">
        <v>0</v>
      </c>
      <c r="BW893" s="29" t="b">
        <v>1</v>
      </c>
      <c r="BX893" s="29" t="b">
        <v>1</v>
      </c>
      <c r="BY893" s="29" t="b">
        <v>0</v>
      </c>
      <c r="BZ893" s="29" t="b">
        <v>0</v>
      </c>
      <c r="CA893" s="29" t="b">
        <v>0</v>
      </c>
      <c r="CB893" s="29">
        <v>1</v>
      </c>
      <c r="CC893" s="29" t="s">
        <v>12456</v>
      </c>
      <c r="CD893" s="29" t="s">
        <v>12457</v>
      </c>
      <c r="CE893" s="29" t="s">
        <v>12458</v>
      </c>
      <c r="CF893" s="29" t="s">
        <v>12459</v>
      </c>
    </row>
    <row r="894" spans="1:84" x14ac:dyDescent="0.25">
      <c r="A894" s="29" t="s">
        <v>12460</v>
      </c>
      <c r="B894" s="29">
        <v>310410937271141</v>
      </c>
      <c r="C894" s="29">
        <v>8.9014103279372698E+19</v>
      </c>
      <c r="D894" s="29">
        <v>353118083209307</v>
      </c>
      <c r="E894" s="29">
        <v>11</v>
      </c>
      <c r="F894" s="29">
        <v>6</v>
      </c>
      <c r="G894" s="29">
        <v>1767</v>
      </c>
      <c r="H894" s="29">
        <v>1767</v>
      </c>
      <c r="I894" s="29" t="s">
        <v>12461</v>
      </c>
      <c r="J894" s="29" t="s">
        <v>12462</v>
      </c>
      <c r="K894" s="50">
        <v>2382370735262860</v>
      </c>
      <c r="L894" s="50">
        <v>9037784112953300</v>
      </c>
      <c r="M894" s="50">
        <v>-3.00154167859428E+16</v>
      </c>
      <c r="N894" s="29" t="s">
        <v>18972</v>
      </c>
      <c r="O894" s="29">
        <v>3</v>
      </c>
      <c r="P894" s="29">
        <v>1</v>
      </c>
      <c r="Q894" s="29" t="s">
        <v>19310</v>
      </c>
      <c r="R894" s="29" t="s">
        <v>8</v>
      </c>
      <c r="S894" s="29" t="s">
        <v>8</v>
      </c>
      <c r="T894" s="29" t="s">
        <v>8</v>
      </c>
      <c r="U894" s="29" t="s">
        <v>8</v>
      </c>
      <c r="V894" s="29" t="s">
        <v>8</v>
      </c>
      <c r="W894" s="29" t="s">
        <v>8</v>
      </c>
      <c r="X894" s="29" t="s">
        <v>8</v>
      </c>
      <c r="Y894" s="29" t="s">
        <v>8</v>
      </c>
      <c r="Z894" s="29" t="s">
        <v>8</v>
      </c>
      <c r="AA894" s="29" t="s">
        <v>8</v>
      </c>
      <c r="AB894" s="29" t="s">
        <v>8</v>
      </c>
      <c r="AC894" s="29">
        <v>5</v>
      </c>
      <c r="AD894" s="29" t="s">
        <v>8</v>
      </c>
      <c r="AE894" s="29" t="s">
        <v>8</v>
      </c>
      <c r="AF894" s="29" t="s">
        <v>8</v>
      </c>
      <c r="AG894" s="29" t="s">
        <v>8</v>
      </c>
      <c r="AH894" s="29" t="s">
        <v>8</v>
      </c>
      <c r="AI894" s="29" t="s">
        <v>8</v>
      </c>
      <c r="AJ894" s="29" t="s">
        <v>8</v>
      </c>
      <c r="AK894" s="29" t="s">
        <v>8</v>
      </c>
      <c r="AL894" s="29" t="s">
        <v>8</v>
      </c>
      <c r="AM894" s="29" t="s">
        <v>8</v>
      </c>
      <c r="AN894" s="29" t="s">
        <v>8</v>
      </c>
      <c r="AO894" s="29" t="s">
        <v>8</v>
      </c>
      <c r="AP894" s="29" t="s">
        <v>8</v>
      </c>
      <c r="AQ894" s="29" t="s">
        <v>8</v>
      </c>
      <c r="AR894" s="29" t="s">
        <v>8</v>
      </c>
      <c r="AS894" s="29" t="s">
        <v>8</v>
      </c>
      <c r="AT894" s="29" t="s">
        <v>8</v>
      </c>
      <c r="AU894" s="29" t="s">
        <v>8</v>
      </c>
      <c r="AV894" s="29" t="s">
        <v>8</v>
      </c>
      <c r="AW894" s="29" t="s">
        <v>8</v>
      </c>
      <c r="AX894" s="29" t="s">
        <v>8</v>
      </c>
      <c r="AY894" s="29" t="s">
        <v>8</v>
      </c>
      <c r="AZ894" s="29" t="s">
        <v>8</v>
      </c>
      <c r="BA894" s="29" t="s">
        <v>8</v>
      </c>
      <c r="BB894" s="29" t="s">
        <v>8</v>
      </c>
      <c r="BC894" s="29" t="s">
        <v>8</v>
      </c>
      <c r="BD894" s="29" t="s">
        <v>8</v>
      </c>
      <c r="BE894" s="29" t="s">
        <v>8</v>
      </c>
      <c r="BF894" s="29" t="s">
        <v>8</v>
      </c>
      <c r="BG894" s="29" t="s">
        <v>8</v>
      </c>
      <c r="BH894" s="29" t="s">
        <v>8</v>
      </c>
      <c r="BI894" s="29" t="s">
        <v>8</v>
      </c>
      <c r="BJ894" s="29" t="s">
        <v>8</v>
      </c>
      <c r="BK894" s="29" t="s">
        <v>8</v>
      </c>
      <c r="BL894" s="29" t="s">
        <v>8</v>
      </c>
      <c r="BM894" s="29" t="s">
        <v>8</v>
      </c>
      <c r="BN894" s="29" t="s">
        <v>8</v>
      </c>
      <c r="BO894" s="29" t="s">
        <v>8</v>
      </c>
      <c r="BP894" s="29" t="s">
        <v>8</v>
      </c>
      <c r="BQ894" s="29" t="s">
        <v>8</v>
      </c>
      <c r="BR894" s="29" t="s">
        <v>8</v>
      </c>
      <c r="BS894" s="29" t="s">
        <v>6560</v>
      </c>
      <c r="BT894" s="29" t="b">
        <v>0</v>
      </c>
      <c r="BU894" s="29" t="b">
        <v>0</v>
      </c>
      <c r="BV894" s="29" t="b">
        <v>0</v>
      </c>
      <c r="BW894" s="29" t="b">
        <v>1</v>
      </c>
      <c r="BX894" s="29" t="b">
        <v>1</v>
      </c>
      <c r="BY894" s="29" t="b">
        <v>0</v>
      </c>
      <c r="BZ894" s="29" t="b">
        <v>0</v>
      </c>
      <c r="CA894" s="29" t="b">
        <v>0</v>
      </c>
      <c r="CB894" s="29">
        <v>1</v>
      </c>
      <c r="CC894" s="29" t="s">
        <v>12463</v>
      </c>
      <c r="CD894" s="29" t="s">
        <v>12464</v>
      </c>
      <c r="CE894" s="29" t="s">
        <v>12465</v>
      </c>
      <c r="CF894" s="29" t="s">
        <v>12466</v>
      </c>
    </row>
    <row r="895" spans="1:84" x14ac:dyDescent="0.25">
      <c r="A895" s="29" t="s">
        <v>12467</v>
      </c>
      <c r="B895" s="29">
        <v>310410937271141</v>
      </c>
      <c r="C895" s="29">
        <v>8.9014103279372698E+19</v>
      </c>
      <c r="D895" s="29">
        <v>353118083209307</v>
      </c>
      <c r="E895" s="29">
        <v>11</v>
      </c>
      <c r="F895" s="29">
        <v>6</v>
      </c>
      <c r="G895" s="29">
        <v>1768</v>
      </c>
      <c r="H895" s="29">
        <v>1768</v>
      </c>
      <c r="I895" s="29" t="s">
        <v>12468</v>
      </c>
      <c r="J895" s="29" t="s">
        <v>12469</v>
      </c>
      <c r="K895" s="50">
        <v>2.38244514435642E+16</v>
      </c>
      <c r="L895" s="50">
        <v>903782288785705</v>
      </c>
      <c r="M895" s="50">
        <v>-4116429619964170</v>
      </c>
      <c r="N895" s="29" t="s">
        <v>18972</v>
      </c>
      <c r="O895" s="29">
        <v>3</v>
      </c>
      <c r="P895" s="29">
        <v>1</v>
      </c>
      <c r="Q895" s="29" t="s">
        <v>18986</v>
      </c>
      <c r="R895" s="29" t="s">
        <v>8</v>
      </c>
      <c r="S895" s="29" t="s">
        <v>8</v>
      </c>
      <c r="T895" s="29" t="s">
        <v>8</v>
      </c>
      <c r="U895" s="29" t="s">
        <v>8</v>
      </c>
      <c r="V895" s="29" t="s">
        <v>8</v>
      </c>
      <c r="W895" s="29" t="s">
        <v>8</v>
      </c>
      <c r="X895" s="29" t="s">
        <v>8</v>
      </c>
      <c r="Y895" s="29" t="s">
        <v>8</v>
      </c>
      <c r="Z895" s="29" t="s">
        <v>8</v>
      </c>
      <c r="AA895" s="29" t="s">
        <v>8</v>
      </c>
      <c r="AB895" s="29" t="s">
        <v>8</v>
      </c>
      <c r="AC895" s="29">
        <v>5</v>
      </c>
      <c r="AD895" s="29" t="s">
        <v>8</v>
      </c>
      <c r="AE895" s="29" t="s">
        <v>8</v>
      </c>
      <c r="AF895" s="29" t="s">
        <v>8</v>
      </c>
      <c r="AG895" s="29" t="s">
        <v>8</v>
      </c>
      <c r="AH895" s="29" t="s">
        <v>8</v>
      </c>
      <c r="AI895" s="29" t="s">
        <v>8</v>
      </c>
      <c r="AJ895" s="29" t="s">
        <v>8</v>
      </c>
      <c r="AK895" s="29" t="s">
        <v>8</v>
      </c>
      <c r="AL895" s="29" t="s">
        <v>8</v>
      </c>
      <c r="AM895" s="29" t="s">
        <v>8</v>
      </c>
      <c r="AN895" s="29" t="s">
        <v>8</v>
      </c>
      <c r="AO895" s="29" t="s">
        <v>8</v>
      </c>
      <c r="AP895" s="29" t="s">
        <v>8</v>
      </c>
      <c r="AQ895" s="29" t="s">
        <v>8</v>
      </c>
      <c r="AR895" s="29" t="s">
        <v>8</v>
      </c>
      <c r="AS895" s="29" t="s">
        <v>8</v>
      </c>
      <c r="AT895" s="29" t="s">
        <v>8</v>
      </c>
      <c r="AU895" s="29" t="s">
        <v>8</v>
      </c>
      <c r="AV895" s="29" t="s">
        <v>8</v>
      </c>
      <c r="AW895" s="29" t="s">
        <v>8</v>
      </c>
      <c r="AX895" s="29" t="s">
        <v>8</v>
      </c>
      <c r="AY895" s="29" t="s">
        <v>8</v>
      </c>
      <c r="AZ895" s="29" t="s">
        <v>8</v>
      </c>
      <c r="BA895" s="29" t="s">
        <v>8</v>
      </c>
      <c r="BB895" s="29" t="s">
        <v>8</v>
      </c>
      <c r="BC895" s="29" t="s">
        <v>8</v>
      </c>
      <c r="BD895" s="29" t="s">
        <v>8</v>
      </c>
      <c r="BE895" s="29" t="s">
        <v>8</v>
      </c>
      <c r="BF895" s="29" t="s">
        <v>8</v>
      </c>
      <c r="BG895" s="29" t="s">
        <v>8</v>
      </c>
      <c r="BH895" s="29" t="s">
        <v>8</v>
      </c>
      <c r="BI895" s="29" t="s">
        <v>8</v>
      </c>
      <c r="BJ895" s="29" t="s">
        <v>8</v>
      </c>
      <c r="BK895" s="29" t="s">
        <v>8</v>
      </c>
      <c r="BL895" s="29" t="s">
        <v>8</v>
      </c>
      <c r="BM895" s="29" t="s">
        <v>8</v>
      </c>
      <c r="BN895" s="29" t="s">
        <v>8</v>
      </c>
      <c r="BO895" s="29" t="s">
        <v>8</v>
      </c>
      <c r="BP895" s="29" t="s">
        <v>8</v>
      </c>
      <c r="BQ895" s="29" t="s">
        <v>8</v>
      </c>
      <c r="BR895" s="29" t="s">
        <v>8</v>
      </c>
      <c r="BS895" s="29" t="s">
        <v>6560</v>
      </c>
      <c r="BT895" s="29" t="b">
        <v>0</v>
      </c>
      <c r="BU895" s="29" t="b">
        <v>0</v>
      </c>
      <c r="BV895" s="29" t="b">
        <v>0</v>
      </c>
      <c r="BW895" s="29" t="b">
        <v>1</v>
      </c>
      <c r="BX895" s="29" t="b">
        <v>1</v>
      </c>
      <c r="BY895" s="29" t="b">
        <v>0</v>
      </c>
      <c r="BZ895" s="29" t="b">
        <v>0</v>
      </c>
      <c r="CA895" s="29" t="b">
        <v>0</v>
      </c>
      <c r="CB895" s="29">
        <v>1</v>
      </c>
      <c r="CC895" s="29" t="s">
        <v>12470</v>
      </c>
      <c r="CD895" s="29" t="s">
        <v>12471</v>
      </c>
      <c r="CE895" s="29" t="s">
        <v>12472</v>
      </c>
      <c r="CF895" s="29" t="s">
        <v>12473</v>
      </c>
    </row>
    <row r="896" spans="1:84" x14ac:dyDescent="0.25">
      <c r="A896" s="29" t="s">
        <v>12474</v>
      </c>
      <c r="B896" s="29">
        <v>310410937271141</v>
      </c>
      <c r="C896" s="29">
        <v>8.9014103279372698E+19</v>
      </c>
      <c r="D896" s="29">
        <v>353118083209307</v>
      </c>
      <c r="E896" s="29">
        <v>11</v>
      </c>
      <c r="F896" s="29">
        <v>6</v>
      </c>
      <c r="G896" s="29">
        <v>1769</v>
      </c>
      <c r="H896" s="29">
        <v>1769</v>
      </c>
      <c r="I896" s="29" t="s">
        <v>12475</v>
      </c>
      <c r="J896" s="29" t="s">
        <v>12476</v>
      </c>
      <c r="K896" s="50">
        <v>2.38251183591979E+16</v>
      </c>
      <c r="L896" s="50">
        <v>9037805299289840</v>
      </c>
      <c r="M896" s="50">
        <v>-3.7609981247693E+16</v>
      </c>
      <c r="N896" s="29" t="s">
        <v>18972</v>
      </c>
      <c r="O896" s="29">
        <v>3</v>
      </c>
      <c r="P896" s="29">
        <v>0</v>
      </c>
      <c r="Q896" s="29" t="s">
        <v>19331</v>
      </c>
      <c r="R896" s="29" t="s">
        <v>8</v>
      </c>
      <c r="S896" s="29" t="s">
        <v>8</v>
      </c>
      <c r="T896" s="29" t="s">
        <v>8</v>
      </c>
      <c r="U896" s="29" t="s">
        <v>8</v>
      </c>
      <c r="V896" s="29" t="s">
        <v>8</v>
      </c>
      <c r="W896" s="29" t="s">
        <v>8</v>
      </c>
      <c r="X896" s="29" t="s">
        <v>8</v>
      </c>
      <c r="Y896" s="29" t="s">
        <v>8</v>
      </c>
      <c r="Z896" s="29" t="s">
        <v>8</v>
      </c>
      <c r="AA896" s="29" t="s">
        <v>8</v>
      </c>
      <c r="AB896" s="29" t="s">
        <v>8</v>
      </c>
      <c r="AC896" s="29">
        <v>3</v>
      </c>
      <c r="AD896" s="29" t="s">
        <v>8</v>
      </c>
      <c r="AE896" s="29" t="s">
        <v>8</v>
      </c>
      <c r="AF896" s="29" t="s">
        <v>8</v>
      </c>
      <c r="AG896" s="29" t="s">
        <v>8</v>
      </c>
      <c r="AH896" s="29" t="s">
        <v>8</v>
      </c>
      <c r="AI896" s="29" t="s">
        <v>8</v>
      </c>
      <c r="AJ896" s="29" t="s">
        <v>8</v>
      </c>
      <c r="AK896" s="29" t="s">
        <v>8</v>
      </c>
      <c r="AL896" s="29" t="s">
        <v>8</v>
      </c>
      <c r="AM896" s="29" t="s">
        <v>8</v>
      </c>
      <c r="AN896" s="29" t="s">
        <v>8</v>
      </c>
      <c r="AO896" s="29" t="s">
        <v>8</v>
      </c>
      <c r="AP896" s="29" t="s">
        <v>8</v>
      </c>
      <c r="AQ896" s="29" t="s">
        <v>8</v>
      </c>
      <c r="AR896" s="29" t="s">
        <v>8</v>
      </c>
      <c r="AS896" s="29" t="s">
        <v>8</v>
      </c>
      <c r="AT896" s="29" t="s">
        <v>8</v>
      </c>
      <c r="AU896" s="29" t="s">
        <v>8</v>
      </c>
      <c r="AV896" s="29" t="s">
        <v>8</v>
      </c>
      <c r="AW896" s="29" t="s">
        <v>8</v>
      </c>
      <c r="AX896" s="29" t="s">
        <v>8</v>
      </c>
      <c r="AY896" s="29" t="s">
        <v>8</v>
      </c>
      <c r="AZ896" s="29" t="s">
        <v>8</v>
      </c>
      <c r="BA896" s="29" t="s">
        <v>8</v>
      </c>
      <c r="BB896" s="29" t="s">
        <v>8</v>
      </c>
      <c r="BC896" s="29" t="s">
        <v>8</v>
      </c>
      <c r="BD896" s="29" t="s">
        <v>8</v>
      </c>
      <c r="BE896" s="29" t="s">
        <v>8</v>
      </c>
      <c r="BF896" s="29" t="s">
        <v>8</v>
      </c>
      <c r="BG896" s="29" t="s">
        <v>8</v>
      </c>
      <c r="BH896" s="29" t="s">
        <v>8</v>
      </c>
      <c r="BI896" s="29" t="s">
        <v>8</v>
      </c>
      <c r="BJ896" s="29" t="s">
        <v>8</v>
      </c>
      <c r="BK896" s="29" t="s">
        <v>8</v>
      </c>
      <c r="BL896" s="29" t="s">
        <v>8</v>
      </c>
      <c r="BM896" s="29" t="s">
        <v>8</v>
      </c>
      <c r="BN896" s="29" t="s">
        <v>8</v>
      </c>
      <c r="BO896" s="29" t="s">
        <v>8</v>
      </c>
      <c r="BP896" s="29" t="s">
        <v>8</v>
      </c>
      <c r="BQ896" s="29" t="s">
        <v>8</v>
      </c>
      <c r="BR896" s="29" t="s">
        <v>8</v>
      </c>
      <c r="BS896" s="29" t="s">
        <v>6560</v>
      </c>
      <c r="BT896" s="29" t="b">
        <v>0</v>
      </c>
      <c r="BU896" s="29" t="b">
        <v>0</v>
      </c>
      <c r="BV896" s="29" t="b">
        <v>0</v>
      </c>
      <c r="BW896" s="29" t="b">
        <v>1</v>
      </c>
      <c r="BX896" s="29" t="b">
        <v>1</v>
      </c>
      <c r="BY896" s="29" t="b">
        <v>0</v>
      </c>
      <c r="BZ896" s="29" t="b">
        <v>0</v>
      </c>
      <c r="CA896" s="29" t="b">
        <v>0</v>
      </c>
      <c r="CB896" s="29">
        <v>1</v>
      </c>
      <c r="CC896" s="29" t="s">
        <v>12477</v>
      </c>
      <c r="CD896" s="29" t="s">
        <v>12478</v>
      </c>
      <c r="CE896" s="29" t="s">
        <v>12479</v>
      </c>
      <c r="CF896" s="29" t="s">
        <v>12480</v>
      </c>
    </row>
    <row r="897" spans="1:84" x14ac:dyDescent="0.25">
      <c r="A897" s="29" t="s">
        <v>12481</v>
      </c>
      <c r="B897" s="29">
        <v>310410937271141</v>
      </c>
      <c r="C897" s="29">
        <v>8.9014103279372698E+19</v>
      </c>
      <c r="D897" s="29">
        <v>353118083209307</v>
      </c>
      <c r="E897" s="29">
        <v>11</v>
      </c>
      <c r="F897" s="29">
        <v>6</v>
      </c>
      <c r="G897" s="29">
        <v>1770</v>
      </c>
      <c r="H897" s="29">
        <v>1770</v>
      </c>
      <c r="I897" s="29" t="s">
        <v>12482</v>
      </c>
      <c r="J897" s="29" t="s">
        <v>12483</v>
      </c>
      <c r="K897" s="50">
        <v>2.38234260169384E+16</v>
      </c>
      <c r="L897" s="50">
        <v>9037778838295240</v>
      </c>
      <c r="M897" s="50">
        <v>-5223362224755820</v>
      </c>
      <c r="N897" s="29" t="s">
        <v>18972</v>
      </c>
      <c r="O897" s="29">
        <v>3</v>
      </c>
      <c r="P897" s="29">
        <v>1</v>
      </c>
      <c r="Q897" s="29" t="s">
        <v>19332</v>
      </c>
      <c r="R897" s="29" t="s">
        <v>8</v>
      </c>
      <c r="S897" s="29" t="s">
        <v>8</v>
      </c>
      <c r="T897" s="29" t="s">
        <v>8</v>
      </c>
      <c r="U897" s="29" t="s">
        <v>8</v>
      </c>
      <c r="V897" s="29" t="s">
        <v>8</v>
      </c>
      <c r="W897" s="29" t="s">
        <v>8</v>
      </c>
      <c r="X897" s="29" t="s">
        <v>8</v>
      </c>
      <c r="Y897" s="29" t="s">
        <v>8</v>
      </c>
      <c r="Z897" s="29" t="s">
        <v>8</v>
      </c>
      <c r="AA897" s="29" t="s">
        <v>8</v>
      </c>
      <c r="AB897" s="29" t="s">
        <v>8</v>
      </c>
      <c r="AC897" s="29">
        <v>3</v>
      </c>
      <c r="AD897" s="29" t="s">
        <v>8</v>
      </c>
      <c r="AE897" s="29" t="s">
        <v>8</v>
      </c>
      <c r="AF897" s="29" t="s">
        <v>8</v>
      </c>
      <c r="AG897" s="29" t="s">
        <v>8</v>
      </c>
      <c r="AH897" s="29" t="s">
        <v>8</v>
      </c>
      <c r="AI897" s="29" t="s">
        <v>8</v>
      </c>
      <c r="AJ897" s="29" t="s">
        <v>8</v>
      </c>
      <c r="AK897" s="29" t="s">
        <v>8</v>
      </c>
      <c r="AL897" s="29" t="s">
        <v>8</v>
      </c>
      <c r="AM897" s="29" t="s">
        <v>8</v>
      </c>
      <c r="AN897" s="29" t="s">
        <v>8</v>
      </c>
      <c r="AO897" s="29" t="s">
        <v>8</v>
      </c>
      <c r="AP897" s="29" t="s">
        <v>8</v>
      </c>
      <c r="AQ897" s="29" t="s">
        <v>8</v>
      </c>
      <c r="AR897" s="29" t="s">
        <v>8</v>
      </c>
      <c r="AS897" s="29" t="s">
        <v>8</v>
      </c>
      <c r="AT897" s="29" t="s">
        <v>8</v>
      </c>
      <c r="AU897" s="29" t="s">
        <v>8</v>
      </c>
      <c r="AV897" s="29" t="s">
        <v>8</v>
      </c>
      <c r="AW897" s="29" t="s">
        <v>8</v>
      </c>
      <c r="AX897" s="29" t="s">
        <v>8</v>
      </c>
      <c r="AY897" s="29" t="s">
        <v>8</v>
      </c>
      <c r="AZ897" s="29" t="s">
        <v>8</v>
      </c>
      <c r="BA897" s="29" t="s">
        <v>8</v>
      </c>
      <c r="BB897" s="29" t="s">
        <v>8</v>
      </c>
      <c r="BC897" s="29" t="s">
        <v>8</v>
      </c>
      <c r="BD897" s="29" t="s">
        <v>8</v>
      </c>
      <c r="BE897" s="29" t="s">
        <v>8</v>
      </c>
      <c r="BF897" s="29" t="s">
        <v>8</v>
      </c>
      <c r="BG897" s="29" t="s">
        <v>8</v>
      </c>
      <c r="BH897" s="29" t="s">
        <v>8</v>
      </c>
      <c r="BI897" s="29" t="s">
        <v>8</v>
      </c>
      <c r="BJ897" s="29" t="s">
        <v>8</v>
      </c>
      <c r="BK897" s="29" t="s">
        <v>8</v>
      </c>
      <c r="BL897" s="29" t="s">
        <v>8</v>
      </c>
      <c r="BM897" s="29" t="s">
        <v>8</v>
      </c>
      <c r="BN897" s="29" t="s">
        <v>8</v>
      </c>
      <c r="BO897" s="29" t="s">
        <v>8</v>
      </c>
      <c r="BP897" s="29" t="s">
        <v>8</v>
      </c>
      <c r="BQ897" s="29" t="s">
        <v>8</v>
      </c>
      <c r="BR897" s="29" t="s">
        <v>8</v>
      </c>
      <c r="BS897" s="29" t="s">
        <v>6560</v>
      </c>
      <c r="BT897" s="29" t="b">
        <v>0</v>
      </c>
      <c r="BU897" s="29" t="b">
        <v>0</v>
      </c>
      <c r="BV897" s="29" t="b">
        <v>0</v>
      </c>
      <c r="BW897" s="29" t="b">
        <v>1</v>
      </c>
      <c r="BX897" s="29" t="b">
        <v>1</v>
      </c>
      <c r="BY897" s="29" t="b">
        <v>0</v>
      </c>
      <c r="BZ897" s="29" t="b">
        <v>0</v>
      </c>
      <c r="CA897" s="29" t="b">
        <v>0</v>
      </c>
      <c r="CB897" s="29">
        <v>1</v>
      </c>
      <c r="CC897" s="29" t="s">
        <v>12484</v>
      </c>
      <c r="CD897" s="29" t="s">
        <v>12485</v>
      </c>
      <c r="CE897" s="29" t="s">
        <v>12486</v>
      </c>
      <c r="CF897" s="29" t="s">
        <v>12487</v>
      </c>
    </row>
    <row r="898" spans="1:84" x14ac:dyDescent="0.25">
      <c r="A898" s="29" t="s">
        <v>12488</v>
      </c>
      <c r="B898" s="29">
        <v>310410937271141</v>
      </c>
      <c r="C898" s="29">
        <v>8.9014103279372698E+19</v>
      </c>
      <c r="D898" s="29">
        <v>353118083209307</v>
      </c>
      <c r="E898" s="29">
        <v>11</v>
      </c>
      <c r="F898" s="29">
        <v>6</v>
      </c>
      <c r="G898" s="29">
        <v>1771</v>
      </c>
      <c r="H898" s="29">
        <v>1771</v>
      </c>
      <c r="I898" s="29" t="s">
        <v>12489</v>
      </c>
      <c r="J898" s="29" t="s">
        <v>12490</v>
      </c>
      <c r="K898" s="50">
        <v>2.38232728700497E+16</v>
      </c>
      <c r="L898" s="50">
        <v>9037810447340850</v>
      </c>
      <c r="M898" s="50">
        <v>-5.6924909871028304E+16</v>
      </c>
      <c r="N898" s="29" t="s">
        <v>18972</v>
      </c>
      <c r="O898" s="29">
        <v>3</v>
      </c>
      <c r="P898" s="29">
        <v>1</v>
      </c>
      <c r="Q898" s="29" t="s">
        <v>19333</v>
      </c>
      <c r="R898" s="29" t="s">
        <v>8</v>
      </c>
      <c r="S898" s="29" t="s">
        <v>8</v>
      </c>
      <c r="T898" s="29" t="s">
        <v>8</v>
      </c>
      <c r="U898" s="29" t="s">
        <v>8</v>
      </c>
      <c r="V898" s="29" t="s">
        <v>8</v>
      </c>
      <c r="W898" s="29" t="s">
        <v>8</v>
      </c>
      <c r="X898" s="29" t="s">
        <v>8</v>
      </c>
      <c r="Y898" s="29" t="s">
        <v>8</v>
      </c>
      <c r="Z898" s="29" t="s">
        <v>8</v>
      </c>
      <c r="AA898" s="29" t="s">
        <v>8</v>
      </c>
      <c r="AB898" s="29" t="s">
        <v>8</v>
      </c>
      <c r="AC898" s="29">
        <v>3</v>
      </c>
      <c r="AD898" s="29" t="s">
        <v>8</v>
      </c>
      <c r="AE898" s="29" t="s">
        <v>8</v>
      </c>
      <c r="AF898" s="29" t="s">
        <v>8</v>
      </c>
      <c r="AG898" s="29" t="s">
        <v>8</v>
      </c>
      <c r="AH898" s="29" t="s">
        <v>8</v>
      </c>
      <c r="AI898" s="29" t="s">
        <v>8</v>
      </c>
      <c r="AJ898" s="29" t="s">
        <v>8</v>
      </c>
      <c r="AK898" s="29" t="s">
        <v>8</v>
      </c>
      <c r="AL898" s="29" t="s">
        <v>8</v>
      </c>
      <c r="AM898" s="29" t="s">
        <v>8</v>
      </c>
      <c r="AN898" s="29" t="s">
        <v>8</v>
      </c>
      <c r="AO898" s="29" t="s">
        <v>8</v>
      </c>
      <c r="AP898" s="29" t="s">
        <v>8</v>
      </c>
      <c r="AQ898" s="29" t="s">
        <v>8</v>
      </c>
      <c r="AR898" s="29" t="s">
        <v>8</v>
      </c>
      <c r="AS898" s="29" t="s">
        <v>8</v>
      </c>
      <c r="AT898" s="29" t="s">
        <v>8</v>
      </c>
      <c r="AU898" s="29" t="s">
        <v>8</v>
      </c>
      <c r="AV898" s="29" t="s">
        <v>8</v>
      </c>
      <c r="AW898" s="29" t="s">
        <v>8</v>
      </c>
      <c r="AX898" s="29" t="s">
        <v>8</v>
      </c>
      <c r="AY898" s="29" t="s">
        <v>8</v>
      </c>
      <c r="AZ898" s="29" t="s">
        <v>8</v>
      </c>
      <c r="BA898" s="29" t="s">
        <v>8</v>
      </c>
      <c r="BB898" s="29" t="s">
        <v>8</v>
      </c>
      <c r="BC898" s="29" t="s">
        <v>8</v>
      </c>
      <c r="BD898" s="29" t="s">
        <v>8</v>
      </c>
      <c r="BE898" s="29" t="s">
        <v>8</v>
      </c>
      <c r="BF898" s="29" t="s">
        <v>8</v>
      </c>
      <c r="BG898" s="29" t="s">
        <v>8</v>
      </c>
      <c r="BH898" s="29" t="s">
        <v>8</v>
      </c>
      <c r="BI898" s="29" t="s">
        <v>8</v>
      </c>
      <c r="BJ898" s="29" t="s">
        <v>8</v>
      </c>
      <c r="BK898" s="29" t="s">
        <v>8</v>
      </c>
      <c r="BL898" s="29" t="s">
        <v>8</v>
      </c>
      <c r="BM898" s="29" t="s">
        <v>8</v>
      </c>
      <c r="BN898" s="29" t="s">
        <v>8</v>
      </c>
      <c r="BO898" s="29" t="s">
        <v>8</v>
      </c>
      <c r="BP898" s="29" t="s">
        <v>8</v>
      </c>
      <c r="BQ898" s="29" t="s">
        <v>8</v>
      </c>
      <c r="BR898" s="29" t="s">
        <v>8</v>
      </c>
      <c r="BS898" s="29" t="s">
        <v>6560</v>
      </c>
      <c r="BT898" s="29" t="b">
        <v>0</v>
      </c>
      <c r="BU898" s="29" t="b">
        <v>0</v>
      </c>
      <c r="BV898" s="29" t="b">
        <v>0</v>
      </c>
      <c r="BW898" s="29" t="b">
        <v>1</v>
      </c>
      <c r="BX898" s="29" t="b">
        <v>1</v>
      </c>
      <c r="BY898" s="29" t="b">
        <v>0</v>
      </c>
      <c r="BZ898" s="29" t="b">
        <v>0</v>
      </c>
      <c r="CA898" s="29" t="b">
        <v>0</v>
      </c>
      <c r="CB898" s="29">
        <v>1</v>
      </c>
      <c r="CC898" s="29" t="s">
        <v>12491</v>
      </c>
      <c r="CD898" s="29" t="s">
        <v>12492</v>
      </c>
      <c r="CE898" s="29" t="s">
        <v>12493</v>
      </c>
      <c r="CF898" s="29" t="s">
        <v>12494</v>
      </c>
    </row>
    <row r="899" spans="1:84" x14ac:dyDescent="0.25">
      <c r="A899" s="29" t="s">
        <v>12495</v>
      </c>
      <c r="B899" s="29">
        <v>310410937271141</v>
      </c>
      <c r="C899" s="29">
        <v>8.9014103279372698E+19</v>
      </c>
      <c r="D899" s="29">
        <v>353118083209307</v>
      </c>
      <c r="E899" s="29">
        <v>11</v>
      </c>
      <c r="F899" s="29">
        <v>6</v>
      </c>
      <c r="G899" s="29">
        <v>1772</v>
      </c>
      <c r="H899" s="29">
        <v>1772</v>
      </c>
      <c r="I899" s="29" t="s">
        <v>12496</v>
      </c>
      <c r="J899" s="29" t="s">
        <v>12497</v>
      </c>
      <c r="K899" s="50">
        <v>2.38239476884136E+16</v>
      </c>
      <c r="L899" s="50">
        <v>9037845485855610</v>
      </c>
      <c r="M899" s="50">
        <v>-4565466592540980</v>
      </c>
      <c r="N899" s="29" t="s">
        <v>18972</v>
      </c>
      <c r="O899" s="29">
        <v>3</v>
      </c>
      <c r="P899" s="29">
        <v>1</v>
      </c>
      <c r="Q899" s="29" t="s">
        <v>19088</v>
      </c>
      <c r="R899" s="29" t="s">
        <v>8</v>
      </c>
      <c r="S899" s="29" t="s">
        <v>8</v>
      </c>
      <c r="T899" s="29" t="s">
        <v>8</v>
      </c>
      <c r="U899" s="29" t="s">
        <v>8</v>
      </c>
      <c r="V899" s="29" t="s">
        <v>8</v>
      </c>
      <c r="W899" s="29" t="s">
        <v>8</v>
      </c>
      <c r="X899" s="29" t="s">
        <v>8</v>
      </c>
      <c r="Y899" s="29" t="s">
        <v>8</v>
      </c>
      <c r="Z899" s="29" t="s">
        <v>8</v>
      </c>
      <c r="AA899" s="29" t="s">
        <v>8</v>
      </c>
      <c r="AB899" s="29" t="s">
        <v>8</v>
      </c>
      <c r="AC899" s="29">
        <v>5</v>
      </c>
      <c r="AD899" s="29" t="s">
        <v>8</v>
      </c>
      <c r="AE899" s="29" t="s">
        <v>8</v>
      </c>
      <c r="AF899" s="29" t="s">
        <v>8</v>
      </c>
      <c r="AG899" s="29" t="s">
        <v>8</v>
      </c>
      <c r="AH899" s="29" t="s">
        <v>8</v>
      </c>
      <c r="AI899" s="29" t="s">
        <v>8</v>
      </c>
      <c r="AJ899" s="29" t="s">
        <v>8</v>
      </c>
      <c r="AK899" s="29" t="s">
        <v>8</v>
      </c>
      <c r="AL899" s="29" t="s">
        <v>8</v>
      </c>
      <c r="AM899" s="29" t="s">
        <v>8</v>
      </c>
      <c r="AN899" s="29" t="s">
        <v>8</v>
      </c>
      <c r="AO899" s="29" t="s">
        <v>8</v>
      </c>
      <c r="AP899" s="29" t="s">
        <v>8</v>
      </c>
      <c r="AQ899" s="29" t="s">
        <v>8</v>
      </c>
      <c r="AR899" s="29" t="s">
        <v>8</v>
      </c>
      <c r="AS899" s="29" t="s">
        <v>8</v>
      </c>
      <c r="AT899" s="29" t="s">
        <v>8</v>
      </c>
      <c r="AU899" s="29" t="s">
        <v>8</v>
      </c>
      <c r="AV899" s="29" t="s">
        <v>8</v>
      </c>
      <c r="AW899" s="29" t="s">
        <v>8</v>
      </c>
      <c r="AX899" s="29" t="s">
        <v>8</v>
      </c>
      <c r="AY899" s="29" t="s">
        <v>8</v>
      </c>
      <c r="AZ899" s="29" t="s">
        <v>8</v>
      </c>
      <c r="BA899" s="29" t="s">
        <v>8</v>
      </c>
      <c r="BB899" s="29" t="s">
        <v>8</v>
      </c>
      <c r="BC899" s="29" t="s">
        <v>8</v>
      </c>
      <c r="BD899" s="29" t="s">
        <v>8</v>
      </c>
      <c r="BE899" s="29" t="s">
        <v>8</v>
      </c>
      <c r="BF899" s="29" t="s">
        <v>8</v>
      </c>
      <c r="BG899" s="29" t="s">
        <v>8</v>
      </c>
      <c r="BH899" s="29" t="s">
        <v>8</v>
      </c>
      <c r="BI899" s="29" t="s">
        <v>8</v>
      </c>
      <c r="BJ899" s="29" t="s">
        <v>8</v>
      </c>
      <c r="BK899" s="29" t="s">
        <v>8</v>
      </c>
      <c r="BL899" s="29" t="s">
        <v>8</v>
      </c>
      <c r="BM899" s="29" t="s">
        <v>8</v>
      </c>
      <c r="BN899" s="29" t="s">
        <v>8</v>
      </c>
      <c r="BO899" s="29" t="s">
        <v>8</v>
      </c>
      <c r="BP899" s="29" t="s">
        <v>8</v>
      </c>
      <c r="BQ899" s="29" t="s">
        <v>8</v>
      </c>
      <c r="BR899" s="29" t="s">
        <v>8</v>
      </c>
      <c r="BS899" s="29" t="s">
        <v>6560</v>
      </c>
      <c r="BT899" s="29" t="b">
        <v>0</v>
      </c>
      <c r="BU899" s="29" t="b">
        <v>0</v>
      </c>
      <c r="BV899" s="29" t="b">
        <v>0</v>
      </c>
      <c r="BW899" s="29" t="b">
        <v>1</v>
      </c>
      <c r="BX899" s="29" t="b">
        <v>1</v>
      </c>
      <c r="BY899" s="29" t="b">
        <v>0</v>
      </c>
      <c r="BZ899" s="29" t="b">
        <v>0</v>
      </c>
      <c r="CA899" s="29" t="b">
        <v>0</v>
      </c>
      <c r="CB899" s="29">
        <v>1</v>
      </c>
      <c r="CC899" s="29" t="s">
        <v>12498</v>
      </c>
      <c r="CD899" s="29" t="s">
        <v>12499</v>
      </c>
      <c r="CE899" s="29" t="s">
        <v>12500</v>
      </c>
      <c r="CF899" s="29" t="s">
        <v>12501</v>
      </c>
    </row>
    <row r="900" spans="1:84" x14ac:dyDescent="0.25">
      <c r="A900" s="29" t="s">
        <v>12502</v>
      </c>
      <c r="B900" s="29">
        <v>310410937271141</v>
      </c>
      <c r="C900" s="29">
        <v>8.9014103279372698E+19</v>
      </c>
      <c r="D900" s="29">
        <v>353118083209307</v>
      </c>
      <c r="E900" s="29">
        <v>11</v>
      </c>
      <c r="F900" s="29">
        <v>6</v>
      </c>
      <c r="G900" s="29">
        <v>1773</v>
      </c>
      <c r="H900" s="29">
        <v>1773</v>
      </c>
      <c r="I900" s="29" t="s">
        <v>12503</v>
      </c>
      <c r="J900" s="29" t="s">
        <v>12504</v>
      </c>
      <c r="K900" s="50">
        <v>2.38236098256157E+16</v>
      </c>
      <c r="L900" s="50">
        <v>9037843482600790</v>
      </c>
      <c r="M900" s="50">
        <v>-3.22976091036547E+16</v>
      </c>
      <c r="N900" s="29" t="s">
        <v>18972</v>
      </c>
      <c r="O900" s="29">
        <v>3</v>
      </c>
      <c r="P900" s="29">
        <v>1</v>
      </c>
      <c r="Q900" s="29" t="s">
        <v>19334</v>
      </c>
      <c r="R900" s="29" t="s">
        <v>8</v>
      </c>
      <c r="S900" s="29" t="s">
        <v>8</v>
      </c>
      <c r="T900" s="29" t="s">
        <v>8</v>
      </c>
      <c r="U900" s="29" t="s">
        <v>8</v>
      </c>
      <c r="V900" s="29" t="s">
        <v>8</v>
      </c>
      <c r="W900" s="29" t="s">
        <v>8</v>
      </c>
      <c r="X900" s="29" t="s">
        <v>8</v>
      </c>
      <c r="Y900" s="29" t="s">
        <v>8</v>
      </c>
      <c r="Z900" s="29" t="s">
        <v>8</v>
      </c>
      <c r="AA900" s="29" t="s">
        <v>8</v>
      </c>
      <c r="AB900" s="29" t="s">
        <v>8</v>
      </c>
      <c r="AC900" s="29">
        <v>5</v>
      </c>
      <c r="AD900" s="29" t="s">
        <v>8</v>
      </c>
      <c r="AE900" s="29" t="s">
        <v>8</v>
      </c>
      <c r="AF900" s="29" t="s">
        <v>8</v>
      </c>
      <c r="AG900" s="29" t="s">
        <v>8</v>
      </c>
      <c r="AH900" s="29" t="s">
        <v>8</v>
      </c>
      <c r="AI900" s="29" t="s">
        <v>8</v>
      </c>
      <c r="AJ900" s="29" t="s">
        <v>8</v>
      </c>
      <c r="AK900" s="29" t="s">
        <v>8</v>
      </c>
      <c r="AL900" s="29" t="s">
        <v>8</v>
      </c>
      <c r="AM900" s="29" t="s">
        <v>8</v>
      </c>
      <c r="AN900" s="29" t="s">
        <v>8</v>
      </c>
      <c r="AO900" s="29" t="s">
        <v>8</v>
      </c>
      <c r="AP900" s="29" t="s">
        <v>8</v>
      </c>
      <c r="AQ900" s="29" t="s">
        <v>8</v>
      </c>
      <c r="AR900" s="29" t="s">
        <v>8</v>
      </c>
      <c r="AS900" s="29" t="s">
        <v>8</v>
      </c>
      <c r="AT900" s="29" t="s">
        <v>8</v>
      </c>
      <c r="AU900" s="29" t="s">
        <v>8</v>
      </c>
      <c r="AV900" s="29" t="s">
        <v>8</v>
      </c>
      <c r="AW900" s="29" t="s">
        <v>8</v>
      </c>
      <c r="AX900" s="29" t="s">
        <v>8</v>
      </c>
      <c r="AY900" s="29" t="s">
        <v>8</v>
      </c>
      <c r="AZ900" s="29" t="s">
        <v>8</v>
      </c>
      <c r="BA900" s="29" t="s">
        <v>8</v>
      </c>
      <c r="BB900" s="29" t="s">
        <v>8</v>
      </c>
      <c r="BC900" s="29" t="s">
        <v>8</v>
      </c>
      <c r="BD900" s="29" t="s">
        <v>8</v>
      </c>
      <c r="BE900" s="29" t="s">
        <v>8</v>
      </c>
      <c r="BF900" s="29" t="s">
        <v>8</v>
      </c>
      <c r="BG900" s="29" t="s">
        <v>8</v>
      </c>
      <c r="BH900" s="29" t="s">
        <v>8</v>
      </c>
      <c r="BI900" s="29" t="s">
        <v>8</v>
      </c>
      <c r="BJ900" s="29" t="s">
        <v>8</v>
      </c>
      <c r="BK900" s="29" t="s">
        <v>8</v>
      </c>
      <c r="BL900" s="29" t="s">
        <v>8</v>
      </c>
      <c r="BM900" s="29" t="s">
        <v>8</v>
      </c>
      <c r="BN900" s="29" t="s">
        <v>8</v>
      </c>
      <c r="BO900" s="29" t="s">
        <v>8</v>
      </c>
      <c r="BP900" s="29" t="s">
        <v>8</v>
      </c>
      <c r="BQ900" s="29" t="s">
        <v>8</v>
      </c>
      <c r="BR900" s="29" t="s">
        <v>8</v>
      </c>
      <c r="BS900" s="29" t="s">
        <v>216</v>
      </c>
      <c r="BT900" s="29" t="b">
        <v>0</v>
      </c>
      <c r="BU900" s="29" t="b">
        <v>0</v>
      </c>
      <c r="BV900" s="29" t="b">
        <v>0</v>
      </c>
      <c r="BW900" s="29" t="b">
        <v>1</v>
      </c>
      <c r="BX900" s="29" t="b">
        <v>1</v>
      </c>
      <c r="BY900" s="29" t="b">
        <v>0</v>
      </c>
      <c r="BZ900" s="29" t="b">
        <v>0</v>
      </c>
      <c r="CA900" s="29" t="b">
        <v>0</v>
      </c>
      <c r="CB900" s="29">
        <v>1</v>
      </c>
      <c r="CC900" s="29" t="s">
        <v>12505</v>
      </c>
      <c r="CD900" s="29" t="s">
        <v>12506</v>
      </c>
      <c r="CE900" s="29" t="s">
        <v>12507</v>
      </c>
      <c r="CF900" s="29" t="s">
        <v>12508</v>
      </c>
    </row>
    <row r="901" spans="1:84" x14ac:dyDescent="0.25">
      <c r="A901" s="29" t="s">
        <v>12509</v>
      </c>
      <c r="B901" s="29">
        <v>310410937271141</v>
      </c>
      <c r="C901" s="29">
        <v>8.9014103279372698E+19</v>
      </c>
      <c r="D901" s="29">
        <v>353118083209307</v>
      </c>
      <c r="E901" s="29">
        <v>11</v>
      </c>
      <c r="F901" s="29">
        <v>6</v>
      </c>
      <c r="G901" s="29">
        <v>1774</v>
      </c>
      <c r="H901" s="29">
        <v>1774</v>
      </c>
      <c r="I901" s="29" t="s">
        <v>12510</v>
      </c>
      <c r="J901" s="29" t="s">
        <v>12511</v>
      </c>
      <c r="K901" s="50">
        <v>2.38234636293575E+16</v>
      </c>
      <c r="L901" s="50">
        <v>9037869304937580</v>
      </c>
      <c r="M901" s="50">
        <v>-5.0195963370988704E+16</v>
      </c>
      <c r="N901" s="29" t="s">
        <v>18972</v>
      </c>
      <c r="O901" s="29">
        <v>3</v>
      </c>
      <c r="P901" s="29">
        <v>1</v>
      </c>
      <c r="Q901" s="29" t="s">
        <v>19335</v>
      </c>
      <c r="R901" s="29" t="s">
        <v>8</v>
      </c>
      <c r="S901" s="29" t="s">
        <v>8</v>
      </c>
      <c r="T901" s="29" t="s">
        <v>8</v>
      </c>
      <c r="U901" s="29" t="s">
        <v>8</v>
      </c>
      <c r="V901" s="29" t="s">
        <v>8</v>
      </c>
      <c r="W901" s="29" t="s">
        <v>8</v>
      </c>
      <c r="X901" s="29" t="s">
        <v>8</v>
      </c>
      <c r="Y901" s="29" t="s">
        <v>8</v>
      </c>
      <c r="Z901" s="29" t="s">
        <v>8</v>
      </c>
      <c r="AA901" s="29" t="s">
        <v>8</v>
      </c>
      <c r="AB901" s="29" t="s">
        <v>8</v>
      </c>
      <c r="AC901" s="29">
        <v>3</v>
      </c>
      <c r="AD901" s="29" t="s">
        <v>8</v>
      </c>
      <c r="AE901" s="29" t="s">
        <v>8</v>
      </c>
      <c r="AF901" s="29" t="s">
        <v>8</v>
      </c>
      <c r="AG901" s="29" t="s">
        <v>8</v>
      </c>
      <c r="AH901" s="29" t="s">
        <v>8</v>
      </c>
      <c r="AI901" s="29" t="s">
        <v>8</v>
      </c>
      <c r="AJ901" s="29" t="s">
        <v>8</v>
      </c>
      <c r="AK901" s="29" t="s">
        <v>8</v>
      </c>
      <c r="AL901" s="29" t="s">
        <v>8</v>
      </c>
      <c r="AM901" s="29" t="s">
        <v>8</v>
      </c>
      <c r="AN901" s="29" t="s">
        <v>8</v>
      </c>
      <c r="AO901" s="29" t="s">
        <v>8</v>
      </c>
      <c r="AP901" s="29" t="s">
        <v>8</v>
      </c>
      <c r="AQ901" s="29" t="s">
        <v>8</v>
      </c>
      <c r="AR901" s="29" t="s">
        <v>8</v>
      </c>
      <c r="AS901" s="29" t="s">
        <v>8</v>
      </c>
      <c r="AT901" s="29" t="s">
        <v>8</v>
      </c>
      <c r="AU901" s="29" t="s">
        <v>8</v>
      </c>
      <c r="AV901" s="29" t="s">
        <v>8</v>
      </c>
      <c r="AW901" s="29" t="s">
        <v>8</v>
      </c>
      <c r="AX901" s="29" t="s">
        <v>8</v>
      </c>
      <c r="AY901" s="29" t="s">
        <v>8</v>
      </c>
      <c r="AZ901" s="29" t="s">
        <v>8</v>
      </c>
      <c r="BA901" s="29" t="s">
        <v>8</v>
      </c>
      <c r="BB901" s="29" t="s">
        <v>8</v>
      </c>
      <c r="BC901" s="29" t="s">
        <v>8</v>
      </c>
      <c r="BD901" s="29" t="s">
        <v>8</v>
      </c>
      <c r="BE901" s="29" t="s">
        <v>8</v>
      </c>
      <c r="BF901" s="29" t="s">
        <v>8</v>
      </c>
      <c r="BG901" s="29" t="s">
        <v>8</v>
      </c>
      <c r="BH901" s="29" t="s">
        <v>8</v>
      </c>
      <c r="BI901" s="29" t="s">
        <v>8</v>
      </c>
      <c r="BJ901" s="29" t="s">
        <v>8</v>
      </c>
      <c r="BK901" s="29" t="s">
        <v>8</v>
      </c>
      <c r="BL901" s="29" t="s">
        <v>8</v>
      </c>
      <c r="BM901" s="29" t="s">
        <v>8</v>
      </c>
      <c r="BN901" s="29" t="s">
        <v>8</v>
      </c>
      <c r="BO901" s="29" t="s">
        <v>8</v>
      </c>
      <c r="BP901" s="29" t="s">
        <v>8</v>
      </c>
      <c r="BQ901" s="29" t="s">
        <v>8</v>
      </c>
      <c r="BR901" s="29" t="s">
        <v>8</v>
      </c>
      <c r="BS901" s="29" t="s">
        <v>216</v>
      </c>
      <c r="BT901" s="29" t="b">
        <v>0</v>
      </c>
      <c r="BU901" s="29" t="b">
        <v>0</v>
      </c>
      <c r="BV901" s="29" t="b">
        <v>0</v>
      </c>
      <c r="BW901" s="29" t="b">
        <v>1</v>
      </c>
      <c r="BX901" s="29" t="b">
        <v>1</v>
      </c>
      <c r="BY901" s="29" t="b">
        <v>0</v>
      </c>
      <c r="BZ901" s="29" t="b">
        <v>0</v>
      </c>
      <c r="CA901" s="29" t="b">
        <v>0</v>
      </c>
      <c r="CB901" s="29">
        <v>1</v>
      </c>
      <c r="CC901" s="29" t="s">
        <v>12512</v>
      </c>
      <c r="CD901" s="29" t="s">
        <v>12513</v>
      </c>
      <c r="CE901" s="29" t="s">
        <v>12514</v>
      </c>
      <c r="CF901" s="29" t="s">
        <v>12515</v>
      </c>
    </row>
    <row r="902" spans="1:84" x14ac:dyDescent="0.25">
      <c r="A902" s="29" t="s">
        <v>12516</v>
      </c>
      <c r="B902" s="29">
        <v>310410937271141</v>
      </c>
      <c r="C902" s="29">
        <v>8.9014103279372698E+19</v>
      </c>
      <c r="D902" s="29">
        <v>353118083209307</v>
      </c>
      <c r="E902" s="29">
        <v>11</v>
      </c>
      <c r="F902" s="29">
        <v>6</v>
      </c>
      <c r="G902" s="29">
        <v>1775</v>
      </c>
      <c r="H902" s="29">
        <v>1775</v>
      </c>
      <c r="I902" s="29" t="s">
        <v>12517</v>
      </c>
      <c r="J902" s="29" t="s">
        <v>12518</v>
      </c>
      <c r="K902" s="50">
        <v>2382337487191090</v>
      </c>
      <c r="L902" s="50">
        <v>9037919318608490</v>
      </c>
      <c r="M902" s="50">
        <v>-4293543371862070</v>
      </c>
      <c r="N902" s="29" t="s">
        <v>18972</v>
      </c>
      <c r="O902" s="29">
        <v>3</v>
      </c>
      <c r="P902" s="29">
        <v>0</v>
      </c>
      <c r="Q902" s="29" t="s">
        <v>19336</v>
      </c>
      <c r="R902" s="29" t="s">
        <v>8</v>
      </c>
      <c r="S902" s="29" t="s">
        <v>8</v>
      </c>
      <c r="T902" s="29" t="s">
        <v>8</v>
      </c>
      <c r="U902" s="29" t="s">
        <v>8</v>
      </c>
      <c r="V902" s="29" t="s">
        <v>8</v>
      </c>
      <c r="W902" s="29" t="s">
        <v>8</v>
      </c>
      <c r="X902" s="29" t="s">
        <v>8</v>
      </c>
      <c r="Y902" s="29" t="s">
        <v>8</v>
      </c>
      <c r="Z902" s="29" t="s">
        <v>8</v>
      </c>
      <c r="AA902" s="29" t="s">
        <v>8</v>
      </c>
      <c r="AB902" s="29" t="s">
        <v>8</v>
      </c>
      <c r="AC902" s="29">
        <v>5</v>
      </c>
      <c r="AD902" s="29" t="s">
        <v>8</v>
      </c>
      <c r="AE902" s="29" t="s">
        <v>8</v>
      </c>
      <c r="AF902" s="29" t="s">
        <v>8</v>
      </c>
      <c r="AG902" s="29" t="s">
        <v>8</v>
      </c>
      <c r="AH902" s="29" t="s">
        <v>8</v>
      </c>
      <c r="AI902" s="29" t="s">
        <v>8</v>
      </c>
      <c r="AJ902" s="29" t="s">
        <v>8</v>
      </c>
      <c r="AK902" s="29" t="s">
        <v>8</v>
      </c>
      <c r="AL902" s="29" t="s">
        <v>8</v>
      </c>
      <c r="AM902" s="29" t="s">
        <v>8</v>
      </c>
      <c r="AN902" s="29" t="s">
        <v>8</v>
      </c>
      <c r="AO902" s="29" t="s">
        <v>8</v>
      </c>
      <c r="AP902" s="29" t="s">
        <v>8</v>
      </c>
      <c r="AQ902" s="29" t="s">
        <v>8</v>
      </c>
      <c r="AR902" s="29" t="s">
        <v>8</v>
      </c>
      <c r="AS902" s="29" t="s">
        <v>8</v>
      </c>
      <c r="AT902" s="29" t="s">
        <v>8</v>
      </c>
      <c r="AU902" s="29" t="s">
        <v>8</v>
      </c>
      <c r="AV902" s="29" t="s">
        <v>8</v>
      </c>
      <c r="AW902" s="29" t="s">
        <v>8</v>
      </c>
      <c r="AX902" s="29" t="s">
        <v>8</v>
      </c>
      <c r="AY902" s="29" t="s">
        <v>8</v>
      </c>
      <c r="AZ902" s="29" t="s">
        <v>8</v>
      </c>
      <c r="BA902" s="29" t="s">
        <v>8</v>
      </c>
      <c r="BB902" s="29" t="s">
        <v>8</v>
      </c>
      <c r="BC902" s="29" t="s">
        <v>8</v>
      </c>
      <c r="BD902" s="29" t="s">
        <v>8</v>
      </c>
      <c r="BE902" s="29" t="s">
        <v>8</v>
      </c>
      <c r="BF902" s="29" t="s">
        <v>8</v>
      </c>
      <c r="BG902" s="29" t="s">
        <v>8</v>
      </c>
      <c r="BH902" s="29" t="s">
        <v>8</v>
      </c>
      <c r="BI902" s="29" t="s">
        <v>8</v>
      </c>
      <c r="BJ902" s="29" t="s">
        <v>8</v>
      </c>
      <c r="BK902" s="29" t="s">
        <v>8</v>
      </c>
      <c r="BL902" s="29" t="s">
        <v>8</v>
      </c>
      <c r="BM902" s="29" t="s">
        <v>8</v>
      </c>
      <c r="BN902" s="29" t="s">
        <v>8</v>
      </c>
      <c r="BO902" s="29" t="s">
        <v>8</v>
      </c>
      <c r="BP902" s="29" t="s">
        <v>8</v>
      </c>
      <c r="BQ902" s="29" t="s">
        <v>8</v>
      </c>
      <c r="BR902" s="29" t="s">
        <v>8</v>
      </c>
      <c r="BS902" s="29" t="s">
        <v>6560</v>
      </c>
      <c r="BT902" s="29" t="b">
        <v>0</v>
      </c>
      <c r="BU902" s="29" t="b">
        <v>0</v>
      </c>
      <c r="BV902" s="29" t="b">
        <v>0</v>
      </c>
      <c r="BW902" s="29" t="b">
        <v>1</v>
      </c>
      <c r="BX902" s="29" t="b">
        <v>1</v>
      </c>
      <c r="BY902" s="29" t="b">
        <v>0</v>
      </c>
      <c r="BZ902" s="29" t="b">
        <v>0</v>
      </c>
      <c r="CA902" s="29" t="b">
        <v>0</v>
      </c>
      <c r="CB902" s="29">
        <v>1</v>
      </c>
      <c r="CC902" s="29" t="s">
        <v>12519</v>
      </c>
      <c r="CD902" s="29" t="s">
        <v>12520</v>
      </c>
      <c r="CE902" s="29" t="s">
        <v>12521</v>
      </c>
      <c r="CF902" s="29" t="s">
        <v>12522</v>
      </c>
    </row>
    <row r="903" spans="1:84" x14ac:dyDescent="0.25">
      <c r="A903" s="29" t="s">
        <v>12523</v>
      </c>
      <c r="B903" s="29">
        <v>310410937271141</v>
      </c>
      <c r="C903" s="29">
        <v>8.9014103279372698E+19</v>
      </c>
      <c r="D903" s="29">
        <v>353118083209307</v>
      </c>
      <c r="E903" s="29">
        <v>11</v>
      </c>
      <c r="F903" s="29">
        <v>6</v>
      </c>
      <c r="G903" s="29">
        <v>1776</v>
      </c>
      <c r="H903" s="29">
        <v>1776</v>
      </c>
      <c r="I903" s="29" t="s">
        <v>12524</v>
      </c>
      <c r="J903" s="29" t="s">
        <v>12525</v>
      </c>
      <c r="K903" s="50">
        <v>2382341820834100</v>
      </c>
      <c r="L903" s="50">
        <v>9037894853092180</v>
      </c>
      <c r="M903" s="50">
        <v>-3.6743409870286896E+16</v>
      </c>
      <c r="N903" s="29" t="s">
        <v>18972</v>
      </c>
      <c r="O903" s="29">
        <v>3</v>
      </c>
      <c r="P903" s="29">
        <v>1</v>
      </c>
      <c r="Q903" s="29" t="s">
        <v>19337</v>
      </c>
      <c r="R903" s="29" t="s">
        <v>8</v>
      </c>
      <c r="S903" s="29" t="s">
        <v>8</v>
      </c>
      <c r="T903" s="29" t="s">
        <v>8</v>
      </c>
      <c r="U903" s="29" t="s">
        <v>8</v>
      </c>
      <c r="V903" s="29" t="s">
        <v>8</v>
      </c>
      <c r="W903" s="29" t="s">
        <v>8</v>
      </c>
      <c r="X903" s="29" t="s">
        <v>8</v>
      </c>
      <c r="Y903" s="29" t="s">
        <v>8</v>
      </c>
      <c r="Z903" s="29" t="s">
        <v>8</v>
      </c>
      <c r="AA903" s="29" t="s">
        <v>8</v>
      </c>
      <c r="AB903" s="29" t="s">
        <v>8</v>
      </c>
      <c r="AC903" s="29">
        <v>5</v>
      </c>
      <c r="AD903" s="29" t="s">
        <v>8</v>
      </c>
      <c r="AE903" s="29" t="s">
        <v>8</v>
      </c>
      <c r="AF903" s="29" t="s">
        <v>8</v>
      </c>
      <c r="AG903" s="29" t="s">
        <v>8</v>
      </c>
      <c r="AH903" s="29" t="s">
        <v>8</v>
      </c>
      <c r="AI903" s="29" t="s">
        <v>8</v>
      </c>
      <c r="AJ903" s="29" t="s">
        <v>8</v>
      </c>
      <c r="AK903" s="29" t="s">
        <v>8</v>
      </c>
      <c r="AL903" s="29" t="s">
        <v>8</v>
      </c>
      <c r="AM903" s="29" t="s">
        <v>8</v>
      </c>
      <c r="AN903" s="29" t="s">
        <v>8</v>
      </c>
      <c r="AO903" s="29" t="s">
        <v>8</v>
      </c>
      <c r="AP903" s="29" t="s">
        <v>8</v>
      </c>
      <c r="AQ903" s="29" t="s">
        <v>8</v>
      </c>
      <c r="AR903" s="29" t="s">
        <v>8</v>
      </c>
      <c r="AS903" s="29" t="s">
        <v>8</v>
      </c>
      <c r="AT903" s="29" t="s">
        <v>8</v>
      </c>
      <c r="AU903" s="29" t="s">
        <v>8</v>
      </c>
      <c r="AV903" s="29" t="s">
        <v>8</v>
      </c>
      <c r="AW903" s="29" t="s">
        <v>8</v>
      </c>
      <c r="AX903" s="29" t="s">
        <v>8</v>
      </c>
      <c r="AY903" s="29" t="s">
        <v>8</v>
      </c>
      <c r="AZ903" s="29" t="s">
        <v>8</v>
      </c>
      <c r="BA903" s="29" t="s">
        <v>8</v>
      </c>
      <c r="BB903" s="29" t="s">
        <v>8</v>
      </c>
      <c r="BC903" s="29" t="s">
        <v>8</v>
      </c>
      <c r="BD903" s="29" t="s">
        <v>8</v>
      </c>
      <c r="BE903" s="29" t="s">
        <v>8</v>
      </c>
      <c r="BF903" s="29" t="s">
        <v>8</v>
      </c>
      <c r="BG903" s="29" t="s">
        <v>8</v>
      </c>
      <c r="BH903" s="29" t="s">
        <v>8</v>
      </c>
      <c r="BI903" s="29" t="s">
        <v>8</v>
      </c>
      <c r="BJ903" s="29" t="s">
        <v>8</v>
      </c>
      <c r="BK903" s="29" t="s">
        <v>8</v>
      </c>
      <c r="BL903" s="29" t="s">
        <v>8</v>
      </c>
      <c r="BM903" s="29" t="s">
        <v>8</v>
      </c>
      <c r="BN903" s="29" t="s">
        <v>8</v>
      </c>
      <c r="BO903" s="29" t="s">
        <v>8</v>
      </c>
      <c r="BP903" s="29" t="s">
        <v>8</v>
      </c>
      <c r="BQ903" s="29" t="s">
        <v>8</v>
      </c>
      <c r="BR903" s="29" t="s">
        <v>8</v>
      </c>
      <c r="BS903" s="29" t="s">
        <v>216</v>
      </c>
      <c r="BT903" s="29" t="b">
        <v>0</v>
      </c>
      <c r="BU903" s="29" t="b">
        <v>0</v>
      </c>
      <c r="BV903" s="29" t="b">
        <v>0</v>
      </c>
      <c r="BW903" s="29" t="b">
        <v>1</v>
      </c>
      <c r="BX903" s="29" t="b">
        <v>1</v>
      </c>
      <c r="BY903" s="29" t="b">
        <v>0</v>
      </c>
      <c r="BZ903" s="29" t="b">
        <v>0</v>
      </c>
      <c r="CA903" s="29" t="b">
        <v>0</v>
      </c>
      <c r="CB903" s="29">
        <v>1</v>
      </c>
      <c r="CC903" s="29" t="s">
        <v>12526</v>
      </c>
      <c r="CD903" s="29" t="s">
        <v>12527</v>
      </c>
      <c r="CE903" s="29" t="s">
        <v>12528</v>
      </c>
      <c r="CF903" s="29" t="s">
        <v>12529</v>
      </c>
    </row>
    <row r="904" spans="1:84" x14ac:dyDescent="0.25">
      <c r="A904" s="29" t="s">
        <v>12530</v>
      </c>
      <c r="B904" s="29">
        <v>310410942995952</v>
      </c>
      <c r="C904" s="29">
        <v>8.9014103279429894E+19</v>
      </c>
      <c r="D904" s="29">
        <v>353118083539513</v>
      </c>
      <c r="E904" s="29">
        <v>99</v>
      </c>
      <c r="F904" s="29">
        <v>6</v>
      </c>
      <c r="G904" s="29">
        <v>1787</v>
      </c>
      <c r="H904" s="29">
        <v>1787</v>
      </c>
      <c r="I904" s="29" t="s">
        <v>12531</v>
      </c>
      <c r="J904" s="29" t="s">
        <v>12532</v>
      </c>
      <c r="K904" s="50">
        <v>2.373526570194E+16</v>
      </c>
      <c r="L904" s="50">
        <v>9042233785500400</v>
      </c>
      <c r="M904" s="50">
        <v>-3.6594049899981296E+16</v>
      </c>
      <c r="N904" s="29" t="s">
        <v>18977</v>
      </c>
      <c r="O904" s="29">
        <v>3</v>
      </c>
      <c r="P904" s="29">
        <v>1</v>
      </c>
      <c r="Q904" s="29" t="s">
        <v>19338</v>
      </c>
      <c r="R904" s="29" t="s">
        <v>8</v>
      </c>
      <c r="S904" s="29" t="s">
        <v>8</v>
      </c>
      <c r="T904" s="29" t="s">
        <v>8</v>
      </c>
      <c r="U904" s="29" t="s">
        <v>8</v>
      </c>
      <c r="V904" s="29" t="s">
        <v>8</v>
      </c>
      <c r="W904" s="29" t="s">
        <v>8</v>
      </c>
      <c r="X904" s="29" t="s">
        <v>8</v>
      </c>
      <c r="Y904" s="29" t="s">
        <v>8</v>
      </c>
      <c r="Z904" s="29" t="s">
        <v>8</v>
      </c>
      <c r="AA904" s="29" t="s">
        <v>8</v>
      </c>
      <c r="AB904" s="29" t="s">
        <v>8</v>
      </c>
      <c r="AC904" s="29">
        <v>20</v>
      </c>
      <c r="AD904" s="29" t="s">
        <v>8</v>
      </c>
      <c r="AE904" s="29" t="s">
        <v>8</v>
      </c>
      <c r="AF904" s="29" t="s">
        <v>8</v>
      </c>
      <c r="AG904" s="29" t="s">
        <v>8</v>
      </c>
      <c r="AH904" s="29" t="s">
        <v>8</v>
      </c>
      <c r="AI904" s="29" t="s">
        <v>8</v>
      </c>
      <c r="AJ904" s="29" t="s">
        <v>8</v>
      </c>
      <c r="AK904" s="29" t="s">
        <v>8</v>
      </c>
      <c r="AL904" s="29" t="s">
        <v>8</v>
      </c>
      <c r="AM904" s="29" t="s">
        <v>8</v>
      </c>
      <c r="AN904" s="29" t="s">
        <v>8</v>
      </c>
      <c r="AO904" s="29" t="s">
        <v>8</v>
      </c>
      <c r="AP904" s="29" t="s">
        <v>8</v>
      </c>
      <c r="AQ904" s="29" t="s">
        <v>8</v>
      </c>
      <c r="AR904" s="29" t="s">
        <v>8</v>
      </c>
      <c r="AS904" s="29" t="s">
        <v>8</v>
      </c>
      <c r="AT904" s="29" t="s">
        <v>8</v>
      </c>
      <c r="AU904" s="29" t="s">
        <v>8</v>
      </c>
      <c r="AV904" s="29" t="s">
        <v>8</v>
      </c>
      <c r="AW904" s="29" t="s">
        <v>8</v>
      </c>
      <c r="AX904" s="29" t="s">
        <v>8</v>
      </c>
      <c r="AY904" s="29" t="s">
        <v>8</v>
      </c>
      <c r="AZ904" s="29" t="s">
        <v>8</v>
      </c>
      <c r="BA904" s="29" t="s">
        <v>8</v>
      </c>
      <c r="BB904" s="29" t="s">
        <v>8</v>
      </c>
      <c r="BC904" s="29" t="s">
        <v>8</v>
      </c>
      <c r="BD904" s="29" t="s">
        <v>8</v>
      </c>
      <c r="BE904" s="29" t="s">
        <v>8</v>
      </c>
      <c r="BF904" s="29" t="s">
        <v>8</v>
      </c>
      <c r="BG904" s="29" t="s">
        <v>8</v>
      </c>
      <c r="BH904" s="29" t="s">
        <v>8</v>
      </c>
      <c r="BI904" s="29" t="s">
        <v>8</v>
      </c>
      <c r="BJ904" s="29" t="s">
        <v>8</v>
      </c>
      <c r="BK904" s="29" t="s">
        <v>8</v>
      </c>
      <c r="BL904" s="29" t="s">
        <v>8</v>
      </c>
      <c r="BM904" s="29" t="s">
        <v>8</v>
      </c>
      <c r="BN904" s="29" t="s">
        <v>8</v>
      </c>
      <c r="BO904" s="29" t="s">
        <v>8</v>
      </c>
      <c r="BP904" s="29" t="s">
        <v>8</v>
      </c>
      <c r="BQ904" s="29" t="s">
        <v>8</v>
      </c>
      <c r="BR904" s="29" t="s">
        <v>8</v>
      </c>
      <c r="BS904" s="29" t="s">
        <v>12533</v>
      </c>
      <c r="BT904" s="29" t="b">
        <v>0</v>
      </c>
      <c r="BU904" s="29" t="b">
        <v>0</v>
      </c>
      <c r="BV904" s="29" t="b">
        <v>0</v>
      </c>
      <c r="BW904" s="29" t="b">
        <v>0</v>
      </c>
      <c r="BX904" s="29" t="b">
        <v>0</v>
      </c>
      <c r="BY904" s="29" t="b">
        <v>1</v>
      </c>
      <c r="BZ904" s="29" t="b">
        <v>1</v>
      </c>
      <c r="CA904" s="29" t="b">
        <v>0</v>
      </c>
      <c r="CB904" s="29">
        <v>1</v>
      </c>
      <c r="CC904" s="29" t="s">
        <v>12534</v>
      </c>
      <c r="CD904" s="29" t="s">
        <v>12535</v>
      </c>
      <c r="CE904" s="29" t="s">
        <v>12536</v>
      </c>
      <c r="CF904" s="29" t="s">
        <v>12537</v>
      </c>
    </row>
    <row r="905" spans="1:84" x14ac:dyDescent="0.25">
      <c r="A905" s="29" t="s">
        <v>12538</v>
      </c>
      <c r="B905" s="29">
        <v>310410942995952</v>
      </c>
      <c r="C905" s="29">
        <v>8.9014103279429894E+19</v>
      </c>
      <c r="D905" s="29">
        <v>353118083539513</v>
      </c>
      <c r="E905" s="29">
        <v>99</v>
      </c>
      <c r="F905" s="29">
        <v>6</v>
      </c>
      <c r="G905" s="29">
        <v>1788</v>
      </c>
      <c r="H905" s="29">
        <v>1788</v>
      </c>
      <c r="I905" s="29" t="s">
        <v>12539</v>
      </c>
      <c r="J905" s="29" t="s">
        <v>12540</v>
      </c>
      <c r="K905" s="50">
        <v>2.37344808680927E+16</v>
      </c>
      <c r="L905" s="50">
        <v>9042155347381570</v>
      </c>
      <c r="M905" s="50">
        <v>-459375662783887</v>
      </c>
      <c r="N905" s="29" t="s">
        <v>18977</v>
      </c>
      <c r="O905" s="29">
        <v>3</v>
      </c>
      <c r="P905" s="29">
        <v>1</v>
      </c>
      <c r="Q905" s="29" t="s">
        <v>19339</v>
      </c>
      <c r="R905" s="29" t="s">
        <v>8</v>
      </c>
      <c r="S905" s="29" t="s">
        <v>8</v>
      </c>
      <c r="T905" s="29" t="s">
        <v>8</v>
      </c>
      <c r="U905" s="29" t="s">
        <v>8</v>
      </c>
      <c r="V905" s="29" t="s">
        <v>8</v>
      </c>
      <c r="W905" s="29" t="s">
        <v>8</v>
      </c>
      <c r="X905" s="29" t="s">
        <v>8</v>
      </c>
      <c r="Y905" s="29" t="s">
        <v>8</v>
      </c>
      <c r="Z905" s="29" t="s">
        <v>8</v>
      </c>
      <c r="AA905" s="29" t="s">
        <v>8</v>
      </c>
      <c r="AB905" s="29" t="s">
        <v>8</v>
      </c>
      <c r="AC905" s="29">
        <v>15</v>
      </c>
      <c r="AD905" s="29" t="s">
        <v>8</v>
      </c>
      <c r="AE905" s="29" t="s">
        <v>8</v>
      </c>
      <c r="AF905" s="29" t="s">
        <v>8</v>
      </c>
      <c r="AG905" s="29" t="s">
        <v>8</v>
      </c>
      <c r="AH905" s="29" t="s">
        <v>8</v>
      </c>
      <c r="AI905" s="29" t="s">
        <v>8</v>
      </c>
      <c r="AJ905" s="29" t="s">
        <v>8</v>
      </c>
      <c r="AK905" s="29" t="s">
        <v>8</v>
      </c>
      <c r="AL905" s="29" t="s">
        <v>8</v>
      </c>
      <c r="AM905" s="29" t="s">
        <v>8</v>
      </c>
      <c r="AN905" s="29" t="s">
        <v>8</v>
      </c>
      <c r="AO905" s="29" t="s">
        <v>8</v>
      </c>
      <c r="AP905" s="29" t="s">
        <v>8</v>
      </c>
      <c r="AQ905" s="29" t="s">
        <v>8</v>
      </c>
      <c r="AR905" s="29" t="s">
        <v>8</v>
      </c>
      <c r="AS905" s="29" t="s">
        <v>8</v>
      </c>
      <c r="AT905" s="29" t="s">
        <v>8</v>
      </c>
      <c r="AU905" s="29" t="s">
        <v>8</v>
      </c>
      <c r="AV905" s="29" t="s">
        <v>8</v>
      </c>
      <c r="AW905" s="29" t="s">
        <v>8</v>
      </c>
      <c r="AX905" s="29" t="s">
        <v>8</v>
      </c>
      <c r="AY905" s="29" t="s">
        <v>8</v>
      </c>
      <c r="AZ905" s="29" t="s">
        <v>8</v>
      </c>
      <c r="BA905" s="29" t="s">
        <v>8</v>
      </c>
      <c r="BB905" s="29" t="s">
        <v>8</v>
      </c>
      <c r="BC905" s="29" t="s">
        <v>8</v>
      </c>
      <c r="BD905" s="29" t="s">
        <v>8</v>
      </c>
      <c r="BE905" s="29" t="s">
        <v>8</v>
      </c>
      <c r="BF905" s="29" t="s">
        <v>8</v>
      </c>
      <c r="BG905" s="29" t="s">
        <v>8</v>
      </c>
      <c r="BH905" s="29" t="s">
        <v>8</v>
      </c>
      <c r="BI905" s="29" t="s">
        <v>8</v>
      </c>
      <c r="BJ905" s="29" t="s">
        <v>8</v>
      </c>
      <c r="BK905" s="29" t="s">
        <v>8</v>
      </c>
      <c r="BL905" s="29" t="s">
        <v>8</v>
      </c>
      <c r="BM905" s="29" t="s">
        <v>8</v>
      </c>
      <c r="BN905" s="29" t="s">
        <v>8</v>
      </c>
      <c r="BO905" s="29" t="s">
        <v>8</v>
      </c>
      <c r="BP905" s="29" t="s">
        <v>8</v>
      </c>
      <c r="BQ905" s="29" t="s">
        <v>8</v>
      </c>
      <c r="BR905" s="29" t="s">
        <v>8</v>
      </c>
      <c r="BS905" s="29" t="s">
        <v>19340</v>
      </c>
    </row>
    <row r="906" spans="1:84" x14ac:dyDescent="0.25">
      <c r="A906" s="29" t="s">
        <v>19341</v>
      </c>
      <c r="B906" s="29" t="b">
        <v>0</v>
      </c>
      <c r="C906" s="29" t="b">
        <v>0</v>
      </c>
      <c r="D906" s="29" t="b">
        <v>0</v>
      </c>
      <c r="E906" s="29" t="b">
        <v>0</v>
      </c>
      <c r="F906" s="29" t="b">
        <v>0</v>
      </c>
      <c r="G906" s="29" t="b">
        <v>1</v>
      </c>
      <c r="H906" s="29" t="b">
        <v>1</v>
      </c>
      <c r="I906" s="29" t="b">
        <v>0</v>
      </c>
      <c r="J906" s="29">
        <v>1</v>
      </c>
      <c r="K906" s="29" t="s">
        <v>12541</v>
      </c>
      <c r="L906" s="29" t="s">
        <v>12542</v>
      </c>
      <c r="M906" s="29" t="s">
        <v>12543</v>
      </c>
      <c r="N906" s="29" t="s">
        <v>12544</v>
      </c>
    </row>
    <row r="907" spans="1:84" x14ac:dyDescent="0.25">
      <c r="A907" s="29" t="s">
        <v>12545</v>
      </c>
      <c r="B907" s="29">
        <v>310410942995952</v>
      </c>
      <c r="C907" s="29">
        <v>8.9014103279429894E+19</v>
      </c>
      <c r="D907" s="29">
        <v>353118083539513</v>
      </c>
      <c r="E907" s="29">
        <v>99</v>
      </c>
      <c r="F907" s="29">
        <v>6</v>
      </c>
      <c r="G907" s="29">
        <v>1789</v>
      </c>
      <c r="H907" s="29">
        <v>1789</v>
      </c>
      <c r="I907" s="29" t="s">
        <v>12546</v>
      </c>
      <c r="J907" s="29" t="s">
        <v>12547</v>
      </c>
      <c r="K907" s="50">
        <v>2.37337166787818E+16</v>
      </c>
      <c r="L907" s="50">
        <v>9042223149486170</v>
      </c>
      <c r="M907" s="50">
        <v>-5538486074517110</v>
      </c>
      <c r="N907" s="29" t="s">
        <v>18977</v>
      </c>
      <c r="O907" s="29">
        <v>3</v>
      </c>
      <c r="P907" s="29">
        <v>1</v>
      </c>
      <c r="Q907" s="29" t="s">
        <v>19330</v>
      </c>
      <c r="R907" s="29" t="s">
        <v>8</v>
      </c>
      <c r="S907" s="29" t="s">
        <v>8</v>
      </c>
      <c r="T907" s="29" t="s">
        <v>8</v>
      </c>
      <c r="U907" s="29" t="s">
        <v>8</v>
      </c>
      <c r="V907" s="29" t="s">
        <v>8</v>
      </c>
      <c r="W907" s="29" t="s">
        <v>8</v>
      </c>
      <c r="X907" s="29" t="s">
        <v>8</v>
      </c>
      <c r="Y907" s="29" t="s">
        <v>8</v>
      </c>
      <c r="Z907" s="29" t="s">
        <v>8</v>
      </c>
      <c r="AA907" s="29" t="s">
        <v>8</v>
      </c>
      <c r="AB907" s="29" t="s">
        <v>8</v>
      </c>
      <c r="AC907" s="29">
        <v>10</v>
      </c>
      <c r="AD907" s="29" t="s">
        <v>8</v>
      </c>
      <c r="AE907" s="29" t="s">
        <v>8</v>
      </c>
      <c r="AF907" s="29" t="s">
        <v>8</v>
      </c>
      <c r="AG907" s="29" t="s">
        <v>8</v>
      </c>
      <c r="AH907" s="29" t="s">
        <v>8</v>
      </c>
      <c r="AI907" s="29" t="s">
        <v>8</v>
      </c>
      <c r="AJ907" s="29" t="s">
        <v>8</v>
      </c>
      <c r="AK907" s="29" t="s">
        <v>8</v>
      </c>
      <c r="AL907" s="29" t="s">
        <v>8</v>
      </c>
      <c r="AM907" s="29" t="s">
        <v>8</v>
      </c>
      <c r="AN907" s="29" t="s">
        <v>8</v>
      </c>
      <c r="AO907" s="29" t="s">
        <v>8</v>
      </c>
      <c r="AP907" s="29" t="s">
        <v>8</v>
      </c>
      <c r="AQ907" s="29" t="s">
        <v>8</v>
      </c>
      <c r="AR907" s="29" t="s">
        <v>8</v>
      </c>
      <c r="AS907" s="29" t="s">
        <v>8</v>
      </c>
      <c r="AT907" s="29" t="s">
        <v>8</v>
      </c>
      <c r="AU907" s="29" t="s">
        <v>8</v>
      </c>
      <c r="AV907" s="29" t="s">
        <v>8</v>
      </c>
      <c r="AW907" s="29" t="s">
        <v>8</v>
      </c>
      <c r="AX907" s="29" t="s">
        <v>8</v>
      </c>
      <c r="AY907" s="29" t="s">
        <v>8</v>
      </c>
      <c r="AZ907" s="29" t="s">
        <v>8</v>
      </c>
      <c r="BA907" s="29" t="s">
        <v>8</v>
      </c>
      <c r="BB907" s="29" t="s">
        <v>8</v>
      </c>
      <c r="BC907" s="29" t="s">
        <v>8</v>
      </c>
      <c r="BD907" s="29" t="s">
        <v>8</v>
      </c>
      <c r="BE907" s="29" t="s">
        <v>8</v>
      </c>
      <c r="BF907" s="29" t="s">
        <v>8</v>
      </c>
      <c r="BG907" s="29" t="s">
        <v>8</v>
      </c>
      <c r="BH907" s="29" t="s">
        <v>8</v>
      </c>
      <c r="BI907" s="29" t="s">
        <v>8</v>
      </c>
      <c r="BJ907" s="29" t="s">
        <v>8</v>
      </c>
      <c r="BK907" s="29" t="s">
        <v>8</v>
      </c>
      <c r="BL907" s="29" t="s">
        <v>8</v>
      </c>
      <c r="BM907" s="29" t="s">
        <v>8</v>
      </c>
      <c r="BN907" s="29" t="s">
        <v>8</v>
      </c>
      <c r="BO907" s="29" t="s">
        <v>8</v>
      </c>
      <c r="BP907" s="29" t="s">
        <v>8</v>
      </c>
      <c r="BQ907" s="29" t="s">
        <v>8</v>
      </c>
      <c r="BR907" s="29" t="s">
        <v>8</v>
      </c>
      <c r="BS907" s="29" t="s">
        <v>12548</v>
      </c>
      <c r="BT907" s="29" t="b">
        <v>0</v>
      </c>
      <c r="BU907" s="29" t="b">
        <v>0</v>
      </c>
      <c r="BV907" s="29" t="b">
        <v>0</v>
      </c>
      <c r="BW907" s="29" t="b">
        <v>0</v>
      </c>
      <c r="BX907" s="29" t="b">
        <v>0</v>
      </c>
      <c r="BY907" s="29" t="b">
        <v>1</v>
      </c>
      <c r="BZ907" s="29" t="b">
        <v>1</v>
      </c>
      <c r="CA907" s="29" t="b">
        <v>0</v>
      </c>
      <c r="CB907" s="29">
        <v>1</v>
      </c>
      <c r="CC907" s="29" t="s">
        <v>12549</v>
      </c>
      <c r="CD907" s="29" t="s">
        <v>12550</v>
      </c>
      <c r="CE907" s="29" t="s">
        <v>12551</v>
      </c>
      <c r="CF907" s="29" t="s">
        <v>12552</v>
      </c>
    </row>
    <row r="908" spans="1:84" x14ac:dyDescent="0.25">
      <c r="A908" s="29" t="s">
        <v>12553</v>
      </c>
      <c r="B908" s="29">
        <v>310410942995952</v>
      </c>
      <c r="C908" s="29">
        <v>8.9014103279429894E+19</v>
      </c>
      <c r="D908" s="29">
        <v>353118083539513</v>
      </c>
      <c r="E908" s="29">
        <v>99</v>
      </c>
      <c r="F908" s="29">
        <v>6</v>
      </c>
      <c r="G908" s="29">
        <v>1790</v>
      </c>
      <c r="H908" s="29">
        <v>1790</v>
      </c>
      <c r="I908" s="29" t="s">
        <v>12554</v>
      </c>
      <c r="J908" s="29" t="s">
        <v>12555</v>
      </c>
      <c r="K908" s="50">
        <v>2.37335556097066E+16</v>
      </c>
      <c r="L908" s="50">
        <v>9042269274754450</v>
      </c>
      <c r="M908" s="50">
        <v>-1.15911508180502E+16</v>
      </c>
      <c r="N908" s="29" t="s">
        <v>18977</v>
      </c>
      <c r="O908" s="29">
        <v>3</v>
      </c>
      <c r="P908" s="29">
        <v>1</v>
      </c>
      <c r="Q908" s="29" t="s">
        <v>19342</v>
      </c>
      <c r="R908" s="29" t="s">
        <v>8</v>
      </c>
      <c r="S908" s="29" t="s">
        <v>8</v>
      </c>
      <c r="T908" s="29" t="s">
        <v>8</v>
      </c>
      <c r="U908" s="29" t="s">
        <v>8</v>
      </c>
      <c r="V908" s="29" t="s">
        <v>8</v>
      </c>
      <c r="W908" s="29" t="s">
        <v>8</v>
      </c>
      <c r="X908" s="29" t="s">
        <v>8</v>
      </c>
      <c r="Y908" s="29" t="s">
        <v>8</v>
      </c>
      <c r="Z908" s="29" t="s">
        <v>8</v>
      </c>
      <c r="AA908" s="29" t="s">
        <v>8</v>
      </c>
      <c r="AB908" s="29" t="s">
        <v>8</v>
      </c>
      <c r="AC908" s="29">
        <v>10</v>
      </c>
      <c r="AD908" s="29" t="s">
        <v>8</v>
      </c>
      <c r="AE908" s="29" t="s">
        <v>8</v>
      </c>
      <c r="AF908" s="29" t="s">
        <v>8</v>
      </c>
      <c r="AG908" s="29" t="s">
        <v>8</v>
      </c>
      <c r="AH908" s="29" t="s">
        <v>8</v>
      </c>
      <c r="AI908" s="29" t="s">
        <v>8</v>
      </c>
      <c r="AJ908" s="29" t="s">
        <v>8</v>
      </c>
      <c r="AK908" s="29" t="s">
        <v>8</v>
      </c>
      <c r="AL908" s="29" t="s">
        <v>8</v>
      </c>
      <c r="AM908" s="29" t="s">
        <v>8</v>
      </c>
      <c r="AN908" s="29" t="s">
        <v>8</v>
      </c>
      <c r="AO908" s="29" t="s">
        <v>8</v>
      </c>
      <c r="AP908" s="29" t="s">
        <v>8</v>
      </c>
      <c r="AQ908" s="29" t="s">
        <v>8</v>
      </c>
      <c r="AR908" s="29" t="s">
        <v>8</v>
      </c>
      <c r="AS908" s="29" t="s">
        <v>8</v>
      </c>
      <c r="AT908" s="29" t="s">
        <v>8</v>
      </c>
      <c r="AU908" s="29" t="s">
        <v>8</v>
      </c>
      <c r="AV908" s="29" t="s">
        <v>8</v>
      </c>
      <c r="AW908" s="29" t="s">
        <v>8</v>
      </c>
      <c r="AX908" s="29" t="s">
        <v>8</v>
      </c>
      <c r="AY908" s="29" t="s">
        <v>8</v>
      </c>
      <c r="AZ908" s="29" t="s">
        <v>8</v>
      </c>
      <c r="BA908" s="29" t="s">
        <v>8</v>
      </c>
      <c r="BB908" s="29" t="s">
        <v>8</v>
      </c>
      <c r="BC908" s="29" t="s">
        <v>8</v>
      </c>
      <c r="BD908" s="29" t="s">
        <v>8</v>
      </c>
      <c r="BE908" s="29" t="s">
        <v>8</v>
      </c>
      <c r="BF908" s="29" t="s">
        <v>8</v>
      </c>
      <c r="BG908" s="29" t="s">
        <v>8</v>
      </c>
      <c r="BH908" s="29" t="s">
        <v>8</v>
      </c>
      <c r="BI908" s="29" t="s">
        <v>8</v>
      </c>
      <c r="BJ908" s="29" t="s">
        <v>8</v>
      </c>
      <c r="BK908" s="29" t="s">
        <v>8</v>
      </c>
      <c r="BL908" s="29" t="s">
        <v>8</v>
      </c>
      <c r="BM908" s="29" t="s">
        <v>8</v>
      </c>
      <c r="BN908" s="29" t="s">
        <v>8</v>
      </c>
      <c r="BO908" s="29" t="s">
        <v>8</v>
      </c>
      <c r="BP908" s="29" t="s">
        <v>8</v>
      </c>
      <c r="BQ908" s="29" t="s">
        <v>8</v>
      </c>
      <c r="BR908" s="29" t="s">
        <v>8</v>
      </c>
      <c r="BS908" s="29" t="s">
        <v>12556</v>
      </c>
      <c r="BT908" s="29" t="b">
        <v>0</v>
      </c>
      <c r="BU908" s="29" t="b">
        <v>0</v>
      </c>
      <c r="BV908" s="29" t="b">
        <v>0</v>
      </c>
      <c r="BW908" s="29" t="b">
        <v>0</v>
      </c>
      <c r="BX908" s="29" t="b">
        <v>0</v>
      </c>
      <c r="BY908" s="29" t="b">
        <v>1</v>
      </c>
      <c r="BZ908" s="29" t="b">
        <v>1</v>
      </c>
      <c r="CA908" s="29" t="b">
        <v>0</v>
      </c>
      <c r="CB908" s="29">
        <v>1</v>
      </c>
      <c r="CC908" s="29" t="s">
        <v>12557</v>
      </c>
      <c r="CD908" s="29" t="s">
        <v>12558</v>
      </c>
      <c r="CE908" s="29" t="s">
        <v>12559</v>
      </c>
      <c r="CF908" s="29" t="s">
        <v>12560</v>
      </c>
    </row>
    <row r="909" spans="1:84" x14ac:dyDescent="0.25">
      <c r="A909" s="29" t="s">
        <v>12561</v>
      </c>
      <c r="B909" s="29">
        <v>310410942995952</v>
      </c>
      <c r="C909" s="29">
        <v>8.9014103279429894E+19</v>
      </c>
      <c r="D909" s="29">
        <v>353118083539513</v>
      </c>
      <c r="E909" s="29">
        <v>99</v>
      </c>
      <c r="F909" s="29">
        <v>6</v>
      </c>
      <c r="G909" s="29">
        <v>1791</v>
      </c>
      <c r="H909" s="29">
        <v>1791</v>
      </c>
      <c r="I909" s="29" t="s">
        <v>12562</v>
      </c>
      <c r="J909" s="29" t="s">
        <v>12563</v>
      </c>
      <c r="K909" s="50">
        <v>2373242612758090</v>
      </c>
      <c r="L909" s="50">
        <v>9042303448370340</v>
      </c>
      <c r="M909" s="50">
        <v>-5436639847049880</v>
      </c>
      <c r="N909" s="29" t="s">
        <v>18977</v>
      </c>
      <c r="O909" s="29">
        <v>3</v>
      </c>
      <c r="P909" s="29">
        <v>1</v>
      </c>
      <c r="Q909" s="29" t="s">
        <v>19343</v>
      </c>
      <c r="R909" s="29" t="s">
        <v>8</v>
      </c>
      <c r="S909" s="29" t="s">
        <v>8</v>
      </c>
      <c r="T909" s="29" t="s">
        <v>8</v>
      </c>
      <c r="U909" s="29" t="s">
        <v>8</v>
      </c>
      <c r="V909" s="29" t="s">
        <v>8</v>
      </c>
      <c r="W909" s="29" t="s">
        <v>8</v>
      </c>
      <c r="X909" s="29" t="s">
        <v>8</v>
      </c>
      <c r="Y909" s="29" t="s">
        <v>8</v>
      </c>
      <c r="Z909" s="29" t="s">
        <v>8</v>
      </c>
      <c r="AA909" s="29" t="s">
        <v>8</v>
      </c>
      <c r="AB909" s="29" t="s">
        <v>8</v>
      </c>
      <c r="AC909" s="29">
        <v>15</v>
      </c>
      <c r="AD909" s="29" t="s">
        <v>8</v>
      </c>
      <c r="AE909" s="29" t="s">
        <v>8</v>
      </c>
      <c r="AF909" s="29" t="s">
        <v>8</v>
      </c>
      <c r="AG909" s="29" t="s">
        <v>8</v>
      </c>
      <c r="AH909" s="29" t="s">
        <v>8</v>
      </c>
      <c r="AI909" s="29" t="s">
        <v>8</v>
      </c>
      <c r="AJ909" s="29" t="s">
        <v>8</v>
      </c>
      <c r="AK909" s="29" t="s">
        <v>8</v>
      </c>
      <c r="AL909" s="29" t="s">
        <v>8</v>
      </c>
      <c r="AM909" s="29" t="s">
        <v>8</v>
      </c>
      <c r="AN909" s="29" t="s">
        <v>8</v>
      </c>
      <c r="AO909" s="29" t="s">
        <v>8</v>
      </c>
      <c r="AP909" s="29" t="s">
        <v>8</v>
      </c>
      <c r="AQ909" s="29" t="s">
        <v>8</v>
      </c>
      <c r="AR909" s="29" t="s">
        <v>8</v>
      </c>
      <c r="AS909" s="29" t="s">
        <v>8</v>
      </c>
      <c r="AT909" s="29" t="s">
        <v>8</v>
      </c>
      <c r="AU909" s="29" t="s">
        <v>8</v>
      </c>
      <c r="AV909" s="29" t="s">
        <v>8</v>
      </c>
      <c r="AW909" s="29" t="s">
        <v>8</v>
      </c>
      <c r="AX909" s="29" t="s">
        <v>8</v>
      </c>
      <c r="AY909" s="29" t="s">
        <v>8</v>
      </c>
      <c r="AZ909" s="29" t="s">
        <v>8</v>
      </c>
      <c r="BA909" s="29" t="s">
        <v>8</v>
      </c>
      <c r="BB909" s="29" t="s">
        <v>8</v>
      </c>
      <c r="BC909" s="29" t="s">
        <v>8</v>
      </c>
      <c r="BD909" s="29" t="s">
        <v>8</v>
      </c>
      <c r="BE909" s="29" t="s">
        <v>8</v>
      </c>
      <c r="BF909" s="29" t="s">
        <v>8</v>
      </c>
      <c r="BG909" s="29" t="s">
        <v>8</v>
      </c>
      <c r="BH909" s="29" t="s">
        <v>8</v>
      </c>
      <c r="BI909" s="29" t="s">
        <v>8</v>
      </c>
      <c r="BJ909" s="29" t="s">
        <v>8</v>
      </c>
      <c r="BK909" s="29" t="s">
        <v>8</v>
      </c>
      <c r="BL909" s="29" t="s">
        <v>8</v>
      </c>
      <c r="BM909" s="29" t="s">
        <v>8</v>
      </c>
      <c r="BN909" s="29" t="s">
        <v>8</v>
      </c>
      <c r="BO909" s="29" t="s">
        <v>8</v>
      </c>
      <c r="BP909" s="29" t="s">
        <v>8</v>
      </c>
      <c r="BQ909" s="29" t="s">
        <v>8</v>
      </c>
      <c r="BR909" s="29" t="s">
        <v>8</v>
      </c>
      <c r="BS909" s="29" t="s">
        <v>12564</v>
      </c>
      <c r="BT909" s="29" t="b">
        <v>0</v>
      </c>
      <c r="BU909" s="29" t="b">
        <v>0</v>
      </c>
      <c r="BV909" s="29" t="b">
        <v>0</v>
      </c>
      <c r="BW909" s="29" t="b">
        <v>0</v>
      </c>
      <c r="BX909" s="29" t="b">
        <v>0</v>
      </c>
      <c r="BY909" s="29" t="b">
        <v>1</v>
      </c>
      <c r="BZ909" s="29" t="b">
        <v>1</v>
      </c>
      <c r="CA909" s="29" t="b">
        <v>0</v>
      </c>
      <c r="CB909" s="29">
        <v>1</v>
      </c>
      <c r="CC909" s="29" t="s">
        <v>12565</v>
      </c>
      <c r="CD909" s="29" t="s">
        <v>12566</v>
      </c>
      <c r="CE909" s="29" t="s">
        <v>12567</v>
      </c>
      <c r="CF909" s="29" t="s">
        <v>12568</v>
      </c>
    </row>
    <row r="910" spans="1:84" x14ac:dyDescent="0.25">
      <c r="A910" s="29" t="s">
        <v>12569</v>
      </c>
      <c r="B910" s="29">
        <v>310410942995952</v>
      </c>
      <c r="C910" s="29">
        <v>8.9014103279429894E+19</v>
      </c>
      <c r="D910" s="29">
        <v>353118083539513</v>
      </c>
      <c r="E910" s="29">
        <v>99</v>
      </c>
      <c r="F910" s="29">
        <v>6</v>
      </c>
      <c r="G910" s="29">
        <v>1792</v>
      </c>
      <c r="H910" s="29">
        <v>1792</v>
      </c>
      <c r="I910" s="29" t="s">
        <v>12570</v>
      </c>
      <c r="J910" s="29" t="s">
        <v>12571</v>
      </c>
      <c r="K910" s="50">
        <v>2373377130305620</v>
      </c>
      <c r="L910" s="50">
        <v>9042366140921340</v>
      </c>
      <c r="M910" s="50">
        <v>-3818944210928360</v>
      </c>
      <c r="N910" s="29" t="s">
        <v>18977</v>
      </c>
      <c r="O910" s="29">
        <v>3</v>
      </c>
      <c r="P910" s="29">
        <v>1</v>
      </c>
      <c r="Q910" s="29" t="s">
        <v>19344</v>
      </c>
      <c r="R910" s="29" t="s">
        <v>8</v>
      </c>
      <c r="S910" s="29" t="s">
        <v>8</v>
      </c>
      <c r="T910" s="29" t="s">
        <v>8</v>
      </c>
      <c r="U910" s="29" t="s">
        <v>8</v>
      </c>
      <c r="V910" s="29" t="s">
        <v>8</v>
      </c>
      <c r="W910" s="29" t="s">
        <v>8</v>
      </c>
      <c r="X910" s="29" t="s">
        <v>8</v>
      </c>
      <c r="Y910" s="29" t="s">
        <v>8</v>
      </c>
      <c r="Z910" s="29" t="s">
        <v>8</v>
      </c>
      <c r="AA910" s="29" t="s">
        <v>8</v>
      </c>
      <c r="AB910" s="29" t="s">
        <v>8</v>
      </c>
      <c r="AC910" s="29">
        <v>20</v>
      </c>
      <c r="AD910" s="29" t="s">
        <v>8</v>
      </c>
      <c r="AE910" s="29" t="s">
        <v>8</v>
      </c>
      <c r="AF910" s="29" t="s">
        <v>8</v>
      </c>
      <c r="AG910" s="29" t="s">
        <v>8</v>
      </c>
      <c r="AH910" s="29" t="s">
        <v>8</v>
      </c>
      <c r="AI910" s="29" t="s">
        <v>8</v>
      </c>
      <c r="AJ910" s="29" t="s">
        <v>8</v>
      </c>
      <c r="AK910" s="29" t="s">
        <v>8</v>
      </c>
      <c r="AL910" s="29" t="s">
        <v>8</v>
      </c>
      <c r="AM910" s="29" t="s">
        <v>8</v>
      </c>
      <c r="AN910" s="29" t="s">
        <v>8</v>
      </c>
      <c r="AO910" s="29" t="s">
        <v>8</v>
      </c>
      <c r="AP910" s="29" t="s">
        <v>8</v>
      </c>
      <c r="AQ910" s="29" t="s">
        <v>8</v>
      </c>
      <c r="AR910" s="29" t="s">
        <v>8</v>
      </c>
      <c r="AS910" s="29" t="s">
        <v>8</v>
      </c>
      <c r="AT910" s="29" t="s">
        <v>8</v>
      </c>
      <c r="AU910" s="29" t="s">
        <v>8</v>
      </c>
      <c r="AV910" s="29" t="s">
        <v>8</v>
      </c>
      <c r="AW910" s="29" t="s">
        <v>8</v>
      </c>
      <c r="AX910" s="29" t="s">
        <v>8</v>
      </c>
      <c r="AY910" s="29" t="s">
        <v>8</v>
      </c>
      <c r="AZ910" s="29" t="s">
        <v>8</v>
      </c>
      <c r="BA910" s="29" t="s">
        <v>8</v>
      </c>
      <c r="BB910" s="29" t="s">
        <v>8</v>
      </c>
      <c r="BC910" s="29" t="s">
        <v>8</v>
      </c>
      <c r="BD910" s="29" t="s">
        <v>8</v>
      </c>
      <c r="BE910" s="29" t="s">
        <v>8</v>
      </c>
      <c r="BF910" s="29" t="s">
        <v>8</v>
      </c>
      <c r="BG910" s="29" t="s">
        <v>8</v>
      </c>
      <c r="BH910" s="29" t="s">
        <v>8</v>
      </c>
      <c r="BI910" s="29" t="s">
        <v>8</v>
      </c>
      <c r="BJ910" s="29" t="s">
        <v>8</v>
      </c>
      <c r="BK910" s="29" t="s">
        <v>8</v>
      </c>
      <c r="BL910" s="29" t="s">
        <v>8</v>
      </c>
      <c r="BM910" s="29" t="s">
        <v>8</v>
      </c>
      <c r="BN910" s="29" t="s">
        <v>8</v>
      </c>
      <c r="BO910" s="29" t="s">
        <v>8</v>
      </c>
      <c r="BP910" s="29" t="s">
        <v>8</v>
      </c>
      <c r="BQ910" s="29" t="s">
        <v>8</v>
      </c>
      <c r="BR910" s="29" t="s">
        <v>8</v>
      </c>
      <c r="BS910" s="29" t="s">
        <v>12572</v>
      </c>
      <c r="BT910" s="29" t="b">
        <v>0</v>
      </c>
      <c r="BU910" s="29" t="b">
        <v>0</v>
      </c>
      <c r="BV910" s="29" t="b">
        <v>0</v>
      </c>
      <c r="BW910" s="29" t="b">
        <v>0</v>
      </c>
      <c r="BX910" s="29" t="b">
        <v>0</v>
      </c>
      <c r="BY910" s="29" t="b">
        <v>1</v>
      </c>
      <c r="BZ910" s="29" t="b">
        <v>1</v>
      </c>
      <c r="CA910" s="29" t="b">
        <v>0</v>
      </c>
      <c r="CB910" s="29">
        <v>1</v>
      </c>
      <c r="CC910" s="29" t="s">
        <v>12573</v>
      </c>
      <c r="CD910" s="29" t="s">
        <v>12574</v>
      </c>
      <c r="CE910" s="29" t="s">
        <v>12575</v>
      </c>
      <c r="CF910" s="29" t="s">
        <v>12576</v>
      </c>
    </row>
    <row r="911" spans="1:84" x14ac:dyDescent="0.25">
      <c r="A911" s="29" t="s">
        <v>12577</v>
      </c>
      <c r="B911" s="29">
        <v>310410942995952</v>
      </c>
      <c r="C911" s="29">
        <v>8.9014103279429894E+19</v>
      </c>
      <c r="D911" s="29">
        <v>353118083539513</v>
      </c>
      <c r="E911" s="29">
        <v>99</v>
      </c>
      <c r="F911" s="29">
        <v>6</v>
      </c>
      <c r="G911" s="29">
        <v>1793</v>
      </c>
      <c r="H911" s="29">
        <v>1793</v>
      </c>
      <c r="I911" s="29" t="s">
        <v>12578</v>
      </c>
      <c r="J911" s="29" t="s">
        <v>12579</v>
      </c>
      <c r="K911" s="50">
        <v>2.37357132488845E+16</v>
      </c>
      <c r="L911" s="50">
        <v>904218457002197</v>
      </c>
      <c r="M911" s="50">
        <v>-3547856408093840</v>
      </c>
      <c r="N911" s="29" t="s">
        <v>18972</v>
      </c>
      <c r="O911" s="29">
        <v>3</v>
      </c>
      <c r="P911" s="29">
        <v>1</v>
      </c>
      <c r="Q911" s="29" t="s">
        <v>19345</v>
      </c>
      <c r="R911" s="29" t="s">
        <v>8</v>
      </c>
      <c r="S911" s="29" t="s">
        <v>8</v>
      </c>
      <c r="T911" s="29" t="s">
        <v>8</v>
      </c>
      <c r="U911" s="29" t="s">
        <v>8</v>
      </c>
      <c r="V911" s="29" t="s">
        <v>8</v>
      </c>
      <c r="W911" s="29" t="s">
        <v>8</v>
      </c>
      <c r="X911" s="29" t="s">
        <v>8</v>
      </c>
      <c r="Y911" s="29" t="s">
        <v>8</v>
      </c>
      <c r="Z911" s="29" t="s">
        <v>8</v>
      </c>
      <c r="AA911" s="29" t="s">
        <v>8</v>
      </c>
      <c r="AB911" s="29" t="s">
        <v>8</v>
      </c>
      <c r="AC911" s="29">
        <v>10</v>
      </c>
      <c r="AD911" s="29" t="s">
        <v>8</v>
      </c>
      <c r="AE911" s="29" t="s">
        <v>8</v>
      </c>
      <c r="AF911" s="29" t="s">
        <v>8</v>
      </c>
      <c r="AG911" s="29" t="s">
        <v>8</v>
      </c>
      <c r="AH911" s="29" t="s">
        <v>8</v>
      </c>
      <c r="AI911" s="29" t="s">
        <v>8</v>
      </c>
      <c r="AJ911" s="29" t="s">
        <v>8</v>
      </c>
      <c r="AK911" s="29" t="s">
        <v>8</v>
      </c>
      <c r="AL911" s="29" t="s">
        <v>8</v>
      </c>
      <c r="AM911" s="29" t="s">
        <v>8</v>
      </c>
      <c r="AN911" s="29" t="s">
        <v>8</v>
      </c>
      <c r="AO911" s="29" t="s">
        <v>8</v>
      </c>
      <c r="AP911" s="29" t="s">
        <v>8</v>
      </c>
      <c r="AQ911" s="29" t="s">
        <v>8</v>
      </c>
      <c r="AR911" s="29" t="s">
        <v>8</v>
      </c>
      <c r="AS911" s="29" t="s">
        <v>8</v>
      </c>
      <c r="AT911" s="29" t="s">
        <v>8</v>
      </c>
      <c r="AU911" s="29" t="s">
        <v>8</v>
      </c>
      <c r="AV911" s="29" t="s">
        <v>8</v>
      </c>
      <c r="AW911" s="29" t="s">
        <v>8</v>
      </c>
      <c r="AX911" s="29" t="s">
        <v>8</v>
      </c>
      <c r="AY911" s="29" t="s">
        <v>8</v>
      </c>
      <c r="AZ911" s="29" t="s">
        <v>8</v>
      </c>
      <c r="BA911" s="29" t="s">
        <v>8</v>
      </c>
      <c r="BB911" s="29" t="s">
        <v>8</v>
      </c>
      <c r="BC911" s="29" t="s">
        <v>8</v>
      </c>
      <c r="BD911" s="29" t="s">
        <v>8</v>
      </c>
      <c r="BE911" s="29" t="s">
        <v>8</v>
      </c>
      <c r="BF911" s="29" t="s">
        <v>8</v>
      </c>
      <c r="BG911" s="29" t="s">
        <v>8</v>
      </c>
      <c r="BH911" s="29" t="s">
        <v>8</v>
      </c>
      <c r="BI911" s="29" t="s">
        <v>8</v>
      </c>
      <c r="BJ911" s="29" t="s">
        <v>8</v>
      </c>
      <c r="BK911" s="29" t="s">
        <v>8</v>
      </c>
      <c r="BL911" s="29" t="s">
        <v>8</v>
      </c>
      <c r="BM911" s="29" t="s">
        <v>8</v>
      </c>
      <c r="BN911" s="29" t="s">
        <v>8</v>
      </c>
      <c r="BO911" s="29" t="s">
        <v>8</v>
      </c>
      <c r="BP911" s="29" t="s">
        <v>8</v>
      </c>
      <c r="BQ911" s="29" t="s">
        <v>8</v>
      </c>
      <c r="BR911" s="29" t="s">
        <v>8</v>
      </c>
      <c r="BS911" s="29" t="s">
        <v>1001</v>
      </c>
      <c r="BT911" s="29" t="b">
        <v>0</v>
      </c>
      <c r="BU911" s="29" t="b">
        <v>0</v>
      </c>
      <c r="BV911" s="29" t="b">
        <v>0</v>
      </c>
      <c r="BW911" s="29" t="b">
        <v>0</v>
      </c>
      <c r="BX911" s="29" t="b">
        <v>0</v>
      </c>
      <c r="BY911" s="29" t="b">
        <v>1</v>
      </c>
      <c r="BZ911" s="29" t="b">
        <v>1</v>
      </c>
      <c r="CA911" s="29" t="b">
        <v>0</v>
      </c>
      <c r="CB911" s="29">
        <v>1</v>
      </c>
      <c r="CC911" s="29" t="s">
        <v>12580</v>
      </c>
      <c r="CD911" s="29" t="s">
        <v>12581</v>
      </c>
      <c r="CE911" s="41" t="s">
        <v>12582</v>
      </c>
      <c r="CF911" s="29" t="s">
        <v>12583</v>
      </c>
    </row>
    <row r="912" spans="1:84" x14ac:dyDescent="0.25">
      <c r="A912" s="29" t="s">
        <v>12584</v>
      </c>
      <c r="B912" s="29">
        <v>310410942995952</v>
      </c>
      <c r="C912" s="29">
        <v>8.9014103279429894E+19</v>
      </c>
      <c r="D912" s="29">
        <v>353118083539513</v>
      </c>
      <c r="E912" s="29">
        <v>99</v>
      </c>
      <c r="F912" s="29">
        <v>6</v>
      </c>
      <c r="G912" s="29">
        <v>1794</v>
      </c>
      <c r="H912" s="29">
        <v>1794</v>
      </c>
      <c r="I912" s="29" t="s">
        <v>12585</v>
      </c>
      <c r="J912" s="29" t="s">
        <v>12586</v>
      </c>
      <c r="K912" s="50">
        <v>2.37370457851959E+16</v>
      </c>
      <c r="L912" s="50">
        <v>9042118224489200</v>
      </c>
      <c r="M912" s="50">
        <v>-2.80424000427826E+16</v>
      </c>
      <c r="N912" s="29" t="s">
        <v>18977</v>
      </c>
      <c r="O912" s="29">
        <v>3</v>
      </c>
      <c r="P912" s="29">
        <v>1</v>
      </c>
      <c r="Q912" s="29" t="s">
        <v>19336</v>
      </c>
      <c r="R912" s="29" t="s">
        <v>8</v>
      </c>
      <c r="S912" s="29" t="s">
        <v>8</v>
      </c>
      <c r="T912" s="29" t="s">
        <v>8</v>
      </c>
      <c r="U912" s="29" t="s">
        <v>8</v>
      </c>
      <c r="V912" s="29" t="s">
        <v>8</v>
      </c>
      <c r="W912" s="29" t="s">
        <v>8</v>
      </c>
      <c r="X912" s="29" t="s">
        <v>8</v>
      </c>
      <c r="Y912" s="29" t="s">
        <v>8</v>
      </c>
      <c r="Z912" s="29" t="s">
        <v>8</v>
      </c>
      <c r="AA912" s="29" t="s">
        <v>8</v>
      </c>
      <c r="AB912" s="29" t="s">
        <v>8</v>
      </c>
      <c r="AC912" s="29">
        <v>10</v>
      </c>
      <c r="AD912" s="29" t="s">
        <v>8</v>
      </c>
      <c r="AE912" s="29" t="s">
        <v>8</v>
      </c>
      <c r="AF912" s="29" t="s">
        <v>8</v>
      </c>
      <c r="AG912" s="29" t="s">
        <v>8</v>
      </c>
      <c r="AH912" s="29" t="s">
        <v>8</v>
      </c>
      <c r="AI912" s="29" t="s">
        <v>8</v>
      </c>
      <c r="AJ912" s="29" t="s">
        <v>8</v>
      </c>
      <c r="AK912" s="29" t="s">
        <v>8</v>
      </c>
      <c r="AL912" s="29" t="s">
        <v>8</v>
      </c>
      <c r="AM912" s="29" t="s">
        <v>8</v>
      </c>
      <c r="AN912" s="29" t="s">
        <v>8</v>
      </c>
      <c r="AO912" s="29" t="s">
        <v>8</v>
      </c>
      <c r="AP912" s="29" t="s">
        <v>8</v>
      </c>
      <c r="AQ912" s="29" t="s">
        <v>8</v>
      </c>
      <c r="AR912" s="29" t="s">
        <v>8</v>
      </c>
      <c r="AS912" s="29" t="s">
        <v>8</v>
      </c>
      <c r="AT912" s="29" t="s">
        <v>8</v>
      </c>
      <c r="AU912" s="29" t="s">
        <v>8</v>
      </c>
      <c r="AV912" s="29" t="s">
        <v>8</v>
      </c>
      <c r="AW912" s="29" t="s">
        <v>8</v>
      </c>
      <c r="AX912" s="29" t="s">
        <v>8</v>
      </c>
      <c r="AY912" s="29" t="s">
        <v>8</v>
      </c>
      <c r="AZ912" s="29" t="s">
        <v>8</v>
      </c>
      <c r="BA912" s="29" t="s">
        <v>8</v>
      </c>
      <c r="BB912" s="29" t="s">
        <v>8</v>
      </c>
      <c r="BC912" s="29" t="s">
        <v>8</v>
      </c>
      <c r="BD912" s="29" t="s">
        <v>8</v>
      </c>
      <c r="BE912" s="29" t="s">
        <v>8</v>
      </c>
      <c r="BF912" s="29" t="s">
        <v>8</v>
      </c>
      <c r="BG912" s="29" t="s">
        <v>8</v>
      </c>
      <c r="BH912" s="29" t="s">
        <v>8</v>
      </c>
      <c r="BI912" s="29" t="s">
        <v>8</v>
      </c>
      <c r="BJ912" s="29" t="s">
        <v>8</v>
      </c>
      <c r="BK912" s="29" t="s">
        <v>8</v>
      </c>
      <c r="BL912" s="29" t="s">
        <v>8</v>
      </c>
      <c r="BM912" s="29" t="s">
        <v>8</v>
      </c>
      <c r="BN912" s="29" t="s">
        <v>8</v>
      </c>
      <c r="BO912" s="29" t="s">
        <v>8</v>
      </c>
      <c r="BP912" s="29" t="s">
        <v>8</v>
      </c>
      <c r="BQ912" s="29" t="s">
        <v>8</v>
      </c>
      <c r="BR912" s="29" t="s">
        <v>8</v>
      </c>
      <c r="BS912" s="29" t="s">
        <v>1001</v>
      </c>
      <c r="BT912" s="29" t="b">
        <v>0</v>
      </c>
      <c r="BU912" s="29" t="b">
        <v>0</v>
      </c>
      <c r="BV912" s="29" t="b">
        <v>0</v>
      </c>
      <c r="BW912" s="29" t="b">
        <v>0</v>
      </c>
      <c r="BX912" s="29" t="b">
        <v>0</v>
      </c>
      <c r="BY912" s="29" t="b">
        <v>1</v>
      </c>
      <c r="BZ912" s="29" t="b">
        <v>1</v>
      </c>
      <c r="CA912" s="29" t="b">
        <v>0</v>
      </c>
      <c r="CB912" s="29">
        <v>1</v>
      </c>
      <c r="CC912" s="29" t="s">
        <v>12587</v>
      </c>
      <c r="CD912" s="29" t="s">
        <v>12588</v>
      </c>
      <c r="CE912" s="29" t="s">
        <v>12589</v>
      </c>
      <c r="CF912" s="29" t="s">
        <v>12590</v>
      </c>
    </row>
    <row r="913" spans="1:84" x14ac:dyDescent="0.25">
      <c r="A913" s="29" t="s">
        <v>12591</v>
      </c>
      <c r="B913" s="29">
        <v>310410942995952</v>
      </c>
      <c r="C913" s="29">
        <v>8.9014103279429894E+19</v>
      </c>
      <c r="D913" s="29">
        <v>353118083539513</v>
      </c>
      <c r="E913" s="29">
        <v>99</v>
      </c>
      <c r="F913" s="29">
        <v>6</v>
      </c>
      <c r="G913" s="29">
        <v>1796</v>
      </c>
      <c r="H913" s="29">
        <v>1796</v>
      </c>
      <c r="I913" s="29" t="s">
        <v>12592</v>
      </c>
      <c r="J913" s="29" t="s">
        <v>12593</v>
      </c>
      <c r="K913" s="50">
        <v>2373619946904030</v>
      </c>
      <c r="L913" s="50">
        <v>9041982567031500</v>
      </c>
      <c r="M913" s="50">
        <v>-4568405812580600</v>
      </c>
      <c r="N913" s="29" t="s">
        <v>18977</v>
      </c>
      <c r="O913" s="29">
        <v>3</v>
      </c>
      <c r="P913" s="29">
        <v>1</v>
      </c>
      <c r="Q913" s="29" t="s">
        <v>19346</v>
      </c>
      <c r="R913" s="29" t="s">
        <v>8</v>
      </c>
      <c r="S913" s="29" t="s">
        <v>8</v>
      </c>
      <c r="T913" s="29" t="s">
        <v>8</v>
      </c>
      <c r="U913" s="29" t="s">
        <v>8</v>
      </c>
      <c r="V913" s="29" t="s">
        <v>8</v>
      </c>
      <c r="W913" s="29" t="s">
        <v>8</v>
      </c>
      <c r="X913" s="29" t="s">
        <v>8</v>
      </c>
      <c r="Y913" s="29" t="s">
        <v>8</v>
      </c>
      <c r="Z913" s="29" t="s">
        <v>8</v>
      </c>
      <c r="AA913" s="29" t="s">
        <v>8</v>
      </c>
      <c r="AB913" s="29" t="s">
        <v>8</v>
      </c>
      <c r="AC913" s="29">
        <v>10</v>
      </c>
      <c r="AD913" s="29" t="s">
        <v>8</v>
      </c>
      <c r="AE913" s="29" t="s">
        <v>8</v>
      </c>
      <c r="AF913" s="29" t="s">
        <v>8</v>
      </c>
      <c r="AG913" s="29" t="s">
        <v>8</v>
      </c>
      <c r="AH913" s="29" t="s">
        <v>8</v>
      </c>
      <c r="AI913" s="29" t="s">
        <v>8</v>
      </c>
      <c r="AJ913" s="29" t="s">
        <v>8</v>
      </c>
      <c r="AK913" s="29" t="s">
        <v>8</v>
      </c>
      <c r="AL913" s="29" t="s">
        <v>8</v>
      </c>
      <c r="AM913" s="29" t="s">
        <v>8</v>
      </c>
      <c r="AN913" s="29" t="s">
        <v>8</v>
      </c>
      <c r="AO913" s="29" t="s">
        <v>8</v>
      </c>
      <c r="AP913" s="29" t="s">
        <v>8</v>
      </c>
      <c r="AQ913" s="29" t="s">
        <v>8</v>
      </c>
      <c r="AR913" s="29" t="s">
        <v>8</v>
      </c>
      <c r="AS913" s="29" t="s">
        <v>8</v>
      </c>
      <c r="AT913" s="29" t="s">
        <v>8</v>
      </c>
      <c r="AU913" s="29" t="s">
        <v>8</v>
      </c>
      <c r="AV913" s="29" t="s">
        <v>8</v>
      </c>
      <c r="AW913" s="29" t="s">
        <v>8</v>
      </c>
      <c r="AX913" s="29" t="s">
        <v>8</v>
      </c>
      <c r="AY913" s="29" t="s">
        <v>8</v>
      </c>
      <c r="AZ913" s="29" t="s">
        <v>8</v>
      </c>
      <c r="BA913" s="29" t="s">
        <v>8</v>
      </c>
      <c r="BB913" s="29" t="s">
        <v>8</v>
      </c>
      <c r="BC913" s="29" t="s">
        <v>8</v>
      </c>
      <c r="BD913" s="29" t="s">
        <v>8</v>
      </c>
      <c r="BE913" s="29" t="s">
        <v>8</v>
      </c>
      <c r="BF913" s="29" t="s">
        <v>8</v>
      </c>
      <c r="BG913" s="29" t="s">
        <v>8</v>
      </c>
      <c r="BH913" s="29" t="s">
        <v>8</v>
      </c>
      <c r="BI913" s="29" t="s">
        <v>8</v>
      </c>
      <c r="BJ913" s="29" t="s">
        <v>8</v>
      </c>
      <c r="BK913" s="29" t="s">
        <v>8</v>
      </c>
      <c r="BL913" s="29" t="s">
        <v>8</v>
      </c>
      <c r="BM913" s="29" t="s">
        <v>8</v>
      </c>
      <c r="BN913" s="29" t="s">
        <v>8</v>
      </c>
      <c r="BO913" s="29" t="s">
        <v>8</v>
      </c>
      <c r="BP913" s="29" t="s">
        <v>8</v>
      </c>
      <c r="BQ913" s="29" t="s">
        <v>8</v>
      </c>
      <c r="BR913" s="29" t="s">
        <v>8</v>
      </c>
      <c r="BS913" s="29" t="s">
        <v>1001</v>
      </c>
      <c r="BT913" s="29" t="b">
        <v>0</v>
      </c>
      <c r="BU913" s="29" t="b">
        <v>0</v>
      </c>
      <c r="BV913" s="29" t="b">
        <v>0</v>
      </c>
      <c r="BW913" s="29" t="b">
        <v>0</v>
      </c>
      <c r="BX913" s="29" t="b">
        <v>0</v>
      </c>
      <c r="BY913" s="29" t="b">
        <v>1</v>
      </c>
      <c r="BZ913" s="29" t="b">
        <v>1</v>
      </c>
      <c r="CA913" s="29" t="b">
        <v>0</v>
      </c>
      <c r="CB913" s="29">
        <v>1</v>
      </c>
      <c r="CC913" s="29" t="s">
        <v>12594</v>
      </c>
      <c r="CD913" s="29" t="s">
        <v>12595</v>
      </c>
      <c r="CE913" s="29" t="s">
        <v>12596</v>
      </c>
      <c r="CF913" s="29" t="s">
        <v>12597</v>
      </c>
    </row>
    <row r="914" spans="1:84" x14ac:dyDescent="0.25">
      <c r="A914" s="29" t="s">
        <v>12598</v>
      </c>
      <c r="B914" s="29">
        <v>310410942995952</v>
      </c>
      <c r="C914" s="29">
        <v>8.9014103279429894E+19</v>
      </c>
      <c r="D914" s="29">
        <v>353118083539513</v>
      </c>
      <c r="E914" s="29">
        <v>99</v>
      </c>
      <c r="F914" s="29">
        <v>6</v>
      </c>
      <c r="G914" s="29">
        <v>1795</v>
      </c>
      <c r="H914" s="29">
        <v>1795</v>
      </c>
      <c r="I914" s="29" t="s">
        <v>12599</v>
      </c>
      <c r="J914" s="29" t="s">
        <v>12600</v>
      </c>
      <c r="K914" s="50">
        <v>2373889913990560</v>
      </c>
      <c r="L914" s="50">
        <v>9042096939870970</v>
      </c>
      <c r="M914" s="50">
        <v>-6521522523578730</v>
      </c>
      <c r="N914" s="29" t="s">
        <v>18977</v>
      </c>
      <c r="O914" s="29">
        <v>3</v>
      </c>
      <c r="P914" s="29">
        <v>1</v>
      </c>
      <c r="Q914" s="29" t="s">
        <v>19347</v>
      </c>
      <c r="R914" s="29" t="s">
        <v>8</v>
      </c>
      <c r="S914" s="29" t="s">
        <v>8</v>
      </c>
      <c r="T914" s="29" t="s">
        <v>8</v>
      </c>
      <c r="U914" s="29" t="s">
        <v>8</v>
      </c>
      <c r="V914" s="29" t="s">
        <v>8</v>
      </c>
      <c r="W914" s="29" t="s">
        <v>8</v>
      </c>
      <c r="X914" s="29" t="s">
        <v>8</v>
      </c>
      <c r="Y914" s="29" t="s">
        <v>8</v>
      </c>
      <c r="Z914" s="29" t="s">
        <v>8</v>
      </c>
      <c r="AA914" s="29" t="s">
        <v>8</v>
      </c>
      <c r="AB914" s="29" t="s">
        <v>8</v>
      </c>
      <c r="AC914" s="29">
        <v>20</v>
      </c>
      <c r="AD914" s="29" t="s">
        <v>8</v>
      </c>
      <c r="AE914" s="29" t="s">
        <v>8</v>
      </c>
      <c r="AF914" s="29" t="s">
        <v>8</v>
      </c>
      <c r="AG914" s="29" t="s">
        <v>8</v>
      </c>
      <c r="AH914" s="29" t="s">
        <v>8</v>
      </c>
      <c r="AI914" s="29" t="s">
        <v>8</v>
      </c>
      <c r="AJ914" s="29" t="s">
        <v>8</v>
      </c>
      <c r="AK914" s="29" t="s">
        <v>8</v>
      </c>
      <c r="AL914" s="29" t="s">
        <v>8</v>
      </c>
      <c r="AM914" s="29" t="s">
        <v>8</v>
      </c>
      <c r="AN914" s="29" t="s">
        <v>8</v>
      </c>
      <c r="AO914" s="29" t="s">
        <v>8</v>
      </c>
      <c r="AP914" s="29" t="s">
        <v>8</v>
      </c>
      <c r="AQ914" s="29" t="s">
        <v>8</v>
      </c>
      <c r="AR914" s="29" t="s">
        <v>8</v>
      </c>
      <c r="AS914" s="29" t="s">
        <v>8</v>
      </c>
      <c r="AT914" s="29" t="s">
        <v>8</v>
      </c>
      <c r="AU914" s="29" t="s">
        <v>8</v>
      </c>
      <c r="AV914" s="29" t="s">
        <v>8</v>
      </c>
      <c r="AW914" s="29" t="s">
        <v>8</v>
      </c>
      <c r="AX914" s="29" t="s">
        <v>8</v>
      </c>
      <c r="AY914" s="29" t="s">
        <v>8</v>
      </c>
      <c r="AZ914" s="29" t="s">
        <v>8</v>
      </c>
      <c r="BA914" s="29" t="s">
        <v>8</v>
      </c>
      <c r="BB914" s="29" t="s">
        <v>8</v>
      </c>
      <c r="BC914" s="29" t="s">
        <v>8</v>
      </c>
      <c r="BD914" s="29" t="s">
        <v>8</v>
      </c>
      <c r="BE914" s="29" t="s">
        <v>8</v>
      </c>
      <c r="BF914" s="29" t="s">
        <v>8</v>
      </c>
      <c r="BG914" s="29" t="s">
        <v>8</v>
      </c>
      <c r="BH914" s="29" t="s">
        <v>8</v>
      </c>
      <c r="BI914" s="29" t="s">
        <v>8</v>
      </c>
      <c r="BJ914" s="29" t="s">
        <v>8</v>
      </c>
      <c r="BK914" s="29" t="s">
        <v>8</v>
      </c>
      <c r="BL914" s="29" t="s">
        <v>8</v>
      </c>
      <c r="BM914" s="29" t="s">
        <v>8</v>
      </c>
      <c r="BN914" s="29" t="s">
        <v>8</v>
      </c>
      <c r="BO914" s="29" t="s">
        <v>8</v>
      </c>
      <c r="BP914" s="29" t="s">
        <v>8</v>
      </c>
      <c r="BQ914" s="29" t="s">
        <v>8</v>
      </c>
      <c r="BR914" s="29" t="s">
        <v>8</v>
      </c>
      <c r="BS914" s="29" t="s">
        <v>11492</v>
      </c>
      <c r="BT914" s="29" t="b">
        <v>0</v>
      </c>
      <c r="BU914" s="29" t="b">
        <v>0</v>
      </c>
      <c r="BV914" s="29" t="b">
        <v>0</v>
      </c>
      <c r="BW914" s="29" t="b">
        <v>0</v>
      </c>
      <c r="BX914" s="29" t="b">
        <v>0</v>
      </c>
      <c r="BY914" s="29" t="b">
        <v>1</v>
      </c>
      <c r="BZ914" s="29" t="b">
        <v>1</v>
      </c>
      <c r="CA914" s="29" t="b">
        <v>0</v>
      </c>
      <c r="CB914" s="29">
        <v>1</v>
      </c>
      <c r="CC914" s="29" t="s">
        <v>12601</v>
      </c>
      <c r="CD914" s="29" t="s">
        <v>12602</v>
      </c>
      <c r="CE914" s="29" t="s">
        <v>12603</v>
      </c>
      <c r="CF914" s="29" t="s">
        <v>12604</v>
      </c>
    </row>
    <row r="915" spans="1:84" x14ac:dyDescent="0.25">
      <c r="A915" s="29" t="s">
        <v>12605</v>
      </c>
      <c r="B915" s="29">
        <v>310410946642114</v>
      </c>
      <c r="C915" s="29">
        <v>8.9014103279466398E+19</v>
      </c>
      <c r="D915" s="29">
        <v>353118084379430</v>
      </c>
      <c r="E915" s="29">
        <v>77</v>
      </c>
      <c r="F915" s="29">
        <v>6</v>
      </c>
      <c r="G915" s="29">
        <v>1778</v>
      </c>
      <c r="H915" s="29">
        <v>1778</v>
      </c>
      <c r="I915" s="29" t="s">
        <v>12606</v>
      </c>
      <c r="J915" s="29" t="s">
        <v>12607</v>
      </c>
      <c r="K915" s="50">
        <v>2.37071192714694E+16</v>
      </c>
      <c r="L915" s="50">
        <v>904258550302105</v>
      </c>
      <c r="M915" s="50">
        <v>-4032493722636340</v>
      </c>
      <c r="N915" s="29" t="s">
        <v>18977</v>
      </c>
      <c r="O915" s="29">
        <v>3</v>
      </c>
      <c r="P915" s="29">
        <v>1</v>
      </c>
      <c r="Q915" s="29" t="s">
        <v>19348</v>
      </c>
      <c r="R915" s="29" t="s">
        <v>8</v>
      </c>
      <c r="S915" s="29" t="s">
        <v>8</v>
      </c>
      <c r="T915" s="29" t="s">
        <v>8</v>
      </c>
      <c r="U915" s="29" t="s">
        <v>8</v>
      </c>
      <c r="V915" s="29" t="s">
        <v>8</v>
      </c>
      <c r="W915" s="29" t="s">
        <v>8</v>
      </c>
      <c r="X915" s="29" t="s">
        <v>8</v>
      </c>
      <c r="Y915" s="29" t="s">
        <v>8</v>
      </c>
      <c r="Z915" s="29" t="s">
        <v>8</v>
      </c>
      <c r="AA915" s="29" t="s">
        <v>8</v>
      </c>
      <c r="AB915" s="29" t="s">
        <v>8</v>
      </c>
      <c r="AC915" s="29">
        <v>5</v>
      </c>
      <c r="AD915" s="29" t="s">
        <v>8</v>
      </c>
      <c r="AE915" s="29" t="s">
        <v>8</v>
      </c>
      <c r="AF915" s="29" t="s">
        <v>8</v>
      </c>
      <c r="AG915" s="29" t="s">
        <v>8</v>
      </c>
      <c r="AH915" s="29" t="s">
        <v>8</v>
      </c>
      <c r="AI915" s="29" t="s">
        <v>8</v>
      </c>
      <c r="AJ915" s="29" t="s">
        <v>8</v>
      </c>
      <c r="AK915" s="29" t="s">
        <v>8</v>
      </c>
      <c r="AL915" s="29" t="s">
        <v>8</v>
      </c>
      <c r="AM915" s="29" t="s">
        <v>8</v>
      </c>
      <c r="AN915" s="29" t="s">
        <v>8</v>
      </c>
      <c r="AO915" s="29" t="s">
        <v>8</v>
      </c>
      <c r="AP915" s="29" t="s">
        <v>8</v>
      </c>
      <c r="AQ915" s="29" t="s">
        <v>8</v>
      </c>
      <c r="AR915" s="29" t="s">
        <v>8</v>
      </c>
      <c r="AS915" s="29" t="s">
        <v>8</v>
      </c>
      <c r="AT915" s="29" t="s">
        <v>8</v>
      </c>
      <c r="AU915" s="29" t="s">
        <v>8</v>
      </c>
      <c r="AV915" s="29" t="s">
        <v>8</v>
      </c>
      <c r="AW915" s="29" t="s">
        <v>8</v>
      </c>
      <c r="AX915" s="29" t="s">
        <v>8</v>
      </c>
      <c r="AY915" s="29" t="s">
        <v>8</v>
      </c>
      <c r="AZ915" s="29" t="s">
        <v>8</v>
      </c>
      <c r="BA915" s="29" t="s">
        <v>8</v>
      </c>
      <c r="BB915" s="29" t="s">
        <v>8</v>
      </c>
      <c r="BC915" s="29" t="s">
        <v>8</v>
      </c>
      <c r="BD915" s="29" t="s">
        <v>8</v>
      </c>
      <c r="BE915" s="29" t="s">
        <v>8</v>
      </c>
      <c r="BF915" s="29" t="s">
        <v>8</v>
      </c>
      <c r="BG915" s="29" t="s">
        <v>8</v>
      </c>
      <c r="BH915" s="29" t="s">
        <v>8</v>
      </c>
      <c r="BI915" s="29" t="s">
        <v>8</v>
      </c>
      <c r="BJ915" s="29" t="s">
        <v>8</v>
      </c>
      <c r="BK915" s="29" t="s">
        <v>8</v>
      </c>
      <c r="BL915" s="29" t="s">
        <v>8</v>
      </c>
      <c r="BM915" s="29" t="s">
        <v>8</v>
      </c>
      <c r="BN915" s="29" t="s">
        <v>8</v>
      </c>
      <c r="BO915" s="29" t="s">
        <v>8</v>
      </c>
      <c r="BP915" s="29" t="s">
        <v>8</v>
      </c>
      <c r="BQ915" s="29" t="s">
        <v>8</v>
      </c>
      <c r="BR915" s="29" t="s">
        <v>8</v>
      </c>
      <c r="BS915" s="29" t="s">
        <v>11492</v>
      </c>
      <c r="BT915" s="29" t="b">
        <v>1</v>
      </c>
      <c r="BU915" s="29" t="b">
        <v>1</v>
      </c>
      <c r="BV915" s="29" t="b">
        <v>0</v>
      </c>
      <c r="BW915" s="29" t="b">
        <v>0</v>
      </c>
      <c r="BX915" s="29" t="b">
        <v>0</v>
      </c>
      <c r="BY915" s="29" t="b">
        <v>0</v>
      </c>
      <c r="BZ915" s="29" t="b">
        <v>0</v>
      </c>
      <c r="CA915" s="29" t="b">
        <v>0</v>
      </c>
      <c r="CB915" s="29">
        <v>1</v>
      </c>
      <c r="CC915" s="29" t="s">
        <v>12608</v>
      </c>
      <c r="CD915" s="29" t="s">
        <v>12609</v>
      </c>
      <c r="CE915" s="29" t="s">
        <v>12610</v>
      </c>
      <c r="CF915" s="29" t="s">
        <v>12611</v>
      </c>
    </row>
    <row r="916" spans="1:84" x14ac:dyDescent="0.25">
      <c r="A916" s="29" t="s">
        <v>12612</v>
      </c>
      <c r="B916" s="29">
        <v>310410946642114</v>
      </c>
      <c r="C916" s="29">
        <v>8.9014103279466398E+19</v>
      </c>
      <c r="D916" s="29">
        <v>353118084379430</v>
      </c>
      <c r="E916" s="29">
        <v>77</v>
      </c>
      <c r="F916" s="29">
        <v>6</v>
      </c>
      <c r="G916" s="29">
        <v>1779</v>
      </c>
      <c r="H916" s="29">
        <v>1779</v>
      </c>
      <c r="I916" s="29" t="s">
        <v>12613</v>
      </c>
      <c r="J916" s="29" t="s">
        <v>12614</v>
      </c>
      <c r="K916" s="50">
        <v>2.37057239901408E+16</v>
      </c>
      <c r="L916" s="50">
        <v>9042663698324690</v>
      </c>
      <c r="M916" s="50">
        <v>-3.39312675672604E+16</v>
      </c>
      <c r="N916" s="29" t="s">
        <v>18972</v>
      </c>
      <c r="O916" s="29">
        <v>3</v>
      </c>
      <c r="P916" s="29">
        <v>1</v>
      </c>
      <c r="Q916" s="29" t="s">
        <v>19298</v>
      </c>
      <c r="R916" s="29" t="s">
        <v>8</v>
      </c>
      <c r="S916" s="29" t="s">
        <v>8</v>
      </c>
      <c r="T916" s="29" t="s">
        <v>8</v>
      </c>
      <c r="U916" s="29" t="s">
        <v>8</v>
      </c>
      <c r="V916" s="29" t="s">
        <v>8</v>
      </c>
      <c r="W916" s="29" t="s">
        <v>8</v>
      </c>
      <c r="X916" s="29" t="s">
        <v>8</v>
      </c>
      <c r="Y916" s="29" t="s">
        <v>8</v>
      </c>
      <c r="Z916" s="29" t="s">
        <v>8</v>
      </c>
      <c r="AA916" s="29" t="s">
        <v>8</v>
      </c>
      <c r="AB916" s="29" t="s">
        <v>8</v>
      </c>
      <c r="AC916" s="29">
        <v>10</v>
      </c>
      <c r="AD916" s="29" t="s">
        <v>8</v>
      </c>
      <c r="AE916" s="29" t="s">
        <v>8</v>
      </c>
      <c r="AF916" s="29" t="s">
        <v>8</v>
      </c>
      <c r="AG916" s="29" t="s">
        <v>8</v>
      </c>
      <c r="AH916" s="29" t="s">
        <v>8</v>
      </c>
      <c r="AI916" s="29" t="s">
        <v>8</v>
      </c>
      <c r="AJ916" s="29" t="s">
        <v>8</v>
      </c>
      <c r="AK916" s="29" t="s">
        <v>8</v>
      </c>
      <c r="AL916" s="29" t="s">
        <v>8</v>
      </c>
      <c r="AM916" s="29" t="s">
        <v>8</v>
      </c>
      <c r="AN916" s="29" t="s">
        <v>8</v>
      </c>
      <c r="AO916" s="29" t="s">
        <v>8</v>
      </c>
      <c r="AP916" s="29" t="s">
        <v>8</v>
      </c>
      <c r="AQ916" s="29" t="s">
        <v>8</v>
      </c>
      <c r="AR916" s="29" t="s">
        <v>8</v>
      </c>
      <c r="AS916" s="29" t="s">
        <v>8</v>
      </c>
      <c r="AT916" s="29" t="s">
        <v>8</v>
      </c>
      <c r="AU916" s="29" t="s">
        <v>8</v>
      </c>
      <c r="AV916" s="29" t="s">
        <v>8</v>
      </c>
      <c r="AW916" s="29" t="s">
        <v>8</v>
      </c>
      <c r="AX916" s="29" t="s">
        <v>8</v>
      </c>
      <c r="AY916" s="29" t="s">
        <v>8</v>
      </c>
      <c r="AZ916" s="29" t="s">
        <v>8</v>
      </c>
      <c r="BA916" s="29" t="s">
        <v>8</v>
      </c>
      <c r="BB916" s="29" t="s">
        <v>8</v>
      </c>
      <c r="BC916" s="29" t="s">
        <v>8</v>
      </c>
      <c r="BD916" s="29" t="s">
        <v>8</v>
      </c>
      <c r="BE916" s="29" t="s">
        <v>8</v>
      </c>
      <c r="BF916" s="29" t="s">
        <v>8</v>
      </c>
      <c r="BG916" s="29" t="s">
        <v>8</v>
      </c>
      <c r="BH916" s="29" t="s">
        <v>8</v>
      </c>
      <c r="BI916" s="29" t="s">
        <v>8</v>
      </c>
      <c r="BJ916" s="29" t="s">
        <v>8</v>
      </c>
      <c r="BK916" s="29" t="s">
        <v>8</v>
      </c>
      <c r="BL916" s="29" t="s">
        <v>8</v>
      </c>
      <c r="BM916" s="29" t="s">
        <v>8</v>
      </c>
      <c r="BN916" s="29" t="s">
        <v>8</v>
      </c>
      <c r="BO916" s="29" t="s">
        <v>8</v>
      </c>
      <c r="BP916" s="29" t="s">
        <v>8</v>
      </c>
      <c r="BQ916" s="29" t="s">
        <v>8</v>
      </c>
      <c r="BR916" s="29" t="s">
        <v>8</v>
      </c>
      <c r="BS916" s="29" t="s">
        <v>11492</v>
      </c>
      <c r="BT916" s="29" t="b">
        <v>1</v>
      </c>
      <c r="BU916" s="29" t="b">
        <v>1</v>
      </c>
      <c r="BV916" s="29" t="b">
        <v>0</v>
      </c>
      <c r="BW916" s="29" t="b">
        <v>0</v>
      </c>
      <c r="BX916" s="29" t="b">
        <v>0</v>
      </c>
      <c r="BY916" s="29" t="b">
        <v>0</v>
      </c>
      <c r="BZ916" s="29" t="b">
        <v>0</v>
      </c>
      <c r="CA916" s="29" t="b">
        <v>0</v>
      </c>
      <c r="CB916" s="29">
        <v>1</v>
      </c>
      <c r="CC916" s="29" t="s">
        <v>12615</v>
      </c>
      <c r="CD916" s="29" t="s">
        <v>12616</v>
      </c>
      <c r="CE916" s="29" t="s">
        <v>12617</v>
      </c>
      <c r="CF916" s="29" t="s">
        <v>12618</v>
      </c>
    </row>
    <row r="917" spans="1:84" x14ac:dyDescent="0.25">
      <c r="A917" s="29" t="s">
        <v>12591</v>
      </c>
      <c r="B917" s="29">
        <v>310410942995952</v>
      </c>
      <c r="C917" s="29">
        <v>8.9014103279429894E+19</v>
      </c>
      <c r="D917" s="29">
        <v>353118083539513</v>
      </c>
      <c r="E917" s="29">
        <v>99</v>
      </c>
      <c r="F917" s="29">
        <v>6</v>
      </c>
      <c r="G917" s="29">
        <v>1796</v>
      </c>
      <c r="H917" s="29">
        <v>1796</v>
      </c>
      <c r="I917" s="29" t="s">
        <v>12592</v>
      </c>
      <c r="J917" s="29" t="s">
        <v>12593</v>
      </c>
      <c r="K917" s="50">
        <v>2373619946904030</v>
      </c>
      <c r="L917" s="50">
        <v>9041982567031500</v>
      </c>
      <c r="M917" s="50">
        <v>-4568405812580600</v>
      </c>
      <c r="N917" s="29" t="s">
        <v>18977</v>
      </c>
      <c r="O917" s="29">
        <v>3</v>
      </c>
      <c r="P917" s="29">
        <v>1</v>
      </c>
      <c r="Q917" s="29" t="s">
        <v>19346</v>
      </c>
      <c r="R917" s="29" t="s">
        <v>8</v>
      </c>
      <c r="S917" s="29" t="s">
        <v>8</v>
      </c>
      <c r="T917" s="29" t="s">
        <v>8</v>
      </c>
      <c r="U917" s="29" t="s">
        <v>8</v>
      </c>
      <c r="V917" s="29" t="s">
        <v>8</v>
      </c>
      <c r="W917" s="29" t="s">
        <v>8</v>
      </c>
      <c r="X917" s="29" t="s">
        <v>8</v>
      </c>
      <c r="Y917" s="29" t="s">
        <v>8</v>
      </c>
      <c r="Z917" s="29" t="s">
        <v>8</v>
      </c>
      <c r="AA917" s="29" t="s">
        <v>8</v>
      </c>
      <c r="AB917" s="29" t="s">
        <v>8</v>
      </c>
      <c r="AC917" s="29">
        <v>10</v>
      </c>
      <c r="AD917" s="29" t="s">
        <v>8</v>
      </c>
      <c r="AE917" s="29" t="s">
        <v>8</v>
      </c>
      <c r="AF917" s="29" t="s">
        <v>8</v>
      </c>
      <c r="AG917" s="29" t="s">
        <v>8</v>
      </c>
      <c r="AH917" s="29" t="s">
        <v>8</v>
      </c>
      <c r="AI917" s="29" t="s">
        <v>8</v>
      </c>
      <c r="AJ917" s="29" t="s">
        <v>8</v>
      </c>
      <c r="AK917" s="29" t="s">
        <v>8</v>
      </c>
      <c r="AL917" s="29" t="s">
        <v>8</v>
      </c>
      <c r="AM917" s="29" t="s">
        <v>8</v>
      </c>
      <c r="AN917" s="29" t="s">
        <v>8</v>
      </c>
      <c r="AO917" s="29" t="s">
        <v>8</v>
      </c>
      <c r="AP917" s="29" t="s">
        <v>8</v>
      </c>
      <c r="AQ917" s="29" t="s">
        <v>8</v>
      </c>
      <c r="AR917" s="29" t="s">
        <v>8</v>
      </c>
      <c r="AS917" s="29" t="s">
        <v>8</v>
      </c>
      <c r="AT917" s="29" t="s">
        <v>8</v>
      </c>
      <c r="AU917" s="29" t="s">
        <v>8</v>
      </c>
      <c r="AV917" s="29" t="s">
        <v>8</v>
      </c>
      <c r="AW917" s="29" t="s">
        <v>8</v>
      </c>
      <c r="AX917" s="29" t="s">
        <v>8</v>
      </c>
      <c r="AY917" s="29" t="s">
        <v>8</v>
      </c>
      <c r="AZ917" s="29" t="s">
        <v>8</v>
      </c>
      <c r="BA917" s="29" t="s">
        <v>8</v>
      </c>
      <c r="BB917" s="29" t="s">
        <v>8</v>
      </c>
      <c r="BC917" s="29" t="s">
        <v>8</v>
      </c>
      <c r="BD917" s="29" t="s">
        <v>8</v>
      </c>
      <c r="BE917" s="29" t="s">
        <v>8</v>
      </c>
      <c r="BF917" s="29" t="s">
        <v>8</v>
      </c>
      <c r="BG917" s="29" t="s">
        <v>8</v>
      </c>
      <c r="BH917" s="29" t="s">
        <v>8</v>
      </c>
      <c r="BI917" s="29" t="s">
        <v>8</v>
      </c>
      <c r="BJ917" s="29" t="s">
        <v>8</v>
      </c>
      <c r="BK917" s="29" t="s">
        <v>8</v>
      </c>
      <c r="BL917" s="29" t="s">
        <v>8</v>
      </c>
      <c r="BM917" s="29" t="s">
        <v>8</v>
      </c>
      <c r="BN917" s="29" t="s">
        <v>8</v>
      </c>
      <c r="BO917" s="29" t="s">
        <v>8</v>
      </c>
      <c r="BP917" s="29" t="s">
        <v>8</v>
      </c>
      <c r="BQ917" s="29" t="s">
        <v>8</v>
      </c>
      <c r="BR917" s="29" t="s">
        <v>8</v>
      </c>
      <c r="BS917" s="29" t="s">
        <v>1001</v>
      </c>
      <c r="BT917" s="29" t="b">
        <v>0</v>
      </c>
      <c r="BU917" s="29" t="b">
        <v>0</v>
      </c>
      <c r="BV917" s="29" t="b">
        <v>0</v>
      </c>
      <c r="BW917" s="29" t="b">
        <v>0</v>
      </c>
      <c r="BX917" s="29" t="b">
        <v>0</v>
      </c>
      <c r="BY917" s="29" t="b">
        <v>1</v>
      </c>
      <c r="BZ917" s="29" t="b">
        <v>1</v>
      </c>
      <c r="CA917" s="29" t="b">
        <v>0</v>
      </c>
      <c r="CB917" s="29">
        <v>1</v>
      </c>
      <c r="CC917" s="29" t="s">
        <v>12619</v>
      </c>
      <c r="CD917" s="29" t="s">
        <v>12620</v>
      </c>
      <c r="CE917" s="29" t="s">
        <v>12621</v>
      </c>
      <c r="CF917" s="29" t="s">
        <v>12622</v>
      </c>
    </row>
    <row r="918" spans="1:84" x14ac:dyDescent="0.25">
      <c r="A918" s="29" t="s">
        <v>12623</v>
      </c>
      <c r="B918" s="29">
        <v>310410946642114</v>
      </c>
      <c r="C918" s="29">
        <v>8.9014103279466398E+19</v>
      </c>
      <c r="D918" s="29">
        <v>353118084379430</v>
      </c>
      <c r="E918" s="29">
        <v>77</v>
      </c>
      <c r="F918" s="29">
        <v>6</v>
      </c>
      <c r="G918" s="29">
        <v>1780</v>
      </c>
      <c r="H918" s="29">
        <v>1780</v>
      </c>
      <c r="I918" s="29" t="s">
        <v>12624</v>
      </c>
      <c r="J918" s="29" t="s">
        <v>12625</v>
      </c>
      <c r="K918" s="50">
        <v>2.37050983700743E+16</v>
      </c>
      <c r="L918" s="50">
        <v>9042683118048440</v>
      </c>
      <c r="M918" s="50">
        <v>-5444944755139850</v>
      </c>
      <c r="N918" s="29" t="s">
        <v>18972</v>
      </c>
      <c r="O918" s="29">
        <v>3</v>
      </c>
      <c r="P918" s="29">
        <v>1</v>
      </c>
      <c r="Q918" s="29" t="s">
        <v>19336</v>
      </c>
      <c r="R918" s="29" t="s">
        <v>8</v>
      </c>
      <c r="S918" s="29" t="s">
        <v>8</v>
      </c>
      <c r="T918" s="29" t="s">
        <v>8</v>
      </c>
      <c r="U918" s="29" t="s">
        <v>8</v>
      </c>
      <c r="V918" s="29" t="s">
        <v>8</v>
      </c>
      <c r="W918" s="29" t="s">
        <v>8</v>
      </c>
      <c r="X918" s="29" t="s">
        <v>8</v>
      </c>
      <c r="Y918" s="29" t="s">
        <v>8</v>
      </c>
      <c r="Z918" s="29" t="s">
        <v>8</v>
      </c>
      <c r="AA918" s="29" t="s">
        <v>8</v>
      </c>
      <c r="AB918" s="29" t="s">
        <v>8</v>
      </c>
      <c r="AC918" s="29">
        <v>15</v>
      </c>
      <c r="AD918" s="29" t="s">
        <v>8</v>
      </c>
      <c r="AE918" s="29" t="s">
        <v>8</v>
      </c>
      <c r="AF918" s="29" t="s">
        <v>8</v>
      </c>
      <c r="AG918" s="29" t="s">
        <v>8</v>
      </c>
      <c r="AH918" s="29" t="s">
        <v>8</v>
      </c>
      <c r="AI918" s="29" t="s">
        <v>8</v>
      </c>
      <c r="AJ918" s="29" t="s">
        <v>8</v>
      </c>
      <c r="AK918" s="29" t="s">
        <v>8</v>
      </c>
      <c r="AL918" s="29" t="s">
        <v>8</v>
      </c>
      <c r="AM918" s="29" t="s">
        <v>8</v>
      </c>
      <c r="AN918" s="29" t="s">
        <v>8</v>
      </c>
      <c r="AO918" s="29" t="s">
        <v>8</v>
      </c>
      <c r="AP918" s="29" t="s">
        <v>8</v>
      </c>
      <c r="AQ918" s="29" t="s">
        <v>8</v>
      </c>
      <c r="AR918" s="29" t="s">
        <v>8</v>
      </c>
      <c r="AS918" s="29" t="s">
        <v>8</v>
      </c>
      <c r="AT918" s="29" t="s">
        <v>8</v>
      </c>
      <c r="AU918" s="29" t="s">
        <v>8</v>
      </c>
      <c r="AV918" s="29" t="s">
        <v>8</v>
      </c>
      <c r="AW918" s="29" t="s">
        <v>8</v>
      </c>
      <c r="AX918" s="29" t="s">
        <v>8</v>
      </c>
      <c r="AY918" s="29" t="s">
        <v>8</v>
      </c>
      <c r="AZ918" s="29" t="s">
        <v>8</v>
      </c>
      <c r="BA918" s="29" t="s">
        <v>8</v>
      </c>
      <c r="BB918" s="29" t="s">
        <v>8</v>
      </c>
      <c r="BC918" s="29" t="s">
        <v>8</v>
      </c>
      <c r="BD918" s="29" t="s">
        <v>8</v>
      </c>
      <c r="BE918" s="29" t="s">
        <v>8</v>
      </c>
      <c r="BF918" s="29" t="s">
        <v>8</v>
      </c>
      <c r="BG918" s="29" t="s">
        <v>8</v>
      </c>
      <c r="BH918" s="29" t="s">
        <v>8</v>
      </c>
      <c r="BI918" s="29" t="s">
        <v>8</v>
      </c>
      <c r="BJ918" s="29" t="s">
        <v>8</v>
      </c>
      <c r="BK918" s="29" t="s">
        <v>8</v>
      </c>
      <c r="BL918" s="29" t="s">
        <v>8</v>
      </c>
      <c r="BM918" s="29" t="s">
        <v>8</v>
      </c>
      <c r="BN918" s="29" t="s">
        <v>8</v>
      </c>
      <c r="BO918" s="29" t="s">
        <v>8</v>
      </c>
      <c r="BP918" s="29" t="s">
        <v>8</v>
      </c>
      <c r="BQ918" s="29" t="s">
        <v>8</v>
      </c>
      <c r="BR918" s="29" t="s">
        <v>8</v>
      </c>
      <c r="BS918" s="29" t="s">
        <v>12626</v>
      </c>
      <c r="BT918" s="29" t="b">
        <v>1</v>
      </c>
      <c r="BU918" s="29" t="b">
        <v>1</v>
      </c>
      <c r="BV918" s="29" t="b">
        <v>0</v>
      </c>
      <c r="BW918" s="29" t="b">
        <v>0</v>
      </c>
      <c r="BX918" s="29" t="b">
        <v>0</v>
      </c>
      <c r="BY918" s="29" t="b">
        <v>0</v>
      </c>
      <c r="BZ918" s="29" t="b">
        <v>0</v>
      </c>
      <c r="CA918" s="29" t="b">
        <v>0</v>
      </c>
      <c r="CB918" s="29">
        <v>1</v>
      </c>
      <c r="CC918" s="29" t="s">
        <v>12627</v>
      </c>
      <c r="CD918" s="29" t="s">
        <v>12628</v>
      </c>
      <c r="CE918" s="29" t="s">
        <v>12629</v>
      </c>
      <c r="CF918" s="29" t="s">
        <v>12622</v>
      </c>
    </row>
    <row r="919" spans="1:84" x14ac:dyDescent="0.25">
      <c r="A919" s="29" t="s">
        <v>12630</v>
      </c>
      <c r="B919" s="29">
        <v>310410946642114</v>
      </c>
      <c r="C919" s="29">
        <v>8.9014103279466398E+19</v>
      </c>
      <c r="D919" s="29">
        <v>353118084379430</v>
      </c>
      <c r="E919" s="29">
        <v>77</v>
      </c>
      <c r="F919" s="29">
        <v>6</v>
      </c>
      <c r="G919" s="29">
        <v>1781</v>
      </c>
      <c r="H919" s="29">
        <v>1781</v>
      </c>
      <c r="I919" s="29" t="s">
        <v>12631</v>
      </c>
      <c r="J919" s="29" t="s">
        <v>12632</v>
      </c>
      <c r="K919" s="50">
        <v>2.37041537815524E+16</v>
      </c>
      <c r="L919" s="50">
        <v>9042760797992850</v>
      </c>
      <c r="M919" s="50">
        <v>-3.66558456736338E+16</v>
      </c>
      <c r="N919" s="29" t="s">
        <v>18972</v>
      </c>
      <c r="O919" s="29">
        <v>3</v>
      </c>
      <c r="P919" s="29">
        <v>1</v>
      </c>
      <c r="Q919" s="29" t="s">
        <v>19349</v>
      </c>
      <c r="R919" s="29" t="s">
        <v>8</v>
      </c>
      <c r="S919" s="29" t="s">
        <v>8</v>
      </c>
      <c r="T919" s="29" t="s">
        <v>8</v>
      </c>
      <c r="U919" s="29" t="s">
        <v>8</v>
      </c>
      <c r="V919" s="29" t="s">
        <v>8</v>
      </c>
      <c r="W919" s="29" t="s">
        <v>8</v>
      </c>
      <c r="X919" s="29" t="s">
        <v>8</v>
      </c>
      <c r="Y919" s="29" t="s">
        <v>8</v>
      </c>
      <c r="Z919" s="29" t="s">
        <v>8</v>
      </c>
      <c r="AA919" s="29" t="s">
        <v>8</v>
      </c>
      <c r="AB919" s="29" t="s">
        <v>8</v>
      </c>
      <c r="AC919" s="29">
        <v>10</v>
      </c>
      <c r="AD919" s="29" t="s">
        <v>8</v>
      </c>
      <c r="AE919" s="29" t="s">
        <v>8</v>
      </c>
      <c r="AF919" s="29" t="s">
        <v>8</v>
      </c>
      <c r="AG919" s="29" t="s">
        <v>8</v>
      </c>
      <c r="AH919" s="29" t="s">
        <v>8</v>
      </c>
      <c r="AI919" s="29" t="s">
        <v>8</v>
      </c>
      <c r="AJ919" s="29" t="s">
        <v>8</v>
      </c>
      <c r="AK919" s="29" t="s">
        <v>8</v>
      </c>
      <c r="AL919" s="29" t="s">
        <v>8</v>
      </c>
      <c r="AM919" s="29" t="s">
        <v>8</v>
      </c>
      <c r="AN919" s="29" t="s">
        <v>8</v>
      </c>
      <c r="AO919" s="29" t="s">
        <v>8</v>
      </c>
      <c r="AP919" s="29" t="s">
        <v>8</v>
      </c>
      <c r="AQ919" s="29" t="s">
        <v>8</v>
      </c>
      <c r="AR919" s="29" t="s">
        <v>8</v>
      </c>
      <c r="AS919" s="29" t="s">
        <v>8</v>
      </c>
      <c r="AT919" s="29" t="s">
        <v>8</v>
      </c>
      <c r="AU919" s="29" t="s">
        <v>8</v>
      </c>
      <c r="AV919" s="29" t="s">
        <v>8</v>
      </c>
      <c r="AW919" s="29" t="s">
        <v>8</v>
      </c>
      <c r="AX919" s="29" t="s">
        <v>8</v>
      </c>
      <c r="AY919" s="29" t="s">
        <v>8</v>
      </c>
      <c r="AZ919" s="29" t="s">
        <v>8</v>
      </c>
      <c r="BA919" s="29" t="s">
        <v>8</v>
      </c>
      <c r="BB919" s="29" t="s">
        <v>8</v>
      </c>
      <c r="BC919" s="29" t="s">
        <v>8</v>
      </c>
      <c r="BD919" s="29" t="s">
        <v>8</v>
      </c>
      <c r="BE919" s="29" t="s">
        <v>8</v>
      </c>
      <c r="BF919" s="29" t="s">
        <v>8</v>
      </c>
      <c r="BG919" s="29" t="s">
        <v>8</v>
      </c>
      <c r="BH919" s="29" t="s">
        <v>8</v>
      </c>
      <c r="BI919" s="29" t="s">
        <v>8</v>
      </c>
      <c r="BJ919" s="29" t="s">
        <v>8</v>
      </c>
      <c r="BK919" s="29" t="s">
        <v>8</v>
      </c>
      <c r="BL919" s="29" t="s">
        <v>8</v>
      </c>
      <c r="BM919" s="29" t="s">
        <v>8</v>
      </c>
      <c r="BN919" s="29" t="s">
        <v>8</v>
      </c>
      <c r="BO919" s="29" t="s">
        <v>8</v>
      </c>
      <c r="BP919" s="29" t="s">
        <v>8</v>
      </c>
      <c r="BQ919" s="29" t="s">
        <v>8</v>
      </c>
      <c r="BR919" s="29" t="s">
        <v>8</v>
      </c>
      <c r="BS919" s="29" t="s">
        <v>12633</v>
      </c>
      <c r="BT919" s="29" t="b">
        <v>1</v>
      </c>
      <c r="BU919" s="29" t="b">
        <v>1</v>
      </c>
      <c r="BV919" s="29" t="b">
        <v>0</v>
      </c>
      <c r="BW919" s="29" t="b">
        <v>0</v>
      </c>
      <c r="BX919" s="29" t="b">
        <v>0</v>
      </c>
      <c r="BY919" s="29" t="b">
        <v>0</v>
      </c>
      <c r="BZ919" s="29" t="b">
        <v>0</v>
      </c>
      <c r="CA919" s="29" t="b">
        <v>0</v>
      </c>
      <c r="CB919" s="29">
        <v>1</v>
      </c>
      <c r="CC919" s="29" t="s">
        <v>12634</v>
      </c>
      <c r="CD919" s="29" t="s">
        <v>12635</v>
      </c>
      <c r="CE919" s="29" t="s">
        <v>12636</v>
      </c>
      <c r="CF919" s="29" t="s">
        <v>12637</v>
      </c>
    </row>
    <row r="920" spans="1:84" x14ac:dyDescent="0.25">
      <c r="A920" s="29" t="s">
        <v>12598</v>
      </c>
      <c r="B920" s="29">
        <v>310410942995952</v>
      </c>
      <c r="C920" s="29">
        <v>8.9014103279429894E+19</v>
      </c>
      <c r="D920" s="29">
        <v>353118083539513</v>
      </c>
      <c r="E920" s="29">
        <v>99</v>
      </c>
      <c r="F920" s="29">
        <v>6</v>
      </c>
      <c r="G920" s="29">
        <v>1795</v>
      </c>
      <c r="H920" s="29">
        <v>1795</v>
      </c>
      <c r="I920" s="29" t="s">
        <v>12599</v>
      </c>
      <c r="J920" s="29" t="s">
        <v>12600</v>
      </c>
      <c r="K920" s="50">
        <v>2373889913990560</v>
      </c>
      <c r="L920" s="50">
        <v>9042096939870970</v>
      </c>
      <c r="M920" s="50">
        <v>-6521522523578730</v>
      </c>
      <c r="N920" s="29" t="s">
        <v>18977</v>
      </c>
      <c r="O920" s="29">
        <v>3</v>
      </c>
      <c r="P920" s="29">
        <v>1</v>
      </c>
      <c r="Q920" s="29" t="s">
        <v>19347</v>
      </c>
      <c r="R920" s="29" t="s">
        <v>8</v>
      </c>
      <c r="S920" s="29" t="s">
        <v>8</v>
      </c>
      <c r="T920" s="29" t="s">
        <v>8</v>
      </c>
      <c r="U920" s="29" t="s">
        <v>8</v>
      </c>
      <c r="V920" s="29" t="s">
        <v>8</v>
      </c>
      <c r="W920" s="29" t="s">
        <v>8</v>
      </c>
      <c r="X920" s="29" t="s">
        <v>8</v>
      </c>
      <c r="Y920" s="29" t="s">
        <v>8</v>
      </c>
      <c r="Z920" s="29" t="s">
        <v>8</v>
      </c>
      <c r="AA920" s="29" t="s">
        <v>8</v>
      </c>
      <c r="AB920" s="29" t="s">
        <v>8</v>
      </c>
      <c r="AC920" s="29">
        <v>20</v>
      </c>
      <c r="AD920" s="29" t="s">
        <v>8</v>
      </c>
      <c r="AE920" s="29" t="s">
        <v>8</v>
      </c>
      <c r="AF920" s="29" t="s">
        <v>8</v>
      </c>
      <c r="AG920" s="29" t="s">
        <v>8</v>
      </c>
      <c r="AH920" s="29" t="s">
        <v>8</v>
      </c>
      <c r="AI920" s="29" t="s">
        <v>8</v>
      </c>
      <c r="AJ920" s="29" t="s">
        <v>8</v>
      </c>
      <c r="AK920" s="29" t="s">
        <v>8</v>
      </c>
      <c r="AL920" s="29" t="s">
        <v>8</v>
      </c>
      <c r="AM920" s="29" t="s">
        <v>8</v>
      </c>
      <c r="AN920" s="29" t="s">
        <v>8</v>
      </c>
      <c r="AO920" s="29" t="s">
        <v>8</v>
      </c>
      <c r="AP920" s="29" t="s">
        <v>8</v>
      </c>
      <c r="AQ920" s="29" t="s">
        <v>8</v>
      </c>
      <c r="AR920" s="29" t="s">
        <v>8</v>
      </c>
      <c r="AS920" s="29" t="s">
        <v>8</v>
      </c>
      <c r="AT920" s="29" t="s">
        <v>8</v>
      </c>
      <c r="AU920" s="29" t="s">
        <v>8</v>
      </c>
      <c r="AV920" s="29" t="s">
        <v>8</v>
      </c>
      <c r="AW920" s="29" t="s">
        <v>8</v>
      </c>
      <c r="AX920" s="29" t="s">
        <v>8</v>
      </c>
      <c r="AY920" s="29" t="s">
        <v>8</v>
      </c>
      <c r="AZ920" s="29" t="s">
        <v>8</v>
      </c>
      <c r="BA920" s="29" t="s">
        <v>8</v>
      </c>
      <c r="BB920" s="29" t="s">
        <v>8</v>
      </c>
      <c r="BC920" s="29" t="s">
        <v>8</v>
      </c>
      <c r="BD920" s="29" t="s">
        <v>8</v>
      </c>
      <c r="BE920" s="29" t="s">
        <v>8</v>
      </c>
      <c r="BF920" s="29" t="s">
        <v>8</v>
      </c>
      <c r="BG920" s="29" t="s">
        <v>8</v>
      </c>
      <c r="BH920" s="29" t="s">
        <v>8</v>
      </c>
      <c r="BI920" s="29" t="s">
        <v>8</v>
      </c>
      <c r="BJ920" s="29" t="s">
        <v>8</v>
      </c>
      <c r="BK920" s="29" t="s">
        <v>8</v>
      </c>
      <c r="BL920" s="29" t="s">
        <v>8</v>
      </c>
      <c r="BM920" s="29" t="s">
        <v>8</v>
      </c>
      <c r="BN920" s="29" t="s">
        <v>8</v>
      </c>
      <c r="BO920" s="29" t="s">
        <v>8</v>
      </c>
      <c r="BP920" s="29" t="s">
        <v>8</v>
      </c>
      <c r="BQ920" s="29" t="s">
        <v>8</v>
      </c>
      <c r="BR920" s="29" t="s">
        <v>8</v>
      </c>
      <c r="BS920" s="29" t="s">
        <v>11492</v>
      </c>
      <c r="BT920" s="29" t="b">
        <v>0</v>
      </c>
      <c r="BU920" s="29" t="b">
        <v>0</v>
      </c>
      <c r="BV920" s="29" t="b">
        <v>0</v>
      </c>
      <c r="BW920" s="29" t="b">
        <v>0</v>
      </c>
      <c r="BX920" s="29" t="b">
        <v>0</v>
      </c>
      <c r="BY920" s="29" t="b">
        <v>1</v>
      </c>
      <c r="BZ920" s="29" t="b">
        <v>1</v>
      </c>
      <c r="CA920" s="29" t="b">
        <v>0</v>
      </c>
      <c r="CB920" s="29">
        <v>1</v>
      </c>
      <c r="CC920" s="29" t="s">
        <v>12638</v>
      </c>
      <c r="CD920" s="29" t="s">
        <v>12639</v>
      </c>
      <c r="CE920" s="29" t="s">
        <v>12640</v>
      </c>
      <c r="CF920" s="29" t="s">
        <v>12637</v>
      </c>
    </row>
    <row r="921" spans="1:84" x14ac:dyDescent="0.25">
      <c r="A921" s="29" t="s">
        <v>12641</v>
      </c>
      <c r="B921" s="29">
        <v>310410946642114</v>
      </c>
      <c r="C921" s="29">
        <v>8.9014103279466398E+19</v>
      </c>
      <c r="D921" s="29">
        <v>353118084379430</v>
      </c>
      <c r="E921" s="29">
        <v>77</v>
      </c>
      <c r="F921" s="29">
        <v>6</v>
      </c>
      <c r="G921" s="29">
        <v>1782</v>
      </c>
      <c r="H921" s="29">
        <v>1782</v>
      </c>
      <c r="I921" s="29" t="s">
        <v>12642</v>
      </c>
      <c r="J921" s="29" t="s">
        <v>12643</v>
      </c>
      <c r="K921" s="50">
        <v>2369750469450500</v>
      </c>
      <c r="L921" s="50">
        <v>9043131760484140</v>
      </c>
      <c r="M921" s="50">
        <v>-4.2858312667261904E+16</v>
      </c>
      <c r="N921" s="29" t="s">
        <v>18972</v>
      </c>
      <c r="O921" s="29">
        <v>3</v>
      </c>
      <c r="P921" s="29">
        <v>1</v>
      </c>
      <c r="Q921" s="29" t="s">
        <v>19350</v>
      </c>
      <c r="R921" s="29" t="s">
        <v>8</v>
      </c>
      <c r="S921" s="29" t="s">
        <v>8</v>
      </c>
      <c r="T921" s="29" t="s">
        <v>8</v>
      </c>
      <c r="U921" s="29" t="s">
        <v>8</v>
      </c>
      <c r="V921" s="29" t="s">
        <v>8</v>
      </c>
      <c r="W921" s="29" t="s">
        <v>8</v>
      </c>
      <c r="X921" s="29" t="s">
        <v>8</v>
      </c>
      <c r="Y921" s="29" t="s">
        <v>8</v>
      </c>
      <c r="Z921" s="29" t="s">
        <v>8</v>
      </c>
      <c r="AA921" s="29" t="s">
        <v>8</v>
      </c>
      <c r="AB921" s="29" t="s">
        <v>8</v>
      </c>
      <c r="AC921" s="29">
        <v>20</v>
      </c>
      <c r="AD921" s="29" t="s">
        <v>8</v>
      </c>
      <c r="AE921" s="29" t="s">
        <v>8</v>
      </c>
      <c r="AF921" s="29" t="s">
        <v>8</v>
      </c>
      <c r="AG921" s="29" t="s">
        <v>8</v>
      </c>
      <c r="AH921" s="29" t="s">
        <v>8</v>
      </c>
      <c r="AI921" s="29" t="s">
        <v>8</v>
      </c>
      <c r="AJ921" s="29" t="s">
        <v>8</v>
      </c>
      <c r="AK921" s="29" t="s">
        <v>8</v>
      </c>
      <c r="AL921" s="29" t="s">
        <v>8</v>
      </c>
      <c r="AM921" s="29" t="s">
        <v>8</v>
      </c>
      <c r="AN921" s="29" t="s">
        <v>8</v>
      </c>
      <c r="AO921" s="29" t="s">
        <v>8</v>
      </c>
      <c r="AP921" s="29" t="s">
        <v>8</v>
      </c>
      <c r="AQ921" s="29" t="s">
        <v>8</v>
      </c>
      <c r="AR921" s="29" t="s">
        <v>8</v>
      </c>
      <c r="AS921" s="29" t="s">
        <v>8</v>
      </c>
      <c r="AT921" s="29" t="s">
        <v>8</v>
      </c>
      <c r="AU921" s="29" t="s">
        <v>8</v>
      </c>
      <c r="AV921" s="29" t="s">
        <v>8</v>
      </c>
      <c r="AW921" s="29" t="s">
        <v>8</v>
      </c>
      <c r="AX921" s="29" t="s">
        <v>8</v>
      </c>
      <c r="AY921" s="29" t="s">
        <v>8</v>
      </c>
      <c r="AZ921" s="29" t="s">
        <v>8</v>
      </c>
      <c r="BA921" s="29" t="s">
        <v>8</v>
      </c>
      <c r="BB921" s="29" t="s">
        <v>8</v>
      </c>
      <c r="BC921" s="29" t="s">
        <v>8</v>
      </c>
      <c r="BD921" s="29" t="s">
        <v>8</v>
      </c>
      <c r="BE921" s="29" t="s">
        <v>8</v>
      </c>
      <c r="BF921" s="29" t="s">
        <v>8</v>
      </c>
      <c r="BG921" s="29" t="s">
        <v>8</v>
      </c>
      <c r="BH921" s="29" t="s">
        <v>8</v>
      </c>
      <c r="BI921" s="29" t="s">
        <v>8</v>
      </c>
      <c r="BJ921" s="29" t="s">
        <v>8</v>
      </c>
      <c r="BK921" s="29" t="s">
        <v>8</v>
      </c>
      <c r="BL921" s="29" t="s">
        <v>8</v>
      </c>
      <c r="BM921" s="29" t="s">
        <v>8</v>
      </c>
      <c r="BN921" s="29" t="s">
        <v>8</v>
      </c>
      <c r="BO921" s="29" t="s">
        <v>8</v>
      </c>
      <c r="BP921" s="29" t="s">
        <v>8</v>
      </c>
      <c r="BQ921" s="29" t="s">
        <v>8</v>
      </c>
      <c r="BR921" s="29" t="s">
        <v>8</v>
      </c>
      <c r="BS921" s="29" t="s">
        <v>11492</v>
      </c>
      <c r="BT921" s="29" t="b">
        <v>1</v>
      </c>
      <c r="BU921" s="29" t="b">
        <v>1</v>
      </c>
      <c r="BV921" s="29" t="b">
        <v>0</v>
      </c>
      <c r="BW921" s="29" t="b">
        <v>0</v>
      </c>
      <c r="BX921" s="29" t="b">
        <v>0</v>
      </c>
      <c r="BY921" s="29" t="b">
        <v>0</v>
      </c>
      <c r="BZ921" s="29" t="b">
        <v>0</v>
      </c>
      <c r="CA921" s="29" t="b">
        <v>0</v>
      </c>
      <c r="CB921" s="29">
        <v>1</v>
      </c>
      <c r="CC921" s="29" t="s">
        <v>12644</v>
      </c>
      <c r="CD921" s="29" t="s">
        <v>12645</v>
      </c>
      <c r="CE921" s="29" t="s">
        <v>12646</v>
      </c>
      <c r="CF921" s="29" t="s">
        <v>12647</v>
      </c>
    </row>
    <row r="922" spans="1:84" x14ac:dyDescent="0.25">
      <c r="A922" s="29" t="s">
        <v>12648</v>
      </c>
      <c r="B922" s="29">
        <v>310410946642114</v>
      </c>
      <c r="C922" s="29">
        <v>8.9014103279466398E+19</v>
      </c>
      <c r="D922" s="29">
        <v>353118084379430</v>
      </c>
      <c r="E922" s="29">
        <v>77</v>
      </c>
      <c r="F922" s="29">
        <v>6</v>
      </c>
      <c r="G922" s="29">
        <v>1783</v>
      </c>
      <c r="H922" s="29">
        <v>1783</v>
      </c>
      <c r="I922" s="29" t="s">
        <v>12649</v>
      </c>
      <c r="J922" s="29" t="s">
        <v>12650</v>
      </c>
      <c r="K922" s="50">
        <v>2369585790790980</v>
      </c>
      <c r="L922" s="50">
        <v>904317193304508</v>
      </c>
      <c r="M922" s="50">
        <v>-4349541580097580</v>
      </c>
      <c r="N922" s="29" t="s">
        <v>18972</v>
      </c>
      <c r="O922" s="29">
        <v>3</v>
      </c>
      <c r="P922" s="29">
        <v>1</v>
      </c>
      <c r="Q922" s="29" t="s">
        <v>19351</v>
      </c>
      <c r="R922" s="29" t="s">
        <v>8</v>
      </c>
      <c r="S922" s="29" t="s">
        <v>8</v>
      </c>
      <c r="T922" s="29" t="s">
        <v>8</v>
      </c>
      <c r="U922" s="29" t="s">
        <v>8</v>
      </c>
      <c r="V922" s="29" t="s">
        <v>8</v>
      </c>
      <c r="W922" s="29" t="s">
        <v>8</v>
      </c>
      <c r="X922" s="29" t="s">
        <v>8</v>
      </c>
      <c r="Y922" s="29" t="s">
        <v>8</v>
      </c>
      <c r="Z922" s="29" t="s">
        <v>8</v>
      </c>
      <c r="AA922" s="29" t="s">
        <v>8</v>
      </c>
      <c r="AB922" s="29" t="s">
        <v>8</v>
      </c>
      <c r="AC922" s="29">
        <v>5</v>
      </c>
      <c r="AD922" s="29" t="s">
        <v>8</v>
      </c>
      <c r="AE922" s="29" t="s">
        <v>8</v>
      </c>
      <c r="AF922" s="29" t="s">
        <v>8</v>
      </c>
      <c r="AG922" s="29" t="s">
        <v>8</v>
      </c>
      <c r="AH922" s="29" t="s">
        <v>8</v>
      </c>
      <c r="AI922" s="29" t="s">
        <v>8</v>
      </c>
      <c r="AJ922" s="29" t="s">
        <v>8</v>
      </c>
      <c r="AK922" s="29" t="s">
        <v>8</v>
      </c>
      <c r="AL922" s="29" t="s">
        <v>8</v>
      </c>
      <c r="AM922" s="29" t="s">
        <v>8</v>
      </c>
      <c r="AN922" s="29" t="s">
        <v>8</v>
      </c>
      <c r="AO922" s="29" t="s">
        <v>8</v>
      </c>
      <c r="AP922" s="29" t="s">
        <v>8</v>
      </c>
      <c r="AQ922" s="29" t="s">
        <v>8</v>
      </c>
      <c r="AR922" s="29" t="s">
        <v>8</v>
      </c>
      <c r="AS922" s="29" t="s">
        <v>8</v>
      </c>
      <c r="AT922" s="29" t="s">
        <v>8</v>
      </c>
      <c r="AU922" s="29" t="s">
        <v>8</v>
      </c>
      <c r="AV922" s="29" t="s">
        <v>8</v>
      </c>
      <c r="AW922" s="29" t="s">
        <v>8</v>
      </c>
      <c r="AX922" s="29" t="s">
        <v>8</v>
      </c>
      <c r="AY922" s="29" t="s">
        <v>8</v>
      </c>
      <c r="AZ922" s="29" t="s">
        <v>8</v>
      </c>
      <c r="BA922" s="29" t="s">
        <v>8</v>
      </c>
      <c r="BB922" s="29" t="s">
        <v>8</v>
      </c>
      <c r="BC922" s="29" t="s">
        <v>8</v>
      </c>
      <c r="BD922" s="29" t="s">
        <v>8</v>
      </c>
      <c r="BE922" s="29" t="s">
        <v>8</v>
      </c>
      <c r="BF922" s="29" t="s">
        <v>8</v>
      </c>
      <c r="BG922" s="29" t="s">
        <v>8</v>
      </c>
      <c r="BH922" s="29" t="s">
        <v>8</v>
      </c>
      <c r="BI922" s="29" t="s">
        <v>8</v>
      </c>
      <c r="BJ922" s="29" t="s">
        <v>8</v>
      </c>
      <c r="BK922" s="29" t="s">
        <v>8</v>
      </c>
      <c r="BL922" s="29" t="s">
        <v>8</v>
      </c>
      <c r="BM922" s="29" t="s">
        <v>8</v>
      </c>
      <c r="BN922" s="29" t="s">
        <v>8</v>
      </c>
      <c r="BO922" s="29" t="s">
        <v>8</v>
      </c>
      <c r="BP922" s="29" t="s">
        <v>8</v>
      </c>
      <c r="BQ922" s="29" t="s">
        <v>8</v>
      </c>
      <c r="BR922" s="29" t="s">
        <v>8</v>
      </c>
      <c r="BS922" s="29" t="s">
        <v>11492</v>
      </c>
      <c r="BT922" s="29" t="b">
        <v>1</v>
      </c>
      <c r="BU922" s="29" t="b">
        <v>1</v>
      </c>
      <c r="BV922" s="29" t="b">
        <v>0</v>
      </c>
      <c r="BW922" s="29" t="b">
        <v>0</v>
      </c>
      <c r="BX922" s="29" t="b">
        <v>0</v>
      </c>
      <c r="BY922" s="29" t="b">
        <v>0</v>
      </c>
      <c r="BZ922" s="29" t="b">
        <v>0</v>
      </c>
      <c r="CA922" s="29" t="b">
        <v>0</v>
      </c>
      <c r="CB922" s="29">
        <v>1</v>
      </c>
      <c r="CC922" s="29" t="s">
        <v>12651</v>
      </c>
      <c r="CD922" s="29" t="s">
        <v>12652</v>
      </c>
      <c r="CE922" s="29" t="s">
        <v>12653</v>
      </c>
      <c r="CF922" s="29" t="s">
        <v>12654</v>
      </c>
    </row>
    <row r="923" spans="1:84" x14ac:dyDescent="0.25">
      <c r="A923" s="29" t="s">
        <v>12655</v>
      </c>
      <c r="B923" s="29">
        <v>310410946642114</v>
      </c>
      <c r="C923" s="29">
        <v>8.9014103279466398E+19</v>
      </c>
      <c r="D923" s="29">
        <v>353118084379430</v>
      </c>
      <c r="E923" s="29">
        <v>77</v>
      </c>
      <c r="F923" s="29">
        <v>6</v>
      </c>
      <c r="G923" s="29">
        <v>1785</v>
      </c>
      <c r="H923" s="29">
        <v>1785</v>
      </c>
      <c r="I923" s="29" t="s">
        <v>12656</v>
      </c>
      <c r="J923" s="29" t="s">
        <v>12657</v>
      </c>
      <c r="K923" s="50">
        <v>2369692008721570</v>
      </c>
      <c r="L923" s="50">
        <v>9043140686703440</v>
      </c>
      <c r="M923" s="50">
        <v>-2.87453845785356E+16</v>
      </c>
      <c r="N923" s="29" t="s">
        <v>18977</v>
      </c>
      <c r="O923" s="29">
        <v>3</v>
      </c>
      <c r="P923" s="29">
        <v>1</v>
      </c>
      <c r="Q923" s="29" t="s">
        <v>19352</v>
      </c>
      <c r="R923" s="29" t="s">
        <v>8</v>
      </c>
      <c r="S923" s="29" t="s">
        <v>8</v>
      </c>
      <c r="T923" s="29" t="s">
        <v>8</v>
      </c>
      <c r="U923" s="29" t="s">
        <v>8</v>
      </c>
      <c r="V923" s="29" t="s">
        <v>8</v>
      </c>
      <c r="W923" s="29" t="s">
        <v>8</v>
      </c>
      <c r="X923" s="29" t="s">
        <v>8</v>
      </c>
      <c r="Y923" s="29" t="s">
        <v>8</v>
      </c>
      <c r="Z923" s="29" t="s">
        <v>8</v>
      </c>
      <c r="AA923" s="29" t="s">
        <v>8</v>
      </c>
      <c r="AB923" s="29" t="s">
        <v>8</v>
      </c>
      <c r="AC923" s="29">
        <v>5</v>
      </c>
      <c r="AD923" s="29" t="s">
        <v>8</v>
      </c>
      <c r="AE923" s="29" t="s">
        <v>8</v>
      </c>
      <c r="AF923" s="29" t="s">
        <v>8</v>
      </c>
      <c r="AG923" s="29" t="s">
        <v>8</v>
      </c>
      <c r="AH923" s="29" t="s">
        <v>8</v>
      </c>
      <c r="AI923" s="29" t="s">
        <v>8</v>
      </c>
      <c r="AJ923" s="29" t="s">
        <v>8</v>
      </c>
      <c r="AK923" s="29" t="s">
        <v>8</v>
      </c>
      <c r="AL923" s="29" t="s">
        <v>8</v>
      </c>
      <c r="AM923" s="29" t="s">
        <v>8</v>
      </c>
      <c r="AN923" s="29" t="s">
        <v>8</v>
      </c>
      <c r="AO923" s="29" t="s">
        <v>8</v>
      </c>
      <c r="AP923" s="29" t="s">
        <v>8</v>
      </c>
      <c r="AQ923" s="29" t="s">
        <v>8</v>
      </c>
      <c r="AR923" s="29" t="s">
        <v>8</v>
      </c>
      <c r="AS923" s="29" t="s">
        <v>8</v>
      </c>
      <c r="AT923" s="29" t="s">
        <v>8</v>
      </c>
      <c r="AU923" s="29" t="s">
        <v>8</v>
      </c>
      <c r="AV923" s="29" t="s">
        <v>8</v>
      </c>
      <c r="AW923" s="29" t="s">
        <v>8</v>
      </c>
      <c r="AX923" s="29" t="s">
        <v>8</v>
      </c>
      <c r="AY923" s="29" t="s">
        <v>8</v>
      </c>
      <c r="AZ923" s="29" t="s">
        <v>8</v>
      </c>
      <c r="BA923" s="29" t="s">
        <v>8</v>
      </c>
      <c r="BB923" s="29" t="s">
        <v>8</v>
      </c>
      <c r="BC923" s="29" t="s">
        <v>8</v>
      </c>
      <c r="BD923" s="29" t="s">
        <v>8</v>
      </c>
      <c r="BE923" s="29" t="s">
        <v>8</v>
      </c>
      <c r="BF923" s="29" t="s">
        <v>8</v>
      </c>
      <c r="BG923" s="29" t="s">
        <v>8</v>
      </c>
      <c r="BH923" s="29" t="s">
        <v>8</v>
      </c>
      <c r="BI923" s="29" t="s">
        <v>8</v>
      </c>
      <c r="BJ923" s="29" t="s">
        <v>8</v>
      </c>
      <c r="BK923" s="29" t="s">
        <v>8</v>
      </c>
      <c r="BL923" s="29" t="s">
        <v>8</v>
      </c>
      <c r="BM923" s="29" t="s">
        <v>8</v>
      </c>
      <c r="BN923" s="29" t="s">
        <v>8</v>
      </c>
      <c r="BO923" s="29" t="s">
        <v>8</v>
      </c>
      <c r="BP923" s="29" t="s">
        <v>8</v>
      </c>
      <c r="BQ923" s="29" t="s">
        <v>8</v>
      </c>
      <c r="BR923" s="29" t="s">
        <v>8</v>
      </c>
      <c r="BS923" s="29" t="s">
        <v>11492</v>
      </c>
      <c r="BT923" s="29" t="b">
        <v>1</v>
      </c>
      <c r="BU923" s="29" t="b">
        <v>1</v>
      </c>
      <c r="BV923" s="29" t="b">
        <v>0</v>
      </c>
      <c r="BW923" s="29" t="b">
        <v>0</v>
      </c>
      <c r="BX923" s="29" t="b">
        <v>0</v>
      </c>
      <c r="BY923" s="29" t="b">
        <v>0</v>
      </c>
      <c r="BZ923" s="29" t="b">
        <v>0</v>
      </c>
      <c r="CA923" s="29" t="b">
        <v>0</v>
      </c>
      <c r="CB923" s="29">
        <v>1</v>
      </c>
      <c r="CC923" s="29" t="s">
        <v>12658</v>
      </c>
      <c r="CD923" s="29" t="s">
        <v>12659</v>
      </c>
      <c r="CE923" s="29" t="s">
        <v>12660</v>
      </c>
      <c r="CF923" s="29" t="s">
        <v>12661</v>
      </c>
    </row>
    <row r="924" spans="1:84" x14ac:dyDescent="0.25">
      <c r="A924" s="29" t="s">
        <v>12662</v>
      </c>
      <c r="B924" s="29">
        <v>310410946642114</v>
      </c>
      <c r="C924" s="29">
        <v>8.9014103279466398E+19</v>
      </c>
      <c r="D924" s="29">
        <v>353118084379430</v>
      </c>
      <c r="E924" s="29">
        <v>77</v>
      </c>
      <c r="F924" s="29">
        <v>6</v>
      </c>
      <c r="G924" s="29">
        <v>1784</v>
      </c>
      <c r="H924" s="29">
        <v>1784</v>
      </c>
      <c r="I924" s="29" t="s">
        <v>12663</v>
      </c>
      <c r="J924" s="29" t="s">
        <v>12664</v>
      </c>
      <c r="K924" s="50">
        <v>2369365077781920</v>
      </c>
      <c r="L924" s="50">
        <v>9043209692920470</v>
      </c>
      <c r="M924" s="50">
        <v>-5.46538634544316E+16</v>
      </c>
      <c r="N924" s="29" t="s">
        <v>18977</v>
      </c>
      <c r="O924" s="29">
        <v>3</v>
      </c>
      <c r="P924" s="29">
        <v>1</v>
      </c>
      <c r="Q924" s="29" t="s">
        <v>19353</v>
      </c>
      <c r="R924" s="29" t="s">
        <v>8</v>
      </c>
      <c r="S924" s="29" t="s">
        <v>8</v>
      </c>
      <c r="T924" s="29" t="s">
        <v>8</v>
      </c>
      <c r="U924" s="29" t="s">
        <v>8</v>
      </c>
      <c r="V924" s="29" t="s">
        <v>8</v>
      </c>
      <c r="W924" s="29" t="s">
        <v>8</v>
      </c>
      <c r="X924" s="29" t="s">
        <v>8</v>
      </c>
      <c r="Y924" s="29" t="s">
        <v>8</v>
      </c>
      <c r="Z924" s="29" t="s">
        <v>8</v>
      </c>
      <c r="AA924" s="29" t="s">
        <v>8</v>
      </c>
      <c r="AB924" s="29" t="s">
        <v>8</v>
      </c>
      <c r="AC924" s="29">
        <v>5</v>
      </c>
      <c r="AD924" s="29" t="s">
        <v>8</v>
      </c>
      <c r="AE924" s="29" t="s">
        <v>8</v>
      </c>
      <c r="AF924" s="29" t="s">
        <v>8</v>
      </c>
      <c r="AG924" s="29" t="s">
        <v>8</v>
      </c>
      <c r="AH924" s="29" t="s">
        <v>8</v>
      </c>
      <c r="AI924" s="29" t="s">
        <v>8</v>
      </c>
      <c r="AJ924" s="29" t="s">
        <v>8</v>
      </c>
      <c r="AK924" s="29" t="s">
        <v>8</v>
      </c>
      <c r="AL924" s="29" t="s">
        <v>8</v>
      </c>
      <c r="AM924" s="29" t="s">
        <v>8</v>
      </c>
      <c r="AN924" s="29" t="s">
        <v>8</v>
      </c>
      <c r="AO924" s="29" t="s">
        <v>8</v>
      </c>
      <c r="AP924" s="29" t="s">
        <v>8</v>
      </c>
      <c r="AQ924" s="29" t="s">
        <v>8</v>
      </c>
      <c r="AR924" s="29" t="s">
        <v>8</v>
      </c>
      <c r="AS924" s="29" t="s">
        <v>8</v>
      </c>
      <c r="AT924" s="29" t="s">
        <v>8</v>
      </c>
      <c r="AU924" s="29" t="s">
        <v>8</v>
      </c>
      <c r="AV924" s="29" t="s">
        <v>8</v>
      </c>
      <c r="AW924" s="29" t="s">
        <v>8</v>
      </c>
      <c r="AX924" s="29" t="s">
        <v>8</v>
      </c>
      <c r="AY924" s="29" t="s">
        <v>8</v>
      </c>
      <c r="AZ924" s="29" t="s">
        <v>8</v>
      </c>
      <c r="BA924" s="29" t="s">
        <v>8</v>
      </c>
      <c r="BB924" s="29" t="s">
        <v>8</v>
      </c>
      <c r="BC924" s="29" t="s">
        <v>8</v>
      </c>
      <c r="BD924" s="29" t="s">
        <v>8</v>
      </c>
      <c r="BE924" s="29" t="s">
        <v>8</v>
      </c>
      <c r="BF924" s="29" t="s">
        <v>8</v>
      </c>
      <c r="BG924" s="29" t="s">
        <v>8</v>
      </c>
      <c r="BH924" s="29" t="s">
        <v>8</v>
      </c>
      <c r="BI924" s="29" t="s">
        <v>8</v>
      </c>
      <c r="BJ924" s="29" t="s">
        <v>8</v>
      </c>
      <c r="BK924" s="29" t="s">
        <v>8</v>
      </c>
      <c r="BL924" s="29" t="s">
        <v>8</v>
      </c>
      <c r="BM924" s="29" t="s">
        <v>8</v>
      </c>
      <c r="BN924" s="29" t="s">
        <v>8</v>
      </c>
      <c r="BO924" s="29" t="s">
        <v>8</v>
      </c>
      <c r="BP924" s="29" t="s">
        <v>8</v>
      </c>
      <c r="BQ924" s="29" t="s">
        <v>8</v>
      </c>
      <c r="BR924" s="29" t="s">
        <v>8</v>
      </c>
      <c r="BS924" s="29" t="s">
        <v>12665</v>
      </c>
      <c r="BT924" s="29" t="b">
        <v>1</v>
      </c>
      <c r="BU924" s="29" t="b">
        <v>1</v>
      </c>
      <c r="BV924" s="29" t="b">
        <v>0</v>
      </c>
      <c r="BW924" s="29" t="b">
        <v>0</v>
      </c>
      <c r="BX924" s="29" t="b">
        <v>0</v>
      </c>
      <c r="BY924" s="29" t="b">
        <v>0</v>
      </c>
      <c r="BZ924" s="29" t="b">
        <v>0</v>
      </c>
      <c r="CA924" s="29" t="b">
        <v>0</v>
      </c>
      <c r="CB924" s="29">
        <v>1</v>
      </c>
      <c r="CC924" s="29" t="s">
        <v>12666</v>
      </c>
      <c r="CD924" s="29" t="s">
        <v>12667</v>
      </c>
      <c r="CE924" s="29" t="s">
        <v>12668</v>
      </c>
      <c r="CF924" s="29" t="s">
        <v>12669</v>
      </c>
    </row>
    <row r="925" spans="1:84" x14ac:dyDescent="0.25">
      <c r="A925" s="29" t="s">
        <v>12670</v>
      </c>
      <c r="B925" s="29">
        <v>310410946642114</v>
      </c>
      <c r="C925" s="29">
        <v>8.9014103279466398E+19</v>
      </c>
      <c r="D925" s="29">
        <v>353118084379430</v>
      </c>
      <c r="E925" s="29">
        <v>77</v>
      </c>
      <c r="F925" s="29">
        <v>6</v>
      </c>
      <c r="G925" s="29">
        <v>1786</v>
      </c>
      <c r="H925" s="29">
        <v>1786</v>
      </c>
      <c r="I925" s="29" t="s">
        <v>12671</v>
      </c>
      <c r="J925" s="29" t="s">
        <v>12672</v>
      </c>
      <c r="K925" s="50">
        <v>2369990837899260</v>
      </c>
      <c r="L925" s="50">
        <v>9043002361521830</v>
      </c>
      <c r="M925" s="50">
        <v>-4.9956334864149904E+16</v>
      </c>
      <c r="N925" s="29" t="s">
        <v>18977</v>
      </c>
      <c r="O925" s="29">
        <v>3</v>
      </c>
      <c r="P925" s="29">
        <v>1</v>
      </c>
      <c r="Q925" s="29" t="s">
        <v>19354</v>
      </c>
      <c r="R925" s="29" t="s">
        <v>8</v>
      </c>
      <c r="S925" s="29" t="s">
        <v>8</v>
      </c>
      <c r="T925" s="29" t="s">
        <v>8</v>
      </c>
      <c r="U925" s="29" t="s">
        <v>8</v>
      </c>
      <c r="V925" s="29" t="s">
        <v>8</v>
      </c>
      <c r="W925" s="29" t="s">
        <v>8</v>
      </c>
      <c r="X925" s="29" t="s">
        <v>8</v>
      </c>
      <c r="Y925" s="29" t="s">
        <v>8</v>
      </c>
      <c r="Z925" s="29" t="s">
        <v>8</v>
      </c>
      <c r="AA925" s="29" t="s">
        <v>8</v>
      </c>
      <c r="AB925" s="29" t="s">
        <v>8</v>
      </c>
      <c r="AC925" s="29">
        <v>15</v>
      </c>
      <c r="AD925" s="29" t="s">
        <v>8</v>
      </c>
      <c r="AE925" s="29" t="s">
        <v>8</v>
      </c>
      <c r="AF925" s="29" t="s">
        <v>8</v>
      </c>
      <c r="AG925" s="29" t="s">
        <v>8</v>
      </c>
      <c r="AH925" s="29" t="s">
        <v>8</v>
      </c>
      <c r="AI925" s="29" t="s">
        <v>8</v>
      </c>
      <c r="AJ925" s="29" t="s">
        <v>8</v>
      </c>
      <c r="AK925" s="29" t="s">
        <v>8</v>
      </c>
      <c r="AL925" s="29" t="s">
        <v>8</v>
      </c>
      <c r="AM925" s="29" t="s">
        <v>8</v>
      </c>
      <c r="AN925" s="29" t="s">
        <v>8</v>
      </c>
      <c r="AO925" s="29" t="s">
        <v>8</v>
      </c>
      <c r="AP925" s="29" t="s">
        <v>8</v>
      </c>
      <c r="AQ925" s="29" t="s">
        <v>8</v>
      </c>
      <c r="AR925" s="29" t="s">
        <v>8</v>
      </c>
      <c r="AS925" s="29" t="s">
        <v>8</v>
      </c>
      <c r="AT925" s="29" t="s">
        <v>8</v>
      </c>
      <c r="AU925" s="29" t="s">
        <v>8</v>
      </c>
      <c r="AV925" s="29" t="s">
        <v>8</v>
      </c>
      <c r="AW925" s="29" t="s">
        <v>8</v>
      </c>
      <c r="AX925" s="29" t="s">
        <v>8</v>
      </c>
      <c r="AY925" s="29" t="s">
        <v>8</v>
      </c>
      <c r="AZ925" s="29" t="s">
        <v>8</v>
      </c>
      <c r="BA925" s="29" t="s">
        <v>8</v>
      </c>
      <c r="BB925" s="29" t="s">
        <v>8</v>
      </c>
      <c r="BC925" s="29" t="s">
        <v>8</v>
      </c>
      <c r="BD925" s="29" t="s">
        <v>8</v>
      </c>
      <c r="BE925" s="29" t="s">
        <v>8</v>
      </c>
      <c r="BF925" s="29" t="s">
        <v>8</v>
      </c>
      <c r="BG925" s="29" t="s">
        <v>8</v>
      </c>
      <c r="BH925" s="29" t="s">
        <v>8</v>
      </c>
      <c r="BI925" s="29" t="s">
        <v>8</v>
      </c>
      <c r="BJ925" s="29" t="s">
        <v>8</v>
      </c>
      <c r="BK925" s="29" t="s">
        <v>8</v>
      </c>
      <c r="BL925" s="29" t="s">
        <v>8</v>
      </c>
      <c r="BM925" s="29" t="s">
        <v>8</v>
      </c>
      <c r="BN925" s="29" t="s">
        <v>8</v>
      </c>
      <c r="BO925" s="29" t="s">
        <v>8</v>
      </c>
      <c r="BP925" s="29" t="s">
        <v>8</v>
      </c>
      <c r="BQ925" s="29" t="s">
        <v>8</v>
      </c>
      <c r="BR925" s="29" t="s">
        <v>8</v>
      </c>
      <c r="BS925" s="29" t="s">
        <v>11492</v>
      </c>
      <c r="BT925" s="29" t="b">
        <v>1</v>
      </c>
      <c r="BU925" s="29" t="b">
        <v>1</v>
      </c>
      <c r="BV925" s="29" t="b">
        <v>0</v>
      </c>
      <c r="BW925" s="29" t="b">
        <v>0</v>
      </c>
      <c r="BX925" s="29" t="b">
        <v>0</v>
      </c>
      <c r="BY925" s="29" t="b">
        <v>0</v>
      </c>
      <c r="BZ925" s="29" t="b">
        <v>0</v>
      </c>
      <c r="CA925" s="29" t="b">
        <v>0</v>
      </c>
      <c r="CB925" s="29">
        <v>1</v>
      </c>
      <c r="CC925" s="29" t="s">
        <v>12673</v>
      </c>
      <c r="CD925" s="29" t="s">
        <v>12674</v>
      </c>
      <c r="CE925" s="29" t="s">
        <v>12675</v>
      </c>
      <c r="CF925" s="29" t="s">
        <v>12676</v>
      </c>
    </row>
    <row r="926" spans="1:84" x14ac:dyDescent="0.25">
      <c r="A926" s="29" t="s">
        <v>12677</v>
      </c>
      <c r="B926" s="29">
        <v>310410946642114</v>
      </c>
      <c r="C926" s="29">
        <v>8.9014103279466398E+19</v>
      </c>
      <c r="D926" s="29">
        <v>353118084379430</v>
      </c>
      <c r="E926" s="29">
        <v>77</v>
      </c>
      <c r="F926" s="29">
        <v>6</v>
      </c>
      <c r="G926" s="29">
        <v>1777</v>
      </c>
      <c r="H926" s="29">
        <v>1777</v>
      </c>
      <c r="I926" s="29" t="s">
        <v>12678</v>
      </c>
      <c r="J926" s="29" t="s">
        <v>12679</v>
      </c>
      <c r="K926" s="50">
        <v>2.37080184147401E+16</v>
      </c>
      <c r="L926" s="50">
        <v>9042518903783810</v>
      </c>
      <c r="M926" s="50">
        <v>-1.00361595398721E+16</v>
      </c>
      <c r="N926" s="29" t="s">
        <v>18977</v>
      </c>
      <c r="O926" s="29">
        <v>3</v>
      </c>
      <c r="P926" s="29">
        <v>1</v>
      </c>
      <c r="Q926" s="29" t="s">
        <v>19355</v>
      </c>
      <c r="R926" s="29" t="s">
        <v>8</v>
      </c>
      <c r="S926" s="29" t="s">
        <v>8</v>
      </c>
      <c r="T926" s="29" t="s">
        <v>8</v>
      </c>
      <c r="U926" s="29" t="s">
        <v>8</v>
      </c>
      <c r="V926" s="29" t="s">
        <v>8</v>
      </c>
      <c r="W926" s="29" t="s">
        <v>8</v>
      </c>
      <c r="X926" s="29" t="s">
        <v>8</v>
      </c>
      <c r="Y926" s="29" t="s">
        <v>8</v>
      </c>
      <c r="Z926" s="29" t="s">
        <v>8</v>
      </c>
      <c r="AA926" s="29" t="s">
        <v>8</v>
      </c>
      <c r="AB926" s="29" t="s">
        <v>8</v>
      </c>
      <c r="AC926" s="29">
        <v>5</v>
      </c>
      <c r="AD926" s="29" t="s">
        <v>8</v>
      </c>
      <c r="AE926" s="29" t="s">
        <v>8</v>
      </c>
      <c r="AF926" s="29" t="s">
        <v>8</v>
      </c>
      <c r="AG926" s="29" t="s">
        <v>8</v>
      </c>
      <c r="AH926" s="29" t="s">
        <v>8</v>
      </c>
      <c r="AI926" s="29" t="s">
        <v>8</v>
      </c>
      <c r="AJ926" s="29" t="s">
        <v>8</v>
      </c>
      <c r="AK926" s="29" t="s">
        <v>8</v>
      </c>
      <c r="AL926" s="29" t="s">
        <v>8</v>
      </c>
      <c r="AM926" s="29" t="s">
        <v>8</v>
      </c>
      <c r="AN926" s="29" t="s">
        <v>8</v>
      </c>
      <c r="AO926" s="29" t="s">
        <v>8</v>
      </c>
      <c r="AP926" s="29" t="s">
        <v>8</v>
      </c>
      <c r="AQ926" s="29" t="s">
        <v>8</v>
      </c>
      <c r="AR926" s="29" t="s">
        <v>8</v>
      </c>
      <c r="AS926" s="29" t="s">
        <v>8</v>
      </c>
      <c r="AT926" s="29" t="s">
        <v>8</v>
      </c>
      <c r="AU926" s="29" t="s">
        <v>8</v>
      </c>
      <c r="AV926" s="29" t="s">
        <v>8</v>
      </c>
      <c r="AW926" s="29" t="s">
        <v>8</v>
      </c>
      <c r="AX926" s="29" t="s">
        <v>8</v>
      </c>
      <c r="AY926" s="29" t="s">
        <v>8</v>
      </c>
      <c r="AZ926" s="29" t="s">
        <v>8</v>
      </c>
      <c r="BA926" s="29" t="s">
        <v>8</v>
      </c>
      <c r="BB926" s="29" t="s">
        <v>8</v>
      </c>
      <c r="BC926" s="29" t="s">
        <v>8</v>
      </c>
      <c r="BD926" s="29" t="s">
        <v>8</v>
      </c>
      <c r="BE926" s="29" t="s">
        <v>8</v>
      </c>
      <c r="BF926" s="29" t="s">
        <v>8</v>
      </c>
      <c r="BG926" s="29" t="s">
        <v>8</v>
      </c>
      <c r="BH926" s="29" t="s">
        <v>8</v>
      </c>
      <c r="BI926" s="29" t="s">
        <v>8</v>
      </c>
      <c r="BJ926" s="29" t="s">
        <v>8</v>
      </c>
      <c r="BK926" s="29" t="s">
        <v>8</v>
      </c>
      <c r="BL926" s="29" t="s">
        <v>8</v>
      </c>
      <c r="BM926" s="29" t="s">
        <v>8</v>
      </c>
      <c r="BN926" s="29" t="s">
        <v>8</v>
      </c>
      <c r="BO926" s="29" t="s">
        <v>8</v>
      </c>
      <c r="BP926" s="29" t="s">
        <v>8</v>
      </c>
      <c r="BQ926" s="29" t="s">
        <v>8</v>
      </c>
      <c r="BR926" s="29" t="s">
        <v>8</v>
      </c>
      <c r="BS926" s="29" t="s">
        <v>12680</v>
      </c>
      <c r="BT926" s="29" t="b">
        <v>1</v>
      </c>
      <c r="BU926" s="29" t="b">
        <v>1</v>
      </c>
      <c r="BV926" s="29" t="b">
        <v>0</v>
      </c>
      <c r="BW926" s="29" t="b">
        <v>0</v>
      </c>
      <c r="BX926" s="29" t="b">
        <v>0</v>
      </c>
      <c r="BY926" s="29" t="b">
        <v>0</v>
      </c>
      <c r="BZ926" s="29" t="b">
        <v>0</v>
      </c>
      <c r="CA926" s="29" t="b">
        <v>0</v>
      </c>
      <c r="CB926" s="29">
        <v>1</v>
      </c>
      <c r="CC926" s="29" t="s">
        <v>12681</v>
      </c>
      <c r="CD926" s="29" t="s">
        <v>12682</v>
      </c>
      <c r="CE926" s="29" t="s">
        <v>12683</v>
      </c>
      <c r="CF926" s="29" t="s">
        <v>12684</v>
      </c>
    </row>
    <row r="927" spans="1:84" x14ac:dyDescent="0.25">
      <c r="A927" s="29" t="s">
        <v>13460</v>
      </c>
      <c r="B927" s="29">
        <v>310410946642114</v>
      </c>
      <c r="C927" s="29">
        <v>8.9014103279466398E+19</v>
      </c>
      <c r="D927" s="29">
        <v>353118084379430</v>
      </c>
      <c r="E927" s="29">
        <v>0</v>
      </c>
      <c r="F927" s="29">
        <v>6</v>
      </c>
      <c r="G927" s="29">
        <v>1930</v>
      </c>
      <c r="H927" s="29">
        <v>1930</v>
      </c>
      <c r="I927" s="29" t="s">
        <v>13461</v>
      </c>
      <c r="J927" s="29" t="s">
        <v>13462</v>
      </c>
      <c r="K927" s="50">
        <v>2374349706774740</v>
      </c>
      <c r="L927" s="50">
        <v>9037696614802470</v>
      </c>
      <c r="M927" s="50">
        <v>-2.62600085089205E+16</v>
      </c>
      <c r="N927" s="29" t="s">
        <v>18977</v>
      </c>
      <c r="O927" s="29">
        <v>2</v>
      </c>
      <c r="P927" s="29">
        <v>1</v>
      </c>
      <c r="Q927" s="29" t="s">
        <v>19233</v>
      </c>
      <c r="R927" s="29" t="s">
        <v>8</v>
      </c>
      <c r="S927" s="29" t="s">
        <v>8</v>
      </c>
      <c r="T927" s="29" t="s">
        <v>8</v>
      </c>
      <c r="U927" s="29" t="s">
        <v>8</v>
      </c>
      <c r="V927" s="29" t="s">
        <v>8</v>
      </c>
      <c r="W927" s="29" t="s">
        <v>8</v>
      </c>
      <c r="X927" s="29" t="s">
        <v>8</v>
      </c>
      <c r="Y927" s="29" t="s">
        <v>8</v>
      </c>
      <c r="Z927" s="29" t="s">
        <v>8</v>
      </c>
      <c r="AA927" s="29" t="s">
        <v>8</v>
      </c>
      <c r="AB927" s="29" t="s">
        <v>8</v>
      </c>
      <c r="AC927" s="29">
        <v>20</v>
      </c>
      <c r="AD927" s="29" t="s">
        <v>8</v>
      </c>
      <c r="AE927" s="29" t="s">
        <v>8</v>
      </c>
      <c r="AF927" s="29" t="s">
        <v>8</v>
      </c>
      <c r="AG927" s="29" t="s">
        <v>8</v>
      </c>
      <c r="AH927" s="29" t="s">
        <v>8</v>
      </c>
      <c r="AI927" s="29" t="s">
        <v>8</v>
      </c>
      <c r="AJ927" s="29" t="s">
        <v>8</v>
      </c>
      <c r="AK927" s="29" t="s">
        <v>8</v>
      </c>
      <c r="AL927" s="29" t="s">
        <v>8</v>
      </c>
      <c r="AM927" s="29" t="s">
        <v>8</v>
      </c>
      <c r="AN927" s="29" t="s">
        <v>8</v>
      </c>
      <c r="AO927" s="29" t="s">
        <v>8</v>
      </c>
      <c r="AP927" s="29" t="s">
        <v>8</v>
      </c>
      <c r="AQ927" s="29" t="s">
        <v>8</v>
      </c>
      <c r="AR927" s="29" t="s">
        <v>8</v>
      </c>
      <c r="AS927" s="29" t="s">
        <v>8</v>
      </c>
      <c r="AT927" s="29" t="s">
        <v>8</v>
      </c>
      <c r="AU927" s="29" t="s">
        <v>8</v>
      </c>
      <c r="AV927" s="29" t="s">
        <v>8</v>
      </c>
      <c r="AW927" s="29" t="s">
        <v>8</v>
      </c>
      <c r="AX927" s="29" t="s">
        <v>8</v>
      </c>
      <c r="AY927" s="29" t="s">
        <v>8</v>
      </c>
      <c r="AZ927" s="29" t="s">
        <v>8</v>
      </c>
      <c r="BA927" s="29" t="s">
        <v>8</v>
      </c>
      <c r="BB927" s="29" t="s">
        <v>8</v>
      </c>
      <c r="BC927" s="29" t="s">
        <v>8</v>
      </c>
      <c r="BD927" s="29" t="s">
        <v>8</v>
      </c>
      <c r="BE927" s="29" t="s">
        <v>8</v>
      </c>
      <c r="BF927" s="29" t="s">
        <v>8</v>
      </c>
      <c r="BG927" s="29" t="s">
        <v>8</v>
      </c>
      <c r="BH927" s="29" t="s">
        <v>8</v>
      </c>
      <c r="BI927" s="29" t="s">
        <v>8</v>
      </c>
      <c r="BJ927" s="29" t="s">
        <v>8</v>
      </c>
      <c r="BK927" s="29" t="s">
        <v>8</v>
      </c>
      <c r="BL927" s="29" t="s">
        <v>8</v>
      </c>
      <c r="BM927" s="29" t="s">
        <v>8</v>
      </c>
      <c r="BN927" s="29" t="s">
        <v>8</v>
      </c>
      <c r="BO927" s="29" t="s">
        <v>8</v>
      </c>
      <c r="BP927" s="29" t="s">
        <v>8</v>
      </c>
      <c r="BQ927" s="29" t="s">
        <v>8</v>
      </c>
      <c r="BR927" s="29" t="s">
        <v>8</v>
      </c>
      <c r="BS927" s="29" t="s">
        <v>13463</v>
      </c>
      <c r="BT927" s="29" t="b">
        <v>1</v>
      </c>
      <c r="BU927" s="29" t="b">
        <v>0</v>
      </c>
      <c r="BV927" s="29" t="b">
        <v>0</v>
      </c>
      <c r="BW927" s="29" t="b">
        <v>0</v>
      </c>
      <c r="BX927" s="29" t="b">
        <v>0</v>
      </c>
      <c r="BY927" s="29" t="b">
        <v>0</v>
      </c>
      <c r="BZ927" s="29" t="b">
        <v>0</v>
      </c>
      <c r="CA927" s="29" t="b">
        <v>1</v>
      </c>
      <c r="CB927" s="29">
        <v>1</v>
      </c>
      <c r="CC927" s="29" t="s">
        <v>13464</v>
      </c>
      <c r="CD927" s="29" t="s">
        <v>13465</v>
      </c>
      <c r="CE927" s="29" t="s">
        <v>13466</v>
      </c>
      <c r="CF927" s="29" t="s">
        <v>13467</v>
      </c>
    </row>
    <row r="928" spans="1:84" x14ac:dyDescent="0.25">
      <c r="A928" s="29" t="s">
        <v>13468</v>
      </c>
      <c r="B928" s="29">
        <v>310410946642114</v>
      </c>
      <c r="C928" s="29">
        <v>8.9014103279466398E+19</v>
      </c>
      <c r="D928" s="29">
        <v>353118084379430</v>
      </c>
      <c r="E928" s="29">
        <v>0</v>
      </c>
      <c r="F928" s="29">
        <v>6</v>
      </c>
      <c r="G928" s="29">
        <v>1931</v>
      </c>
      <c r="H928" s="29">
        <v>1931</v>
      </c>
      <c r="I928" s="29" t="s">
        <v>13469</v>
      </c>
      <c r="J928" s="29" t="s">
        <v>13470</v>
      </c>
      <c r="K928" s="50">
        <v>2.37451148015525E+16</v>
      </c>
      <c r="L928" s="50">
        <v>9037717317367990</v>
      </c>
      <c r="M928" s="50">
        <v>-4.87873251018154E+16</v>
      </c>
      <c r="N928" s="29" t="s">
        <v>18977</v>
      </c>
      <c r="O928" s="29">
        <v>2</v>
      </c>
      <c r="P928" s="29">
        <v>1</v>
      </c>
      <c r="Q928" s="29" t="s">
        <v>18999</v>
      </c>
      <c r="R928" s="29" t="s">
        <v>8</v>
      </c>
      <c r="S928" s="29" t="s">
        <v>8</v>
      </c>
      <c r="T928" s="29" t="s">
        <v>8</v>
      </c>
      <c r="U928" s="29" t="s">
        <v>8</v>
      </c>
      <c r="V928" s="29" t="s">
        <v>8</v>
      </c>
      <c r="W928" s="29" t="s">
        <v>8</v>
      </c>
      <c r="X928" s="29" t="s">
        <v>8</v>
      </c>
      <c r="Y928" s="29" t="s">
        <v>8</v>
      </c>
      <c r="Z928" s="29" t="s">
        <v>8</v>
      </c>
      <c r="AA928" s="29" t="s">
        <v>8</v>
      </c>
      <c r="AB928" s="29" t="s">
        <v>8</v>
      </c>
      <c r="AC928" s="29">
        <v>20</v>
      </c>
      <c r="AD928" s="29" t="s">
        <v>8</v>
      </c>
      <c r="AE928" s="29" t="s">
        <v>8</v>
      </c>
      <c r="AF928" s="29" t="s">
        <v>8</v>
      </c>
      <c r="AG928" s="29" t="s">
        <v>8</v>
      </c>
      <c r="AH928" s="29" t="s">
        <v>8</v>
      </c>
      <c r="AI928" s="29" t="s">
        <v>8</v>
      </c>
      <c r="AJ928" s="29" t="s">
        <v>8</v>
      </c>
      <c r="AK928" s="29" t="s">
        <v>8</v>
      </c>
      <c r="AL928" s="29" t="s">
        <v>8</v>
      </c>
      <c r="AM928" s="29" t="s">
        <v>8</v>
      </c>
      <c r="AN928" s="29" t="s">
        <v>8</v>
      </c>
      <c r="AO928" s="29" t="s">
        <v>8</v>
      </c>
      <c r="AP928" s="29" t="s">
        <v>8</v>
      </c>
      <c r="AQ928" s="29" t="s">
        <v>8</v>
      </c>
      <c r="AR928" s="29" t="s">
        <v>8</v>
      </c>
      <c r="AS928" s="29" t="s">
        <v>8</v>
      </c>
      <c r="AT928" s="29" t="s">
        <v>8</v>
      </c>
      <c r="AU928" s="29" t="s">
        <v>8</v>
      </c>
      <c r="AV928" s="29" t="s">
        <v>8</v>
      </c>
      <c r="AW928" s="29" t="s">
        <v>8</v>
      </c>
      <c r="AX928" s="29" t="s">
        <v>8</v>
      </c>
      <c r="AY928" s="29" t="s">
        <v>8</v>
      </c>
      <c r="AZ928" s="29" t="s">
        <v>8</v>
      </c>
      <c r="BA928" s="29" t="s">
        <v>8</v>
      </c>
      <c r="BB928" s="29" t="s">
        <v>8</v>
      </c>
      <c r="BC928" s="29" t="s">
        <v>8</v>
      </c>
      <c r="BD928" s="29" t="s">
        <v>8</v>
      </c>
      <c r="BE928" s="29" t="s">
        <v>8</v>
      </c>
      <c r="BF928" s="29" t="s">
        <v>8</v>
      </c>
      <c r="BG928" s="29" t="s">
        <v>8</v>
      </c>
      <c r="BH928" s="29" t="s">
        <v>8</v>
      </c>
      <c r="BI928" s="29" t="s">
        <v>8</v>
      </c>
      <c r="BJ928" s="29" t="s">
        <v>8</v>
      </c>
      <c r="BK928" s="29" t="s">
        <v>8</v>
      </c>
      <c r="BL928" s="29" t="s">
        <v>8</v>
      </c>
      <c r="BM928" s="29" t="s">
        <v>8</v>
      </c>
      <c r="BN928" s="29" t="s">
        <v>8</v>
      </c>
      <c r="BO928" s="29" t="s">
        <v>8</v>
      </c>
      <c r="BP928" s="29" t="s">
        <v>8</v>
      </c>
      <c r="BQ928" s="29" t="s">
        <v>8</v>
      </c>
      <c r="BR928" s="29" t="s">
        <v>8</v>
      </c>
      <c r="BS928" s="29" t="s">
        <v>13471</v>
      </c>
      <c r="BT928" s="29" t="b">
        <v>1</v>
      </c>
      <c r="BU928" s="29" t="b">
        <v>0</v>
      </c>
      <c r="BV928" s="29" t="b">
        <v>0</v>
      </c>
      <c r="BW928" s="29" t="b">
        <v>0</v>
      </c>
      <c r="BX928" s="29" t="b">
        <v>0</v>
      </c>
      <c r="BY928" s="29" t="b">
        <v>0</v>
      </c>
      <c r="BZ928" s="29" t="b">
        <v>0</v>
      </c>
      <c r="CA928" s="29" t="b">
        <v>1</v>
      </c>
      <c r="CB928" s="29">
        <v>1</v>
      </c>
      <c r="CC928" s="29" t="s">
        <v>13472</v>
      </c>
      <c r="CD928" s="29" t="s">
        <v>13473</v>
      </c>
      <c r="CE928" s="29" t="s">
        <v>13474</v>
      </c>
      <c r="CF928" s="29" t="s">
        <v>13475</v>
      </c>
    </row>
    <row r="929" spans="1:84" x14ac:dyDescent="0.25">
      <c r="A929" s="29" t="s">
        <v>13476</v>
      </c>
      <c r="B929" s="29">
        <v>310410946642114</v>
      </c>
      <c r="C929" s="29">
        <v>8.9014103279466398E+19</v>
      </c>
      <c r="D929" s="29">
        <v>353118084379430</v>
      </c>
      <c r="E929" s="29">
        <v>0</v>
      </c>
      <c r="F929" s="29">
        <v>6</v>
      </c>
      <c r="G929" s="29">
        <v>1932</v>
      </c>
      <c r="H929" s="29">
        <v>1932</v>
      </c>
      <c r="I929" s="29" t="s">
        <v>13477</v>
      </c>
      <c r="J929" s="29" t="s">
        <v>13478</v>
      </c>
      <c r="K929" s="50">
        <v>2.3743910061358E+16</v>
      </c>
      <c r="L929" s="50">
        <v>9036914829080840</v>
      </c>
      <c r="M929" s="50">
        <v>-3285331434110840</v>
      </c>
      <c r="N929" s="29" t="s">
        <v>18977</v>
      </c>
      <c r="O929" s="29">
        <v>2</v>
      </c>
      <c r="P929" s="29">
        <v>1</v>
      </c>
      <c r="Q929" s="29" t="s">
        <v>19356</v>
      </c>
      <c r="R929" s="29" t="s">
        <v>8</v>
      </c>
      <c r="S929" s="29" t="s">
        <v>8</v>
      </c>
      <c r="T929" s="29" t="s">
        <v>8</v>
      </c>
      <c r="U929" s="29" t="s">
        <v>8</v>
      </c>
      <c r="V929" s="29" t="s">
        <v>8</v>
      </c>
      <c r="W929" s="29" t="s">
        <v>8</v>
      </c>
      <c r="X929" s="29" t="s">
        <v>8</v>
      </c>
      <c r="Y929" s="29" t="s">
        <v>8</v>
      </c>
      <c r="Z929" s="29" t="s">
        <v>8</v>
      </c>
      <c r="AA929" s="29" t="s">
        <v>8</v>
      </c>
      <c r="AB929" s="29" t="s">
        <v>8</v>
      </c>
      <c r="AC929" s="29">
        <v>20</v>
      </c>
      <c r="AD929" s="29" t="s">
        <v>8</v>
      </c>
      <c r="AE929" s="29" t="s">
        <v>8</v>
      </c>
      <c r="AF929" s="29" t="s">
        <v>8</v>
      </c>
      <c r="AG929" s="29" t="s">
        <v>8</v>
      </c>
      <c r="AH929" s="29" t="s">
        <v>8</v>
      </c>
      <c r="AI929" s="29" t="s">
        <v>8</v>
      </c>
      <c r="AJ929" s="29" t="s">
        <v>8</v>
      </c>
      <c r="AK929" s="29" t="s">
        <v>8</v>
      </c>
      <c r="AL929" s="29" t="s">
        <v>8</v>
      </c>
      <c r="AM929" s="29" t="s">
        <v>8</v>
      </c>
      <c r="AN929" s="29" t="s">
        <v>8</v>
      </c>
      <c r="AO929" s="29" t="s">
        <v>8</v>
      </c>
      <c r="AP929" s="29" t="s">
        <v>8</v>
      </c>
      <c r="AQ929" s="29" t="s">
        <v>8</v>
      </c>
      <c r="AR929" s="29" t="s">
        <v>8</v>
      </c>
      <c r="AS929" s="29" t="s">
        <v>8</v>
      </c>
      <c r="AT929" s="29" t="s">
        <v>8</v>
      </c>
      <c r="AU929" s="29" t="s">
        <v>8</v>
      </c>
      <c r="AV929" s="29" t="s">
        <v>8</v>
      </c>
      <c r="AW929" s="29" t="s">
        <v>8</v>
      </c>
      <c r="AX929" s="29" t="s">
        <v>8</v>
      </c>
      <c r="AY929" s="29" t="s">
        <v>8</v>
      </c>
      <c r="AZ929" s="29" t="s">
        <v>8</v>
      </c>
      <c r="BA929" s="29" t="s">
        <v>8</v>
      </c>
      <c r="BB929" s="29" t="s">
        <v>8</v>
      </c>
      <c r="BC929" s="29" t="s">
        <v>8</v>
      </c>
      <c r="BD929" s="29" t="s">
        <v>8</v>
      </c>
      <c r="BE929" s="29" t="s">
        <v>8</v>
      </c>
      <c r="BF929" s="29" t="s">
        <v>8</v>
      </c>
      <c r="BG929" s="29" t="s">
        <v>8</v>
      </c>
      <c r="BH929" s="29" t="s">
        <v>8</v>
      </c>
      <c r="BI929" s="29" t="s">
        <v>8</v>
      </c>
      <c r="BJ929" s="29" t="s">
        <v>8</v>
      </c>
      <c r="BK929" s="29" t="s">
        <v>8</v>
      </c>
      <c r="BL929" s="29" t="s">
        <v>8</v>
      </c>
      <c r="BM929" s="29" t="s">
        <v>8</v>
      </c>
      <c r="BN929" s="29" t="s">
        <v>8</v>
      </c>
      <c r="BO929" s="29" t="s">
        <v>8</v>
      </c>
      <c r="BP929" s="29" t="s">
        <v>8</v>
      </c>
      <c r="BQ929" s="29" t="s">
        <v>8</v>
      </c>
      <c r="BR929" s="29" t="s">
        <v>8</v>
      </c>
      <c r="BS929" s="29" t="s">
        <v>13479</v>
      </c>
      <c r="BT929" s="29" t="b">
        <v>1</v>
      </c>
      <c r="BU929" s="29" t="b">
        <v>0</v>
      </c>
      <c r="BV929" s="29" t="b">
        <v>0</v>
      </c>
      <c r="BW929" s="29" t="b">
        <v>0</v>
      </c>
      <c r="BX929" s="29" t="b">
        <v>0</v>
      </c>
      <c r="BY929" s="29" t="b">
        <v>0</v>
      </c>
      <c r="BZ929" s="29" t="b">
        <v>0</v>
      </c>
      <c r="CA929" s="29" t="b">
        <v>1</v>
      </c>
      <c r="CB929" s="29">
        <v>1</v>
      </c>
      <c r="CC929" s="29" t="s">
        <v>13480</v>
      </c>
      <c r="CD929" s="29" t="s">
        <v>13481</v>
      </c>
      <c r="CE929" s="29" t="s">
        <v>13482</v>
      </c>
      <c r="CF929" s="29" t="s">
        <v>13483</v>
      </c>
    </row>
    <row r="930" spans="1:84" x14ac:dyDescent="0.25">
      <c r="A930" s="29" t="s">
        <v>13484</v>
      </c>
      <c r="B930" s="29">
        <v>310410946642114</v>
      </c>
      <c r="C930" s="29">
        <v>8.9014103279466398E+19</v>
      </c>
      <c r="D930" s="29">
        <v>353118084379430</v>
      </c>
      <c r="E930" s="29">
        <v>0</v>
      </c>
      <c r="F930" s="29">
        <v>6</v>
      </c>
      <c r="G930" s="29">
        <v>1933</v>
      </c>
      <c r="H930" s="29">
        <v>1933</v>
      </c>
      <c r="I930" s="29" t="s">
        <v>13485</v>
      </c>
      <c r="J930" s="29" t="s">
        <v>13486</v>
      </c>
      <c r="K930" s="50">
        <v>2.3743967103577E+16</v>
      </c>
      <c r="L930" s="50">
        <v>903677476790428</v>
      </c>
      <c r="M930" s="50">
        <v>3274234873815510</v>
      </c>
      <c r="N930" s="29" t="s">
        <v>18972</v>
      </c>
      <c r="O930" s="29">
        <v>2</v>
      </c>
      <c r="P930" s="29">
        <v>1</v>
      </c>
      <c r="Q930" s="29" t="s">
        <v>19357</v>
      </c>
      <c r="R930" s="29" t="s">
        <v>8</v>
      </c>
      <c r="S930" s="29" t="s">
        <v>8</v>
      </c>
      <c r="T930" s="29" t="s">
        <v>8</v>
      </c>
      <c r="U930" s="29" t="s">
        <v>8</v>
      </c>
      <c r="V930" s="29" t="s">
        <v>8</v>
      </c>
      <c r="W930" s="29" t="s">
        <v>8</v>
      </c>
      <c r="X930" s="29" t="s">
        <v>8</v>
      </c>
      <c r="Y930" s="29" t="s">
        <v>8</v>
      </c>
      <c r="Z930" s="29" t="s">
        <v>8</v>
      </c>
      <c r="AA930" s="29" t="s">
        <v>8</v>
      </c>
      <c r="AB930" s="29" t="s">
        <v>8</v>
      </c>
      <c r="AC930" s="29">
        <v>5</v>
      </c>
      <c r="AD930" s="29" t="s">
        <v>8</v>
      </c>
      <c r="AE930" s="29" t="s">
        <v>8</v>
      </c>
      <c r="AF930" s="29" t="s">
        <v>8</v>
      </c>
      <c r="AG930" s="29" t="s">
        <v>8</v>
      </c>
      <c r="AH930" s="29" t="s">
        <v>8</v>
      </c>
      <c r="AI930" s="29" t="s">
        <v>8</v>
      </c>
      <c r="AJ930" s="29" t="s">
        <v>8</v>
      </c>
      <c r="AK930" s="29" t="s">
        <v>8</v>
      </c>
      <c r="AL930" s="29" t="s">
        <v>8</v>
      </c>
      <c r="AM930" s="29" t="s">
        <v>8</v>
      </c>
      <c r="AN930" s="29" t="s">
        <v>8</v>
      </c>
      <c r="AO930" s="29" t="s">
        <v>8</v>
      </c>
      <c r="AP930" s="29" t="s">
        <v>8</v>
      </c>
      <c r="AQ930" s="29" t="s">
        <v>8</v>
      </c>
      <c r="AR930" s="29" t="s">
        <v>8</v>
      </c>
      <c r="AS930" s="29" t="s">
        <v>8</v>
      </c>
      <c r="AT930" s="29" t="s">
        <v>8</v>
      </c>
      <c r="AU930" s="29" t="s">
        <v>8</v>
      </c>
      <c r="AV930" s="29" t="s">
        <v>8</v>
      </c>
      <c r="AW930" s="29" t="s">
        <v>8</v>
      </c>
      <c r="AX930" s="29" t="s">
        <v>8</v>
      </c>
      <c r="AY930" s="29" t="s">
        <v>8</v>
      </c>
      <c r="AZ930" s="29" t="s">
        <v>8</v>
      </c>
      <c r="BA930" s="29" t="s">
        <v>8</v>
      </c>
      <c r="BB930" s="29" t="s">
        <v>8</v>
      </c>
      <c r="BC930" s="29" t="s">
        <v>8</v>
      </c>
      <c r="BD930" s="29" t="s">
        <v>8</v>
      </c>
      <c r="BE930" s="29" t="s">
        <v>8</v>
      </c>
      <c r="BF930" s="29" t="s">
        <v>8</v>
      </c>
      <c r="BG930" s="29" t="s">
        <v>8</v>
      </c>
      <c r="BH930" s="29" t="s">
        <v>8</v>
      </c>
      <c r="BI930" s="29" t="s">
        <v>8</v>
      </c>
      <c r="BJ930" s="29" t="s">
        <v>8</v>
      </c>
      <c r="BK930" s="29" t="s">
        <v>8</v>
      </c>
      <c r="BL930" s="29" t="s">
        <v>8</v>
      </c>
      <c r="BM930" s="29" t="s">
        <v>8</v>
      </c>
      <c r="BN930" s="29" t="s">
        <v>8</v>
      </c>
      <c r="BO930" s="29" t="s">
        <v>8</v>
      </c>
      <c r="BP930" s="29" t="s">
        <v>8</v>
      </c>
      <c r="BQ930" s="29" t="s">
        <v>8</v>
      </c>
      <c r="BR930" s="29" t="s">
        <v>8</v>
      </c>
      <c r="BS930" s="29" t="s">
        <v>13487</v>
      </c>
      <c r="BT930" s="29" t="b">
        <v>1</v>
      </c>
      <c r="BU930" s="29" t="b">
        <v>0</v>
      </c>
      <c r="BV930" s="29" t="b">
        <v>0</v>
      </c>
      <c r="BW930" s="29" t="b">
        <v>0</v>
      </c>
      <c r="BX930" s="29" t="b">
        <v>0</v>
      </c>
      <c r="BY930" s="29" t="b">
        <v>0</v>
      </c>
      <c r="BZ930" s="29" t="b">
        <v>0</v>
      </c>
      <c r="CA930" s="29" t="b">
        <v>1</v>
      </c>
      <c r="CB930" s="29">
        <v>1</v>
      </c>
      <c r="CC930" s="29" t="s">
        <v>13488</v>
      </c>
      <c r="CD930" s="29" t="s">
        <v>13489</v>
      </c>
      <c r="CE930" s="29" t="s">
        <v>13490</v>
      </c>
      <c r="CF930" s="29" t="s">
        <v>13491</v>
      </c>
    </row>
    <row r="931" spans="1:84" x14ac:dyDescent="0.25">
      <c r="A931" s="29" t="s">
        <v>13492</v>
      </c>
      <c r="B931" s="29">
        <v>310410946642114</v>
      </c>
      <c r="C931" s="29">
        <v>8.9014103279466398E+19</v>
      </c>
      <c r="D931" s="29">
        <v>353118084379430</v>
      </c>
      <c r="E931" s="29">
        <v>0</v>
      </c>
      <c r="F931" s="29">
        <v>6</v>
      </c>
      <c r="G931" s="29">
        <v>1934</v>
      </c>
      <c r="H931" s="29">
        <v>1934</v>
      </c>
      <c r="I931" s="29" t="s">
        <v>13493</v>
      </c>
      <c r="J931" s="29" t="s">
        <v>13494</v>
      </c>
      <c r="K931" s="50">
        <v>2374461019330360</v>
      </c>
      <c r="L931" s="50">
        <v>9036594817221930</v>
      </c>
      <c r="M931" s="50">
        <v>-1.61901606732905E+16</v>
      </c>
      <c r="N931" s="29" t="s">
        <v>18977</v>
      </c>
      <c r="O931" s="29">
        <v>2</v>
      </c>
      <c r="P931" s="29">
        <v>1</v>
      </c>
      <c r="Q931" s="29" t="s">
        <v>19358</v>
      </c>
      <c r="R931" s="29" t="s">
        <v>8</v>
      </c>
      <c r="S931" s="29" t="s">
        <v>8</v>
      </c>
      <c r="T931" s="29" t="s">
        <v>8</v>
      </c>
      <c r="U931" s="29" t="s">
        <v>8</v>
      </c>
      <c r="V931" s="29" t="s">
        <v>8</v>
      </c>
      <c r="W931" s="29" t="s">
        <v>8</v>
      </c>
      <c r="X931" s="29" t="s">
        <v>8</v>
      </c>
      <c r="Y931" s="29" t="s">
        <v>8</v>
      </c>
      <c r="Z931" s="29" t="s">
        <v>8</v>
      </c>
      <c r="AA931" s="29" t="s">
        <v>8</v>
      </c>
      <c r="AB931" s="29" t="s">
        <v>8</v>
      </c>
      <c r="AC931" s="29">
        <v>5</v>
      </c>
      <c r="AD931" s="29" t="s">
        <v>8</v>
      </c>
      <c r="AE931" s="29" t="s">
        <v>8</v>
      </c>
      <c r="AF931" s="29" t="s">
        <v>8</v>
      </c>
      <c r="AG931" s="29" t="s">
        <v>8</v>
      </c>
      <c r="AH931" s="29" t="s">
        <v>8</v>
      </c>
      <c r="AI931" s="29" t="s">
        <v>8</v>
      </c>
      <c r="AJ931" s="29" t="s">
        <v>8</v>
      </c>
      <c r="AK931" s="29" t="s">
        <v>8</v>
      </c>
      <c r="AL931" s="29" t="s">
        <v>8</v>
      </c>
      <c r="AM931" s="29" t="s">
        <v>8</v>
      </c>
      <c r="AN931" s="29" t="s">
        <v>8</v>
      </c>
      <c r="AO931" s="29" t="s">
        <v>8</v>
      </c>
      <c r="AP931" s="29" t="s">
        <v>8</v>
      </c>
      <c r="AQ931" s="29" t="s">
        <v>8</v>
      </c>
      <c r="AR931" s="29" t="s">
        <v>8</v>
      </c>
      <c r="AS931" s="29" t="s">
        <v>8</v>
      </c>
      <c r="AT931" s="29" t="s">
        <v>8</v>
      </c>
      <c r="AU931" s="29" t="s">
        <v>8</v>
      </c>
      <c r="AV931" s="29" t="s">
        <v>8</v>
      </c>
      <c r="AW931" s="29" t="s">
        <v>8</v>
      </c>
      <c r="AX931" s="29" t="s">
        <v>8</v>
      </c>
      <c r="AY931" s="29" t="s">
        <v>8</v>
      </c>
      <c r="AZ931" s="29" t="s">
        <v>8</v>
      </c>
      <c r="BA931" s="29" t="s">
        <v>8</v>
      </c>
      <c r="BB931" s="29" t="s">
        <v>8</v>
      </c>
      <c r="BC931" s="29" t="s">
        <v>8</v>
      </c>
      <c r="BD931" s="29" t="s">
        <v>8</v>
      </c>
      <c r="BE931" s="29" t="s">
        <v>8</v>
      </c>
      <c r="BF931" s="29" t="s">
        <v>8</v>
      </c>
      <c r="BG931" s="29" t="s">
        <v>8</v>
      </c>
      <c r="BH931" s="29" t="s">
        <v>8</v>
      </c>
      <c r="BI931" s="29" t="s">
        <v>8</v>
      </c>
      <c r="BJ931" s="29" t="s">
        <v>8</v>
      </c>
      <c r="BK931" s="29" t="s">
        <v>8</v>
      </c>
      <c r="BL931" s="29" t="s">
        <v>8</v>
      </c>
      <c r="BM931" s="29" t="s">
        <v>8</v>
      </c>
      <c r="BN931" s="29" t="s">
        <v>8</v>
      </c>
      <c r="BO931" s="29" t="s">
        <v>8</v>
      </c>
      <c r="BP931" s="29" t="s">
        <v>8</v>
      </c>
      <c r="BQ931" s="29" t="s">
        <v>8</v>
      </c>
      <c r="BR931" s="29" t="s">
        <v>8</v>
      </c>
      <c r="BS931" s="29" t="s">
        <v>13495</v>
      </c>
      <c r="BT931" s="29" t="b">
        <v>1</v>
      </c>
      <c r="BU931" s="29" t="b">
        <v>0</v>
      </c>
      <c r="BV931" s="29" t="b">
        <v>0</v>
      </c>
      <c r="BW931" s="29" t="b">
        <v>0</v>
      </c>
      <c r="BX931" s="29" t="b">
        <v>0</v>
      </c>
      <c r="BY931" s="29" t="b">
        <v>0</v>
      </c>
      <c r="BZ931" s="29" t="b">
        <v>0</v>
      </c>
      <c r="CA931" s="29" t="b">
        <v>1</v>
      </c>
      <c r="CB931" s="29">
        <v>1</v>
      </c>
      <c r="CC931" s="29" t="s">
        <v>13496</v>
      </c>
      <c r="CD931" s="29" t="s">
        <v>13497</v>
      </c>
      <c r="CE931" s="29" t="s">
        <v>13498</v>
      </c>
      <c r="CF931" s="29" t="s">
        <v>13499</v>
      </c>
    </row>
    <row r="932" spans="1:84" x14ac:dyDescent="0.25">
      <c r="A932" s="29" t="s">
        <v>13500</v>
      </c>
      <c r="B932" s="29">
        <v>310410946642114</v>
      </c>
      <c r="C932" s="29">
        <v>8.9014103279466398E+19</v>
      </c>
      <c r="D932" s="29">
        <v>353118084379430</v>
      </c>
      <c r="E932" s="29">
        <v>0</v>
      </c>
      <c r="F932" s="29">
        <v>6</v>
      </c>
      <c r="G932" s="29">
        <v>1935</v>
      </c>
      <c r="H932" s="29">
        <v>1935</v>
      </c>
      <c r="I932" s="29" t="s">
        <v>13501</v>
      </c>
      <c r="J932" s="29" t="s">
        <v>13502</v>
      </c>
      <c r="K932" s="50">
        <v>2.37489104492875E+16</v>
      </c>
      <c r="L932" s="50">
        <v>9036397321712900</v>
      </c>
      <c r="M932" s="50">
        <v>1.70365658384856E+16</v>
      </c>
      <c r="N932" s="29" t="s">
        <v>18977</v>
      </c>
      <c r="O932" s="29">
        <v>2</v>
      </c>
      <c r="P932" s="29">
        <v>1</v>
      </c>
      <c r="Q932" s="29" t="s">
        <v>19359</v>
      </c>
      <c r="R932" s="29" t="s">
        <v>8</v>
      </c>
      <c r="S932" s="29" t="s">
        <v>8</v>
      </c>
      <c r="T932" s="29" t="s">
        <v>8</v>
      </c>
      <c r="U932" s="29" t="s">
        <v>8</v>
      </c>
      <c r="V932" s="29" t="s">
        <v>8</v>
      </c>
      <c r="W932" s="29" t="s">
        <v>8</v>
      </c>
      <c r="X932" s="29" t="s">
        <v>8</v>
      </c>
      <c r="Y932" s="29" t="s">
        <v>8</v>
      </c>
      <c r="Z932" s="29" t="s">
        <v>8</v>
      </c>
      <c r="AA932" s="29" t="s">
        <v>8</v>
      </c>
      <c r="AB932" s="29" t="s">
        <v>8</v>
      </c>
      <c r="AC932" s="29">
        <v>10</v>
      </c>
      <c r="AD932" s="29" t="s">
        <v>8</v>
      </c>
      <c r="AE932" s="29" t="s">
        <v>8</v>
      </c>
      <c r="AF932" s="29" t="s">
        <v>8</v>
      </c>
      <c r="AG932" s="29" t="s">
        <v>8</v>
      </c>
      <c r="AH932" s="29" t="s">
        <v>8</v>
      </c>
      <c r="AI932" s="29" t="s">
        <v>8</v>
      </c>
      <c r="AJ932" s="29" t="s">
        <v>8</v>
      </c>
      <c r="AK932" s="29" t="s">
        <v>8</v>
      </c>
      <c r="AL932" s="29" t="s">
        <v>8</v>
      </c>
      <c r="AM932" s="29" t="s">
        <v>8</v>
      </c>
      <c r="AN932" s="29" t="s">
        <v>8</v>
      </c>
      <c r="AO932" s="29" t="s">
        <v>8</v>
      </c>
      <c r="AP932" s="29" t="s">
        <v>8</v>
      </c>
      <c r="AQ932" s="29" t="s">
        <v>8</v>
      </c>
      <c r="AR932" s="29" t="s">
        <v>8</v>
      </c>
      <c r="AS932" s="29" t="s">
        <v>8</v>
      </c>
      <c r="AT932" s="29" t="s">
        <v>8</v>
      </c>
      <c r="AU932" s="29" t="s">
        <v>8</v>
      </c>
      <c r="AV932" s="29" t="s">
        <v>8</v>
      </c>
      <c r="AW932" s="29" t="s">
        <v>8</v>
      </c>
      <c r="AX932" s="29" t="s">
        <v>8</v>
      </c>
      <c r="AY932" s="29" t="s">
        <v>8</v>
      </c>
      <c r="AZ932" s="29" t="s">
        <v>8</v>
      </c>
      <c r="BA932" s="29" t="s">
        <v>8</v>
      </c>
      <c r="BB932" s="29" t="s">
        <v>8</v>
      </c>
      <c r="BC932" s="29" t="s">
        <v>8</v>
      </c>
      <c r="BD932" s="29" t="s">
        <v>8</v>
      </c>
      <c r="BE932" s="29" t="s">
        <v>8</v>
      </c>
      <c r="BF932" s="29" t="s">
        <v>8</v>
      </c>
      <c r="BG932" s="29" t="s">
        <v>8</v>
      </c>
      <c r="BH932" s="29" t="s">
        <v>8</v>
      </c>
      <c r="BI932" s="29" t="s">
        <v>8</v>
      </c>
      <c r="BJ932" s="29" t="s">
        <v>8</v>
      </c>
      <c r="BK932" s="29" t="s">
        <v>8</v>
      </c>
      <c r="BL932" s="29" t="s">
        <v>8</v>
      </c>
      <c r="BM932" s="29" t="s">
        <v>8</v>
      </c>
      <c r="BN932" s="29" t="s">
        <v>8</v>
      </c>
      <c r="BO932" s="29" t="s">
        <v>8</v>
      </c>
      <c r="BP932" s="29" t="s">
        <v>8</v>
      </c>
      <c r="BQ932" s="29" t="s">
        <v>8</v>
      </c>
      <c r="BR932" s="29" t="s">
        <v>8</v>
      </c>
      <c r="BS932" s="29" t="s">
        <v>13503</v>
      </c>
      <c r="BT932" s="29" t="b">
        <v>1</v>
      </c>
      <c r="BU932" s="29" t="b">
        <v>0</v>
      </c>
      <c r="BV932" s="29" t="b">
        <v>0</v>
      </c>
      <c r="BW932" s="29" t="b">
        <v>0</v>
      </c>
      <c r="BX932" s="29" t="b">
        <v>0</v>
      </c>
      <c r="BY932" s="29" t="b">
        <v>0</v>
      </c>
      <c r="BZ932" s="29" t="b">
        <v>0</v>
      </c>
      <c r="CA932" s="29" t="b">
        <v>1</v>
      </c>
      <c r="CB932" s="29">
        <v>1</v>
      </c>
      <c r="CC932" s="29" t="s">
        <v>13504</v>
      </c>
      <c r="CD932" s="29" t="s">
        <v>13505</v>
      </c>
      <c r="CE932" s="29" t="s">
        <v>13506</v>
      </c>
      <c r="CF932" s="29" t="s">
        <v>13507</v>
      </c>
    </row>
    <row r="933" spans="1:84" x14ac:dyDescent="0.25">
      <c r="A933" s="29" t="s">
        <v>13508</v>
      </c>
      <c r="B933" s="29">
        <v>310410946642114</v>
      </c>
      <c r="C933" s="29">
        <v>8.9014103279466398E+19</v>
      </c>
      <c r="D933" s="29">
        <v>353118084379430</v>
      </c>
      <c r="E933" s="29">
        <v>0</v>
      </c>
      <c r="F933" s="29">
        <v>6</v>
      </c>
      <c r="G933" s="29">
        <v>1936</v>
      </c>
      <c r="H933" s="29">
        <v>1936</v>
      </c>
      <c r="I933" s="29" t="s">
        <v>13509</v>
      </c>
      <c r="J933" s="29" t="s">
        <v>13510</v>
      </c>
      <c r="K933" s="50">
        <v>2.37516294469554E+16</v>
      </c>
      <c r="L933" s="50">
        <v>903632796736797</v>
      </c>
      <c r="M933" s="50">
        <v>-2639670492825850</v>
      </c>
      <c r="N933" s="29" t="s">
        <v>18972</v>
      </c>
      <c r="O933" s="29">
        <v>2</v>
      </c>
      <c r="P933" s="29">
        <v>1</v>
      </c>
      <c r="Q933" s="29" t="s">
        <v>19360</v>
      </c>
      <c r="R933" s="29" t="s">
        <v>8</v>
      </c>
      <c r="S933" s="29" t="s">
        <v>8</v>
      </c>
      <c r="T933" s="29" t="s">
        <v>8</v>
      </c>
      <c r="U933" s="29" t="s">
        <v>8</v>
      </c>
      <c r="V933" s="29" t="s">
        <v>8</v>
      </c>
      <c r="W933" s="29" t="s">
        <v>8</v>
      </c>
      <c r="X933" s="29" t="s">
        <v>8</v>
      </c>
      <c r="Y933" s="29" t="s">
        <v>8</v>
      </c>
      <c r="Z933" s="29" t="s">
        <v>8</v>
      </c>
      <c r="AA933" s="29" t="s">
        <v>8</v>
      </c>
      <c r="AB933" s="29" t="s">
        <v>8</v>
      </c>
      <c r="AC933" s="29">
        <v>5</v>
      </c>
      <c r="AD933" s="29" t="s">
        <v>8</v>
      </c>
      <c r="AE933" s="29" t="s">
        <v>8</v>
      </c>
      <c r="AF933" s="29" t="s">
        <v>8</v>
      </c>
      <c r="AG933" s="29" t="s">
        <v>8</v>
      </c>
      <c r="AH933" s="29" t="s">
        <v>8</v>
      </c>
      <c r="AI933" s="29" t="s">
        <v>8</v>
      </c>
      <c r="AJ933" s="29" t="s">
        <v>8</v>
      </c>
      <c r="AK933" s="29" t="s">
        <v>8</v>
      </c>
      <c r="AL933" s="29" t="s">
        <v>8</v>
      </c>
      <c r="AM933" s="29" t="s">
        <v>8</v>
      </c>
      <c r="AN933" s="29" t="s">
        <v>8</v>
      </c>
      <c r="AO933" s="29" t="s">
        <v>8</v>
      </c>
      <c r="AP933" s="29" t="s">
        <v>8</v>
      </c>
      <c r="AQ933" s="29" t="s">
        <v>8</v>
      </c>
      <c r="AR933" s="29" t="s">
        <v>8</v>
      </c>
      <c r="AS933" s="29" t="s">
        <v>8</v>
      </c>
      <c r="AT933" s="29" t="s">
        <v>8</v>
      </c>
      <c r="AU933" s="29" t="s">
        <v>8</v>
      </c>
      <c r="AV933" s="29" t="s">
        <v>8</v>
      </c>
      <c r="AW933" s="29" t="s">
        <v>8</v>
      </c>
      <c r="AX933" s="29" t="s">
        <v>8</v>
      </c>
      <c r="AY933" s="29" t="s">
        <v>8</v>
      </c>
      <c r="AZ933" s="29" t="s">
        <v>8</v>
      </c>
      <c r="BA933" s="29" t="s">
        <v>8</v>
      </c>
      <c r="BB933" s="29" t="s">
        <v>8</v>
      </c>
      <c r="BC933" s="29" t="s">
        <v>8</v>
      </c>
      <c r="BD933" s="29" t="s">
        <v>8</v>
      </c>
      <c r="BE933" s="29" t="s">
        <v>8</v>
      </c>
      <c r="BF933" s="29" t="s">
        <v>8</v>
      </c>
      <c r="BG933" s="29" t="s">
        <v>8</v>
      </c>
      <c r="BH933" s="29" t="s">
        <v>8</v>
      </c>
      <c r="BI933" s="29" t="s">
        <v>8</v>
      </c>
      <c r="BJ933" s="29" t="s">
        <v>8</v>
      </c>
      <c r="BK933" s="29" t="s">
        <v>8</v>
      </c>
      <c r="BL933" s="29" t="s">
        <v>8</v>
      </c>
      <c r="BM933" s="29" t="s">
        <v>8</v>
      </c>
      <c r="BN933" s="29" t="s">
        <v>8</v>
      </c>
      <c r="BO933" s="29" t="s">
        <v>8</v>
      </c>
      <c r="BP933" s="29" t="s">
        <v>8</v>
      </c>
      <c r="BQ933" s="29" t="s">
        <v>8</v>
      </c>
      <c r="BR933" s="29" t="s">
        <v>8</v>
      </c>
      <c r="BS933" s="29" t="s">
        <v>13511</v>
      </c>
      <c r="BT933" s="29" t="b">
        <v>1</v>
      </c>
      <c r="BU933" s="29" t="b">
        <v>0</v>
      </c>
      <c r="BV933" s="29" t="b">
        <v>0</v>
      </c>
      <c r="BW933" s="29" t="b">
        <v>0</v>
      </c>
      <c r="BX933" s="29" t="b">
        <v>0</v>
      </c>
      <c r="BY933" s="29" t="b">
        <v>0</v>
      </c>
      <c r="BZ933" s="29" t="b">
        <v>0</v>
      </c>
      <c r="CA933" s="29" t="b">
        <v>1</v>
      </c>
      <c r="CB933" s="29">
        <v>1</v>
      </c>
      <c r="CC933" s="29" t="s">
        <v>13512</v>
      </c>
      <c r="CD933" s="29" t="s">
        <v>13513</v>
      </c>
      <c r="CE933" s="29" t="s">
        <v>13514</v>
      </c>
      <c r="CF933" s="29" t="s">
        <v>13515</v>
      </c>
    </row>
    <row r="934" spans="1:84" x14ac:dyDescent="0.25">
      <c r="A934" s="29" t="s">
        <v>13516</v>
      </c>
      <c r="B934" s="29">
        <v>310410946642114</v>
      </c>
      <c r="C934" s="29">
        <v>8.9014103279466398E+19</v>
      </c>
      <c r="D934" s="29">
        <v>353118084379430</v>
      </c>
      <c r="E934" s="29">
        <v>0</v>
      </c>
      <c r="F934" s="29">
        <v>6</v>
      </c>
      <c r="G934" s="29">
        <v>1937</v>
      </c>
      <c r="H934" s="29">
        <v>1937</v>
      </c>
      <c r="I934" s="29" t="s">
        <v>13517</v>
      </c>
      <c r="J934" s="29" t="s">
        <v>13518</v>
      </c>
      <c r="K934" s="50">
        <v>2.37489967968446E+16</v>
      </c>
      <c r="L934" s="50">
        <v>9037025437947550</v>
      </c>
      <c r="M934" s="50">
        <v>-2413617409045010</v>
      </c>
      <c r="N934" s="29" t="s">
        <v>18977</v>
      </c>
      <c r="O934" s="29">
        <v>2</v>
      </c>
      <c r="P934" s="29">
        <v>1</v>
      </c>
      <c r="Q934" s="29" t="s">
        <v>19031</v>
      </c>
      <c r="R934" s="29" t="s">
        <v>8</v>
      </c>
      <c r="S934" s="29" t="s">
        <v>8</v>
      </c>
      <c r="T934" s="29" t="s">
        <v>8</v>
      </c>
      <c r="U934" s="29" t="s">
        <v>8</v>
      </c>
      <c r="V934" s="29" t="s">
        <v>8</v>
      </c>
      <c r="W934" s="29" t="s">
        <v>8</v>
      </c>
      <c r="X934" s="29" t="s">
        <v>8</v>
      </c>
      <c r="Y934" s="29" t="s">
        <v>8</v>
      </c>
      <c r="Z934" s="29" t="s">
        <v>8</v>
      </c>
      <c r="AA934" s="29" t="s">
        <v>8</v>
      </c>
      <c r="AB934" s="29" t="s">
        <v>8</v>
      </c>
      <c r="AC934" s="29">
        <v>20</v>
      </c>
      <c r="AD934" s="29" t="s">
        <v>8</v>
      </c>
      <c r="AE934" s="29" t="s">
        <v>8</v>
      </c>
      <c r="AF934" s="29" t="s">
        <v>8</v>
      </c>
      <c r="AG934" s="29" t="s">
        <v>8</v>
      </c>
      <c r="AH934" s="29" t="s">
        <v>8</v>
      </c>
      <c r="AI934" s="29" t="s">
        <v>8</v>
      </c>
      <c r="AJ934" s="29" t="s">
        <v>8</v>
      </c>
      <c r="AK934" s="29" t="s">
        <v>8</v>
      </c>
      <c r="AL934" s="29" t="s">
        <v>8</v>
      </c>
      <c r="AM934" s="29" t="s">
        <v>8</v>
      </c>
      <c r="AN934" s="29" t="s">
        <v>8</v>
      </c>
      <c r="AO934" s="29" t="s">
        <v>8</v>
      </c>
      <c r="AP934" s="29" t="s">
        <v>8</v>
      </c>
      <c r="AQ934" s="29" t="s">
        <v>8</v>
      </c>
      <c r="AR934" s="29" t="s">
        <v>8</v>
      </c>
      <c r="AS934" s="29" t="s">
        <v>8</v>
      </c>
      <c r="AT934" s="29" t="s">
        <v>8</v>
      </c>
      <c r="AU934" s="29" t="s">
        <v>8</v>
      </c>
      <c r="AV934" s="29" t="s">
        <v>8</v>
      </c>
      <c r="AW934" s="29" t="s">
        <v>8</v>
      </c>
      <c r="AX934" s="29" t="s">
        <v>8</v>
      </c>
      <c r="AY934" s="29" t="s">
        <v>8</v>
      </c>
      <c r="AZ934" s="29" t="s">
        <v>8</v>
      </c>
      <c r="BA934" s="29" t="s">
        <v>8</v>
      </c>
      <c r="BB934" s="29" t="s">
        <v>8</v>
      </c>
      <c r="BC934" s="29" t="s">
        <v>8</v>
      </c>
      <c r="BD934" s="29" t="s">
        <v>8</v>
      </c>
      <c r="BE934" s="29" t="s">
        <v>8</v>
      </c>
      <c r="BF934" s="29" t="s">
        <v>8</v>
      </c>
      <c r="BG934" s="29" t="s">
        <v>8</v>
      </c>
      <c r="BH934" s="29" t="s">
        <v>8</v>
      </c>
      <c r="BI934" s="29" t="s">
        <v>8</v>
      </c>
      <c r="BJ934" s="29" t="s">
        <v>8</v>
      </c>
      <c r="BK934" s="29" t="s">
        <v>8</v>
      </c>
      <c r="BL934" s="29" t="s">
        <v>8</v>
      </c>
      <c r="BM934" s="29" t="s">
        <v>8</v>
      </c>
      <c r="BN934" s="29" t="s">
        <v>8</v>
      </c>
      <c r="BO934" s="29" t="s">
        <v>8</v>
      </c>
      <c r="BP934" s="29" t="s">
        <v>8</v>
      </c>
      <c r="BQ934" s="29" t="s">
        <v>8</v>
      </c>
      <c r="BR934" s="29" t="s">
        <v>8</v>
      </c>
      <c r="BS934" s="29" t="s">
        <v>13519</v>
      </c>
      <c r="BT934" s="29" t="b">
        <v>1</v>
      </c>
      <c r="BU934" s="29" t="b">
        <v>0</v>
      </c>
      <c r="BV934" s="29" t="b">
        <v>0</v>
      </c>
      <c r="BW934" s="29" t="b">
        <v>0</v>
      </c>
      <c r="BX934" s="29" t="b">
        <v>0</v>
      </c>
      <c r="BY934" s="29" t="b">
        <v>0</v>
      </c>
      <c r="BZ934" s="29" t="b">
        <v>0</v>
      </c>
      <c r="CA934" s="29" t="b">
        <v>1</v>
      </c>
      <c r="CB934" s="29">
        <v>1</v>
      </c>
      <c r="CC934" s="29" t="s">
        <v>13520</v>
      </c>
      <c r="CD934" s="29" t="s">
        <v>13521</v>
      </c>
      <c r="CE934" s="29" t="s">
        <v>13522</v>
      </c>
      <c r="CF934" s="29" t="s">
        <v>13523</v>
      </c>
    </row>
    <row r="935" spans="1:84" x14ac:dyDescent="0.25">
      <c r="A935" s="29" t="s">
        <v>13524</v>
      </c>
      <c r="B935" s="29">
        <v>310410946642114</v>
      </c>
      <c r="C935" s="29">
        <v>8.9014103279466398E+19</v>
      </c>
      <c r="D935" s="29">
        <v>353118084379430</v>
      </c>
      <c r="E935" s="29">
        <v>0</v>
      </c>
      <c r="F935" s="29">
        <v>6</v>
      </c>
      <c r="G935" s="29">
        <v>1938</v>
      </c>
      <c r="H935" s="29">
        <v>1938</v>
      </c>
      <c r="I935" s="29" t="s">
        <v>13525</v>
      </c>
      <c r="J935" s="29" t="s">
        <v>13526</v>
      </c>
      <c r="K935" s="50">
        <v>2374862396634120</v>
      </c>
      <c r="L935" s="50">
        <v>903713818466546</v>
      </c>
      <c r="M935" s="50">
        <v>-4.57203724717754E+16</v>
      </c>
      <c r="N935" s="29" t="s">
        <v>18977</v>
      </c>
      <c r="O935" s="29">
        <v>2</v>
      </c>
      <c r="P935" s="29">
        <v>1</v>
      </c>
      <c r="Q935" s="29" t="s">
        <v>19361</v>
      </c>
      <c r="R935" s="29" t="s">
        <v>8</v>
      </c>
      <c r="S935" s="29" t="s">
        <v>8</v>
      </c>
      <c r="T935" s="29" t="s">
        <v>8</v>
      </c>
      <c r="U935" s="29" t="s">
        <v>8</v>
      </c>
      <c r="V935" s="29" t="s">
        <v>8</v>
      </c>
      <c r="W935" s="29" t="s">
        <v>8</v>
      </c>
      <c r="X935" s="29" t="s">
        <v>8</v>
      </c>
      <c r="Y935" s="29" t="s">
        <v>8</v>
      </c>
      <c r="Z935" s="29" t="s">
        <v>8</v>
      </c>
      <c r="AA935" s="29" t="s">
        <v>8</v>
      </c>
      <c r="AB935" s="29" t="s">
        <v>8</v>
      </c>
      <c r="AC935" s="29">
        <v>20</v>
      </c>
      <c r="AD935" s="29" t="s">
        <v>8</v>
      </c>
      <c r="AE935" s="29" t="s">
        <v>8</v>
      </c>
      <c r="AF935" s="29" t="s">
        <v>8</v>
      </c>
      <c r="AG935" s="29" t="s">
        <v>8</v>
      </c>
      <c r="AH935" s="29" t="s">
        <v>8</v>
      </c>
      <c r="AI935" s="29" t="s">
        <v>8</v>
      </c>
      <c r="AJ935" s="29" t="s">
        <v>8</v>
      </c>
      <c r="AK935" s="29" t="s">
        <v>8</v>
      </c>
      <c r="AL935" s="29" t="s">
        <v>8</v>
      </c>
      <c r="AM935" s="29" t="s">
        <v>8</v>
      </c>
      <c r="AN935" s="29" t="s">
        <v>8</v>
      </c>
      <c r="AO935" s="29" t="s">
        <v>8</v>
      </c>
      <c r="AP935" s="29" t="s">
        <v>8</v>
      </c>
      <c r="AQ935" s="29" t="s">
        <v>8</v>
      </c>
      <c r="AR935" s="29" t="s">
        <v>8</v>
      </c>
      <c r="AS935" s="29" t="s">
        <v>8</v>
      </c>
      <c r="AT935" s="29" t="s">
        <v>8</v>
      </c>
      <c r="AU935" s="29" t="s">
        <v>8</v>
      </c>
      <c r="AV935" s="29" t="s">
        <v>8</v>
      </c>
      <c r="AW935" s="29" t="s">
        <v>8</v>
      </c>
      <c r="AX935" s="29" t="s">
        <v>8</v>
      </c>
      <c r="AY935" s="29" t="s">
        <v>8</v>
      </c>
      <c r="AZ935" s="29" t="s">
        <v>8</v>
      </c>
      <c r="BA935" s="29" t="s">
        <v>8</v>
      </c>
      <c r="BB935" s="29" t="s">
        <v>8</v>
      </c>
      <c r="BC935" s="29" t="s">
        <v>8</v>
      </c>
      <c r="BD935" s="29" t="s">
        <v>8</v>
      </c>
      <c r="BE935" s="29" t="s">
        <v>8</v>
      </c>
      <c r="BF935" s="29" t="s">
        <v>8</v>
      </c>
      <c r="BG935" s="29" t="s">
        <v>8</v>
      </c>
      <c r="BH935" s="29" t="s">
        <v>8</v>
      </c>
      <c r="BI935" s="29" t="s">
        <v>8</v>
      </c>
      <c r="BJ935" s="29" t="s">
        <v>8</v>
      </c>
      <c r="BK935" s="29" t="s">
        <v>8</v>
      </c>
      <c r="BL935" s="29" t="s">
        <v>8</v>
      </c>
      <c r="BM935" s="29" t="s">
        <v>8</v>
      </c>
      <c r="BN935" s="29" t="s">
        <v>8</v>
      </c>
      <c r="BO935" s="29" t="s">
        <v>8</v>
      </c>
      <c r="BP935" s="29" t="s">
        <v>8</v>
      </c>
      <c r="BQ935" s="29" t="s">
        <v>8</v>
      </c>
      <c r="BR935" s="29" t="s">
        <v>8</v>
      </c>
      <c r="BS935" s="29" t="s">
        <v>13527</v>
      </c>
      <c r="BT935" s="29" t="b">
        <v>1</v>
      </c>
      <c r="BU935" s="29" t="b">
        <v>0</v>
      </c>
      <c r="BV935" s="29" t="b">
        <v>0</v>
      </c>
      <c r="BW935" s="29" t="b">
        <v>0</v>
      </c>
      <c r="BX935" s="29" t="b">
        <v>0</v>
      </c>
      <c r="BY935" s="29" t="b">
        <v>0</v>
      </c>
      <c r="BZ935" s="29" t="b">
        <v>0</v>
      </c>
      <c r="CA935" s="29" t="b">
        <v>1</v>
      </c>
      <c r="CB935" s="29">
        <v>1</v>
      </c>
      <c r="CC935" s="29" t="s">
        <v>13528</v>
      </c>
      <c r="CD935" s="29" t="s">
        <v>13529</v>
      </c>
      <c r="CE935" s="29" t="s">
        <v>13530</v>
      </c>
      <c r="CF935" s="29" t="s">
        <v>13531</v>
      </c>
    </row>
    <row r="936" spans="1:84" x14ac:dyDescent="0.25">
      <c r="A936" s="29" t="s">
        <v>13532</v>
      </c>
      <c r="B936" s="29">
        <v>310410946642114</v>
      </c>
      <c r="C936" s="29">
        <v>8.9014103279466398E+19</v>
      </c>
      <c r="D936" s="29">
        <v>353118084379430</v>
      </c>
      <c r="E936" s="29">
        <v>0</v>
      </c>
      <c r="F936" s="29">
        <v>6</v>
      </c>
      <c r="G936" s="29">
        <v>1939</v>
      </c>
      <c r="H936" s="29">
        <v>1939</v>
      </c>
      <c r="I936" s="29" t="s">
        <v>13533</v>
      </c>
      <c r="J936" s="29" t="s">
        <v>13534</v>
      </c>
      <c r="K936" s="50">
        <v>2374826437596270</v>
      </c>
      <c r="L936" s="50">
        <v>903787943728032</v>
      </c>
      <c r="M936" s="50">
        <v>-6004683393330940</v>
      </c>
      <c r="N936" s="29" t="s">
        <v>18977</v>
      </c>
      <c r="O936" s="29">
        <v>2</v>
      </c>
      <c r="P936" s="29">
        <v>1</v>
      </c>
      <c r="Q936" s="29" t="s">
        <v>19362</v>
      </c>
      <c r="R936" s="29" t="s">
        <v>8</v>
      </c>
      <c r="S936" s="29" t="s">
        <v>8</v>
      </c>
      <c r="T936" s="29" t="s">
        <v>8</v>
      </c>
      <c r="U936" s="29" t="s">
        <v>8</v>
      </c>
      <c r="V936" s="29" t="s">
        <v>8</v>
      </c>
      <c r="W936" s="29" t="s">
        <v>8</v>
      </c>
      <c r="X936" s="29" t="s">
        <v>8</v>
      </c>
      <c r="Y936" s="29" t="s">
        <v>8</v>
      </c>
      <c r="Z936" s="29" t="s">
        <v>8</v>
      </c>
      <c r="AA936" s="29" t="s">
        <v>8</v>
      </c>
      <c r="AB936" s="29" t="s">
        <v>8</v>
      </c>
      <c r="AC936" s="29">
        <v>20</v>
      </c>
      <c r="AD936" s="29" t="s">
        <v>8</v>
      </c>
      <c r="AE936" s="29" t="s">
        <v>8</v>
      </c>
      <c r="AF936" s="29" t="s">
        <v>8</v>
      </c>
      <c r="AG936" s="29" t="s">
        <v>8</v>
      </c>
      <c r="AH936" s="29" t="s">
        <v>8</v>
      </c>
      <c r="AI936" s="29" t="s">
        <v>8</v>
      </c>
      <c r="AJ936" s="29" t="s">
        <v>8</v>
      </c>
      <c r="AK936" s="29" t="s">
        <v>8</v>
      </c>
      <c r="AL936" s="29" t="s">
        <v>8</v>
      </c>
      <c r="AM936" s="29" t="s">
        <v>8</v>
      </c>
      <c r="AN936" s="29" t="s">
        <v>8</v>
      </c>
      <c r="AO936" s="29" t="s">
        <v>8</v>
      </c>
      <c r="AP936" s="29" t="s">
        <v>8</v>
      </c>
      <c r="AQ936" s="29" t="s">
        <v>8</v>
      </c>
      <c r="AR936" s="29" t="s">
        <v>8</v>
      </c>
      <c r="AS936" s="29" t="s">
        <v>8</v>
      </c>
      <c r="AT936" s="29" t="s">
        <v>8</v>
      </c>
      <c r="AU936" s="29" t="s">
        <v>8</v>
      </c>
      <c r="AV936" s="29" t="s">
        <v>8</v>
      </c>
      <c r="AW936" s="29" t="s">
        <v>8</v>
      </c>
      <c r="AX936" s="29" t="s">
        <v>8</v>
      </c>
      <c r="AY936" s="29" t="s">
        <v>8</v>
      </c>
      <c r="AZ936" s="29" t="s">
        <v>8</v>
      </c>
      <c r="BA936" s="29" t="s">
        <v>8</v>
      </c>
      <c r="BB936" s="29" t="s">
        <v>8</v>
      </c>
      <c r="BC936" s="29" t="s">
        <v>8</v>
      </c>
      <c r="BD936" s="29" t="s">
        <v>8</v>
      </c>
      <c r="BE936" s="29" t="s">
        <v>8</v>
      </c>
      <c r="BF936" s="29" t="s">
        <v>8</v>
      </c>
      <c r="BG936" s="29" t="s">
        <v>8</v>
      </c>
      <c r="BH936" s="29" t="s">
        <v>8</v>
      </c>
      <c r="BI936" s="29" t="s">
        <v>8</v>
      </c>
      <c r="BJ936" s="29" t="s">
        <v>8</v>
      </c>
      <c r="BK936" s="29" t="s">
        <v>8</v>
      </c>
      <c r="BL936" s="29" t="s">
        <v>8</v>
      </c>
      <c r="BM936" s="29" t="s">
        <v>8</v>
      </c>
      <c r="BN936" s="29" t="s">
        <v>8</v>
      </c>
      <c r="BO936" s="29" t="s">
        <v>8</v>
      </c>
      <c r="BP936" s="29" t="s">
        <v>8</v>
      </c>
      <c r="BQ936" s="29" t="s">
        <v>8</v>
      </c>
      <c r="BR936" s="29" t="s">
        <v>8</v>
      </c>
      <c r="BS936" s="29" t="s">
        <v>13535</v>
      </c>
      <c r="BT936" s="29" t="b">
        <v>1</v>
      </c>
      <c r="BU936" s="29" t="b">
        <v>0</v>
      </c>
      <c r="BV936" s="29" t="b">
        <v>0</v>
      </c>
      <c r="BW936" s="29" t="b">
        <v>0</v>
      </c>
      <c r="BX936" s="29" t="b">
        <v>0</v>
      </c>
      <c r="BY936" s="29" t="b">
        <v>0</v>
      </c>
      <c r="BZ936" s="29" t="b">
        <v>0</v>
      </c>
      <c r="CA936" s="29" t="b">
        <v>1</v>
      </c>
      <c r="CB936" s="29">
        <v>1</v>
      </c>
      <c r="CC936" s="29" t="s">
        <v>13536</v>
      </c>
      <c r="CD936" s="29" t="s">
        <v>13537</v>
      </c>
      <c r="CE936" s="29" t="s">
        <v>13538</v>
      </c>
      <c r="CF936" s="29" t="s">
        <v>13539</v>
      </c>
    </row>
    <row r="937" spans="1:84" x14ac:dyDescent="0.25">
      <c r="A937" s="29" t="s">
        <v>13540</v>
      </c>
      <c r="B937" s="29">
        <v>310410942995952</v>
      </c>
      <c r="C937" s="29">
        <v>8.9014103279429894E+19</v>
      </c>
      <c r="D937" s="29">
        <v>353118083539513</v>
      </c>
      <c r="E937" s="29">
        <v>88</v>
      </c>
      <c r="F937" s="29">
        <v>6</v>
      </c>
      <c r="G937" s="29">
        <v>1910</v>
      </c>
      <c r="H937" s="29">
        <v>1910</v>
      </c>
      <c r="I937" s="29" t="s">
        <v>13541</v>
      </c>
      <c r="J937" s="29" t="s">
        <v>13542</v>
      </c>
      <c r="K937" s="50">
        <v>2.37229615191632E+16</v>
      </c>
      <c r="L937" s="50">
        <v>9037401681684260</v>
      </c>
      <c r="M937" s="50">
        <v>-4706044666113500</v>
      </c>
      <c r="N937" s="29" t="s">
        <v>18972</v>
      </c>
      <c r="O937" s="29">
        <v>2</v>
      </c>
      <c r="P937" s="29">
        <v>1</v>
      </c>
      <c r="Q937" s="29" t="s">
        <v>19363</v>
      </c>
      <c r="R937" s="29" t="s">
        <v>8</v>
      </c>
      <c r="S937" s="29" t="s">
        <v>8</v>
      </c>
      <c r="T937" s="29" t="s">
        <v>8</v>
      </c>
      <c r="U937" s="29" t="s">
        <v>8</v>
      </c>
      <c r="V937" s="29" t="s">
        <v>8</v>
      </c>
      <c r="W937" s="29" t="s">
        <v>8</v>
      </c>
      <c r="X937" s="29" t="s">
        <v>8</v>
      </c>
      <c r="Y937" s="29" t="s">
        <v>8</v>
      </c>
      <c r="Z937" s="29" t="s">
        <v>8</v>
      </c>
      <c r="AA937" s="29" t="s">
        <v>8</v>
      </c>
      <c r="AB937" s="29" t="s">
        <v>8</v>
      </c>
      <c r="AC937" s="29">
        <v>20</v>
      </c>
      <c r="AD937" s="29" t="s">
        <v>8</v>
      </c>
      <c r="AE937" s="29" t="s">
        <v>8</v>
      </c>
      <c r="AF937" s="29" t="s">
        <v>8</v>
      </c>
      <c r="AG937" s="29" t="s">
        <v>8</v>
      </c>
      <c r="AH937" s="29" t="s">
        <v>8</v>
      </c>
      <c r="AI937" s="29" t="s">
        <v>8</v>
      </c>
      <c r="AJ937" s="29" t="s">
        <v>8</v>
      </c>
      <c r="AK937" s="29" t="s">
        <v>8</v>
      </c>
      <c r="AL937" s="29" t="s">
        <v>8</v>
      </c>
      <c r="AM937" s="29" t="s">
        <v>8</v>
      </c>
      <c r="AN937" s="29" t="s">
        <v>8</v>
      </c>
      <c r="AO937" s="29" t="s">
        <v>8</v>
      </c>
      <c r="AP937" s="29" t="s">
        <v>8</v>
      </c>
      <c r="AQ937" s="29" t="s">
        <v>8</v>
      </c>
      <c r="AR937" s="29" t="s">
        <v>8</v>
      </c>
      <c r="AS937" s="29" t="s">
        <v>8</v>
      </c>
      <c r="AT937" s="29" t="s">
        <v>8</v>
      </c>
      <c r="AU937" s="29" t="s">
        <v>8</v>
      </c>
      <c r="AV937" s="29" t="s">
        <v>8</v>
      </c>
      <c r="AW937" s="29" t="s">
        <v>8</v>
      </c>
      <c r="AX937" s="29" t="s">
        <v>8</v>
      </c>
      <c r="AY937" s="29" t="s">
        <v>8</v>
      </c>
      <c r="AZ937" s="29" t="s">
        <v>8</v>
      </c>
      <c r="BA937" s="29" t="s">
        <v>8</v>
      </c>
      <c r="BB937" s="29" t="s">
        <v>8</v>
      </c>
      <c r="BC937" s="29" t="s">
        <v>8</v>
      </c>
      <c r="BD937" s="29" t="s">
        <v>8</v>
      </c>
      <c r="BE937" s="29" t="s">
        <v>8</v>
      </c>
      <c r="BF937" s="29" t="s">
        <v>8</v>
      </c>
      <c r="BG937" s="29" t="s">
        <v>8</v>
      </c>
      <c r="BH937" s="29" t="s">
        <v>8</v>
      </c>
      <c r="BI937" s="29" t="s">
        <v>8</v>
      </c>
      <c r="BJ937" s="29" t="s">
        <v>8</v>
      </c>
      <c r="BK937" s="29" t="s">
        <v>8</v>
      </c>
      <c r="BL937" s="29" t="s">
        <v>8</v>
      </c>
      <c r="BM937" s="29" t="s">
        <v>8</v>
      </c>
      <c r="BN937" s="29" t="s">
        <v>8</v>
      </c>
      <c r="BO937" s="29" t="s">
        <v>8</v>
      </c>
      <c r="BP937" s="29" t="s">
        <v>8</v>
      </c>
      <c r="BQ937" s="29" t="s">
        <v>8</v>
      </c>
      <c r="BR937" s="29" t="s">
        <v>8</v>
      </c>
      <c r="BS937" s="29" t="s">
        <v>13543</v>
      </c>
      <c r="BT937" s="29" t="b">
        <v>0</v>
      </c>
      <c r="BU937" s="29" t="b">
        <v>1</v>
      </c>
      <c r="BV937" s="29" t="b">
        <v>0</v>
      </c>
      <c r="BW937" s="29" t="b">
        <v>0</v>
      </c>
      <c r="BX937" s="29" t="b">
        <v>0</v>
      </c>
      <c r="BY937" s="29" t="b">
        <v>0</v>
      </c>
      <c r="BZ937" s="29" t="b">
        <v>1</v>
      </c>
      <c r="CA937" s="29" t="b">
        <v>0</v>
      </c>
      <c r="CB937" s="29">
        <v>1</v>
      </c>
      <c r="CC937" s="29" t="s">
        <v>13544</v>
      </c>
      <c r="CD937" s="29" t="s">
        <v>13545</v>
      </c>
      <c r="CE937" s="29" t="s">
        <v>13546</v>
      </c>
      <c r="CF937" s="29" t="s">
        <v>13547</v>
      </c>
    </row>
    <row r="938" spans="1:84" x14ac:dyDescent="0.25">
      <c r="A938" s="29" t="s">
        <v>13548</v>
      </c>
      <c r="B938" s="29">
        <v>310410942995952</v>
      </c>
      <c r="C938" s="29">
        <v>8.9014103279429894E+19</v>
      </c>
      <c r="D938" s="29">
        <v>353118083539513</v>
      </c>
      <c r="E938" s="29">
        <v>88</v>
      </c>
      <c r="F938" s="29">
        <v>6</v>
      </c>
      <c r="G938" s="29">
        <v>1911</v>
      </c>
      <c r="H938" s="29">
        <v>1911</v>
      </c>
      <c r="I938" s="29" t="s">
        <v>13549</v>
      </c>
      <c r="J938" s="29" t="s">
        <v>13550</v>
      </c>
      <c r="K938" s="50">
        <v>2.37240043601302E+16</v>
      </c>
      <c r="L938" s="50">
        <v>9037432103237950</v>
      </c>
      <c r="M938" s="50">
        <v>-2929205665864840</v>
      </c>
      <c r="N938" s="29" t="s">
        <v>18977</v>
      </c>
      <c r="O938" s="29">
        <v>2</v>
      </c>
      <c r="P938" s="29">
        <v>1</v>
      </c>
      <c r="Q938" s="29" t="s">
        <v>19242</v>
      </c>
      <c r="R938" s="29" t="s">
        <v>8</v>
      </c>
      <c r="S938" s="29" t="s">
        <v>8</v>
      </c>
      <c r="T938" s="29" t="s">
        <v>8</v>
      </c>
      <c r="U938" s="29" t="s">
        <v>8</v>
      </c>
      <c r="V938" s="29" t="s">
        <v>8</v>
      </c>
      <c r="W938" s="29" t="s">
        <v>8</v>
      </c>
      <c r="X938" s="29" t="s">
        <v>8</v>
      </c>
      <c r="Y938" s="29" t="s">
        <v>8</v>
      </c>
      <c r="Z938" s="29" t="s">
        <v>8</v>
      </c>
      <c r="AA938" s="29" t="s">
        <v>8</v>
      </c>
      <c r="AB938" s="29" t="s">
        <v>8</v>
      </c>
      <c r="AC938" s="29">
        <v>15</v>
      </c>
      <c r="AD938" s="29" t="s">
        <v>8</v>
      </c>
      <c r="AE938" s="29" t="s">
        <v>8</v>
      </c>
      <c r="AF938" s="29" t="s">
        <v>8</v>
      </c>
      <c r="AG938" s="29" t="s">
        <v>8</v>
      </c>
      <c r="AH938" s="29" t="s">
        <v>8</v>
      </c>
      <c r="AI938" s="29" t="s">
        <v>8</v>
      </c>
      <c r="AJ938" s="29" t="s">
        <v>8</v>
      </c>
      <c r="AK938" s="29" t="s">
        <v>8</v>
      </c>
      <c r="AL938" s="29" t="s">
        <v>8</v>
      </c>
      <c r="AM938" s="29" t="s">
        <v>8</v>
      </c>
      <c r="AN938" s="29" t="s">
        <v>8</v>
      </c>
      <c r="AO938" s="29" t="s">
        <v>8</v>
      </c>
      <c r="AP938" s="29" t="s">
        <v>8</v>
      </c>
      <c r="AQ938" s="29" t="s">
        <v>8</v>
      </c>
      <c r="AR938" s="29" t="s">
        <v>8</v>
      </c>
      <c r="AS938" s="29" t="s">
        <v>8</v>
      </c>
      <c r="AT938" s="29" t="s">
        <v>8</v>
      </c>
      <c r="AU938" s="29" t="s">
        <v>8</v>
      </c>
      <c r="AV938" s="29" t="s">
        <v>8</v>
      </c>
      <c r="AW938" s="29" t="s">
        <v>8</v>
      </c>
      <c r="AX938" s="29" t="s">
        <v>8</v>
      </c>
      <c r="AY938" s="29" t="s">
        <v>8</v>
      </c>
      <c r="AZ938" s="29" t="s">
        <v>8</v>
      </c>
      <c r="BA938" s="29" t="s">
        <v>8</v>
      </c>
      <c r="BB938" s="29" t="s">
        <v>8</v>
      </c>
      <c r="BC938" s="29" t="s">
        <v>8</v>
      </c>
      <c r="BD938" s="29" t="s">
        <v>8</v>
      </c>
      <c r="BE938" s="29" t="s">
        <v>8</v>
      </c>
      <c r="BF938" s="29" t="s">
        <v>8</v>
      </c>
      <c r="BG938" s="29" t="s">
        <v>8</v>
      </c>
      <c r="BH938" s="29" t="s">
        <v>8</v>
      </c>
      <c r="BI938" s="29" t="s">
        <v>8</v>
      </c>
      <c r="BJ938" s="29" t="s">
        <v>8</v>
      </c>
      <c r="BK938" s="29" t="s">
        <v>8</v>
      </c>
      <c r="BL938" s="29" t="s">
        <v>8</v>
      </c>
      <c r="BM938" s="29" t="s">
        <v>8</v>
      </c>
      <c r="BN938" s="29" t="s">
        <v>8</v>
      </c>
      <c r="BO938" s="29" t="s">
        <v>8</v>
      </c>
      <c r="BP938" s="29" t="s">
        <v>8</v>
      </c>
      <c r="BQ938" s="29" t="s">
        <v>8</v>
      </c>
      <c r="BR938" s="29" t="s">
        <v>8</v>
      </c>
      <c r="BS938" s="29" t="s">
        <v>1001</v>
      </c>
      <c r="BT938" s="29" t="b">
        <v>0</v>
      </c>
      <c r="BU938" s="29" t="b">
        <v>1</v>
      </c>
      <c r="BV938" s="29" t="b">
        <v>0</v>
      </c>
      <c r="BW938" s="29" t="b">
        <v>0</v>
      </c>
      <c r="BX938" s="29" t="b">
        <v>0</v>
      </c>
      <c r="BY938" s="29" t="b">
        <v>0</v>
      </c>
      <c r="BZ938" s="29" t="b">
        <v>1</v>
      </c>
      <c r="CA938" s="29" t="b">
        <v>0</v>
      </c>
      <c r="CB938" s="29">
        <v>1</v>
      </c>
      <c r="CC938" s="29" t="s">
        <v>13551</v>
      </c>
      <c r="CD938" s="29" t="s">
        <v>13552</v>
      </c>
      <c r="CE938" s="29" t="s">
        <v>13553</v>
      </c>
      <c r="CF938" s="29" t="s">
        <v>13554</v>
      </c>
    </row>
    <row r="939" spans="1:84" x14ac:dyDescent="0.25">
      <c r="A939" s="29" t="s">
        <v>13555</v>
      </c>
      <c r="B939" s="29">
        <v>310410942995952</v>
      </c>
      <c r="C939" s="29">
        <v>8.9014103279429894E+19</v>
      </c>
      <c r="D939" s="29">
        <v>353118083539513</v>
      </c>
      <c r="E939" s="29">
        <v>88</v>
      </c>
      <c r="F939" s="29">
        <v>6</v>
      </c>
      <c r="G939" s="29">
        <v>1912</v>
      </c>
      <c r="H939" s="29">
        <v>1912</v>
      </c>
      <c r="I939" s="29" t="s">
        <v>13556</v>
      </c>
      <c r="J939" s="29" t="s">
        <v>13557</v>
      </c>
      <c r="K939" s="50">
        <v>2372469729608980</v>
      </c>
      <c r="L939" s="50">
        <v>9037467995985980</v>
      </c>
      <c r="M939" s="50">
        <v>-2.38363915738187E+16</v>
      </c>
      <c r="N939" s="29" t="s">
        <v>18972</v>
      </c>
      <c r="O939" s="29">
        <v>2</v>
      </c>
      <c r="P939" s="29">
        <v>1</v>
      </c>
      <c r="Q939" s="29" t="s">
        <v>19364</v>
      </c>
      <c r="R939" s="29" t="s">
        <v>8</v>
      </c>
      <c r="S939" s="29" t="s">
        <v>8</v>
      </c>
      <c r="T939" s="29" t="s">
        <v>8</v>
      </c>
      <c r="U939" s="29" t="s">
        <v>8</v>
      </c>
      <c r="V939" s="29" t="s">
        <v>8</v>
      </c>
      <c r="W939" s="29" t="s">
        <v>8</v>
      </c>
      <c r="X939" s="29" t="s">
        <v>8</v>
      </c>
      <c r="Y939" s="29" t="s">
        <v>8</v>
      </c>
      <c r="Z939" s="29" t="s">
        <v>8</v>
      </c>
      <c r="AA939" s="29" t="s">
        <v>8</v>
      </c>
      <c r="AB939" s="29" t="s">
        <v>8</v>
      </c>
      <c r="AC939" s="29">
        <v>14</v>
      </c>
      <c r="AD939" s="29" t="s">
        <v>8</v>
      </c>
      <c r="AE939" s="29" t="s">
        <v>8</v>
      </c>
      <c r="AF939" s="29" t="s">
        <v>8</v>
      </c>
      <c r="AG939" s="29" t="s">
        <v>8</v>
      </c>
      <c r="AH939" s="29" t="s">
        <v>8</v>
      </c>
      <c r="AI939" s="29" t="s">
        <v>8</v>
      </c>
      <c r="AJ939" s="29" t="s">
        <v>8</v>
      </c>
      <c r="AK939" s="29" t="s">
        <v>8</v>
      </c>
      <c r="AL939" s="29" t="s">
        <v>8</v>
      </c>
      <c r="AM939" s="29" t="s">
        <v>8</v>
      </c>
      <c r="AN939" s="29" t="s">
        <v>8</v>
      </c>
      <c r="AO939" s="29" t="s">
        <v>8</v>
      </c>
      <c r="AP939" s="29" t="s">
        <v>8</v>
      </c>
      <c r="AQ939" s="29" t="s">
        <v>8</v>
      </c>
      <c r="AR939" s="29" t="s">
        <v>8</v>
      </c>
      <c r="AS939" s="29" t="s">
        <v>8</v>
      </c>
      <c r="AT939" s="29" t="s">
        <v>8</v>
      </c>
      <c r="AU939" s="29" t="s">
        <v>8</v>
      </c>
      <c r="AV939" s="29" t="s">
        <v>8</v>
      </c>
      <c r="AW939" s="29" t="s">
        <v>8</v>
      </c>
      <c r="AX939" s="29" t="s">
        <v>8</v>
      </c>
      <c r="AY939" s="29" t="s">
        <v>8</v>
      </c>
      <c r="AZ939" s="29" t="s">
        <v>8</v>
      </c>
      <c r="BA939" s="29" t="s">
        <v>8</v>
      </c>
      <c r="BB939" s="29" t="s">
        <v>8</v>
      </c>
      <c r="BC939" s="29" t="s">
        <v>8</v>
      </c>
      <c r="BD939" s="29" t="s">
        <v>8</v>
      </c>
      <c r="BE939" s="29" t="s">
        <v>8</v>
      </c>
      <c r="BF939" s="29" t="s">
        <v>8</v>
      </c>
      <c r="BG939" s="29" t="s">
        <v>8</v>
      </c>
      <c r="BH939" s="29" t="s">
        <v>8</v>
      </c>
      <c r="BI939" s="29" t="s">
        <v>8</v>
      </c>
      <c r="BJ939" s="29" t="s">
        <v>8</v>
      </c>
      <c r="BK939" s="29" t="s">
        <v>8</v>
      </c>
      <c r="BL939" s="29" t="s">
        <v>8</v>
      </c>
      <c r="BM939" s="29" t="s">
        <v>8</v>
      </c>
      <c r="BN939" s="29" t="s">
        <v>8</v>
      </c>
      <c r="BO939" s="29" t="s">
        <v>8</v>
      </c>
      <c r="BP939" s="29" t="s">
        <v>8</v>
      </c>
      <c r="BQ939" s="29" t="s">
        <v>8</v>
      </c>
      <c r="BR939" s="29" t="s">
        <v>8</v>
      </c>
      <c r="BS939" s="29" t="s">
        <v>216</v>
      </c>
      <c r="BT939" s="29" t="b">
        <v>0</v>
      </c>
      <c r="BU939" s="29" t="b">
        <v>1</v>
      </c>
      <c r="BV939" s="29" t="b">
        <v>0</v>
      </c>
      <c r="BW939" s="29" t="b">
        <v>0</v>
      </c>
      <c r="BX939" s="29" t="b">
        <v>0</v>
      </c>
      <c r="BY939" s="29" t="b">
        <v>0</v>
      </c>
      <c r="BZ939" s="29" t="b">
        <v>1</v>
      </c>
      <c r="CA939" s="29" t="b">
        <v>0</v>
      </c>
      <c r="CB939" s="29">
        <v>1</v>
      </c>
      <c r="CC939" s="29" t="s">
        <v>13558</v>
      </c>
      <c r="CD939" s="29" t="s">
        <v>13559</v>
      </c>
      <c r="CE939" s="29" t="s">
        <v>13560</v>
      </c>
      <c r="CF939" s="29" t="s">
        <v>13561</v>
      </c>
    </row>
    <row r="940" spans="1:84" x14ac:dyDescent="0.25">
      <c r="A940" s="29" t="s">
        <v>13562</v>
      </c>
      <c r="B940" s="29">
        <v>310410942995952</v>
      </c>
      <c r="C940" s="29">
        <v>8.9014103279429894E+19</v>
      </c>
      <c r="D940" s="29">
        <v>353118083539513</v>
      </c>
      <c r="E940" s="29">
        <v>88</v>
      </c>
      <c r="F940" s="29">
        <v>6</v>
      </c>
      <c r="G940" s="29">
        <v>1913</v>
      </c>
      <c r="H940" s="29">
        <v>1913</v>
      </c>
      <c r="I940" s="29" t="s">
        <v>13563</v>
      </c>
      <c r="J940" s="29" t="s">
        <v>13564</v>
      </c>
      <c r="K940" s="50">
        <v>237262282769922</v>
      </c>
      <c r="L940" s="50">
        <v>903724353434471</v>
      </c>
      <c r="M940" s="50">
        <v>-3619713472326400</v>
      </c>
      <c r="N940" s="29" t="s">
        <v>18972</v>
      </c>
      <c r="O940" s="29">
        <v>2</v>
      </c>
      <c r="P940" s="29">
        <v>1</v>
      </c>
      <c r="Q940" s="29" t="s">
        <v>19365</v>
      </c>
      <c r="R940" s="29" t="s">
        <v>8</v>
      </c>
      <c r="S940" s="29" t="s">
        <v>8</v>
      </c>
      <c r="T940" s="29" t="s">
        <v>8</v>
      </c>
      <c r="U940" s="29" t="s">
        <v>8</v>
      </c>
      <c r="V940" s="29" t="s">
        <v>8</v>
      </c>
      <c r="W940" s="29" t="s">
        <v>8</v>
      </c>
      <c r="X940" s="29" t="s">
        <v>8</v>
      </c>
      <c r="Y940" s="29" t="s">
        <v>8</v>
      </c>
      <c r="Z940" s="29" t="s">
        <v>8</v>
      </c>
      <c r="AA940" s="29" t="s">
        <v>8</v>
      </c>
      <c r="AB940" s="29" t="s">
        <v>8</v>
      </c>
      <c r="AC940" s="29">
        <v>20</v>
      </c>
      <c r="AD940" s="29" t="s">
        <v>8</v>
      </c>
      <c r="AE940" s="29" t="s">
        <v>8</v>
      </c>
      <c r="AF940" s="29" t="s">
        <v>8</v>
      </c>
      <c r="AG940" s="29" t="s">
        <v>8</v>
      </c>
      <c r="AH940" s="29" t="s">
        <v>8</v>
      </c>
      <c r="AI940" s="29" t="s">
        <v>8</v>
      </c>
      <c r="AJ940" s="29" t="s">
        <v>8</v>
      </c>
      <c r="AK940" s="29" t="s">
        <v>8</v>
      </c>
      <c r="AL940" s="29" t="s">
        <v>8</v>
      </c>
      <c r="AM940" s="29" t="s">
        <v>8</v>
      </c>
      <c r="AN940" s="29" t="s">
        <v>8</v>
      </c>
      <c r="AO940" s="29" t="s">
        <v>8</v>
      </c>
      <c r="AP940" s="29" t="s">
        <v>8</v>
      </c>
      <c r="AQ940" s="29" t="s">
        <v>8</v>
      </c>
      <c r="AR940" s="29" t="s">
        <v>8</v>
      </c>
      <c r="AS940" s="29" t="s">
        <v>8</v>
      </c>
      <c r="AT940" s="29" t="s">
        <v>8</v>
      </c>
      <c r="AU940" s="29" t="s">
        <v>8</v>
      </c>
      <c r="AV940" s="29" t="s">
        <v>8</v>
      </c>
      <c r="AW940" s="29" t="s">
        <v>8</v>
      </c>
      <c r="AX940" s="29" t="s">
        <v>8</v>
      </c>
      <c r="AY940" s="29" t="s">
        <v>8</v>
      </c>
      <c r="AZ940" s="29" t="s">
        <v>8</v>
      </c>
      <c r="BA940" s="29" t="s">
        <v>8</v>
      </c>
      <c r="BB940" s="29" t="s">
        <v>8</v>
      </c>
      <c r="BC940" s="29" t="s">
        <v>8</v>
      </c>
      <c r="BD940" s="29" t="s">
        <v>8</v>
      </c>
      <c r="BE940" s="29" t="s">
        <v>8</v>
      </c>
      <c r="BF940" s="29" t="s">
        <v>8</v>
      </c>
      <c r="BG940" s="29" t="s">
        <v>8</v>
      </c>
      <c r="BH940" s="29" t="s">
        <v>8</v>
      </c>
      <c r="BI940" s="29" t="s">
        <v>8</v>
      </c>
      <c r="BJ940" s="29" t="s">
        <v>8</v>
      </c>
      <c r="BK940" s="29" t="s">
        <v>8</v>
      </c>
      <c r="BL940" s="29" t="s">
        <v>8</v>
      </c>
      <c r="BM940" s="29" t="s">
        <v>8</v>
      </c>
      <c r="BN940" s="29" t="s">
        <v>8</v>
      </c>
      <c r="BO940" s="29" t="s">
        <v>8</v>
      </c>
      <c r="BP940" s="29" t="s">
        <v>8</v>
      </c>
      <c r="BQ940" s="29" t="s">
        <v>8</v>
      </c>
      <c r="BR940" s="29" t="s">
        <v>8</v>
      </c>
      <c r="BS940" s="29" t="s">
        <v>13543</v>
      </c>
      <c r="BT940" s="29" t="b">
        <v>0</v>
      </c>
      <c r="BU940" s="29" t="b">
        <v>1</v>
      </c>
      <c r="BV940" s="29" t="b">
        <v>0</v>
      </c>
      <c r="BW940" s="29" t="b">
        <v>0</v>
      </c>
      <c r="BX940" s="29" t="b">
        <v>0</v>
      </c>
      <c r="BY940" s="29" t="b">
        <v>0</v>
      </c>
      <c r="BZ940" s="29" t="b">
        <v>1</v>
      </c>
      <c r="CA940" s="29" t="b">
        <v>0</v>
      </c>
      <c r="CB940" s="29">
        <v>1</v>
      </c>
      <c r="CC940" s="29" t="s">
        <v>13565</v>
      </c>
      <c r="CD940" s="29" t="s">
        <v>13566</v>
      </c>
      <c r="CE940" s="29" t="s">
        <v>13567</v>
      </c>
      <c r="CF940" s="29" t="s">
        <v>13568</v>
      </c>
    </row>
    <row r="941" spans="1:84" x14ac:dyDescent="0.25">
      <c r="A941" s="29" t="s">
        <v>13569</v>
      </c>
      <c r="B941" s="29">
        <v>310410942995952</v>
      </c>
      <c r="C941" s="29">
        <v>8.9014103279429894E+19</v>
      </c>
      <c r="D941" s="29">
        <v>353118083539513</v>
      </c>
      <c r="E941" s="29">
        <v>88</v>
      </c>
      <c r="F941" s="29">
        <v>6</v>
      </c>
      <c r="G941" s="29">
        <v>1914</v>
      </c>
      <c r="H941" s="29">
        <v>1914</v>
      </c>
      <c r="I941" s="29" t="s">
        <v>13570</v>
      </c>
      <c r="J941" s="29" t="s">
        <v>13571</v>
      </c>
      <c r="K941" s="50">
        <v>2.3726143702109E+16</v>
      </c>
      <c r="L941" s="50">
        <v>9037150643335680</v>
      </c>
      <c r="M941" s="50">
        <v>-3745067394200390</v>
      </c>
      <c r="N941" s="29" t="s">
        <v>18977</v>
      </c>
      <c r="O941" s="29">
        <v>2</v>
      </c>
      <c r="P941" s="29">
        <v>1</v>
      </c>
      <c r="Q941" s="29" t="s">
        <v>19027</v>
      </c>
      <c r="R941" s="29" t="s">
        <v>8</v>
      </c>
      <c r="S941" s="29" t="s">
        <v>8</v>
      </c>
      <c r="T941" s="29" t="s">
        <v>8</v>
      </c>
      <c r="U941" s="29" t="s">
        <v>8</v>
      </c>
      <c r="V941" s="29" t="s">
        <v>8</v>
      </c>
      <c r="W941" s="29" t="s">
        <v>8</v>
      </c>
      <c r="X941" s="29" t="s">
        <v>8</v>
      </c>
      <c r="Y941" s="29" t="s">
        <v>8</v>
      </c>
      <c r="Z941" s="29" t="s">
        <v>8</v>
      </c>
      <c r="AA941" s="29" t="s">
        <v>8</v>
      </c>
      <c r="AB941" s="29" t="s">
        <v>8</v>
      </c>
      <c r="AC941" s="29">
        <v>10</v>
      </c>
      <c r="AD941" s="29" t="s">
        <v>8</v>
      </c>
      <c r="AE941" s="29" t="s">
        <v>8</v>
      </c>
      <c r="AF941" s="29" t="s">
        <v>8</v>
      </c>
      <c r="AG941" s="29" t="s">
        <v>8</v>
      </c>
      <c r="AH941" s="29" t="s">
        <v>8</v>
      </c>
      <c r="AI941" s="29" t="s">
        <v>8</v>
      </c>
      <c r="AJ941" s="29" t="s">
        <v>8</v>
      </c>
      <c r="AK941" s="29" t="s">
        <v>8</v>
      </c>
      <c r="AL941" s="29" t="s">
        <v>8</v>
      </c>
      <c r="AM941" s="29" t="s">
        <v>8</v>
      </c>
      <c r="AN941" s="29" t="s">
        <v>8</v>
      </c>
      <c r="AO941" s="29" t="s">
        <v>8</v>
      </c>
      <c r="AP941" s="29" t="s">
        <v>8</v>
      </c>
      <c r="AQ941" s="29" t="s">
        <v>8</v>
      </c>
      <c r="AR941" s="29" t="s">
        <v>8</v>
      </c>
      <c r="AS941" s="29" t="s">
        <v>8</v>
      </c>
      <c r="AT941" s="29" t="s">
        <v>8</v>
      </c>
      <c r="AU941" s="29" t="s">
        <v>8</v>
      </c>
      <c r="AV941" s="29" t="s">
        <v>8</v>
      </c>
      <c r="AW941" s="29" t="s">
        <v>8</v>
      </c>
      <c r="AX941" s="29" t="s">
        <v>8</v>
      </c>
      <c r="AY941" s="29" t="s">
        <v>8</v>
      </c>
      <c r="AZ941" s="29" t="s">
        <v>8</v>
      </c>
      <c r="BA941" s="29" t="s">
        <v>8</v>
      </c>
      <c r="BB941" s="29" t="s">
        <v>8</v>
      </c>
      <c r="BC941" s="29" t="s">
        <v>8</v>
      </c>
      <c r="BD941" s="29" t="s">
        <v>8</v>
      </c>
      <c r="BE941" s="29" t="s">
        <v>8</v>
      </c>
      <c r="BF941" s="29" t="s">
        <v>8</v>
      </c>
      <c r="BG941" s="29" t="s">
        <v>8</v>
      </c>
      <c r="BH941" s="29" t="s">
        <v>8</v>
      </c>
      <c r="BI941" s="29" t="s">
        <v>8</v>
      </c>
      <c r="BJ941" s="29" t="s">
        <v>8</v>
      </c>
      <c r="BK941" s="29" t="s">
        <v>8</v>
      </c>
      <c r="BL941" s="29" t="s">
        <v>8</v>
      </c>
      <c r="BM941" s="29" t="s">
        <v>8</v>
      </c>
      <c r="BN941" s="29" t="s">
        <v>8</v>
      </c>
      <c r="BO941" s="29" t="s">
        <v>8</v>
      </c>
      <c r="BP941" s="29" t="s">
        <v>8</v>
      </c>
      <c r="BQ941" s="29" t="s">
        <v>8</v>
      </c>
      <c r="BR941" s="29" t="s">
        <v>8</v>
      </c>
      <c r="BS941" s="29" t="s">
        <v>216</v>
      </c>
      <c r="BT941" s="29" t="b">
        <v>0</v>
      </c>
      <c r="BU941" s="29" t="b">
        <v>1</v>
      </c>
      <c r="BV941" s="29" t="b">
        <v>0</v>
      </c>
      <c r="BW941" s="29" t="b">
        <v>0</v>
      </c>
      <c r="BX941" s="29" t="b">
        <v>0</v>
      </c>
      <c r="BY941" s="29" t="b">
        <v>0</v>
      </c>
      <c r="BZ941" s="29" t="b">
        <v>1</v>
      </c>
      <c r="CA941" s="29" t="b">
        <v>0</v>
      </c>
      <c r="CB941" s="29">
        <v>1</v>
      </c>
      <c r="CC941" s="29" t="s">
        <v>13572</v>
      </c>
      <c r="CD941" s="29" t="s">
        <v>13573</v>
      </c>
      <c r="CE941" s="29" t="s">
        <v>13574</v>
      </c>
      <c r="CF941" s="29" t="s">
        <v>13575</v>
      </c>
    </row>
    <row r="942" spans="1:84" x14ac:dyDescent="0.25">
      <c r="A942" s="29" t="s">
        <v>13576</v>
      </c>
      <c r="B942" s="29">
        <v>310410942995952</v>
      </c>
      <c r="C942" s="29">
        <v>8.9014103279429894E+19</v>
      </c>
      <c r="D942" s="29">
        <v>353118083539513</v>
      </c>
      <c r="E942" s="29">
        <v>88</v>
      </c>
      <c r="F942" s="29">
        <v>6</v>
      </c>
      <c r="G942" s="29">
        <v>1915</v>
      </c>
      <c r="H942" s="29">
        <v>1915</v>
      </c>
      <c r="I942" s="29" t="s">
        <v>13577</v>
      </c>
      <c r="J942" s="29" t="s">
        <v>13578</v>
      </c>
      <c r="K942" s="50">
        <v>2.37252789662132E+16</v>
      </c>
      <c r="L942" s="50">
        <v>9037111936193630</v>
      </c>
      <c r="M942" s="50">
        <v>-2.39825009208061E+16</v>
      </c>
      <c r="N942" s="29" t="s">
        <v>18972</v>
      </c>
      <c r="O942" s="29">
        <v>2</v>
      </c>
      <c r="P942" s="29">
        <v>1</v>
      </c>
      <c r="Q942" s="29" t="s">
        <v>19366</v>
      </c>
      <c r="R942" s="29" t="s">
        <v>8</v>
      </c>
      <c r="S942" s="29" t="s">
        <v>8</v>
      </c>
      <c r="T942" s="29" t="s">
        <v>8</v>
      </c>
      <c r="U942" s="29" t="s">
        <v>8</v>
      </c>
      <c r="V942" s="29" t="s">
        <v>8</v>
      </c>
      <c r="W942" s="29" t="s">
        <v>8</v>
      </c>
      <c r="X942" s="29" t="s">
        <v>8</v>
      </c>
      <c r="Y942" s="29" t="s">
        <v>8</v>
      </c>
      <c r="Z942" s="29" t="s">
        <v>8</v>
      </c>
      <c r="AA942" s="29" t="s">
        <v>8</v>
      </c>
      <c r="AB942" s="29" t="s">
        <v>8</v>
      </c>
      <c r="AC942" s="29">
        <v>15</v>
      </c>
      <c r="AD942" s="29" t="s">
        <v>8</v>
      </c>
      <c r="AE942" s="29" t="s">
        <v>8</v>
      </c>
      <c r="AF942" s="29" t="s">
        <v>8</v>
      </c>
      <c r="AG942" s="29" t="s">
        <v>8</v>
      </c>
      <c r="AH942" s="29" t="s">
        <v>8</v>
      </c>
      <c r="AI942" s="29" t="s">
        <v>8</v>
      </c>
      <c r="AJ942" s="29" t="s">
        <v>8</v>
      </c>
      <c r="AK942" s="29" t="s">
        <v>8</v>
      </c>
      <c r="AL942" s="29" t="s">
        <v>8</v>
      </c>
      <c r="AM942" s="29" t="s">
        <v>8</v>
      </c>
      <c r="AN942" s="29" t="s">
        <v>8</v>
      </c>
      <c r="AO942" s="29" t="s">
        <v>8</v>
      </c>
      <c r="AP942" s="29" t="s">
        <v>8</v>
      </c>
      <c r="AQ942" s="29" t="s">
        <v>8</v>
      </c>
      <c r="AR942" s="29" t="s">
        <v>8</v>
      </c>
      <c r="AS942" s="29" t="s">
        <v>8</v>
      </c>
      <c r="AT942" s="29" t="s">
        <v>8</v>
      </c>
      <c r="AU942" s="29" t="s">
        <v>8</v>
      </c>
      <c r="AV942" s="29" t="s">
        <v>8</v>
      </c>
      <c r="AW942" s="29" t="s">
        <v>8</v>
      </c>
      <c r="AX942" s="29" t="s">
        <v>8</v>
      </c>
      <c r="AY942" s="29" t="s">
        <v>8</v>
      </c>
      <c r="AZ942" s="29" t="s">
        <v>8</v>
      </c>
      <c r="BA942" s="29" t="s">
        <v>8</v>
      </c>
      <c r="BB942" s="29" t="s">
        <v>8</v>
      </c>
      <c r="BC942" s="29" t="s">
        <v>8</v>
      </c>
      <c r="BD942" s="29" t="s">
        <v>8</v>
      </c>
      <c r="BE942" s="29" t="s">
        <v>8</v>
      </c>
      <c r="BF942" s="29" t="s">
        <v>8</v>
      </c>
      <c r="BG942" s="29" t="s">
        <v>8</v>
      </c>
      <c r="BH942" s="29" t="s">
        <v>8</v>
      </c>
      <c r="BI942" s="29" t="s">
        <v>8</v>
      </c>
      <c r="BJ942" s="29" t="s">
        <v>8</v>
      </c>
      <c r="BK942" s="29" t="s">
        <v>8</v>
      </c>
      <c r="BL942" s="29" t="s">
        <v>8</v>
      </c>
      <c r="BM942" s="29" t="s">
        <v>8</v>
      </c>
      <c r="BN942" s="29" t="s">
        <v>8</v>
      </c>
      <c r="BO942" s="29" t="s">
        <v>8</v>
      </c>
      <c r="BP942" s="29" t="s">
        <v>8</v>
      </c>
      <c r="BQ942" s="29" t="s">
        <v>8</v>
      </c>
      <c r="BR942" s="29" t="s">
        <v>8</v>
      </c>
      <c r="BS942" s="29" t="s">
        <v>13579</v>
      </c>
      <c r="BT942" s="29" t="b">
        <v>0</v>
      </c>
      <c r="BU942" s="29" t="b">
        <v>1</v>
      </c>
      <c r="BV942" s="29" t="b">
        <v>0</v>
      </c>
      <c r="BW942" s="29" t="b">
        <v>0</v>
      </c>
      <c r="BX942" s="29" t="b">
        <v>0</v>
      </c>
      <c r="BY942" s="29" t="b">
        <v>0</v>
      </c>
      <c r="BZ942" s="29" t="b">
        <v>1</v>
      </c>
      <c r="CA942" s="29" t="b">
        <v>0</v>
      </c>
      <c r="CB942" s="29">
        <v>1</v>
      </c>
      <c r="CC942" s="29" t="s">
        <v>13580</v>
      </c>
      <c r="CD942" s="29" t="s">
        <v>13581</v>
      </c>
      <c r="CE942" s="29" t="s">
        <v>13582</v>
      </c>
      <c r="CF942" s="29" t="s">
        <v>13583</v>
      </c>
    </row>
    <row r="943" spans="1:84" x14ac:dyDescent="0.25">
      <c r="A943" s="29" t="s">
        <v>13584</v>
      </c>
      <c r="B943" s="29">
        <v>310410942995952</v>
      </c>
      <c r="C943" s="29">
        <v>8.9014103279429894E+19</v>
      </c>
      <c r="D943" s="29">
        <v>353118083539513</v>
      </c>
      <c r="E943" s="29">
        <v>88</v>
      </c>
      <c r="F943" s="29">
        <v>6</v>
      </c>
      <c r="G943" s="29">
        <v>1916</v>
      </c>
      <c r="H943" s="29">
        <v>1916</v>
      </c>
      <c r="I943" s="29" t="s">
        <v>13585</v>
      </c>
      <c r="J943" s="29" t="s">
        <v>13586</v>
      </c>
      <c r="K943" s="50">
        <v>2.37253156303675E+16</v>
      </c>
      <c r="L943" s="50">
        <v>9037207516836060</v>
      </c>
      <c r="M943" s="50">
        <v>-2655918869916750</v>
      </c>
      <c r="N943" s="29" t="s">
        <v>18977</v>
      </c>
      <c r="O943" s="29">
        <v>2</v>
      </c>
      <c r="P943" s="29">
        <v>1</v>
      </c>
      <c r="Q943" s="29" t="s">
        <v>19192</v>
      </c>
      <c r="R943" s="29" t="s">
        <v>8</v>
      </c>
      <c r="S943" s="29" t="s">
        <v>8</v>
      </c>
      <c r="T943" s="29" t="s">
        <v>8</v>
      </c>
      <c r="U943" s="29" t="s">
        <v>8</v>
      </c>
      <c r="V943" s="29" t="s">
        <v>8</v>
      </c>
      <c r="W943" s="29" t="s">
        <v>8</v>
      </c>
      <c r="X943" s="29" t="s">
        <v>8</v>
      </c>
      <c r="Y943" s="29" t="s">
        <v>8</v>
      </c>
      <c r="Z943" s="29" t="s">
        <v>8</v>
      </c>
      <c r="AA943" s="29" t="s">
        <v>8</v>
      </c>
      <c r="AB943" s="29" t="s">
        <v>8</v>
      </c>
      <c r="AC943" s="29">
        <v>20</v>
      </c>
      <c r="AD943" s="29" t="s">
        <v>8</v>
      </c>
      <c r="AE943" s="29" t="s">
        <v>8</v>
      </c>
      <c r="AF943" s="29" t="s">
        <v>8</v>
      </c>
      <c r="AG943" s="29" t="s">
        <v>8</v>
      </c>
      <c r="AH943" s="29" t="s">
        <v>8</v>
      </c>
      <c r="AI943" s="29" t="s">
        <v>8</v>
      </c>
      <c r="AJ943" s="29" t="s">
        <v>8</v>
      </c>
      <c r="AK943" s="29" t="s">
        <v>8</v>
      </c>
      <c r="AL943" s="29" t="s">
        <v>8</v>
      </c>
      <c r="AM943" s="29" t="s">
        <v>8</v>
      </c>
      <c r="AN943" s="29" t="s">
        <v>8</v>
      </c>
      <c r="AO943" s="29" t="s">
        <v>8</v>
      </c>
      <c r="AP943" s="29" t="s">
        <v>8</v>
      </c>
      <c r="AQ943" s="29" t="s">
        <v>8</v>
      </c>
      <c r="AR943" s="29" t="s">
        <v>8</v>
      </c>
      <c r="AS943" s="29" t="s">
        <v>8</v>
      </c>
      <c r="AT943" s="29" t="s">
        <v>8</v>
      </c>
      <c r="AU943" s="29" t="s">
        <v>8</v>
      </c>
      <c r="AV943" s="29" t="s">
        <v>8</v>
      </c>
      <c r="AW943" s="29" t="s">
        <v>8</v>
      </c>
      <c r="AX943" s="29" t="s">
        <v>8</v>
      </c>
      <c r="AY943" s="29" t="s">
        <v>8</v>
      </c>
      <c r="AZ943" s="29" t="s">
        <v>8</v>
      </c>
      <c r="BA943" s="29" t="s">
        <v>8</v>
      </c>
      <c r="BB943" s="29" t="s">
        <v>8</v>
      </c>
      <c r="BC943" s="29" t="s">
        <v>8</v>
      </c>
      <c r="BD943" s="29" t="s">
        <v>8</v>
      </c>
      <c r="BE943" s="29" t="s">
        <v>8</v>
      </c>
      <c r="BF943" s="29" t="s">
        <v>8</v>
      </c>
      <c r="BG943" s="29" t="s">
        <v>8</v>
      </c>
      <c r="BH943" s="29" t="s">
        <v>8</v>
      </c>
      <c r="BI943" s="29" t="s">
        <v>8</v>
      </c>
      <c r="BJ943" s="29" t="s">
        <v>8</v>
      </c>
      <c r="BK943" s="29" t="s">
        <v>8</v>
      </c>
      <c r="BL943" s="29" t="s">
        <v>8</v>
      </c>
      <c r="BM943" s="29" t="s">
        <v>8</v>
      </c>
      <c r="BN943" s="29" t="s">
        <v>8</v>
      </c>
      <c r="BO943" s="29" t="s">
        <v>8</v>
      </c>
      <c r="BP943" s="29" t="s">
        <v>8</v>
      </c>
      <c r="BQ943" s="29" t="s">
        <v>8</v>
      </c>
      <c r="BR943" s="29" t="s">
        <v>8</v>
      </c>
      <c r="BS943" s="29" t="s">
        <v>13587</v>
      </c>
      <c r="BT943" s="29" t="b">
        <v>0</v>
      </c>
      <c r="BU943" s="29" t="b">
        <v>1</v>
      </c>
      <c r="BV943" s="29" t="b">
        <v>0</v>
      </c>
      <c r="BW943" s="29" t="b">
        <v>0</v>
      </c>
      <c r="BX943" s="29" t="b">
        <v>0</v>
      </c>
      <c r="BY943" s="29" t="b">
        <v>0</v>
      </c>
      <c r="BZ943" s="29" t="b">
        <v>1</v>
      </c>
      <c r="CA943" s="29" t="b">
        <v>0</v>
      </c>
      <c r="CB943" s="29">
        <v>1</v>
      </c>
      <c r="CC943" s="29" t="s">
        <v>13588</v>
      </c>
      <c r="CD943" s="29" t="s">
        <v>13589</v>
      </c>
      <c r="CE943" s="29" t="s">
        <v>13590</v>
      </c>
      <c r="CF943" s="29" t="s">
        <v>13591</v>
      </c>
    </row>
    <row r="944" spans="1:84" x14ac:dyDescent="0.25">
      <c r="A944" s="29" t="s">
        <v>13592</v>
      </c>
      <c r="B944" s="29">
        <v>310410942995952</v>
      </c>
      <c r="C944" s="29">
        <v>8.9014103279429894E+19</v>
      </c>
      <c r="D944" s="29">
        <v>353118083539513</v>
      </c>
      <c r="E944" s="29">
        <v>88</v>
      </c>
      <c r="F944" s="29">
        <v>6</v>
      </c>
      <c r="G944" s="29">
        <v>1917</v>
      </c>
      <c r="H944" s="29">
        <v>1917</v>
      </c>
      <c r="I944" s="29" t="s">
        <v>13593</v>
      </c>
      <c r="J944" s="29" t="s">
        <v>13594</v>
      </c>
      <c r="K944" s="50">
        <v>2372453217955140</v>
      </c>
      <c r="L944" s="50">
        <v>9037151599541570</v>
      </c>
      <c r="M944" s="50">
        <v>-2997607906605010</v>
      </c>
      <c r="N944" s="29" t="s">
        <v>18972</v>
      </c>
      <c r="O944" s="29">
        <v>2</v>
      </c>
      <c r="P944" s="29">
        <v>1</v>
      </c>
      <c r="Q944" s="29" t="s">
        <v>19367</v>
      </c>
      <c r="R944" s="29" t="s">
        <v>8</v>
      </c>
      <c r="S944" s="29" t="s">
        <v>8</v>
      </c>
      <c r="T944" s="29" t="s">
        <v>8</v>
      </c>
      <c r="U944" s="29" t="s">
        <v>8</v>
      </c>
      <c r="V944" s="29" t="s">
        <v>8</v>
      </c>
      <c r="W944" s="29" t="s">
        <v>8</v>
      </c>
      <c r="X944" s="29" t="s">
        <v>8</v>
      </c>
      <c r="Y944" s="29" t="s">
        <v>8</v>
      </c>
      <c r="Z944" s="29" t="s">
        <v>8</v>
      </c>
      <c r="AA944" s="29" t="s">
        <v>8</v>
      </c>
      <c r="AB944" s="29" t="s">
        <v>8</v>
      </c>
      <c r="AC944" s="29">
        <v>20</v>
      </c>
      <c r="AD944" s="29" t="s">
        <v>8</v>
      </c>
      <c r="AE944" s="29" t="s">
        <v>8</v>
      </c>
      <c r="AF944" s="29" t="s">
        <v>8</v>
      </c>
      <c r="AG944" s="29" t="s">
        <v>8</v>
      </c>
      <c r="AH944" s="29" t="s">
        <v>8</v>
      </c>
      <c r="AI944" s="29" t="s">
        <v>8</v>
      </c>
      <c r="AJ944" s="29" t="s">
        <v>8</v>
      </c>
      <c r="AK944" s="29" t="s">
        <v>8</v>
      </c>
      <c r="AL944" s="29" t="s">
        <v>8</v>
      </c>
      <c r="AM944" s="29" t="s">
        <v>8</v>
      </c>
      <c r="AN944" s="29" t="s">
        <v>8</v>
      </c>
      <c r="AO944" s="29" t="s">
        <v>8</v>
      </c>
      <c r="AP944" s="29" t="s">
        <v>8</v>
      </c>
      <c r="AQ944" s="29" t="s">
        <v>8</v>
      </c>
      <c r="AR944" s="29" t="s">
        <v>8</v>
      </c>
      <c r="AS944" s="29" t="s">
        <v>8</v>
      </c>
      <c r="AT944" s="29" t="s">
        <v>8</v>
      </c>
      <c r="AU944" s="29" t="s">
        <v>8</v>
      </c>
      <c r="AV944" s="29" t="s">
        <v>8</v>
      </c>
      <c r="AW944" s="29" t="s">
        <v>8</v>
      </c>
      <c r="AX944" s="29" t="s">
        <v>8</v>
      </c>
      <c r="AY944" s="29" t="s">
        <v>8</v>
      </c>
      <c r="AZ944" s="29" t="s">
        <v>8</v>
      </c>
      <c r="BA944" s="29" t="s">
        <v>8</v>
      </c>
      <c r="BB944" s="29" t="s">
        <v>8</v>
      </c>
      <c r="BC944" s="29" t="s">
        <v>8</v>
      </c>
      <c r="BD944" s="29" t="s">
        <v>8</v>
      </c>
      <c r="BE944" s="29" t="s">
        <v>8</v>
      </c>
      <c r="BF944" s="29" t="s">
        <v>8</v>
      </c>
      <c r="BG944" s="29" t="s">
        <v>8</v>
      </c>
      <c r="BH944" s="29" t="s">
        <v>8</v>
      </c>
      <c r="BI944" s="29" t="s">
        <v>8</v>
      </c>
      <c r="BJ944" s="29" t="s">
        <v>8</v>
      </c>
      <c r="BK944" s="29" t="s">
        <v>8</v>
      </c>
      <c r="BL944" s="29" t="s">
        <v>8</v>
      </c>
      <c r="BM944" s="29" t="s">
        <v>8</v>
      </c>
      <c r="BN944" s="29" t="s">
        <v>8</v>
      </c>
      <c r="BO944" s="29" t="s">
        <v>8</v>
      </c>
      <c r="BP944" s="29" t="s">
        <v>8</v>
      </c>
      <c r="BQ944" s="29" t="s">
        <v>8</v>
      </c>
      <c r="BR944" s="29" t="s">
        <v>8</v>
      </c>
      <c r="BS944" s="29" t="s">
        <v>13595</v>
      </c>
      <c r="BT944" s="29" t="b">
        <v>0</v>
      </c>
      <c r="BU944" s="29" t="b">
        <v>1</v>
      </c>
      <c r="BV944" s="29" t="b">
        <v>0</v>
      </c>
      <c r="BW944" s="29" t="b">
        <v>0</v>
      </c>
      <c r="BX944" s="29" t="b">
        <v>0</v>
      </c>
      <c r="BY944" s="29" t="b">
        <v>0</v>
      </c>
      <c r="BZ944" s="29" t="b">
        <v>1</v>
      </c>
      <c r="CA944" s="29" t="b">
        <v>0</v>
      </c>
      <c r="CB944" s="29">
        <v>1</v>
      </c>
      <c r="CC944" s="29" t="s">
        <v>13596</v>
      </c>
      <c r="CD944" s="29" t="s">
        <v>13597</v>
      </c>
      <c r="CE944" s="29" t="s">
        <v>13598</v>
      </c>
      <c r="CF944" s="29" t="s">
        <v>13599</v>
      </c>
    </row>
    <row r="945" spans="1:84" x14ac:dyDescent="0.25">
      <c r="A945" s="29" t="s">
        <v>13600</v>
      </c>
      <c r="B945" s="29">
        <v>310410942995952</v>
      </c>
      <c r="C945" s="29">
        <v>8.9014103279429894E+19</v>
      </c>
      <c r="D945" s="29">
        <v>353118083539513</v>
      </c>
      <c r="E945" s="29">
        <v>88</v>
      </c>
      <c r="F945" s="29">
        <v>6</v>
      </c>
      <c r="G945" s="29">
        <v>1918</v>
      </c>
      <c r="H945" s="29">
        <v>1918</v>
      </c>
      <c r="I945" s="29" t="s">
        <v>13601</v>
      </c>
      <c r="J945" s="29" t="s">
        <v>13602</v>
      </c>
      <c r="K945" s="50">
        <v>2.37240107515711E+16</v>
      </c>
      <c r="L945" s="50">
        <v>9037211679953360</v>
      </c>
      <c r="M945" s="50">
        <v>-4374785654356810</v>
      </c>
      <c r="N945" s="29" t="s">
        <v>18972</v>
      </c>
      <c r="O945" s="29">
        <v>2</v>
      </c>
      <c r="P945" s="29">
        <v>1</v>
      </c>
      <c r="Q945" s="29" t="s">
        <v>19346</v>
      </c>
      <c r="R945" s="29" t="s">
        <v>8</v>
      </c>
      <c r="S945" s="29" t="s">
        <v>8</v>
      </c>
      <c r="T945" s="29" t="s">
        <v>8</v>
      </c>
      <c r="U945" s="29" t="s">
        <v>8</v>
      </c>
      <c r="V945" s="29" t="s">
        <v>8</v>
      </c>
      <c r="W945" s="29" t="s">
        <v>8</v>
      </c>
      <c r="X945" s="29" t="s">
        <v>8</v>
      </c>
      <c r="Y945" s="29" t="s">
        <v>8</v>
      </c>
      <c r="Z945" s="29" t="s">
        <v>8</v>
      </c>
      <c r="AA945" s="29" t="s">
        <v>8</v>
      </c>
      <c r="AB945" s="29" t="s">
        <v>8</v>
      </c>
      <c r="AC945" s="29">
        <v>15</v>
      </c>
      <c r="AD945" s="29" t="s">
        <v>8</v>
      </c>
      <c r="AE945" s="29" t="s">
        <v>8</v>
      </c>
      <c r="AF945" s="29" t="s">
        <v>8</v>
      </c>
      <c r="AG945" s="29" t="s">
        <v>8</v>
      </c>
      <c r="AH945" s="29" t="s">
        <v>8</v>
      </c>
      <c r="AI945" s="29" t="s">
        <v>8</v>
      </c>
      <c r="AJ945" s="29" t="s">
        <v>8</v>
      </c>
      <c r="AK945" s="29" t="s">
        <v>8</v>
      </c>
      <c r="AL945" s="29" t="s">
        <v>8</v>
      </c>
      <c r="AM945" s="29" t="s">
        <v>8</v>
      </c>
      <c r="AN945" s="29" t="s">
        <v>8</v>
      </c>
      <c r="AO945" s="29" t="s">
        <v>8</v>
      </c>
      <c r="AP945" s="29" t="s">
        <v>8</v>
      </c>
      <c r="AQ945" s="29" t="s">
        <v>8</v>
      </c>
      <c r="AR945" s="29" t="s">
        <v>8</v>
      </c>
      <c r="AS945" s="29" t="s">
        <v>8</v>
      </c>
      <c r="AT945" s="29" t="s">
        <v>8</v>
      </c>
      <c r="AU945" s="29" t="s">
        <v>8</v>
      </c>
      <c r="AV945" s="29" t="s">
        <v>8</v>
      </c>
      <c r="AW945" s="29" t="s">
        <v>8</v>
      </c>
      <c r="AX945" s="29" t="s">
        <v>8</v>
      </c>
      <c r="AY945" s="29" t="s">
        <v>8</v>
      </c>
      <c r="AZ945" s="29" t="s">
        <v>8</v>
      </c>
      <c r="BA945" s="29" t="s">
        <v>8</v>
      </c>
      <c r="BB945" s="29" t="s">
        <v>8</v>
      </c>
      <c r="BC945" s="29" t="s">
        <v>8</v>
      </c>
      <c r="BD945" s="29" t="s">
        <v>8</v>
      </c>
      <c r="BE945" s="29" t="s">
        <v>8</v>
      </c>
      <c r="BF945" s="29" t="s">
        <v>8</v>
      </c>
      <c r="BG945" s="29" t="s">
        <v>8</v>
      </c>
      <c r="BH945" s="29" t="s">
        <v>8</v>
      </c>
      <c r="BI945" s="29" t="s">
        <v>8</v>
      </c>
      <c r="BJ945" s="29" t="s">
        <v>8</v>
      </c>
      <c r="BK945" s="29" t="s">
        <v>8</v>
      </c>
      <c r="BL945" s="29" t="s">
        <v>8</v>
      </c>
      <c r="BM945" s="29" t="s">
        <v>8</v>
      </c>
      <c r="BN945" s="29" t="s">
        <v>8</v>
      </c>
      <c r="BO945" s="29" t="s">
        <v>8</v>
      </c>
      <c r="BP945" s="29" t="s">
        <v>8</v>
      </c>
      <c r="BQ945" s="29" t="s">
        <v>8</v>
      </c>
      <c r="BR945" s="29" t="s">
        <v>8</v>
      </c>
      <c r="BS945" s="29" t="s">
        <v>1001</v>
      </c>
      <c r="BT945" s="29" t="b">
        <v>0</v>
      </c>
      <c r="BU945" s="29" t="b">
        <v>1</v>
      </c>
      <c r="BV945" s="29" t="b">
        <v>0</v>
      </c>
      <c r="BW945" s="29" t="b">
        <v>0</v>
      </c>
      <c r="BX945" s="29" t="b">
        <v>0</v>
      </c>
      <c r="BY945" s="29" t="b">
        <v>0</v>
      </c>
      <c r="BZ945" s="29" t="b">
        <v>1</v>
      </c>
      <c r="CA945" s="29" t="b">
        <v>0</v>
      </c>
      <c r="CB945" s="29">
        <v>1</v>
      </c>
      <c r="CC945" s="29" t="s">
        <v>13603</v>
      </c>
      <c r="CD945" s="29" t="s">
        <v>13604</v>
      </c>
      <c r="CE945" s="29" t="s">
        <v>13605</v>
      </c>
      <c r="CF945" s="29" t="s">
        <v>13606</v>
      </c>
    </row>
    <row r="946" spans="1:84" x14ac:dyDescent="0.25">
      <c r="A946" s="29" t="s">
        <v>13607</v>
      </c>
      <c r="B946" s="29">
        <v>310410942995952</v>
      </c>
      <c r="C946" s="29">
        <v>8.9014103279429894E+19</v>
      </c>
      <c r="D946" s="29">
        <v>353118083539513</v>
      </c>
      <c r="E946" s="29">
        <v>88</v>
      </c>
      <c r="F946" s="29">
        <v>6</v>
      </c>
      <c r="G946" s="29">
        <v>1919</v>
      </c>
      <c r="H946" s="29">
        <v>1919</v>
      </c>
      <c r="I946" s="29" t="s">
        <v>13608</v>
      </c>
      <c r="J946" s="29" t="s">
        <v>13609</v>
      </c>
      <c r="K946" s="50">
        <v>2372448245445770</v>
      </c>
      <c r="L946" s="50">
        <v>903733824807202</v>
      </c>
      <c r="M946" s="50">
        <v>-3.64095467801552E+16</v>
      </c>
      <c r="N946" s="29" t="s">
        <v>18972</v>
      </c>
      <c r="O946" s="29">
        <v>2</v>
      </c>
      <c r="P946" s="29">
        <v>1</v>
      </c>
      <c r="Q946" s="29" t="s">
        <v>19368</v>
      </c>
      <c r="R946" s="29" t="s">
        <v>8</v>
      </c>
      <c r="S946" s="29" t="s">
        <v>8</v>
      </c>
      <c r="T946" s="29" t="s">
        <v>8</v>
      </c>
      <c r="U946" s="29" t="s">
        <v>8</v>
      </c>
      <c r="V946" s="29" t="s">
        <v>8</v>
      </c>
      <c r="W946" s="29" t="s">
        <v>8</v>
      </c>
      <c r="X946" s="29" t="s">
        <v>8</v>
      </c>
      <c r="Y946" s="29" t="s">
        <v>8</v>
      </c>
      <c r="Z946" s="29" t="s">
        <v>8</v>
      </c>
      <c r="AA946" s="29" t="s">
        <v>8</v>
      </c>
      <c r="AB946" s="29" t="s">
        <v>8</v>
      </c>
      <c r="AC946" s="29">
        <v>20</v>
      </c>
      <c r="AD946" s="29" t="s">
        <v>8</v>
      </c>
      <c r="AE946" s="29" t="s">
        <v>8</v>
      </c>
      <c r="AF946" s="29" t="s">
        <v>8</v>
      </c>
      <c r="AG946" s="29" t="s">
        <v>8</v>
      </c>
      <c r="AH946" s="29" t="s">
        <v>8</v>
      </c>
      <c r="AI946" s="29" t="s">
        <v>8</v>
      </c>
      <c r="AJ946" s="29" t="s">
        <v>8</v>
      </c>
      <c r="AK946" s="29" t="s">
        <v>8</v>
      </c>
      <c r="AL946" s="29" t="s">
        <v>8</v>
      </c>
      <c r="AM946" s="29" t="s">
        <v>8</v>
      </c>
      <c r="AN946" s="29" t="s">
        <v>8</v>
      </c>
      <c r="AO946" s="29" t="s">
        <v>8</v>
      </c>
      <c r="AP946" s="29" t="s">
        <v>8</v>
      </c>
      <c r="AQ946" s="29" t="s">
        <v>8</v>
      </c>
      <c r="AR946" s="29" t="s">
        <v>8</v>
      </c>
      <c r="AS946" s="29" t="s">
        <v>8</v>
      </c>
      <c r="AT946" s="29" t="s">
        <v>8</v>
      </c>
      <c r="AU946" s="29" t="s">
        <v>8</v>
      </c>
      <c r="AV946" s="29" t="s">
        <v>8</v>
      </c>
      <c r="AW946" s="29" t="s">
        <v>8</v>
      </c>
      <c r="AX946" s="29" t="s">
        <v>8</v>
      </c>
      <c r="AY946" s="29" t="s">
        <v>8</v>
      </c>
      <c r="AZ946" s="29" t="s">
        <v>8</v>
      </c>
      <c r="BA946" s="29" t="s">
        <v>8</v>
      </c>
      <c r="BB946" s="29" t="s">
        <v>8</v>
      </c>
      <c r="BC946" s="29" t="s">
        <v>8</v>
      </c>
      <c r="BD946" s="29" t="s">
        <v>8</v>
      </c>
      <c r="BE946" s="29" t="s">
        <v>8</v>
      </c>
      <c r="BF946" s="29" t="s">
        <v>8</v>
      </c>
      <c r="BG946" s="29" t="s">
        <v>8</v>
      </c>
      <c r="BH946" s="29" t="s">
        <v>8</v>
      </c>
      <c r="BI946" s="29" t="s">
        <v>8</v>
      </c>
      <c r="BJ946" s="29" t="s">
        <v>8</v>
      </c>
      <c r="BK946" s="29" t="s">
        <v>8</v>
      </c>
      <c r="BL946" s="29" t="s">
        <v>8</v>
      </c>
      <c r="BM946" s="29" t="s">
        <v>8</v>
      </c>
      <c r="BN946" s="29" t="s">
        <v>8</v>
      </c>
      <c r="BO946" s="29" t="s">
        <v>8</v>
      </c>
      <c r="BP946" s="29" t="s">
        <v>8</v>
      </c>
      <c r="BQ946" s="29" t="s">
        <v>8</v>
      </c>
      <c r="BR946" s="29" t="s">
        <v>8</v>
      </c>
      <c r="BS946" s="29" t="s">
        <v>11492</v>
      </c>
      <c r="BT946" s="29" t="b">
        <v>0</v>
      </c>
      <c r="BU946" s="29" t="b">
        <v>1</v>
      </c>
      <c r="BV946" s="29" t="b">
        <v>0</v>
      </c>
      <c r="BW946" s="29" t="b">
        <v>0</v>
      </c>
      <c r="BX946" s="29" t="b">
        <v>0</v>
      </c>
      <c r="BY946" s="29" t="b">
        <v>0</v>
      </c>
      <c r="BZ946" s="29" t="b">
        <v>1</v>
      </c>
      <c r="CA946" s="29" t="b">
        <v>0</v>
      </c>
      <c r="CB946" s="29">
        <v>1</v>
      </c>
      <c r="CC946" s="29" t="s">
        <v>13610</v>
      </c>
      <c r="CD946" s="29" t="s">
        <v>13611</v>
      </c>
      <c r="CE946" s="29" t="s">
        <v>13612</v>
      </c>
      <c r="CF946" s="29" t="s">
        <v>13613</v>
      </c>
    </row>
    <row r="947" spans="1:84" x14ac:dyDescent="0.25">
      <c r="A947" s="29" t="s">
        <v>13614</v>
      </c>
      <c r="B947" s="29">
        <v>310410937271141</v>
      </c>
      <c r="C947" s="29">
        <v>8.9014103279372698E+19</v>
      </c>
      <c r="D947" s="29">
        <v>353118083209307</v>
      </c>
      <c r="E947" s="29">
        <v>44</v>
      </c>
      <c r="F947" s="29">
        <v>6</v>
      </c>
      <c r="G947" s="29">
        <v>1921</v>
      </c>
      <c r="H947" s="29">
        <v>1921</v>
      </c>
      <c r="I947" s="29" t="s">
        <v>13615</v>
      </c>
      <c r="J947" s="29" t="s">
        <v>13616</v>
      </c>
      <c r="K947" s="50">
        <v>2.38683306749174E+16</v>
      </c>
      <c r="L947" s="50">
        <v>9043328132131710</v>
      </c>
      <c r="M947" s="50">
        <v>-5020373375852080</v>
      </c>
      <c r="N947" s="29" t="s">
        <v>18972</v>
      </c>
      <c r="O947" s="29">
        <v>2</v>
      </c>
      <c r="P947" s="29">
        <v>1</v>
      </c>
      <c r="Q947" s="29" t="s">
        <v>19369</v>
      </c>
      <c r="R947" s="29" t="s">
        <v>8</v>
      </c>
      <c r="S947" s="29" t="s">
        <v>8</v>
      </c>
      <c r="T947" s="29" t="s">
        <v>8</v>
      </c>
      <c r="U947" s="29" t="s">
        <v>8</v>
      </c>
      <c r="V947" s="29" t="s">
        <v>8</v>
      </c>
      <c r="W947" s="29" t="s">
        <v>8</v>
      </c>
      <c r="X947" s="29" t="s">
        <v>8</v>
      </c>
      <c r="Y947" s="29" t="s">
        <v>8</v>
      </c>
      <c r="Z947" s="29" t="s">
        <v>8</v>
      </c>
      <c r="AA947" s="29" t="s">
        <v>8</v>
      </c>
      <c r="AB947" s="29" t="s">
        <v>8</v>
      </c>
      <c r="AC947" s="29">
        <v>5</v>
      </c>
      <c r="AD947" s="29" t="s">
        <v>8</v>
      </c>
      <c r="AE947" s="29" t="s">
        <v>8</v>
      </c>
      <c r="AF947" s="29" t="s">
        <v>8</v>
      </c>
      <c r="AG947" s="29" t="s">
        <v>8</v>
      </c>
      <c r="AH947" s="29" t="s">
        <v>8</v>
      </c>
      <c r="AI947" s="29" t="s">
        <v>8</v>
      </c>
      <c r="AJ947" s="29" t="s">
        <v>8</v>
      </c>
      <c r="AK947" s="29" t="s">
        <v>8</v>
      </c>
      <c r="AL947" s="29" t="s">
        <v>8</v>
      </c>
      <c r="AM947" s="29" t="s">
        <v>8</v>
      </c>
      <c r="AN947" s="29" t="s">
        <v>8</v>
      </c>
      <c r="AO947" s="29" t="s">
        <v>8</v>
      </c>
      <c r="AP947" s="29" t="s">
        <v>8</v>
      </c>
      <c r="AQ947" s="29" t="s">
        <v>8</v>
      </c>
      <c r="AR947" s="29" t="s">
        <v>8</v>
      </c>
      <c r="AS947" s="29" t="s">
        <v>8</v>
      </c>
      <c r="AT947" s="29" t="s">
        <v>8</v>
      </c>
      <c r="AU947" s="29" t="s">
        <v>8</v>
      </c>
      <c r="AV947" s="29" t="s">
        <v>8</v>
      </c>
      <c r="AW947" s="29" t="s">
        <v>8</v>
      </c>
      <c r="AX947" s="29" t="s">
        <v>8</v>
      </c>
      <c r="AY947" s="29" t="s">
        <v>8</v>
      </c>
      <c r="AZ947" s="29" t="s">
        <v>8</v>
      </c>
      <c r="BA947" s="29" t="s">
        <v>8</v>
      </c>
      <c r="BB947" s="29" t="s">
        <v>8</v>
      </c>
      <c r="BC947" s="29" t="s">
        <v>8</v>
      </c>
      <c r="BD947" s="29" t="s">
        <v>8</v>
      </c>
      <c r="BE947" s="29" t="s">
        <v>8</v>
      </c>
      <c r="BF947" s="29" t="s">
        <v>8</v>
      </c>
      <c r="BG947" s="29" t="s">
        <v>8</v>
      </c>
      <c r="BH947" s="29" t="s">
        <v>8</v>
      </c>
      <c r="BI947" s="29" t="s">
        <v>8</v>
      </c>
      <c r="BJ947" s="29" t="s">
        <v>8</v>
      </c>
      <c r="BK947" s="29" t="s">
        <v>8</v>
      </c>
      <c r="BL947" s="29" t="s">
        <v>8</v>
      </c>
      <c r="BM947" s="29" t="s">
        <v>8</v>
      </c>
      <c r="BN947" s="29" t="s">
        <v>8</v>
      </c>
      <c r="BO947" s="29" t="s">
        <v>8</v>
      </c>
      <c r="BP947" s="29" t="s">
        <v>8</v>
      </c>
      <c r="BQ947" s="29" t="s">
        <v>8</v>
      </c>
      <c r="BR947" s="29" t="s">
        <v>8</v>
      </c>
      <c r="BS947" s="29" t="s">
        <v>6560</v>
      </c>
      <c r="BT947" s="29" t="b">
        <v>0</v>
      </c>
      <c r="BU947" s="29" t="b">
        <v>0</v>
      </c>
      <c r="BV947" s="29" t="b">
        <v>0</v>
      </c>
      <c r="BW947" s="29" t="b">
        <v>1</v>
      </c>
      <c r="BX947" s="29" t="b">
        <v>1</v>
      </c>
      <c r="BY947" s="29" t="b">
        <v>0</v>
      </c>
      <c r="BZ947" s="29" t="b">
        <v>0</v>
      </c>
      <c r="CA947" s="29" t="b">
        <v>0</v>
      </c>
      <c r="CB947" s="29">
        <v>1</v>
      </c>
      <c r="CC947" s="29" t="s">
        <v>13617</v>
      </c>
      <c r="CD947" s="29" t="s">
        <v>13618</v>
      </c>
      <c r="CE947" s="29" t="s">
        <v>13619</v>
      </c>
      <c r="CF947" s="29" t="s">
        <v>13620</v>
      </c>
    </row>
    <row r="948" spans="1:84" x14ac:dyDescent="0.25">
      <c r="A948" s="29" t="s">
        <v>13621</v>
      </c>
      <c r="B948" s="29">
        <v>310410937271141</v>
      </c>
      <c r="C948" s="29">
        <v>8.9014103279372698E+19</v>
      </c>
      <c r="D948" s="29">
        <v>353118083209307</v>
      </c>
      <c r="E948" s="29">
        <v>44</v>
      </c>
      <c r="F948" s="29">
        <v>6</v>
      </c>
      <c r="G948" s="29">
        <v>1920</v>
      </c>
      <c r="H948" s="29">
        <v>1920</v>
      </c>
      <c r="I948" s="29" t="s">
        <v>13622</v>
      </c>
      <c r="J948" s="29" t="s">
        <v>13623</v>
      </c>
      <c r="K948" s="50">
        <v>2.38690799391737E+16</v>
      </c>
      <c r="L948" s="50">
        <v>9043330212319420</v>
      </c>
      <c r="M948" s="50">
        <v>-4147645778598020</v>
      </c>
      <c r="N948" s="29" t="s">
        <v>18972</v>
      </c>
      <c r="O948" s="29">
        <v>2</v>
      </c>
      <c r="P948" s="29">
        <v>1</v>
      </c>
      <c r="Q948" s="29" t="s">
        <v>19370</v>
      </c>
      <c r="R948" s="29" t="s">
        <v>8</v>
      </c>
      <c r="S948" s="29" t="s">
        <v>8</v>
      </c>
      <c r="T948" s="29" t="s">
        <v>8</v>
      </c>
      <c r="U948" s="29" t="s">
        <v>8</v>
      </c>
      <c r="V948" s="29" t="s">
        <v>8</v>
      </c>
      <c r="W948" s="29" t="s">
        <v>8</v>
      </c>
      <c r="X948" s="29" t="s">
        <v>8</v>
      </c>
      <c r="Y948" s="29" t="s">
        <v>8</v>
      </c>
      <c r="Z948" s="29" t="s">
        <v>8</v>
      </c>
      <c r="AA948" s="29" t="s">
        <v>8</v>
      </c>
      <c r="AB948" s="29" t="s">
        <v>8</v>
      </c>
      <c r="AC948" s="29">
        <v>10</v>
      </c>
      <c r="AD948" s="29" t="s">
        <v>8</v>
      </c>
      <c r="AE948" s="29" t="s">
        <v>8</v>
      </c>
      <c r="AF948" s="29" t="s">
        <v>8</v>
      </c>
      <c r="AG948" s="29" t="s">
        <v>8</v>
      </c>
      <c r="AH948" s="29" t="s">
        <v>8</v>
      </c>
      <c r="AI948" s="29" t="s">
        <v>8</v>
      </c>
      <c r="AJ948" s="29" t="s">
        <v>8</v>
      </c>
      <c r="AK948" s="29" t="s">
        <v>8</v>
      </c>
      <c r="AL948" s="29" t="s">
        <v>8</v>
      </c>
      <c r="AM948" s="29" t="s">
        <v>8</v>
      </c>
      <c r="AN948" s="29" t="s">
        <v>8</v>
      </c>
      <c r="AO948" s="29" t="s">
        <v>8</v>
      </c>
      <c r="AP948" s="29" t="s">
        <v>8</v>
      </c>
      <c r="AQ948" s="29" t="s">
        <v>8</v>
      </c>
      <c r="AR948" s="29" t="s">
        <v>8</v>
      </c>
      <c r="AS948" s="29" t="s">
        <v>8</v>
      </c>
      <c r="AT948" s="29" t="s">
        <v>8</v>
      </c>
      <c r="AU948" s="29" t="s">
        <v>8</v>
      </c>
      <c r="AV948" s="29" t="s">
        <v>8</v>
      </c>
      <c r="AW948" s="29" t="s">
        <v>8</v>
      </c>
      <c r="AX948" s="29" t="s">
        <v>8</v>
      </c>
      <c r="AY948" s="29" t="s">
        <v>8</v>
      </c>
      <c r="AZ948" s="29" t="s">
        <v>8</v>
      </c>
      <c r="BA948" s="29" t="s">
        <v>8</v>
      </c>
      <c r="BB948" s="29" t="s">
        <v>8</v>
      </c>
      <c r="BC948" s="29" t="s">
        <v>8</v>
      </c>
      <c r="BD948" s="29" t="s">
        <v>8</v>
      </c>
      <c r="BE948" s="29" t="s">
        <v>8</v>
      </c>
      <c r="BF948" s="29" t="s">
        <v>8</v>
      </c>
      <c r="BG948" s="29" t="s">
        <v>8</v>
      </c>
      <c r="BH948" s="29" t="s">
        <v>8</v>
      </c>
      <c r="BI948" s="29" t="s">
        <v>8</v>
      </c>
      <c r="BJ948" s="29" t="s">
        <v>8</v>
      </c>
      <c r="BK948" s="29" t="s">
        <v>8</v>
      </c>
      <c r="BL948" s="29" t="s">
        <v>8</v>
      </c>
      <c r="BM948" s="29" t="s">
        <v>8</v>
      </c>
      <c r="BN948" s="29" t="s">
        <v>8</v>
      </c>
      <c r="BO948" s="29" t="s">
        <v>8</v>
      </c>
      <c r="BP948" s="29" t="s">
        <v>8</v>
      </c>
      <c r="BQ948" s="29" t="s">
        <v>8</v>
      </c>
      <c r="BR948" s="29" t="s">
        <v>8</v>
      </c>
      <c r="BS948" s="29" t="s">
        <v>216</v>
      </c>
      <c r="BT948" s="29" t="b">
        <v>0</v>
      </c>
      <c r="BU948" s="29" t="b">
        <v>0</v>
      </c>
      <c r="BV948" s="29" t="b">
        <v>0</v>
      </c>
      <c r="BW948" s="29" t="b">
        <v>1</v>
      </c>
      <c r="BX948" s="29" t="b">
        <v>1</v>
      </c>
      <c r="BY948" s="29" t="b">
        <v>0</v>
      </c>
      <c r="BZ948" s="29" t="b">
        <v>0</v>
      </c>
      <c r="CA948" s="29" t="b">
        <v>0</v>
      </c>
      <c r="CB948" s="29">
        <v>1</v>
      </c>
      <c r="CC948" s="29" t="s">
        <v>13624</v>
      </c>
      <c r="CD948" s="29" t="s">
        <v>13625</v>
      </c>
      <c r="CE948" s="29" t="s">
        <v>13626</v>
      </c>
      <c r="CF948" s="29" t="s">
        <v>13627</v>
      </c>
    </row>
    <row r="949" spans="1:84" x14ac:dyDescent="0.25">
      <c r="A949" s="29" t="s">
        <v>13628</v>
      </c>
      <c r="B949" s="29">
        <v>310410937271141</v>
      </c>
      <c r="C949" s="29">
        <v>8.9014103279372698E+19</v>
      </c>
      <c r="D949" s="29">
        <v>353118083209307</v>
      </c>
      <c r="E949" s="29">
        <v>44</v>
      </c>
      <c r="F949" s="29">
        <v>6</v>
      </c>
      <c r="G949" s="29">
        <v>1922</v>
      </c>
      <c r="H949" s="29">
        <v>1922</v>
      </c>
      <c r="I949" s="29" t="s">
        <v>13629</v>
      </c>
      <c r="J949" s="29" t="s">
        <v>13630</v>
      </c>
      <c r="K949" s="50">
        <v>2.3868456286278E+16</v>
      </c>
      <c r="L949" s="50">
        <v>9043479952128710</v>
      </c>
      <c r="M949" s="50">
        <v>-4.27578133038968E+16</v>
      </c>
      <c r="N949" s="29" t="s">
        <v>18972</v>
      </c>
      <c r="O949" s="29">
        <v>2</v>
      </c>
      <c r="P949" s="29">
        <v>1</v>
      </c>
      <c r="Q949" s="29" t="s">
        <v>19226</v>
      </c>
      <c r="R949" s="29" t="s">
        <v>8</v>
      </c>
      <c r="S949" s="29" t="s">
        <v>8</v>
      </c>
      <c r="T949" s="29" t="s">
        <v>8</v>
      </c>
      <c r="U949" s="29" t="s">
        <v>8</v>
      </c>
      <c r="V949" s="29" t="s">
        <v>8</v>
      </c>
      <c r="W949" s="29" t="s">
        <v>8</v>
      </c>
      <c r="X949" s="29" t="s">
        <v>8</v>
      </c>
      <c r="Y949" s="29" t="s">
        <v>8</v>
      </c>
      <c r="Z949" s="29" t="s">
        <v>8</v>
      </c>
      <c r="AA949" s="29" t="s">
        <v>8</v>
      </c>
      <c r="AB949" s="29" t="s">
        <v>8</v>
      </c>
      <c r="AC949" s="29">
        <v>20</v>
      </c>
      <c r="AD949" s="29" t="s">
        <v>8</v>
      </c>
      <c r="AE949" s="29" t="s">
        <v>8</v>
      </c>
      <c r="AF949" s="29" t="s">
        <v>8</v>
      </c>
      <c r="AG949" s="29" t="s">
        <v>8</v>
      </c>
      <c r="AH949" s="29" t="s">
        <v>8</v>
      </c>
      <c r="AI949" s="29" t="s">
        <v>8</v>
      </c>
      <c r="AJ949" s="29" t="s">
        <v>8</v>
      </c>
      <c r="AK949" s="29" t="s">
        <v>8</v>
      </c>
      <c r="AL949" s="29" t="s">
        <v>8</v>
      </c>
      <c r="AM949" s="29" t="s">
        <v>8</v>
      </c>
      <c r="AN949" s="29" t="s">
        <v>8</v>
      </c>
      <c r="AO949" s="29" t="s">
        <v>8</v>
      </c>
      <c r="AP949" s="29" t="s">
        <v>8</v>
      </c>
      <c r="AQ949" s="29" t="s">
        <v>8</v>
      </c>
      <c r="AR949" s="29" t="s">
        <v>8</v>
      </c>
      <c r="AS949" s="29" t="s">
        <v>8</v>
      </c>
      <c r="AT949" s="29" t="s">
        <v>8</v>
      </c>
      <c r="AU949" s="29" t="s">
        <v>8</v>
      </c>
      <c r="AV949" s="29" t="s">
        <v>8</v>
      </c>
      <c r="AW949" s="29" t="s">
        <v>8</v>
      </c>
      <c r="AX949" s="29" t="s">
        <v>8</v>
      </c>
      <c r="AY949" s="29" t="s">
        <v>8</v>
      </c>
      <c r="AZ949" s="29" t="s">
        <v>8</v>
      </c>
      <c r="BA949" s="29" t="s">
        <v>8</v>
      </c>
      <c r="BB949" s="29" t="s">
        <v>8</v>
      </c>
      <c r="BC949" s="29" t="s">
        <v>8</v>
      </c>
      <c r="BD949" s="29" t="s">
        <v>8</v>
      </c>
      <c r="BE949" s="29" t="s">
        <v>8</v>
      </c>
      <c r="BF949" s="29" t="s">
        <v>8</v>
      </c>
      <c r="BG949" s="29" t="s">
        <v>8</v>
      </c>
      <c r="BH949" s="29" t="s">
        <v>8</v>
      </c>
      <c r="BI949" s="29" t="s">
        <v>8</v>
      </c>
      <c r="BJ949" s="29" t="s">
        <v>8</v>
      </c>
      <c r="BK949" s="29" t="s">
        <v>8</v>
      </c>
      <c r="BL949" s="29" t="s">
        <v>8</v>
      </c>
      <c r="BM949" s="29" t="s">
        <v>8</v>
      </c>
      <c r="BN949" s="29" t="s">
        <v>8</v>
      </c>
      <c r="BO949" s="29" t="s">
        <v>8</v>
      </c>
      <c r="BP949" s="29" t="s">
        <v>8</v>
      </c>
      <c r="BQ949" s="29" t="s">
        <v>8</v>
      </c>
      <c r="BR949" s="29" t="s">
        <v>8</v>
      </c>
      <c r="BS949" s="29" t="s">
        <v>6560</v>
      </c>
      <c r="BT949" s="29" t="b">
        <v>0</v>
      </c>
      <c r="BU949" s="29" t="b">
        <v>0</v>
      </c>
      <c r="BV949" s="29" t="b">
        <v>0</v>
      </c>
      <c r="BW949" s="29" t="b">
        <v>1</v>
      </c>
      <c r="BX949" s="29" t="b">
        <v>1</v>
      </c>
      <c r="BY949" s="29" t="b">
        <v>0</v>
      </c>
      <c r="BZ949" s="29" t="b">
        <v>0</v>
      </c>
      <c r="CA949" s="29" t="b">
        <v>0</v>
      </c>
      <c r="CB949" s="29">
        <v>1</v>
      </c>
      <c r="CC949" s="29" t="s">
        <v>13631</v>
      </c>
      <c r="CD949" s="29" t="s">
        <v>13632</v>
      </c>
      <c r="CE949" s="29" t="s">
        <v>13633</v>
      </c>
      <c r="CF949" s="29" t="s">
        <v>13634</v>
      </c>
    </row>
    <row r="950" spans="1:84" x14ac:dyDescent="0.25">
      <c r="A950" s="29" t="s">
        <v>13635</v>
      </c>
      <c r="B950" s="29">
        <v>310410937271141</v>
      </c>
      <c r="C950" s="29">
        <v>8.9014103279372698E+19</v>
      </c>
      <c r="D950" s="29">
        <v>353118083209307</v>
      </c>
      <c r="E950" s="29">
        <v>44</v>
      </c>
      <c r="F950" s="29">
        <v>6</v>
      </c>
      <c r="G950" s="29">
        <v>1923</v>
      </c>
      <c r="H950" s="29">
        <v>1923</v>
      </c>
      <c r="I950" s="29" t="s">
        <v>13636</v>
      </c>
      <c r="J950" s="29" t="s">
        <v>13637</v>
      </c>
      <c r="K950" s="50">
        <v>2387039689242280</v>
      </c>
      <c r="L950" s="50">
        <v>9043392779944910</v>
      </c>
      <c r="M950" s="50">
        <v>-4021067899113920</v>
      </c>
      <c r="N950" s="29" t="s">
        <v>18972</v>
      </c>
      <c r="O950" s="29">
        <v>2</v>
      </c>
      <c r="P950" s="29">
        <v>1</v>
      </c>
      <c r="Q950" s="29" t="s">
        <v>19371</v>
      </c>
      <c r="R950" s="29" t="s">
        <v>8</v>
      </c>
      <c r="S950" s="29" t="s">
        <v>8</v>
      </c>
      <c r="T950" s="29" t="s">
        <v>8</v>
      </c>
      <c r="U950" s="29" t="s">
        <v>8</v>
      </c>
      <c r="V950" s="29" t="s">
        <v>8</v>
      </c>
      <c r="W950" s="29" t="s">
        <v>8</v>
      </c>
      <c r="X950" s="29" t="s">
        <v>8</v>
      </c>
      <c r="Y950" s="29" t="s">
        <v>8</v>
      </c>
      <c r="Z950" s="29" t="s">
        <v>8</v>
      </c>
      <c r="AA950" s="29" t="s">
        <v>8</v>
      </c>
      <c r="AB950" s="29" t="s">
        <v>8</v>
      </c>
      <c r="AC950" s="29">
        <v>5</v>
      </c>
      <c r="AD950" s="29" t="s">
        <v>8</v>
      </c>
      <c r="AE950" s="29" t="s">
        <v>8</v>
      </c>
      <c r="AF950" s="29" t="s">
        <v>8</v>
      </c>
      <c r="AG950" s="29" t="s">
        <v>8</v>
      </c>
      <c r="AH950" s="29" t="s">
        <v>8</v>
      </c>
      <c r="AI950" s="29" t="s">
        <v>8</v>
      </c>
      <c r="AJ950" s="29" t="s">
        <v>8</v>
      </c>
      <c r="AK950" s="29" t="s">
        <v>8</v>
      </c>
      <c r="AL950" s="29" t="s">
        <v>8</v>
      </c>
      <c r="AM950" s="29" t="s">
        <v>8</v>
      </c>
      <c r="AN950" s="29" t="s">
        <v>8</v>
      </c>
      <c r="AO950" s="29" t="s">
        <v>8</v>
      </c>
      <c r="AP950" s="29" t="s">
        <v>8</v>
      </c>
      <c r="AQ950" s="29" t="s">
        <v>8</v>
      </c>
      <c r="AR950" s="29" t="s">
        <v>8</v>
      </c>
      <c r="AS950" s="29" t="s">
        <v>8</v>
      </c>
      <c r="AT950" s="29" t="s">
        <v>8</v>
      </c>
      <c r="AU950" s="29" t="s">
        <v>8</v>
      </c>
      <c r="AV950" s="29" t="s">
        <v>8</v>
      </c>
      <c r="AW950" s="29" t="s">
        <v>8</v>
      </c>
      <c r="AX950" s="29" t="s">
        <v>8</v>
      </c>
      <c r="AY950" s="29" t="s">
        <v>8</v>
      </c>
      <c r="AZ950" s="29" t="s">
        <v>8</v>
      </c>
      <c r="BA950" s="29" t="s">
        <v>8</v>
      </c>
      <c r="BB950" s="29" t="s">
        <v>8</v>
      </c>
      <c r="BC950" s="29" t="s">
        <v>8</v>
      </c>
      <c r="BD950" s="29" t="s">
        <v>8</v>
      </c>
      <c r="BE950" s="29" t="s">
        <v>8</v>
      </c>
      <c r="BF950" s="29" t="s">
        <v>8</v>
      </c>
      <c r="BG950" s="29" t="s">
        <v>8</v>
      </c>
      <c r="BH950" s="29" t="s">
        <v>8</v>
      </c>
      <c r="BI950" s="29" t="s">
        <v>8</v>
      </c>
      <c r="BJ950" s="29" t="s">
        <v>8</v>
      </c>
      <c r="BK950" s="29" t="s">
        <v>8</v>
      </c>
      <c r="BL950" s="29" t="s">
        <v>8</v>
      </c>
      <c r="BM950" s="29" t="s">
        <v>8</v>
      </c>
      <c r="BN950" s="29" t="s">
        <v>8</v>
      </c>
      <c r="BO950" s="29" t="s">
        <v>8</v>
      </c>
      <c r="BP950" s="29" t="s">
        <v>8</v>
      </c>
      <c r="BQ950" s="29" t="s">
        <v>8</v>
      </c>
      <c r="BR950" s="29" t="s">
        <v>8</v>
      </c>
      <c r="BS950" s="29" t="s">
        <v>6560</v>
      </c>
      <c r="BT950" s="29" t="b">
        <v>0</v>
      </c>
      <c r="BU950" s="29" t="b">
        <v>0</v>
      </c>
      <c r="BV950" s="29" t="b">
        <v>0</v>
      </c>
      <c r="BW950" s="29" t="b">
        <v>1</v>
      </c>
      <c r="BX950" s="29" t="b">
        <v>1</v>
      </c>
      <c r="BY950" s="29" t="b">
        <v>0</v>
      </c>
      <c r="BZ950" s="29" t="b">
        <v>0</v>
      </c>
      <c r="CA950" s="29" t="b">
        <v>0</v>
      </c>
      <c r="CB950" s="29">
        <v>1</v>
      </c>
      <c r="CC950" s="29" t="s">
        <v>13638</v>
      </c>
      <c r="CD950" s="29" t="s">
        <v>13639</v>
      </c>
      <c r="CE950" s="29" t="s">
        <v>13640</v>
      </c>
      <c r="CF950" s="29" t="s">
        <v>13641</v>
      </c>
    </row>
    <row r="951" spans="1:84" x14ac:dyDescent="0.25">
      <c r="A951" s="29" t="s">
        <v>13642</v>
      </c>
      <c r="B951" s="29">
        <v>310410937271141</v>
      </c>
      <c r="C951" s="29">
        <v>8.9014103279372698E+19</v>
      </c>
      <c r="D951" s="29">
        <v>353118083209307</v>
      </c>
      <c r="E951" s="29">
        <v>44</v>
      </c>
      <c r="F951" s="29">
        <v>6</v>
      </c>
      <c r="G951" s="29">
        <v>1924</v>
      </c>
      <c r="H951" s="29">
        <v>1924</v>
      </c>
      <c r="I951" s="29" t="s">
        <v>13643</v>
      </c>
      <c r="J951" s="29" t="s">
        <v>13644</v>
      </c>
      <c r="K951" s="50">
        <v>2386916945747070</v>
      </c>
      <c r="L951" s="50">
        <v>9043194718583650</v>
      </c>
      <c r="M951" s="50">
        <v>-3.9117949622879296E+16</v>
      </c>
      <c r="N951" s="29" t="s">
        <v>18972</v>
      </c>
      <c r="O951" s="29">
        <v>2</v>
      </c>
      <c r="P951" s="29">
        <v>1</v>
      </c>
      <c r="Q951" s="29" t="s">
        <v>19372</v>
      </c>
      <c r="R951" s="29" t="s">
        <v>8</v>
      </c>
      <c r="S951" s="29" t="s">
        <v>8</v>
      </c>
      <c r="T951" s="29" t="s">
        <v>8</v>
      </c>
      <c r="U951" s="29" t="s">
        <v>8</v>
      </c>
      <c r="V951" s="29" t="s">
        <v>8</v>
      </c>
      <c r="W951" s="29" t="s">
        <v>8</v>
      </c>
      <c r="X951" s="29" t="s">
        <v>8</v>
      </c>
      <c r="Y951" s="29" t="s">
        <v>8</v>
      </c>
      <c r="Z951" s="29" t="s">
        <v>8</v>
      </c>
      <c r="AA951" s="29" t="s">
        <v>8</v>
      </c>
      <c r="AB951" s="29" t="s">
        <v>8</v>
      </c>
      <c r="AC951" s="29">
        <v>5</v>
      </c>
      <c r="AD951" s="29" t="s">
        <v>8</v>
      </c>
      <c r="AE951" s="29" t="s">
        <v>8</v>
      </c>
      <c r="AF951" s="29" t="s">
        <v>8</v>
      </c>
      <c r="AG951" s="29" t="s">
        <v>8</v>
      </c>
      <c r="AH951" s="29" t="s">
        <v>8</v>
      </c>
      <c r="AI951" s="29" t="s">
        <v>8</v>
      </c>
      <c r="AJ951" s="29" t="s">
        <v>8</v>
      </c>
      <c r="AK951" s="29" t="s">
        <v>8</v>
      </c>
      <c r="AL951" s="29" t="s">
        <v>8</v>
      </c>
      <c r="AM951" s="29" t="s">
        <v>8</v>
      </c>
      <c r="AN951" s="29" t="s">
        <v>8</v>
      </c>
      <c r="AO951" s="29" t="s">
        <v>8</v>
      </c>
      <c r="AP951" s="29" t="s">
        <v>8</v>
      </c>
      <c r="AQ951" s="29" t="s">
        <v>8</v>
      </c>
      <c r="AR951" s="29" t="s">
        <v>8</v>
      </c>
      <c r="AS951" s="29" t="s">
        <v>8</v>
      </c>
      <c r="AT951" s="29" t="s">
        <v>8</v>
      </c>
      <c r="AU951" s="29" t="s">
        <v>8</v>
      </c>
      <c r="AV951" s="29" t="s">
        <v>8</v>
      </c>
      <c r="AW951" s="29" t="s">
        <v>8</v>
      </c>
      <c r="AX951" s="29" t="s">
        <v>8</v>
      </c>
      <c r="AY951" s="29" t="s">
        <v>8</v>
      </c>
      <c r="AZ951" s="29" t="s">
        <v>8</v>
      </c>
      <c r="BA951" s="29" t="s">
        <v>8</v>
      </c>
      <c r="BB951" s="29" t="s">
        <v>8</v>
      </c>
      <c r="BC951" s="29" t="s">
        <v>8</v>
      </c>
      <c r="BD951" s="29" t="s">
        <v>8</v>
      </c>
      <c r="BE951" s="29" t="s">
        <v>8</v>
      </c>
      <c r="BF951" s="29" t="s">
        <v>8</v>
      </c>
      <c r="BG951" s="29" t="s">
        <v>8</v>
      </c>
      <c r="BH951" s="29" t="s">
        <v>8</v>
      </c>
      <c r="BI951" s="29" t="s">
        <v>8</v>
      </c>
      <c r="BJ951" s="29" t="s">
        <v>8</v>
      </c>
      <c r="BK951" s="29" t="s">
        <v>8</v>
      </c>
      <c r="BL951" s="29" t="s">
        <v>8</v>
      </c>
      <c r="BM951" s="29" t="s">
        <v>8</v>
      </c>
      <c r="BN951" s="29" t="s">
        <v>8</v>
      </c>
      <c r="BO951" s="29" t="s">
        <v>8</v>
      </c>
      <c r="BP951" s="29" t="s">
        <v>8</v>
      </c>
      <c r="BQ951" s="29" t="s">
        <v>8</v>
      </c>
      <c r="BR951" s="29" t="s">
        <v>8</v>
      </c>
      <c r="BS951" s="29" t="s">
        <v>216</v>
      </c>
      <c r="BT951" s="29" t="b">
        <v>0</v>
      </c>
      <c r="BU951" s="29" t="b">
        <v>0</v>
      </c>
      <c r="BV951" s="29" t="b">
        <v>0</v>
      </c>
      <c r="BW951" s="29" t="b">
        <v>1</v>
      </c>
      <c r="BX951" s="29" t="b">
        <v>1</v>
      </c>
      <c r="BY951" s="29" t="b">
        <v>0</v>
      </c>
      <c r="BZ951" s="29" t="b">
        <v>0</v>
      </c>
      <c r="CA951" s="29" t="b">
        <v>0</v>
      </c>
      <c r="CB951" s="29">
        <v>1</v>
      </c>
      <c r="CC951" s="29" t="s">
        <v>13645</v>
      </c>
      <c r="CD951" s="29" t="s">
        <v>13646</v>
      </c>
      <c r="CE951" s="29" t="s">
        <v>13647</v>
      </c>
      <c r="CF951" s="29" t="s">
        <v>13648</v>
      </c>
    </row>
    <row r="952" spans="1:84" x14ac:dyDescent="0.25">
      <c r="A952" s="29" t="s">
        <v>13649</v>
      </c>
      <c r="B952" s="29">
        <v>310410937271141</v>
      </c>
      <c r="C952" s="29">
        <v>8.9014103279372698E+19</v>
      </c>
      <c r="D952" s="29">
        <v>353118083209307</v>
      </c>
      <c r="E952" s="29">
        <v>44</v>
      </c>
      <c r="F952" s="29">
        <v>6</v>
      </c>
      <c r="G952" s="29">
        <v>1925</v>
      </c>
      <c r="H952" s="29">
        <v>1925</v>
      </c>
      <c r="I952" s="29" t="s">
        <v>13650</v>
      </c>
      <c r="J952" s="29" t="s">
        <v>13651</v>
      </c>
      <c r="K952" s="50">
        <v>2387046252785160</v>
      </c>
      <c r="L952" s="50">
        <v>9043103670628280</v>
      </c>
      <c r="M952" s="50">
        <v>-272067782986096</v>
      </c>
      <c r="N952" s="29" t="s">
        <v>18977</v>
      </c>
      <c r="O952" s="29">
        <v>2</v>
      </c>
      <c r="P952" s="29">
        <v>1</v>
      </c>
      <c r="Q952" s="29" t="s">
        <v>19373</v>
      </c>
      <c r="R952" s="29" t="s">
        <v>8</v>
      </c>
      <c r="S952" s="29" t="s">
        <v>8</v>
      </c>
      <c r="T952" s="29" t="s">
        <v>8</v>
      </c>
      <c r="U952" s="29" t="s">
        <v>8</v>
      </c>
      <c r="V952" s="29" t="s">
        <v>8</v>
      </c>
      <c r="W952" s="29" t="s">
        <v>8</v>
      </c>
      <c r="X952" s="29" t="s">
        <v>8</v>
      </c>
      <c r="Y952" s="29" t="s">
        <v>8</v>
      </c>
      <c r="Z952" s="29" t="s">
        <v>8</v>
      </c>
      <c r="AA952" s="29" t="s">
        <v>8</v>
      </c>
      <c r="AB952" s="29" t="s">
        <v>8</v>
      </c>
      <c r="AC952" s="29">
        <v>5</v>
      </c>
      <c r="AD952" s="29" t="s">
        <v>8</v>
      </c>
      <c r="AE952" s="29" t="s">
        <v>8</v>
      </c>
      <c r="AF952" s="29" t="s">
        <v>8</v>
      </c>
      <c r="AG952" s="29" t="s">
        <v>8</v>
      </c>
      <c r="AH952" s="29" t="s">
        <v>8</v>
      </c>
      <c r="AI952" s="29" t="s">
        <v>8</v>
      </c>
      <c r="AJ952" s="29" t="s">
        <v>8</v>
      </c>
      <c r="AK952" s="29" t="s">
        <v>8</v>
      </c>
      <c r="AL952" s="29" t="s">
        <v>8</v>
      </c>
      <c r="AM952" s="29" t="s">
        <v>8</v>
      </c>
      <c r="AN952" s="29" t="s">
        <v>8</v>
      </c>
      <c r="AO952" s="29" t="s">
        <v>8</v>
      </c>
      <c r="AP952" s="29" t="s">
        <v>8</v>
      </c>
      <c r="AQ952" s="29" t="s">
        <v>8</v>
      </c>
      <c r="AR952" s="29" t="s">
        <v>8</v>
      </c>
      <c r="AS952" s="29" t="s">
        <v>8</v>
      </c>
      <c r="AT952" s="29" t="s">
        <v>8</v>
      </c>
      <c r="AU952" s="29" t="s">
        <v>8</v>
      </c>
      <c r="AV952" s="29" t="s">
        <v>8</v>
      </c>
      <c r="AW952" s="29" t="s">
        <v>8</v>
      </c>
      <c r="AX952" s="29" t="s">
        <v>8</v>
      </c>
      <c r="AY952" s="29" t="s">
        <v>8</v>
      </c>
      <c r="AZ952" s="29" t="s">
        <v>8</v>
      </c>
      <c r="BA952" s="29" t="s">
        <v>8</v>
      </c>
      <c r="BB952" s="29" t="s">
        <v>8</v>
      </c>
      <c r="BC952" s="29" t="s">
        <v>8</v>
      </c>
      <c r="BD952" s="29" t="s">
        <v>8</v>
      </c>
      <c r="BE952" s="29" t="s">
        <v>8</v>
      </c>
      <c r="BF952" s="29" t="s">
        <v>8</v>
      </c>
      <c r="BG952" s="29" t="s">
        <v>8</v>
      </c>
      <c r="BH952" s="29" t="s">
        <v>8</v>
      </c>
      <c r="BI952" s="29" t="s">
        <v>8</v>
      </c>
      <c r="BJ952" s="29" t="s">
        <v>8</v>
      </c>
      <c r="BK952" s="29" t="s">
        <v>8</v>
      </c>
      <c r="BL952" s="29" t="s">
        <v>8</v>
      </c>
      <c r="BM952" s="29" t="s">
        <v>8</v>
      </c>
      <c r="BN952" s="29" t="s">
        <v>8</v>
      </c>
      <c r="BO952" s="29" t="s">
        <v>8</v>
      </c>
      <c r="BP952" s="29" t="s">
        <v>8</v>
      </c>
      <c r="BQ952" s="29" t="s">
        <v>8</v>
      </c>
      <c r="BR952" s="29" t="s">
        <v>8</v>
      </c>
      <c r="BS952" s="29" t="s">
        <v>6560</v>
      </c>
      <c r="BT952" s="29" t="b">
        <v>0</v>
      </c>
      <c r="BU952" s="29" t="b">
        <v>0</v>
      </c>
      <c r="BV952" s="29" t="b">
        <v>0</v>
      </c>
      <c r="BW952" s="29" t="b">
        <v>1</v>
      </c>
      <c r="BX952" s="29" t="b">
        <v>1</v>
      </c>
      <c r="BY952" s="29" t="b">
        <v>0</v>
      </c>
      <c r="BZ952" s="29" t="b">
        <v>0</v>
      </c>
      <c r="CA952" s="29" t="b">
        <v>0</v>
      </c>
      <c r="CB952" s="29">
        <v>1</v>
      </c>
      <c r="CC952" s="29" t="s">
        <v>13652</v>
      </c>
      <c r="CD952" s="29" t="s">
        <v>13653</v>
      </c>
      <c r="CE952" s="29" t="s">
        <v>13654</v>
      </c>
      <c r="CF952" s="29" t="s">
        <v>13655</v>
      </c>
    </row>
    <row r="953" spans="1:84" x14ac:dyDescent="0.25">
      <c r="A953" s="29" t="s">
        <v>13656</v>
      </c>
      <c r="B953" s="29">
        <v>310410937271141</v>
      </c>
      <c r="C953" s="29">
        <v>8.9014103279372698E+19</v>
      </c>
      <c r="D953" s="29">
        <v>353118083209307</v>
      </c>
      <c r="E953" s="29">
        <v>44</v>
      </c>
      <c r="F953" s="29">
        <v>6</v>
      </c>
      <c r="G953" s="29">
        <v>1926</v>
      </c>
      <c r="H953" s="29">
        <v>1926</v>
      </c>
      <c r="I953" s="29" t="s">
        <v>13657</v>
      </c>
      <c r="J953" s="29" t="s">
        <v>13658</v>
      </c>
      <c r="K953" s="50">
        <v>2.3869449250898E+16</v>
      </c>
      <c r="L953" s="50">
        <v>9043052977038620</v>
      </c>
      <c r="M953" s="50">
        <v>-3781585050984260</v>
      </c>
      <c r="N953" s="29" t="s">
        <v>18972</v>
      </c>
      <c r="O953" s="29">
        <v>2</v>
      </c>
      <c r="P953" s="29">
        <v>1</v>
      </c>
      <c r="Q953" s="29" t="s">
        <v>19374</v>
      </c>
      <c r="R953" s="29" t="s">
        <v>8</v>
      </c>
      <c r="S953" s="29" t="s">
        <v>8</v>
      </c>
      <c r="T953" s="29" t="s">
        <v>8</v>
      </c>
      <c r="U953" s="29" t="s">
        <v>8</v>
      </c>
      <c r="V953" s="29" t="s">
        <v>8</v>
      </c>
      <c r="W953" s="29" t="s">
        <v>8</v>
      </c>
      <c r="X953" s="29" t="s">
        <v>8</v>
      </c>
      <c r="Y953" s="29" t="s">
        <v>8</v>
      </c>
      <c r="Z953" s="29" t="s">
        <v>8</v>
      </c>
      <c r="AA953" s="29" t="s">
        <v>8</v>
      </c>
      <c r="AB953" s="29" t="s">
        <v>8</v>
      </c>
      <c r="AC953" s="29">
        <v>5</v>
      </c>
      <c r="AD953" s="29" t="s">
        <v>8</v>
      </c>
      <c r="AE953" s="29" t="s">
        <v>8</v>
      </c>
      <c r="AF953" s="29" t="s">
        <v>8</v>
      </c>
      <c r="AG953" s="29" t="s">
        <v>8</v>
      </c>
      <c r="AH953" s="29" t="s">
        <v>8</v>
      </c>
      <c r="AI953" s="29" t="s">
        <v>8</v>
      </c>
      <c r="AJ953" s="29" t="s">
        <v>8</v>
      </c>
      <c r="AK953" s="29" t="s">
        <v>8</v>
      </c>
      <c r="AL953" s="29" t="s">
        <v>8</v>
      </c>
      <c r="AM953" s="29" t="s">
        <v>8</v>
      </c>
      <c r="AN953" s="29" t="s">
        <v>8</v>
      </c>
      <c r="AO953" s="29" t="s">
        <v>8</v>
      </c>
      <c r="AP953" s="29" t="s">
        <v>8</v>
      </c>
      <c r="AQ953" s="29" t="s">
        <v>8</v>
      </c>
      <c r="AR953" s="29" t="s">
        <v>8</v>
      </c>
      <c r="AS953" s="29" t="s">
        <v>8</v>
      </c>
      <c r="AT953" s="29" t="s">
        <v>8</v>
      </c>
      <c r="AU953" s="29" t="s">
        <v>8</v>
      </c>
      <c r="AV953" s="29" t="s">
        <v>8</v>
      </c>
      <c r="AW953" s="29" t="s">
        <v>8</v>
      </c>
      <c r="AX953" s="29" t="s">
        <v>8</v>
      </c>
      <c r="AY953" s="29" t="s">
        <v>8</v>
      </c>
      <c r="AZ953" s="29" t="s">
        <v>8</v>
      </c>
      <c r="BA953" s="29" t="s">
        <v>8</v>
      </c>
      <c r="BB953" s="29" t="s">
        <v>8</v>
      </c>
      <c r="BC953" s="29" t="s">
        <v>8</v>
      </c>
      <c r="BD953" s="29" t="s">
        <v>8</v>
      </c>
      <c r="BE953" s="29" t="s">
        <v>8</v>
      </c>
      <c r="BF953" s="29" t="s">
        <v>8</v>
      </c>
      <c r="BG953" s="29" t="s">
        <v>8</v>
      </c>
      <c r="BH953" s="29" t="s">
        <v>8</v>
      </c>
      <c r="BI953" s="29" t="s">
        <v>8</v>
      </c>
      <c r="BJ953" s="29" t="s">
        <v>8</v>
      </c>
      <c r="BK953" s="29" t="s">
        <v>8</v>
      </c>
      <c r="BL953" s="29" t="s">
        <v>8</v>
      </c>
      <c r="BM953" s="29" t="s">
        <v>8</v>
      </c>
      <c r="BN953" s="29" t="s">
        <v>8</v>
      </c>
      <c r="BO953" s="29" t="s">
        <v>8</v>
      </c>
      <c r="BP953" s="29" t="s">
        <v>8</v>
      </c>
      <c r="BQ953" s="29" t="s">
        <v>8</v>
      </c>
      <c r="BR953" s="29" t="s">
        <v>8</v>
      </c>
      <c r="BS953" s="29" t="s">
        <v>6560</v>
      </c>
      <c r="BT953" s="29" t="b">
        <v>0</v>
      </c>
      <c r="BU953" s="29" t="b">
        <v>0</v>
      </c>
      <c r="BV953" s="29" t="b">
        <v>0</v>
      </c>
      <c r="BW953" s="29" t="b">
        <v>1</v>
      </c>
      <c r="BX953" s="29" t="b">
        <v>1</v>
      </c>
      <c r="BY953" s="29" t="b">
        <v>0</v>
      </c>
      <c r="BZ953" s="29" t="b">
        <v>0</v>
      </c>
      <c r="CA953" s="29" t="b">
        <v>0</v>
      </c>
      <c r="CB953" s="29">
        <v>1</v>
      </c>
      <c r="CC953" s="29" t="s">
        <v>13659</v>
      </c>
      <c r="CD953" s="29" t="s">
        <v>13660</v>
      </c>
      <c r="CE953" s="29" t="s">
        <v>13661</v>
      </c>
      <c r="CF953" s="29" t="s">
        <v>13662</v>
      </c>
    </row>
    <row r="954" spans="1:84" x14ac:dyDescent="0.25">
      <c r="A954" s="29" t="s">
        <v>13663</v>
      </c>
      <c r="B954" s="29">
        <v>310410937271141</v>
      </c>
      <c r="C954" s="29">
        <v>8.9014103279372698E+19</v>
      </c>
      <c r="D954" s="29">
        <v>353118083209307</v>
      </c>
      <c r="E954" s="29">
        <v>44</v>
      </c>
      <c r="F954" s="29">
        <v>6</v>
      </c>
      <c r="G954" s="29">
        <v>1927</v>
      </c>
      <c r="H954" s="29">
        <v>1927</v>
      </c>
      <c r="I954" s="29" t="s">
        <v>13664</v>
      </c>
      <c r="J954" s="29" t="s">
        <v>13665</v>
      </c>
      <c r="K954" s="50">
        <v>2386792164568240</v>
      </c>
      <c r="L954" s="50">
        <v>9042645641847300</v>
      </c>
      <c r="M954" s="50">
        <v>-3481458831810820</v>
      </c>
      <c r="N954" s="29" t="s">
        <v>18972</v>
      </c>
      <c r="O954" s="29">
        <v>2</v>
      </c>
      <c r="P954" s="29">
        <v>1</v>
      </c>
      <c r="Q954" s="29" t="s">
        <v>19082</v>
      </c>
      <c r="R954" s="29" t="s">
        <v>8</v>
      </c>
      <c r="S954" s="29" t="s">
        <v>8</v>
      </c>
      <c r="T954" s="29" t="s">
        <v>8</v>
      </c>
      <c r="U954" s="29" t="s">
        <v>8</v>
      </c>
      <c r="V954" s="29" t="s">
        <v>8</v>
      </c>
      <c r="W954" s="29" t="s">
        <v>8</v>
      </c>
      <c r="X954" s="29" t="s">
        <v>8</v>
      </c>
      <c r="Y954" s="29" t="s">
        <v>8</v>
      </c>
      <c r="Z954" s="29" t="s">
        <v>8</v>
      </c>
      <c r="AA954" s="29" t="s">
        <v>8</v>
      </c>
      <c r="AB954" s="29" t="s">
        <v>8</v>
      </c>
      <c r="AC954" s="29">
        <v>5</v>
      </c>
      <c r="AD954" s="29" t="s">
        <v>8</v>
      </c>
      <c r="AE954" s="29" t="s">
        <v>8</v>
      </c>
      <c r="AF954" s="29" t="s">
        <v>8</v>
      </c>
      <c r="AG954" s="29" t="s">
        <v>8</v>
      </c>
      <c r="AH954" s="29" t="s">
        <v>8</v>
      </c>
      <c r="AI954" s="29" t="s">
        <v>8</v>
      </c>
      <c r="AJ954" s="29" t="s">
        <v>8</v>
      </c>
      <c r="AK954" s="29" t="s">
        <v>8</v>
      </c>
      <c r="AL954" s="29" t="s">
        <v>8</v>
      </c>
      <c r="AM954" s="29" t="s">
        <v>8</v>
      </c>
      <c r="AN954" s="29" t="s">
        <v>8</v>
      </c>
      <c r="AO954" s="29" t="s">
        <v>8</v>
      </c>
      <c r="AP954" s="29" t="s">
        <v>8</v>
      </c>
      <c r="AQ954" s="29" t="s">
        <v>8</v>
      </c>
      <c r="AR954" s="29" t="s">
        <v>8</v>
      </c>
      <c r="AS954" s="29" t="s">
        <v>8</v>
      </c>
      <c r="AT954" s="29" t="s">
        <v>8</v>
      </c>
      <c r="AU954" s="29" t="s">
        <v>8</v>
      </c>
      <c r="AV954" s="29" t="s">
        <v>8</v>
      </c>
      <c r="AW954" s="29" t="s">
        <v>8</v>
      </c>
      <c r="AX954" s="29" t="s">
        <v>8</v>
      </c>
      <c r="AY954" s="29" t="s">
        <v>8</v>
      </c>
      <c r="AZ954" s="29" t="s">
        <v>8</v>
      </c>
      <c r="BA954" s="29" t="s">
        <v>8</v>
      </c>
      <c r="BB954" s="29" t="s">
        <v>8</v>
      </c>
      <c r="BC954" s="29" t="s">
        <v>8</v>
      </c>
      <c r="BD954" s="29" t="s">
        <v>8</v>
      </c>
      <c r="BE954" s="29" t="s">
        <v>8</v>
      </c>
      <c r="BF954" s="29" t="s">
        <v>8</v>
      </c>
      <c r="BG954" s="29" t="s">
        <v>8</v>
      </c>
      <c r="BH954" s="29" t="s">
        <v>8</v>
      </c>
      <c r="BI954" s="29" t="s">
        <v>8</v>
      </c>
      <c r="BJ954" s="29" t="s">
        <v>8</v>
      </c>
      <c r="BK954" s="29" t="s">
        <v>8</v>
      </c>
      <c r="BL954" s="29" t="s">
        <v>8</v>
      </c>
      <c r="BM954" s="29" t="s">
        <v>8</v>
      </c>
      <c r="BN954" s="29" t="s">
        <v>8</v>
      </c>
      <c r="BO954" s="29" t="s">
        <v>8</v>
      </c>
      <c r="BP954" s="29" t="s">
        <v>8</v>
      </c>
      <c r="BQ954" s="29" t="s">
        <v>8</v>
      </c>
      <c r="BR954" s="29" t="s">
        <v>8</v>
      </c>
      <c r="BS954" s="29" t="s">
        <v>6560</v>
      </c>
      <c r="BT954" s="29" t="b">
        <v>0</v>
      </c>
      <c r="BU954" s="29" t="b">
        <v>0</v>
      </c>
      <c r="BV954" s="29" t="b">
        <v>0</v>
      </c>
      <c r="BW954" s="29" t="b">
        <v>1</v>
      </c>
      <c r="BX954" s="29" t="b">
        <v>1</v>
      </c>
      <c r="BY954" s="29" t="b">
        <v>0</v>
      </c>
      <c r="BZ954" s="29" t="b">
        <v>0</v>
      </c>
      <c r="CA954" s="29" t="b">
        <v>0</v>
      </c>
      <c r="CB954" s="29">
        <v>1</v>
      </c>
      <c r="CC954" s="29" t="s">
        <v>13666</v>
      </c>
      <c r="CD954" s="29" t="s">
        <v>13667</v>
      </c>
      <c r="CE954" s="29" t="s">
        <v>13668</v>
      </c>
      <c r="CF954" s="29" t="s">
        <v>13669</v>
      </c>
    </row>
    <row r="955" spans="1:84" x14ac:dyDescent="0.25">
      <c r="A955" s="29" t="s">
        <v>13670</v>
      </c>
      <c r="B955" s="29">
        <v>310410937271141</v>
      </c>
      <c r="C955" s="29">
        <v>8.9014103279372698E+19</v>
      </c>
      <c r="D955" s="29">
        <v>353118083209307</v>
      </c>
      <c r="E955" s="29">
        <v>44</v>
      </c>
      <c r="F955" s="29">
        <v>6</v>
      </c>
      <c r="G955" s="29">
        <v>1929</v>
      </c>
      <c r="H955" s="29">
        <v>1929</v>
      </c>
      <c r="I955" s="29" t="s">
        <v>13671</v>
      </c>
      <c r="J955" s="29" t="s">
        <v>13672</v>
      </c>
      <c r="K955" s="50">
        <v>2.38701611492794E+16</v>
      </c>
      <c r="L955" s="50">
        <v>904274137294938</v>
      </c>
      <c r="M955" s="50">
        <v>-4.69713412100986E+16</v>
      </c>
      <c r="N955" s="29" t="s">
        <v>18972</v>
      </c>
      <c r="O955" s="29">
        <v>2</v>
      </c>
      <c r="P955" s="29">
        <v>1</v>
      </c>
      <c r="Q955" s="29" t="s">
        <v>19204</v>
      </c>
      <c r="R955" s="29" t="s">
        <v>8</v>
      </c>
      <c r="S955" s="29" t="s">
        <v>8</v>
      </c>
      <c r="T955" s="29" t="s">
        <v>8</v>
      </c>
      <c r="U955" s="29" t="s">
        <v>8</v>
      </c>
      <c r="V955" s="29" t="s">
        <v>8</v>
      </c>
      <c r="W955" s="29" t="s">
        <v>8</v>
      </c>
      <c r="X955" s="29" t="s">
        <v>8</v>
      </c>
      <c r="Y955" s="29" t="s">
        <v>8</v>
      </c>
      <c r="Z955" s="29" t="s">
        <v>8</v>
      </c>
      <c r="AA955" s="29" t="s">
        <v>8</v>
      </c>
      <c r="AB955" s="29" t="s">
        <v>8</v>
      </c>
      <c r="AC955" s="29">
        <v>15</v>
      </c>
      <c r="AD955" s="29" t="s">
        <v>8</v>
      </c>
      <c r="AE955" s="29" t="s">
        <v>8</v>
      </c>
      <c r="AF955" s="29" t="s">
        <v>8</v>
      </c>
      <c r="AG955" s="29" t="s">
        <v>8</v>
      </c>
      <c r="AH955" s="29" t="s">
        <v>8</v>
      </c>
      <c r="AI955" s="29" t="s">
        <v>8</v>
      </c>
      <c r="AJ955" s="29" t="s">
        <v>8</v>
      </c>
      <c r="AK955" s="29" t="s">
        <v>8</v>
      </c>
      <c r="AL955" s="29" t="s">
        <v>8</v>
      </c>
      <c r="AM955" s="29" t="s">
        <v>8</v>
      </c>
      <c r="AN955" s="29" t="s">
        <v>8</v>
      </c>
      <c r="AO955" s="29" t="s">
        <v>8</v>
      </c>
      <c r="AP955" s="29" t="s">
        <v>8</v>
      </c>
      <c r="AQ955" s="29" t="s">
        <v>8</v>
      </c>
      <c r="AR955" s="29" t="s">
        <v>8</v>
      </c>
      <c r="AS955" s="29" t="s">
        <v>8</v>
      </c>
      <c r="AT955" s="29" t="s">
        <v>8</v>
      </c>
      <c r="AU955" s="29" t="s">
        <v>8</v>
      </c>
      <c r="AV955" s="29" t="s">
        <v>8</v>
      </c>
      <c r="AW955" s="29" t="s">
        <v>8</v>
      </c>
      <c r="AX955" s="29" t="s">
        <v>8</v>
      </c>
      <c r="AY955" s="29" t="s">
        <v>8</v>
      </c>
      <c r="AZ955" s="29" t="s">
        <v>8</v>
      </c>
      <c r="BA955" s="29" t="s">
        <v>8</v>
      </c>
      <c r="BB955" s="29" t="s">
        <v>8</v>
      </c>
      <c r="BC955" s="29" t="s">
        <v>8</v>
      </c>
      <c r="BD955" s="29" t="s">
        <v>8</v>
      </c>
      <c r="BE955" s="29" t="s">
        <v>8</v>
      </c>
      <c r="BF955" s="29" t="s">
        <v>8</v>
      </c>
      <c r="BG955" s="29" t="s">
        <v>8</v>
      </c>
      <c r="BH955" s="29" t="s">
        <v>8</v>
      </c>
      <c r="BI955" s="29" t="s">
        <v>8</v>
      </c>
      <c r="BJ955" s="29" t="s">
        <v>8</v>
      </c>
      <c r="BK955" s="29" t="s">
        <v>8</v>
      </c>
      <c r="BL955" s="29" t="s">
        <v>8</v>
      </c>
      <c r="BM955" s="29" t="s">
        <v>8</v>
      </c>
      <c r="BN955" s="29" t="s">
        <v>8</v>
      </c>
      <c r="BO955" s="29" t="s">
        <v>8</v>
      </c>
      <c r="BP955" s="29" t="s">
        <v>8</v>
      </c>
      <c r="BQ955" s="29" t="s">
        <v>8</v>
      </c>
      <c r="BR955" s="29" t="s">
        <v>8</v>
      </c>
      <c r="BS955" s="29" t="s">
        <v>6560</v>
      </c>
      <c r="BT955" s="29" t="b">
        <v>0</v>
      </c>
      <c r="BU955" s="29" t="b">
        <v>0</v>
      </c>
      <c r="BV955" s="29" t="b">
        <v>0</v>
      </c>
      <c r="BW955" s="29" t="b">
        <v>1</v>
      </c>
      <c r="BX955" s="29" t="b">
        <v>1</v>
      </c>
      <c r="BY955" s="29" t="b">
        <v>0</v>
      </c>
      <c r="BZ955" s="29" t="b">
        <v>0</v>
      </c>
      <c r="CA955" s="29" t="b">
        <v>0</v>
      </c>
      <c r="CB955" s="29">
        <v>1</v>
      </c>
      <c r="CC955" s="29" t="s">
        <v>13673</v>
      </c>
      <c r="CD955" s="29" t="s">
        <v>13674</v>
      </c>
      <c r="CE955" s="29" t="s">
        <v>13675</v>
      </c>
      <c r="CF955" s="29" t="s">
        <v>13676</v>
      </c>
    </row>
    <row r="956" spans="1:84" x14ac:dyDescent="0.25">
      <c r="A956" s="29" t="s">
        <v>13677</v>
      </c>
      <c r="B956" s="29">
        <v>310410937271141</v>
      </c>
      <c r="C956" s="29">
        <v>8.9014103279372698E+19</v>
      </c>
      <c r="D956" s="29">
        <v>353118083209307</v>
      </c>
      <c r="E956" s="29">
        <v>44</v>
      </c>
      <c r="F956" s="29">
        <v>6</v>
      </c>
      <c r="G956" s="29">
        <v>1928</v>
      </c>
      <c r="H956" s="29">
        <v>1928</v>
      </c>
      <c r="I956" s="29" t="s">
        <v>13678</v>
      </c>
      <c r="J956" s="29" t="s">
        <v>13679</v>
      </c>
      <c r="K956" s="50">
        <v>2.38696620952009E+16</v>
      </c>
      <c r="L956" s="50">
        <v>9042741480912970</v>
      </c>
      <c r="M956" s="50">
        <v>-4738847769711590</v>
      </c>
      <c r="N956" s="29" t="s">
        <v>18972</v>
      </c>
      <c r="O956" s="29">
        <v>2</v>
      </c>
      <c r="P956" s="29">
        <v>1</v>
      </c>
      <c r="Q956" s="29" t="s">
        <v>19375</v>
      </c>
      <c r="R956" s="29" t="s">
        <v>8</v>
      </c>
      <c r="S956" s="29" t="s">
        <v>8</v>
      </c>
      <c r="T956" s="29" t="s">
        <v>8</v>
      </c>
      <c r="U956" s="29" t="s">
        <v>8</v>
      </c>
      <c r="V956" s="29" t="s">
        <v>8</v>
      </c>
      <c r="W956" s="29" t="s">
        <v>8</v>
      </c>
      <c r="X956" s="29" t="s">
        <v>8</v>
      </c>
      <c r="Y956" s="29" t="s">
        <v>8</v>
      </c>
      <c r="Z956" s="29" t="s">
        <v>8</v>
      </c>
      <c r="AA956" s="29" t="s">
        <v>8</v>
      </c>
      <c r="AB956" s="29" t="s">
        <v>8</v>
      </c>
      <c r="AC956" s="29">
        <v>15</v>
      </c>
      <c r="AD956" s="29" t="s">
        <v>8</v>
      </c>
      <c r="AE956" s="29" t="s">
        <v>8</v>
      </c>
      <c r="AF956" s="29" t="s">
        <v>8</v>
      </c>
      <c r="AG956" s="29" t="s">
        <v>8</v>
      </c>
      <c r="AH956" s="29" t="s">
        <v>8</v>
      </c>
      <c r="AI956" s="29" t="s">
        <v>8</v>
      </c>
      <c r="AJ956" s="29" t="s">
        <v>8</v>
      </c>
      <c r="AK956" s="29" t="s">
        <v>8</v>
      </c>
      <c r="AL956" s="29" t="s">
        <v>8</v>
      </c>
      <c r="AM956" s="29" t="s">
        <v>8</v>
      </c>
      <c r="AN956" s="29" t="s">
        <v>8</v>
      </c>
      <c r="AO956" s="29" t="s">
        <v>8</v>
      </c>
      <c r="AP956" s="29" t="s">
        <v>8</v>
      </c>
      <c r="AQ956" s="29" t="s">
        <v>8</v>
      </c>
      <c r="AR956" s="29" t="s">
        <v>8</v>
      </c>
      <c r="AS956" s="29" t="s">
        <v>8</v>
      </c>
      <c r="AT956" s="29" t="s">
        <v>8</v>
      </c>
      <c r="AU956" s="29" t="s">
        <v>8</v>
      </c>
      <c r="AV956" s="29" t="s">
        <v>8</v>
      </c>
      <c r="AW956" s="29" t="s">
        <v>8</v>
      </c>
      <c r="AX956" s="29" t="s">
        <v>8</v>
      </c>
      <c r="AY956" s="29" t="s">
        <v>8</v>
      </c>
      <c r="AZ956" s="29" t="s">
        <v>8</v>
      </c>
      <c r="BA956" s="29" t="s">
        <v>8</v>
      </c>
      <c r="BB956" s="29" t="s">
        <v>8</v>
      </c>
      <c r="BC956" s="29" t="s">
        <v>8</v>
      </c>
      <c r="BD956" s="29" t="s">
        <v>8</v>
      </c>
      <c r="BE956" s="29" t="s">
        <v>8</v>
      </c>
      <c r="BF956" s="29" t="s">
        <v>8</v>
      </c>
      <c r="BG956" s="29" t="s">
        <v>8</v>
      </c>
      <c r="BH956" s="29" t="s">
        <v>8</v>
      </c>
      <c r="BI956" s="29" t="s">
        <v>8</v>
      </c>
      <c r="BJ956" s="29" t="s">
        <v>8</v>
      </c>
      <c r="BK956" s="29" t="s">
        <v>8</v>
      </c>
      <c r="BL956" s="29" t="s">
        <v>8</v>
      </c>
      <c r="BM956" s="29" t="s">
        <v>8</v>
      </c>
      <c r="BN956" s="29" t="s">
        <v>8</v>
      </c>
      <c r="BO956" s="29" t="s">
        <v>8</v>
      </c>
      <c r="BP956" s="29" t="s">
        <v>8</v>
      </c>
      <c r="BQ956" s="29" t="s">
        <v>8</v>
      </c>
      <c r="BR956" s="29" t="s">
        <v>8</v>
      </c>
      <c r="BS956" s="29" t="s">
        <v>6560</v>
      </c>
      <c r="BT956" s="29" t="b">
        <v>0</v>
      </c>
      <c r="BU956" s="29" t="b">
        <v>0</v>
      </c>
      <c r="BV956" s="29" t="b">
        <v>0</v>
      </c>
      <c r="BW956" s="29" t="b">
        <v>1</v>
      </c>
      <c r="BX956" s="29" t="b">
        <v>1</v>
      </c>
      <c r="BY956" s="29" t="b">
        <v>0</v>
      </c>
      <c r="BZ956" s="29" t="b">
        <v>0</v>
      </c>
      <c r="CA956" s="29" t="b">
        <v>0</v>
      </c>
      <c r="CB956" s="29">
        <v>1</v>
      </c>
      <c r="CC956" s="29" t="s">
        <v>13680</v>
      </c>
      <c r="CD956" s="29" t="s">
        <v>13681</v>
      </c>
      <c r="CE956" s="29" t="s">
        <v>13682</v>
      </c>
      <c r="CF956" s="29" t="s">
        <v>13683</v>
      </c>
    </row>
    <row r="957" spans="1:84" x14ac:dyDescent="0.25">
      <c r="A957" s="29" t="s">
        <v>18237</v>
      </c>
      <c r="B957" s="29">
        <v>310410946642114</v>
      </c>
      <c r="C957" s="29">
        <v>8.9014103279466398E+19</v>
      </c>
      <c r="D957" s="29">
        <v>353118084379430</v>
      </c>
      <c r="E957" s="29">
        <v>66</v>
      </c>
      <c r="F957" s="29">
        <v>8</v>
      </c>
      <c r="G957" s="29">
        <v>1894</v>
      </c>
      <c r="H957" s="29">
        <v>1894</v>
      </c>
      <c r="I957" s="29" t="s">
        <v>18238</v>
      </c>
      <c r="J957" s="29" t="s">
        <v>18239</v>
      </c>
      <c r="K957" s="50">
        <v>2372423070128380</v>
      </c>
      <c r="L957" s="50">
        <v>9042719709675420</v>
      </c>
      <c r="M957" s="50">
        <v>-2.76127163261615E+16</v>
      </c>
      <c r="N957" s="29" t="s">
        <v>18977</v>
      </c>
      <c r="O957" s="29">
        <v>1</v>
      </c>
      <c r="P957" s="29">
        <v>0</v>
      </c>
      <c r="Q957" s="29" t="s">
        <v>8</v>
      </c>
      <c r="R957" s="29">
        <v>2</v>
      </c>
      <c r="S957" s="29">
        <v>3</v>
      </c>
      <c r="T957" s="29" t="s">
        <v>8</v>
      </c>
      <c r="U957" s="29">
        <v>15</v>
      </c>
      <c r="V957" s="29" t="s">
        <v>8</v>
      </c>
      <c r="W957" s="29" t="s">
        <v>8</v>
      </c>
      <c r="X957" s="29" t="s">
        <v>8</v>
      </c>
      <c r="Y957" s="29" t="s">
        <v>8</v>
      </c>
      <c r="Z957" s="29" t="s">
        <v>8</v>
      </c>
      <c r="AA957" s="29" t="s">
        <v>8</v>
      </c>
      <c r="AB957" s="29" t="s">
        <v>8</v>
      </c>
      <c r="AC957" s="29" t="s">
        <v>8</v>
      </c>
      <c r="AD957" s="29" t="s">
        <v>8</v>
      </c>
      <c r="AE957" s="29" t="s">
        <v>8</v>
      </c>
      <c r="AF957" s="29" t="s">
        <v>8</v>
      </c>
      <c r="AG957" s="29" t="s">
        <v>8</v>
      </c>
      <c r="AH957" s="29" t="s">
        <v>8</v>
      </c>
      <c r="AI957" s="29" t="s">
        <v>8</v>
      </c>
      <c r="AJ957" s="29" t="s">
        <v>8</v>
      </c>
      <c r="AK957" s="29" t="s">
        <v>8</v>
      </c>
      <c r="AL957" s="29" t="s">
        <v>8</v>
      </c>
      <c r="AM957" s="29" t="s">
        <v>8</v>
      </c>
      <c r="AN957" s="29" t="s">
        <v>8</v>
      </c>
      <c r="AO957" s="29" t="s">
        <v>8</v>
      </c>
      <c r="AP957" s="29" t="s">
        <v>8</v>
      </c>
      <c r="AQ957" s="29" t="s">
        <v>8</v>
      </c>
      <c r="AR957" s="29" t="s">
        <v>8</v>
      </c>
      <c r="AS957" s="29" t="s">
        <v>8</v>
      </c>
      <c r="AT957" s="29" t="s">
        <v>8</v>
      </c>
      <c r="AU957" s="29" t="s">
        <v>8</v>
      </c>
      <c r="AV957" s="29" t="s">
        <v>8</v>
      </c>
      <c r="AW957" s="29" t="s">
        <v>8</v>
      </c>
      <c r="AX957" s="29" t="s">
        <v>8</v>
      </c>
      <c r="AY957" s="29" t="s">
        <v>8</v>
      </c>
      <c r="AZ957" s="29" t="s">
        <v>8</v>
      </c>
      <c r="BA957" s="29" t="s">
        <v>8</v>
      </c>
      <c r="BB957" s="29" t="s">
        <v>8</v>
      </c>
      <c r="BC957" s="29" t="s">
        <v>8</v>
      </c>
      <c r="BD957" s="29" t="s">
        <v>8</v>
      </c>
      <c r="BE957" s="29" t="s">
        <v>8</v>
      </c>
      <c r="BF957" s="29" t="s">
        <v>8</v>
      </c>
      <c r="BG957" s="29" t="s">
        <v>8</v>
      </c>
      <c r="BH957" s="29" t="s">
        <v>8</v>
      </c>
      <c r="BI957" s="29" t="s">
        <v>8</v>
      </c>
      <c r="BJ957" s="29" t="s">
        <v>8</v>
      </c>
      <c r="BK957" s="29" t="s">
        <v>8</v>
      </c>
      <c r="BL957" s="29" t="s">
        <v>8</v>
      </c>
      <c r="BM957" s="29" t="s">
        <v>8</v>
      </c>
      <c r="BN957" s="29" t="s">
        <v>8</v>
      </c>
      <c r="BO957" s="29" t="s">
        <v>8</v>
      </c>
      <c r="BP957" s="29" t="s">
        <v>8</v>
      </c>
      <c r="BQ957" s="29" t="s">
        <v>8</v>
      </c>
      <c r="BR957" s="29" t="s">
        <v>8</v>
      </c>
      <c r="BS957" s="29" t="s">
        <v>19376</v>
      </c>
    </row>
    <row r="958" spans="1:84" x14ac:dyDescent="0.25">
      <c r="A958" s="29" t="s">
        <v>19377</v>
      </c>
      <c r="B958" s="29" t="b">
        <v>1</v>
      </c>
      <c r="C958" s="29" t="b">
        <v>1</v>
      </c>
      <c r="D958" s="29" t="b">
        <v>0</v>
      </c>
      <c r="E958" s="29" t="b">
        <v>0</v>
      </c>
      <c r="F958" s="29" t="b">
        <v>0</v>
      </c>
      <c r="G958" s="29" t="b">
        <v>0</v>
      </c>
      <c r="H958" s="29" t="b">
        <v>0</v>
      </c>
      <c r="I958" s="29" t="b">
        <v>0</v>
      </c>
      <c r="J958" s="29">
        <v>1</v>
      </c>
      <c r="K958" s="29" t="s">
        <v>18240</v>
      </c>
      <c r="L958" s="29" t="s">
        <v>18241</v>
      </c>
      <c r="M958" s="29" t="s">
        <v>18242</v>
      </c>
      <c r="N958" s="29" t="s">
        <v>18243</v>
      </c>
    </row>
    <row r="959" spans="1:84" x14ac:dyDescent="0.25">
      <c r="A959" s="29" t="s">
        <v>18244</v>
      </c>
      <c r="B959" s="29">
        <v>310410946642114</v>
      </c>
      <c r="C959" s="29">
        <v>8.9014103279466398E+19</v>
      </c>
      <c r="D959" s="29">
        <v>353118084379430</v>
      </c>
      <c r="E959" s="29">
        <v>66</v>
      </c>
      <c r="F959" s="29">
        <v>8</v>
      </c>
      <c r="G959" s="29">
        <v>1895</v>
      </c>
      <c r="H959" s="29">
        <v>1895</v>
      </c>
      <c r="I959" s="29" t="s">
        <v>18245</v>
      </c>
      <c r="J959" s="29" t="s">
        <v>18246</v>
      </c>
      <c r="K959" s="50">
        <v>2.37234704502095E+16</v>
      </c>
      <c r="L959" s="50">
        <v>904272677350777</v>
      </c>
      <c r="M959" s="50">
        <v>-2348819588774000</v>
      </c>
      <c r="N959" s="29" t="s">
        <v>18972</v>
      </c>
      <c r="O959" s="29">
        <v>1</v>
      </c>
      <c r="P959" s="29">
        <v>0</v>
      </c>
      <c r="Q959" s="29" t="s">
        <v>8</v>
      </c>
      <c r="R959" s="29">
        <v>2</v>
      </c>
      <c r="S959" s="29">
        <v>3</v>
      </c>
      <c r="T959" s="29" t="s">
        <v>8</v>
      </c>
      <c r="U959" s="29">
        <v>10</v>
      </c>
      <c r="V959" s="29" t="s">
        <v>8</v>
      </c>
      <c r="W959" s="29" t="s">
        <v>8</v>
      </c>
      <c r="X959" s="29" t="s">
        <v>8</v>
      </c>
      <c r="Y959" s="29" t="s">
        <v>8</v>
      </c>
      <c r="Z959" s="29" t="s">
        <v>8</v>
      </c>
      <c r="AA959" s="29" t="s">
        <v>8</v>
      </c>
      <c r="AB959" s="29" t="s">
        <v>8</v>
      </c>
      <c r="AC959" s="29" t="s">
        <v>8</v>
      </c>
      <c r="AD959" s="29" t="s">
        <v>8</v>
      </c>
      <c r="AE959" s="29" t="s">
        <v>8</v>
      </c>
      <c r="AF959" s="29" t="s">
        <v>8</v>
      </c>
      <c r="AG959" s="29" t="s">
        <v>8</v>
      </c>
      <c r="AH959" s="29" t="s">
        <v>8</v>
      </c>
      <c r="AI959" s="29" t="s">
        <v>8</v>
      </c>
      <c r="AJ959" s="29" t="s">
        <v>8</v>
      </c>
      <c r="AK959" s="29" t="s">
        <v>8</v>
      </c>
      <c r="AL959" s="29" t="s">
        <v>8</v>
      </c>
      <c r="AM959" s="29" t="s">
        <v>8</v>
      </c>
      <c r="AN959" s="29" t="s">
        <v>8</v>
      </c>
      <c r="AO959" s="29" t="s">
        <v>8</v>
      </c>
      <c r="AP959" s="29" t="s">
        <v>8</v>
      </c>
      <c r="AQ959" s="29" t="s">
        <v>8</v>
      </c>
      <c r="AR959" s="29" t="s">
        <v>8</v>
      </c>
      <c r="AS959" s="29" t="s">
        <v>8</v>
      </c>
      <c r="AT959" s="29" t="s">
        <v>8</v>
      </c>
      <c r="AU959" s="29" t="s">
        <v>8</v>
      </c>
      <c r="AV959" s="29" t="s">
        <v>8</v>
      </c>
      <c r="AW959" s="29" t="s">
        <v>8</v>
      </c>
      <c r="AX959" s="29" t="s">
        <v>8</v>
      </c>
      <c r="AY959" s="29" t="s">
        <v>8</v>
      </c>
      <c r="AZ959" s="29" t="s">
        <v>8</v>
      </c>
      <c r="BA959" s="29" t="s">
        <v>8</v>
      </c>
      <c r="BB959" s="29" t="s">
        <v>8</v>
      </c>
      <c r="BC959" s="29" t="s">
        <v>8</v>
      </c>
      <c r="BD959" s="29" t="s">
        <v>8</v>
      </c>
      <c r="BE959" s="29" t="s">
        <v>8</v>
      </c>
      <c r="BF959" s="29" t="s">
        <v>8</v>
      </c>
      <c r="BG959" s="29" t="s">
        <v>8</v>
      </c>
      <c r="BH959" s="29" t="s">
        <v>8</v>
      </c>
      <c r="BI959" s="29" t="s">
        <v>8</v>
      </c>
      <c r="BJ959" s="29" t="s">
        <v>8</v>
      </c>
      <c r="BK959" s="29" t="s">
        <v>8</v>
      </c>
      <c r="BL959" s="29" t="s">
        <v>8</v>
      </c>
      <c r="BM959" s="29" t="s">
        <v>8</v>
      </c>
      <c r="BN959" s="29" t="s">
        <v>8</v>
      </c>
      <c r="BO959" s="29" t="s">
        <v>8</v>
      </c>
      <c r="BP959" s="29" t="s">
        <v>8</v>
      </c>
      <c r="BQ959" s="29" t="s">
        <v>8</v>
      </c>
      <c r="BR959" s="29" t="s">
        <v>8</v>
      </c>
      <c r="BS959" s="29" t="s">
        <v>18247</v>
      </c>
      <c r="BT959" s="29" t="b">
        <v>1</v>
      </c>
      <c r="BU959" s="29" t="b">
        <v>1</v>
      </c>
      <c r="BV959" s="29" t="b">
        <v>0</v>
      </c>
      <c r="BW959" s="29" t="b">
        <v>0</v>
      </c>
      <c r="BX959" s="29" t="b">
        <v>0</v>
      </c>
      <c r="BY959" s="29" t="b">
        <v>0</v>
      </c>
      <c r="BZ959" s="29" t="b">
        <v>0</v>
      </c>
      <c r="CA959" s="29" t="b">
        <v>0</v>
      </c>
      <c r="CB959" s="29">
        <v>1</v>
      </c>
      <c r="CC959" s="29" t="s">
        <v>18248</v>
      </c>
      <c r="CD959" s="29" t="s">
        <v>18249</v>
      </c>
      <c r="CE959" s="29" t="s">
        <v>18250</v>
      </c>
      <c r="CF959" s="29" t="s">
        <v>18251</v>
      </c>
    </row>
    <row r="960" spans="1:84" x14ac:dyDescent="0.25">
      <c r="A960" s="29" t="s">
        <v>18252</v>
      </c>
      <c r="B960" s="29">
        <v>310410946642114</v>
      </c>
      <c r="C960" s="29">
        <v>8.9014103279466398E+19</v>
      </c>
      <c r="D960" s="29">
        <v>353118084379430</v>
      </c>
      <c r="E960" s="29">
        <v>66</v>
      </c>
      <c r="F960" s="29">
        <v>2</v>
      </c>
      <c r="G960" s="29">
        <v>1900</v>
      </c>
      <c r="H960" s="29">
        <v>1900</v>
      </c>
      <c r="I960" s="29" t="s">
        <v>18253</v>
      </c>
      <c r="J960" s="29" t="s">
        <v>18254</v>
      </c>
      <c r="K960" s="50">
        <v>2.3721944875853E+16</v>
      </c>
      <c r="L960" s="50">
        <v>9042731721066290</v>
      </c>
      <c r="M960" s="50">
        <v>-1.97167240349454E+16</v>
      </c>
      <c r="N960" s="29" t="s">
        <v>18977</v>
      </c>
      <c r="O960" s="29">
        <v>1</v>
      </c>
      <c r="P960" s="29">
        <v>0</v>
      </c>
      <c r="Q960" s="29" t="s">
        <v>8</v>
      </c>
      <c r="R960" s="29" t="s">
        <v>8</v>
      </c>
      <c r="S960" s="29" t="s">
        <v>8</v>
      </c>
      <c r="T960" s="29" t="s">
        <v>8</v>
      </c>
      <c r="U960" s="29" t="s">
        <v>8</v>
      </c>
      <c r="V960" s="29" t="s">
        <v>8</v>
      </c>
      <c r="W960" s="29" t="s">
        <v>8</v>
      </c>
      <c r="X960" s="29" t="s">
        <v>8</v>
      </c>
      <c r="Y960" s="29" t="s">
        <v>8</v>
      </c>
      <c r="Z960" s="29" t="s">
        <v>8</v>
      </c>
      <c r="AA960" s="29" t="s">
        <v>8</v>
      </c>
      <c r="AB960" s="29" t="s">
        <v>8</v>
      </c>
      <c r="AC960" s="29" t="s">
        <v>8</v>
      </c>
      <c r="AD960" s="29">
        <v>1</v>
      </c>
      <c r="AE960" s="29" t="s">
        <v>8</v>
      </c>
      <c r="AF960" s="29">
        <v>3</v>
      </c>
      <c r="AG960" s="29" t="s">
        <v>8</v>
      </c>
      <c r="AH960" s="29" t="s">
        <v>8</v>
      </c>
      <c r="AI960" s="29" t="s">
        <v>8</v>
      </c>
      <c r="AJ960" s="29" t="s">
        <v>8</v>
      </c>
      <c r="AK960" s="29" t="s">
        <v>8</v>
      </c>
      <c r="AL960" s="29" t="s">
        <v>8</v>
      </c>
      <c r="AM960" s="29" t="s">
        <v>8</v>
      </c>
      <c r="AN960" s="29" t="s">
        <v>8</v>
      </c>
      <c r="AO960" s="29" t="s">
        <v>8</v>
      </c>
      <c r="AP960" s="29" t="s">
        <v>8</v>
      </c>
      <c r="AQ960" s="29" t="s">
        <v>8</v>
      </c>
      <c r="AR960" s="29" t="s">
        <v>8</v>
      </c>
      <c r="AS960" s="29" t="s">
        <v>8</v>
      </c>
      <c r="AT960" s="29" t="s">
        <v>8</v>
      </c>
      <c r="AU960" s="29" t="s">
        <v>8</v>
      </c>
      <c r="AV960" s="29" t="s">
        <v>8</v>
      </c>
      <c r="AW960" s="29" t="s">
        <v>8</v>
      </c>
      <c r="AX960" s="29" t="s">
        <v>8</v>
      </c>
      <c r="AY960" s="29" t="s">
        <v>8</v>
      </c>
      <c r="AZ960" s="29" t="s">
        <v>8</v>
      </c>
      <c r="BA960" s="29" t="s">
        <v>8</v>
      </c>
      <c r="BB960" s="29" t="s">
        <v>8</v>
      </c>
      <c r="BC960" s="29" t="s">
        <v>8</v>
      </c>
      <c r="BD960" s="29" t="s">
        <v>8</v>
      </c>
      <c r="BE960" s="29" t="s">
        <v>8</v>
      </c>
      <c r="BF960" s="29" t="s">
        <v>8</v>
      </c>
      <c r="BG960" s="29" t="s">
        <v>8</v>
      </c>
      <c r="BH960" s="29" t="s">
        <v>8</v>
      </c>
      <c r="BI960" s="29" t="s">
        <v>8</v>
      </c>
      <c r="BJ960" s="29" t="s">
        <v>8</v>
      </c>
      <c r="BK960" s="29" t="s">
        <v>8</v>
      </c>
      <c r="BL960" s="29" t="s">
        <v>8</v>
      </c>
      <c r="BM960" s="29" t="s">
        <v>8</v>
      </c>
      <c r="BN960" s="29" t="s">
        <v>8</v>
      </c>
      <c r="BO960" s="29" t="s">
        <v>8</v>
      </c>
      <c r="BP960" s="29" t="s">
        <v>8</v>
      </c>
      <c r="BQ960" s="29" t="s">
        <v>8</v>
      </c>
      <c r="BR960" s="29" t="s">
        <v>8</v>
      </c>
      <c r="BS960" s="29" t="s">
        <v>18255</v>
      </c>
      <c r="BT960" s="29" t="b">
        <v>1</v>
      </c>
      <c r="BU960" s="29" t="b">
        <v>1</v>
      </c>
      <c r="BV960" s="29" t="b">
        <v>0</v>
      </c>
      <c r="BW960" s="29" t="b">
        <v>0</v>
      </c>
      <c r="BX960" s="29" t="b">
        <v>0</v>
      </c>
      <c r="BY960" s="29" t="b">
        <v>0</v>
      </c>
      <c r="BZ960" s="29" t="b">
        <v>0</v>
      </c>
      <c r="CA960" s="29" t="b">
        <v>0</v>
      </c>
      <c r="CB960" s="29">
        <v>1</v>
      </c>
      <c r="CC960" s="29" t="s">
        <v>18256</v>
      </c>
      <c r="CD960" s="29" t="s">
        <v>18257</v>
      </c>
      <c r="CE960" s="29" t="s">
        <v>18258</v>
      </c>
      <c r="CF960" s="29" t="s">
        <v>18259</v>
      </c>
    </row>
    <row r="961" spans="1:84" x14ac:dyDescent="0.25">
      <c r="A961" s="29" t="s">
        <v>18260</v>
      </c>
      <c r="B961" s="29">
        <v>310410946642114</v>
      </c>
      <c r="C961" s="29">
        <v>8.9014103279466398E+19</v>
      </c>
      <c r="D961" s="29">
        <v>353118084379430</v>
      </c>
      <c r="E961" s="29">
        <v>66</v>
      </c>
      <c r="F961" s="29">
        <v>2</v>
      </c>
      <c r="G961" s="29">
        <v>1901</v>
      </c>
      <c r="H961" s="29">
        <v>1901</v>
      </c>
      <c r="I961" s="29" t="s">
        <v>18261</v>
      </c>
      <c r="J961" s="29" t="s">
        <v>18262</v>
      </c>
      <c r="K961" s="50">
        <v>2.37215946090776E+16</v>
      </c>
      <c r="L961" s="50">
        <v>9042718279471720</v>
      </c>
      <c r="M961" s="50">
        <v>-4376286219551310</v>
      </c>
      <c r="N961" s="29" t="s">
        <v>18972</v>
      </c>
      <c r="O961" s="29">
        <v>1</v>
      </c>
      <c r="P961" s="29">
        <v>0</v>
      </c>
      <c r="Q961" s="29" t="s">
        <v>8</v>
      </c>
      <c r="R961" s="29" t="s">
        <v>8</v>
      </c>
      <c r="S961" s="29" t="s">
        <v>8</v>
      </c>
      <c r="T961" s="29" t="s">
        <v>8</v>
      </c>
      <c r="U961" s="29" t="s">
        <v>8</v>
      </c>
      <c r="V961" s="29" t="s">
        <v>8</v>
      </c>
      <c r="W961" s="29" t="s">
        <v>8</v>
      </c>
      <c r="X961" s="29" t="s">
        <v>8</v>
      </c>
      <c r="Y961" s="29" t="s">
        <v>8</v>
      </c>
      <c r="Z961" s="29" t="s">
        <v>8</v>
      </c>
      <c r="AA961" s="29" t="s">
        <v>8</v>
      </c>
      <c r="AB961" s="29" t="s">
        <v>8</v>
      </c>
      <c r="AC961" s="29" t="s">
        <v>8</v>
      </c>
      <c r="AD961" s="29">
        <v>3</v>
      </c>
      <c r="AE961" s="29" t="s">
        <v>8</v>
      </c>
      <c r="AF961" s="29">
        <v>3</v>
      </c>
      <c r="AG961" s="29" t="s">
        <v>8</v>
      </c>
      <c r="AH961" s="29" t="s">
        <v>8</v>
      </c>
      <c r="AI961" s="29" t="s">
        <v>8</v>
      </c>
      <c r="AJ961" s="29" t="s">
        <v>8</v>
      </c>
      <c r="AK961" s="29" t="s">
        <v>8</v>
      </c>
      <c r="AL961" s="29" t="s">
        <v>8</v>
      </c>
      <c r="AM961" s="29" t="s">
        <v>8</v>
      </c>
      <c r="AN961" s="29" t="s">
        <v>8</v>
      </c>
      <c r="AO961" s="29" t="s">
        <v>8</v>
      </c>
      <c r="AP961" s="29" t="s">
        <v>8</v>
      </c>
      <c r="AQ961" s="29" t="s">
        <v>8</v>
      </c>
      <c r="AR961" s="29" t="s">
        <v>8</v>
      </c>
      <c r="AS961" s="29" t="s">
        <v>8</v>
      </c>
      <c r="AT961" s="29" t="s">
        <v>8</v>
      </c>
      <c r="AU961" s="29" t="s">
        <v>8</v>
      </c>
      <c r="AV961" s="29" t="s">
        <v>8</v>
      </c>
      <c r="AW961" s="29" t="s">
        <v>8</v>
      </c>
      <c r="AX961" s="29" t="s">
        <v>8</v>
      </c>
      <c r="AY961" s="29" t="s">
        <v>8</v>
      </c>
      <c r="AZ961" s="29" t="s">
        <v>8</v>
      </c>
      <c r="BA961" s="29" t="s">
        <v>8</v>
      </c>
      <c r="BB961" s="29" t="s">
        <v>8</v>
      </c>
      <c r="BC961" s="29" t="s">
        <v>8</v>
      </c>
      <c r="BD961" s="29" t="s">
        <v>8</v>
      </c>
      <c r="BE961" s="29" t="s">
        <v>8</v>
      </c>
      <c r="BF961" s="29" t="s">
        <v>8</v>
      </c>
      <c r="BG961" s="29" t="s">
        <v>8</v>
      </c>
      <c r="BH961" s="29" t="s">
        <v>8</v>
      </c>
      <c r="BI961" s="29" t="s">
        <v>8</v>
      </c>
      <c r="BJ961" s="29" t="s">
        <v>8</v>
      </c>
      <c r="BK961" s="29" t="s">
        <v>8</v>
      </c>
      <c r="BL961" s="29" t="s">
        <v>8</v>
      </c>
      <c r="BM961" s="29" t="s">
        <v>8</v>
      </c>
      <c r="BN961" s="29" t="s">
        <v>8</v>
      </c>
      <c r="BO961" s="29" t="s">
        <v>8</v>
      </c>
      <c r="BP961" s="29" t="s">
        <v>8</v>
      </c>
      <c r="BQ961" s="29" t="s">
        <v>8</v>
      </c>
      <c r="BR961" s="29" t="s">
        <v>8</v>
      </c>
      <c r="BS961" s="29" t="s">
        <v>6560</v>
      </c>
      <c r="BT961" s="29" t="b">
        <v>1</v>
      </c>
      <c r="BU961" s="29" t="b">
        <v>1</v>
      </c>
      <c r="BV961" s="29" t="b">
        <v>0</v>
      </c>
      <c r="BW961" s="29" t="b">
        <v>0</v>
      </c>
      <c r="BX961" s="29" t="b">
        <v>0</v>
      </c>
      <c r="BY961" s="29" t="b">
        <v>0</v>
      </c>
      <c r="BZ961" s="29" t="b">
        <v>0</v>
      </c>
      <c r="CA961" s="29" t="b">
        <v>0</v>
      </c>
      <c r="CB961" s="29">
        <v>1</v>
      </c>
      <c r="CC961" s="29" t="s">
        <v>18263</v>
      </c>
      <c r="CD961" s="29" t="s">
        <v>18264</v>
      </c>
      <c r="CE961" s="29" t="s">
        <v>18265</v>
      </c>
      <c r="CF961" s="29" t="s">
        <v>18266</v>
      </c>
    </row>
    <row r="962" spans="1:84" x14ac:dyDescent="0.25">
      <c r="A962" s="29" t="s">
        <v>18267</v>
      </c>
      <c r="B962" s="29">
        <v>310410946642114</v>
      </c>
      <c r="C962" s="29">
        <v>8.9014103279466398E+19</v>
      </c>
      <c r="D962" s="29">
        <v>353118084379430</v>
      </c>
      <c r="E962" s="29">
        <v>66</v>
      </c>
      <c r="F962" s="29">
        <v>5</v>
      </c>
      <c r="G962" s="29">
        <v>1899</v>
      </c>
      <c r="H962" s="29">
        <v>1899</v>
      </c>
      <c r="I962" s="29" t="s">
        <v>18268</v>
      </c>
      <c r="J962" s="29" t="s">
        <v>18269</v>
      </c>
      <c r="K962" s="50">
        <v>2372519043417560</v>
      </c>
      <c r="L962" s="50">
        <v>9042313400897610</v>
      </c>
      <c r="M962" s="50">
        <v>-4597026883358270</v>
      </c>
      <c r="N962" s="29" t="s">
        <v>18972</v>
      </c>
      <c r="O962" s="29">
        <v>1</v>
      </c>
      <c r="P962" s="29">
        <v>0</v>
      </c>
      <c r="Q962" s="29" t="s">
        <v>19378</v>
      </c>
      <c r="R962" s="29" t="s">
        <v>8</v>
      </c>
      <c r="S962" s="29" t="s">
        <v>8</v>
      </c>
      <c r="T962" s="29" t="s">
        <v>8</v>
      </c>
      <c r="U962" s="29" t="s">
        <v>8</v>
      </c>
      <c r="V962" s="29" t="s">
        <v>8</v>
      </c>
      <c r="W962" s="29" t="s">
        <v>8</v>
      </c>
      <c r="X962" s="29" t="s">
        <v>8</v>
      </c>
      <c r="Y962" s="29" t="s">
        <v>8</v>
      </c>
      <c r="Z962" s="29" t="s">
        <v>8</v>
      </c>
      <c r="AA962" s="29" t="s">
        <v>8</v>
      </c>
      <c r="AB962" s="29" t="s">
        <v>8</v>
      </c>
      <c r="AC962" s="29" t="s">
        <v>8</v>
      </c>
      <c r="AD962" s="29" t="s">
        <v>8</v>
      </c>
      <c r="AE962" s="29" t="s">
        <v>8</v>
      </c>
      <c r="AF962" s="29" t="s">
        <v>8</v>
      </c>
      <c r="AG962" s="29" t="s">
        <v>8</v>
      </c>
      <c r="AH962" s="29" t="s">
        <v>8</v>
      </c>
      <c r="AI962" s="29" t="s">
        <v>8</v>
      </c>
      <c r="AJ962" s="29" t="s">
        <v>8</v>
      </c>
      <c r="AK962" s="29" t="s">
        <v>8</v>
      </c>
      <c r="AL962" s="29" t="s">
        <v>8</v>
      </c>
      <c r="AM962" s="29" t="s">
        <v>8</v>
      </c>
      <c r="AN962" s="29" t="s">
        <v>8</v>
      </c>
      <c r="AO962" s="29" t="s">
        <v>8</v>
      </c>
      <c r="AP962" s="29" t="s">
        <v>8</v>
      </c>
      <c r="AQ962" s="29" t="s">
        <v>8</v>
      </c>
      <c r="AR962" s="29" t="s">
        <v>8</v>
      </c>
      <c r="AS962" s="29" t="s">
        <v>8</v>
      </c>
      <c r="AT962" s="29" t="s">
        <v>8</v>
      </c>
      <c r="AU962" s="29" t="s">
        <v>8</v>
      </c>
      <c r="AV962" s="29" t="s">
        <v>8</v>
      </c>
      <c r="AW962" s="29" t="s">
        <v>8</v>
      </c>
      <c r="AX962" s="29" t="s">
        <v>8</v>
      </c>
      <c r="AY962" s="29" t="s">
        <v>8</v>
      </c>
      <c r="AZ962" s="29" t="s">
        <v>8</v>
      </c>
      <c r="BA962" s="29">
        <v>2</v>
      </c>
      <c r="BB962" s="29" t="s">
        <v>8</v>
      </c>
      <c r="BC962" s="29" t="s">
        <v>8</v>
      </c>
      <c r="BD962" s="29" t="s">
        <v>8</v>
      </c>
      <c r="BE962" s="29" t="s">
        <v>8</v>
      </c>
      <c r="BF962" s="29" t="s">
        <v>8</v>
      </c>
      <c r="BG962" s="29" t="s">
        <v>8</v>
      </c>
      <c r="BH962" s="29" t="s">
        <v>8</v>
      </c>
      <c r="BI962" s="29" t="s">
        <v>8</v>
      </c>
      <c r="BJ962" s="29" t="s">
        <v>8</v>
      </c>
      <c r="BK962" s="29" t="s">
        <v>8</v>
      </c>
      <c r="BL962" s="29" t="s">
        <v>8</v>
      </c>
      <c r="BM962" s="29" t="s">
        <v>8</v>
      </c>
      <c r="BN962" s="29" t="s">
        <v>8</v>
      </c>
      <c r="BO962" s="29" t="s">
        <v>8</v>
      </c>
      <c r="BP962" s="29" t="s">
        <v>8</v>
      </c>
      <c r="BQ962" s="29" t="s">
        <v>8</v>
      </c>
      <c r="BR962" s="29" t="s">
        <v>8</v>
      </c>
      <c r="BS962" s="29" t="s">
        <v>216</v>
      </c>
      <c r="BT962" s="29" t="b">
        <v>1</v>
      </c>
      <c r="BU962" s="29" t="b">
        <v>1</v>
      </c>
      <c r="BV962" s="29" t="b">
        <v>0</v>
      </c>
      <c r="BW962" s="29" t="b">
        <v>0</v>
      </c>
      <c r="BX962" s="29" t="b">
        <v>0</v>
      </c>
      <c r="BY962" s="29" t="b">
        <v>0</v>
      </c>
      <c r="BZ962" s="29" t="b">
        <v>0</v>
      </c>
      <c r="CA962" s="29" t="b">
        <v>0</v>
      </c>
      <c r="CB962" s="29">
        <v>1</v>
      </c>
      <c r="CC962" s="29" t="s">
        <v>18270</v>
      </c>
      <c r="CD962" s="29" t="s">
        <v>18271</v>
      </c>
      <c r="CE962" s="29" t="s">
        <v>18272</v>
      </c>
      <c r="CF962" s="29" t="s">
        <v>18273</v>
      </c>
    </row>
    <row r="963" spans="1:84" x14ac:dyDescent="0.25">
      <c r="A963" s="29" t="s">
        <v>18274</v>
      </c>
      <c r="B963" s="29">
        <v>310410946642114</v>
      </c>
      <c r="C963" s="29">
        <v>8.9014103279466398E+19</v>
      </c>
      <c r="D963" s="29">
        <v>353118084379430</v>
      </c>
      <c r="E963" s="29">
        <v>66</v>
      </c>
      <c r="F963" s="29">
        <v>5</v>
      </c>
      <c r="G963" s="29">
        <v>1898</v>
      </c>
      <c r="H963" s="29">
        <v>1898</v>
      </c>
      <c r="I963" s="29" t="s">
        <v>18275</v>
      </c>
      <c r="J963" s="29" t="s">
        <v>18276</v>
      </c>
      <c r="K963" s="50">
        <v>2372495218810580</v>
      </c>
      <c r="L963" s="50">
        <v>904230721000942</v>
      </c>
      <c r="M963" s="50">
        <v>-3.90993878926316E+16</v>
      </c>
      <c r="N963" s="29" t="s">
        <v>18972</v>
      </c>
      <c r="O963" s="29">
        <v>1</v>
      </c>
      <c r="P963" s="29">
        <v>0</v>
      </c>
      <c r="Q963" s="29" t="s">
        <v>19019</v>
      </c>
      <c r="R963" s="29" t="s">
        <v>8</v>
      </c>
      <c r="S963" s="29" t="s">
        <v>8</v>
      </c>
      <c r="T963" s="29" t="s">
        <v>8</v>
      </c>
      <c r="U963" s="29" t="s">
        <v>8</v>
      </c>
      <c r="V963" s="29" t="s">
        <v>8</v>
      </c>
      <c r="W963" s="29" t="s">
        <v>8</v>
      </c>
      <c r="X963" s="29" t="s">
        <v>8</v>
      </c>
      <c r="Y963" s="29" t="s">
        <v>8</v>
      </c>
      <c r="Z963" s="29" t="s">
        <v>8</v>
      </c>
      <c r="AA963" s="29" t="s">
        <v>8</v>
      </c>
      <c r="AB963" s="29" t="s">
        <v>8</v>
      </c>
      <c r="AC963" s="29" t="s">
        <v>8</v>
      </c>
      <c r="AD963" s="29" t="s">
        <v>8</v>
      </c>
      <c r="AE963" s="29" t="s">
        <v>8</v>
      </c>
      <c r="AF963" s="29" t="s">
        <v>8</v>
      </c>
      <c r="AG963" s="29" t="s">
        <v>8</v>
      </c>
      <c r="AH963" s="29" t="s">
        <v>8</v>
      </c>
      <c r="AI963" s="29" t="s">
        <v>8</v>
      </c>
      <c r="AJ963" s="29" t="s">
        <v>8</v>
      </c>
      <c r="AK963" s="29" t="s">
        <v>8</v>
      </c>
      <c r="AL963" s="29" t="s">
        <v>8</v>
      </c>
      <c r="AM963" s="29" t="s">
        <v>8</v>
      </c>
      <c r="AN963" s="29" t="s">
        <v>8</v>
      </c>
      <c r="AO963" s="29" t="s">
        <v>8</v>
      </c>
      <c r="AP963" s="29" t="s">
        <v>8</v>
      </c>
      <c r="AQ963" s="29" t="s">
        <v>8</v>
      </c>
      <c r="AR963" s="29" t="s">
        <v>8</v>
      </c>
      <c r="AS963" s="29" t="s">
        <v>8</v>
      </c>
      <c r="AT963" s="29" t="s">
        <v>8</v>
      </c>
      <c r="AU963" s="29" t="s">
        <v>8</v>
      </c>
      <c r="AV963" s="29" t="s">
        <v>8</v>
      </c>
      <c r="AW963" s="29" t="s">
        <v>8</v>
      </c>
      <c r="AX963" s="29" t="s">
        <v>8</v>
      </c>
      <c r="AY963" s="29" t="s">
        <v>8</v>
      </c>
      <c r="AZ963" s="29" t="s">
        <v>8</v>
      </c>
      <c r="BA963" s="29">
        <v>2</v>
      </c>
      <c r="BB963" s="29" t="s">
        <v>8</v>
      </c>
      <c r="BC963" s="29" t="s">
        <v>8</v>
      </c>
      <c r="BD963" s="29" t="s">
        <v>8</v>
      </c>
      <c r="BE963" s="29" t="s">
        <v>8</v>
      </c>
      <c r="BF963" s="29" t="s">
        <v>8</v>
      </c>
      <c r="BG963" s="29" t="s">
        <v>8</v>
      </c>
      <c r="BH963" s="29" t="s">
        <v>8</v>
      </c>
      <c r="BI963" s="29" t="s">
        <v>8</v>
      </c>
      <c r="BJ963" s="29" t="s">
        <v>8</v>
      </c>
      <c r="BK963" s="29" t="s">
        <v>8</v>
      </c>
      <c r="BL963" s="29" t="s">
        <v>8</v>
      </c>
      <c r="BM963" s="29" t="s">
        <v>8</v>
      </c>
      <c r="BN963" s="29" t="s">
        <v>8</v>
      </c>
      <c r="BO963" s="29" t="s">
        <v>8</v>
      </c>
      <c r="BP963" s="29" t="s">
        <v>8</v>
      </c>
      <c r="BQ963" s="29" t="s">
        <v>8</v>
      </c>
      <c r="BR963" s="29" t="s">
        <v>8</v>
      </c>
      <c r="BS963" s="29" t="s">
        <v>18277</v>
      </c>
      <c r="BT963" s="29" t="b">
        <v>1</v>
      </c>
      <c r="BU963" s="29" t="b">
        <v>1</v>
      </c>
      <c r="BV963" s="29" t="b">
        <v>0</v>
      </c>
      <c r="BW963" s="29" t="b">
        <v>0</v>
      </c>
      <c r="BX963" s="29" t="b">
        <v>0</v>
      </c>
      <c r="BY963" s="29" t="b">
        <v>0</v>
      </c>
      <c r="BZ963" s="29" t="b">
        <v>0</v>
      </c>
      <c r="CA963" s="29" t="b">
        <v>0</v>
      </c>
      <c r="CB963" s="29">
        <v>1</v>
      </c>
      <c r="CC963" s="29" t="s">
        <v>18278</v>
      </c>
      <c r="CD963" s="29" t="s">
        <v>18279</v>
      </c>
      <c r="CE963" s="29" t="s">
        <v>18280</v>
      </c>
      <c r="CF963" s="29" t="s">
        <v>18281</v>
      </c>
    </row>
    <row r="964" spans="1:84" x14ac:dyDescent="0.25">
      <c r="A964" s="29" t="s">
        <v>18282</v>
      </c>
      <c r="B964" s="29">
        <v>310410946642114</v>
      </c>
      <c r="C964" s="29">
        <v>8.9014103279466398E+19</v>
      </c>
      <c r="D964" s="29">
        <v>353118084379430</v>
      </c>
      <c r="E964" s="29">
        <v>66</v>
      </c>
      <c r="F964" s="29">
        <v>5</v>
      </c>
      <c r="G964" s="29">
        <v>1897</v>
      </c>
      <c r="H964" s="29">
        <v>1897</v>
      </c>
      <c r="I964" s="29" t="s">
        <v>18283</v>
      </c>
      <c r="J964" s="29" t="s">
        <v>18284</v>
      </c>
      <c r="K964" s="50">
        <v>2.37246486289193E+16</v>
      </c>
      <c r="L964" s="50">
        <v>9042310457910360</v>
      </c>
      <c r="M964" s="50">
        <v>-546668774928978</v>
      </c>
      <c r="N964" s="29" t="s">
        <v>18977</v>
      </c>
      <c r="O964" s="29">
        <v>1</v>
      </c>
      <c r="P964" s="29">
        <v>0</v>
      </c>
      <c r="Q964" s="29" t="s">
        <v>19379</v>
      </c>
      <c r="R964" s="29" t="s">
        <v>8</v>
      </c>
      <c r="S964" s="29" t="s">
        <v>8</v>
      </c>
      <c r="T964" s="29" t="s">
        <v>8</v>
      </c>
      <c r="U964" s="29" t="s">
        <v>8</v>
      </c>
      <c r="V964" s="29" t="s">
        <v>8</v>
      </c>
      <c r="W964" s="29" t="s">
        <v>8</v>
      </c>
      <c r="X964" s="29" t="s">
        <v>8</v>
      </c>
      <c r="Y964" s="29" t="s">
        <v>8</v>
      </c>
      <c r="Z964" s="29" t="s">
        <v>8</v>
      </c>
      <c r="AA964" s="29" t="s">
        <v>8</v>
      </c>
      <c r="AB964" s="29" t="s">
        <v>8</v>
      </c>
      <c r="AC964" s="29" t="s">
        <v>8</v>
      </c>
      <c r="AD964" s="29" t="s">
        <v>8</v>
      </c>
      <c r="AE964" s="29" t="s">
        <v>8</v>
      </c>
      <c r="AF964" s="29" t="s">
        <v>8</v>
      </c>
      <c r="AG964" s="29" t="s">
        <v>8</v>
      </c>
      <c r="AH964" s="29" t="s">
        <v>8</v>
      </c>
      <c r="AI964" s="29" t="s">
        <v>8</v>
      </c>
      <c r="AJ964" s="29" t="s">
        <v>8</v>
      </c>
      <c r="AK964" s="29" t="s">
        <v>8</v>
      </c>
      <c r="AL964" s="29" t="s">
        <v>8</v>
      </c>
      <c r="AM964" s="29" t="s">
        <v>8</v>
      </c>
      <c r="AN964" s="29" t="s">
        <v>8</v>
      </c>
      <c r="AO964" s="29" t="s">
        <v>8</v>
      </c>
      <c r="AP964" s="29" t="s">
        <v>8</v>
      </c>
      <c r="AQ964" s="29" t="s">
        <v>8</v>
      </c>
      <c r="AR964" s="29" t="s">
        <v>8</v>
      </c>
      <c r="AS964" s="29" t="s">
        <v>8</v>
      </c>
      <c r="AT964" s="29" t="s">
        <v>8</v>
      </c>
      <c r="AU964" s="29" t="s">
        <v>8</v>
      </c>
      <c r="AV964" s="29" t="s">
        <v>8</v>
      </c>
      <c r="AW964" s="29" t="s">
        <v>8</v>
      </c>
      <c r="AX964" s="29" t="s">
        <v>8</v>
      </c>
      <c r="AY964" s="29" t="s">
        <v>8</v>
      </c>
      <c r="AZ964" s="29" t="s">
        <v>8</v>
      </c>
      <c r="BA964" s="29">
        <v>2</v>
      </c>
      <c r="BB964" s="29" t="s">
        <v>8</v>
      </c>
      <c r="BC964" s="29" t="s">
        <v>8</v>
      </c>
      <c r="BD964" s="29" t="s">
        <v>8</v>
      </c>
      <c r="BE964" s="29" t="s">
        <v>8</v>
      </c>
      <c r="BF964" s="29" t="s">
        <v>8</v>
      </c>
      <c r="BG964" s="29" t="s">
        <v>8</v>
      </c>
      <c r="BH964" s="29" t="s">
        <v>8</v>
      </c>
      <c r="BI964" s="29" t="s">
        <v>8</v>
      </c>
      <c r="BJ964" s="29" t="s">
        <v>8</v>
      </c>
      <c r="BK964" s="29" t="s">
        <v>8</v>
      </c>
      <c r="BL964" s="29" t="s">
        <v>8</v>
      </c>
      <c r="BM964" s="29" t="s">
        <v>8</v>
      </c>
      <c r="BN964" s="29" t="s">
        <v>8</v>
      </c>
      <c r="BO964" s="29" t="s">
        <v>8</v>
      </c>
      <c r="BP964" s="29" t="s">
        <v>8</v>
      </c>
      <c r="BQ964" s="29" t="s">
        <v>8</v>
      </c>
      <c r="BR964" s="29" t="s">
        <v>8</v>
      </c>
      <c r="BS964" s="29" t="s">
        <v>18277</v>
      </c>
      <c r="BT964" s="29" t="b">
        <v>1</v>
      </c>
      <c r="BU964" s="29" t="b">
        <v>1</v>
      </c>
      <c r="BV964" s="29" t="b">
        <v>0</v>
      </c>
      <c r="BW964" s="29" t="b">
        <v>0</v>
      </c>
      <c r="BX964" s="29" t="b">
        <v>0</v>
      </c>
      <c r="BY964" s="29" t="b">
        <v>0</v>
      </c>
      <c r="BZ964" s="29" t="b">
        <v>0</v>
      </c>
      <c r="CA964" s="29" t="b">
        <v>0</v>
      </c>
      <c r="CB964" s="29">
        <v>1</v>
      </c>
      <c r="CC964" s="29" t="s">
        <v>18285</v>
      </c>
      <c r="CD964" s="29" t="s">
        <v>18286</v>
      </c>
      <c r="CE964" s="29" t="s">
        <v>18287</v>
      </c>
      <c r="CF964" s="29" t="s">
        <v>18288</v>
      </c>
    </row>
    <row r="965" spans="1:84" x14ac:dyDescent="0.25">
      <c r="A965" s="29" t="s">
        <v>18289</v>
      </c>
      <c r="B965" s="29">
        <v>310410946642114</v>
      </c>
      <c r="C965" s="29">
        <v>8.9014103279466398E+19</v>
      </c>
      <c r="D965" s="29">
        <v>353118084379430</v>
      </c>
      <c r="E965" s="29">
        <v>66</v>
      </c>
      <c r="F965" s="29">
        <v>5</v>
      </c>
      <c r="G965" s="29">
        <v>1896</v>
      </c>
      <c r="H965" s="29">
        <v>1896</v>
      </c>
      <c r="I965" s="29" t="s">
        <v>18290</v>
      </c>
      <c r="J965" s="29" t="s">
        <v>18291</v>
      </c>
      <c r="K965" s="50">
        <v>2.37245156497616E+16</v>
      </c>
      <c r="L965" s="50">
        <v>9042313479386580</v>
      </c>
      <c r="M965" s="50">
        <v>-3532521778794270</v>
      </c>
      <c r="N965" s="29" t="s">
        <v>18977</v>
      </c>
      <c r="O965" s="29">
        <v>1</v>
      </c>
      <c r="P965" s="29">
        <v>0</v>
      </c>
      <c r="Q965" s="29" t="s">
        <v>19380</v>
      </c>
      <c r="R965" s="29" t="s">
        <v>8</v>
      </c>
      <c r="S965" s="29" t="s">
        <v>8</v>
      </c>
      <c r="T965" s="29" t="s">
        <v>8</v>
      </c>
      <c r="U965" s="29" t="s">
        <v>8</v>
      </c>
      <c r="V965" s="29" t="s">
        <v>8</v>
      </c>
      <c r="W965" s="29" t="s">
        <v>8</v>
      </c>
      <c r="X965" s="29" t="s">
        <v>8</v>
      </c>
      <c r="Y965" s="29" t="s">
        <v>8</v>
      </c>
      <c r="Z965" s="29" t="s">
        <v>8</v>
      </c>
      <c r="AA965" s="29" t="s">
        <v>8</v>
      </c>
      <c r="AB965" s="29" t="s">
        <v>8</v>
      </c>
      <c r="AC965" s="29" t="s">
        <v>8</v>
      </c>
      <c r="AD965" s="29" t="s">
        <v>8</v>
      </c>
      <c r="AE965" s="29" t="s">
        <v>8</v>
      </c>
      <c r="AF965" s="29" t="s">
        <v>8</v>
      </c>
      <c r="AG965" s="29" t="s">
        <v>8</v>
      </c>
      <c r="AH965" s="29" t="s">
        <v>8</v>
      </c>
      <c r="AI965" s="29" t="s">
        <v>8</v>
      </c>
      <c r="AJ965" s="29" t="s">
        <v>8</v>
      </c>
      <c r="AK965" s="29" t="s">
        <v>8</v>
      </c>
      <c r="AL965" s="29" t="s">
        <v>8</v>
      </c>
      <c r="AM965" s="29" t="s">
        <v>8</v>
      </c>
      <c r="AN965" s="29" t="s">
        <v>8</v>
      </c>
      <c r="AO965" s="29" t="s">
        <v>8</v>
      </c>
      <c r="AP965" s="29" t="s">
        <v>8</v>
      </c>
      <c r="AQ965" s="29" t="s">
        <v>8</v>
      </c>
      <c r="AR965" s="29" t="s">
        <v>8</v>
      </c>
      <c r="AS965" s="29" t="s">
        <v>8</v>
      </c>
      <c r="AT965" s="29" t="s">
        <v>8</v>
      </c>
      <c r="AU965" s="29" t="s">
        <v>8</v>
      </c>
      <c r="AV965" s="29" t="s">
        <v>8</v>
      </c>
      <c r="AW965" s="29" t="s">
        <v>8</v>
      </c>
      <c r="AX965" s="29" t="s">
        <v>8</v>
      </c>
      <c r="AY965" s="29" t="s">
        <v>8</v>
      </c>
      <c r="AZ965" s="29" t="s">
        <v>8</v>
      </c>
      <c r="BA965" s="29">
        <v>2</v>
      </c>
      <c r="BB965" s="29" t="s">
        <v>8</v>
      </c>
      <c r="BC965" s="29" t="s">
        <v>8</v>
      </c>
      <c r="BD965" s="29" t="s">
        <v>8</v>
      </c>
      <c r="BE965" s="29" t="s">
        <v>8</v>
      </c>
      <c r="BF965" s="29" t="s">
        <v>8</v>
      </c>
      <c r="BG965" s="29" t="s">
        <v>8</v>
      </c>
      <c r="BH965" s="29" t="s">
        <v>8</v>
      </c>
      <c r="BI965" s="29" t="s">
        <v>8</v>
      </c>
      <c r="BJ965" s="29" t="s">
        <v>8</v>
      </c>
      <c r="BK965" s="29" t="s">
        <v>8</v>
      </c>
      <c r="BL965" s="29" t="s">
        <v>8</v>
      </c>
      <c r="BM965" s="29" t="s">
        <v>8</v>
      </c>
      <c r="BN965" s="29" t="s">
        <v>8</v>
      </c>
      <c r="BO965" s="29" t="s">
        <v>8</v>
      </c>
      <c r="BP965" s="29" t="s">
        <v>8</v>
      </c>
      <c r="BQ965" s="29" t="s">
        <v>8</v>
      </c>
      <c r="BR965" s="29" t="s">
        <v>8</v>
      </c>
      <c r="BS965" s="29" t="s">
        <v>18292</v>
      </c>
      <c r="BT965" s="29" t="b">
        <v>1</v>
      </c>
      <c r="BU965" s="29" t="b">
        <v>1</v>
      </c>
      <c r="BV965" s="29" t="b">
        <v>0</v>
      </c>
      <c r="BW965" s="29" t="b">
        <v>0</v>
      </c>
      <c r="BX965" s="29" t="b">
        <v>0</v>
      </c>
      <c r="BY965" s="29" t="b">
        <v>0</v>
      </c>
      <c r="BZ965" s="29" t="b">
        <v>0</v>
      </c>
      <c r="CA965" s="29" t="b">
        <v>0</v>
      </c>
      <c r="CB965" s="29">
        <v>1</v>
      </c>
      <c r="CC965" s="29" t="s">
        <v>18293</v>
      </c>
      <c r="CD965" s="29" t="s">
        <v>18294</v>
      </c>
      <c r="CE965" s="29" t="s">
        <v>18295</v>
      </c>
      <c r="CF965" s="29" t="s">
        <v>18296</v>
      </c>
    </row>
    <row r="966" spans="1:84" x14ac:dyDescent="0.25">
      <c r="A966" s="29" t="s">
        <v>18297</v>
      </c>
      <c r="B966" s="29">
        <v>310410937271141</v>
      </c>
      <c r="C966" s="29">
        <v>8.9014103279372698E+19</v>
      </c>
      <c r="D966" s="29">
        <v>353118083209307</v>
      </c>
      <c r="E966" s="29">
        <v>66</v>
      </c>
      <c r="F966" s="29">
        <v>10</v>
      </c>
      <c r="G966" s="29">
        <v>1891</v>
      </c>
      <c r="H966" s="29">
        <v>1891</v>
      </c>
      <c r="I966" s="29" t="s">
        <v>18298</v>
      </c>
      <c r="J966" s="29" t="s">
        <v>18299</v>
      </c>
      <c r="K966" s="50">
        <v>2.37249711221657E+16</v>
      </c>
      <c r="L966" s="50">
        <v>9042795240950110</v>
      </c>
      <c r="M966" s="50">
        <v>-4808455452923790</v>
      </c>
      <c r="N966" s="29" t="s">
        <v>18972</v>
      </c>
      <c r="O966" s="29">
        <v>1</v>
      </c>
      <c r="P966" s="29">
        <v>0</v>
      </c>
      <c r="Q966" s="29" t="s">
        <v>18985</v>
      </c>
      <c r="R966" s="29" t="s">
        <v>8</v>
      </c>
      <c r="S966" s="29" t="s">
        <v>8</v>
      </c>
      <c r="T966" s="29" t="s">
        <v>8</v>
      </c>
      <c r="U966" s="29" t="s">
        <v>8</v>
      </c>
      <c r="V966" s="29" t="s">
        <v>8</v>
      </c>
      <c r="W966" s="29" t="s">
        <v>8</v>
      </c>
      <c r="X966" s="29" t="s">
        <v>8</v>
      </c>
      <c r="Y966" s="29" t="s">
        <v>8</v>
      </c>
      <c r="Z966" s="29" t="s">
        <v>8</v>
      </c>
      <c r="AA966" s="29" t="s">
        <v>8</v>
      </c>
      <c r="AB966" s="29" t="s">
        <v>8</v>
      </c>
      <c r="AC966" s="29" t="s">
        <v>8</v>
      </c>
      <c r="AD966" s="29" t="s">
        <v>8</v>
      </c>
      <c r="AE966" s="29" t="s">
        <v>8</v>
      </c>
      <c r="AF966" s="29" t="s">
        <v>8</v>
      </c>
      <c r="AG966" s="29" t="s">
        <v>8</v>
      </c>
      <c r="AH966" s="29" t="s">
        <v>8</v>
      </c>
      <c r="AI966" s="29" t="s">
        <v>8</v>
      </c>
      <c r="AJ966" s="29" t="s">
        <v>8</v>
      </c>
      <c r="AK966" s="29" t="s">
        <v>8</v>
      </c>
      <c r="AL966" s="29" t="s">
        <v>8</v>
      </c>
      <c r="AM966" s="29">
        <v>3</v>
      </c>
      <c r="AN966" s="29" t="s">
        <v>8</v>
      </c>
      <c r="AO966" s="29">
        <v>0</v>
      </c>
      <c r="AP966" s="29" t="s">
        <v>8</v>
      </c>
      <c r="AQ966" s="29">
        <v>1</v>
      </c>
      <c r="AR966" s="29" t="s">
        <v>18990</v>
      </c>
      <c r="AS966" s="29" t="s">
        <v>18982</v>
      </c>
      <c r="AT966" s="29" t="s">
        <v>8</v>
      </c>
      <c r="AU966" s="29" t="s">
        <v>8</v>
      </c>
      <c r="AV966" s="29" t="s">
        <v>8</v>
      </c>
      <c r="AW966" s="29" t="s">
        <v>8</v>
      </c>
      <c r="AX966" s="29" t="s">
        <v>8</v>
      </c>
      <c r="AY966" s="29" t="s">
        <v>8</v>
      </c>
      <c r="AZ966" s="29" t="s">
        <v>8</v>
      </c>
      <c r="BA966" s="29" t="s">
        <v>8</v>
      </c>
      <c r="BB966" s="29" t="s">
        <v>8</v>
      </c>
      <c r="BC966" s="29" t="s">
        <v>8</v>
      </c>
      <c r="BD966" s="29" t="s">
        <v>8</v>
      </c>
      <c r="BE966" s="29" t="s">
        <v>8</v>
      </c>
      <c r="BF966" s="29" t="s">
        <v>8</v>
      </c>
      <c r="BG966" s="29" t="s">
        <v>8</v>
      </c>
      <c r="BH966" s="29" t="s">
        <v>8</v>
      </c>
      <c r="BI966" s="29" t="s">
        <v>8</v>
      </c>
      <c r="BJ966" s="29" t="s">
        <v>8</v>
      </c>
      <c r="BK966" s="29" t="s">
        <v>8</v>
      </c>
      <c r="BL966" s="29" t="s">
        <v>8</v>
      </c>
      <c r="BM966" s="29" t="s">
        <v>8</v>
      </c>
      <c r="BN966" s="29" t="s">
        <v>8</v>
      </c>
      <c r="BO966" s="29" t="s">
        <v>8</v>
      </c>
      <c r="BP966" s="29" t="s">
        <v>8</v>
      </c>
      <c r="BQ966" s="29" t="s">
        <v>8</v>
      </c>
      <c r="BR966" s="29" t="s">
        <v>8</v>
      </c>
      <c r="BS966" s="29" t="s">
        <v>6560</v>
      </c>
      <c r="BT966" s="29" t="b">
        <v>0</v>
      </c>
      <c r="BU966" s="29" t="b">
        <v>0</v>
      </c>
      <c r="BV966" s="29" t="b">
        <v>0</v>
      </c>
      <c r="BW966" s="29" t="b">
        <v>1</v>
      </c>
      <c r="BX966" s="29" t="b">
        <v>1</v>
      </c>
      <c r="BY966" s="29" t="b">
        <v>0</v>
      </c>
      <c r="BZ966" s="29" t="b">
        <v>0</v>
      </c>
      <c r="CA966" s="29" t="b">
        <v>0</v>
      </c>
      <c r="CB966" s="29">
        <v>1</v>
      </c>
      <c r="CC966" s="29" t="s">
        <v>18300</v>
      </c>
      <c r="CD966" s="29" t="s">
        <v>18301</v>
      </c>
      <c r="CE966" s="29" t="s">
        <v>18302</v>
      </c>
      <c r="CF966" s="29" t="s">
        <v>18303</v>
      </c>
    </row>
    <row r="967" spans="1:84" x14ac:dyDescent="0.25">
      <c r="A967" s="29" t="s">
        <v>18304</v>
      </c>
      <c r="B967" s="29">
        <v>310410937271141</v>
      </c>
      <c r="C967" s="29">
        <v>8.9014103279372698E+19</v>
      </c>
      <c r="D967" s="29">
        <v>353118083209307</v>
      </c>
      <c r="E967" s="29">
        <v>66</v>
      </c>
      <c r="F967" s="29">
        <v>10</v>
      </c>
      <c r="G967" s="29">
        <v>1892</v>
      </c>
      <c r="H967" s="29">
        <v>1892</v>
      </c>
      <c r="I967" s="29" t="s">
        <v>18305</v>
      </c>
      <c r="J967" s="29" t="s">
        <v>18306</v>
      </c>
      <c r="K967" s="50">
        <v>2372196008574140</v>
      </c>
      <c r="L967" s="50">
        <v>9042641118796620</v>
      </c>
      <c r="M967" s="50">
        <v>-2977704535658370</v>
      </c>
      <c r="N967" s="29" t="s">
        <v>18972</v>
      </c>
      <c r="O967" s="29">
        <v>1</v>
      </c>
      <c r="P967" s="29">
        <v>0</v>
      </c>
      <c r="Q967" s="29" t="s">
        <v>18974</v>
      </c>
      <c r="R967" s="29" t="s">
        <v>8</v>
      </c>
      <c r="S967" s="29" t="s">
        <v>8</v>
      </c>
      <c r="T967" s="29" t="s">
        <v>8</v>
      </c>
      <c r="U967" s="29" t="s">
        <v>8</v>
      </c>
      <c r="V967" s="29" t="s">
        <v>8</v>
      </c>
      <c r="W967" s="29" t="s">
        <v>8</v>
      </c>
      <c r="X967" s="29" t="s">
        <v>8</v>
      </c>
      <c r="Y967" s="29" t="s">
        <v>8</v>
      </c>
      <c r="Z967" s="29" t="s">
        <v>8</v>
      </c>
      <c r="AA967" s="29" t="s">
        <v>8</v>
      </c>
      <c r="AB967" s="29" t="s">
        <v>8</v>
      </c>
      <c r="AC967" s="29" t="s">
        <v>8</v>
      </c>
      <c r="AD967" s="29" t="s">
        <v>8</v>
      </c>
      <c r="AE967" s="29" t="s">
        <v>8</v>
      </c>
      <c r="AF967" s="29" t="s">
        <v>8</v>
      </c>
      <c r="AG967" s="29" t="s">
        <v>8</v>
      </c>
      <c r="AH967" s="29" t="s">
        <v>8</v>
      </c>
      <c r="AI967" s="29" t="s">
        <v>8</v>
      </c>
      <c r="AJ967" s="29" t="s">
        <v>8</v>
      </c>
      <c r="AK967" s="29" t="s">
        <v>8</v>
      </c>
      <c r="AL967" s="29" t="s">
        <v>8</v>
      </c>
      <c r="AM967" s="29">
        <v>3</v>
      </c>
      <c r="AN967" s="29" t="s">
        <v>8</v>
      </c>
      <c r="AO967" s="29">
        <v>0</v>
      </c>
      <c r="AP967" s="29" t="s">
        <v>8</v>
      </c>
      <c r="AQ967" s="29">
        <v>1</v>
      </c>
      <c r="AR967" s="29" t="s">
        <v>18988</v>
      </c>
      <c r="AS967" s="29" t="s">
        <v>18983</v>
      </c>
      <c r="AT967" s="29" t="s">
        <v>8</v>
      </c>
      <c r="AU967" s="29" t="s">
        <v>8</v>
      </c>
      <c r="AV967" s="29" t="s">
        <v>8</v>
      </c>
      <c r="AW967" s="29" t="s">
        <v>8</v>
      </c>
      <c r="AX967" s="29" t="s">
        <v>8</v>
      </c>
      <c r="AY967" s="29" t="s">
        <v>8</v>
      </c>
      <c r="AZ967" s="29" t="s">
        <v>8</v>
      </c>
      <c r="BA967" s="29" t="s">
        <v>8</v>
      </c>
      <c r="BB967" s="29" t="s">
        <v>8</v>
      </c>
      <c r="BC967" s="29" t="s">
        <v>8</v>
      </c>
      <c r="BD967" s="29" t="s">
        <v>8</v>
      </c>
      <c r="BE967" s="29" t="s">
        <v>8</v>
      </c>
      <c r="BF967" s="29" t="s">
        <v>8</v>
      </c>
      <c r="BG967" s="29" t="s">
        <v>8</v>
      </c>
      <c r="BH967" s="29" t="s">
        <v>8</v>
      </c>
      <c r="BI967" s="29" t="s">
        <v>8</v>
      </c>
      <c r="BJ967" s="29" t="s">
        <v>8</v>
      </c>
      <c r="BK967" s="29" t="s">
        <v>8</v>
      </c>
      <c r="BL967" s="29" t="s">
        <v>8</v>
      </c>
      <c r="BM967" s="29" t="s">
        <v>8</v>
      </c>
      <c r="BN967" s="29" t="s">
        <v>8</v>
      </c>
      <c r="BO967" s="29" t="s">
        <v>8</v>
      </c>
      <c r="BP967" s="29" t="s">
        <v>8</v>
      </c>
      <c r="BQ967" s="29" t="s">
        <v>8</v>
      </c>
      <c r="BR967" s="29" t="s">
        <v>8</v>
      </c>
      <c r="BS967" s="29" t="s">
        <v>6560</v>
      </c>
      <c r="BT967" s="29" t="b">
        <v>0</v>
      </c>
      <c r="BU967" s="29" t="b">
        <v>0</v>
      </c>
      <c r="BV967" s="29" t="b">
        <v>0</v>
      </c>
      <c r="BW967" s="29" t="b">
        <v>1</v>
      </c>
      <c r="BX967" s="29" t="b">
        <v>1</v>
      </c>
      <c r="BY967" s="29" t="b">
        <v>0</v>
      </c>
      <c r="BZ967" s="29" t="b">
        <v>0</v>
      </c>
      <c r="CA967" s="29" t="b">
        <v>0</v>
      </c>
      <c r="CB967" s="29">
        <v>1</v>
      </c>
      <c r="CC967" s="29" t="s">
        <v>18307</v>
      </c>
      <c r="CD967" s="29" t="s">
        <v>18308</v>
      </c>
      <c r="CE967" s="29" t="s">
        <v>18309</v>
      </c>
      <c r="CF967" s="29" t="s">
        <v>18310</v>
      </c>
    </row>
    <row r="968" spans="1:84" x14ac:dyDescent="0.25">
      <c r="A968" s="29" t="s">
        <v>18311</v>
      </c>
      <c r="B968" s="29">
        <v>310410937271141</v>
      </c>
      <c r="C968" s="29">
        <v>8.9014103279372698E+19</v>
      </c>
      <c r="D968" s="29">
        <v>353118083209307</v>
      </c>
      <c r="E968" s="29">
        <v>66</v>
      </c>
      <c r="F968" s="29">
        <v>10</v>
      </c>
      <c r="G968" s="29">
        <v>1893</v>
      </c>
      <c r="H968" s="29">
        <v>1893</v>
      </c>
      <c r="I968" s="29" t="s">
        <v>18312</v>
      </c>
      <c r="J968" s="29" t="s">
        <v>18313</v>
      </c>
      <c r="K968" s="50">
        <v>2.37218574211423E+16</v>
      </c>
      <c r="L968" s="50">
        <v>9042523476953160</v>
      </c>
      <c r="M968" s="50">
        <v>-2.7544322324308E+16</v>
      </c>
      <c r="N968" s="29" t="s">
        <v>18972</v>
      </c>
      <c r="O968" s="29">
        <v>1</v>
      </c>
      <c r="P968" s="29">
        <v>0</v>
      </c>
      <c r="Q968" s="29" t="s">
        <v>19225</v>
      </c>
      <c r="R968" s="29" t="s">
        <v>8</v>
      </c>
      <c r="S968" s="29" t="s">
        <v>8</v>
      </c>
      <c r="T968" s="29" t="s">
        <v>8</v>
      </c>
      <c r="U968" s="29" t="s">
        <v>8</v>
      </c>
      <c r="V968" s="29" t="s">
        <v>8</v>
      </c>
      <c r="W968" s="29" t="s">
        <v>8</v>
      </c>
      <c r="X968" s="29" t="s">
        <v>8</v>
      </c>
      <c r="Y968" s="29" t="s">
        <v>8</v>
      </c>
      <c r="Z968" s="29" t="s">
        <v>8</v>
      </c>
      <c r="AA968" s="29" t="s">
        <v>8</v>
      </c>
      <c r="AB968" s="29" t="s">
        <v>8</v>
      </c>
      <c r="AC968" s="29" t="s">
        <v>8</v>
      </c>
      <c r="AD968" s="29" t="s">
        <v>8</v>
      </c>
      <c r="AE968" s="29" t="s">
        <v>8</v>
      </c>
      <c r="AF968" s="29" t="s">
        <v>8</v>
      </c>
      <c r="AG968" s="29" t="s">
        <v>8</v>
      </c>
      <c r="AH968" s="29" t="s">
        <v>8</v>
      </c>
      <c r="AI968" s="29" t="s">
        <v>8</v>
      </c>
      <c r="AJ968" s="29" t="s">
        <v>8</v>
      </c>
      <c r="AK968" s="29" t="s">
        <v>8</v>
      </c>
      <c r="AL968" s="29" t="s">
        <v>8</v>
      </c>
      <c r="AM968" s="29">
        <v>3</v>
      </c>
      <c r="AN968" s="29" t="s">
        <v>8</v>
      </c>
      <c r="AO968" s="29">
        <v>0</v>
      </c>
      <c r="AP968" s="29" t="s">
        <v>8</v>
      </c>
      <c r="AQ968" s="29">
        <v>1</v>
      </c>
      <c r="AR968" s="29" t="s">
        <v>19001</v>
      </c>
      <c r="AS968" s="29" t="s">
        <v>18989</v>
      </c>
      <c r="AT968" s="29" t="s">
        <v>8</v>
      </c>
      <c r="AU968" s="29" t="s">
        <v>8</v>
      </c>
      <c r="AV968" s="29" t="s">
        <v>8</v>
      </c>
      <c r="AW968" s="29" t="s">
        <v>8</v>
      </c>
      <c r="AX968" s="29" t="s">
        <v>8</v>
      </c>
      <c r="AY968" s="29" t="s">
        <v>8</v>
      </c>
      <c r="AZ968" s="29" t="s">
        <v>8</v>
      </c>
      <c r="BA968" s="29" t="s">
        <v>8</v>
      </c>
      <c r="BB968" s="29" t="s">
        <v>8</v>
      </c>
      <c r="BC968" s="29" t="s">
        <v>8</v>
      </c>
      <c r="BD968" s="29" t="s">
        <v>8</v>
      </c>
      <c r="BE968" s="29" t="s">
        <v>8</v>
      </c>
      <c r="BF968" s="29" t="s">
        <v>8</v>
      </c>
      <c r="BG968" s="29" t="s">
        <v>8</v>
      </c>
      <c r="BH968" s="29" t="s">
        <v>8</v>
      </c>
      <c r="BI968" s="29" t="s">
        <v>8</v>
      </c>
      <c r="BJ968" s="29" t="s">
        <v>8</v>
      </c>
      <c r="BK968" s="29" t="s">
        <v>8</v>
      </c>
      <c r="BL968" s="29" t="s">
        <v>8</v>
      </c>
      <c r="BM968" s="29" t="s">
        <v>8</v>
      </c>
      <c r="BN968" s="29" t="s">
        <v>8</v>
      </c>
      <c r="BO968" s="29" t="s">
        <v>8</v>
      </c>
      <c r="BP968" s="29" t="s">
        <v>8</v>
      </c>
      <c r="BQ968" s="29" t="s">
        <v>8</v>
      </c>
      <c r="BR968" s="29" t="s">
        <v>8</v>
      </c>
      <c r="BS968" s="29" t="s">
        <v>6560</v>
      </c>
      <c r="BT968" s="29" t="b">
        <v>0</v>
      </c>
      <c r="BU968" s="29" t="b">
        <v>0</v>
      </c>
      <c r="BV968" s="29" t="b">
        <v>0</v>
      </c>
      <c r="BW968" s="29" t="b">
        <v>1</v>
      </c>
      <c r="BX968" s="29" t="b">
        <v>1</v>
      </c>
      <c r="BY968" s="29" t="b">
        <v>0</v>
      </c>
      <c r="BZ968" s="29" t="b">
        <v>0</v>
      </c>
      <c r="CA968" s="29" t="b">
        <v>0</v>
      </c>
      <c r="CB968" s="29">
        <v>1</v>
      </c>
      <c r="CC968" s="29" t="s">
        <v>18314</v>
      </c>
      <c r="CD968" s="29" t="s">
        <v>18315</v>
      </c>
      <c r="CE968" s="29" t="s">
        <v>18316</v>
      </c>
      <c r="CF968" s="29" t="s">
        <v>18317</v>
      </c>
    </row>
    <row r="969" spans="1:84" x14ac:dyDescent="0.25">
      <c r="A969" s="29" t="s">
        <v>18318</v>
      </c>
      <c r="B969" s="29">
        <v>310410937271141</v>
      </c>
      <c r="C969" s="29">
        <v>8.9014103279372698E+19</v>
      </c>
      <c r="D969" s="29">
        <v>353118083209307</v>
      </c>
      <c r="E969" s="29">
        <v>66</v>
      </c>
      <c r="F969" s="29">
        <v>1</v>
      </c>
      <c r="G969" s="29">
        <v>1889</v>
      </c>
      <c r="H969" s="29">
        <v>1889</v>
      </c>
      <c r="I969" s="29" t="s">
        <v>18319</v>
      </c>
      <c r="J969" s="29" t="s">
        <v>18320</v>
      </c>
      <c r="K969" s="50">
        <v>2372539465460400</v>
      </c>
      <c r="L969" s="50">
        <v>9042860810626080</v>
      </c>
      <c r="M969" s="50">
        <v>-2.53260535460196E+16</v>
      </c>
      <c r="N969" s="29" t="s">
        <v>18972</v>
      </c>
      <c r="O969" s="29">
        <v>2</v>
      </c>
      <c r="P969" s="29">
        <v>0</v>
      </c>
      <c r="Q969" s="29" t="s">
        <v>19381</v>
      </c>
      <c r="R969" s="29" t="s">
        <v>8</v>
      </c>
      <c r="S969" s="29" t="s">
        <v>8</v>
      </c>
      <c r="T969" s="29" t="s">
        <v>8</v>
      </c>
      <c r="U969" s="29" t="s">
        <v>8</v>
      </c>
      <c r="V969" s="29" t="s">
        <v>8</v>
      </c>
      <c r="W969" s="29" t="s">
        <v>8</v>
      </c>
      <c r="X969" s="29" t="s">
        <v>8</v>
      </c>
      <c r="Y969" s="29" t="s">
        <v>8</v>
      </c>
      <c r="Z969" s="29" t="s">
        <v>8</v>
      </c>
      <c r="AA969" s="29" t="s">
        <v>8</v>
      </c>
      <c r="AB969" s="29" t="s">
        <v>8</v>
      </c>
      <c r="AC969" s="29" t="s">
        <v>8</v>
      </c>
      <c r="AD969" s="29" t="s">
        <v>8</v>
      </c>
      <c r="AE969" s="29" t="s">
        <v>8</v>
      </c>
      <c r="AF969" s="29" t="s">
        <v>8</v>
      </c>
      <c r="AG969" s="29" t="s">
        <v>8</v>
      </c>
      <c r="AH969" s="29" t="s">
        <v>8</v>
      </c>
      <c r="AI969" s="29" t="s">
        <v>8</v>
      </c>
      <c r="AJ969" s="29" t="s">
        <v>8</v>
      </c>
      <c r="AK969" s="29" t="s">
        <v>8</v>
      </c>
      <c r="AL969" s="29" t="s">
        <v>8</v>
      </c>
      <c r="AM969" s="29" t="s">
        <v>8</v>
      </c>
      <c r="AN969" s="29" t="s">
        <v>8</v>
      </c>
      <c r="AO969" s="29" t="s">
        <v>8</v>
      </c>
      <c r="AP969" s="29" t="s">
        <v>8</v>
      </c>
      <c r="AQ969" s="29" t="s">
        <v>8</v>
      </c>
      <c r="AR969" s="29" t="s">
        <v>8</v>
      </c>
      <c r="AS969" s="29" t="s">
        <v>8</v>
      </c>
      <c r="AT969" s="29" t="s">
        <v>8</v>
      </c>
      <c r="AU969" s="29" t="s">
        <v>8</v>
      </c>
      <c r="AV969" s="29" t="s">
        <v>8</v>
      </c>
      <c r="AW969" s="29" t="s">
        <v>8</v>
      </c>
      <c r="AX969" s="29" t="s">
        <v>8</v>
      </c>
      <c r="AY969" s="29" t="s">
        <v>8</v>
      </c>
      <c r="AZ969" s="29" t="s">
        <v>8</v>
      </c>
      <c r="BA969" s="29" t="s">
        <v>8</v>
      </c>
      <c r="BB969" s="29" t="s">
        <v>8</v>
      </c>
      <c r="BC969" s="29">
        <v>2</v>
      </c>
      <c r="BD969" s="29">
        <v>2</v>
      </c>
      <c r="BE969" s="29">
        <v>1</v>
      </c>
      <c r="BF969" s="29">
        <v>2</v>
      </c>
      <c r="BG969" s="29" t="s">
        <v>8</v>
      </c>
      <c r="BH969" s="29">
        <v>0</v>
      </c>
      <c r="BI969" s="29">
        <v>0</v>
      </c>
      <c r="BJ969" s="29">
        <v>0</v>
      </c>
      <c r="BK969" s="29">
        <v>0</v>
      </c>
      <c r="BL969" s="29">
        <v>0</v>
      </c>
      <c r="BM969" s="29">
        <v>0</v>
      </c>
      <c r="BN969" s="29">
        <v>0</v>
      </c>
      <c r="BO969" s="29">
        <v>0</v>
      </c>
      <c r="BP969" s="29" t="s">
        <v>8</v>
      </c>
      <c r="BQ969" s="29" t="s">
        <v>8</v>
      </c>
      <c r="BR969" s="29" t="s">
        <v>8</v>
      </c>
      <c r="BS969" s="29" t="s">
        <v>216</v>
      </c>
      <c r="BT969" s="29" t="b">
        <v>0</v>
      </c>
      <c r="BU969" s="29" t="b">
        <v>0</v>
      </c>
      <c r="BV969" s="29" t="b">
        <v>0</v>
      </c>
      <c r="BW969" s="29" t="b">
        <v>1</v>
      </c>
      <c r="BX969" s="29" t="b">
        <v>1</v>
      </c>
      <c r="BY969" s="29" t="b">
        <v>0</v>
      </c>
      <c r="BZ969" s="29" t="b">
        <v>0</v>
      </c>
      <c r="CA969" s="29" t="b">
        <v>0</v>
      </c>
      <c r="CB969" s="29">
        <v>1</v>
      </c>
      <c r="CC969" s="29" t="s">
        <v>18321</v>
      </c>
      <c r="CD969" s="29" t="s">
        <v>18322</v>
      </c>
      <c r="CE969" s="29" t="s">
        <v>18323</v>
      </c>
      <c r="CF969" s="29" t="s">
        <v>18324</v>
      </c>
    </row>
    <row r="970" spans="1:84" x14ac:dyDescent="0.25">
      <c r="A970" s="29" t="s">
        <v>18325</v>
      </c>
      <c r="B970" s="29">
        <v>310410937271141</v>
      </c>
      <c r="C970" s="29">
        <v>8.9014103279372698E+19</v>
      </c>
      <c r="D970" s="29">
        <v>353118083209307</v>
      </c>
      <c r="E970" s="29">
        <v>66</v>
      </c>
      <c r="F970" s="29">
        <v>1</v>
      </c>
      <c r="G970" s="29">
        <v>1890</v>
      </c>
      <c r="H970" s="29">
        <v>1890</v>
      </c>
      <c r="I970" s="29" t="s">
        <v>18326</v>
      </c>
      <c r="J970" s="29" t="s">
        <v>18327</v>
      </c>
      <c r="K970" s="50">
        <v>2372517706472150</v>
      </c>
      <c r="L970" s="50">
        <v>904283764517376</v>
      </c>
      <c r="M970" s="50">
        <v>-3908388586177210</v>
      </c>
      <c r="N970" s="29" t="s">
        <v>18972</v>
      </c>
      <c r="O970" s="29">
        <v>2</v>
      </c>
      <c r="P970" s="29">
        <v>0</v>
      </c>
      <c r="Q970" s="29" t="s">
        <v>19382</v>
      </c>
      <c r="R970" s="29" t="s">
        <v>8</v>
      </c>
      <c r="S970" s="29" t="s">
        <v>8</v>
      </c>
      <c r="T970" s="29" t="s">
        <v>8</v>
      </c>
      <c r="U970" s="29" t="s">
        <v>8</v>
      </c>
      <c r="V970" s="29" t="s">
        <v>8</v>
      </c>
      <c r="W970" s="29" t="s">
        <v>8</v>
      </c>
      <c r="X970" s="29" t="s">
        <v>8</v>
      </c>
      <c r="Y970" s="29" t="s">
        <v>8</v>
      </c>
      <c r="Z970" s="29" t="s">
        <v>8</v>
      </c>
      <c r="AA970" s="29" t="s">
        <v>8</v>
      </c>
      <c r="AB970" s="29" t="s">
        <v>8</v>
      </c>
      <c r="AC970" s="29" t="s">
        <v>8</v>
      </c>
      <c r="AD970" s="29" t="s">
        <v>8</v>
      </c>
      <c r="AE970" s="29" t="s">
        <v>8</v>
      </c>
      <c r="AF970" s="29" t="s">
        <v>8</v>
      </c>
      <c r="AG970" s="29" t="s">
        <v>8</v>
      </c>
      <c r="AH970" s="29" t="s">
        <v>8</v>
      </c>
      <c r="AI970" s="29" t="s">
        <v>8</v>
      </c>
      <c r="AJ970" s="29" t="s">
        <v>8</v>
      </c>
      <c r="AK970" s="29" t="s">
        <v>8</v>
      </c>
      <c r="AL970" s="29" t="s">
        <v>8</v>
      </c>
      <c r="AM970" s="29" t="s">
        <v>8</v>
      </c>
      <c r="AN970" s="29" t="s">
        <v>8</v>
      </c>
      <c r="AO970" s="29" t="s">
        <v>8</v>
      </c>
      <c r="AP970" s="29" t="s">
        <v>8</v>
      </c>
      <c r="AQ970" s="29" t="s">
        <v>8</v>
      </c>
      <c r="AR970" s="29" t="s">
        <v>8</v>
      </c>
      <c r="AS970" s="29" t="s">
        <v>8</v>
      </c>
      <c r="AT970" s="29" t="s">
        <v>8</v>
      </c>
      <c r="AU970" s="29" t="s">
        <v>8</v>
      </c>
      <c r="AV970" s="29" t="s">
        <v>8</v>
      </c>
      <c r="AW970" s="29" t="s">
        <v>8</v>
      </c>
      <c r="AX970" s="29" t="s">
        <v>8</v>
      </c>
      <c r="AY970" s="29" t="s">
        <v>8</v>
      </c>
      <c r="AZ970" s="29" t="s">
        <v>8</v>
      </c>
      <c r="BA970" s="29" t="s">
        <v>8</v>
      </c>
      <c r="BB970" s="29" t="s">
        <v>8</v>
      </c>
      <c r="BC970" s="29">
        <v>3</v>
      </c>
      <c r="BD970" s="29">
        <v>2</v>
      </c>
      <c r="BE970" s="29">
        <v>2</v>
      </c>
      <c r="BF970" s="29">
        <v>2</v>
      </c>
      <c r="BG970" s="29" t="s">
        <v>8</v>
      </c>
      <c r="BH970" s="29">
        <v>0</v>
      </c>
      <c r="BI970" s="29">
        <v>0</v>
      </c>
      <c r="BJ970" s="29">
        <v>0</v>
      </c>
      <c r="BK970" s="29">
        <v>0</v>
      </c>
      <c r="BL970" s="29">
        <v>0</v>
      </c>
      <c r="BM970" s="29">
        <v>0</v>
      </c>
      <c r="BN970" s="29">
        <v>0</v>
      </c>
      <c r="BO970" s="29">
        <v>0</v>
      </c>
      <c r="BP970" s="29" t="s">
        <v>8</v>
      </c>
      <c r="BQ970" s="29" t="s">
        <v>8</v>
      </c>
      <c r="BR970" s="29" t="s">
        <v>8</v>
      </c>
      <c r="BS970" s="29" t="s">
        <v>216</v>
      </c>
      <c r="BT970" s="29" t="b">
        <v>0</v>
      </c>
      <c r="BU970" s="29" t="b">
        <v>0</v>
      </c>
      <c r="BV970" s="29" t="b">
        <v>0</v>
      </c>
      <c r="BW970" s="29" t="b">
        <v>1</v>
      </c>
      <c r="BX970" s="29" t="b">
        <v>1</v>
      </c>
      <c r="BY970" s="29" t="b">
        <v>0</v>
      </c>
      <c r="BZ970" s="29" t="b">
        <v>0</v>
      </c>
      <c r="CA970" s="29" t="b">
        <v>0</v>
      </c>
      <c r="CB970" s="29">
        <v>1</v>
      </c>
      <c r="CC970" s="29" t="s">
        <v>18328</v>
      </c>
      <c r="CD970" s="29" t="s">
        <v>18329</v>
      </c>
      <c r="CE970" s="29" t="s">
        <v>18330</v>
      </c>
      <c r="CF970" s="29" t="s">
        <v>18331</v>
      </c>
    </row>
    <row r="971" spans="1:84" x14ac:dyDescent="0.25">
      <c r="A971" s="29" t="s">
        <v>18332</v>
      </c>
      <c r="B971" s="29">
        <v>310410937271141</v>
      </c>
      <c r="C971" s="29">
        <v>8.9014103279372698E+19</v>
      </c>
      <c r="D971" s="29">
        <v>353118083209307</v>
      </c>
      <c r="E971" s="29">
        <v>66</v>
      </c>
      <c r="F971" s="29">
        <v>11</v>
      </c>
      <c r="G971" s="29">
        <v>1886</v>
      </c>
      <c r="H971" s="29">
        <v>1886</v>
      </c>
      <c r="I971" s="29" t="s">
        <v>18333</v>
      </c>
      <c r="J971" s="29" t="s">
        <v>18334</v>
      </c>
      <c r="K971" s="50">
        <v>2372436640615400</v>
      </c>
      <c r="L971" s="50">
        <v>9042710547194400</v>
      </c>
      <c r="M971" s="50">
        <v>-4606460848676380</v>
      </c>
      <c r="N971" s="29" t="s">
        <v>18972</v>
      </c>
      <c r="O971" s="29">
        <v>1</v>
      </c>
      <c r="P971" s="29">
        <v>0</v>
      </c>
      <c r="Q971" s="29" t="s">
        <v>8</v>
      </c>
      <c r="R971" s="29" t="s">
        <v>8</v>
      </c>
      <c r="S971" s="29" t="s">
        <v>8</v>
      </c>
      <c r="T971" s="29" t="s">
        <v>8</v>
      </c>
      <c r="U971" s="29" t="s">
        <v>8</v>
      </c>
      <c r="V971" s="29" t="s">
        <v>8</v>
      </c>
      <c r="W971" s="29" t="s">
        <v>8</v>
      </c>
      <c r="X971" s="29" t="s">
        <v>8</v>
      </c>
      <c r="Y971" s="29" t="s">
        <v>8</v>
      </c>
      <c r="Z971" s="29" t="s">
        <v>8</v>
      </c>
      <c r="AA971" s="29" t="s">
        <v>8</v>
      </c>
      <c r="AB971" s="29" t="s">
        <v>8</v>
      </c>
      <c r="AC971" s="29" t="s">
        <v>8</v>
      </c>
      <c r="AD971" s="29" t="s">
        <v>8</v>
      </c>
      <c r="AE971" s="29" t="s">
        <v>8</v>
      </c>
      <c r="AF971" s="29" t="s">
        <v>8</v>
      </c>
      <c r="AG971" s="29" t="s">
        <v>8</v>
      </c>
      <c r="AH971" s="29" t="s">
        <v>8</v>
      </c>
      <c r="AI971" s="29" t="s">
        <v>8</v>
      </c>
      <c r="AJ971" s="29" t="s">
        <v>8</v>
      </c>
      <c r="AK971" s="29" t="s">
        <v>8</v>
      </c>
      <c r="AL971" s="29" t="s">
        <v>8</v>
      </c>
      <c r="AM971" s="29" t="s">
        <v>8</v>
      </c>
      <c r="AN971" s="29" t="s">
        <v>8</v>
      </c>
      <c r="AO971" s="29" t="s">
        <v>8</v>
      </c>
      <c r="AP971" s="29" t="s">
        <v>8</v>
      </c>
      <c r="AQ971" s="29" t="s">
        <v>8</v>
      </c>
      <c r="AR971" s="29" t="s">
        <v>8</v>
      </c>
      <c r="AS971" s="29" t="s">
        <v>8</v>
      </c>
      <c r="AT971" s="29" t="s">
        <v>8</v>
      </c>
      <c r="AU971" s="29" t="s">
        <v>8</v>
      </c>
      <c r="AV971" s="29" t="s">
        <v>8</v>
      </c>
      <c r="AW971" s="29" t="s">
        <v>8</v>
      </c>
      <c r="AX971" s="29" t="s">
        <v>8</v>
      </c>
      <c r="AY971" s="29" t="s">
        <v>8</v>
      </c>
      <c r="AZ971" s="29" t="s">
        <v>8</v>
      </c>
      <c r="BA971" s="29" t="s">
        <v>8</v>
      </c>
      <c r="BB971" s="29" t="s">
        <v>8</v>
      </c>
      <c r="BC971" s="29" t="s">
        <v>8</v>
      </c>
      <c r="BD971" s="29" t="s">
        <v>8</v>
      </c>
      <c r="BE971" s="29" t="s">
        <v>8</v>
      </c>
      <c r="BF971" s="29" t="s">
        <v>8</v>
      </c>
      <c r="BG971" s="29" t="s">
        <v>8</v>
      </c>
      <c r="BH971" s="29" t="s">
        <v>8</v>
      </c>
      <c r="BI971" s="29" t="s">
        <v>8</v>
      </c>
      <c r="BJ971" s="29" t="s">
        <v>8</v>
      </c>
      <c r="BK971" s="29" t="s">
        <v>8</v>
      </c>
      <c r="BL971" s="29" t="s">
        <v>8</v>
      </c>
      <c r="BM971" s="29" t="s">
        <v>8</v>
      </c>
      <c r="BN971" s="29" t="s">
        <v>8</v>
      </c>
      <c r="BO971" s="29" t="s">
        <v>8</v>
      </c>
      <c r="BP971" s="29" t="s">
        <v>8</v>
      </c>
      <c r="BQ971" s="29">
        <v>1</v>
      </c>
      <c r="BR971" s="29" t="s">
        <v>8</v>
      </c>
      <c r="BS971" s="29" t="s">
        <v>6560</v>
      </c>
      <c r="BT971" s="29" t="b">
        <v>0</v>
      </c>
      <c r="BU971" s="29" t="b">
        <v>0</v>
      </c>
      <c r="BV971" s="29" t="b">
        <v>0</v>
      </c>
      <c r="BW971" s="29" t="b">
        <v>1</v>
      </c>
      <c r="BX971" s="29" t="b">
        <v>1</v>
      </c>
      <c r="BY971" s="29" t="b">
        <v>0</v>
      </c>
      <c r="BZ971" s="29" t="b">
        <v>0</v>
      </c>
      <c r="CA971" s="29" t="b">
        <v>0</v>
      </c>
      <c r="CB971" s="29">
        <v>1</v>
      </c>
      <c r="CC971" s="29" t="s">
        <v>18335</v>
      </c>
      <c r="CD971" s="29" t="s">
        <v>18336</v>
      </c>
      <c r="CE971" s="29" t="s">
        <v>18337</v>
      </c>
      <c r="CF971" s="29" t="s">
        <v>18338</v>
      </c>
    </row>
    <row r="972" spans="1:84" x14ac:dyDescent="0.25">
      <c r="A972" s="29" t="s">
        <v>18339</v>
      </c>
      <c r="B972" s="29">
        <v>310410937271141</v>
      </c>
      <c r="C972" s="29">
        <v>8.9014103279372698E+19</v>
      </c>
      <c r="D972" s="29">
        <v>353118083209307</v>
      </c>
      <c r="E972" s="29">
        <v>66</v>
      </c>
      <c r="F972" s="29">
        <v>11</v>
      </c>
      <c r="G972" s="29">
        <v>1887</v>
      </c>
      <c r="H972" s="29">
        <v>1887</v>
      </c>
      <c r="I972" s="29" t="s">
        <v>18340</v>
      </c>
      <c r="J972" s="29" t="s">
        <v>18341</v>
      </c>
      <c r="K972" s="50">
        <v>2.37244779754738E+16</v>
      </c>
      <c r="L972" s="50">
        <v>9042764239958910</v>
      </c>
      <c r="M972" s="50">
        <v>-5.6277743644379904E+16</v>
      </c>
      <c r="N972" s="29" t="s">
        <v>18972</v>
      </c>
      <c r="O972" s="29">
        <v>1</v>
      </c>
      <c r="P972" s="29">
        <v>0</v>
      </c>
      <c r="Q972" s="29" t="s">
        <v>8</v>
      </c>
      <c r="R972" s="29" t="s">
        <v>8</v>
      </c>
      <c r="S972" s="29" t="s">
        <v>8</v>
      </c>
      <c r="T972" s="29" t="s">
        <v>8</v>
      </c>
      <c r="U972" s="29" t="s">
        <v>8</v>
      </c>
      <c r="V972" s="29" t="s">
        <v>8</v>
      </c>
      <c r="W972" s="29" t="s">
        <v>8</v>
      </c>
      <c r="X972" s="29" t="s">
        <v>8</v>
      </c>
      <c r="Y972" s="29" t="s">
        <v>8</v>
      </c>
      <c r="Z972" s="29" t="s">
        <v>8</v>
      </c>
      <c r="AA972" s="29" t="s">
        <v>8</v>
      </c>
      <c r="AB972" s="29" t="s">
        <v>8</v>
      </c>
      <c r="AC972" s="29" t="s">
        <v>8</v>
      </c>
      <c r="AD972" s="29" t="s">
        <v>8</v>
      </c>
      <c r="AE972" s="29" t="s">
        <v>8</v>
      </c>
      <c r="AF972" s="29" t="s">
        <v>8</v>
      </c>
      <c r="AG972" s="29" t="s">
        <v>8</v>
      </c>
      <c r="AH972" s="29" t="s">
        <v>8</v>
      </c>
      <c r="AI972" s="29" t="s">
        <v>8</v>
      </c>
      <c r="AJ972" s="29" t="s">
        <v>8</v>
      </c>
      <c r="AK972" s="29" t="s">
        <v>8</v>
      </c>
      <c r="AL972" s="29" t="s">
        <v>8</v>
      </c>
      <c r="AM972" s="29" t="s">
        <v>8</v>
      </c>
      <c r="AN972" s="29" t="s">
        <v>8</v>
      </c>
      <c r="AO972" s="29" t="s">
        <v>8</v>
      </c>
      <c r="AP972" s="29" t="s">
        <v>8</v>
      </c>
      <c r="AQ972" s="29" t="s">
        <v>8</v>
      </c>
      <c r="AR972" s="29" t="s">
        <v>8</v>
      </c>
      <c r="AS972" s="29" t="s">
        <v>8</v>
      </c>
      <c r="AT972" s="29" t="s">
        <v>8</v>
      </c>
      <c r="AU972" s="29" t="s">
        <v>8</v>
      </c>
      <c r="AV972" s="29" t="s">
        <v>8</v>
      </c>
      <c r="AW972" s="29" t="s">
        <v>8</v>
      </c>
      <c r="AX972" s="29" t="s">
        <v>8</v>
      </c>
      <c r="AY972" s="29" t="s">
        <v>8</v>
      </c>
      <c r="AZ972" s="29" t="s">
        <v>8</v>
      </c>
      <c r="BA972" s="29" t="s">
        <v>8</v>
      </c>
      <c r="BB972" s="29" t="s">
        <v>8</v>
      </c>
      <c r="BC972" s="29" t="s">
        <v>8</v>
      </c>
      <c r="BD972" s="29" t="s">
        <v>8</v>
      </c>
      <c r="BE972" s="29" t="s">
        <v>8</v>
      </c>
      <c r="BF972" s="29" t="s">
        <v>8</v>
      </c>
      <c r="BG972" s="29" t="s">
        <v>8</v>
      </c>
      <c r="BH972" s="29" t="s">
        <v>8</v>
      </c>
      <c r="BI972" s="29" t="s">
        <v>8</v>
      </c>
      <c r="BJ972" s="29" t="s">
        <v>8</v>
      </c>
      <c r="BK972" s="29" t="s">
        <v>8</v>
      </c>
      <c r="BL972" s="29" t="s">
        <v>8</v>
      </c>
      <c r="BM972" s="29" t="s">
        <v>8</v>
      </c>
      <c r="BN972" s="29" t="s">
        <v>8</v>
      </c>
      <c r="BO972" s="29" t="s">
        <v>8</v>
      </c>
      <c r="BP972" s="29" t="s">
        <v>8</v>
      </c>
      <c r="BQ972" s="29">
        <v>1</v>
      </c>
      <c r="BR972" s="29" t="s">
        <v>8</v>
      </c>
      <c r="BS972" s="29" t="s">
        <v>6560</v>
      </c>
      <c r="BT972" s="29" t="b">
        <v>0</v>
      </c>
      <c r="BU972" s="29" t="b">
        <v>0</v>
      </c>
      <c r="BV972" s="29" t="b">
        <v>0</v>
      </c>
      <c r="BW972" s="29" t="b">
        <v>1</v>
      </c>
      <c r="BX972" s="29" t="b">
        <v>1</v>
      </c>
      <c r="BY972" s="29" t="b">
        <v>0</v>
      </c>
      <c r="BZ972" s="29" t="b">
        <v>0</v>
      </c>
      <c r="CA972" s="29" t="b">
        <v>0</v>
      </c>
      <c r="CB972" s="29">
        <v>1</v>
      </c>
      <c r="CC972" s="29" t="s">
        <v>18342</v>
      </c>
      <c r="CD972" s="29" t="s">
        <v>18343</v>
      </c>
      <c r="CE972" s="29" t="s">
        <v>18344</v>
      </c>
      <c r="CF972" s="29" t="s">
        <v>18345</v>
      </c>
    </row>
    <row r="973" spans="1:84" x14ac:dyDescent="0.25">
      <c r="A973" s="29" t="s">
        <v>18346</v>
      </c>
      <c r="B973" s="29">
        <v>310410937271141</v>
      </c>
      <c r="C973" s="29">
        <v>8.9014103279372698E+19</v>
      </c>
      <c r="D973" s="29">
        <v>353118083209307</v>
      </c>
      <c r="E973" s="29">
        <v>66</v>
      </c>
      <c r="F973" s="29">
        <v>1</v>
      </c>
      <c r="G973" s="29">
        <v>1888</v>
      </c>
      <c r="H973" s="29">
        <v>1888</v>
      </c>
      <c r="I973" s="29" t="s">
        <v>18347</v>
      </c>
      <c r="J973" s="29" t="s">
        <v>18348</v>
      </c>
      <c r="K973" s="50">
        <v>2.37305019401824E+16</v>
      </c>
      <c r="L973" s="50">
        <v>9042647454354460</v>
      </c>
      <c r="M973" s="50">
        <v>-4531632421789740</v>
      </c>
      <c r="N973" s="29" t="s">
        <v>18977</v>
      </c>
      <c r="O973" s="29">
        <v>2</v>
      </c>
      <c r="P973" s="29">
        <v>0</v>
      </c>
      <c r="Q973" s="29" t="s">
        <v>19383</v>
      </c>
      <c r="R973" s="29" t="s">
        <v>8</v>
      </c>
      <c r="S973" s="29" t="s">
        <v>8</v>
      </c>
      <c r="T973" s="29" t="s">
        <v>8</v>
      </c>
      <c r="U973" s="29" t="s">
        <v>8</v>
      </c>
      <c r="V973" s="29" t="s">
        <v>8</v>
      </c>
      <c r="W973" s="29" t="s">
        <v>8</v>
      </c>
      <c r="X973" s="29" t="s">
        <v>8</v>
      </c>
      <c r="Y973" s="29" t="s">
        <v>8</v>
      </c>
      <c r="Z973" s="29" t="s">
        <v>8</v>
      </c>
      <c r="AA973" s="29" t="s">
        <v>8</v>
      </c>
      <c r="AB973" s="29" t="s">
        <v>8</v>
      </c>
      <c r="AC973" s="29" t="s">
        <v>8</v>
      </c>
      <c r="AD973" s="29" t="s">
        <v>8</v>
      </c>
      <c r="AE973" s="29" t="s">
        <v>8</v>
      </c>
      <c r="AF973" s="29" t="s">
        <v>8</v>
      </c>
      <c r="AG973" s="29" t="s">
        <v>8</v>
      </c>
      <c r="AH973" s="29" t="s">
        <v>8</v>
      </c>
      <c r="AI973" s="29" t="s">
        <v>8</v>
      </c>
      <c r="AJ973" s="29" t="s">
        <v>8</v>
      </c>
      <c r="AK973" s="29" t="s">
        <v>8</v>
      </c>
      <c r="AL973" s="29" t="s">
        <v>8</v>
      </c>
      <c r="AM973" s="29" t="s">
        <v>8</v>
      </c>
      <c r="AN973" s="29" t="s">
        <v>8</v>
      </c>
      <c r="AO973" s="29" t="s">
        <v>8</v>
      </c>
      <c r="AP973" s="29" t="s">
        <v>8</v>
      </c>
      <c r="AQ973" s="29" t="s">
        <v>8</v>
      </c>
      <c r="AR973" s="29" t="s">
        <v>8</v>
      </c>
      <c r="AS973" s="29" t="s">
        <v>8</v>
      </c>
      <c r="AT973" s="29" t="s">
        <v>8</v>
      </c>
      <c r="AU973" s="29" t="s">
        <v>8</v>
      </c>
      <c r="AV973" s="29" t="s">
        <v>8</v>
      </c>
      <c r="AW973" s="29" t="s">
        <v>8</v>
      </c>
      <c r="AX973" s="29" t="s">
        <v>8</v>
      </c>
      <c r="AY973" s="29" t="s">
        <v>8</v>
      </c>
      <c r="AZ973" s="29" t="s">
        <v>8</v>
      </c>
      <c r="BA973" s="29" t="s">
        <v>8</v>
      </c>
      <c r="BB973" s="29" t="s">
        <v>8</v>
      </c>
      <c r="BC973" s="29">
        <v>2</v>
      </c>
      <c r="BD973" s="29">
        <v>2</v>
      </c>
      <c r="BE973" s="29">
        <v>2</v>
      </c>
      <c r="BF973" s="29">
        <v>1</v>
      </c>
      <c r="BG973" s="29" t="s">
        <v>8</v>
      </c>
      <c r="BH973" s="29">
        <v>1</v>
      </c>
      <c r="BI973" s="29">
        <v>0</v>
      </c>
      <c r="BJ973" s="29">
        <v>0</v>
      </c>
      <c r="BK973" s="29">
        <v>0</v>
      </c>
      <c r="BL973" s="29">
        <v>0</v>
      </c>
      <c r="BM973" s="29">
        <v>0</v>
      </c>
      <c r="BN973" s="29">
        <v>0</v>
      </c>
      <c r="BO973" s="29">
        <v>0</v>
      </c>
      <c r="BP973" s="29" t="s">
        <v>8</v>
      </c>
      <c r="BQ973" s="29" t="s">
        <v>8</v>
      </c>
      <c r="BR973" s="29" t="s">
        <v>8</v>
      </c>
      <c r="BS973" s="29" t="s">
        <v>216</v>
      </c>
      <c r="BT973" s="29" t="b">
        <v>0</v>
      </c>
      <c r="BU973" s="29" t="b">
        <v>0</v>
      </c>
      <c r="BV973" s="29" t="b">
        <v>0</v>
      </c>
      <c r="BW973" s="29" t="b">
        <v>1</v>
      </c>
      <c r="BX973" s="29" t="b">
        <v>1</v>
      </c>
      <c r="BY973" s="29" t="b">
        <v>0</v>
      </c>
      <c r="BZ973" s="29" t="b">
        <v>0</v>
      </c>
      <c r="CA973" s="29" t="b">
        <v>0</v>
      </c>
      <c r="CB973" s="29">
        <v>1</v>
      </c>
      <c r="CC973" s="29" t="s">
        <v>18349</v>
      </c>
      <c r="CD973" s="29" t="s">
        <v>18350</v>
      </c>
      <c r="CE973" s="29" t="s">
        <v>18351</v>
      </c>
      <c r="CF973" s="29" t="s">
        <v>18352</v>
      </c>
    </row>
    <row r="974" spans="1:84" x14ac:dyDescent="0.25">
      <c r="A974" s="29" t="s">
        <v>18353</v>
      </c>
      <c r="B974" s="29">
        <v>310410942995952</v>
      </c>
      <c r="C974" s="29">
        <v>8.9014103279429894E+19</v>
      </c>
      <c r="D974" s="29">
        <v>353118083539513</v>
      </c>
      <c r="E974" s="29">
        <v>66</v>
      </c>
      <c r="F974" s="29">
        <v>7</v>
      </c>
      <c r="G974" s="29">
        <v>1902</v>
      </c>
      <c r="H974" s="29">
        <v>1902</v>
      </c>
      <c r="I974" s="29" t="s">
        <v>18354</v>
      </c>
      <c r="J974" s="29" t="s">
        <v>18355</v>
      </c>
      <c r="K974" s="50">
        <v>2.37315087378774E+16</v>
      </c>
      <c r="L974" s="50">
        <v>9042519106950560</v>
      </c>
      <c r="M974" s="50">
        <v>-3985921540159960</v>
      </c>
      <c r="N974" s="29" t="s">
        <v>18972</v>
      </c>
      <c r="O974" s="29">
        <v>1</v>
      </c>
      <c r="P974" s="29">
        <v>0</v>
      </c>
      <c r="Q974" s="29" t="s">
        <v>8</v>
      </c>
      <c r="R974" s="29" t="s">
        <v>8</v>
      </c>
      <c r="S974" s="29" t="s">
        <v>8</v>
      </c>
      <c r="T974" s="29" t="s">
        <v>8</v>
      </c>
      <c r="U974" s="29" t="s">
        <v>8</v>
      </c>
      <c r="V974" s="29" t="s">
        <v>8</v>
      </c>
      <c r="W974" s="29" t="s">
        <v>8</v>
      </c>
      <c r="X974" s="29" t="s">
        <v>8</v>
      </c>
      <c r="Y974" s="29" t="s">
        <v>8</v>
      </c>
      <c r="Z974" s="29" t="s">
        <v>8</v>
      </c>
      <c r="AA974" s="29" t="s">
        <v>8</v>
      </c>
      <c r="AB974" s="29" t="s">
        <v>8</v>
      </c>
      <c r="AC974" s="29" t="s">
        <v>8</v>
      </c>
      <c r="AD974" s="29" t="s">
        <v>8</v>
      </c>
      <c r="AE974" s="29" t="s">
        <v>8</v>
      </c>
      <c r="AF974" s="29" t="s">
        <v>8</v>
      </c>
      <c r="AG974" s="29" t="s">
        <v>8</v>
      </c>
      <c r="AH974" s="29" t="s">
        <v>8</v>
      </c>
      <c r="AI974" s="29" t="s">
        <v>8</v>
      </c>
      <c r="AJ974" s="29" t="s">
        <v>8</v>
      </c>
      <c r="AK974" s="29" t="s">
        <v>8</v>
      </c>
      <c r="AL974" s="29" t="s">
        <v>8</v>
      </c>
      <c r="AM974" s="29" t="s">
        <v>8</v>
      </c>
      <c r="AN974" s="29" t="s">
        <v>8</v>
      </c>
      <c r="AO974" s="29" t="s">
        <v>8</v>
      </c>
      <c r="AP974" s="29" t="s">
        <v>8</v>
      </c>
      <c r="AQ974" s="29" t="s">
        <v>8</v>
      </c>
      <c r="AR974" s="29" t="s">
        <v>8</v>
      </c>
      <c r="AS974" s="29" t="s">
        <v>8</v>
      </c>
      <c r="AT974" s="29">
        <v>3</v>
      </c>
      <c r="AU974" s="29" t="s">
        <v>8</v>
      </c>
      <c r="AV974" s="29">
        <v>2</v>
      </c>
      <c r="AW974" s="29">
        <v>2</v>
      </c>
      <c r="AX974" s="29">
        <v>1</v>
      </c>
      <c r="AY974" s="29">
        <v>300</v>
      </c>
      <c r="AZ974" s="29">
        <v>0</v>
      </c>
      <c r="BA974" s="29" t="s">
        <v>8</v>
      </c>
      <c r="BB974" s="29" t="s">
        <v>8</v>
      </c>
      <c r="BC974" s="29" t="s">
        <v>8</v>
      </c>
      <c r="BD974" s="29" t="s">
        <v>8</v>
      </c>
      <c r="BE974" s="29" t="s">
        <v>8</v>
      </c>
      <c r="BF974" s="29" t="s">
        <v>8</v>
      </c>
      <c r="BG974" s="29" t="s">
        <v>8</v>
      </c>
      <c r="BH974" s="29" t="s">
        <v>8</v>
      </c>
      <c r="BI974" s="29" t="s">
        <v>8</v>
      </c>
      <c r="BJ974" s="29" t="s">
        <v>8</v>
      </c>
      <c r="BK974" s="29" t="s">
        <v>8</v>
      </c>
      <c r="BL974" s="29" t="s">
        <v>8</v>
      </c>
      <c r="BM974" s="29" t="s">
        <v>8</v>
      </c>
      <c r="BN974" s="29" t="s">
        <v>8</v>
      </c>
      <c r="BO974" s="29" t="s">
        <v>8</v>
      </c>
      <c r="BP974" s="29" t="s">
        <v>8</v>
      </c>
      <c r="BQ974" s="29" t="s">
        <v>8</v>
      </c>
      <c r="BR974" s="29" t="s">
        <v>8</v>
      </c>
      <c r="BS974" s="29" t="s">
        <v>18356</v>
      </c>
      <c r="BT974" s="29" t="b">
        <v>0</v>
      </c>
      <c r="BU974" s="29" t="b">
        <v>0</v>
      </c>
      <c r="BV974" s="29" t="b">
        <v>0</v>
      </c>
      <c r="BW974" s="29" t="b">
        <v>0</v>
      </c>
      <c r="BX974" s="29" t="b">
        <v>0</v>
      </c>
      <c r="BY974" s="29" t="b">
        <v>0</v>
      </c>
      <c r="BZ974" s="29" t="b">
        <v>1</v>
      </c>
      <c r="CA974" s="29" t="b">
        <v>1</v>
      </c>
      <c r="CB974" s="29">
        <v>1</v>
      </c>
      <c r="CC974" s="29" t="s">
        <v>18357</v>
      </c>
      <c r="CD974" s="29" t="s">
        <v>18358</v>
      </c>
      <c r="CE974" s="29" t="s">
        <v>18359</v>
      </c>
      <c r="CF974" s="29" t="s">
        <v>18360</v>
      </c>
    </row>
    <row r="975" spans="1:84" x14ac:dyDescent="0.25">
      <c r="A975" s="29" t="s">
        <v>18361</v>
      </c>
      <c r="B975" s="29">
        <v>310410942995952</v>
      </c>
      <c r="C975" s="29">
        <v>8.9014103279429894E+19</v>
      </c>
      <c r="D975" s="29">
        <v>353118083539513</v>
      </c>
      <c r="E975" s="29">
        <v>66</v>
      </c>
      <c r="F975" s="29">
        <v>3</v>
      </c>
      <c r="G975" s="29">
        <v>1905</v>
      </c>
      <c r="H975" s="29">
        <v>1905</v>
      </c>
      <c r="I975" s="29" t="s">
        <v>18362</v>
      </c>
      <c r="J975" s="29" t="s">
        <v>18363</v>
      </c>
      <c r="K975" s="50">
        <v>2.37314717404528E+16</v>
      </c>
      <c r="L975" s="50">
        <v>9042524865503670</v>
      </c>
      <c r="M975" s="50">
        <v>-4.0548379238784E+16</v>
      </c>
      <c r="N975" s="29" t="s">
        <v>18972</v>
      </c>
      <c r="O975" s="29">
        <v>1</v>
      </c>
      <c r="P975" s="29">
        <v>0</v>
      </c>
      <c r="Q975" s="29" t="s">
        <v>19384</v>
      </c>
      <c r="R975" s="29" t="s">
        <v>8</v>
      </c>
      <c r="S975" s="29" t="s">
        <v>8</v>
      </c>
      <c r="T975" s="29" t="s">
        <v>8</v>
      </c>
      <c r="U975" s="29" t="s">
        <v>8</v>
      </c>
      <c r="V975" s="29" t="s">
        <v>8</v>
      </c>
      <c r="W975" s="29" t="s">
        <v>8</v>
      </c>
      <c r="X975" s="29" t="s">
        <v>8</v>
      </c>
      <c r="Y975" s="29" t="s">
        <v>8</v>
      </c>
      <c r="Z975" s="29" t="s">
        <v>8</v>
      </c>
      <c r="AA975" s="29" t="s">
        <v>8</v>
      </c>
      <c r="AB975" s="29" t="s">
        <v>8</v>
      </c>
      <c r="AC975" s="29" t="s">
        <v>8</v>
      </c>
      <c r="AD975" s="29" t="s">
        <v>8</v>
      </c>
      <c r="AE975" s="29" t="s">
        <v>8</v>
      </c>
      <c r="AF975" s="29" t="s">
        <v>8</v>
      </c>
      <c r="AG975" s="29">
        <v>1</v>
      </c>
      <c r="AH975" s="29">
        <v>6</v>
      </c>
      <c r="AI975" s="29" t="s">
        <v>3504</v>
      </c>
      <c r="AJ975" s="29">
        <v>1</v>
      </c>
      <c r="AK975" s="29" t="s">
        <v>18998</v>
      </c>
      <c r="AL975" s="29" t="s">
        <v>18993</v>
      </c>
      <c r="AM975" s="29" t="s">
        <v>8</v>
      </c>
      <c r="AN975" s="29" t="s">
        <v>8</v>
      </c>
      <c r="AO975" s="29" t="s">
        <v>8</v>
      </c>
      <c r="AP975" s="29" t="s">
        <v>8</v>
      </c>
      <c r="AQ975" s="29" t="s">
        <v>8</v>
      </c>
      <c r="AR975" s="29" t="s">
        <v>8</v>
      </c>
      <c r="AS975" s="29" t="s">
        <v>8</v>
      </c>
      <c r="AT975" s="29" t="s">
        <v>8</v>
      </c>
      <c r="AU975" s="29" t="s">
        <v>8</v>
      </c>
      <c r="AV975" s="29" t="s">
        <v>8</v>
      </c>
      <c r="AW975" s="29" t="s">
        <v>8</v>
      </c>
      <c r="AX975" s="29" t="s">
        <v>8</v>
      </c>
      <c r="AY975" s="29" t="s">
        <v>8</v>
      </c>
      <c r="AZ975" s="29" t="s">
        <v>8</v>
      </c>
      <c r="BA975" s="29" t="s">
        <v>8</v>
      </c>
      <c r="BB975" s="29" t="s">
        <v>8</v>
      </c>
      <c r="BC975" s="29" t="s">
        <v>8</v>
      </c>
      <c r="BD975" s="29" t="s">
        <v>8</v>
      </c>
      <c r="BE975" s="29" t="s">
        <v>8</v>
      </c>
      <c r="BF975" s="29" t="s">
        <v>8</v>
      </c>
      <c r="BG975" s="29" t="s">
        <v>8</v>
      </c>
      <c r="BH975" s="29" t="s">
        <v>8</v>
      </c>
      <c r="BI975" s="29" t="s">
        <v>8</v>
      </c>
      <c r="BJ975" s="29" t="s">
        <v>8</v>
      </c>
      <c r="BK975" s="29" t="s">
        <v>8</v>
      </c>
      <c r="BL975" s="29" t="s">
        <v>8</v>
      </c>
      <c r="BM975" s="29" t="s">
        <v>8</v>
      </c>
      <c r="BN975" s="29" t="s">
        <v>8</v>
      </c>
      <c r="BO975" s="29" t="s">
        <v>8</v>
      </c>
      <c r="BP975" s="29" t="s">
        <v>8</v>
      </c>
      <c r="BQ975" s="29" t="s">
        <v>8</v>
      </c>
      <c r="BR975" s="29" t="s">
        <v>8</v>
      </c>
      <c r="BS975" s="29" t="s">
        <v>192</v>
      </c>
      <c r="BT975" s="29" t="b">
        <v>0</v>
      </c>
      <c r="BU975" s="29" t="b">
        <v>0</v>
      </c>
      <c r="BV975" s="29" t="b">
        <v>0</v>
      </c>
      <c r="BW975" s="29" t="b">
        <v>0</v>
      </c>
      <c r="BX975" s="29" t="b">
        <v>0</v>
      </c>
      <c r="BY975" s="29" t="b">
        <v>0</v>
      </c>
      <c r="BZ975" s="29" t="b">
        <v>1</v>
      </c>
      <c r="CA975" s="29" t="b">
        <v>1</v>
      </c>
      <c r="CB975" s="29">
        <v>1</v>
      </c>
      <c r="CC975" s="29" t="s">
        <v>18364</v>
      </c>
      <c r="CD975" s="29" t="s">
        <v>18365</v>
      </c>
      <c r="CE975" s="29" t="s">
        <v>18366</v>
      </c>
      <c r="CF975" s="29" t="s">
        <v>18367</v>
      </c>
    </row>
    <row r="976" spans="1:84" x14ac:dyDescent="0.25">
      <c r="A976" s="29" t="s">
        <v>18368</v>
      </c>
      <c r="B976" s="29">
        <v>310410942995952</v>
      </c>
      <c r="C976" s="29">
        <v>8.9014103279429894E+19</v>
      </c>
      <c r="D976" s="29">
        <v>353118083539513</v>
      </c>
      <c r="E976" s="29">
        <v>66</v>
      </c>
      <c r="F976" s="29">
        <v>7</v>
      </c>
      <c r="G976" s="29">
        <v>1903</v>
      </c>
      <c r="H976" s="29">
        <v>1903</v>
      </c>
      <c r="I976" s="29" t="s">
        <v>18369</v>
      </c>
      <c r="J976" s="29" t="s">
        <v>18370</v>
      </c>
      <c r="K976" s="50">
        <v>2.37311092520456E+16</v>
      </c>
      <c r="L976" s="50">
        <v>9042505631000400</v>
      </c>
      <c r="M976" s="50">
        <v>-4453522173764960</v>
      </c>
      <c r="N976" s="29" t="s">
        <v>18978</v>
      </c>
      <c r="O976" s="29">
        <v>1</v>
      </c>
      <c r="P976" s="29">
        <v>0</v>
      </c>
      <c r="Q976" s="29" t="s">
        <v>8</v>
      </c>
      <c r="R976" s="29" t="s">
        <v>8</v>
      </c>
      <c r="S976" s="29" t="s">
        <v>8</v>
      </c>
      <c r="T976" s="29" t="s">
        <v>8</v>
      </c>
      <c r="U976" s="29" t="s">
        <v>8</v>
      </c>
      <c r="V976" s="29" t="s">
        <v>8</v>
      </c>
      <c r="W976" s="29" t="s">
        <v>8</v>
      </c>
      <c r="X976" s="29" t="s">
        <v>8</v>
      </c>
      <c r="Y976" s="29" t="s">
        <v>8</v>
      </c>
      <c r="Z976" s="29" t="s">
        <v>8</v>
      </c>
      <c r="AA976" s="29" t="s">
        <v>8</v>
      </c>
      <c r="AB976" s="29" t="s">
        <v>8</v>
      </c>
      <c r="AC976" s="29" t="s">
        <v>8</v>
      </c>
      <c r="AD976" s="29" t="s">
        <v>8</v>
      </c>
      <c r="AE976" s="29" t="s">
        <v>8</v>
      </c>
      <c r="AF976" s="29" t="s">
        <v>8</v>
      </c>
      <c r="AG976" s="29" t="s">
        <v>8</v>
      </c>
      <c r="AH976" s="29" t="s">
        <v>8</v>
      </c>
      <c r="AI976" s="29" t="s">
        <v>8</v>
      </c>
      <c r="AJ976" s="29" t="s">
        <v>8</v>
      </c>
      <c r="AK976" s="29" t="s">
        <v>8</v>
      </c>
      <c r="AL976" s="29" t="s">
        <v>8</v>
      </c>
      <c r="AM976" s="29" t="s">
        <v>8</v>
      </c>
      <c r="AN976" s="29" t="s">
        <v>8</v>
      </c>
      <c r="AO976" s="29" t="s">
        <v>8</v>
      </c>
      <c r="AP976" s="29" t="s">
        <v>8</v>
      </c>
      <c r="AQ976" s="29" t="s">
        <v>8</v>
      </c>
      <c r="AR976" s="29" t="s">
        <v>8</v>
      </c>
      <c r="AS976" s="29" t="s">
        <v>8</v>
      </c>
      <c r="AT976" s="29">
        <v>5</v>
      </c>
      <c r="AU976" s="29" t="s">
        <v>8</v>
      </c>
      <c r="AV976" s="29">
        <v>2</v>
      </c>
      <c r="AW976" s="29">
        <v>1</v>
      </c>
      <c r="AX976" s="29">
        <v>0</v>
      </c>
      <c r="AY976" s="29">
        <v>15</v>
      </c>
      <c r="AZ976" s="29">
        <v>1</v>
      </c>
      <c r="BA976" s="29" t="s">
        <v>8</v>
      </c>
      <c r="BB976" s="29" t="s">
        <v>8</v>
      </c>
      <c r="BC976" s="29" t="s">
        <v>8</v>
      </c>
      <c r="BD976" s="29" t="s">
        <v>8</v>
      </c>
      <c r="BE976" s="29" t="s">
        <v>8</v>
      </c>
      <c r="BF976" s="29" t="s">
        <v>8</v>
      </c>
      <c r="BG976" s="29" t="s">
        <v>8</v>
      </c>
      <c r="BH976" s="29" t="s">
        <v>8</v>
      </c>
      <c r="BI976" s="29" t="s">
        <v>8</v>
      </c>
      <c r="BJ976" s="29" t="s">
        <v>8</v>
      </c>
      <c r="BK976" s="29" t="s">
        <v>8</v>
      </c>
      <c r="BL976" s="29" t="s">
        <v>8</v>
      </c>
      <c r="BM976" s="29" t="s">
        <v>8</v>
      </c>
      <c r="BN976" s="29" t="s">
        <v>8</v>
      </c>
      <c r="BO976" s="29" t="s">
        <v>8</v>
      </c>
      <c r="BP976" s="29" t="s">
        <v>8</v>
      </c>
      <c r="BQ976" s="29" t="s">
        <v>8</v>
      </c>
      <c r="BR976" s="29" t="s">
        <v>8</v>
      </c>
      <c r="BS976" s="29" t="s">
        <v>18371</v>
      </c>
      <c r="BT976" s="29" t="b">
        <v>0</v>
      </c>
      <c r="BU976" s="29" t="b">
        <v>0</v>
      </c>
      <c r="BV976" s="29" t="b">
        <v>0</v>
      </c>
      <c r="BW976" s="29" t="b">
        <v>0</v>
      </c>
      <c r="BX976" s="29" t="b">
        <v>0</v>
      </c>
      <c r="BY976" s="29" t="b">
        <v>0</v>
      </c>
      <c r="BZ976" s="29" t="b">
        <v>1</v>
      </c>
      <c r="CA976" s="29" t="b">
        <v>1</v>
      </c>
      <c r="CB976" s="29">
        <v>1</v>
      </c>
      <c r="CC976" s="29" t="s">
        <v>18372</v>
      </c>
      <c r="CD976" s="29" t="s">
        <v>18373</v>
      </c>
      <c r="CE976" s="29" t="s">
        <v>18374</v>
      </c>
      <c r="CF976" s="29" t="s">
        <v>18375</v>
      </c>
    </row>
    <row r="977" spans="1:84" x14ac:dyDescent="0.25">
      <c r="A977" s="29" t="s">
        <v>18376</v>
      </c>
      <c r="B977" s="29">
        <v>310410942995952</v>
      </c>
      <c r="C977" s="29">
        <v>8.9014103279429894E+19</v>
      </c>
      <c r="D977" s="29">
        <v>353118083539513</v>
      </c>
      <c r="E977" s="29">
        <v>66</v>
      </c>
      <c r="F977" s="29">
        <v>7</v>
      </c>
      <c r="G977" s="29">
        <v>1904</v>
      </c>
      <c r="H977" s="29">
        <v>1904</v>
      </c>
      <c r="I977" s="29" t="s">
        <v>18377</v>
      </c>
      <c r="J977" s="29" t="s">
        <v>18378</v>
      </c>
      <c r="K977" s="50">
        <v>2.37293904660913E+16</v>
      </c>
      <c r="L977" s="50">
        <v>9042533828370900</v>
      </c>
      <c r="M977" s="50">
        <v>-3316422808303870</v>
      </c>
      <c r="N977" s="29" t="s">
        <v>18977</v>
      </c>
      <c r="O977" s="29">
        <v>1</v>
      </c>
      <c r="P977" s="29">
        <v>0</v>
      </c>
      <c r="Q977" s="29" t="s">
        <v>8</v>
      </c>
      <c r="R977" s="29" t="s">
        <v>8</v>
      </c>
      <c r="S977" s="29" t="s">
        <v>8</v>
      </c>
      <c r="T977" s="29" t="s">
        <v>8</v>
      </c>
      <c r="U977" s="29" t="s">
        <v>8</v>
      </c>
      <c r="V977" s="29" t="s">
        <v>8</v>
      </c>
      <c r="W977" s="29" t="s">
        <v>8</v>
      </c>
      <c r="X977" s="29" t="s">
        <v>8</v>
      </c>
      <c r="Y977" s="29" t="s">
        <v>8</v>
      </c>
      <c r="Z977" s="29" t="s">
        <v>8</v>
      </c>
      <c r="AA977" s="29" t="s">
        <v>8</v>
      </c>
      <c r="AB977" s="29" t="s">
        <v>8</v>
      </c>
      <c r="AC977" s="29" t="s">
        <v>8</v>
      </c>
      <c r="AD977" s="29" t="s">
        <v>8</v>
      </c>
      <c r="AE977" s="29" t="s">
        <v>8</v>
      </c>
      <c r="AF977" s="29" t="s">
        <v>8</v>
      </c>
      <c r="AG977" s="29" t="s">
        <v>8</v>
      </c>
      <c r="AH977" s="29" t="s">
        <v>8</v>
      </c>
      <c r="AI977" s="29" t="s">
        <v>8</v>
      </c>
      <c r="AJ977" s="29" t="s">
        <v>8</v>
      </c>
      <c r="AK977" s="29" t="s">
        <v>8</v>
      </c>
      <c r="AL977" s="29" t="s">
        <v>8</v>
      </c>
      <c r="AM977" s="29" t="s">
        <v>8</v>
      </c>
      <c r="AN977" s="29" t="s">
        <v>8</v>
      </c>
      <c r="AO977" s="29" t="s">
        <v>8</v>
      </c>
      <c r="AP977" s="29" t="s">
        <v>8</v>
      </c>
      <c r="AQ977" s="29" t="s">
        <v>8</v>
      </c>
      <c r="AR977" s="29" t="s">
        <v>8</v>
      </c>
      <c r="AS977" s="29" t="s">
        <v>8</v>
      </c>
      <c r="AT977" s="29">
        <v>3</v>
      </c>
      <c r="AU977" s="29" t="s">
        <v>8</v>
      </c>
      <c r="AV977" s="29">
        <v>2</v>
      </c>
      <c r="AW977" s="29">
        <v>1</v>
      </c>
      <c r="AX977" s="29">
        <v>0</v>
      </c>
      <c r="AY977" s="29">
        <v>10</v>
      </c>
      <c r="AZ977" s="29">
        <v>1</v>
      </c>
      <c r="BA977" s="29" t="s">
        <v>8</v>
      </c>
      <c r="BB977" s="29" t="s">
        <v>8</v>
      </c>
      <c r="BC977" s="29" t="s">
        <v>8</v>
      </c>
      <c r="BD977" s="29" t="s">
        <v>8</v>
      </c>
      <c r="BE977" s="29" t="s">
        <v>8</v>
      </c>
      <c r="BF977" s="29" t="s">
        <v>8</v>
      </c>
      <c r="BG977" s="29" t="s">
        <v>8</v>
      </c>
      <c r="BH977" s="29" t="s">
        <v>8</v>
      </c>
      <c r="BI977" s="29" t="s">
        <v>8</v>
      </c>
      <c r="BJ977" s="29" t="s">
        <v>8</v>
      </c>
      <c r="BK977" s="29" t="s">
        <v>8</v>
      </c>
      <c r="BL977" s="29" t="s">
        <v>8</v>
      </c>
      <c r="BM977" s="29" t="s">
        <v>8</v>
      </c>
      <c r="BN977" s="29" t="s">
        <v>8</v>
      </c>
      <c r="BO977" s="29" t="s">
        <v>8</v>
      </c>
      <c r="BP977" s="29" t="s">
        <v>8</v>
      </c>
      <c r="BQ977" s="29" t="s">
        <v>8</v>
      </c>
      <c r="BR977" s="29" t="s">
        <v>8</v>
      </c>
      <c r="BS977" s="29" t="s">
        <v>18379</v>
      </c>
      <c r="BT977" s="29" t="b">
        <v>0</v>
      </c>
      <c r="BU977" s="29" t="b">
        <v>0</v>
      </c>
      <c r="BV977" s="29" t="b">
        <v>0</v>
      </c>
      <c r="BW977" s="29" t="b">
        <v>0</v>
      </c>
      <c r="BX977" s="29" t="b">
        <v>0</v>
      </c>
      <c r="BY977" s="29" t="b">
        <v>0</v>
      </c>
      <c r="BZ977" s="29" t="b">
        <v>1</v>
      </c>
      <c r="CA977" s="29" t="b">
        <v>1</v>
      </c>
      <c r="CB977" s="29">
        <v>1</v>
      </c>
      <c r="CC977" s="29" t="s">
        <v>18380</v>
      </c>
      <c r="CD977" s="29" t="s">
        <v>18381</v>
      </c>
      <c r="CE977" s="29" t="s">
        <v>18382</v>
      </c>
      <c r="CF977" s="29" t="s">
        <v>18383</v>
      </c>
    </row>
    <row r="978" spans="1:84" x14ac:dyDescent="0.25">
      <c r="A978" s="29" t="s">
        <v>18384</v>
      </c>
      <c r="B978" s="29">
        <v>310410942995952</v>
      </c>
      <c r="C978" s="29">
        <v>8.9014103279429894E+19</v>
      </c>
      <c r="D978" s="29">
        <v>353118083539513</v>
      </c>
      <c r="E978" s="29">
        <v>66</v>
      </c>
      <c r="F978" s="29">
        <v>3</v>
      </c>
      <c r="G978" s="29">
        <v>1907</v>
      </c>
      <c r="H978" s="29">
        <v>1907</v>
      </c>
      <c r="I978" s="29" t="s">
        <v>18385</v>
      </c>
      <c r="J978" s="29" t="s">
        <v>18386</v>
      </c>
      <c r="K978" s="50">
        <v>2.37294367542851E+16</v>
      </c>
      <c r="L978" s="50">
        <v>9042535285624570</v>
      </c>
      <c r="M978" s="50">
        <v>-4030615995172840</v>
      </c>
      <c r="N978" s="29" t="s">
        <v>18972</v>
      </c>
      <c r="O978" s="29">
        <v>1</v>
      </c>
      <c r="P978" s="29">
        <v>0</v>
      </c>
      <c r="Q978" s="29" t="s">
        <v>19385</v>
      </c>
      <c r="R978" s="29" t="s">
        <v>8</v>
      </c>
      <c r="S978" s="29" t="s">
        <v>8</v>
      </c>
      <c r="T978" s="29" t="s">
        <v>8</v>
      </c>
      <c r="U978" s="29" t="s">
        <v>8</v>
      </c>
      <c r="V978" s="29" t="s">
        <v>8</v>
      </c>
      <c r="W978" s="29" t="s">
        <v>8</v>
      </c>
      <c r="X978" s="29" t="s">
        <v>8</v>
      </c>
      <c r="Y978" s="29" t="s">
        <v>8</v>
      </c>
      <c r="Z978" s="29" t="s">
        <v>8</v>
      </c>
      <c r="AA978" s="29" t="s">
        <v>8</v>
      </c>
      <c r="AB978" s="29" t="s">
        <v>8</v>
      </c>
      <c r="AC978" s="29" t="s">
        <v>8</v>
      </c>
      <c r="AD978" s="29" t="s">
        <v>8</v>
      </c>
      <c r="AE978" s="29" t="s">
        <v>8</v>
      </c>
      <c r="AF978" s="29" t="s">
        <v>8</v>
      </c>
      <c r="AG978" s="29">
        <v>1</v>
      </c>
      <c r="AH978" s="29">
        <v>6</v>
      </c>
      <c r="AI978" s="29" t="s">
        <v>3504</v>
      </c>
      <c r="AJ978" s="29">
        <v>1</v>
      </c>
      <c r="AK978" s="29" t="s">
        <v>19001</v>
      </c>
      <c r="AL978" s="29" t="s">
        <v>18983</v>
      </c>
      <c r="AM978" s="29" t="s">
        <v>8</v>
      </c>
      <c r="AN978" s="29" t="s">
        <v>8</v>
      </c>
      <c r="AO978" s="29" t="s">
        <v>8</v>
      </c>
      <c r="AP978" s="29" t="s">
        <v>8</v>
      </c>
      <c r="AQ978" s="29" t="s">
        <v>8</v>
      </c>
      <c r="AR978" s="29" t="s">
        <v>8</v>
      </c>
      <c r="AS978" s="29" t="s">
        <v>8</v>
      </c>
      <c r="AT978" s="29" t="s">
        <v>8</v>
      </c>
      <c r="AU978" s="29" t="s">
        <v>8</v>
      </c>
      <c r="AV978" s="29" t="s">
        <v>8</v>
      </c>
      <c r="AW978" s="29" t="s">
        <v>8</v>
      </c>
      <c r="AX978" s="29" t="s">
        <v>8</v>
      </c>
      <c r="AY978" s="29" t="s">
        <v>8</v>
      </c>
      <c r="AZ978" s="29" t="s">
        <v>8</v>
      </c>
      <c r="BA978" s="29" t="s">
        <v>8</v>
      </c>
      <c r="BB978" s="29" t="s">
        <v>8</v>
      </c>
      <c r="BC978" s="29" t="s">
        <v>8</v>
      </c>
      <c r="BD978" s="29" t="s">
        <v>8</v>
      </c>
      <c r="BE978" s="29" t="s">
        <v>8</v>
      </c>
      <c r="BF978" s="29" t="s">
        <v>8</v>
      </c>
      <c r="BG978" s="29" t="s">
        <v>8</v>
      </c>
      <c r="BH978" s="29" t="s">
        <v>8</v>
      </c>
      <c r="BI978" s="29" t="s">
        <v>8</v>
      </c>
      <c r="BJ978" s="29" t="s">
        <v>8</v>
      </c>
      <c r="BK978" s="29" t="s">
        <v>8</v>
      </c>
      <c r="BL978" s="29" t="s">
        <v>8</v>
      </c>
      <c r="BM978" s="29" t="s">
        <v>8</v>
      </c>
      <c r="BN978" s="29" t="s">
        <v>8</v>
      </c>
      <c r="BO978" s="29" t="s">
        <v>8</v>
      </c>
      <c r="BP978" s="29" t="s">
        <v>8</v>
      </c>
      <c r="BQ978" s="29" t="s">
        <v>8</v>
      </c>
      <c r="BR978" s="29" t="s">
        <v>8</v>
      </c>
      <c r="BS978" s="29" t="s">
        <v>18379</v>
      </c>
      <c r="BT978" s="29" t="b">
        <v>0</v>
      </c>
      <c r="BU978" s="29" t="b">
        <v>0</v>
      </c>
      <c r="BV978" s="29" t="b">
        <v>0</v>
      </c>
      <c r="BW978" s="29" t="b">
        <v>0</v>
      </c>
      <c r="BX978" s="29" t="b">
        <v>0</v>
      </c>
      <c r="BY978" s="29" t="b">
        <v>0</v>
      </c>
      <c r="BZ978" s="29" t="b">
        <v>1</v>
      </c>
      <c r="CA978" s="29" t="b">
        <v>1</v>
      </c>
      <c r="CB978" s="29">
        <v>1</v>
      </c>
      <c r="CC978" s="29" t="s">
        <v>18387</v>
      </c>
      <c r="CD978" s="29" t="s">
        <v>18388</v>
      </c>
      <c r="CE978" s="29" t="s">
        <v>18389</v>
      </c>
      <c r="CF978" s="29" t="s">
        <v>18390</v>
      </c>
    </row>
    <row r="979" spans="1:84" x14ac:dyDescent="0.25">
      <c r="A979" s="29" t="s">
        <v>18391</v>
      </c>
      <c r="B979" s="29">
        <v>310410942995952</v>
      </c>
      <c r="C979" s="29">
        <v>8.9014103279429894E+19</v>
      </c>
      <c r="D979" s="29">
        <v>353118083539513</v>
      </c>
      <c r="E979" s="29">
        <v>66</v>
      </c>
      <c r="F979" s="29">
        <v>9</v>
      </c>
      <c r="G979" s="29">
        <v>1908</v>
      </c>
      <c r="H979" s="29">
        <v>1908</v>
      </c>
      <c r="I979" s="29" t="s">
        <v>18392</v>
      </c>
      <c r="J979" s="29" t="s">
        <v>18393</v>
      </c>
      <c r="K979" s="50">
        <v>2372471224090670</v>
      </c>
      <c r="L979" s="50">
        <v>9042750370863420</v>
      </c>
      <c r="M979" s="50">
        <v>-4.57582397108792E+16</v>
      </c>
      <c r="N979" s="29" t="s">
        <v>18972</v>
      </c>
      <c r="O979" s="29">
        <v>1</v>
      </c>
      <c r="P979" s="29">
        <v>0</v>
      </c>
      <c r="Q979" s="29" t="s">
        <v>19386</v>
      </c>
      <c r="R979" s="29" t="s">
        <v>8</v>
      </c>
      <c r="S979" s="29" t="s">
        <v>8</v>
      </c>
      <c r="T979" s="29" t="s">
        <v>8</v>
      </c>
      <c r="U979" s="29" t="s">
        <v>8</v>
      </c>
      <c r="V979" s="29">
        <v>5</v>
      </c>
      <c r="W979" s="29" t="s">
        <v>18394</v>
      </c>
      <c r="X979" s="29">
        <v>0</v>
      </c>
      <c r="Y979" s="29" t="s">
        <v>8</v>
      </c>
      <c r="Z979" s="29">
        <v>1</v>
      </c>
      <c r="AA979" s="29" t="s">
        <v>18974</v>
      </c>
      <c r="AB979" s="29" t="s">
        <v>19008</v>
      </c>
      <c r="AC979" s="29" t="s">
        <v>8</v>
      </c>
      <c r="AD979" s="29" t="s">
        <v>8</v>
      </c>
      <c r="AE979" s="29" t="s">
        <v>8</v>
      </c>
      <c r="AF979" s="29" t="s">
        <v>8</v>
      </c>
      <c r="AG979" s="29" t="s">
        <v>8</v>
      </c>
      <c r="AH979" s="29" t="s">
        <v>8</v>
      </c>
      <c r="AI979" s="29" t="s">
        <v>8</v>
      </c>
      <c r="AJ979" s="29" t="s">
        <v>8</v>
      </c>
      <c r="AK979" s="29" t="s">
        <v>8</v>
      </c>
      <c r="AL979" s="29" t="s">
        <v>8</v>
      </c>
      <c r="AM979" s="29" t="s">
        <v>8</v>
      </c>
      <c r="AN979" s="29" t="s">
        <v>8</v>
      </c>
      <c r="AO979" s="29" t="s">
        <v>8</v>
      </c>
      <c r="AP979" s="29" t="s">
        <v>8</v>
      </c>
      <c r="AQ979" s="29" t="s">
        <v>8</v>
      </c>
      <c r="AR979" s="29" t="s">
        <v>8</v>
      </c>
      <c r="AS979" s="29" t="s">
        <v>8</v>
      </c>
      <c r="AT979" s="29" t="s">
        <v>8</v>
      </c>
      <c r="AU979" s="29" t="s">
        <v>8</v>
      </c>
      <c r="AV979" s="29" t="s">
        <v>8</v>
      </c>
      <c r="AW979" s="29" t="s">
        <v>8</v>
      </c>
      <c r="AX979" s="29" t="s">
        <v>8</v>
      </c>
      <c r="AY979" s="29" t="s">
        <v>8</v>
      </c>
      <c r="AZ979" s="29" t="s">
        <v>8</v>
      </c>
      <c r="BA979" s="29" t="s">
        <v>8</v>
      </c>
      <c r="BB979" s="29" t="s">
        <v>8</v>
      </c>
      <c r="BC979" s="29" t="s">
        <v>8</v>
      </c>
      <c r="BD979" s="29" t="s">
        <v>8</v>
      </c>
      <c r="BE979" s="29" t="s">
        <v>8</v>
      </c>
      <c r="BF979" s="29" t="s">
        <v>8</v>
      </c>
      <c r="BG979" s="29" t="s">
        <v>8</v>
      </c>
      <c r="BH979" s="29" t="s">
        <v>8</v>
      </c>
      <c r="BI979" s="29" t="s">
        <v>8</v>
      </c>
      <c r="BJ979" s="29" t="s">
        <v>8</v>
      </c>
      <c r="BK979" s="29" t="s">
        <v>8</v>
      </c>
      <c r="BL979" s="29" t="s">
        <v>8</v>
      </c>
      <c r="BM979" s="29" t="s">
        <v>8</v>
      </c>
      <c r="BN979" s="29" t="s">
        <v>8</v>
      </c>
      <c r="BO979" s="29" t="s">
        <v>8</v>
      </c>
      <c r="BP979" s="29" t="s">
        <v>8</v>
      </c>
      <c r="BQ979" s="29" t="s">
        <v>8</v>
      </c>
      <c r="BR979" s="29" t="s">
        <v>8</v>
      </c>
      <c r="BS979" s="29" t="s">
        <v>18395</v>
      </c>
      <c r="BT979" s="29" t="b">
        <v>0</v>
      </c>
      <c r="BU979" s="29" t="b">
        <v>0</v>
      </c>
      <c r="BV979" s="29" t="b">
        <v>0</v>
      </c>
      <c r="BW979" s="29" t="b">
        <v>0</v>
      </c>
      <c r="BX979" s="29" t="b">
        <v>0</v>
      </c>
      <c r="BY979" s="29" t="b">
        <v>0</v>
      </c>
      <c r="BZ979" s="29" t="b">
        <v>1</v>
      </c>
      <c r="CA979" s="29" t="b">
        <v>1</v>
      </c>
      <c r="CB979" s="29">
        <v>1</v>
      </c>
      <c r="CC979" s="29" t="s">
        <v>18396</v>
      </c>
      <c r="CD979" s="29" t="s">
        <v>18397</v>
      </c>
      <c r="CE979" s="29" t="s">
        <v>18398</v>
      </c>
      <c r="CF979" s="29" t="s">
        <v>18399</v>
      </c>
    </row>
    <row r="980" spans="1:84" x14ac:dyDescent="0.25">
      <c r="A980" s="29" t="s">
        <v>18400</v>
      </c>
      <c r="B980" s="29">
        <v>310410942995952</v>
      </c>
      <c r="C980" s="29">
        <v>8.9014103279429894E+19</v>
      </c>
      <c r="D980" s="29">
        <v>353118083539513</v>
      </c>
      <c r="E980" s="29">
        <v>66</v>
      </c>
      <c r="F980" s="29">
        <v>9</v>
      </c>
      <c r="G980" s="29">
        <v>1909</v>
      </c>
      <c r="H980" s="29">
        <v>1909</v>
      </c>
      <c r="I980" s="29" t="s">
        <v>18401</v>
      </c>
      <c r="J980" s="29" t="s">
        <v>18402</v>
      </c>
      <c r="K980" s="50">
        <v>2372438839979130</v>
      </c>
      <c r="L980" s="50">
        <v>904273374450091</v>
      </c>
      <c r="M980" s="50">
        <v>-3474077374271560</v>
      </c>
      <c r="N980" s="29" t="s">
        <v>18972</v>
      </c>
      <c r="O980" s="29">
        <v>1</v>
      </c>
      <c r="P980" s="29">
        <v>0</v>
      </c>
      <c r="Q980" s="29" t="s">
        <v>19001</v>
      </c>
      <c r="R980" s="29" t="s">
        <v>8</v>
      </c>
      <c r="S980" s="29" t="s">
        <v>8</v>
      </c>
      <c r="T980" s="29" t="s">
        <v>8</v>
      </c>
      <c r="U980" s="29" t="s">
        <v>8</v>
      </c>
      <c r="V980" s="29">
        <v>5</v>
      </c>
      <c r="W980" s="29" t="s">
        <v>18403</v>
      </c>
      <c r="X980" s="29">
        <v>1</v>
      </c>
      <c r="Y980" s="29">
        <v>1</v>
      </c>
      <c r="Z980" s="29">
        <v>1</v>
      </c>
      <c r="AA980" s="29" t="s">
        <v>18982</v>
      </c>
      <c r="AB980" s="29" t="s">
        <v>19003</v>
      </c>
      <c r="AC980" s="29" t="s">
        <v>8</v>
      </c>
      <c r="AD980" s="29" t="s">
        <v>8</v>
      </c>
      <c r="AE980" s="29" t="s">
        <v>8</v>
      </c>
      <c r="AF980" s="29" t="s">
        <v>8</v>
      </c>
      <c r="AG980" s="29" t="s">
        <v>8</v>
      </c>
      <c r="AH980" s="29" t="s">
        <v>8</v>
      </c>
      <c r="AI980" s="29" t="s">
        <v>8</v>
      </c>
      <c r="AJ980" s="29" t="s">
        <v>8</v>
      </c>
      <c r="AK980" s="29" t="s">
        <v>8</v>
      </c>
      <c r="AL980" s="29" t="s">
        <v>8</v>
      </c>
      <c r="AM980" s="29" t="s">
        <v>8</v>
      </c>
      <c r="AN980" s="29" t="s">
        <v>8</v>
      </c>
      <c r="AO980" s="29" t="s">
        <v>8</v>
      </c>
      <c r="AP980" s="29" t="s">
        <v>8</v>
      </c>
      <c r="AQ980" s="29" t="s">
        <v>8</v>
      </c>
      <c r="AR980" s="29" t="s">
        <v>8</v>
      </c>
      <c r="AS980" s="29" t="s">
        <v>8</v>
      </c>
      <c r="AT980" s="29" t="s">
        <v>8</v>
      </c>
      <c r="AU980" s="29" t="s">
        <v>8</v>
      </c>
      <c r="AV980" s="29" t="s">
        <v>8</v>
      </c>
      <c r="AW980" s="29" t="s">
        <v>8</v>
      </c>
      <c r="AX980" s="29" t="s">
        <v>8</v>
      </c>
      <c r="AY980" s="29" t="s">
        <v>8</v>
      </c>
      <c r="AZ980" s="29" t="s">
        <v>8</v>
      </c>
      <c r="BA980" s="29" t="s">
        <v>8</v>
      </c>
      <c r="BB980" s="29" t="s">
        <v>8</v>
      </c>
      <c r="BC980" s="29" t="s">
        <v>8</v>
      </c>
      <c r="BD980" s="29" t="s">
        <v>8</v>
      </c>
      <c r="BE980" s="29" t="s">
        <v>8</v>
      </c>
      <c r="BF980" s="29" t="s">
        <v>8</v>
      </c>
      <c r="BG980" s="29" t="s">
        <v>8</v>
      </c>
      <c r="BH980" s="29" t="s">
        <v>8</v>
      </c>
      <c r="BI980" s="29" t="s">
        <v>8</v>
      </c>
      <c r="BJ980" s="29" t="s">
        <v>8</v>
      </c>
      <c r="BK980" s="29" t="s">
        <v>8</v>
      </c>
      <c r="BL980" s="29" t="s">
        <v>8</v>
      </c>
      <c r="BM980" s="29" t="s">
        <v>8</v>
      </c>
      <c r="BN980" s="29" t="s">
        <v>8</v>
      </c>
      <c r="BO980" s="29" t="s">
        <v>8</v>
      </c>
      <c r="BP980" s="29" t="s">
        <v>8</v>
      </c>
      <c r="BQ980" s="29" t="s">
        <v>8</v>
      </c>
      <c r="BR980" s="29" t="s">
        <v>8</v>
      </c>
      <c r="BS980" s="29" t="s">
        <v>18395</v>
      </c>
      <c r="BT980" s="29" t="b">
        <v>0</v>
      </c>
      <c r="BU980" s="29" t="b">
        <v>0</v>
      </c>
      <c r="BV980" s="29" t="b">
        <v>0</v>
      </c>
      <c r="BW980" s="29" t="b">
        <v>0</v>
      </c>
      <c r="BX980" s="29" t="b">
        <v>0</v>
      </c>
      <c r="BY980" s="29" t="b">
        <v>0</v>
      </c>
      <c r="BZ980" s="29" t="b">
        <v>1</v>
      </c>
      <c r="CA980" s="29" t="b">
        <v>1</v>
      </c>
      <c r="CB980" s="29">
        <v>1</v>
      </c>
      <c r="CC980" s="29" t="s">
        <v>18404</v>
      </c>
      <c r="CD980" s="29" t="s">
        <v>18405</v>
      </c>
      <c r="CE980" s="29" t="s">
        <v>18406</v>
      </c>
      <c r="CF980" s="29" t="s">
        <v>18407</v>
      </c>
    </row>
    <row r="981" spans="1:84" x14ac:dyDescent="0.25">
      <c r="A981" s="29" t="s">
        <v>18408</v>
      </c>
      <c r="B981" s="29">
        <v>310410946642114</v>
      </c>
      <c r="C981" s="29">
        <v>8.9014103279466398E+19</v>
      </c>
      <c r="D981" s="29">
        <v>353118084379430</v>
      </c>
      <c r="E981" s="29">
        <v>66</v>
      </c>
      <c r="F981" s="29">
        <v>9</v>
      </c>
      <c r="G981" s="29">
        <v>1945</v>
      </c>
      <c r="H981" s="29">
        <v>1945</v>
      </c>
      <c r="I981" s="29" t="s">
        <v>18409</v>
      </c>
      <c r="J981" s="29" t="s">
        <v>18410</v>
      </c>
      <c r="K981" s="50">
        <v>2.37245929780149E+16</v>
      </c>
      <c r="L981" s="50">
        <v>9042774771759410</v>
      </c>
      <c r="M981" s="50">
        <v>-4930860981503830</v>
      </c>
      <c r="N981" s="29" t="s">
        <v>18972</v>
      </c>
      <c r="O981" s="29">
        <v>1</v>
      </c>
      <c r="P981" s="29">
        <v>1</v>
      </c>
      <c r="Q981" s="29" t="s">
        <v>19171</v>
      </c>
      <c r="R981" s="29" t="s">
        <v>8</v>
      </c>
      <c r="S981" s="29" t="s">
        <v>8</v>
      </c>
      <c r="T981" s="29" t="s">
        <v>8</v>
      </c>
      <c r="U981" s="29" t="s">
        <v>8</v>
      </c>
      <c r="V981" s="29">
        <v>5</v>
      </c>
      <c r="W981" s="29" t="s">
        <v>6544</v>
      </c>
      <c r="X981" s="29">
        <v>0</v>
      </c>
      <c r="Y981" s="29" t="s">
        <v>8</v>
      </c>
      <c r="Z981" s="29">
        <v>1</v>
      </c>
      <c r="AA981" s="29" t="s">
        <v>18992</v>
      </c>
      <c r="AB981" s="29" t="s">
        <v>18988</v>
      </c>
      <c r="AC981" s="29" t="s">
        <v>8</v>
      </c>
      <c r="AD981" s="29" t="s">
        <v>8</v>
      </c>
      <c r="AE981" s="29" t="s">
        <v>8</v>
      </c>
      <c r="AF981" s="29" t="s">
        <v>8</v>
      </c>
      <c r="AG981" s="29" t="s">
        <v>8</v>
      </c>
      <c r="AH981" s="29" t="s">
        <v>8</v>
      </c>
      <c r="AI981" s="29" t="s">
        <v>8</v>
      </c>
      <c r="AJ981" s="29" t="s">
        <v>8</v>
      </c>
      <c r="AK981" s="29" t="s">
        <v>8</v>
      </c>
      <c r="AL981" s="29" t="s">
        <v>8</v>
      </c>
      <c r="AM981" s="29" t="s">
        <v>8</v>
      </c>
      <c r="AN981" s="29" t="s">
        <v>8</v>
      </c>
      <c r="AO981" s="29" t="s">
        <v>8</v>
      </c>
      <c r="AP981" s="29" t="s">
        <v>8</v>
      </c>
      <c r="AQ981" s="29" t="s">
        <v>8</v>
      </c>
      <c r="AR981" s="29" t="s">
        <v>8</v>
      </c>
      <c r="AS981" s="29" t="s">
        <v>8</v>
      </c>
      <c r="AT981" s="29" t="s">
        <v>8</v>
      </c>
      <c r="AU981" s="29" t="s">
        <v>8</v>
      </c>
      <c r="AV981" s="29" t="s">
        <v>8</v>
      </c>
      <c r="AW981" s="29" t="s">
        <v>8</v>
      </c>
      <c r="AX981" s="29" t="s">
        <v>8</v>
      </c>
      <c r="AY981" s="29" t="s">
        <v>8</v>
      </c>
      <c r="AZ981" s="29" t="s">
        <v>8</v>
      </c>
      <c r="BA981" s="29" t="s">
        <v>8</v>
      </c>
      <c r="BB981" s="29" t="s">
        <v>8</v>
      </c>
      <c r="BC981" s="29" t="s">
        <v>8</v>
      </c>
      <c r="BD981" s="29" t="s">
        <v>8</v>
      </c>
      <c r="BE981" s="29" t="s">
        <v>8</v>
      </c>
      <c r="BF981" s="29" t="s">
        <v>8</v>
      </c>
      <c r="BG981" s="29" t="s">
        <v>8</v>
      </c>
      <c r="BH981" s="29" t="s">
        <v>8</v>
      </c>
      <c r="BI981" s="29" t="s">
        <v>8</v>
      </c>
      <c r="BJ981" s="29" t="s">
        <v>8</v>
      </c>
      <c r="BK981" s="29" t="s">
        <v>8</v>
      </c>
      <c r="BL981" s="29" t="s">
        <v>8</v>
      </c>
      <c r="BM981" s="29" t="s">
        <v>8</v>
      </c>
      <c r="BN981" s="29" t="s">
        <v>8</v>
      </c>
      <c r="BO981" s="29" t="s">
        <v>8</v>
      </c>
      <c r="BP981" s="29" t="s">
        <v>8</v>
      </c>
      <c r="BQ981" s="29" t="s">
        <v>8</v>
      </c>
      <c r="BR981" s="29" t="s">
        <v>8</v>
      </c>
      <c r="BS981" s="29" t="s">
        <v>18411</v>
      </c>
      <c r="BT981" s="29" t="b">
        <v>1</v>
      </c>
      <c r="BU981" s="29" t="b">
        <v>0</v>
      </c>
      <c r="BV981" s="29" t="b">
        <v>0</v>
      </c>
      <c r="BW981" s="29" t="b">
        <v>0</v>
      </c>
      <c r="BX981" s="29" t="b">
        <v>0</v>
      </c>
      <c r="BY981" s="29" t="b">
        <v>0</v>
      </c>
      <c r="BZ981" s="29" t="b">
        <v>0</v>
      </c>
      <c r="CA981" s="29" t="b">
        <v>1</v>
      </c>
      <c r="CB981" s="29">
        <v>1</v>
      </c>
      <c r="CC981" s="29" t="s">
        <v>18412</v>
      </c>
      <c r="CD981" s="29" t="s">
        <v>18413</v>
      </c>
      <c r="CE981" s="29" t="s">
        <v>18414</v>
      </c>
      <c r="CF981" s="29" t="s">
        <v>18415</v>
      </c>
    </row>
    <row r="982" spans="1:84" x14ac:dyDescent="0.25">
      <c r="A982" s="29" t="s">
        <v>18416</v>
      </c>
      <c r="B982" s="29">
        <v>310410946642114</v>
      </c>
      <c r="C982" s="29">
        <v>8.9014103279466398E+19</v>
      </c>
      <c r="D982" s="29">
        <v>353118084379430</v>
      </c>
      <c r="E982" s="29">
        <v>66</v>
      </c>
      <c r="F982" s="29">
        <v>9</v>
      </c>
      <c r="G982" s="29">
        <v>1944</v>
      </c>
      <c r="H982" s="29">
        <v>1944</v>
      </c>
      <c r="I982" s="29" t="s">
        <v>18417</v>
      </c>
      <c r="J982" s="29" t="s">
        <v>18418</v>
      </c>
      <c r="K982" s="50">
        <v>2.37244885605334E+16</v>
      </c>
      <c r="L982" s="50">
        <v>9042781416573650</v>
      </c>
      <c r="M982" s="50">
        <v>-4.6512771908492E+16</v>
      </c>
      <c r="N982" s="29" t="s">
        <v>18977</v>
      </c>
      <c r="O982" s="29">
        <v>1</v>
      </c>
      <c r="P982" s="29">
        <v>1</v>
      </c>
      <c r="Q982" s="29" t="s">
        <v>18973</v>
      </c>
      <c r="R982" s="29" t="s">
        <v>8</v>
      </c>
      <c r="S982" s="29" t="s">
        <v>8</v>
      </c>
      <c r="T982" s="29" t="s">
        <v>8</v>
      </c>
      <c r="U982" s="29" t="s">
        <v>8</v>
      </c>
      <c r="V982" s="29">
        <v>5</v>
      </c>
      <c r="W982" s="29" t="s">
        <v>6544</v>
      </c>
      <c r="X982" s="29">
        <v>0</v>
      </c>
      <c r="Y982" s="29" t="s">
        <v>8</v>
      </c>
      <c r="Z982" s="29">
        <v>1</v>
      </c>
      <c r="AA982" s="29" t="s">
        <v>19001</v>
      </c>
      <c r="AB982" s="29" t="s">
        <v>18982</v>
      </c>
      <c r="AC982" s="29" t="s">
        <v>8</v>
      </c>
      <c r="AD982" s="29" t="s">
        <v>8</v>
      </c>
      <c r="AE982" s="29" t="s">
        <v>8</v>
      </c>
      <c r="AF982" s="29" t="s">
        <v>8</v>
      </c>
      <c r="AG982" s="29" t="s">
        <v>8</v>
      </c>
      <c r="AH982" s="29" t="s">
        <v>8</v>
      </c>
      <c r="AI982" s="29" t="s">
        <v>8</v>
      </c>
      <c r="AJ982" s="29" t="s">
        <v>8</v>
      </c>
      <c r="AK982" s="29" t="s">
        <v>8</v>
      </c>
      <c r="AL982" s="29" t="s">
        <v>8</v>
      </c>
      <c r="AM982" s="29" t="s">
        <v>8</v>
      </c>
      <c r="AN982" s="29" t="s">
        <v>8</v>
      </c>
      <c r="AO982" s="29" t="s">
        <v>8</v>
      </c>
      <c r="AP982" s="29" t="s">
        <v>8</v>
      </c>
      <c r="AQ982" s="29" t="s">
        <v>8</v>
      </c>
      <c r="AR982" s="29" t="s">
        <v>8</v>
      </c>
      <c r="AS982" s="29" t="s">
        <v>8</v>
      </c>
      <c r="AT982" s="29" t="s">
        <v>8</v>
      </c>
      <c r="AU982" s="29" t="s">
        <v>8</v>
      </c>
      <c r="AV982" s="29" t="s">
        <v>8</v>
      </c>
      <c r="AW982" s="29" t="s">
        <v>8</v>
      </c>
      <c r="AX982" s="29" t="s">
        <v>8</v>
      </c>
      <c r="AY982" s="29" t="s">
        <v>8</v>
      </c>
      <c r="AZ982" s="29" t="s">
        <v>8</v>
      </c>
      <c r="BA982" s="29" t="s">
        <v>8</v>
      </c>
      <c r="BB982" s="29" t="s">
        <v>8</v>
      </c>
      <c r="BC982" s="29" t="s">
        <v>8</v>
      </c>
      <c r="BD982" s="29" t="s">
        <v>8</v>
      </c>
      <c r="BE982" s="29" t="s">
        <v>8</v>
      </c>
      <c r="BF982" s="29" t="s">
        <v>8</v>
      </c>
      <c r="BG982" s="29" t="s">
        <v>8</v>
      </c>
      <c r="BH982" s="29" t="s">
        <v>8</v>
      </c>
      <c r="BI982" s="29" t="s">
        <v>8</v>
      </c>
      <c r="BJ982" s="29" t="s">
        <v>8</v>
      </c>
      <c r="BK982" s="29" t="s">
        <v>8</v>
      </c>
      <c r="BL982" s="29" t="s">
        <v>8</v>
      </c>
      <c r="BM982" s="29" t="s">
        <v>8</v>
      </c>
      <c r="BN982" s="29" t="s">
        <v>8</v>
      </c>
      <c r="BO982" s="29" t="s">
        <v>8</v>
      </c>
      <c r="BP982" s="29" t="s">
        <v>8</v>
      </c>
      <c r="BQ982" s="29" t="s">
        <v>8</v>
      </c>
      <c r="BR982" s="29" t="s">
        <v>8</v>
      </c>
      <c r="BS982" s="29" t="s">
        <v>18411</v>
      </c>
      <c r="BT982" s="29" t="b">
        <v>1</v>
      </c>
      <c r="BU982" s="29" t="b">
        <v>0</v>
      </c>
      <c r="BV982" s="29" t="b">
        <v>0</v>
      </c>
      <c r="BW982" s="29" t="b">
        <v>0</v>
      </c>
      <c r="BX982" s="29" t="b">
        <v>0</v>
      </c>
      <c r="BY982" s="29" t="b">
        <v>0</v>
      </c>
      <c r="BZ982" s="29" t="b">
        <v>0</v>
      </c>
      <c r="CA982" s="29" t="b">
        <v>1</v>
      </c>
      <c r="CB982" s="29">
        <v>1</v>
      </c>
      <c r="CC982" s="29" t="s">
        <v>18419</v>
      </c>
      <c r="CD982" s="29" t="s">
        <v>18420</v>
      </c>
      <c r="CE982" s="29" t="s">
        <v>18421</v>
      </c>
      <c r="CF982" s="29" t="s">
        <v>18422</v>
      </c>
    </row>
    <row r="983" spans="1:84" x14ac:dyDescent="0.25">
      <c r="A983" s="29" t="s">
        <v>18423</v>
      </c>
      <c r="B983" s="29">
        <v>310410946642114</v>
      </c>
      <c r="C983" s="29">
        <v>8.9014103279466398E+19</v>
      </c>
      <c r="D983" s="29">
        <v>353118084379430</v>
      </c>
      <c r="E983" s="29">
        <v>66</v>
      </c>
      <c r="F983" s="29">
        <v>7</v>
      </c>
      <c r="G983" s="29">
        <v>1940</v>
      </c>
      <c r="H983" s="29">
        <v>1940</v>
      </c>
      <c r="I983" s="29" t="s">
        <v>18424</v>
      </c>
      <c r="J983" s="29" t="s">
        <v>18425</v>
      </c>
      <c r="K983" s="50">
        <v>2.37246082049046E+16</v>
      </c>
      <c r="L983" s="50">
        <v>9042789806103130</v>
      </c>
      <c r="M983" s="50">
        <v>-5657756860823370</v>
      </c>
      <c r="N983" s="29" t="s">
        <v>18972</v>
      </c>
      <c r="O983" s="29">
        <v>1</v>
      </c>
      <c r="P983" s="29">
        <v>1</v>
      </c>
      <c r="Q983" s="29" t="s">
        <v>8</v>
      </c>
      <c r="R983" s="29" t="s">
        <v>8</v>
      </c>
      <c r="S983" s="29" t="s">
        <v>8</v>
      </c>
      <c r="T983" s="29" t="s">
        <v>8</v>
      </c>
      <c r="U983" s="29" t="s">
        <v>8</v>
      </c>
      <c r="V983" s="29" t="s">
        <v>8</v>
      </c>
      <c r="W983" s="29" t="s">
        <v>8</v>
      </c>
      <c r="X983" s="29" t="s">
        <v>8</v>
      </c>
      <c r="Y983" s="29" t="s">
        <v>8</v>
      </c>
      <c r="Z983" s="29" t="s">
        <v>8</v>
      </c>
      <c r="AA983" s="29" t="s">
        <v>8</v>
      </c>
      <c r="AB983" s="29" t="s">
        <v>8</v>
      </c>
      <c r="AC983" s="29" t="s">
        <v>8</v>
      </c>
      <c r="AD983" s="29" t="s">
        <v>8</v>
      </c>
      <c r="AE983" s="29" t="s">
        <v>8</v>
      </c>
      <c r="AF983" s="29" t="s">
        <v>8</v>
      </c>
      <c r="AG983" s="29" t="s">
        <v>8</v>
      </c>
      <c r="AH983" s="29" t="s">
        <v>8</v>
      </c>
      <c r="AI983" s="29" t="s">
        <v>8</v>
      </c>
      <c r="AJ983" s="29" t="s">
        <v>8</v>
      </c>
      <c r="AK983" s="29" t="s">
        <v>8</v>
      </c>
      <c r="AL983" s="29" t="s">
        <v>8</v>
      </c>
      <c r="AM983" s="29" t="s">
        <v>8</v>
      </c>
      <c r="AN983" s="29" t="s">
        <v>8</v>
      </c>
      <c r="AO983" s="29" t="s">
        <v>8</v>
      </c>
      <c r="AP983" s="29" t="s">
        <v>8</v>
      </c>
      <c r="AQ983" s="29" t="s">
        <v>8</v>
      </c>
      <c r="AR983" s="29" t="s">
        <v>8</v>
      </c>
      <c r="AS983" s="29" t="s">
        <v>8</v>
      </c>
      <c r="AT983" s="29">
        <v>2</v>
      </c>
      <c r="AU983" s="29" t="s">
        <v>8</v>
      </c>
      <c r="AV983" s="29">
        <v>2</v>
      </c>
      <c r="AW983" s="29">
        <v>4</v>
      </c>
      <c r="AX983" s="29">
        <v>1</v>
      </c>
      <c r="AY983" s="29">
        <v>15</v>
      </c>
      <c r="AZ983" s="29">
        <v>0</v>
      </c>
      <c r="BA983" s="29" t="s">
        <v>8</v>
      </c>
      <c r="BB983" s="29" t="s">
        <v>8</v>
      </c>
      <c r="BC983" s="29" t="s">
        <v>8</v>
      </c>
      <c r="BD983" s="29" t="s">
        <v>8</v>
      </c>
      <c r="BE983" s="29" t="s">
        <v>8</v>
      </c>
      <c r="BF983" s="29" t="s">
        <v>8</v>
      </c>
      <c r="BG983" s="29" t="s">
        <v>8</v>
      </c>
      <c r="BH983" s="29" t="s">
        <v>8</v>
      </c>
      <c r="BI983" s="29" t="s">
        <v>8</v>
      </c>
      <c r="BJ983" s="29" t="s">
        <v>8</v>
      </c>
      <c r="BK983" s="29" t="s">
        <v>8</v>
      </c>
      <c r="BL983" s="29" t="s">
        <v>8</v>
      </c>
      <c r="BM983" s="29" t="s">
        <v>8</v>
      </c>
      <c r="BN983" s="29" t="s">
        <v>8</v>
      </c>
      <c r="BO983" s="29" t="s">
        <v>8</v>
      </c>
      <c r="BP983" s="29" t="s">
        <v>8</v>
      </c>
      <c r="BQ983" s="29" t="s">
        <v>8</v>
      </c>
      <c r="BR983" s="29" t="s">
        <v>8</v>
      </c>
      <c r="BS983" s="29" t="s">
        <v>18411</v>
      </c>
      <c r="BT983" s="29" t="b">
        <v>1</v>
      </c>
      <c r="BU983" s="29" t="b">
        <v>0</v>
      </c>
      <c r="BV983" s="29" t="b">
        <v>0</v>
      </c>
      <c r="BW983" s="29" t="b">
        <v>0</v>
      </c>
      <c r="BX983" s="29" t="b">
        <v>0</v>
      </c>
      <c r="BY983" s="29" t="b">
        <v>0</v>
      </c>
      <c r="BZ983" s="29" t="b">
        <v>0</v>
      </c>
      <c r="CA983" s="29" t="b">
        <v>1</v>
      </c>
      <c r="CB983" s="29">
        <v>1</v>
      </c>
      <c r="CC983" s="29" t="s">
        <v>18426</v>
      </c>
      <c r="CD983" s="29" t="s">
        <v>18427</v>
      </c>
      <c r="CE983" s="29" t="s">
        <v>18428</v>
      </c>
      <c r="CF983" s="29" t="s">
        <v>18429</v>
      </c>
    </row>
    <row r="984" spans="1:84" x14ac:dyDescent="0.25">
      <c r="A984" s="29" t="s">
        <v>18430</v>
      </c>
      <c r="B984" s="29">
        <v>310410946642114</v>
      </c>
      <c r="C984" s="29">
        <v>8.9014103279466398E+19</v>
      </c>
      <c r="D984" s="29">
        <v>353118084379430</v>
      </c>
      <c r="E984" s="29">
        <v>66</v>
      </c>
      <c r="F984" s="29">
        <v>7</v>
      </c>
      <c r="G984" s="29">
        <v>1941</v>
      </c>
      <c r="H984" s="29">
        <v>1941</v>
      </c>
      <c r="I984" s="29" t="s">
        <v>18431</v>
      </c>
      <c r="J984" s="29" t="s">
        <v>18432</v>
      </c>
      <c r="K984" s="50">
        <v>2.37250584932562E+16</v>
      </c>
      <c r="L984" s="50">
        <v>9042742515088730</v>
      </c>
      <c r="M984" s="50">
        <v>-3.15499652340235E+16</v>
      </c>
      <c r="N984" s="29" t="s">
        <v>18972</v>
      </c>
      <c r="O984" s="29">
        <v>1</v>
      </c>
      <c r="P984" s="29">
        <v>1</v>
      </c>
      <c r="Q984" s="29" t="s">
        <v>8</v>
      </c>
      <c r="R984" s="29" t="s">
        <v>8</v>
      </c>
      <c r="S984" s="29" t="s">
        <v>8</v>
      </c>
      <c r="T984" s="29" t="s">
        <v>8</v>
      </c>
      <c r="U984" s="29" t="s">
        <v>8</v>
      </c>
      <c r="V984" s="29" t="s">
        <v>8</v>
      </c>
      <c r="W984" s="29" t="s">
        <v>8</v>
      </c>
      <c r="X984" s="29" t="s">
        <v>8</v>
      </c>
      <c r="Y984" s="29" t="s">
        <v>8</v>
      </c>
      <c r="Z984" s="29" t="s">
        <v>8</v>
      </c>
      <c r="AA984" s="29" t="s">
        <v>8</v>
      </c>
      <c r="AB984" s="29" t="s">
        <v>8</v>
      </c>
      <c r="AC984" s="29" t="s">
        <v>8</v>
      </c>
      <c r="AD984" s="29" t="s">
        <v>8</v>
      </c>
      <c r="AE984" s="29" t="s">
        <v>8</v>
      </c>
      <c r="AF984" s="29" t="s">
        <v>8</v>
      </c>
      <c r="AG984" s="29" t="s">
        <v>8</v>
      </c>
      <c r="AH984" s="29" t="s">
        <v>8</v>
      </c>
      <c r="AI984" s="29" t="s">
        <v>8</v>
      </c>
      <c r="AJ984" s="29" t="s">
        <v>8</v>
      </c>
      <c r="AK984" s="29" t="s">
        <v>8</v>
      </c>
      <c r="AL984" s="29" t="s">
        <v>8</v>
      </c>
      <c r="AM984" s="29" t="s">
        <v>8</v>
      </c>
      <c r="AN984" s="29" t="s">
        <v>8</v>
      </c>
      <c r="AO984" s="29" t="s">
        <v>8</v>
      </c>
      <c r="AP984" s="29" t="s">
        <v>8</v>
      </c>
      <c r="AQ984" s="29" t="s">
        <v>8</v>
      </c>
      <c r="AR984" s="29" t="s">
        <v>8</v>
      </c>
      <c r="AS984" s="29" t="s">
        <v>8</v>
      </c>
      <c r="AT984" s="29">
        <v>2</v>
      </c>
      <c r="AU984" s="29" t="s">
        <v>8</v>
      </c>
      <c r="AV984" s="29">
        <v>2</v>
      </c>
      <c r="AW984" s="29">
        <v>3</v>
      </c>
      <c r="AX984" s="29">
        <v>3</v>
      </c>
      <c r="AY984" s="29">
        <v>100</v>
      </c>
      <c r="AZ984" s="29">
        <v>0</v>
      </c>
      <c r="BA984" s="29" t="s">
        <v>8</v>
      </c>
      <c r="BB984" s="29" t="s">
        <v>8</v>
      </c>
      <c r="BC984" s="29" t="s">
        <v>8</v>
      </c>
      <c r="BD984" s="29" t="s">
        <v>8</v>
      </c>
      <c r="BE984" s="29" t="s">
        <v>8</v>
      </c>
      <c r="BF984" s="29" t="s">
        <v>8</v>
      </c>
      <c r="BG984" s="29" t="s">
        <v>8</v>
      </c>
      <c r="BH984" s="29" t="s">
        <v>8</v>
      </c>
      <c r="BI984" s="29" t="s">
        <v>8</v>
      </c>
      <c r="BJ984" s="29" t="s">
        <v>8</v>
      </c>
      <c r="BK984" s="29" t="s">
        <v>8</v>
      </c>
      <c r="BL984" s="29" t="s">
        <v>8</v>
      </c>
      <c r="BM984" s="29" t="s">
        <v>8</v>
      </c>
      <c r="BN984" s="29" t="s">
        <v>8</v>
      </c>
      <c r="BO984" s="29" t="s">
        <v>8</v>
      </c>
      <c r="BP984" s="29" t="s">
        <v>8</v>
      </c>
      <c r="BQ984" s="29" t="s">
        <v>8</v>
      </c>
      <c r="BR984" s="29" t="s">
        <v>8</v>
      </c>
      <c r="BS984" s="29" t="s">
        <v>18411</v>
      </c>
      <c r="BT984" s="29" t="b">
        <v>1</v>
      </c>
      <c r="BU984" s="29" t="b">
        <v>0</v>
      </c>
      <c r="BV984" s="29" t="b">
        <v>0</v>
      </c>
      <c r="BW984" s="29" t="b">
        <v>0</v>
      </c>
      <c r="BX984" s="29" t="b">
        <v>0</v>
      </c>
      <c r="BY984" s="29" t="b">
        <v>0</v>
      </c>
      <c r="BZ984" s="29" t="b">
        <v>0</v>
      </c>
      <c r="CA984" s="29" t="b">
        <v>1</v>
      </c>
      <c r="CB984" s="29">
        <v>1</v>
      </c>
      <c r="CC984" s="29" t="s">
        <v>18433</v>
      </c>
      <c r="CD984" s="29" t="s">
        <v>18434</v>
      </c>
      <c r="CE984" s="29" t="s">
        <v>18435</v>
      </c>
      <c r="CF984" s="29" t="s">
        <v>18436</v>
      </c>
    </row>
    <row r="985" spans="1:84" x14ac:dyDescent="0.25">
      <c r="A985" s="29" t="s">
        <v>18437</v>
      </c>
      <c r="B985" s="29">
        <v>310410946642114</v>
      </c>
      <c r="C985" s="29">
        <v>8.9014103279466398E+19</v>
      </c>
      <c r="D985" s="29">
        <v>353118084379430</v>
      </c>
      <c r="E985" s="29">
        <v>66</v>
      </c>
      <c r="F985" s="29">
        <v>3</v>
      </c>
      <c r="G985" s="29">
        <v>1942</v>
      </c>
      <c r="H985" s="29">
        <v>1942</v>
      </c>
      <c r="I985" s="29" t="s">
        <v>18438</v>
      </c>
      <c r="J985" s="29" t="s">
        <v>18439</v>
      </c>
      <c r="K985" s="50">
        <v>237255318546863</v>
      </c>
      <c r="L985" s="50">
        <v>9042545170466830</v>
      </c>
      <c r="M985" s="50">
        <v>-4664508336924210</v>
      </c>
      <c r="N985" s="29" t="s">
        <v>18977</v>
      </c>
      <c r="O985" s="29">
        <v>1</v>
      </c>
      <c r="P985" s="29">
        <v>1</v>
      </c>
      <c r="Q985" s="29" t="s">
        <v>19167</v>
      </c>
      <c r="R985" s="29" t="s">
        <v>8</v>
      </c>
      <c r="S985" s="29" t="s">
        <v>8</v>
      </c>
      <c r="T985" s="29" t="s">
        <v>8</v>
      </c>
      <c r="U985" s="29" t="s">
        <v>8</v>
      </c>
      <c r="V985" s="29" t="s">
        <v>8</v>
      </c>
      <c r="W985" s="29" t="s">
        <v>8</v>
      </c>
      <c r="X985" s="29" t="s">
        <v>8</v>
      </c>
      <c r="Y985" s="29" t="s">
        <v>8</v>
      </c>
      <c r="Z985" s="29" t="s">
        <v>8</v>
      </c>
      <c r="AA985" s="29" t="s">
        <v>8</v>
      </c>
      <c r="AB985" s="29" t="s">
        <v>8</v>
      </c>
      <c r="AC985" s="29" t="s">
        <v>8</v>
      </c>
      <c r="AD985" s="29" t="s">
        <v>8</v>
      </c>
      <c r="AE985" s="29" t="s">
        <v>8</v>
      </c>
      <c r="AF985" s="29" t="s">
        <v>8</v>
      </c>
      <c r="AG985" s="29">
        <v>1</v>
      </c>
      <c r="AH985" s="29">
        <v>6</v>
      </c>
      <c r="AI985" s="29" t="s">
        <v>6529</v>
      </c>
      <c r="AJ985" s="29">
        <v>1</v>
      </c>
      <c r="AK985" s="29" t="s">
        <v>19052</v>
      </c>
      <c r="AL985" s="29" t="s">
        <v>19055</v>
      </c>
      <c r="AM985" s="29" t="s">
        <v>8</v>
      </c>
      <c r="AN985" s="29" t="s">
        <v>8</v>
      </c>
      <c r="AO985" s="29" t="s">
        <v>8</v>
      </c>
      <c r="AP985" s="29" t="s">
        <v>8</v>
      </c>
      <c r="AQ985" s="29" t="s">
        <v>8</v>
      </c>
      <c r="AR985" s="29" t="s">
        <v>8</v>
      </c>
      <c r="AS985" s="29" t="s">
        <v>8</v>
      </c>
      <c r="AT985" s="29" t="s">
        <v>8</v>
      </c>
      <c r="AU985" s="29" t="s">
        <v>8</v>
      </c>
      <c r="AV985" s="29" t="s">
        <v>8</v>
      </c>
      <c r="AW985" s="29" t="s">
        <v>8</v>
      </c>
      <c r="AX985" s="29" t="s">
        <v>8</v>
      </c>
      <c r="AY985" s="29" t="s">
        <v>8</v>
      </c>
      <c r="AZ985" s="29" t="s">
        <v>8</v>
      </c>
      <c r="BA985" s="29" t="s">
        <v>8</v>
      </c>
      <c r="BB985" s="29" t="s">
        <v>8</v>
      </c>
      <c r="BC985" s="29" t="s">
        <v>8</v>
      </c>
      <c r="BD985" s="29" t="s">
        <v>8</v>
      </c>
      <c r="BE985" s="29" t="s">
        <v>8</v>
      </c>
      <c r="BF985" s="29" t="s">
        <v>8</v>
      </c>
      <c r="BG985" s="29" t="s">
        <v>8</v>
      </c>
      <c r="BH985" s="29" t="s">
        <v>8</v>
      </c>
      <c r="BI985" s="29" t="s">
        <v>8</v>
      </c>
      <c r="BJ985" s="29" t="s">
        <v>8</v>
      </c>
      <c r="BK985" s="29" t="s">
        <v>8</v>
      </c>
      <c r="BL985" s="29" t="s">
        <v>8</v>
      </c>
      <c r="BM985" s="29" t="s">
        <v>8</v>
      </c>
      <c r="BN985" s="29" t="s">
        <v>8</v>
      </c>
      <c r="BO985" s="29" t="s">
        <v>8</v>
      </c>
      <c r="BP985" s="29" t="s">
        <v>8</v>
      </c>
      <c r="BQ985" s="29" t="s">
        <v>8</v>
      </c>
      <c r="BR985" s="29" t="s">
        <v>8</v>
      </c>
      <c r="BS985" s="29" t="s">
        <v>6560</v>
      </c>
      <c r="BT985" s="29" t="b">
        <v>1</v>
      </c>
      <c r="BU985" s="29" t="b">
        <v>0</v>
      </c>
      <c r="BV985" s="29" t="b">
        <v>0</v>
      </c>
      <c r="BW985" s="29" t="b">
        <v>0</v>
      </c>
      <c r="BX985" s="29" t="b">
        <v>0</v>
      </c>
      <c r="BY985" s="29" t="b">
        <v>0</v>
      </c>
      <c r="BZ985" s="29" t="b">
        <v>0</v>
      </c>
      <c r="CA985" s="29" t="b">
        <v>1</v>
      </c>
      <c r="CB985" s="29">
        <v>1</v>
      </c>
      <c r="CC985" s="29" t="s">
        <v>18440</v>
      </c>
      <c r="CD985" s="29" t="s">
        <v>18441</v>
      </c>
      <c r="CE985" s="29" t="s">
        <v>18442</v>
      </c>
      <c r="CF985" s="29" t="s">
        <v>18443</v>
      </c>
    </row>
    <row r="986" spans="1:84" x14ac:dyDescent="0.25">
      <c r="A986" s="29" t="s">
        <v>18444</v>
      </c>
      <c r="B986" s="29">
        <v>310410946642114</v>
      </c>
      <c r="C986" s="29">
        <v>8.9014103279466398E+19</v>
      </c>
      <c r="D986" s="29">
        <v>353118084379430</v>
      </c>
      <c r="E986" s="29">
        <v>66</v>
      </c>
      <c r="F986" s="29">
        <v>3</v>
      </c>
      <c r="G986" s="29">
        <v>1943</v>
      </c>
      <c r="H986" s="29">
        <v>1943</v>
      </c>
      <c r="I986" s="29" t="s">
        <v>18445</v>
      </c>
      <c r="J986" s="29" t="s">
        <v>18446</v>
      </c>
      <c r="K986" s="50">
        <v>2.37258586518566E+16</v>
      </c>
      <c r="L986" s="50">
        <v>904255452644231</v>
      </c>
      <c r="M986" s="50">
        <v>-2292127860976630</v>
      </c>
      <c r="N986" s="29" t="s">
        <v>18972</v>
      </c>
      <c r="O986" s="29">
        <v>1</v>
      </c>
      <c r="P986" s="29">
        <v>1</v>
      </c>
      <c r="Q986" s="29" t="s">
        <v>19387</v>
      </c>
      <c r="R986" s="29" t="s">
        <v>8</v>
      </c>
      <c r="S986" s="29" t="s">
        <v>8</v>
      </c>
      <c r="T986" s="29" t="s">
        <v>8</v>
      </c>
      <c r="U986" s="29" t="s">
        <v>8</v>
      </c>
      <c r="V986" s="29" t="s">
        <v>8</v>
      </c>
      <c r="W986" s="29" t="s">
        <v>8</v>
      </c>
      <c r="X986" s="29" t="s">
        <v>8</v>
      </c>
      <c r="Y986" s="29" t="s">
        <v>8</v>
      </c>
      <c r="Z986" s="29" t="s">
        <v>8</v>
      </c>
      <c r="AA986" s="29" t="s">
        <v>8</v>
      </c>
      <c r="AB986" s="29" t="s">
        <v>8</v>
      </c>
      <c r="AC986" s="29" t="s">
        <v>8</v>
      </c>
      <c r="AD986" s="29" t="s">
        <v>8</v>
      </c>
      <c r="AE986" s="29" t="s">
        <v>8</v>
      </c>
      <c r="AF986" s="29" t="s">
        <v>8</v>
      </c>
      <c r="AG986" s="29">
        <v>1</v>
      </c>
      <c r="AH986" s="29">
        <v>6</v>
      </c>
      <c r="AI986" s="29" t="s">
        <v>6529</v>
      </c>
      <c r="AJ986" s="29">
        <v>1</v>
      </c>
      <c r="AK986" s="29" t="s">
        <v>18998</v>
      </c>
      <c r="AL986" s="29" t="s">
        <v>18989</v>
      </c>
      <c r="AM986" s="29" t="s">
        <v>8</v>
      </c>
      <c r="AN986" s="29" t="s">
        <v>8</v>
      </c>
      <c r="AO986" s="29" t="s">
        <v>8</v>
      </c>
      <c r="AP986" s="29" t="s">
        <v>8</v>
      </c>
      <c r="AQ986" s="29" t="s">
        <v>8</v>
      </c>
      <c r="AR986" s="29" t="s">
        <v>8</v>
      </c>
      <c r="AS986" s="29" t="s">
        <v>8</v>
      </c>
      <c r="AT986" s="29" t="s">
        <v>8</v>
      </c>
      <c r="AU986" s="29" t="s">
        <v>8</v>
      </c>
      <c r="AV986" s="29" t="s">
        <v>8</v>
      </c>
      <c r="AW986" s="29" t="s">
        <v>8</v>
      </c>
      <c r="AX986" s="29" t="s">
        <v>8</v>
      </c>
      <c r="AY986" s="29" t="s">
        <v>8</v>
      </c>
      <c r="AZ986" s="29" t="s">
        <v>8</v>
      </c>
      <c r="BA986" s="29" t="s">
        <v>8</v>
      </c>
      <c r="BB986" s="29" t="s">
        <v>8</v>
      </c>
      <c r="BC986" s="29" t="s">
        <v>8</v>
      </c>
      <c r="BD986" s="29" t="s">
        <v>8</v>
      </c>
      <c r="BE986" s="29" t="s">
        <v>8</v>
      </c>
      <c r="BF986" s="29" t="s">
        <v>8</v>
      </c>
      <c r="BG986" s="29" t="s">
        <v>8</v>
      </c>
      <c r="BH986" s="29" t="s">
        <v>8</v>
      </c>
      <c r="BI986" s="29" t="s">
        <v>8</v>
      </c>
      <c r="BJ986" s="29" t="s">
        <v>8</v>
      </c>
      <c r="BK986" s="29" t="s">
        <v>8</v>
      </c>
      <c r="BL986" s="29" t="s">
        <v>8</v>
      </c>
      <c r="BM986" s="29" t="s">
        <v>8</v>
      </c>
      <c r="BN986" s="29" t="s">
        <v>8</v>
      </c>
      <c r="BO986" s="29" t="s">
        <v>8</v>
      </c>
      <c r="BP986" s="29" t="s">
        <v>8</v>
      </c>
      <c r="BQ986" s="29" t="s">
        <v>8</v>
      </c>
      <c r="BR986" s="29" t="s">
        <v>8</v>
      </c>
      <c r="BS986" s="29" t="s">
        <v>6560</v>
      </c>
      <c r="BT986" s="29" t="b">
        <v>1</v>
      </c>
      <c r="BU986" s="29" t="b">
        <v>0</v>
      </c>
      <c r="BV986" s="29" t="b">
        <v>0</v>
      </c>
      <c r="BW986" s="29" t="b">
        <v>0</v>
      </c>
      <c r="BX986" s="29" t="b">
        <v>0</v>
      </c>
      <c r="BY986" s="29" t="b">
        <v>0</v>
      </c>
      <c r="BZ986" s="29" t="b">
        <v>0</v>
      </c>
      <c r="CA986" s="29" t="b">
        <v>1</v>
      </c>
      <c r="CB986" s="29">
        <v>1</v>
      </c>
      <c r="CC986" s="29" t="s">
        <v>18447</v>
      </c>
      <c r="CD986" s="29" t="s">
        <v>18448</v>
      </c>
      <c r="CE986" s="29" t="s">
        <v>18449</v>
      </c>
      <c r="CF986" s="29" t="s">
        <v>18450</v>
      </c>
    </row>
    <row r="987" spans="1:84" x14ac:dyDescent="0.25">
      <c r="A987" s="29" t="s">
        <v>18451</v>
      </c>
      <c r="B987" s="29">
        <v>310410937271141</v>
      </c>
      <c r="C987" s="29">
        <v>8.9014103279372698E+19</v>
      </c>
      <c r="D987" s="29">
        <v>353118083209307</v>
      </c>
      <c r="E987" s="29">
        <v>66</v>
      </c>
      <c r="F987" s="29">
        <v>1</v>
      </c>
      <c r="G987" s="29">
        <v>1960</v>
      </c>
      <c r="H987" s="29">
        <v>1960</v>
      </c>
      <c r="I987" s="29" t="s">
        <v>18452</v>
      </c>
      <c r="J987" s="29" t="s">
        <v>18453</v>
      </c>
      <c r="K987" s="50">
        <v>2.37249330831466E+16</v>
      </c>
      <c r="L987" s="50">
        <v>9042718724474000</v>
      </c>
      <c r="M987" s="50">
        <v>-3996218463480380</v>
      </c>
      <c r="N987" s="29" t="s">
        <v>18972</v>
      </c>
      <c r="O987" s="29">
        <v>1</v>
      </c>
      <c r="P987" s="29">
        <v>1</v>
      </c>
      <c r="Q987" s="29" t="s">
        <v>19019</v>
      </c>
      <c r="R987" s="29" t="s">
        <v>8</v>
      </c>
      <c r="S987" s="29" t="s">
        <v>8</v>
      </c>
      <c r="T987" s="29" t="s">
        <v>8</v>
      </c>
      <c r="U987" s="29" t="s">
        <v>8</v>
      </c>
      <c r="V987" s="29" t="s">
        <v>8</v>
      </c>
      <c r="W987" s="29" t="s">
        <v>8</v>
      </c>
      <c r="X987" s="29" t="s">
        <v>8</v>
      </c>
      <c r="Y987" s="29" t="s">
        <v>8</v>
      </c>
      <c r="Z987" s="29" t="s">
        <v>8</v>
      </c>
      <c r="AA987" s="29" t="s">
        <v>8</v>
      </c>
      <c r="AB987" s="29" t="s">
        <v>8</v>
      </c>
      <c r="AC987" s="29" t="s">
        <v>8</v>
      </c>
      <c r="AD987" s="29" t="s">
        <v>8</v>
      </c>
      <c r="AE987" s="29" t="s">
        <v>8</v>
      </c>
      <c r="AF987" s="29" t="s">
        <v>8</v>
      </c>
      <c r="AG987" s="29" t="s">
        <v>8</v>
      </c>
      <c r="AH987" s="29" t="s">
        <v>8</v>
      </c>
      <c r="AI987" s="29" t="s">
        <v>8</v>
      </c>
      <c r="AJ987" s="29" t="s">
        <v>8</v>
      </c>
      <c r="AK987" s="29" t="s">
        <v>8</v>
      </c>
      <c r="AL987" s="29" t="s">
        <v>8</v>
      </c>
      <c r="AM987" s="29" t="s">
        <v>8</v>
      </c>
      <c r="AN987" s="29" t="s">
        <v>8</v>
      </c>
      <c r="AO987" s="29" t="s">
        <v>8</v>
      </c>
      <c r="AP987" s="29" t="s">
        <v>8</v>
      </c>
      <c r="AQ987" s="29" t="s">
        <v>8</v>
      </c>
      <c r="AR987" s="29" t="s">
        <v>8</v>
      </c>
      <c r="AS987" s="29" t="s">
        <v>8</v>
      </c>
      <c r="AT987" s="29" t="s">
        <v>8</v>
      </c>
      <c r="AU987" s="29" t="s">
        <v>8</v>
      </c>
      <c r="AV987" s="29" t="s">
        <v>8</v>
      </c>
      <c r="AW987" s="29" t="s">
        <v>8</v>
      </c>
      <c r="AX987" s="29" t="s">
        <v>8</v>
      </c>
      <c r="AY987" s="29" t="s">
        <v>8</v>
      </c>
      <c r="AZ987" s="29" t="s">
        <v>8</v>
      </c>
      <c r="BA987" s="29" t="s">
        <v>8</v>
      </c>
      <c r="BB987" s="29" t="s">
        <v>8</v>
      </c>
      <c r="BC987" s="29">
        <v>2</v>
      </c>
      <c r="BD987" s="29">
        <v>1</v>
      </c>
      <c r="BE987" s="29">
        <v>1</v>
      </c>
      <c r="BF987" s="29">
        <v>88</v>
      </c>
      <c r="BG987" s="29" t="s">
        <v>18454</v>
      </c>
      <c r="BH987" s="29">
        <v>0</v>
      </c>
      <c r="BI987" s="29">
        <v>0</v>
      </c>
      <c r="BJ987" s="29">
        <v>0</v>
      </c>
      <c r="BK987" s="29">
        <v>0</v>
      </c>
      <c r="BL987" s="29">
        <v>0</v>
      </c>
      <c r="BM987" s="29">
        <v>0</v>
      </c>
      <c r="BN987" s="29">
        <v>0</v>
      </c>
      <c r="BO987" s="29">
        <v>1</v>
      </c>
      <c r="BP987" s="29">
        <v>3</v>
      </c>
      <c r="BQ987" s="29" t="s">
        <v>8</v>
      </c>
      <c r="BR987" s="29" t="s">
        <v>8</v>
      </c>
      <c r="BS987" s="29" t="s">
        <v>216</v>
      </c>
      <c r="BT987" s="29" t="b">
        <v>0</v>
      </c>
      <c r="BU987" s="29" t="b">
        <v>0</v>
      </c>
      <c r="BV987" s="29" t="b">
        <v>0</v>
      </c>
      <c r="BW987" s="29" t="b">
        <v>1</v>
      </c>
      <c r="BX987" s="29" t="b">
        <v>1</v>
      </c>
      <c r="BY987" s="29" t="b">
        <v>0</v>
      </c>
      <c r="BZ987" s="29" t="b">
        <v>0</v>
      </c>
      <c r="CA987" s="29" t="b">
        <v>0</v>
      </c>
      <c r="CB987" s="29">
        <v>1</v>
      </c>
      <c r="CC987" s="29" t="s">
        <v>18455</v>
      </c>
      <c r="CD987" s="29" t="s">
        <v>18456</v>
      </c>
      <c r="CE987" s="29" t="s">
        <v>18457</v>
      </c>
      <c r="CF987" s="29" t="s">
        <v>18458</v>
      </c>
    </row>
    <row r="988" spans="1:84" x14ac:dyDescent="0.25">
      <c r="A988" s="29" t="s">
        <v>18459</v>
      </c>
      <c r="B988" s="29">
        <v>310410946642114</v>
      </c>
      <c r="C988" s="29">
        <v>8.9014103279466398E+19</v>
      </c>
      <c r="D988" s="29">
        <v>353118084379430</v>
      </c>
      <c r="E988" s="29">
        <v>66</v>
      </c>
      <c r="F988" s="29">
        <v>9</v>
      </c>
      <c r="G988" s="29">
        <v>1946</v>
      </c>
      <c r="H988" s="29">
        <v>1946</v>
      </c>
      <c r="I988" s="29" t="s">
        <v>18460</v>
      </c>
      <c r="J988" s="29" t="s">
        <v>18461</v>
      </c>
      <c r="K988" s="50">
        <v>2372480210622750</v>
      </c>
      <c r="L988" s="50">
        <v>9042754383562650</v>
      </c>
      <c r="M988" s="50">
        <v>-5231209857945670</v>
      </c>
      <c r="N988" s="29" t="s">
        <v>18972</v>
      </c>
      <c r="O988" s="29">
        <v>1</v>
      </c>
      <c r="P988" s="29">
        <v>1</v>
      </c>
      <c r="Q988" s="29" t="s">
        <v>19388</v>
      </c>
      <c r="R988" s="29" t="s">
        <v>8</v>
      </c>
      <c r="S988" s="29" t="s">
        <v>8</v>
      </c>
      <c r="T988" s="29" t="s">
        <v>8</v>
      </c>
      <c r="U988" s="29" t="s">
        <v>8</v>
      </c>
      <c r="V988" s="29">
        <v>5</v>
      </c>
      <c r="W988" s="29" t="s">
        <v>18462</v>
      </c>
      <c r="X988" s="29">
        <v>0</v>
      </c>
      <c r="Y988" s="29" t="s">
        <v>8</v>
      </c>
      <c r="Z988" s="29">
        <v>1</v>
      </c>
      <c r="AA988" s="29" t="s">
        <v>18988</v>
      </c>
      <c r="AB988" s="29" t="s">
        <v>18982</v>
      </c>
      <c r="AC988" s="29" t="s">
        <v>8</v>
      </c>
      <c r="AD988" s="29" t="s">
        <v>8</v>
      </c>
      <c r="AE988" s="29" t="s">
        <v>8</v>
      </c>
      <c r="AF988" s="29" t="s">
        <v>8</v>
      </c>
      <c r="AG988" s="29" t="s">
        <v>8</v>
      </c>
      <c r="AH988" s="29" t="s">
        <v>8</v>
      </c>
      <c r="AI988" s="29" t="s">
        <v>8</v>
      </c>
      <c r="AJ988" s="29" t="s">
        <v>8</v>
      </c>
      <c r="AK988" s="29" t="s">
        <v>8</v>
      </c>
      <c r="AL988" s="29" t="s">
        <v>8</v>
      </c>
      <c r="AM988" s="29" t="s">
        <v>8</v>
      </c>
      <c r="AN988" s="29" t="s">
        <v>8</v>
      </c>
      <c r="AO988" s="29" t="s">
        <v>8</v>
      </c>
      <c r="AP988" s="29" t="s">
        <v>8</v>
      </c>
      <c r="AQ988" s="29" t="s">
        <v>8</v>
      </c>
      <c r="AR988" s="29" t="s">
        <v>8</v>
      </c>
      <c r="AS988" s="29" t="s">
        <v>8</v>
      </c>
      <c r="AT988" s="29" t="s">
        <v>8</v>
      </c>
      <c r="AU988" s="29" t="s">
        <v>8</v>
      </c>
      <c r="AV988" s="29" t="s">
        <v>8</v>
      </c>
      <c r="AW988" s="29" t="s">
        <v>8</v>
      </c>
      <c r="AX988" s="29" t="s">
        <v>8</v>
      </c>
      <c r="AY988" s="29" t="s">
        <v>8</v>
      </c>
      <c r="AZ988" s="29" t="s">
        <v>8</v>
      </c>
      <c r="BA988" s="29" t="s">
        <v>8</v>
      </c>
      <c r="BB988" s="29" t="s">
        <v>8</v>
      </c>
      <c r="BC988" s="29" t="s">
        <v>8</v>
      </c>
      <c r="BD988" s="29" t="s">
        <v>8</v>
      </c>
      <c r="BE988" s="29" t="s">
        <v>8</v>
      </c>
      <c r="BF988" s="29" t="s">
        <v>8</v>
      </c>
      <c r="BG988" s="29" t="s">
        <v>8</v>
      </c>
      <c r="BH988" s="29" t="s">
        <v>8</v>
      </c>
      <c r="BI988" s="29" t="s">
        <v>8</v>
      </c>
      <c r="BJ988" s="29" t="s">
        <v>8</v>
      </c>
      <c r="BK988" s="29" t="s">
        <v>8</v>
      </c>
      <c r="BL988" s="29" t="s">
        <v>8</v>
      </c>
      <c r="BM988" s="29" t="s">
        <v>8</v>
      </c>
      <c r="BN988" s="29" t="s">
        <v>8</v>
      </c>
      <c r="BO988" s="29" t="s">
        <v>8</v>
      </c>
      <c r="BP988" s="29" t="s">
        <v>8</v>
      </c>
      <c r="BQ988" s="29" t="s">
        <v>8</v>
      </c>
      <c r="BR988" s="29" t="s">
        <v>8</v>
      </c>
      <c r="BS988" s="29" t="s">
        <v>18463</v>
      </c>
      <c r="BT988" s="29" t="b">
        <v>1</v>
      </c>
      <c r="BU988" s="29" t="b">
        <v>0</v>
      </c>
      <c r="BV988" s="29" t="b">
        <v>0</v>
      </c>
      <c r="BW988" s="29" t="b">
        <v>0</v>
      </c>
      <c r="BX988" s="29" t="b">
        <v>0</v>
      </c>
      <c r="BY988" s="29" t="b">
        <v>0</v>
      </c>
      <c r="BZ988" s="29" t="b">
        <v>0</v>
      </c>
      <c r="CA988" s="29" t="b">
        <v>1</v>
      </c>
      <c r="CB988" s="29">
        <v>1</v>
      </c>
      <c r="CC988" s="29" t="s">
        <v>18464</v>
      </c>
      <c r="CD988" s="29" t="s">
        <v>18465</v>
      </c>
      <c r="CE988" s="29" t="s">
        <v>18466</v>
      </c>
      <c r="CF988" s="29" t="s">
        <v>18467</v>
      </c>
    </row>
    <row r="989" spans="1:84" x14ac:dyDescent="0.25">
      <c r="A989" s="29" t="s">
        <v>18468</v>
      </c>
      <c r="B989" s="29">
        <v>310410942995952</v>
      </c>
      <c r="C989" s="29">
        <v>8.9014103279429894E+19</v>
      </c>
      <c r="D989" s="29">
        <v>353118083539513</v>
      </c>
      <c r="E989" s="29">
        <v>66</v>
      </c>
      <c r="F989" s="29">
        <v>3</v>
      </c>
      <c r="G989" s="29">
        <v>1906</v>
      </c>
      <c r="H989" s="29">
        <v>1906</v>
      </c>
      <c r="I989" s="29" t="s">
        <v>18469</v>
      </c>
      <c r="J989" s="29" t="s">
        <v>18470</v>
      </c>
      <c r="K989" s="50">
        <v>2373106468321900</v>
      </c>
      <c r="L989" s="50">
        <v>9042544632790900</v>
      </c>
      <c r="M989" s="50">
        <v>-3250652600846700</v>
      </c>
      <c r="N989" s="29" t="s">
        <v>18977</v>
      </c>
      <c r="O989" s="29">
        <v>1</v>
      </c>
      <c r="P989" s="29">
        <v>0</v>
      </c>
      <c r="Q989" s="29" t="s">
        <v>19389</v>
      </c>
      <c r="R989" s="29" t="s">
        <v>8</v>
      </c>
      <c r="S989" s="29" t="s">
        <v>8</v>
      </c>
      <c r="T989" s="29" t="s">
        <v>8</v>
      </c>
      <c r="U989" s="29" t="s">
        <v>8</v>
      </c>
      <c r="V989" s="29" t="s">
        <v>8</v>
      </c>
      <c r="W989" s="29" t="s">
        <v>8</v>
      </c>
      <c r="X989" s="29" t="s">
        <v>8</v>
      </c>
      <c r="Y989" s="29" t="s">
        <v>8</v>
      </c>
      <c r="Z989" s="29" t="s">
        <v>8</v>
      </c>
      <c r="AA989" s="29" t="s">
        <v>8</v>
      </c>
      <c r="AB989" s="29" t="s">
        <v>8</v>
      </c>
      <c r="AC989" s="29" t="s">
        <v>8</v>
      </c>
      <c r="AD989" s="29" t="s">
        <v>8</v>
      </c>
      <c r="AE989" s="29" t="s">
        <v>8</v>
      </c>
      <c r="AF989" s="29" t="s">
        <v>8</v>
      </c>
      <c r="AG989" s="29">
        <v>1</v>
      </c>
      <c r="AH989" s="29">
        <v>6</v>
      </c>
      <c r="AI989" s="29" t="s">
        <v>3504</v>
      </c>
      <c r="AJ989" s="29">
        <v>1</v>
      </c>
      <c r="AK989" s="29" t="s">
        <v>18990</v>
      </c>
      <c r="AL989" s="29" t="s">
        <v>18998</v>
      </c>
      <c r="AM989" s="29" t="s">
        <v>8</v>
      </c>
      <c r="AN989" s="29" t="s">
        <v>8</v>
      </c>
      <c r="AO989" s="29" t="s">
        <v>8</v>
      </c>
      <c r="AP989" s="29" t="s">
        <v>8</v>
      </c>
      <c r="AQ989" s="29" t="s">
        <v>8</v>
      </c>
      <c r="AR989" s="29" t="s">
        <v>8</v>
      </c>
      <c r="AS989" s="29" t="s">
        <v>8</v>
      </c>
      <c r="AT989" s="29" t="s">
        <v>8</v>
      </c>
      <c r="AU989" s="29" t="s">
        <v>8</v>
      </c>
      <c r="AV989" s="29" t="s">
        <v>8</v>
      </c>
      <c r="AW989" s="29" t="s">
        <v>8</v>
      </c>
      <c r="AX989" s="29" t="s">
        <v>8</v>
      </c>
      <c r="AY989" s="29" t="s">
        <v>8</v>
      </c>
      <c r="AZ989" s="29" t="s">
        <v>8</v>
      </c>
      <c r="BA989" s="29" t="s">
        <v>8</v>
      </c>
      <c r="BB989" s="29" t="s">
        <v>8</v>
      </c>
      <c r="BC989" s="29" t="s">
        <v>8</v>
      </c>
      <c r="BD989" s="29" t="s">
        <v>8</v>
      </c>
      <c r="BE989" s="29" t="s">
        <v>8</v>
      </c>
      <c r="BF989" s="29" t="s">
        <v>8</v>
      </c>
      <c r="BG989" s="29" t="s">
        <v>8</v>
      </c>
      <c r="BH989" s="29" t="s">
        <v>8</v>
      </c>
      <c r="BI989" s="29" t="s">
        <v>8</v>
      </c>
      <c r="BJ989" s="29" t="s">
        <v>8</v>
      </c>
      <c r="BK989" s="29" t="s">
        <v>8</v>
      </c>
      <c r="BL989" s="29" t="s">
        <v>8</v>
      </c>
      <c r="BM989" s="29" t="s">
        <v>8</v>
      </c>
      <c r="BN989" s="29" t="s">
        <v>8</v>
      </c>
      <c r="BO989" s="29" t="s">
        <v>8</v>
      </c>
      <c r="BP989" s="29" t="s">
        <v>8</v>
      </c>
      <c r="BQ989" s="29" t="s">
        <v>8</v>
      </c>
      <c r="BR989" s="29" t="s">
        <v>8</v>
      </c>
      <c r="BS989" s="29" t="s">
        <v>18471</v>
      </c>
      <c r="BT989" s="29" t="b">
        <v>0</v>
      </c>
      <c r="BU989" s="29" t="b">
        <v>0</v>
      </c>
      <c r="BV989" s="29" t="b">
        <v>0</v>
      </c>
      <c r="BW989" s="29" t="b">
        <v>0</v>
      </c>
      <c r="BX989" s="29" t="b">
        <v>0</v>
      </c>
      <c r="BY989" s="29" t="b">
        <v>0</v>
      </c>
      <c r="BZ989" s="29" t="b">
        <v>1</v>
      </c>
      <c r="CA989" s="29" t="b">
        <v>1</v>
      </c>
      <c r="CB989" s="29">
        <v>1</v>
      </c>
      <c r="CC989" s="29" t="s">
        <v>18472</v>
      </c>
      <c r="CD989" s="29" t="s">
        <v>18473</v>
      </c>
      <c r="CE989" s="29" t="s">
        <v>18474</v>
      </c>
      <c r="CF989" s="29" t="s">
        <v>18475</v>
      </c>
    </row>
    <row r="990" spans="1:84" x14ac:dyDescent="0.25">
      <c r="A990" s="29" t="s">
        <v>18476</v>
      </c>
      <c r="B990" s="29">
        <v>310410942995952</v>
      </c>
      <c r="C990" s="29">
        <v>8.9014103279429894E+19</v>
      </c>
      <c r="D990" s="29">
        <v>353118083539513</v>
      </c>
      <c r="E990" s="29">
        <v>66</v>
      </c>
      <c r="F990" s="29">
        <v>8</v>
      </c>
      <c r="G990" s="29">
        <v>1947</v>
      </c>
      <c r="H990" s="29">
        <v>1947</v>
      </c>
      <c r="I990" s="29" t="s">
        <v>18477</v>
      </c>
      <c r="J990" s="29" t="s">
        <v>18478</v>
      </c>
      <c r="K990" s="50">
        <v>2.37231869059825E+16</v>
      </c>
      <c r="L990" s="50">
        <v>9042708055987500</v>
      </c>
      <c r="M990" s="50">
        <v>-3.31139943938758E+16</v>
      </c>
      <c r="N990" s="29" t="s">
        <v>18972</v>
      </c>
      <c r="O990" s="29">
        <v>1</v>
      </c>
      <c r="P990" s="29">
        <v>1</v>
      </c>
      <c r="Q990" s="29" t="s">
        <v>8</v>
      </c>
      <c r="R990" s="29">
        <v>3</v>
      </c>
      <c r="S990" s="29">
        <v>3</v>
      </c>
      <c r="T990" s="29" t="s">
        <v>8</v>
      </c>
      <c r="U990" s="29">
        <v>25</v>
      </c>
      <c r="V990" s="29" t="s">
        <v>8</v>
      </c>
      <c r="W990" s="29" t="s">
        <v>8</v>
      </c>
      <c r="X990" s="29" t="s">
        <v>8</v>
      </c>
      <c r="Y990" s="29" t="s">
        <v>8</v>
      </c>
      <c r="Z990" s="29" t="s">
        <v>8</v>
      </c>
      <c r="AA990" s="29" t="s">
        <v>8</v>
      </c>
      <c r="AB990" s="29" t="s">
        <v>8</v>
      </c>
      <c r="AC990" s="29" t="s">
        <v>8</v>
      </c>
      <c r="AD990" s="29" t="s">
        <v>8</v>
      </c>
      <c r="AE990" s="29" t="s">
        <v>8</v>
      </c>
      <c r="AF990" s="29" t="s">
        <v>8</v>
      </c>
      <c r="AG990" s="29" t="s">
        <v>8</v>
      </c>
      <c r="AH990" s="29" t="s">
        <v>8</v>
      </c>
      <c r="AI990" s="29" t="s">
        <v>8</v>
      </c>
      <c r="AJ990" s="29" t="s">
        <v>8</v>
      </c>
      <c r="AK990" s="29" t="s">
        <v>8</v>
      </c>
      <c r="AL990" s="29" t="s">
        <v>8</v>
      </c>
      <c r="AM990" s="29" t="s">
        <v>8</v>
      </c>
      <c r="AN990" s="29" t="s">
        <v>8</v>
      </c>
      <c r="AO990" s="29" t="s">
        <v>8</v>
      </c>
      <c r="AP990" s="29" t="s">
        <v>8</v>
      </c>
      <c r="AQ990" s="29" t="s">
        <v>8</v>
      </c>
      <c r="AR990" s="29" t="s">
        <v>8</v>
      </c>
      <c r="AS990" s="29" t="s">
        <v>8</v>
      </c>
      <c r="AT990" s="29" t="s">
        <v>8</v>
      </c>
      <c r="AU990" s="29" t="s">
        <v>8</v>
      </c>
      <c r="AV990" s="29" t="s">
        <v>8</v>
      </c>
      <c r="AW990" s="29" t="s">
        <v>8</v>
      </c>
      <c r="AX990" s="29" t="s">
        <v>8</v>
      </c>
      <c r="AY990" s="29" t="s">
        <v>8</v>
      </c>
      <c r="AZ990" s="29" t="s">
        <v>8</v>
      </c>
      <c r="BA990" s="29" t="s">
        <v>8</v>
      </c>
      <c r="BB990" s="29" t="s">
        <v>8</v>
      </c>
      <c r="BC990" s="29" t="s">
        <v>8</v>
      </c>
      <c r="BD990" s="29" t="s">
        <v>8</v>
      </c>
      <c r="BE990" s="29" t="s">
        <v>8</v>
      </c>
      <c r="BF990" s="29" t="s">
        <v>8</v>
      </c>
      <c r="BG990" s="29" t="s">
        <v>8</v>
      </c>
      <c r="BH990" s="29" t="s">
        <v>8</v>
      </c>
      <c r="BI990" s="29" t="s">
        <v>8</v>
      </c>
      <c r="BJ990" s="29" t="s">
        <v>8</v>
      </c>
      <c r="BK990" s="29" t="s">
        <v>8</v>
      </c>
      <c r="BL990" s="29" t="s">
        <v>8</v>
      </c>
      <c r="BM990" s="29" t="s">
        <v>8</v>
      </c>
      <c r="BN990" s="29" t="s">
        <v>8</v>
      </c>
      <c r="BO990" s="29" t="s">
        <v>8</v>
      </c>
      <c r="BP990" s="29" t="s">
        <v>8</v>
      </c>
      <c r="BQ990" s="29" t="s">
        <v>8</v>
      </c>
      <c r="BR990" s="29" t="s">
        <v>8</v>
      </c>
      <c r="BS990" s="29" t="s">
        <v>18479</v>
      </c>
      <c r="BT990" s="29" t="b">
        <v>0</v>
      </c>
      <c r="BU990" s="29" t="b">
        <v>1</v>
      </c>
      <c r="BV990" s="29" t="b">
        <v>0</v>
      </c>
      <c r="BW990" s="29" t="b">
        <v>0</v>
      </c>
      <c r="BX990" s="29" t="b">
        <v>0</v>
      </c>
      <c r="BY990" s="29" t="b">
        <v>0</v>
      </c>
      <c r="BZ990" s="29" t="b">
        <v>1</v>
      </c>
      <c r="CA990" s="29" t="b">
        <v>0</v>
      </c>
      <c r="CB990" s="29">
        <v>1</v>
      </c>
      <c r="CC990" s="29" t="s">
        <v>18480</v>
      </c>
      <c r="CD990" s="29" t="s">
        <v>18481</v>
      </c>
      <c r="CE990" s="29" t="s">
        <v>18482</v>
      </c>
      <c r="CF990" s="29" t="s">
        <v>18483</v>
      </c>
    </row>
    <row r="991" spans="1:84" x14ac:dyDescent="0.25">
      <c r="A991" s="29" t="s">
        <v>18484</v>
      </c>
      <c r="B991" s="29">
        <v>310410942995952</v>
      </c>
      <c r="C991" s="29">
        <v>8.9014103279429894E+19</v>
      </c>
      <c r="D991" s="29">
        <v>353118083539513</v>
      </c>
      <c r="E991" s="29">
        <v>66</v>
      </c>
      <c r="F991" s="29">
        <v>8</v>
      </c>
      <c r="G991" s="29">
        <v>1948</v>
      </c>
      <c r="H991" s="29">
        <v>1948</v>
      </c>
      <c r="I991" s="29" t="s">
        <v>18485</v>
      </c>
      <c r="J991" s="29" t="s">
        <v>18486</v>
      </c>
      <c r="K991" s="50">
        <v>2372376165718240</v>
      </c>
      <c r="L991" s="50">
        <v>9042717024909990</v>
      </c>
      <c r="M991" s="50">
        <v>-3.38238948298032E+16</v>
      </c>
      <c r="N991" s="29" t="s">
        <v>18972</v>
      </c>
      <c r="O991" s="29">
        <v>1</v>
      </c>
      <c r="P991" s="29">
        <v>1</v>
      </c>
      <c r="Q991" s="29" t="s">
        <v>8</v>
      </c>
      <c r="R991" s="29">
        <v>1</v>
      </c>
      <c r="S991" s="29">
        <v>3</v>
      </c>
      <c r="T991" s="29" t="s">
        <v>8</v>
      </c>
      <c r="U991" s="29">
        <v>40</v>
      </c>
      <c r="V991" s="29" t="s">
        <v>8</v>
      </c>
      <c r="W991" s="29" t="s">
        <v>8</v>
      </c>
      <c r="X991" s="29" t="s">
        <v>8</v>
      </c>
      <c r="Y991" s="29" t="s">
        <v>8</v>
      </c>
      <c r="Z991" s="29" t="s">
        <v>8</v>
      </c>
      <c r="AA991" s="29" t="s">
        <v>8</v>
      </c>
      <c r="AB991" s="29" t="s">
        <v>8</v>
      </c>
      <c r="AC991" s="29" t="s">
        <v>8</v>
      </c>
      <c r="AD991" s="29" t="s">
        <v>8</v>
      </c>
      <c r="AE991" s="29" t="s">
        <v>8</v>
      </c>
      <c r="AF991" s="29" t="s">
        <v>8</v>
      </c>
      <c r="AG991" s="29" t="s">
        <v>8</v>
      </c>
      <c r="AH991" s="29" t="s">
        <v>8</v>
      </c>
      <c r="AI991" s="29" t="s">
        <v>8</v>
      </c>
      <c r="AJ991" s="29" t="s">
        <v>8</v>
      </c>
      <c r="AK991" s="29" t="s">
        <v>8</v>
      </c>
      <c r="AL991" s="29" t="s">
        <v>8</v>
      </c>
      <c r="AM991" s="29" t="s">
        <v>8</v>
      </c>
      <c r="AN991" s="29" t="s">
        <v>8</v>
      </c>
      <c r="AO991" s="29" t="s">
        <v>8</v>
      </c>
      <c r="AP991" s="29" t="s">
        <v>8</v>
      </c>
      <c r="AQ991" s="29" t="s">
        <v>8</v>
      </c>
      <c r="AR991" s="29" t="s">
        <v>8</v>
      </c>
      <c r="AS991" s="29" t="s">
        <v>8</v>
      </c>
      <c r="AT991" s="29" t="s">
        <v>8</v>
      </c>
      <c r="AU991" s="29" t="s">
        <v>8</v>
      </c>
      <c r="AV991" s="29" t="s">
        <v>8</v>
      </c>
      <c r="AW991" s="29" t="s">
        <v>8</v>
      </c>
      <c r="AX991" s="29" t="s">
        <v>8</v>
      </c>
      <c r="AY991" s="29" t="s">
        <v>8</v>
      </c>
      <c r="AZ991" s="29" t="s">
        <v>8</v>
      </c>
      <c r="BA991" s="29" t="s">
        <v>8</v>
      </c>
      <c r="BB991" s="29" t="s">
        <v>8</v>
      </c>
      <c r="BC991" s="29" t="s">
        <v>8</v>
      </c>
      <c r="BD991" s="29" t="s">
        <v>8</v>
      </c>
      <c r="BE991" s="29" t="s">
        <v>8</v>
      </c>
      <c r="BF991" s="29" t="s">
        <v>8</v>
      </c>
      <c r="BG991" s="29" t="s">
        <v>8</v>
      </c>
      <c r="BH991" s="29" t="s">
        <v>8</v>
      </c>
      <c r="BI991" s="29" t="s">
        <v>8</v>
      </c>
      <c r="BJ991" s="29" t="s">
        <v>8</v>
      </c>
      <c r="BK991" s="29" t="s">
        <v>8</v>
      </c>
      <c r="BL991" s="29" t="s">
        <v>8</v>
      </c>
      <c r="BM991" s="29" t="s">
        <v>8</v>
      </c>
      <c r="BN991" s="29" t="s">
        <v>8</v>
      </c>
      <c r="BO991" s="29" t="s">
        <v>8</v>
      </c>
      <c r="BP991" s="29" t="s">
        <v>8</v>
      </c>
      <c r="BQ991" s="29" t="s">
        <v>8</v>
      </c>
      <c r="BR991" s="29" t="s">
        <v>8</v>
      </c>
      <c r="BS991" s="29" t="s">
        <v>18487</v>
      </c>
      <c r="BT991" s="29" t="b">
        <v>0</v>
      </c>
      <c r="BU991" s="29" t="b">
        <v>1</v>
      </c>
      <c r="BV991" s="29" t="b">
        <v>0</v>
      </c>
      <c r="BW991" s="29" t="b">
        <v>0</v>
      </c>
      <c r="BX991" s="29" t="b">
        <v>0</v>
      </c>
      <c r="BY991" s="29" t="b">
        <v>0</v>
      </c>
      <c r="BZ991" s="29" t="b">
        <v>1</v>
      </c>
      <c r="CA991" s="29" t="b">
        <v>0</v>
      </c>
      <c r="CB991" s="29">
        <v>1</v>
      </c>
      <c r="CC991" s="29" t="s">
        <v>18488</v>
      </c>
      <c r="CD991" s="29" t="s">
        <v>18489</v>
      </c>
      <c r="CE991" s="29" t="s">
        <v>18490</v>
      </c>
      <c r="CF991" s="29" t="s">
        <v>18491</v>
      </c>
    </row>
    <row r="992" spans="1:84" x14ac:dyDescent="0.25">
      <c r="A992" s="29" t="s">
        <v>18492</v>
      </c>
      <c r="B992" s="29">
        <v>310410942995952</v>
      </c>
      <c r="C992" s="29">
        <v>8.9014103279429894E+19</v>
      </c>
      <c r="D992" s="29">
        <v>353118083539513</v>
      </c>
      <c r="E992" s="29">
        <v>66</v>
      </c>
      <c r="F992" s="29">
        <v>8</v>
      </c>
      <c r="G992" s="29">
        <v>1949</v>
      </c>
      <c r="H992" s="29">
        <v>1949</v>
      </c>
      <c r="I992" s="29" t="s">
        <v>18493</v>
      </c>
      <c r="J992" s="29" t="s">
        <v>18494</v>
      </c>
      <c r="K992" s="50">
        <v>2.3724384185445E+16</v>
      </c>
      <c r="L992" s="50">
        <v>9042705302803620</v>
      </c>
      <c r="M992" s="50">
        <v>-5006235043755710</v>
      </c>
      <c r="N992" s="29" t="s">
        <v>18972</v>
      </c>
      <c r="O992" s="29">
        <v>1</v>
      </c>
      <c r="P992" s="29">
        <v>1</v>
      </c>
      <c r="Q992" s="29" t="s">
        <v>8</v>
      </c>
      <c r="R992" s="29">
        <v>2</v>
      </c>
      <c r="S992" s="29">
        <v>3</v>
      </c>
      <c r="T992" s="29" t="s">
        <v>8</v>
      </c>
      <c r="U992" s="29">
        <v>25</v>
      </c>
      <c r="V992" s="29" t="s">
        <v>8</v>
      </c>
      <c r="W992" s="29" t="s">
        <v>8</v>
      </c>
      <c r="X992" s="29" t="s">
        <v>8</v>
      </c>
      <c r="Y992" s="29" t="s">
        <v>8</v>
      </c>
      <c r="Z992" s="29" t="s">
        <v>8</v>
      </c>
      <c r="AA992" s="29" t="s">
        <v>8</v>
      </c>
      <c r="AB992" s="29" t="s">
        <v>8</v>
      </c>
      <c r="AC992" s="29" t="s">
        <v>8</v>
      </c>
      <c r="AD992" s="29" t="s">
        <v>8</v>
      </c>
      <c r="AE992" s="29" t="s">
        <v>8</v>
      </c>
      <c r="AF992" s="29" t="s">
        <v>8</v>
      </c>
      <c r="AG992" s="29" t="s">
        <v>8</v>
      </c>
      <c r="AH992" s="29" t="s">
        <v>8</v>
      </c>
      <c r="AI992" s="29" t="s">
        <v>8</v>
      </c>
      <c r="AJ992" s="29" t="s">
        <v>8</v>
      </c>
      <c r="AK992" s="29" t="s">
        <v>8</v>
      </c>
      <c r="AL992" s="29" t="s">
        <v>8</v>
      </c>
      <c r="AM992" s="29" t="s">
        <v>8</v>
      </c>
      <c r="AN992" s="29" t="s">
        <v>8</v>
      </c>
      <c r="AO992" s="29" t="s">
        <v>8</v>
      </c>
      <c r="AP992" s="29" t="s">
        <v>8</v>
      </c>
      <c r="AQ992" s="29" t="s">
        <v>8</v>
      </c>
      <c r="AR992" s="29" t="s">
        <v>8</v>
      </c>
      <c r="AS992" s="29" t="s">
        <v>8</v>
      </c>
      <c r="AT992" s="29" t="s">
        <v>8</v>
      </c>
      <c r="AU992" s="29" t="s">
        <v>8</v>
      </c>
      <c r="AV992" s="29" t="s">
        <v>8</v>
      </c>
      <c r="AW992" s="29" t="s">
        <v>8</v>
      </c>
      <c r="AX992" s="29" t="s">
        <v>8</v>
      </c>
      <c r="AY992" s="29" t="s">
        <v>8</v>
      </c>
      <c r="AZ992" s="29" t="s">
        <v>8</v>
      </c>
      <c r="BA992" s="29" t="s">
        <v>8</v>
      </c>
      <c r="BB992" s="29" t="s">
        <v>8</v>
      </c>
      <c r="BC992" s="29" t="s">
        <v>8</v>
      </c>
      <c r="BD992" s="29" t="s">
        <v>8</v>
      </c>
      <c r="BE992" s="29" t="s">
        <v>8</v>
      </c>
      <c r="BF992" s="29" t="s">
        <v>8</v>
      </c>
      <c r="BG992" s="29" t="s">
        <v>8</v>
      </c>
      <c r="BH992" s="29" t="s">
        <v>8</v>
      </c>
      <c r="BI992" s="29" t="s">
        <v>8</v>
      </c>
      <c r="BJ992" s="29" t="s">
        <v>8</v>
      </c>
      <c r="BK992" s="29" t="s">
        <v>8</v>
      </c>
      <c r="BL992" s="29" t="s">
        <v>8</v>
      </c>
      <c r="BM992" s="29" t="s">
        <v>8</v>
      </c>
      <c r="BN992" s="29" t="s">
        <v>8</v>
      </c>
      <c r="BO992" s="29" t="s">
        <v>8</v>
      </c>
      <c r="BP992" s="29" t="s">
        <v>8</v>
      </c>
      <c r="BQ992" s="29" t="s">
        <v>8</v>
      </c>
      <c r="BR992" s="29" t="s">
        <v>8</v>
      </c>
      <c r="BS992" s="29" t="s">
        <v>18495</v>
      </c>
      <c r="BT992" s="29" t="b">
        <v>0</v>
      </c>
      <c r="BU992" s="29" t="b">
        <v>1</v>
      </c>
      <c r="BV992" s="29" t="b">
        <v>0</v>
      </c>
      <c r="BW992" s="29" t="b">
        <v>0</v>
      </c>
      <c r="BX992" s="29" t="b">
        <v>0</v>
      </c>
      <c r="BY992" s="29" t="b">
        <v>0</v>
      </c>
      <c r="BZ992" s="29" t="b">
        <v>1</v>
      </c>
      <c r="CA992" s="29" t="b">
        <v>0</v>
      </c>
      <c r="CB992" s="29">
        <v>1</v>
      </c>
      <c r="CC992" s="29" t="s">
        <v>18496</v>
      </c>
      <c r="CD992" s="29" t="s">
        <v>18497</v>
      </c>
      <c r="CE992" s="29" t="s">
        <v>18498</v>
      </c>
      <c r="CF992" s="29" t="s">
        <v>18499</v>
      </c>
    </row>
    <row r="993" spans="1:84" x14ac:dyDescent="0.25">
      <c r="A993" s="29" t="s">
        <v>18500</v>
      </c>
      <c r="B993" s="29">
        <v>310410942995952</v>
      </c>
      <c r="C993" s="29">
        <v>8.9014103279429894E+19</v>
      </c>
      <c r="D993" s="29">
        <v>353118083539513</v>
      </c>
      <c r="E993" s="29">
        <v>66</v>
      </c>
      <c r="F993" s="29">
        <v>6</v>
      </c>
      <c r="G993" s="29">
        <v>1950</v>
      </c>
      <c r="H993" s="29">
        <v>1950</v>
      </c>
      <c r="I993" s="29" t="s">
        <v>18501</v>
      </c>
      <c r="J993" s="29" t="s">
        <v>18502</v>
      </c>
      <c r="K993" s="50">
        <v>2372527263876120</v>
      </c>
      <c r="L993" s="50">
        <v>9042850178607860</v>
      </c>
      <c r="M993" s="50">
        <v>-4.06244061326982E+16</v>
      </c>
      <c r="N993" s="29" t="s">
        <v>18972</v>
      </c>
      <c r="O993" s="29">
        <v>1</v>
      </c>
      <c r="P993" s="29">
        <v>1</v>
      </c>
      <c r="Q993" s="29" t="s">
        <v>19326</v>
      </c>
      <c r="R993" s="29" t="s">
        <v>8</v>
      </c>
      <c r="S993" s="29" t="s">
        <v>8</v>
      </c>
      <c r="T993" s="29" t="s">
        <v>8</v>
      </c>
      <c r="U993" s="29" t="s">
        <v>8</v>
      </c>
      <c r="V993" s="29" t="s">
        <v>8</v>
      </c>
      <c r="W993" s="29" t="s">
        <v>8</v>
      </c>
      <c r="X993" s="29" t="s">
        <v>8</v>
      </c>
      <c r="Y993" s="29" t="s">
        <v>8</v>
      </c>
      <c r="Z993" s="29" t="s">
        <v>8</v>
      </c>
      <c r="AA993" s="29" t="s">
        <v>8</v>
      </c>
      <c r="AB993" s="29" t="s">
        <v>8</v>
      </c>
      <c r="AC993" s="29">
        <v>20</v>
      </c>
      <c r="AD993" s="29" t="s">
        <v>8</v>
      </c>
      <c r="AE993" s="29" t="s">
        <v>8</v>
      </c>
      <c r="AF993" s="29" t="s">
        <v>8</v>
      </c>
      <c r="AG993" s="29" t="s">
        <v>8</v>
      </c>
      <c r="AH993" s="29" t="s">
        <v>8</v>
      </c>
      <c r="AI993" s="29" t="s">
        <v>8</v>
      </c>
      <c r="AJ993" s="29" t="s">
        <v>8</v>
      </c>
      <c r="AK993" s="29" t="s">
        <v>8</v>
      </c>
      <c r="AL993" s="29" t="s">
        <v>8</v>
      </c>
      <c r="AM993" s="29" t="s">
        <v>8</v>
      </c>
      <c r="AN993" s="29" t="s">
        <v>8</v>
      </c>
      <c r="AO993" s="29" t="s">
        <v>8</v>
      </c>
      <c r="AP993" s="29" t="s">
        <v>8</v>
      </c>
      <c r="AQ993" s="29" t="s">
        <v>8</v>
      </c>
      <c r="AR993" s="29" t="s">
        <v>8</v>
      </c>
      <c r="AS993" s="29" t="s">
        <v>8</v>
      </c>
      <c r="AT993" s="29" t="s">
        <v>8</v>
      </c>
      <c r="AU993" s="29" t="s">
        <v>8</v>
      </c>
      <c r="AV993" s="29" t="s">
        <v>8</v>
      </c>
      <c r="AW993" s="29" t="s">
        <v>8</v>
      </c>
      <c r="AX993" s="29" t="s">
        <v>8</v>
      </c>
      <c r="AY993" s="29" t="s">
        <v>8</v>
      </c>
      <c r="AZ993" s="29" t="s">
        <v>8</v>
      </c>
      <c r="BA993" s="29" t="s">
        <v>8</v>
      </c>
      <c r="BB993" s="29" t="s">
        <v>8</v>
      </c>
      <c r="BC993" s="29" t="s">
        <v>8</v>
      </c>
      <c r="BD993" s="29" t="s">
        <v>8</v>
      </c>
      <c r="BE993" s="29" t="s">
        <v>8</v>
      </c>
      <c r="BF993" s="29" t="s">
        <v>8</v>
      </c>
      <c r="BG993" s="29" t="s">
        <v>8</v>
      </c>
      <c r="BH993" s="29" t="s">
        <v>8</v>
      </c>
      <c r="BI993" s="29" t="s">
        <v>8</v>
      </c>
      <c r="BJ993" s="29" t="s">
        <v>8</v>
      </c>
      <c r="BK993" s="29" t="s">
        <v>8</v>
      </c>
      <c r="BL993" s="29" t="s">
        <v>8</v>
      </c>
      <c r="BM993" s="29" t="s">
        <v>8</v>
      </c>
      <c r="BN993" s="29" t="s">
        <v>8</v>
      </c>
      <c r="BO993" s="29" t="s">
        <v>8</v>
      </c>
      <c r="BP993" s="29" t="s">
        <v>8</v>
      </c>
      <c r="BQ993" s="29" t="s">
        <v>8</v>
      </c>
      <c r="BR993" s="29" t="s">
        <v>8</v>
      </c>
      <c r="BS993" s="29" t="s">
        <v>3505</v>
      </c>
      <c r="BT993" s="29" t="b">
        <v>0</v>
      </c>
      <c r="BU993" s="29" t="b">
        <v>1</v>
      </c>
      <c r="BV993" s="29" t="b">
        <v>0</v>
      </c>
      <c r="BW993" s="29" t="b">
        <v>0</v>
      </c>
      <c r="BX993" s="29" t="b">
        <v>0</v>
      </c>
      <c r="BY993" s="29" t="b">
        <v>0</v>
      </c>
      <c r="BZ993" s="29" t="b">
        <v>1</v>
      </c>
      <c r="CA993" s="29" t="b">
        <v>0</v>
      </c>
      <c r="CB993" s="29">
        <v>1</v>
      </c>
      <c r="CC993" s="29" t="s">
        <v>18503</v>
      </c>
      <c r="CD993" s="29" t="s">
        <v>18504</v>
      </c>
      <c r="CE993" s="29" t="s">
        <v>18505</v>
      </c>
      <c r="CF993" s="29" t="s">
        <v>18506</v>
      </c>
    </row>
    <row r="994" spans="1:84" x14ac:dyDescent="0.25">
      <c r="A994" s="29" t="s">
        <v>18507</v>
      </c>
      <c r="B994" s="29">
        <v>310410942995952</v>
      </c>
      <c r="C994" s="29">
        <v>8.9014103279429894E+19</v>
      </c>
      <c r="D994" s="29">
        <v>353118083539513</v>
      </c>
      <c r="E994" s="29">
        <v>66</v>
      </c>
      <c r="F994" s="29">
        <v>6</v>
      </c>
      <c r="G994" s="29">
        <v>1951</v>
      </c>
      <c r="H994" s="29">
        <v>1951</v>
      </c>
      <c r="I994" s="29" t="s">
        <v>18508</v>
      </c>
      <c r="J994" s="29" t="s">
        <v>18509</v>
      </c>
      <c r="K994" s="50">
        <v>2.37228829654783E+16</v>
      </c>
      <c r="L994" s="50">
        <v>9042721588393280</v>
      </c>
      <c r="M994" s="50">
        <v>-2.39462306999453E+16</v>
      </c>
      <c r="N994" s="29" t="s">
        <v>18977</v>
      </c>
      <c r="O994" s="29">
        <v>1</v>
      </c>
      <c r="P994" s="29">
        <v>1</v>
      </c>
      <c r="Q994" s="29" t="s">
        <v>19336</v>
      </c>
      <c r="R994" s="29" t="s">
        <v>8</v>
      </c>
      <c r="S994" s="29" t="s">
        <v>8</v>
      </c>
      <c r="T994" s="29" t="s">
        <v>8</v>
      </c>
      <c r="U994" s="29" t="s">
        <v>8</v>
      </c>
      <c r="V994" s="29" t="s">
        <v>8</v>
      </c>
      <c r="W994" s="29" t="s">
        <v>8</v>
      </c>
      <c r="X994" s="29" t="s">
        <v>8</v>
      </c>
      <c r="Y994" s="29" t="s">
        <v>8</v>
      </c>
      <c r="Z994" s="29" t="s">
        <v>8</v>
      </c>
      <c r="AA994" s="29" t="s">
        <v>8</v>
      </c>
      <c r="AB994" s="29" t="s">
        <v>8</v>
      </c>
      <c r="AC994" s="29">
        <v>20</v>
      </c>
      <c r="AD994" s="29" t="s">
        <v>8</v>
      </c>
      <c r="AE994" s="29" t="s">
        <v>8</v>
      </c>
      <c r="AF994" s="29" t="s">
        <v>8</v>
      </c>
      <c r="AG994" s="29" t="s">
        <v>8</v>
      </c>
      <c r="AH994" s="29" t="s">
        <v>8</v>
      </c>
      <c r="AI994" s="29" t="s">
        <v>8</v>
      </c>
      <c r="AJ994" s="29" t="s">
        <v>8</v>
      </c>
      <c r="AK994" s="29" t="s">
        <v>8</v>
      </c>
      <c r="AL994" s="29" t="s">
        <v>8</v>
      </c>
      <c r="AM994" s="29" t="s">
        <v>8</v>
      </c>
      <c r="AN994" s="29" t="s">
        <v>8</v>
      </c>
      <c r="AO994" s="29" t="s">
        <v>8</v>
      </c>
      <c r="AP994" s="29" t="s">
        <v>8</v>
      </c>
      <c r="AQ994" s="29" t="s">
        <v>8</v>
      </c>
      <c r="AR994" s="29" t="s">
        <v>8</v>
      </c>
      <c r="AS994" s="29" t="s">
        <v>8</v>
      </c>
      <c r="AT994" s="29" t="s">
        <v>8</v>
      </c>
      <c r="AU994" s="29" t="s">
        <v>8</v>
      </c>
      <c r="AV994" s="29" t="s">
        <v>8</v>
      </c>
      <c r="AW994" s="29" t="s">
        <v>8</v>
      </c>
      <c r="AX994" s="29" t="s">
        <v>8</v>
      </c>
      <c r="AY994" s="29" t="s">
        <v>8</v>
      </c>
      <c r="AZ994" s="29" t="s">
        <v>8</v>
      </c>
      <c r="BA994" s="29" t="s">
        <v>8</v>
      </c>
      <c r="BB994" s="29" t="s">
        <v>8</v>
      </c>
      <c r="BC994" s="29" t="s">
        <v>8</v>
      </c>
      <c r="BD994" s="29" t="s">
        <v>8</v>
      </c>
      <c r="BE994" s="29" t="s">
        <v>8</v>
      </c>
      <c r="BF994" s="29" t="s">
        <v>8</v>
      </c>
      <c r="BG994" s="29" t="s">
        <v>8</v>
      </c>
      <c r="BH994" s="29" t="s">
        <v>8</v>
      </c>
      <c r="BI994" s="29" t="s">
        <v>8</v>
      </c>
      <c r="BJ994" s="29" t="s">
        <v>8</v>
      </c>
      <c r="BK994" s="29" t="s">
        <v>8</v>
      </c>
      <c r="BL994" s="29" t="s">
        <v>8</v>
      </c>
      <c r="BM994" s="29" t="s">
        <v>8</v>
      </c>
      <c r="BN994" s="29" t="s">
        <v>8</v>
      </c>
      <c r="BO994" s="29" t="s">
        <v>8</v>
      </c>
      <c r="BP994" s="29" t="s">
        <v>8</v>
      </c>
      <c r="BQ994" s="29" t="s">
        <v>8</v>
      </c>
      <c r="BR994" s="29" t="s">
        <v>8</v>
      </c>
      <c r="BS994" s="29" t="s">
        <v>1001</v>
      </c>
      <c r="BT994" s="29" t="b">
        <v>0</v>
      </c>
      <c r="BU994" s="29" t="b">
        <v>1</v>
      </c>
      <c r="BV994" s="29" t="b">
        <v>0</v>
      </c>
      <c r="BW994" s="29" t="b">
        <v>0</v>
      </c>
      <c r="BX994" s="29" t="b">
        <v>0</v>
      </c>
      <c r="BY994" s="29" t="b">
        <v>0</v>
      </c>
      <c r="BZ994" s="29" t="b">
        <v>1</v>
      </c>
      <c r="CA994" s="29" t="b">
        <v>0</v>
      </c>
      <c r="CB994" s="29">
        <v>1</v>
      </c>
      <c r="CC994" s="29" t="s">
        <v>18510</v>
      </c>
      <c r="CD994" s="29" t="s">
        <v>18511</v>
      </c>
      <c r="CE994" s="29" t="s">
        <v>18512</v>
      </c>
      <c r="CF994" s="29" t="s">
        <v>18513</v>
      </c>
    </row>
    <row r="995" spans="1:84" x14ac:dyDescent="0.25">
      <c r="A995" s="29" t="s">
        <v>18514</v>
      </c>
      <c r="B995" s="29">
        <v>310410942995952</v>
      </c>
      <c r="C995" s="29">
        <v>8.9014103279429894E+19</v>
      </c>
      <c r="D995" s="29">
        <v>353118083539513</v>
      </c>
      <c r="E995" s="29">
        <v>66</v>
      </c>
      <c r="F995" s="29">
        <v>6</v>
      </c>
      <c r="G995" s="29">
        <v>1952</v>
      </c>
      <c r="H995" s="29">
        <v>1952</v>
      </c>
      <c r="I995" s="29" t="s">
        <v>18515</v>
      </c>
      <c r="J995" s="29" t="s">
        <v>18516</v>
      </c>
      <c r="K995" s="50">
        <v>2.37226950080353E+16</v>
      </c>
      <c r="L995" s="50">
        <v>9042704681693760</v>
      </c>
      <c r="M995" s="50">
        <v>-4193441751687470</v>
      </c>
      <c r="N995" s="29" t="s">
        <v>18977</v>
      </c>
      <c r="O995" s="29">
        <v>1</v>
      </c>
      <c r="P995" s="29">
        <v>1</v>
      </c>
      <c r="Q995" s="29" t="s">
        <v>19390</v>
      </c>
      <c r="R995" s="29" t="s">
        <v>8</v>
      </c>
      <c r="S995" s="29" t="s">
        <v>8</v>
      </c>
      <c r="T995" s="29" t="s">
        <v>8</v>
      </c>
      <c r="U995" s="29" t="s">
        <v>8</v>
      </c>
      <c r="V995" s="29" t="s">
        <v>8</v>
      </c>
      <c r="W995" s="29" t="s">
        <v>8</v>
      </c>
      <c r="X995" s="29" t="s">
        <v>8</v>
      </c>
      <c r="Y995" s="29" t="s">
        <v>8</v>
      </c>
      <c r="Z995" s="29" t="s">
        <v>8</v>
      </c>
      <c r="AA995" s="29" t="s">
        <v>8</v>
      </c>
      <c r="AB995" s="29" t="s">
        <v>8</v>
      </c>
      <c r="AC995" s="29">
        <v>15</v>
      </c>
      <c r="AD995" s="29" t="s">
        <v>8</v>
      </c>
      <c r="AE995" s="29" t="s">
        <v>8</v>
      </c>
      <c r="AF995" s="29" t="s">
        <v>8</v>
      </c>
      <c r="AG995" s="29" t="s">
        <v>8</v>
      </c>
      <c r="AH995" s="29" t="s">
        <v>8</v>
      </c>
      <c r="AI995" s="29" t="s">
        <v>8</v>
      </c>
      <c r="AJ995" s="29" t="s">
        <v>8</v>
      </c>
      <c r="AK995" s="29" t="s">
        <v>8</v>
      </c>
      <c r="AL995" s="29" t="s">
        <v>8</v>
      </c>
      <c r="AM995" s="29" t="s">
        <v>8</v>
      </c>
      <c r="AN995" s="29" t="s">
        <v>8</v>
      </c>
      <c r="AO995" s="29" t="s">
        <v>8</v>
      </c>
      <c r="AP995" s="29" t="s">
        <v>8</v>
      </c>
      <c r="AQ995" s="29" t="s">
        <v>8</v>
      </c>
      <c r="AR995" s="29" t="s">
        <v>8</v>
      </c>
      <c r="AS995" s="29" t="s">
        <v>8</v>
      </c>
      <c r="AT995" s="29" t="s">
        <v>8</v>
      </c>
      <c r="AU995" s="29" t="s">
        <v>8</v>
      </c>
      <c r="AV995" s="29" t="s">
        <v>8</v>
      </c>
      <c r="AW995" s="29" t="s">
        <v>8</v>
      </c>
      <c r="AX995" s="29" t="s">
        <v>8</v>
      </c>
      <c r="AY995" s="29" t="s">
        <v>8</v>
      </c>
      <c r="AZ995" s="29" t="s">
        <v>8</v>
      </c>
      <c r="BA995" s="29" t="s">
        <v>8</v>
      </c>
      <c r="BB995" s="29" t="s">
        <v>8</v>
      </c>
      <c r="BC995" s="29" t="s">
        <v>8</v>
      </c>
      <c r="BD995" s="29" t="s">
        <v>8</v>
      </c>
      <c r="BE995" s="29" t="s">
        <v>8</v>
      </c>
      <c r="BF995" s="29" t="s">
        <v>8</v>
      </c>
      <c r="BG995" s="29" t="s">
        <v>8</v>
      </c>
      <c r="BH995" s="29" t="s">
        <v>8</v>
      </c>
      <c r="BI995" s="29" t="s">
        <v>8</v>
      </c>
      <c r="BJ995" s="29" t="s">
        <v>8</v>
      </c>
      <c r="BK995" s="29" t="s">
        <v>8</v>
      </c>
      <c r="BL995" s="29" t="s">
        <v>8</v>
      </c>
      <c r="BM995" s="29" t="s">
        <v>8</v>
      </c>
      <c r="BN995" s="29" t="s">
        <v>8</v>
      </c>
      <c r="BO995" s="29" t="s">
        <v>8</v>
      </c>
      <c r="BP995" s="29" t="s">
        <v>8</v>
      </c>
      <c r="BQ995" s="29" t="s">
        <v>8</v>
      </c>
      <c r="BR995" s="29" t="s">
        <v>8</v>
      </c>
      <c r="BS995" s="29" t="s">
        <v>3505</v>
      </c>
      <c r="BT995" s="29" t="b">
        <v>0</v>
      </c>
      <c r="BU995" s="29" t="b">
        <v>1</v>
      </c>
      <c r="BV995" s="29" t="b">
        <v>0</v>
      </c>
      <c r="BW995" s="29" t="b">
        <v>0</v>
      </c>
      <c r="BX995" s="29" t="b">
        <v>0</v>
      </c>
      <c r="BY995" s="29" t="b">
        <v>0</v>
      </c>
      <c r="BZ995" s="29" t="b">
        <v>1</v>
      </c>
      <c r="CA995" s="29" t="b">
        <v>0</v>
      </c>
      <c r="CB995" s="29">
        <v>1</v>
      </c>
      <c r="CC995" s="29" t="s">
        <v>18517</v>
      </c>
      <c r="CD995" s="29" t="s">
        <v>18518</v>
      </c>
      <c r="CE995" s="29" t="s">
        <v>18519</v>
      </c>
      <c r="CF995" s="29" t="s">
        <v>18520</v>
      </c>
    </row>
    <row r="996" spans="1:84" x14ac:dyDescent="0.25">
      <c r="A996" s="29" t="s">
        <v>18521</v>
      </c>
      <c r="B996" s="29">
        <v>310410942995952</v>
      </c>
      <c r="C996" s="29">
        <v>8.9014103279429894E+19</v>
      </c>
      <c r="D996" s="29">
        <v>353118083539513</v>
      </c>
      <c r="E996" s="29">
        <v>66</v>
      </c>
      <c r="F996" s="29">
        <v>6</v>
      </c>
      <c r="G996" s="29">
        <v>1953</v>
      </c>
      <c r="H996" s="29">
        <v>1953</v>
      </c>
      <c r="I996" s="29" t="s">
        <v>18522</v>
      </c>
      <c r="J996" s="29" t="s">
        <v>18523</v>
      </c>
      <c r="K996" s="50">
        <v>237234767822247</v>
      </c>
      <c r="L996" s="50">
        <v>9042675227525140</v>
      </c>
      <c r="M996" s="50">
        <v>-3933304544201230</v>
      </c>
      <c r="N996" s="29" t="s">
        <v>18977</v>
      </c>
      <c r="O996" s="29">
        <v>1</v>
      </c>
      <c r="P996" s="29">
        <v>1</v>
      </c>
      <c r="Q996" s="29" t="s">
        <v>19391</v>
      </c>
      <c r="R996" s="29" t="s">
        <v>8</v>
      </c>
      <c r="S996" s="29" t="s">
        <v>8</v>
      </c>
      <c r="T996" s="29" t="s">
        <v>8</v>
      </c>
      <c r="U996" s="29" t="s">
        <v>8</v>
      </c>
      <c r="V996" s="29" t="s">
        <v>8</v>
      </c>
      <c r="W996" s="29" t="s">
        <v>8</v>
      </c>
      <c r="X996" s="29" t="s">
        <v>8</v>
      </c>
      <c r="Y996" s="29" t="s">
        <v>8</v>
      </c>
      <c r="Z996" s="29" t="s">
        <v>8</v>
      </c>
      <c r="AA996" s="29" t="s">
        <v>8</v>
      </c>
      <c r="AB996" s="29" t="s">
        <v>8</v>
      </c>
      <c r="AC996" s="29">
        <v>20</v>
      </c>
      <c r="AD996" s="29" t="s">
        <v>8</v>
      </c>
      <c r="AE996" s="29" t="s">
        <v>8</v>
      </c>
      <c r="AF996" s="29" t="s">
        <v>8</v>
      </c>
      <c r="AG996" s="29" t="s">
        <v>8</v>
      </c>
      <c r="AH996" s="29" t="s">
        <v>8</v>
      </c>
      <c r="AI996" s="29" t="s">
        <v>8</v>
      </c>
      <c r="AJ996" s="29" t="s">
        <v>8</v>
      </c>
      <c r="AK996" s="29" t="s">
        <v>8</v>
      </c>
      <c r="AL996" s="29" t="s">
        <v>8</v>
      </c>
      <c r="AM996" s="29" t="s">
        <v>8</v>
      </c>
      <c r="AN996" s="29" t="s">
        <v>8</v>
      </c>
      <c r="AO996" s="29" t="s">
        <v>8</v>
      </c>
      <c r="AP996" s="29" t="s">
        <v>8</v>
      </c>
      <c r="AQ996" s="29" t="s">
        <v>8</v>
      </c>
      <c r="AR996" s="29" t="s">
        <v>8</v>
      </c>
      <c r="AS996" s="29" t="s">
        <v>8</v>
      </c>
      <c r="AT996" s="29" t="s">
        <v>8</v>
      </c>
      <c r="AU996" s="29" t="s">
        <v>8</v>
      </c>
      <c r="AV996" s="29" t="s">
        <v>8</v>
      </c>
      <c r="AW996" s="29" t="s">
        <v>8</v>
      </c>
      <c r="AX996" s="29" t="s">
        <v>8</v>
      </c>
      <c r="AY996" s="29" t="s">
        <v>8</v>
      </c>
      <c r="AZ996" s="29" t="s">
        <v>8</v>
      </c>
      <c r="BA996" s="29" t="s">
        <v>8</v>
      </c>
      <c r="BB996" s="29" t="s">
        <v>8</v>
      </c>
      <c r="BC996" s="29" t="s">
        <v>8</v>
      </c>
      <c r="BD996" s="29" t="s">
        <v>8</v>
      </c>
      <c r="BE996" s="29" t="s">
        <v>8</v>
      </c>
      <c r="BF996" s="29" t="s">
        <v>8</v>
      </c>
      <c r="BG996" s="29" t="s">
        <v>8</v>
      </c>
      <c r="BH996" s="29" t="s">
        <v>8</v>
      </c>
      <c r="BI996" s="29" t="s">
        <v>8</v>
      </c>
      <c r="BJ996" s="29" t="s">
        <v>8</v>
      </c>
      <c r="BK996" s="29" t="s">
        <v>8</v>
      </c>
      <c r="BL996" s="29" t="s">
        <v>8</v>
      </c>
      <c r="BM996" s="29" t="s">
        <v>8</v>
      </c>
      <c r="BN996" s="29" t="s">
        <v>8</v>
      </c>
      <c r="BO996" s="29" t="s">
        <v>8</v>
      </c>
      <c r="BP996" s="29" t="s">
        <v>8</v>
      </c>
      <c r="BQ996" s="29" t="s">
        <v>8</v>
      </c>
      <c r="BR996" s="29" t="s">
        <v>8</v>
      </c>
      <c r="BS996" s="29" t="s">
        <v>18524</v>
      </c>
      <c r="BT996" s="29" t="b">
        <v>0</v>
      </c>
      <c r="BU996" s="29" t="b">
        <v>1</v>
      </c>
      <c r="BV996" s="29" t="b">
        <v>0</v>
      </c>
      <c r="BW996" s="29" t="b">
        <v>0</v>
      </c>
      <c r="BX996" s="29" t="b">
        <v>0</v>
      </c>
      <c r="BY996" s="29" t="b">
        <v>0</v>
      </c>
      <c r="BZ996" s="29" t="b">
        <v>1</v>
      </c>
      <c r="CA996" s="29" t="b">
        <v>0</v>
      </c>
      <c r="CB996" s="29">
        <v>1</v>
      </c>
      <c r="CC996" s="29" t="s">
        <v>18525</v>
      </c>
      <c r="CD996" s="29" t="s">
        <v>18526</v>
      </c>
      <c r="CE996" s="29" t="s">
        <v>18527</v>
      </c>
      <c r="CF996" s="29" t="s">
        <v>18528</v>
      </c>
    </row>
    <row r="997" spans="1:84" x14ac:dyDescent="0.25">
      <c r="A997" s="29" t="s">
        <v>18529</v>
      </c>
      <c r="B997" s="29">
        <v>310410937271141</v>
      </c>
      <c r="C997" s="29">
        <v>8.9014103279372698E+19</v>
      </c>
      <c r="D997" s="29">
        <v>353118083209307</v>
      </c>
      <c r="E997" s="29">
        <v>66</v>
      </c>
      <c r="F997" s="29">
        <v>10</v>
      </c>
      <c r="G997" s="29">
        <v>1959</v>
      </c>
      <c r="H997" s="29">
        <v>1959</v>
      </c>
      <c r="I997" s="29" t="s">
        <v>18530</v>
      </c>
      <c r="J997" s="29" t="s">
        <v>18531</v>
      </c>
      <c r="K997" s="50">
        <v>2.37238658958563E+16</v>
      </c>
      <c r="L997" s="50">
        <v>90425671061679</v>
      </c>
      <c r="M997" s="50">
        <v>-2.56171422979492E+16</v>
      </c>
      <c r="N997" s="29" t="s">
        <v>18972</v>
      </c>
      <c r="O997" s="29">
        <v>1</v>
      </c>
      <c r="P997" s="29">
        <v>1</v>
      </c>
      <c r="Q997" s="29" t="s">
        <v>19169</v>
      </c>
      <c r="R997" s="29" t="s">
        <v>8</v>
      </c>
      <c r="S997" s="29" t="s">
        <v>8</v>
      </c>
      <c r="T997" s="29" t="s">
        <v>8</v>
      </c>
      <c r="U997" s="29" t="s">
        <v>8</v>
      </c>
      <c r="V997" s="29" t="s">
        <v>8</v>
      </c>
      <c r="W997" s="29" t="s">
        <v>8</v>
      </c>
      <c r="X997" s="29" t="s">
        <v>8</v>
      </c>
      <c r="Y997" s="29" t="s">
        <v>8</v>
      </c>
      <c r="Z997" s="29" t="s">
        <v>8</v>
      </c>
      <c r="AA997" s="29" t="s">
        <v>8</v>
      </c>
      <c r="AB997" s="29" t="s">
        <v>8</v>
      </c>
      <c r="AC997" s="29" t="s">
        <v>8</v>
      </c>
      <c r="AD997" s="29" t="s">
        <v>8</v>
      </c>
      <c r="AE997" s="29" t="s">
        <v>8</v>
      </c>
      <c r="AF997" s="29" t="s">
        <v>8</v>
      </c>
      <c r="AG997" s="29" t="s">
        <v>8</v>
      </c>
      <c r="AH997" s="29" t="s">
        <v>8</v>
      </c>
      <c r="AI997" s="29" t="s">
        <v>8</v>
      </c>
      <c r="AJ997" s="29" t="s">
        <v>8</v>
      </c>
      <c r="AK997" s="29" t="s">
        <v>8</v>
      </c>
      <c r="AL997" s="29" t="s">
        <v>8</v>
      </c>
      <c r="AM997" s="29">
        <v>3</v>
      </c>
      <c r="AN997" s="29" t="s">
        <v>8</v>
      </c>
      <c r="AO997" s="29">
        <v>0</v>
      </c>
      <c r="AP997" s="29" t="s">
        <v>8</v>
      </c>
      <c r="AQ997" s="29">
        <v>2</v>
      </c>
      <c r="AR997" s="29" t="s">
        <v>18983</v>
      </c>
      <c r="AS997" s="29" t="s">
        <v>18989</v>
      </c>
      <c r="AT997" s="29" t="s">
        <v>8</v>
      </c>
      <c r="AU997" s="29" t="s">
        <v>8</v>
      </c>
      <c r="AV997" s="29" t="s">
        <v>8</v>
      </c>
      <c r="AW997" s="29" t="s">
        <v>8</v>
      </c>
      <c r="AX997" s="29" t="s">
        <v>8</v>
      </c>
      <c r="AY997" s="29" t="s">
        <v>8</v>
      </c>
      <c r="AZ997" s="29" t="s">
        <v>8</v>
      </c>
      <c r="BA997" s="29" t="s">
        <v>8</v>
      </c>
      <c r="BB997" s="29" t="s">
        <v>8</v>
      </c>
      <c r="BC997" s="29" t="s">
        <v>8</v>
      </c>
      <c r="BD997" s="29" t="s">
        <v>8</v>
      </c>
      <c r="BE997" s="29" t="s">
        <v>8</v>
      </c>
      <c r="BF997" s="29" t="s">
        <v>8</v>
      </c>
      <c r="BG997" s="29" t="s">
        <v>8</v>
      </c>
      <c r="BH997" s="29" t="s">
        <v>8</v>
      </c>
      <c r="BI997" s="29" t="s">
        <v>8</v>
      </c>
      <c r="BJ997" s="29" t="s">
        <v>8</v>
      </c>
      <c r="BK997" s="29" t="s">
        <v>8</v>
      </c>
      <c r="BL997" s="29" t="s">
        <v>8</v>
      </c>
      <c r="BM997" s="29" t="s">
        <v>8</v>
      </c>
      <c r="BN997" s="29" t="s">
        <v>8</v>
      </c>
      <c r="BO997" s="29" t="s">
        <v>8</v>
      </c>
      <c r="BP997" s="29" t="s">
        <v>8</v>
      </c>
      <c r="BQ997" s="29" t="s">
        <v>8</v>
      </c>
      <c r="BR997" s="29" t="s">
        <v>8</v>
      </c>
      <c r="BS997" s="29" t="s">
        <v>6560</v>
      </c>
      <c r="BT997" s="29" t="b">
        <v>0</v>
      </c>
      <c r="BU997" s="29" t="b">
        <v>0</v>
      </c>
      <c r="BV997" s="29" t="b">
        <v>0</v>
      </c>
      <c r="BW997" s="29" t="b">
        <v>1</v>
      </c>
      <c r="BX997" s="29" t="b">
        <v>1</v>
      </c>
      <c r="BY997" s="29" t="b">
        <v>0</v>
      </c>
      <c r="BZ997" s="29" t="b">
        <v>0</v>
      </c>
      <c r="CA997" s="29" t="b">
        <v>0</v>
      </c>
      <c r="CB997" s="29">
        <v>1</v>
      </c>
      <c r="CC997" s="29" t="s">
        <v>18532</v>
      </c>
      <c r="CD997" s="29" t="s">
        <v>18533</v>
      </c>
      <c r="CE997" s="29" t="s">
        <v>18534</v>
      </c>
      <c r="CF997" s="29" t="s">
        <v>18528</v>
      </c>
    </row>
    <row r="998" spans="1:84" x14ac:dyDescent="0.25">
      <c r="A998" s="29" t="s">
        <v>18535</v>
      </c>
      <c r="B998" s="29">
        <v>310410937271141</v>
      </c>
      <c r="C998" s="29">
        <v>8.9014103279372698E+19</v>
      </c>
      <c r="D998" s="29">
        <v>353118083209307</v>
      </c>
      <c r="E998" s="29">
        <v>66</v>
      </c>
      <c r="F998" s="29">
        <v>1</v>
      </c>
      <c r="G998" s="29">
        <v>1961</v>
      </c>
      <c r="H998" s="29">
        <v>1961</v>
      </c>
      <c r="I998" s="29" t="s">
        <v>18536</v>
      </c>
      <c r="J998" s="29" t="s">
        <v>18537</v>
      </c>
      <c r="K998" s="50">
        <v>2.37236544104792E+16</v>
      </c>
      <c r="L998" s="50">
        <v>9042655937311430</v>
      </c>
      <c r="M998" s="50">
        <v>-4169012797691420</v>
      </c>
      <c r="N998" s="29" t="s">
        <v>18972</v>
      </c>
      <c r="O998" s="29">
        <v>1</v>
      </c>
      <c r="P998" s="29">
        <v>1</v>
      </c>
      <c r="Q998" s="29" t="s">
        <v>19392</v>
      </c>
      <c r="R998" s="29" t="s">
        <v>8</v>
      </c>
      <c r="S998" s="29" t="s">
        <v>8</v>
      </c>
      <c r="T998" s="29" t="s">
        <v>8</v>
      </c>
      <c r="U998" s="29" t="s">
        <v>8</v>
      </c>
      <c r="V998" s="29" t="s">
        <v>8</v>
      </c>
      <c r="W998" s="29" t="s">
        <v>8</v>
      </c>
      <c r="X998" s="29" t="s">
        <v>8</v>
      </c>
      <c r="Y998" s="29" t="s">
        <v>8</v>
      </c>
      <c r="Z998" s="29" t="s">
        <v>8</v>
      </c>
      <c r="AA998" s="29" t="s">
        <v>8</v>
      </c>
      <c r="AB998" s="29" t="s">
        <v>8</v>
      </c>
      <c r="AC998" s="29" t="s">
        <v>8</v>
      </c>
      <c r="AD998" s="29" t="s">
        <v>8</v>
      </c>
      <c r="AE998" s="29" t="s">
        <v>8</v>
      </c>
      <c r="AF998" s="29" t="s">
        <v>8</v>
      </c>
      <c r="AG998" s="29" t="s">
        <v>8</v>
      </c>
      <c r="AH998" s="29" t="s">
        <v>8</v>
      </c>
      <c r="AI998" s="29" t="s">
        <v>8</v>
      </c>
      <c r="AJ998" s="29" t="s">
        <v>8</v>
      </c>
      <c r="AK998" s="29" t="s">
        <v>8</v>
      </c>
      <c r="AL998" s="29" t="s">
        <v>8</v>
      </c>
      <c r="AM998" s="29" t="s">
        <v>8</v>
      </c>
      <c r="AN998" s="29" t="s">
        <v>8</v>
      </c>
      <c r="AO998" s="29" t="s">
        <v>8</v>
      </c>
      <c r="AP998" s="29" t="s">
        <v>8</v>
      </c>
      <c r="AQ998" s="29" t="s">
        <v>8</v>
      </c>
      <c r="AR998" s="29" t="s">
        <v>8</v>
      </c>
      <c r="AS998" s="29" t="s">
        <v>8</v>
      </c>
      <c r="AT998" s="29" t="s">
        <v>8</v>
      </c>
      <c r="AU998" s="29" t="s">
        <v>8</v>
      </c>
      <c r="AV998" s="29" t="s">
        <v>8</v>
      </c>
      <c r="AW998" s="29" t="s">
        <v>8</v>
      </c>
      <c r="AX998" s="29" t="s">
        <v>8</v>
      </c>
      <c r="AY998" s="29" t="s">
        <v>8</v>
      </c>
      <c r="AZ998" s="29" t="s">
        <v>8</v>
      </c>
      <c r="BA998" s="29" t="s">
        <v>8</v>
      </c>
      <c r="BB998" s="29" t="s">
        <v>8</v>
      </c>
      <c r="BC998" s="29">
        <v>2</v>
      </c>
      <c r="BD998" s="29">
        <v>1</v>
      </c>
      <c r="BE998" s="29">
        <v>2</v>
      </c>
      <c r="BF998" s="29">
        <v>1</v>
      </c>
      <c r="BG998" s="29" t="s">
        <v>8</v>
      </c>
      <c r="BH998" s="29">
        <v>1</v>
      </c>
      <c r="BI998" s="29">
        <v>0</v>
      </c>
      <c r="BJ998" s="29">
        <v>0</v>
      </c>
      <c r="BK998" s="29">
        <v>0</v>
      </c>
      <c r="BL998" s="29">
        <v>0</v>
      </c>
      <c r="BM998" s="29">
        <v>0</v>
      </c>
      <c r="BN998" s="29">
        <v>0</v>
      </c>
      <c r="BO998" s="29">
        <v>0</v>
      </c>
      <c r="BP998" s="29" t="s">
        <v>8</v>
      </c>
      <c r="BQ998" s="29" t="s">
        <v>8</v>
      </c>
      <c r="BR998" s="29" t="s">
        <v>8</v>
      </c>
      <c r="BS998" s="29" t="s">
        <v>216</v>
      </c>
      <c r="BT998" s="29" t="b">
        <v>0</v>
      </c>
      <c r="BU998" s="29" t="b">
        <v>0</v>
      </c>
      <c r="BV998" s="29" t="b">
        <v>0</v>
      </c>
      <c r="BW998" s="29" t="b">
        <v>1</v>
      </c>
      <c r="BX998" s="29" t="b">
        <v>1</v>
      </c>
      <c r="BY998" s="29" t="b">
        <v>0</v>
      </c>
      <c r="BZ998" s="29" t="b">
        <v>0</v>
      </c>
      <c r="CA998" s="29" t="b">
        <v>0</v>
      </c>
      <c r="CB998" s="29">
        <v>1</v>
      </c>
      <c r="CC998" s="29" t="s">
        <v>18538</v>
      </c>
      <c r="CD998" s="29" t="s">
        <v>18539</v>
      </c>
      <c r="CE998" s="29" t="s">
        <v>18540</v>
      </c>
      <c r="CF998" s="29" t="s">
        <v>18541</v>
      </c>
    </row>
    <row r="999" spans="1:84" x14ac:dyDescent="0.25">
      <c r="A999" s="29" t="s">
        <v>18542</v>
      </c>
      <c r="B999" s="29">
        <v>310410942995952</v>
      </c>
      <c r="C999" s="29">
        <v>8.9014103279429894E+19</v>
      </c>
      <c r="D999" s="29">
        <v>353118083539513</v>
      </c>
      <c r="E999" s="29">
        <v>66</v>
      </c>
      <c r="F999" s="29">
        <v>6</v>
      </c>
      <c r="G999" s="29">
        <v>1954</v>
      </c>
      <c r="H999" s="29">
        <v>1954</v>
      </c>
      <c r="I999" s="29" t="s">
        <v>18543</v>
      </c>
      <c r="J999" s="29" t="s">
        <v>18544</v>
      </c>
      <c r="K999" s="50">
        <v>2.37238141359316E+16</v>
      </c>
      <c r="L999" s="50">
        <v>9042575201482370</v>
      </c>
      <c r="M999" s="50">
        <v>-4.46645883065386E+16</v>
      </c>
      <c r="N999" s="29" t="s">
        <v>18972</v>
      </c>
      <c r="O999" s="29">
        <v>1</v>
      </c>
      <c r="P999" s="29">
        <v>1</v>
      </c>
      <c r="Q999" s="29" t="s">
        <v>19393</v>
      </c>
      <c r="R999" s="29" t="s">
        <v>8</v>
      </c>
      <c r="S999" s="29" t="s">
        <v>8</v>
      </c>
      <c r="T999" s="29" t="s">
        <v>8</v>
      </c>
      <c r="U999" s="29" t="s">
        <v>8</v>
      </c>
      <c r="V999" s="29" t="s">
        <v>8</v>
      </c>
      <c r="W999" s="29" t="s">
        <v>8</v>
      </c>
      <c r="X999" s="29" t="s">
        <v>8</v>
      </c>
      <c r="Y999" s="29" t="s">
        <v>8</v>
      </c>
      <c r="Z999" s="29" t="s">
        <v>8</v>
      </c>
      <c r="AA999" s="29" t="s">
        <v>8</v>
      </c>
      <c r="AB999" s="29" t="s">
        <v>8</v>
      </c>
      <c r="AC999" s="29">
        <v>15</v>
      </c>
      <c r="AD999" s="29" t="s">
        <v>8</v>
      </c>
      <c r="AE999" s="29" t="s">
        <v>8</v>
      </c>
      <c r="AF999" s="29" t="s">
        <v>8</v>
      </c>
      <c r="AG999" s="29" t="s">
        <v>8</v>
      </c>
      <c r="AH999" s="29" t="s">
        <v>8</v>
      </c>
      <c r="AI999" s="29" t="s">
        <v>8</v>
      </c>
      <c r="AJ999" s="29" t="s">
        <v>8</v>
      </c>
      <c r="AK999" s="29" t="s">
        <v>8</v>
      </c>
      <c r="AL999" s="29" t="s">
        <v>8</v>
      </c>
      <c r="AM999" s="29" t="s">
        <v>8</v>
      </c>
      <c r="AN999" s="29" t="s">
        <v>8</v>
      </c>
      <c r="AO999" s="29" t="s">
        <v>8</v>
      </c>
      <c r="AP999" s="29" t="s">
        <v>8</v>
      </c>
      <c r="AQ999" s="29" t="s">
        <v>8</v>
      </c>
      <c r="AR999" s="29" t="s">
        <v>8</v>
      </c>
      <c r="AS999" s="29" t="s">
        <v>8</v>
      </c>
      <c r="AT999" s="29" t="s">
        <v>8</v>
      </c>
      <c r="AU999" s="29" t="s">
        <v>8</v>
      </c>
      <c r="AV999" s="29" t="s">
        <v>8</v>
      </c>
      <c r="AW999" s="29" t="s">
        <v>8</v>
      </c>
      <c r="AX999" s="29" t="s">
        <v>8</v>
      </c>
      <c r="AY999" s="29" t="s">
        <v>8</v>
      </c>
      <c r="AZ999" s="29" t="s">
        <v>8</v>
      </c>
      <c r="BA999" s="29" t="s">
        <v>8</v>
      </c>
      <c r="BB999" s="29" t="s">
        <v>8</v>
      </c>
      <c r="BC999" s="29" t="s">
        <v>8</v>
      </c>
      <c r="BD999" s="29" t="s">
        <v>8</v>
      </c>
      <c r="BE999" s="29" t="s">
        <v>8</v>
      </c>
      <c r="BF999" s="29" t="s">
        <v>8</v>
      </c>
      <c r="BG999" s="29" t="s">
        <v>8</v>
      </c>
      <c r="BH999" s="29" t="s">
        <v>8</v>
      </c>
      <c r="BI999" s="29" t="s">
        <v>8</v>
      </c>
      <c r="BJ999" s="29" t="s">
        <v>8</v>
      </c>
      <c r="BK999" s="29" t="s">
        <v>8</v>
      </c>
      <c r="BL999" s="29" t="s">
        <v>8</v>
      </c>
      <c r="BM999" s="29" t="s">
        <v>8</v>
      </c>
      <c r="BN999" s="29" t="s">
        <v>8</v>
      </c>
      <c r="BO999" s="29" t="s">
        <v>8</v>
      </c>
      <c r="BP999" s="29" t="s">
        <v>8</v>
      </c>
      <c r="BQ999" s="29" t="s">
        <v>8</v>
      </c>
      <c r="BR999" s="29" t="s">
        <v>8</v>
      </c>
      <c r="BS999" s="29" t="s">
        <v>216</v>
      </c>
      <c r="BT999" s="29" t="b">
        <v>0</v>
      </c>
      <c r="BU999" s="29" t="b">
        <v>1</v>
      </c>
      <c r="BV999" s="29" t="b">
        <v>0</v>
      </c>
      <c r="BW999" s="29" t="b">
        <v>0</v>
      </c>
      <c r="BX999" s="29" t="b">
        <v>0</v>
      </c>
      <c r="BY999" s="29" t="b">
        <v>0</v>
      </c>
      <c r="BZ999" s="29" t="b">
        <v>1</v>
      </c>
      <c r="CA999" s="29" t="b">
        <v>0</v>
      </c>
      <c r="CB999" s="29">
        <v>1</v>
      </c>
      <c r="CC999" s="29" t="s">
        <v>18545</v>
      </c>
      <c r="CD999" s="29" t="s">
        <v>18546</v>
      </c>
      <c r="CE999" s="29" t="s">
        <v>18547</v>
      </c>
      <c r="CF999" s="29" t="s">
        <v>18548</v>
      </c>
    </row>
    <row r="1000" spans="1:84" x14ac:dyDescent="0.25">
      <c r="A1000" s="29" t="s">
        <v>18549</v>
      </c>
      <c r="B1000" s="29">
        <v>310410942995952</v>
      </c>
      <c r="C1000" s="29">
        <v>8.9014103279429894E+19</v>
      </c>
      <c r="D1000" s="29">
        <v>353118083539513</v>
      </c>
      <c r="E1000" s="29">
        <v>66</v>
      </c>
      <c r="F1000" s="29">
        <v>6</v>
      </c>
      <c r="G1000" s="29">
        <v>1963</v>
      </c>
      <c r="H1000" s="29">
        <v>1963</v>
      </c>
      <c r="I1000" s="29" t="s">
        <v>18550</v>
      </c>
      <c r="J1000" s="29" t="s">
        <v>18551</v>
      </c>
      <c r="K1000" s="50">
        <v>2372435227826020</v>
      </c>
      <c r="L1000" s="50">
        <v>9042558468408590</v>
      </c>
      <c r="M1000" s="50">
        <v>-3704866325157180</v>
      </c>
      <c r="N1000" s="29" t="s">
        <v>18972</v>
      </c>
      <c r="O1000" s="29">
        <v>1</v>
      </c>
      <c r="P1000" s="29">
        <v>1</v>
      </c>
      <c r="Q1000" s="29" t="s">
        <v>19394</v>
      </c>
      <c r="R1000" s="29" t="s">
        <v>8</v>
      </c>
      <c r="S1000" s="29" t="s">
        <v>8</v>
      </c>
      <c r="T1000" s="29" t="s">
        <v>8</v>
      </c>
      <c r="U1000" s="29" t="s">
        <v>8</v>
      </c>
      <c r="V1000" s="29" t="s">
        <v>8</v>
      </c>
      <c r="W1000" s="29" t="s">
        <v>8</v>
      </c>
      <c r="X1000" s="29" t="s">
        <v>8</v>
      </c>
      <c r="Y1000" s="29" t="s">
        <v>8</v>
      </c>
      <c r="Z1000" s="29" t="s">
        <v>8</v>
      </c>
      <c r="AA1000" s="29" t="s">
        <v>8</v>
      </c>
      <c r="AB1000" s="29" t="s">
        <v>8</v>
      </c>
      <c r="AC1000" s="29">
        <v>20</v>
      </c>
      <c r="AD1000" s="29" t="s">
        <v>8</v>
      </c>
      <c r="AE1000" s="29" t="s">
        <v>8</v>
      </c>
      <c r="AF1000" s="29" t="s">
        <v>8</v>
      </c>
      <c r="AG1000" s="29" t="s">
        <v>8</v>
      </c>
      <c r="AH1000" s="29" t="s">
        <v>8</v>
      </c>
      <c r="AI1000" s="29" t="s">
        <v>8</v>
      </c>
      <c r="AJ1000" s="29" t="s">
        <v>8</v>
      </c>
      <c r="AK1000" s="29" t="s">
        <v>8</v>
      </c>
      <c r="AL1000" s="29" t="s">
        <v>8</v>
      </c>
      <c r="AM1000" s="29" t="s">
        <v>8</v>
      </c>
      <c r="AN1000" s="29" t="s">
        <v>8</v>
      </c>
      <c r="AO1000" s="29" t="s">
        <v>8</v>
      </c>
      <c r="AP1000" s="29" t="s">
        <v>8</v>
      </c>
      <c r="AQ1000" s="29" t="s">
        <v>8</v>
      </c>
      <c r="AR1000" s="29" t="s">
        <v>8</v>
      </c>
      <c r="AS1000" s="29" t="s">
        <v>8</v>
      </c>
      <c r="AT1000" s="29" t="s">
        <v>8</v>
      </c>
      <c r="AU1000" s="29" t="s">
        <v>8</v>
      </c>
      <c r="AV1000" s="29" t="s">
        <v>8</v>
      </c>
      <c r="AW1000" s="29" t="s">
        <v>8</v>
      </c>
      <c r="AX1000" s="29" t="s">
        <v>8</v>
      </c>
      <c r="AY1000" s="29" t="s">
        <v>8</v>
      </c>
      <c r="AZ1000" s="29" t="s">
        <v>8</v>
      </c>
      <c r="BA1000" s="29" t="s">
        <v>8</v>
      </c>
      <c r="BB1000" s="29" t="s">
        <v>8</v>
      </c>
      <c r="BC1000" s="29" t="s">
        <v>8</v>
      </c>
      <c r="BD1000" s="29" t="s">
        <v>8</v>
      </c>
      <c r="BE1000" s="29" t="s">
        <v>8</v>
      </c>
      <c r="BF1000" s="29" t="s">
        <v>8</v>
      </c>
      <c r="BG1000" s="29" t="s">
        <v>8</v>
      </c>
      <c r="BH1000" s="29" t="s">
        <v>8</v>
      </c>
      <c r="BI1000" s="29" t="s">
        <v>8</v>
      </c>
      <c r="BJ1000" s="29" t="s">
        <v>8</v>
      </c>
      <c r="BK1000" s="29" t="s">
        <v>8</v>
      </c>
      <c r="BL1000" s="29" t="s">
        <v>8</v>
      </c>
      <c r="BM1000" s="29" t="s">
        <v>8</v>
      </c>
      <c r="BN1000" s="29" t="s">
        <v>8</v>
      </c>
      <c r="BO1000" s="29" t="s">
        <v>8</v>
      </c>
      <c r="BP1000" s="29" t="s">
        <v>8</v>
      </c>
      <c r="BQ1000" s="29" t="s">
        <v>8</v>
      </c>
      <c r="BR1000" s="29" t="s">
        <v>8</v>
      </c>
      <c r="BS1000" s="29" t="s">
        <v>3505</v>
      </c>
      <c r="BT1000" s="29" t="b">
        <v>0</v>
      </c>
      <c r="BU1000" s="29" t="b">
        <v>1</v>
      </c>
      <c r="BV1000" s="29" t="b">
        <v>0</v>
      </c>
      <c r="BW1000" s="29" t="b">
        <v>0</v>
      </c>
      <c r="BX1000" s="29" t="b">
        <v>0</v>
      </c>
      <c r="BY1000" s="29" t="b">
        <v>0</v>
      </c>
      <c r="BZ1000" s="29" t="b">
        <v>1</v>
      </c>
      <c r="CA1000" s="29" t="b">
        <v>0</v>
      </c>
      <c r="CB1000" s="29">
        <v>1</v>
      </c>
      <c r="CC1000" s="29" t="s">
        <v>18552</v>
      </c>
      <c r="CD1000" s="29" t="s">
        <v>18553</v>
      </c>
      <c r="CE1000" s="29" t="s">
        <v>18554</v>
      </c>
      <c r="CF1000" s="29" t="s">
        <v>18555</v>
      </c>
    </row>
    <row r="1001" spans="1:84" x14ac:dyDescent="0.25">
      <c r="A1001" s="29" t="s">
        <v>18556</v>
      </c>
      <c r="B1001" s="29">
        <v>310410942995952</v>
      </c>
      <c r="C1001" s="29">
        <v>8.9014103279429894E+19</v>
      </c>
      <c r="D1001" s="29">
        <v>353118083539513</v>
      </c>
      <c r="E1001" s="29">
        <v>66</v>
      </c>
      <c r="F1001" s="29">
        <v>6</v>
      </c>
      <c r="G1001" s="29">
        <v>1964</v>
      </c>
      <c r="H1001" s="29">
        <v>1964</v>
      </c>
      <c r="I1001" s="29" t="s">
        <v>18557</v>
      </c>
      <c r="J1001" s="29" t="s">
        <v>18558</v>
      </c>
      <c r="K1001" s="50">
        <v>2372492396312530</v>
      </c>
      <c r="L1001" s="50">
        <v>9042635441955460</v>
      </c>
      <c r="M1001" s="50">
        <v>-4392129731423190</v>
      </c>
      <c r="N1001" s="29" t="s">
        <v>18972</v>
      </c>
      <c r="O1001" s="29">
        <v>1</v>
      </c>
      <c r="P1001" s="29">
        <v>1</v>
      </c>
      <c r="Q1001" s="29" t="s">
        <v>19395</v>
      </c>
      <c r="R1001" s="29" t="s">
        <v>8</v>
      </c>
      <c r="S1001" s="29" t="s">
        <v>8</v>
      </c>
      <c r="T1001" s="29" t="s">
        <v>8</v>
      </c>
      <c r="U1001" s="29" t="s">
        <v>8</v>
      </c>
      <c r="V1001" s="29" t="s">
        <v>8</v>
      </c>
      <c r="W1001" s="29" t="s">
        <v>8</v>
      </c>
      <c r="X1001" s="29" t="s">
        <v>8</v>
      </c>
      <c r="Y1001" s="29" t="s">
        <v>8</v>
      </c>
      <c r="Z1001" s="29" t="s">
        <v>8</v>
      </c>
      <c r="AA1001" s="29" t="s">
        <v>8</v>
      </c>
      <c r="AB1001" s="29" t="s">
        <v>8</v>
      </c>
      <c r="AC1001" s="29">
        <v>15</v>
      </c>
      <c r="AD1001" s="29" t="s">
        <v>8</v>
      </c>
      <c r="AE1001" s="29" t="s">
        <v>8</v>
      </c>
      <c r="AF1001" s="29" t="s">
        <v>8</v>
      </c>
      <c r="AG1001" s="29" t="s">
        <v>8</v>
      </c>
      <c r="AH1001" s="29" t="s">
        <v>8</v>
      </c>
      <c r="AI1001" s="29" t="s">
        <v>8</v>
      </c>
      <c r="AJ1001" s="29" t="s">
        <v>8</v>
      </c>
      <c r="AK1001" s="29" t="s">
        <v>8</v>
      </c>
      <c r="AL1001" s="29" t="s">
        <v>8</v>
      </c>
      <c r="AM1001" s="29" t="s">
        <v>8</v>
      </c>
      <c r="AN1001" s="29" t="s">
        <v>8</v>
      </c>
      <c r="AO1001" s="29" t="s">
        <v>8</v>
      </c>
      <c r="AP1001" s="29" t="s">
        <v>8</v>
      </c>
      <c r="AQ1001" s="29" t="s">
        <v>8</v>
      </c>
      <c r="AR1001" s="29" t="s">
        <v>8</v>
      </c>
      <c r="AS1001" s="29" t="s">
        <v>8</v>
      </c>
      <c r="AT1001" s="29" t="s">
        <v>8</v>
      </c>
      <c r="AU1001" s="29" t="s">
        <v>8</v>
      </c>
      <c r="AV1001" s="29" t="s">
        <v>8</v>
      </c>
      <c r="AW1001" s="29" t="s">
        <v>8</v>
      </c>
      <c r="AX1001" s="29" t="s">
        <v>8</v>
      </c>
      <c r="AY1001" s="29" t="s">
        <v>8</v>
      </c>
      <c r="AZ1001" s="29" t="s">
        <v>8</v>
      </c>
      <c r="BA1001" s="29" t="s">
        <v>8</v>
      </c>
      <c r="BB1001" s="29" t="s">
        <v>8</v>
      </c>
      <c r="BC1001" s="29" t="s">
        <v>8</v>
      </c>
      <c r="BD1001" s="29" t="s">
        <v>8</v>
      </c>
      <c r="BE1001" s="29" t="s">
        <v>8</v>
      </c>
      <c r="BF1001" s="29" t="s">
        <v>8</v>
      </c>
      <c r="BG1001" s="29" t="s">
        <v>8</v>
      </c>
      <c r="BH1001" s="29" t="s">
        <v>8</v>
      </c>
      <c r="BI1001" s="29" t="s">
        <v>8</v>
      </c>
      <c r="BJ1001" s="29" t="s">
        <v>8</v>
      </c>
      <c r="BK1001" s="29" t="s">
        <v>8</v>
      </c>
      <c r="BL1001" s="29" t="s">
        <v>8</v>
      </c>
      <c r="BM1001" s="29" t="s">
        <v>8</v>
      </c>
      <c r="BN1001" s="29" t="s">
        <v>8</v>
      </c>
      <c r="BO1001" s="29" t="s">
        <v>8</v>
      </c>
      <c r="BP1001" s="29" t="s">
        <v>8</v>
      </c>
      <c r="BQ1001" s="29" t="s">
        <v>8</v>
      </c>
      <c r="BR1001" s="29" t="s">
        <v>8</v>
      </c>
      <c r="BS1001" s="29" t="s">
        <v>18559</v>
      </c>
      <c r="BT1001" s="29" t="b">
        <v>0</v>
      </c>
      <c r="BU1001" s="29" t="b">
        <v>1</v>
      </c>
      <c r="BV1001" s="29" t="b">
        <v>0</v>
      </c>
      <c r="BW1001" s="29" t="b">
        <v>0</v>
      </c>
      <c r="BX1001" s="29" t="b">
        <v>0</v>
      </c>
      <c r="BY1001" s="29" t="b">
        <v>0</v>
      </c>
      <c r="BZ1001" s="29" t="b">
        <v>1</v>
      </c>
      <c r="CA1001" s="29" t="b">
        <v>0</v>
      </c>
      <c r="CB1001" s="29">
        <v>1</v>
      </c>
      <c r="CC1001" s="29" t="s">
        <v>18560</v>
      </c>
      <c r="CD1001" s="29" t="s">
        <v>18561</v>
      </c>
      <c r="CE1001" s="29" t="s">
        <v>18562</v>
      </c>
      <c r="CF1001" s="29" t="s">
        <v>18563</v>
      </c>
    </row>
    <row r="1002" spans="1:84" x14ac:dyDescent="0.25">
      <c r="A1002" s="29" t="s">
        <v>18564</v>
      </c>
      <c r="B1002" s="29">
        <v>310410937271141</v>
      </c>
      <c r="C1002" s="29">
        <v>8.9014103279372698E+19</v>
      </c>
      <c r="D1002" s="29">
        <v>353118083209307</v>
      </c>
      <c r="E1002" s="29">
        <v>66</v>
      </c>
      <c r="F1002" s="29">
        <v>10</v>
      </c>
      <c r="G1002" s="29">
        <v>1958</v>
      </c>
      <c r="H1002" s="29">
        <v>1958</v>
      </c>
      <c r="I1002" s="29" t="s">
        <v>18565</v>
      </c>
      <c r="J1002" s="29" t="s">
        <v>18566</v>
      </c>
      <c r="K1002" s="50">
        <v>2.37247451194383E+16</v>
      </c>
      <c r="L1002" s="50">
        <v>9042557286303510</v>
      </c>
      <c r="M1002" s="50">
        <v>-3.7700652680777904E+16</v>
      </c>
      <c r="N1002" s="29" t="s">
        <v>18972</v>
      </c>
      <c r="O1002" s="29">
        <v>1</v>
      </c>
      <c r="P1002" s="29">
        <v>1</v>
      </c>
      <c r="Q1002" s="29" t="s">
        <v>19396</v>
      </c>
      <c r="R1002" s="29" t="s">
        <v>8</v>
      </c>
      <c r="S1002" s="29" t="s">
        <v>8</v>
      </c>
      <c r="T1002" s="29" t="s">
        <v>8</v>
      </c>
      <c r="U1002" s="29" t="s">
        <v>8</v>
      </c>
      <c r="V1002" s="29" t="s">
        <v>8</v>
      </c>
      <c r="W1002" s="29" t="s">
        <v>8</v>
      </c>
      <c r="X1002" s="29" t="s">
        <v>8</v>
      </c>
      <c r="Y1002" s="29" t="s">
        <v>8</v>
      </c>
      <c r="Z1002" s="29" t="s">
        <v>8</v>
      </c>
      <c r="AA1002" s="29" t="s">
        <v>8</v>
      </c>
      <c r="AB1002" s="29" t="s">
        <v>8</v>
      </c>
      <c r="AC1002" s="29" t="s">
        <v>8</v>
      </c>
      <c r="AD1002" s="29" t="s">
        <v>8</v>
      </c>
      <c r="AE1002" s="29" t="s">
        <v>8</v>
      </c>
      <c r="AF1002" s="29" t="s">
        <v>8</v>
      </c>
      <c r="AG1002" s="29" t="s">
        <v>8</v>
      </c>
      <c r="AH1002" s="29" t="s">
        <v>8</v>
      </c>
      <c r="AI1002" s="29" t="s">
        <v>8</v>
      </c>
      <c r="AJ1002" s="29" t="s">
        <v>8</v>
      </c>
      <c r="AK1002" s="29" t="s">
        <v>8</v>
      </c>
      <c r="AL1002" s="29" t="s">
        <v>8</v>
      </c>
      <c r="AM1002" s="29">
        <v>3</v>
      </c>
      <c r="AN1002" s="29" t="s">
        <v>8</v>
      </c>
      <c r="AO1002" s="29">
        <v>0</v>
      </c>
      <c r="AP1002" s="29" t="s">
        <v>8</v>
      </c>
      <c r="AQ1002" s="29">
        <v>2</v>
      </c>
      <c r="AR1002" s="29" t="s">
        <v>19008</v>
      </c>
      <c r="AS1002" s="29" t="s">
        <v>19055</v>
      </c>
      <c r="AT1002" s="29" t="s">
        <v>8</v>
      </c>
      <c r="AU1002" s="29" t="s">
        <v>8</v>
      </c>
      <c r="AV1002" s="29" t="s">
        <v>8</v>
      </c>
      <c r="AW1002" s="29" t="s">
        <v>8</v>
      </c>
      <c r="AX1002" s="29" t="s">
        <v>8</v>
      </c>
      <c r="AY1002" s="29" t="s">
        <v>8</v>
      </c>
      <c r="AZ1002" s="29" t="s">
        <v>8</v>
      </c>
      <c r="BA1002" s="29" t="s">
        <v>8</v>
      </c>
      <c r="BB1002" s="29" t="s">
        <v>8</v>
      </c>
      <c r="BC1002" s="29" t="s">
        <v>8</v>
      </c>
      <c r="BD1002" s="29" t="s">
        <v>8</v>
      </c>
      <c r="BE1002" s="29" t="s">
        <v>8</v>
      </c>
      <c r="BF1002" s="29" t="s">
        <v>8</v>
      </c>
      <c r="BG1002" s="29" t="s">
        <v>8</v>
      </c>
      <c r="BH1002" s="29" t="s">
        <v>8</v>
      </c>
      <c r="BI1002" s="29" t="s">
        <v>8</v>
      </c>
      <c r="BJ1002" s="29" t="s">
        <v>8</v>
      </c>
      <c r="BK1002" s="29" t="s">
        <v>8</v>
      </c>
      <c r="BL1002" s="29" t="s">
        <v>8</v>
      </c>
      <c r="BM1002" s="29" t="s">
        <v>8</v>
      </c>
      <c r="BN1002" s="29" t="s">
        <v>8</v>
      </c>
      <c r="BO1002" s="29" t="s">
        <v>8</v>
      </c>
      <c r="BP1002" s="29" t="s">
        <v>8</v>
      </c>
      <c r="BQ1002" s="29" t="s">
        <v>8</v>
      </c>
      <c r="BR1002" s="29" t="s">
        <v>8</v>
      </c>
      <c r="BS1002" s="29" t="s">
        <v>6560</v>
      </c>
      <c r="BT1002" s="29" t="b">
        <v>0</v>
      </c>
      <c r="BU1002" s="29" t="b">
        <v>0</v>
      </c>
      <c r="BV1002" s="29" t="b">
        <v>0</v>
      </c>
      <c r="BW1002" s="29" t="b">
        <v>1</v>
      </c>
      <c r="BX1002" s="29" t="b">
        <v>1</v>
      </c>
      <c r="BY1002" s="29" t="b">
        <v>0</v>
      </c>
      <c r="BZ1002" s="29" t="b">
        <v>0</v>
      </c>
      <c r="CA1002" s="29" t="b">
        <v>0</v>
      </c>
      <c r="CB1002" s="29">
        <v>1</v>
      </c>
      <c r="CC1002" s="29" t="s">
        <v>18567</v>
      </c>
      <c r="CD1002" s="29" t="s">
        <v>18568</v>
      </c>
      <c r="CE1002" s="29" t="s">
        <v>18569</v>
      </c>
      <c r="CF1002" s="29" t="s">
        <v>18570</v>
      </c>
    </row>
    <row r="1003" spans="1:84" x14ac:dyDescent="0.25">
      <c r="A1003" s="29" t="s">
        <v>18571</v>
      </c>
      <c r="B1003" s="29">
        <v>310410942995952</v>
      </c>
      <c r="C1003" s="29">
        <v>8.9014103279429894E+19</v>
      </c>
      <c r="D1003" s="29">
        <v>353118083539513</v>
      </c>
      <c r="E1003" s="29">
        <v>66</v>
      </c>
      <c r="F1003" s="29">
        <v>6</v>
      </c>
      <c r="G1003" s="29">
        <v>1965</v>
      </c>
      <c r="H1003" s="29">
        <v>1965</v>
      </c>
      <c r="I1003" s="29" t="s">
        <v>18572</v>
      </c>
      <c r="J1003" s="29" t="s">
        <v>18573</v>
      </c>
      <c r="K1003" s="50">
        <v>2373141505274600</v>
      </c>
      <c r="L1003" s="50">
        <v>9042542387134020</v>
      </c>
      <c r="M1003" s="50">
        <v>-4111794702483830</v>
      </c>
      <c r="N1003" s="29" t="s">
        <v>18977</v>
      </c>
      <c r="O1003" s="29">
        <v>1</v>
      </c>
      <c r="P1003" s="29">
        <v>1</v>
      </c>
      <c r="Q1003" s="29" t="s">
        <v>19397</v>
      </c>
      <c r="R1003" s="29" t="s">
        <v>8</v>
      </c>
      <c r="S1003" s="29" t="s">
        <v>8</v>
      </c>
      <c r="T1003" s="29" t="s">
        <v>8</v>
      </c>
      <c r="U1003" s="29" t="s">
        <v>8</v>
      </c>
      <c r="V1003" s="29" t="s">
        <v>8</v>
      </c>
      <c r="W1003" s="29" t="s">
        <v>8</v>
      </c>
      <c r="X1003" s="29" t="s">
        <v>8</v>
      </c>
      <c r="Y1003" s="29" t="s">
        <v>8</v>
      </c>
      <c r="Z1003" s="29" t="s">
        <v>8</v>
      </c>
      <c r="AA1003" s="29" t="s">
        <v>8</v>
      </c>
      <c r="AB1003" s="29" t="s">
        <v>8</v>
      </c>
      <c r="AC1003" s="29">
        <v>20</v>
      </c>
      <c r="AD1003" s="29" t="s">
        <v>8</v>
      </c>
      <c r="AE1003" s="29" t="s">
        <v>8</v>
      </c>
      <c r="AF1003" s="29" t="s">
        <v>8</v>
      </c>
      <c r="AG1003" s="29" t="s">
        <v>8</v>
      </c>
      <c r="AH1003" s="29" t="s">
        <v>8</v>
      </c>
      <c r="AI1003" s="29" t="s">
        <v>8</v>
      </c>
      <c r="AJ1003" s="29" t="s">
        <v>8</v>
      </c>
      <c r="AK1003" s="29" t="s">
        <v>8</v>
      </c>
      <c r="AL1003" s="29" t="s">
        <v>8</v>
      </c>
      <c r="AM1003" s="29" t="s">
        <v>8</v>
      </c>
      <c r="AN1003" s="29" t="s">
        <v>8</v>
      </c>
      <c r="AO1003" s="29" t="s">
        <v>8</v>
      </c>
      <c r="AP1003" s="29" t="s">
        <v>8</v>
      </c>
      <c r="AQ1003" s="29" t="s">
        <v>8</v>
      </c>
      <c r="AR1003" s="29" t="s">
        <v>8</v>
      </c>
      <c r="AS1003" s="29" t="s">
        <v>8</v>
      </c>
      <c r="AT1003" s="29" t="s">
        <v>8</v>
      </c>
      <c r="AU1003" s="29" t="s">
        <v>8</v>
      </c>
      <c r="AV1003" s="29" t="s">
        <v>8</v>
      </c>
      <c r="AW1003" s="29" t="s">
        <v>8</v>
      </c>
      <c r="AX1003" s="29" t="s">
        <v>8</v>
      </c>
      <c r="AY1003" s="29" t="s">
        <v>8</v>
      </c>
      <c r="AZ1003" s="29" t="s">
        <v>8</v>
      </c>
      <c r="BA1003" s="29" t="s">
        <v>8</v>
      </c>
      <c r="BB1003" s="29" t="s">
        <v>8</v>
      </c>
      <c r="BC1003" s="29" t="s">
        <v>8</v>
      </c>
      <c r="BD1003" s="29" t="s">
        <v>8</v>
      </c>
      <c r="BE1003" s="29" t="s">
        <v>8</v>
      </c>
      <c r="BF1003" s="29" t="s">
        <v>8</v>
      </c>
      <c r="BG1003" s="29" t="s">
        <v>8</v>
      </c>
      <c r="BH1003" s="29" t="s">
        <v>8</v>
      </c>
      <c r="BI1003" s="29" t="s">
        <v>8</v>
      </c>
      <c r="BJ1003" s="29" t="s">
        <v>8</v>
      </c>
      <c r="BK1003" s="29" t="s">
        <v>8</v>
      </c>
      <c r="BL1003" s="29" t="s">
        <v>8</v>
      </c>
      <c r="BM1003" s="29" t="s">
        <v>8</v>
      </c>
      <c r="BN1003" s="29" t="s">
        <v>8</v>
      </c>
      <c r="BO1003" s="29" t="s">
        <v>8</v>
      </c>
      <c r="BP1003" s="29" t="s">
        <v>8</v>
      </c>
      <c r="BQ1003" s="29" t="s">
        <v>8</v>
      </c>
      <c r="BR1003" s="29" t="s">
        <v>8</v>
      </c>
      <c r="BS1003" s="29" t="s">
        <v>1001</v>
      </c>
      <c r="BT1003" s="29" t="b">
        <v>0</v>
      </c>
      <c r="BU1003" s="29" t="b">
        <v>1</v>
      </c>
      <c r="BV1003" s="29" t="b">
        <v>0</v>
      </c>
      <c r="BW1003" s="29" t="b">
        <v>0</v>
      </c>
      <c r="BX1003" s="29" t="b">
        <v>0</v>
      </c>
      <c r="BY1003" s="29" t="b">
        <v>0</v>
      </c>
      <c r="BZ1003" s="29" t="b">
        <v>1</v>
      </c>
      <c r="CA1003" s="29" t="b">
        <v>0</v>
      </c>
      <c r="CB1003" s="29">
        <v>1</v>
      </c>
      <c r="CC1003" s="29" t="s">
        <v>18574</v>
      </c>
      <c r="CD1003" s="29" t="s">
        <v>18575</v>
      </c>
      <c r="CE1003" s="29" t="s">
        <v>18576</v>
      </c>
      <c r="CF1003" s="29" t="s">
        <v>18577</v>
      </c>
    </row>
    <row r="1004" spans="1:84" x14ac:dyDescent="0.25">
      <c r="A1004" s="29" t="s">
        <v>18578</v>
      </c>
      <c r="B1004" s="29">
        <v>310410942995952</v>
      </c>
      <c r="C1004" s="29">
        <v>8.9014103279429894E+19</v>
      </c>
      <c r="D1004" s="29">
        <v>353118083539513</v>
      </c>
      <c r="E1004" s="29">
        <v>66</v>
      </c>
      <c r="F1004" s="29">
        <v>6</v>
      </c>
      <c r="G1004" s="29">
        <v>1966</v>
      </c>
      <c r="H1004" s="29">
        <v>1966</v>
      </c>
      <c r="I1004" s="29" t="s">
        <v>18579</v>
      </c>
      <c r="J1004" s="29" t="s">
        <v>18580</v>
      </c>
      <c r="K1004" s="50">
        <v>2.37327962037194E+16</v>
      </c>
      <c r="L1004" s="50">
        <v>9042515917659580</v>
      </c>
      <c r="M1004" s="50">
        <v>-3510615836927530</v>
      </c>
      <c r="N1004" s="29" t="s">
        <v>18972</v>
      </c>
      <c r="O1004" s="29">
        <v>1</v>
      </c>
      <c r="P1004" s="29">
        <v>1</v>
      </c>
      <c r="Q1004" s="29" t="s">
        <v>19204</v>
      </c>
      <c r="R1004" s="29" t="s">
        <v>8</v>
      </c>
      <c r="S1004" s="29" t="s">
        <v>8</v>
      </c>
      <c r="T1004" s="29" t="s">
        <v>8</v>
      </c>
      <c r="U1004" s="29" t="s">
        <v>8</v>
      </c>
      <c r="V1004" s="29" t="s">
        <v>8</v>
      </c>
      <c r="W1004" s="29" t="s">
        <v>8</v>
      </c>
      <c r="X1004" s="29" t="s">
        <v>8</v>
      </c>
      <c r="Y1004" s="29" t="s">
        <v>8</v>
      </c>
      <c r="Z1004" s="29" t="s">
        <v>8</v>
      </c>
      <c r="AA1004" s="29" t="s">
        <v>8</v>
      </c>
      <c r="AB1004" s="29" t="s">
        <v>8</v>
      </c>
      <c r="AC1004" s="29">
        <v>25</v>
      </c>
      <c r="AD1004" s="29" t="s">
        <v>8</v>
      </c>
      <c r="AE1004" s="29" t="s">
        <v>8</v>
      </c>
      <c r="AF1004" s="29" t="s">
        <v>8</v>
      </c>
      <c r="AG1004" s="29" t="s">
        <v>8</v>
      </c>
      <c r="AH1004" s="29" t="s">
        <v>8</v>
      </c>
      <c r="AI1004" s="29" t="s">
        <v>8</v>
      </c>
      <c r="AJ1004" s="29" t="s">
        <v>8</v>
      </c>
      <c r="AK1004" s="29" t="s">
        <v>8</v>
      </c>
      <c r="AL1004" s="29" t="s">
        <v>8</v>
      </c>
      <c r="AM1004" s="29" t="s">
        <v>8</v>
      </c>
      <c r="AN1004" s="29" t="s">
        <v>8</v>
      </c>
      <c r="AO1004" s="29" t="s">
        <v>8</v>
      </c>
      <c r="AP1004" s="29" t="s">
        <v>8</v>
      </c>
      <c r="AQ1004" s="29" t="s">
        <v>8</v>
      </c>
      <c r="AR1004" s="29" t="s">
        <v>8</v>
      </c>
      <c r="AS1004" s="29" t="s">
        <v>8</v>
      </c>
      <c r="AT1004" s="29" t="s">
        <v>8</v>
      </c>
      <c r="AU1004" s="29" t="s">
        <v>8</v>
      </c>
      <c r="AV1004" s="29" t="s">
        <v>8</v>
      </c>
      <c r="AW1004" s="29" t="s">
        <v>8</v>
      </c>
      <c r="AX1004" s="29" t="s">
        <v>8</v>
      </c>
      <c r="AY1004" s="29" t="s">
        <v>8</v>
      </c>
      <c r="AZ1004" s="29" t="s">
        <v>8</v>
      </c>
      <c r="BA1004" s="29" t="s">
        <v>8</v>
      </c>
      <c r="BB1004" s="29" t="s">
        <v>8</v>
      </c>
      <c r="BC1004" s="29" t="s">
        <v>8</v>
      </c>
      <c r="BD1004" s="29" t="s">
        <v>8</v>
      </c>
      <c r="BE1004" s="29" t="s">
        <v>8</v>
      </c>
      <c r="BF1004" s="29" t="s">
        <v>8</v>
      </c>
      <c r="BG1004" s="29" t="s">
        <v>8</v>
      </c>
      <c r="BH1004" s="29" t="s">
        <v>8</v>
      </c>
      <c r="BI1004" s="29" t="s">
        <v>8</v>
      </c>
      <c r="BJ1004" s="29" t="s">
        <v>8</v>
      </c>
      <c r="BK1004" s="29" t="s">
        <v>8</v>
      </c>
      <c r="BL1004" s="29" t="s">
        <v>8</v>
      </c>
      <c r="BM1004" s="29" t="s">
        <v>8</v>
      </c>
      <c r="BN1004" s="29" t="s">
        <v>8</v>
      </c>
      <c r="BO1004" s="29" t="s">
        <v>8</v>
      </c>
      <c r="BP1004" s="29" t="s">
        <v>8</v>
      </c>
      <c r="BQ1004" s="29" t="s">
        <v>8</v>
      </c>
      <c r="BR1004" s="29" t="s">
        <v>8</v>
      </c>
      <c r="BS1004" s="29" t="s">
        <v>3505</v>
      </c>
      <c r="BT1004" s="29" t="b">
        <v>0</v>
      </c>
      <c r="BU1004" s="29" t="b">
        <v>1</v>
      </c>
      <c r="BV1004" s="29" t="b">
        <v>0</v>
      </c>
      <c r="BW1004" s="29" t="b">
        <v>0</v>
      </c>
      <c r="BX1004" s="29" t="b">
        <v>0</v>
      </c>
      <c r="BY1004" s="29" t="b">
        <v>0</v>
      </c>
      <c r="BZ1004" s="29" t="b">
        <v>1</v>
      </c>
      <c r="CA1004" s="29" t="b">
        <v>0</v>
      </c>
      <c r="CB1004" s="29">
        <v>1</v>
      </c>
      <c r="CC1004" s="29" t="s">
        <v>18581</v>
      </c>
      <c r="CD1004" s="29" t="s">
        <v>18582</v>
      </c>
      <c r="CE1004" s="29" t="s">
        <v>18583</v>
      </c>
      <c r="CF1004" s="29" t="s">
        <v>18577</v>
      </c>
    </row>
    <row r="1005" spans="1:84" x14ac:dyDescent="0.25">
      <c r="A1005" s="29" t="s">
        <v>18584</v>
      </c>
      <c r="B1005" s="29">
        <v>310410942995952</v>
      </c>
      <c r="C1005" s="29">
        <v>8.9014103279429894E+19</v>
      </c>
      <c r="D1005" s="29">
        <v>353118083539513</v>
      </c>
      <c r="E1005" s="29">
        <v>66</v>
      </c>
      <c r="F1005" s="29">
        <v>6</v>
      </c>
      <c r="G1005" s="29">
        <v>1967</v>
      </c>
      <c r="H1005" s="29">
        <v>1967</v>
      </c>
      <c r="I1005" s="29" t="s">
        <v>18585</v>
      </c>
      <c r="J1005" s="29" t="s">
        <v>18586</v>
      </c>
      <c r="K1005" s="50">
        <v>2.37303358166835E+16</v>
      </c>
      <c r="L1005" s="50">
        <v>9042582304792870</v>
      </c>
      <c r="M1005" s="50">
        <v>-4595617216870710</v>
      </c>
      <c r="N1005" s="29" t="s">
        <v>18977</v>
      </c>
      <c r="O1005" s="29">
        <v>1</v>
      </c>
      <c r="P1005" s="29">
        <v>1</v>
      </c>
      <c r="Q1005" s="29" t="s">
        <v>18999</v>
      </c>
      <c r="R1005" s="29" t="s">
        <v>8</v>
      </c>
      <c r="S1005" s="29" t="s">
        <v>8</v>
      </c>
      <c r="T1005" s="29" t="s">
        <v>8</v>
      </c>
      <c r="U1005" s="29" t="s">
        <v>8</v>
      </c>
      <c r="V1005" s="29" t="s">
        <v>8</v>
      </c>
      <c r="W1005" s="29" t="s">
        <v>8</v>
      </c>
      <c r="X1005" s="29" t="s">
        <v>8</v>
      </c>
      <c r="Y1005" s="29" t="s">
        <v>8</v>
      </c>
      <c r="Z1005" s="29" t="s">
        <v>8</v>
      </c>
      <c r="AA1005" s="29" t="s">
        <v>8</v>
      </c>
      <c r="AB1005" s="29" t="s">
        <v>8</v>
      </c>
      <c r="AC1005" s="29">
        <v>28</v>
      </c>
      <c r="AD1005" s="29" t="s">
        <v>8</v>
      </c>
      <c r="AE1005" s="29" t="s">
        <v>8</v>
      </c>
      <c r="AF1005" s="29" t="s">
        <v>8</v>
      </c>
      <c r="AG1005" s="29" t="s">
        <v>8</v>
      </c>
      <c r="AH1005" s="29" t="s">
        <v>8</v>
      </c>
      <c r="AI1005" s="29" t="s">
        <v>8</v>
      </c>
      <c r="AJ1005" s="29" t="s">
        <v>8</v>
      </c>
      <c r="AK1005" s="29" t="s">
        <v>8</v>
      </c>
      <c r="AL1005" s="29" t="s">
        <v>8</v>
      </c>
      <c r="AM1005" s="29" t="s">
        <v>8</v>
      </c>
      <c r="AN1005" s="29" t="s">
        <v>8</v>
      </c>
      <c r="AO1005" s="29" t="s">
        <v>8</v>
      </c>
      <c r="AP1005" s="29" t="s">
        <v>8</v>
      </c>
      <c r="AQ1005" s="29" t="s">
        <v>8</v>
      </c>
      <c r="AR1005" s="29" t="s">
        <v>8</v>
      </c>
      <c r="AS1005" s="29" t="s">
        <v>8</v>
      </c>
      <c r="AT1005" s="29" t="s">
        <v>8</v>
      </c>
      <c r="AU1005" s="29" t="s">
        <v>8</v>
      </c>
      <c r="AV1005" s="29" t="s">
        <v>8</v>
      </c>
      <c r="AW1005" s="29" t="s">
        <v>8</v>
      </c>
      <c r="AX1005" s="29" t="s">
        <v>8</v>
      </c>
      <c r="AY1005" s="29" t="s">
        <v>8</v>
      </c>
      <c r="AZ1005" s="29" t="s">
        <v>8</v>
      </c>
      <c r="BA1005" s="29" t="s">
        <v>8</v>
      </c>
      <c r="BB1005" s="29" t="s">
        <v>8</v>
      </c>
      <c r="BC1005" s="29" t="s">
        <v>8</v>
      </c>
      <c r="BD1005" s="29" t="s">
        <v>8</v>
      </c>
      <c r="BE1005" s="29" t="s">
        <v>8</v>
      </c>
      <c r="BF1005" s="29" t="s">
        <v>8</v>
      </c>
      <c r="BG1005" s="29" t="s">
        <v>8</v>
      </c>
      <c r="BH1005" s="29" t="s">
        <v>8</v>
      </c>
      <c r="BI1005" s="29" t="s">
        <v>8</v>
      </c>
      <c r="BJ1005" s="29" t="s">
        <v>8</v>
      </c>
      <c r="BK1005" s="29" t="s">
        <v>8</v>
      </c>
      <c r="BL1005" s="29" t="s">
        <v>8</v>
      </c>
      <c r="BM1005" s="29" t="s">
        <v>8</v>
      </c>
      <c r="BN1005" s="29" t="s">
        <v>8</v>
      </c>
      <c r="BO1005" s="29" t="s">
        <v>8</v>
      </c>
      <c r="BP1005" s="29" t="s">
        <v>8</v>
      </c>
      <c r="BQ1005" s="29" t="s">
        <v>8</v>
      </c>
      <c r="BR1005" s="29" t="s">
        <v>8</v>
      </c>
      <c r="BS1005" s="29" t="s">
        <v>3505</v>
      </c>
      <c r="BT1005" s="29" t="b">
        <v>0</v>
      </c>
      <c r="BU1005" s="29" t="b">
        <v>1</v>
      </c>
      <c r="BV1005" s="29" t="b">
        <v>0</v>
      </c>
      <c r="BW1005" s="29" t="b">
        <v>0</v>
      </c>
      <c r="BX1005" s="29" t="b">
        <v>0</v>
      </c>
      <c r="BY1005" s="29" t="b">
        <v>0</v>
      </c>
      <c r="BZ1005" s="29" t="b">
        <v>1</v>
      </c>
      <c r="CA1005" s="29" t="b">
        <v>0</v>
      </c>
      <c r="CB1005" s="29">
        <v>1</v>
      </c>
      <c r="CC1005" s="29" t="s">
        <v>18587</v>
      </c>
      <c r="CD1005" s="29" t="s">
        <v>18588</v>
      </c>
      <c r="CE1005" s="29" t="s">
        <v>18589</v>
      </c>
      <c r="CF1005" s="29" t="s">
        <v>18577</v>
      </c>
    </row>
    <row r="1006" spans="1:84" x14ac:dyDescent="0.25">
      <c r="A1006" s="29" t="s">
        <v>18590</v>
      </c>
      <c r="B1006" s="29">
        <v>310410937271141</v>
      </c>
      <c r="C1006" s="29">
        <v>8.9014103279372698E+19</v>
      </c>
      <c r="D1006" s="29">
        <v>353118083209307</v>
      </c>
      <c r="E1006" s="29">
        <v>66</v>
      </c>
      <c r="F1006" s="29">
        <v>11</v>
      </c>
      <c r="G1006" s="29">
        <v>1955</v>
      </c>
      <c r="H1006" s="29">
        <v>1955</v>
      </c>
      <c r="I1006" s="29" t="s">
        <v>18591</v>
      </c>
      <c r="J1006" s="29" t="s">
        <v>18592</v>
      </c>
      <c r="K1006" s="50">
        <v>2.37246588549454E+16</v>
      </c>
      <c r="L1006" s="50">
        <v>904279231630178</v>
      </c>
      <c r="M1006" s="50">
        <v>-4646596599846970</v>
      </c>
      <c r="N1006" s="29" t="s">
        <v>18972</v>
      </c>
      <c r="O1006" s="29">
        <v>1</v>
      </c>
      <c r="P1006" s="29">
        <v>1</v>
      </c>
      <c r="Q1006" s="29" t="s">
        <v>8</v>
      </c>
      <c r="R1006" s="29" t="s">
        <v>8</v>
      </c>
      <c r="S1006" s="29" t="s">
        <v>8</v>
      </c>
      <c r="T1006" s="29" t="s">
        <v>8</v>
      </c>
      <c r="U1006" s="29" t="s">
        <v>8</v>
      </c>
      <c r="V1006" s="29" t="s">
        <v>8</v>
      </c>
      <c r="W1006" s="29" t="s">
        <v>8</v>
      </c>
      <c r="X1006" s="29" t="s">
        <v>8</v>
      </c>
      <c r="Y1006" s="29" t="s">
        <v>8</v>
      </c>
      <c r="Z1006" s="29" t="s">
        <v>8</v>
      </c>
      <c r="AA1006" s="29" t="s">
        <v>8</v>
      </c>
      <c r="AB1006" s="29" t="s">
        <v>8</v>
      </c>
      <c r="AC1006" s="29" t="s">
        <v>8</v>
      </c>
      <c r="AD1006" s="29" t="s">
        <v>8</v>
      </c>
      <c r="AE1006" s="29" t="s">
        <v>8</v>
      </c>
      <c r="AF1006" s="29" t="s">
        <v>8</v>
      </c>
      <c r="AG1006" s="29" t="s">
        <v>8</v>
      </c>
      <c r="AH1006" s="29" t="s">
        <v>8</v>
      </c>
      <c r="AI1006" s="29" t="s">
        <v>8</v>
      </c>
      <c r="AJ1006" s="29" t="s">
        <v>8</v>
      </c>
      <c r="AK1006" s="29" t="s">
        <v>8</v>
      </c>
      <c r="AL1006" s="29" t="s">
        <v>8</v>
      </c>
      <c r="AM1006" s="29" t="s">
        <v>8</v>
      </c>
      <c r="AN1006" s="29" t="s">
        <v>8</v>
      </c>
      <c r="AO1006" s="29" t="s">
        <v>8</v>
      </c>
      <c r="AP1006" s="29" t="s">
        <v>8</v>
      </c>
      <c r="AQ1006" s="29" t="s">
        <v>8</v>
      </c>
      <c r="AR1006" s="29" t="s">
        <v>8</v>
      </c>
      <c r="AS1006" s="29" t="s">
        <v>8</v>
      </c>
      <c r="AT1006" s="29" t="s">
        <v>8</v>
      </c>
      <c r="AU1006" s="29" t="s">
        <v>8</v>
      </c>
      <c r="AV1006" s="29" t="s">
        <v>8</v>
      </c>
      <c r="AW1006" s="29" t="s">
        <v>8</v>
      </c>
      <c r="AX1006" s="29" t="s">
        <v>8</v>
      </c>
      <c r="AY1006" s="29" t="s">
        <v>8</v>
      </c>
      <c r="AZ1006" s="29" t="s">
        <v>8</v>
      </c>
      <c r="BA1006" s="29" t="s">
        <v>8</v>
      </c>
      <c r="BB1006" s="29" t="s">
        <v>8</v>
      </c>
      <c r="BC1006" s="29" t="s">
        <v>8</v>
      </c>
      <c r="BD1006" s="29" t="s">
        <v>8</v>
      </c>
      <c r="BE1006" s="29" t="s">
        <v>8</v>
      </c>
      <c r="BF1006" s="29" t="s">
        <v>8</v>
      </c>
      <c r="BG1006" s="29" t="s">
        <v>8</v>
      </c>
      <c r="BH1006" s="29" t="s">
        <v>8</v>
      </c>
      <c r="BI1006" s="29" t="s">
        <v>8</v>
      </c>
      <c r="BJ1006" s="29" t="s">
        <v>8</v>
      </c>
      <c r="BK1006" s="29" t="s">
        <v>8</v>
      </c>
      <c r="BL1006" s="29" t="s">
        <v>8</v>
      </c>
      <c r="BM1006" s="29" t="s">
        <v>8</v>
      </c>
      <c r="BN1006" s="29" t="s">
        <v>8</v>
      </c>
      <c r="BO1006" s="29" t="s">
        <v>8</v>
      </c>
      <c r="BP1006" s="29" t="s">
        <v>8</v>
      </c>
      <c r="BQ1006" s="29">
        <v>1</v>
      </c>
      <c r="BR1006" s="29" t="s">
        <v>8</v>
      </c>
      <c r="BS1006" s="29" t="s">
        <v>6560</v>
      </c>
      <c r="BT1006" s="29" t="b">
        <v>0</v>
      </c>
      <c r="BU1006" s="29" t="b">
        <v>0</v>
      </c>
      <c r="BV1006" s="29" t="b">
        <v>0</v>
      </c>
      <c r="BW1006" s="29" t="b">
        <v>1</v>
      </c>
      <c r="BX1006" s="29" t="b">
        <v>1</v>
      </c>
      <c r="BY1006" s="29" t="b">
        <v>0</v>
      </c>
      <c r="BZ1006" s="29" t="b">
        <v>0</v>
      </c>
      <c r="CA1006" s="29" t="b">
        <v>0</v>
      </c>
      <c r="CB1006" s="29">
        <v>1</v>
      </c>
      <c r="CC1006" s="29" t="s">
        <v>18593</v>
      </c>
      <c r="CD1006" s="29" t="s">
        <v>18594</v>
      </c>
      <c r="CE1006" s="29" t="s">
        <v>18595</v>
      </c>
      <c r="CF1006" s="29" t="s">
        <v>18596</v>
      </c>
    </row>
    <row r="1007" spans="1:84" x14ac:dyDescent="0.25">
      <c r="A1007" s="29" t="s">
        <v>18597</v>
      </c>
      <c r="B1007" s="29">
        <v>310410937271141</v>
      </c>
      <c r="C1007" s="29">
        <v>8.9014103279372698E+19</v>
      </c>
      <c r="D1007" s="29">
        <v>353118083209307</v>
      </c>
      <c r="E1007" s="29">
        <v>66</v>
      </c>
      <c r="F1007" s="29">
        <v>11</v>
      </c>
      <c r="G1007" s="29">
        <v>1956</v>
      </c>
      <c r="H1007" s="29">
        <v>1956</v>
      </c>
      <c r="I1007" s="29" t="s">
        <v>18598</v>
      </c>
      <c r="J1007" s="29" t="s">
        <v>18599</v>
      </c>
      <c r="K1007" s="50">
        <v>2.37239535051259E+16</v>
      </c>
      <c r="L1007" s="50">
        <v>9042757604500950</v>
      </c>
      <c r="M1007" s="50">
        <v>-5276595515045780</v>
      </c>
      <c r="N1007" s="29" t="s">
        <v>18972</v>
      </c>
      <c r="O1007" s="29">
        <v>1</v>
      </c>
      <c r="P1007" s="29">
        <v>1</v>
      </c>
      <c r="Q1007" s="29" t="s">
        <v>8</v>
      </c>
      <c r="R1007" s="29" t="s">
        <v>8</v>
      </c>
      <c r="S1007" s="29" t="s">
        <v>8</v>
      </c>
      <c r="T1007" s="29" t="s">
        <v>8</v>
      </c>
      <c r="U1007" s="29" t="s">
        <v>8</v>
      </c>
      <c r="V1007" s="29" t="s">
        <v>8</v>
      </c>
      <c r="W1007" s="29" t="s">
        <v>8</v>
      </c>
      <c r="X1007" s="29" t="s">
        <v>8</v>
      </c>
      <c r="Y1007" s="29" t="s">
        <v>8</v>
      </c>
      <c r="Z1007" s="29" t="s">
        <v>8</v>
      </c>
      <c r="AA1007" s="29" t="s">
        <v>8</v>
      </c>
      <c r="AB1007" s="29" t="s">
        <v>8</v>
      </c>
      <c r="AC1007" s="29" t="s">
        <v>8</v>
      </c>
      <c r="AD1007" s="29" t="s">
        <v>8</v>
      </c>
      <c r="AE1007" s="29" t="s">
        <v>8</v>
      </c>
      <c r="AF1007" s="29" t="s">
        <v>8</v>
      </c>
      <c r="AG1007" s="29" t="s">
        <v>8</v>
      </c>
      <c r="AH1007" s="29" t="s">
        <v>8</v>
      </c>
      <c r="AI1007" s="29" t="s">
        <v>8</v>
      </c>
      <c r="AJ1007" s="29" t="s">
        <v>8</v>
      </c>
      <c r="AK1007" s="29" t="s">
        <v>8</v>
      </c>
      <c r="AL1007" s="29" t="s">
        <v>8</v>
      </c>
      <c r="AM1007" s="29" t="s">
        <v>8</v>
      </c>
      <c r="AN1007" s="29" t="s">
        <v>8</v>
      </c>
      <c r="AO1007" s="29" t="s">
        <v>8</v>
      </c>
      <c r="AP1007" s="29" t="s">
        <v>8</v>
      </c>
      <c r="AQ1007" s="29" t="s">
        <v>8</v>
      </c>
      <c r="AR1007" s="29" t="s">
        <v>8</v>
      </c>
      <c r="AS1007" s="29" t="s">
        <v>8</v>
      </c>
      <c r="AT1007" s="29" t="s">
        <v>8</v>
      </c>
      <c r="AU1007" s="29" t="s">
        <v>8</v>
      </c>
      <c r="AV1007" s="29" t="s">
        <v>8</v>
      </c>
      <c r="AW1007" s="29" t="s">
        <v>8</v>
      </c>
      <c r="AX1007" s="29" t="s">
        <v>8</v>
      </c>
      <c r="AY1007" s="29" t="s">
        <v>8</v>
      </c>
      <c r="AZ1007" s="29" t="s">
        <v>8</v>
      </c>
      <c r="BA1007" s="29" t="s">
        <v>8</v>
      </c>
      <c r="BB1007" s="29" t="s">
        <v>8</v>
      </c>
      <c r="BC1007" s="29" t="s">
        <v>8</v>
      </c>
      <c r="BD1007" s="29" t="s">
        <v>8</v>
      </c>
      <c r="BE1007" s="29" t="s">
        <v>8</v>
      </c>
      <c r="BF1007" s="29" t="s">
        <v>8</v>
      </c>
      <c r="BG1007" s="29" t="s">
        <v>8</v>
      </c>
      <c r="BH1007" s="29" t="s">
        <v>8</v>
      </c>
      <c r="BI1007" s="29" t="s">
        <v>8</v>
      </c>
      <c r="BJ1007" s="29" t="s">
        <v>8</v>
      </c>
      <c r="BK1007" s="29" t="s">
        <v>8</v>
      </c>
      <c r="BL1007" s="29" t="s">
        <v>8</v>
      </c>
      <c r="BM1007" s="29" t="s">
        <v>8</v>
      </c>
      <c r="BN1007" s="29" t="s">
        <v>8</v>
      </c>
      <c r="BO1007" s="29" t="s">
        <v>8</v>
      </c>
      <c r="BP1007" s="29" t="s">
        <v>8</v>
      </c>
      <c r="BQ1007" s="29">
        <v>1</v>
      </c>
      <c r="BR1007" s="29" t="s">
        <v>8</v>
      </c>
      <c r="BS1007" s="29" t="s">
        <v>6560</v>
      </c>
      <c r="BT1007" s="29" t="b">
        <v>0</v>
      </c>
      <c r="BU1007" s="29" t="b">
        <v>0</v>
      </c>
      <c r="BV1007" s="29" t="b">
        <v>0</v>
      </c>
      <c r="BW1007" s="29" t="b">
        <v>1</v>
      </c>
      <c r="BX1007" s="29" t="b">
        <v>1</v>
      </c>
      <c r="BY1007" s="29" t="b">
        <v>0</v>
      </c>
      <c r="BZ1007" s="29" t="b">
        <v>0</v>
      </c>
      <c r="CA1007" s="29" t="b">
        <v>0</v>
      </c>
      <c r="CB1007" s="29">
        <v>1</v>
      </c>
      <c r="CC1007" s="29" t="s">
        <v>18600</v>
      </c>
      <c r="CD1007" s="29" t="s">
        <v>18601</v>
      </c>
      <c r="CE1007" s="29" t="s">
        <v>18602</v>
      </c>
      <c r="CF1007" s="29" t="s">
        <v>18603</v>
      </c>
    </row>
    <row r="1008" spans="1:84" x14ac:dyDescent="0.25">
      <c r="A1008" s="29" t="s">
        <v>18468</v>
      </c>
      <c r="B1008" s="29">
        <v>310410942995952</v>
      </c>
      <c r="C1008" s="29">
        <v>8.9014103279429894E+19</v>
      </c>
      <c r="D1008" s="29">
        <v>353118083539513</v>
      </c>
      <c r="E1008" s="29">
        <v>66</v>
      </c>
      <c r="F1008" s="29">
        <v>3</v>
      </c>
      <c r="G1008" s="29">
        <v>1906</v>
      </c>
      <c r="H1008" s="29">
        <v>1906</v>
      </c>
      <c r="I1008" s="29" t="s">
        <v>18469</v>
      </c>
      <c r="J1008" s="29" t="s">
        <v>18470</v>
      </c>
      <c r="K1008" s="50">
        <v>2373106468321900</v>
      </c>
      <c r="L1008" s="50">
        <v>9042544632790900</v>
      </c>
      <c r="M1008" s="50">
        <v>-3250652600846700</v>
      </c>
      <c r="N1008" s="29" t="s">
        <v>18977</v>
      </c>
      <c r="O1008" s="29">
        <v>1</v>
      </c>
      <c r="P1008" s="29">
        <v>0</v>
      </c>
      <c r="Q1008" s="29" t="s">
        <v>19389</v>
      </c>
      <c r="R1008" s="29" t="s">
        <v>8</v>
      </c>
      <c r="S1008" s="29" t="s">
        <v>8</v>
      </c>
      <c r="T1008" s="29" t="s">
        <v>8</v>
      </c>
      <c r="U1008" s="29" t="s">
        <v>8</v>
      </c>
      <c r="V1008" s="29" t="s">
        <v>8</v>
      </c>
      <c r="W1008" s="29" t="s">
        <v>8</v>
      </c>
      <c r="X1008" s="29" t="s">
        <v>8</v>
      </c>
      <c r="Y1008" s="29" t="s">
        <v>8</v>
      </c>
      <c r="Z1008" s="29" t="s">
        <v>8</v>
      </c>
      <c r="AA1008" s="29" t="s">
        <v>8</v>
      </c>
      <c r="AB1008" s="29" t="s">
        <v>8</v>
      </c>
      <c r="AC1008" s="29" t="s">
        <v>8</v>
      </c>
      <c r="AD1008" s="29" t="s">
        <v>8</v>
      </c>
      <c r="AE1008" s="29" t="s">
        <v>8</v>
      </c>
      <c r="AF1008" s="29" t="s">
        <v>8</v>
      </c>
      <c r="AG1008" s="29">
        <v>1</v>
      </c>
      <c r="AH1008" s="29">
        <v>6</v>
      </c>
      <c r="AI1008" s="29" t="s">
        <v>3504</v>
      </c>
      <c r="AJ1008" s="29">
        <v>1</v>
      </c>
      <c r="AK1008" s="29" t="s">
        <v>18990</v>
      </c>
      <c r="AL1008" s="29" t="s">
        <v>18998</v>
      </c>
      <c r="AM1008" s="29" t="s">
        <v>8</v>
      </c>
      <c r="AN1008" s="29" t="s">
        <v>8</v>
      </c>
      <c r="AO1008" s="29" t="s">
        <v>8</v>
      </c>
      <c r="AP1008" s="29" t="s">
        <v>8</v>
      </c>
      <c r="AQ1008" s="29" t="s">
        <v>8</v>
      </c>
      <c r="AR1008" s="29" t="s">
        <v>8</v>
      </c>
      <c r="AS1008" s="29" t="s">
        <v>8</v>
      </c>
      <c r="AT1008" s="29" t="s">
        <v>8</v>
      </c>
      <c r="AU1008" s="29" t="s">
        <v>8</v>
      </c>
      <c r="AV1008" s="29" t="s">
        <v>8</v>
      </c>
      <c r="AW1008" s="29" t="s">
        <v>8</v>
      </c>
      <c r="AX1008" s="29" t="s">
        <v>8</v>
      </c>
      <c r="AY1008" s="29" t="s">
        <v>8</v>
      </c>
      <c r="AZ1008" s="29" t="s">
        <v>8</v>
      </c>
      <c r="BA1008" s="29" t="s">
        <v>8</v>
      </c>
      <c r="BB1008" s="29" t="s">
        <v>8</v>
      </c>
      <c r="BC1008" s="29" t="s">
        <v>8</v>
      </c>
      <c r="BD1008" s="29" t="s">
        <v>8</v>
      </c>
      <c r="BE1008" s="29" t="s">
        <v>8</v>
      </c>
      <c r="BF1008" s="29" t="s">
        <v>8</v>
      </c>
      <c r="BG1008" s="29" t="s">
        <v>8</v>
      </c>
      <c r="BH1008" s="29" t="s">
        <v>8</v>
      </c>
      <c r="BI1008" s="29" t="s">
        <v>8</v>
      </c>
      <c r="BJ1008" s="29" t="s">
        <v>8</v>
      </c>
      <c r="BK1008" s="29" t="s">
        <v>8</v>
      </c>
      <c r="BL1008" s="29" t="s">
        <v>8</v>
      </c>
      <c r="BM1008" s="29" t="s">
        <v>8</v>
      </c>
      <c r="BN1008" s="29" t="s">
        <v>8</v>
      </c>
      <c r="BO1008" s="29" t="s">
        <v>8</v>
      </c>
      <c r="BP1008" s="29" t="s">
        <v>8</v>
      </c>
      <c r="BQ1008" s="29" t="s">
        <v>8</v>
      </c>
      <c r="BR1008" s="29" t="s">
        <v>8</v>
      </c>
      <c r="BS1008" s="29" t="s">
        <v>18471</v>
      </c>
      <c r="BT1008" s="29" t="b">
        <v>0</v>
      </c>
      <c r="BU1008" s="29" t="b">
        <v>0</v>
      </c>
      <c r="BV1008" s="29" t="b">
        <v>0</v>
      </c>
      <c r="BW1008" s="29" t="b">
        <v>0</v>
      </c>
      <c r="BX1008" s="29" t="b">
        <v>0</v>
      </c>
      <c r="BY1008" s="29" t="b">
        <v>0</v>
      </c>
      <c r="BZ1008" s="29" t="b">
        <v>1</v>
      </c>
      <c r="CA1008" s="29" t="b">
        <v>1</v>
      </c>
      <c r="CB1008" s="29">
        <v>1</v>
      </c>
      <c r="CC1008" s="29" t="s">
        <v>18604</v>
      </c>
      <c r="CD1008" s="29" t="s">
        <v>18605</v>
      </c>
      <c r="CE1008" s="29" t="s">
        <v>18606</v>
      </c>
      <c r="CF1008" s="29" t="s">
        <v>18603</v>
      </c>
    </row>
    <row r="1009" spans="1:84" x14ac:dyDescent="0.25">
      <c r="A1009" s="29" t="s">
        <v>18607</v>
      </c>
      <c r="B1009" s="29">
        <v>310410937271141</v>
      </c>
      <c r="C1009" s="29">
        <v>8.9014103279372698E+19</v>
      </c>
      <c r="D1009" s="29">
        <v>353118083209307</v>
      </c>
      <c r="E1009" s="29">
        <v>66</v>
      </c>
      <c r="F1009" s="29">
        <v>11</v>
      </c>
      <c r="G1009" s="29">
        <v>1957</v>
      </c>
      <c r="H1009" s="29">
        <v>1957</v>
      </c>
      <c r="I1009" s="29" t="s">
        <v>18608</v>
      </c>
      <c r="J1009" s="29" t="s">
        <v>18609</v>
      </c>
      <c r="K1009" s="50">
        <v>2.37223139315172E+16</v>
      </c>
      <c r="L1009" s="50">
        <v>904271863737365</v>
      </c>
      <c r="M1009" s="50">
        <v>-2.41867247896183E+16</v>
      </c>
      <c r="N1009" s="29" t="s">
        <v>18972</v>
      </c>
      <c r="O1009" s="29">
        <v>1</v>
      </c>
      <c r="P1009" s="29">
        <v>1</v>
      </c>
      <c r="Q1009" s="29" t="s">
        <v>8</v>
      </c>
      <c r="R1009" s="29" t="s">
        <v>8</v>
      </c>
      <c r="S1009" s="29" t="s">
        <v>8</v>
      </c>
      <c r="T1009" s="29" t="s">
        <v>8</v>
      </c>
      <c r="U1009" s="29" t="s">
        <v>8</v>
      </c>
      <c r="V1009" s="29" t="s">
        <v>8</v>
      </c>
      <c r="W1009" s="29" t="s">
        <v>8</v>
      </c>
      <c r="X1009" s="29" t="s">
        <v>8</v>
      </c>
      <c r="Y1009" s="29" t="s">
        <v>8</v>
      </c>
      <c r="Z1009" s="29" t="s">
        <v>8</v>
      </c>
      <c r="AA1009" s="29" t="s">
        <v>8</v>
      </c>
      <c r="AB1009" s="29" t="s">
        <v>8</v>
      </c>
      <c r="AC1009" s="29" t="s">
        <v>8</v>
      </c>
      <c r="AD1009" s="29" t="s">
        <v>8</v>
      </c>
      <c r="AE1009" s="29" t="s">
        <v>8</v>
      </c>
      <c r="AF1009" s="29" t="s">
        <v>8</v>
      </c>
      <c r="AG1009" s="29" t="s">
        <v>8</v>
      </c>
      <c r="AH1009" s="29" t="s">
        <v>8</v>
      </c>
      <c r="AI1009" s="29" t="s">
        <v>8</v>
      </c>
      <c r="AJ1009" s="29" t="s">
        <v>8</v>
      </c>
      <c r="AK1009" s="29" t="s">
        <v>8</v>
      </c>
      <c r="AL1009" s="29" t="s">
        <v>8</v>
      </c>
      <c r="AM1009" s="29" t="s">
        <v>8</v>
      </c>
      <c r="AN1009" s="29" t="s">
        <v>8</v>
      </c>
      <c r="AO1009" s="29" t="s">
        <v>8</v>
      </c>
      <c r="AP1009" s="29" t="s">
        <v>8</v>
      </c>
      <c r="AQ1009" s="29" t="s">
        <v>8</v>
      </c>
      <c r="AR1009" s="29" t="s">
        <v>8</v>
      </c>
      <c r="AS1009" s="29" t="s">
        <v>8</v>
      </c>
      <c r="AT1009" s="29" t="s">
        <v>8</v>
      </c>
      <c r="AU1009" s="29" t="s">
        <v>8</v>
      </c>
      <c r="AV1009" s="29" t="s">
        <v>8</v>
      </c>
      <c r="AW1009" s="29" t="s">
        <v>8</v>
      </c>
      <c r="AX1009" s="29" t="s">
        <v>8</v>
      </c>
      <c r="AY1009" s="29" t="s">
        <v>8</v>
      </c>
      <c r="AZ1009" s="29" t="s">
        <v>8</v>
      </c>
      <c r="BA1009" s="29" t="s">
        <v>8</v>
      </c>
      <c r="BB1009" s="29" t="s">
        <v>8</v>
      </c>
      <c r="BC1009" s="29" t="s">
        <v>8</v>
      </c>
      <c r="BD1009" s="29" t="s">
        <v>8</v>
      </c>
      <c r="BE1009" s="29" t="s">
        <v>8</v>
      </c>
      <c r="BF1009" s="29" t="s">
        <v>8</v>
      </c>
      <c r="BG1009" s="29" t="s">
        <v>8</v>
      </c>
      <c r="BH1009" s="29" t="s">
        <v>8</v>
      </c>
      <c r="BI1009" s="29" t="s">
        <v>8</v>
      </c>
      <c r="BJ1009" s="29" t="s">
        <v>8</v>
      </c>
      <c r="BK1009" s="29" t="s">
        <v>8</v>
      </c>
      <c r="BL1009" s="29" t="s">
        <v>8</v>
      </c>
      <c r="BM1009" s="29" t="s">
        <v>8</v>
      </c>
      <c r="BN1009" s="29" t="s">
        <v>8</v>
      </c>
      <c r="BO1009" s="29" t="s">
        <v>8</v>
      </c>
      <c r="BP1009" s="29" t="s">
        <v>8</v>
      </c>
      <c r="BQ1009" s="29">
        <v>1</v>
      </c>
      <c r="BR1009" s="29" t="s">
        <v>8</v>
      </c>
      <c r="BS1009" s="29" t="s">
        <v>6560</v>
      </c>
      <c r="BT1009" s="29" t="b">
        <v>0</v>
      </c>
      <c r="BU1009" s="29" t="b">
        <v>0</v>
      </c>
      <c r="BV1009" s="29" t="b">
        <v>0</v>
      </c>
      <c r="BW1009" s="29" t="b">
        <v>1</v>
      </c>
      <c r="BX1009" s="29" t="b">
        <v>1</v>
      </c>
      <c r="BY1009" s="29" t="b">
        <v>0</v>
      </c>
      <c r="BZ1009" s="29" t="b">
        <v>0</v>
      </c>
      <c r="CA1009" s="29" t="b">
        <v>0</v>
      </c>
      <c r="CB1009" s="29">
        <v>1</v>
      </c>
      <c r="CC1009" s="29" t="s">
        <v>18610</v>
      </c>
      <c r="CD1009" s="29" t="s">
        <v>18611</v>
      </c>
      <c r="CE1009" s="29" t="s">
        <v>18612</v>
      </c>
      <c r="CF1009" s="29" t="s">
        <v>18613</v>
      </c>
    </row>
    <row r="1010" spans="1:84" x14ac:dyDescent="0.25">
      <c r="A1010" s="29" t="s">
        <v>18614</v>
      </c>
      <c r="B1010" s="29">
        <v>310410937271141</v>
      </c>
      <c r="C1010" s="29">
        <v>8.9014103279372698E+19</v>
      </c>
      <c r="D1010" s="29">
        <v>353118083209307</v>
      </c>
      <c r="E1010" s="29">
        <v>66</v>
      </c>
      <c r="F1010" s="29">
        <v>1</v>
      </c>
      <c r="G1010" s="29">
        <v>1962</v>
      </c>
      <c r="H1010" s="29">
        <v>1962</v>
      </c>
      <c r="I1010" s="29" t="s">
        <v>18615</v>
      </c>
      <c r="J1010" s="29" t="s">
        <v>18616</v>
      </c>
      <c r="K1010" s="50">
        <v>2373142831766050</v>
      </c>
      <c r="L1010" s="50">
        <v>9042668187069530</v>
      </c>
      <c r="M1010" s="50">
        <v>-2771926597265100</v>
      </c>
      <c r="N1010" s="29" t="s">
        <v>18972</v>
      </c>
      <c r="O1010" s="29">
        <v>1</v>
      </c>
      <c r="P1010" s="29">
        <v>1</v>
      </c>
      <c r="Q1010" s="29" t="s">
        <v>19398</v>
      </c>
      <c r="R1010" s="29" t="s">
        <v>8</v>
      </c>
      <c r="S1010" s="29" t="s">
        <v>8</v>
      </c>
      <c r="T1010" s="29" t="s">
        <v>8</v>
      </c>
      <c r="U1010" s="29" t="s">
        <v>8</v>
      </c>
      <c r="V1010" s="29" t="s">
        <v>8</v>
      </c>
      <c r="W1010" s="29" t="s">
        <v>8</v>
      </c>
      <c r="X1010" s="29" t="s">
        <v>8</v>
      </c>
      <c r="Y1010" s="29" t="s">
        <v>8</v>
      </c>
      <c r="Z1010" s="29" t="s">
        <v>8</v>
      </c>
      <c r="AA1010" s="29" t="s">
        <v>8</v>
      </c>
      <c r="AB1010" s="29" t="s">
        <v>8</v>
      </c>
      <c r="AC1010" s="29" t="s">
        <v>8</v>
      </c>
      <c r="AD1010" s="29" t="s">
        <v>8</v>
      </c>
      <c r="AE1010" s="29" t="s">
        <v>8</v>
      </c>
      <c r="AF1010" s="29" t="s">
        <v>8</v>
      </c>
      <c r="AG1010" s="29" t="s">
        <v>8</v>
      </c>
      <c r="AH1010" s="29" t="s">
        <v>8</v>
      </c>
      <c r="AI1010" s="29" t="s">
        <v>8</v>
      </c>
      <c r="AJ1010" s="29" t="s">
        <v>8</v>
      </c>
      <c r="AK1010" s="29" t="s">
        <v>8</v>
      </c>
      <c r="AL1010" s="29" t="s">
        <v>8</v>
      </c>
      <c r="AM1010" s="29" t="s">
        <v>8</v>
      </c>
      <c r="AN1010" s="29" t="s">
        <v>8</v>
      </c>
      <c r="AO1010" s="29" t="s">
        <v>8</v>
      </c>
      <c r="AP1010" s="29" t="s">
        <v>8</v>
      </c>
      <c r="AQ1010" s="29" t="s">
        <v>8</v>
      </c>
      <c r="AR1010" s="29" t="s">
        <v>8</v>
      </c>
      <c r="AS1010" s="29" t="s">
        <v>8</v>
      </c>
      <c r="AT1010" s="29" t="s">
        <v>8</v>
      </c>
      <c r="AU1010" s="29" t="s">
        <v>8</v>
      </c>
      <c r="AV1010" s="29" t="s">
        <v>8</v>
      </c>
      <c r="AW1010" s="29" t="s">
        <v>8</v>
      </c>
      <c r="AX1010" s="29" t="s">
        <v>8</v>
      </c>
      <c r="AY1010" s="29" t="s">
        <v>8</v>
      </c>
      <c r="AZ1010" s="29" t="s">
        <v>8</v>
      </c>
      <c r="BA1010" s="29" t="s">
        <v>8</v>
      </c>
      <c r="BB1010" s="29" t="s">
        <v>8</v>
      </c>
      <c r="BC1010" s="29">
        <v>4</v>
      </c>
      <c r="BD1010" s="29">
        <v>2</v>
      </c>
      <c r="BE1010" s="29">
        <v>4</v>
      </c>
      <c r="BF1010" s="29">
        <v>1</v>
      </c>
      <c r="BG1010" s="29" t="s">
        <v>8</v>
      </c>
      <c r="BH1010" s="29">
        <v>0</v>
      </c>
      <c r="BI1010" s="29">
        <v>0</v>
      </c>
      <c r="BJ1010" s="29">
        <v>0</v>
      </c>
      <c r="BK1010" s="29">
        <v>0</v>
      </c>
      <c r="BL1010" s="29">
        <v>0</v>
      </c>
      <c r="BM1010" s="29">
        <v>0</v>
      </c>
      <c r="BN1010" s="29">
        <v>0</v>
      </c>
      <c r="BO1010" s="29">
        <v>0</v>
      </c>
      <c r="BP1010" s="29" t="s">
        <v>8</v>
      </c>
      <c r="BQ1010" s="29" t="s">
        <v>8</v>
      </c>
      <c r="BR1010" s="29" t="s">
        <v>8</v>
      </c>
      <c r="BS1010" s="29" t="s">
        <v>216</v>
      </c>
      <c r="BT1010" s="29" t="b">
        <v>0</v>
      </c>
      <c r="BU1010" s="29" t="b">
        <v>0</v>
      </c>
      <c r="BV1010" s="29" t="b">
        <v>0</v>
      </c>
      <c r="BW1010" s="29" t="b">
        <v>1</v>
      </c>
      <c r="BX1010" s="29" t="b">
        <v>1</v>
      </c>
      <c r="BY1010" s="29" t="b">
        <v>0</v>
      </c>
      <c r="BZ1010" s="29" t="b">
        <v>0</v>
      </c>
      <c r="CA1010" s="29" t="b">
        <v>0</v>
      </c>
      <c r="CB1010" s="29">
        <v>1</v>
      </c>
      <c r="CC1010" s="29" t="s">
        <v>18617</v>
      </c>
      <c r="CD1010" s="29" t="s">
        <v>18618</v>
      </c>
      <c r="CE1010" s="29" t="s">
        <v>18619</v>
      </c>
      <c r="CF1010" s="29" t="s">
        <v>18620</v>
      </c>
    </row>
    <row r="1011" spans="1:84" x14ac:dyDescent="0.25">
      <c r="A1011" s="29" t="s">
        <v>18468</v>
      </c>
      <c r="B1011" s="29">
        <v>310410942995952</v>
      </c>
      <c r="C1011" s="29">
        <v>8.9014103279429894E+19</v>
      </c>
      <c r="D1011" s="29">
        <v>353118083539513</v>
      </c>
      <c r="E1011" s="29">
        <v>66</v>
      </c>
      <c r="F1011" s="29">
        <v>3</v>
      </c>
      <c r="G1011" s="29">
        <v>1906</v>
      </c>
      <c r="H1011" s="29">
        <v>1906</v>
      </c>
      <c r="I1011" s="29" t="s">
        <v>18469</v>
      </c>
      <c r="J1011" s="29" t="s">
        <v>18470</v>
      </c>
      <c r="K1011" s="50">
        <v>2373106468321900</v>
      </c>
      <c r="L1011" s="50">
        <v>9042544632790900</v>
      </c>
      <c r="M1011" s="50">
        <v>-3250652600846700</v>
      </c>
      <c r="N1011" s="29" t="s">
        <v>18977</v>
      </c>
      <c r="O1011" s="29">
        <v>1</v>
      </c>
      <c r="P1011" s="29">
        <v>0</v>
      </c>
      <c r="Q1011" s="29" t="s">
        <v>19389</v>
      </c>
      <c r="R1011" s="29" t="s">
        <v>8</v>
      </c>
      <c r="S1011" s="29" t="s">
        <v>8</v>
      </c>
      <c r="T1011" s="29" t="s">
        <v>8</v>
      </c>
      <c r="U1011" s="29" t="s">
        <v>8</v>
      </c>
      <c r="V1011" s="29" t="s">
        <v>8</v>
      </c>
      <c r="W1011" s="29" t="s">
        <v>8</v>
      </c>
      <c r="X1011" s="29" t="s">
        <v>8</v>
      </c>
      <c r="Y1011" s="29" t="s">
        <v>8</v>
      </c>
      <c r="Z1011" s="29" t="s">
        <v>8</v>
      </c>
      <c r="AA1011" s="29" t="s">
        <v>8</v>
      </c>
      <c r="AB1011" s="29" t="s">
        <v>8</v>
      </c>
      <c r="AC1011" s="29" t="s">
        <v>8</v>
      </c>
      <c r="AD1011" s="29" t="s">
        <v>8</v>
      </c>
      <c r="AE1011" s="29" t="s">
        <v>8</v>
      </c>
      <c r="AF1011" s="29" t="s">
        <v>8</v>
      </c>
      <c r="AG1011" s="29">
        <v>1</v>
      </c>
      <c r="AH1011" s="29">
        <v>6</v>
      </c>
      <c r="AI1011" s="29" t="s">
        <v>3504</v>
      </c>
      <c r="AJ1011" s="29">
        <v>1</v>
      </c>
      <c r="AK1011" s="29" t="s">
        <v>18990</v>
      </c>
      <c r="AL1011" s="29" t="s">
        <v>18998</v>
      </c>
      <c r="AM1011" s="29" t="s">
        <v>8</v>
      </c>
      <c r="AN1011" s="29" t="s">
        <v>8</v>
      </c>
      <c r="AO1011" s="29" t="s">
        <v>8</v>
      </c>
      <c r="AP1011" s="29" t="s">
        <v>8</v>
      </c>
      <c r="AQ1011" s="29" t="s">
        <v>8</v>
      </c>
      <c r="AR1011" s="29" t="s">
        <v>8</v>
      </c>
      <c r="AS1011" s="29" t="s">
        <v>8</v>
      </c>
      <c r="AT1011" s="29" t="s">
        <v>8</v>
      </c>
      <c r="AU1011" s="29" t="s">
        <v>8</v>
      </c>
      <c r="AV1011" s="29" t="s">
        <v>8</v>
      </c>
      <c r="AW1011" s="29" t="s">
        <v>8</v>
      </c>
      <c r="AX1011" s="29" t="s">
        <v>8</v>
      </c>
      <c r="AY1011" s="29" t="s">
        <v>8</v>
      </c>
      <c r="AZ1011" s="29" t="s">
        <v>8</v>
      </c>
      <c r="BA1011" s="29" t="s">
        <v>8</v>
      </c>
      <c r="BB1011" s="29" t="s">
        <v>8</v>
      </c>
      <c r="BC1011" s="29" t="s">
        <v>8</v>
      </c>
      <c r="BD1011" s="29" t="s">
        <v>8</v>
      </c>
      <c r="BE1011" s="29" t="s">
        <v>8</v>
      </c>
      <c r="BF1011" s="29" t="s">
        <v>8</v>
      </c>
      <c r="BG1011" s="29" t="s">
        <v>8</v>
      </c>
      <c r="BH1011" s="29" t="s">
        <v>8</v>
      </c>
      <c r="BI1011" s="29" t="s">
        <v>8</v>
      </c>
      <c r="BJ1011" s="29" t="s">
        <v>8</v>
      </c>
      <c r="BK1011" s="29" t="s">
        <v>8</v>
      </c>
      <c r="BL1011" s="29" t="s">
        <v>8</v>
      </c>
      <c r="BM1011" s="29" t="s">
        <v>8</v>
      </c>
      <c r="BN1011" s="29" t="s">
        <v>8</v>
      </c>
      <c r="BO1011" s="29" t="s">
        <v>8</v>
      </c>
      <c r="BP1011" s="29" t="s">
        <v>8</v>
      </c>
      <c r="BQ1011" s="29" t="s">
        <v>8</v>
      </c>
      <c r="BR1011" s="29" t="s">
        <v>8</v>
      </c>
      <c r="BS1011" s="29" t="s">
        <v>18471</v>
      </c>
      <c r="BT1011" s="29" t="b">
        <v>0</v>
      </c>
      <c r="BU1011" s="29" t="b">
        <v>0</v>
      </c>
      <c r="BV1011" s="29" t="b">
        <v>0</v>
      </c>
      <c r="BW1011" s="29" t="b">
        <v>0</v>
      </c>
      <c r="BX1011" s="29" t="b">
        <v>0</v>
      </c>
      <c r="BY1011" s="29" t="b">
        <v>0</v>
      </c>
      <c r="BZ1011" s="29" t="b">
        <v>1</v>
      </c>
      <c r="CA1011" s="29" t="b">
        <v>1</v>
      </c>
      <c r="CB1011" s="29">
        <v>1</v>
      </c>
      <c r="CC1011" s="29" t="s">
        <v>18621</v>
      </c>
      <c r="CD1011" s="29" t="s">
        <v>18622</v>
      </c>
      <c r="CE1011" s="29" t="s">
        <v>18623</v>
      </c>
      <c r="CF1011" s="29" t="s">
        <v>18624</v>
      </c>
    </row>
    <row r="1012" spans="1:84" x14ac:dyDescent="0.25">
      <c r="A1012" s="29" t="s">
        <v>18484</v>
      </c>
      <c r="B1012" s="29">
        <v>310410942995952</v>
      </c>
      <c r="C1012" s="29">
        <v>8.9014103279429894E+19</v>
      </c>
      <c r="D1012" s="29">
        <v>353118083539513</v>
      </c>
      <c r="E1012" s="29">
        <v>66</v>
      </c>
      <c r="F1012" s="29">
        <v>8</v>
      </c>
      <c r="G1012" s="29">
        <v>1948</v>
      </c>
      <c r="H1012" s="29">
        <v>1948</v>
      </c>
      <c r="I1012" s="29" t="s">
        <v>18485</v>
      </c>
      <c r="J1012" s="29" t="s">
        <v>18486</v>
      </c>
      <c r="K1012" s="50">
        <v>2372376165718240</v>
      </c>
      <c r="L1012" s="50">
        <v>9042717024909990</v>
      </c>
      <c r="M1012" s="50">
        <v>-3.38238948298032E+16</v>
      </c>
      <c r="N1012" s="29" t="s">
        <v>18972</v>
      </c>
      <c r="O1012" s="29">
        <v>1</v>
      </c>
      <c r="P1012" s="29">
        <v>1</v>
      </c>
      <c r="Q1012" s="29" t="s">
        <v>8</v>
      </c>
      <c r="R1012" s="29">
        <v>1</v>
      </c>
      <c r="S1012" s="29">
        <v>3</v>
      </c>
      <c r="T1012" s="29" t="s">
        <v>8</v>
      </c>
      <c r="U1012" s="29">
        <v>40</v>
      </c>
      <c r="V1012" s="29" t="s">
        <v>8</v>
      </c>
      <c r="W1012" s="29" t="s">
        <v>8</v>
      </c>
      <c r="X1012" s="29" t="s">
        <v>8</v>
      </c>
      <c r="Y1012" s="29" t="s">
        <v>8</v>
      </c>
      <c r="Z1012" s="29" t="s">
        <v>8</v>
      </c>
      <c r="AA1012" s="29" t="s">
        <v>8</v>
      </c>
      <c r="AB1012" s="29" t="s">
        <v>8</v>
      </c>
      <c r="AC1012" s="29" t="s">
        <v>8</v>
      </c>
      <c r="AD1012" s="29" t="s">
        <v>8</v>
      </c>
      <c r="AE1012" s="29" t="s">
        <v>8</v>
      </c>
      <c r="AF1012" s="29" t="s">
        <v>8</v>
      </c>
      <c r="AG1012" s="29" t="s">
        <v>8</v>
      </c>
      <c r="AH1012" s="29" t="s">
        <v>8</v>
      </c>
      <c r="AI1012" s="29" t="s">
        <v>8</v>
      </c>
      <c r="AJ1012" s="29" t="s">
        <v>8</v>
      </c>
      <c r="AK1012" s="29" t="s">
        <v>8</v>
      </c>
      <c r="AL1012" s="29" t="s">
        <v>8</v>
      </c>
      <c r="AM1012" s="29" t="s">
        <v>8</v>
      </c>
      <c r="AN1012" s="29" t="s">
        <v>8</v>
      </c>
      <c r="AO1012" s="29" t="s">
        <v>8</v>
      </c>
      <c r="AP1012" s="29" t="s">
        <v>8</v>
      </c>
      <c r="AQ1012" s="29" t="s">
        <v>8</v>
      </c>
      <c r="AR1012" s="29" t="s">
        <v>8</v>
      </c>
      <c r="AS1012" s="29" t="s">
        <v>8</v>
      </c>
      <c r="AT1012" s="29" t="s">
        <v>8</v>
      </c>
      <c r="AU1012" s="29" t="s">
        <v>8</v>
      </c>
      <c r="AV1012" s="29" t="s">
        <v>8</v>
      </c>
      <c r="AW1012" s="29" t="s">
        <v>8</v>
      </c>
      <c r="AX1012" s="29" t="s">
        <v>8</v>
      </c>
      <c r="AY1012" s="29" t="s">
        <v>8</v>
      </c>
      <c r="AZ1012" s="29" t="s">
        <v>8</v>
      </c>
      <c r="BA1012" s="29" t="s">
        <v>8</v>
      </c>
      <c r="BB1012" s="29" t="s">
        <v>8</v>
      </c>
      <c r="BC1012" s="29" t="s">
        <v>8</v>
      </c>
      <c r="BD1012" s="29" t="s">
        <v>8</v>
      </c>
      <c r="BE1012" s="29" t="s">
        <v>8</v>
      </c>
      <c r="BF1012" s="29" t="s">
        <v>8</v>
      </c>
      <c r="BG1012" s="29" t="s">
        <v>8</v>
      </c>
      <c r="BH1012" s="29" t="s">
        <v>8</v>
      </c>
      <c r="BI1012" s="29" t="s">
        <v>8</v>
      </c>
      <c r="BJ1012" s="29" t="s">
        <v>8</v>
      </c>
      <c r="BK1012" s="29" t="s">
        <v>8</v>
      </c>
      <c r="BL1012" s="29" t="s">
        <v>8</v>
      </c>
      <c r="BM1012" s="29" t="s">
        <v>8</v>
      </c>
      <c r="BN1012" s="29" t="s">
        <v>8</v>
      </c>
      <c r="BO1012" s="29" t="s">
        <v>8</v>
      </c>
      <c r="BP1012" s="29" t="s">
        <v>8</v>
      </c>
      <c r="BQ1012" s="29" t="s">
        <v>8</v>
      </c>
      <c r="BR1012" s="29" t="s">
        <v>8</v>
      </c>
      <c r="BS1012" s="29" t="s">
        <v>18487</v>
      </c>
      <c r="BT1012" s="29" t="b">
        <v>0</v>
      </c>
      <c r="BU1012" s="29" t="b">
        <v>1</v>
      </c>
      <c r="BV1012" s="29" t="b">
        <v>0</v>
      </c>
      <c r="BW1012" s="29" t="b">
        <v>0</v>
      </c>
      <c r="BX1012" s="29" t="b">
        <v>0</v>
      </c>
      <c r="BY1012" s="29" t="b">
        <v>0</v>
      </c>
      <c r="BZ1012" s="29" t="b">
        <v>1</v>
      </c>
      <c r="CA1012" s="29" t="b">
        <v>0</v>
      </c>
      <c r="CB1012" s="29">
        <v>1</v>
      </c>
      <c r="CC1012" s="29" t="s">
        <v>18625</v>
      </c>
      <c r="CD1012" s="29" t="s">
        <v>18626</v>
      </c>
      <c r="CE1012" s="29" t="s">
        <v>18627</v>
      </c>
      <c r="CF1012" s="29" t="s">
        <v>18628</v>
      </c>
    </row>
    <row r="1013" spans="1:84" x14ac:dyDescent="0.25">
      <c r="A1013" s="29" t="s">
        <v>18535</v>
      </c>
      <c r="B1013" s="29">
        <v>310410937271141</v>
      </c>
      <c r="C1013" s="29">
        <v>8.9014103279372698E+19</v>
      </c>
      <c r="D1013" s="29">
        <v>353118083209307</v>
      </c>
      <c r="E1013" s="29">
        <v>66</v>
      </c>
      <c r="F1013" s="29">
        <v>1</v>
      </c>
      <c r="G1013" s="29">
        <v>1961</v>
      </c>
      <c r="H1013" s="29">
        <v>1961</v>
      </c>
      <c r="I1013" s="29" t="s">
        <v>18536</v>
      </c>
      <c r="J1013" s="29" t="s">
        <v>18537</v>
      </c>
      <c r="K1013" s="50">
        <v>2.37236544104792E+16</v>
      </c>
      <c r="L1013" s="50">
        <v>9042655937311430</v>
      </c>
      <c r="M1013" s="50">
        <v>-4169012797691420</v>
      </c>
      <c r="N1013" s="29" t="s">
        <v>18972</v>
      </c>
      <c r="O1013" s="29">
        <v>1</v>
      </c>
      <c r="P1013" s="29">
        <v>1</v>
      </c>
      <c r="Q1013" s="29" t="s">
        <v>19392</v>
      </c>
      <c r="R1013" s="29" t="s">
        <v>8</v>
      </c>
      <c r="S1013" s="29" t="s">
        <v>8</v>
      </c>
      <c r="T1013" s="29" t="s">
        <v>8</v>
      </c>
      <c r="U1013" s="29" t="s">
        <v>8</v>
      </c>
      <c r="V1013" s="29" t="s">
        <v>8</v>
      </c>
      <c r="W1013" s="29" t="s">
        <v>8</v>
      </c>
      <c r="X1013" s="29" t="s">
        <v>8</v>
      </c>
      <c r="Y1013" s="29" t="s">
        <v>8</v>
      </c>
      <c r="Z1013" s="29" t="s">
        <v>8</v>
      </c>
      <c r="AA1013" s="29" t="s">
        <v>8</v>
      </c>
      <c r="AB1013" s="29" t="s">
        <v>8</v>
      </c>
      <c r="AC1013" s="29" t="s">
        <v>8</v>
      </c>
      <c r="AD1013" s="29" t="s">
        <v>8</v>
      </c>
      <c r="AE1013" s="29" t="s">
        <v>8</v>
      </c>
      <c r="AF1013" s="29" t="s">
        <v>8</v>
      </c>
      <c r="AG1013" s="29" t="s">
        <v>8</v>
      </c>
      <c r="AH1013" s="29" t="s">
        <v>8</v>
      </c>
      <c r="AI1013" s="29" t="s">
        <v>8</v>
      </c>
      <c r="AJ1013" s="29" t="s">
        <v>8</v>
      </c>
      <c r="AK1013" s="29" t="s">
        <v>8</v>
      </c>
      <c r="AL1013" s="29" t="s">
        <v>8</v>
      </c>
      <c r="AM1013" s="29" t="s">
        <v>8</v>
      </c>
      <c r="AN1013" s="29" t="s">
        <v>8</v>
      </c>
      <c r="AO1013" s="29" t="s">
        <v>8</v>
      </c>
      <c r="AP1013" s="29" t="s">
        <v>8</v>
      </c>
      <c r="AQ1013" s="29" t="s">
        <v>8</v>
      </c>
      <c r="AR1013" s="29" t="s">
        <v>8</v>
      </c>
      <c r="AS1013" s="29" t="s">
        <v>8</v>
      </c>
      <c r="AT1013" s="29" t="s">
        <v>8</v>
      </c>
      <c r="AU1013" s="29" t="s">
        <v>8</v>
      </c>
      <c r="AV1013" s="29" t="s">
        <v>8</v>
      </c>
      <c r="AW1013" s="29" t="s">
        <v>8</v>
      </c>
      <c r="AX1013" s="29" t="s">
        <v>8</v>
      </c>
      <c r="AY1013" s="29" t="s">
        <v>8</v>
      </c>
      <c r="AZ1013" s="29" t="s">
        <v>8</v>
      </c>
      <c r="BA1013" s="29" t="s">
        <v>8</v>
      </c>
      <c r="BB1013" s="29" t="s">
        <v>8</v>
      </c>
      <c r="BC1013" s="29">
        <v>2</v>
      </c>
      <c r="BD1013" s="29">
        <v>1</v>
      </c>
      <c r="BE1013" s="29">
        <v>2</v>
      </c>
      <c r="BF1013" s="29">
        <v>1</v>
      </c>
      <c r="BG1013" s="29" t="s">
        <v>8</v>
      </c>
      <c r="BH1013" s="29">
        <v>1</v>
      </c>
      <c r="BI1013" s="29">
        <v>0</v>
      </c>
      <c r="BJ1013" s="29">
        <v>0</v>
      </c>
      <c r="BK1013" s="29">
        <v>0</v>
      </c>
      <c r="BL1013" s="29">
        <v>0</v>
      </c>
      <c r="BM1013" s="29">
        <v>0</v>
      </c>
      <c r="BN1013" s="29">
        <v>0</v>
      </c>
      <c r="BO1013" s="29">
        <v>0</v>
      </c>
      <c r="BP1013" s="29" t="s">
        <v>8</v>
      </c>
      <c r="BQ1013" s="29" t="s">
        <v>8</v>
      </c>
      <c r="BR1013" s="29" t="s">
        <v>8</v>
      </c>
      <c r="BS1013" s="29" t="s">
        <v>216</v>
      </c>
      <c r="BT1013" s="29" t="b">
        <v>0</v>
      </c>
      <c r="BU1013" s="29" t="b">
        <v>0</v>
      </c>
      <c r="BV1013" s="29" t="b">
        <v>0</v>
      </c>
      <c r="BW1013" s="29" t="b">
        <v>1</v>
      </c>
      <c r="BX1013" s="29" t="b">
        <v>1</v>
      </c>
      <c r="BY1013" s="29" t="b">
        <v>0</v>
      </c>
      <c r="BZ1013" s="29" t="b">
        <v>0</v>
      </c>
      <c r="CA1013" s="29" t="b">
        <v>0</v>
      </c>
      <c r="CB1013" s="29">
        <v>1</v>
      </c>
      <c r="CC1013" s="29" t="s">
        <v>18629</v>
      </c>
      <c r="CD1013" s="29" t="s">
        <v>18630</v>
      </c>
      <c r="CE1013" s="29" t="s">
        <v>18631</v>
      </c>
      <c r="CF1013" s="29" t="s">
        <v>18632</v>
      </c>
    </row>
    <row r="1014" spans="1:84" x14ac:dyDescent="0.25">
      <c r="A1014" s="29" t="s">
        <v>18514</v>
      </c>
      <c r="B1014" s="29">
        <v>310410942995952</v>
      </c>
      <c r="C1014" s="29">
        <v>8.9014103279429894E+19</v>
      </c>
      <c r="D1014" s="29">
        <v>353118083539513</v>
      </c>
      <c r="E1014" s="29">
        <v>66</v>
      </c>
      <c r="F1014" s="29">
        <v>6</v>
      </c>
      <c r="G1014" s="29">
        <v>1952</v>
      </c>
      <c r="H1014" s="29">
        <v>1952</v>
      </c>
      <c r="I1014" s="29" t="s">
        <v>18515</v>
      </c>
      <c r="J1014" s="29" t="s">
        <v>18516</v>
      </c>
      <c r="K1014" s="50">
        <v>2.37226950080353E+16</v>
      </c>
      <c r="L1014" s="50">
        <v>9042704681693760</v>
      </c>
      <c r="M1014" s="50">
        <v>-4193441751687470</v>
      </c>
      <c r="N1014" s="29" t="s">
        <v>18977</v>
      </c>
      <c r="O1014" s="29">
        <v>1</v>
      </c>
      <c r="P1014" s="29">
        <v>1</v>
      </c>
      <c r="Q1014" s="29" t="s">
        <v>19390</v>
      </c>
      <c r="R1014" s="29" t="s">
        <v>8</v>
      </c>
      <c r="S1014" s="29" t="s">
        <v>8</v>
      </c>
      <c r="T1014" s="29" t="s">
        <v>8</v>
      </c>
      <c r="U1014" s="29" t="s">
        <v>8</v>
      </c>
      <c r="V1014" s="29" t="s">
        <v>8</v>
      </c>
      <c r="W1014" s="29" t="s">
        <v>8</v>
      </c>
      <c r="X1014" s="29" t="s">
        <v>8</v>
      </c>
      <c r="Y1014" s="29" t="s">
        <v>8</v>
      </c>
      <c r="Z1014" s="29" t="s">
        <v>8</v>
      </c>
      <c r="AA1014" s="29" t="s">
        <v>8</v>
      </c>
      <c r="AB1014" s="29" t="s">
        <v>8</v>
      </c>
      <c r="AC1014" s="29">
        <v>15</v>
      </c>
      <c r="AD1014" s="29" t="s">
        <v>8</v>
      </c>
      <c r="AE1014" s="29" t="s">
        <v>8</v>
      </c>
      <c r="AF1014" s="29" t="s">
        <v>8</v>
      </c>
      <c r="AG1014" s="29" t="s">
        <v>8</v>
      </c>
      <c r="AH1014" s="29" t="s">
        <v>8</v>
      </c>
      <c r="AI1014" s="29" t="s">
        <v>8</v>
      </c>
      <c r="AJ1014" s="29" t="s">
        <v>8</v>
      </c>
      <c r="AK1014" s="29" t="s">
        <v>8</v>
      </c>
      <c r="AL1014" s="29" t="s">
        <v>8</v>
      </c>
      <c r="AM1014" s="29" t="s">
        <v>8</v>
      </c>
      <c r="AN1014" s="29" t="s">
        <v>8</v>
      </c>
      <c r="AO1014" s="29" t="s">
        <v>8</v>
      </c>
      <c r="AP1014" s="29" t="s">
        <v>8</v>
      </c>
      <c r="AQ1014" s="29" t="s">
        <v>8</v>
      </c>
      <c r="AR1014" s="29" t="s">
        <v>8</v>
      </c>
      <c r="AS1014" s="29" t="s">
        <v>8</v>
      </c>
      <c r="AT1014" s="29" t="s">
        <v>8</v>
      </c>
      <c r="AU1014" s="29" t="s">
        <v>8</v>
      </c>
      <c r="AV1014" s="29" t="s">
        <v>8</v>
      </c>
      <c r="AW1014" s="29" t="s">
        <v>8</v>
      </c>
      <c r="AX1014" s="29" t="s">
        <v>8</v>
      </c>
      <c r="AY1014" s="29" t="s">
        <v>8</v>
      </c>
      <c r="AZ1014" s="29" t="s">
        <v>8</v>
      </c>
      <c r="BA1014" s="29" t="s">
        <v>8</v>
      </c>
      <c r="BB1014" s="29" t="s">
        <v>8</v>
      </c>
      <c r="BC1014" s="29" t="s">
        <v>8</v>
      </c>
      <c r="BD1014" s="29" t="s">
        <v>8</v>
      </c>
      <c r="BE1014" s="29" t="s">
        <v>8</v>
      </c>
      <c r="BF1014" s="29" t="s">
        <v>8</v>
      </c>
      <c r="BG1014" s="29" t="s">
        <v>8</v>
      </c>
      <c r="BH1014" s="29" t="s">
        <v>8</v>
      </c>
      <c r="BI1014" s="29" t="s">
        <v>8</v>
      </c>
      <c r="BJ1014" s="29" t="s">
        <v>8</v>
      </c>
      <c r="BK1014" s="29" t="s">
        <v>8</v>
      </c>
      <c r="BL1014" s="29" t="s">
        <v>8</v>
      </c>
      <c r="BM1014" s="29" t="s">
        <v>8</v>
      </c>
      <c r="BN1014" s="29" t="s">
        <v>8</v>
      </c>
      <c r="BO1014" s="29" t="s">
        <v>8</v>
      </c>
      <c r="BP1014" s="29" t="s">
        <v>8</v>
      </c>
      <c r="BQ1014" s="29" t="s">
        <v>8</v>
      </c>
      <c r="BR1014" s="29" t="s">
        <v>8</v>
      </c>
      <c r="BS1014" s="29" t="s">
        <v>3505</v>
      </c>
      <c r="BT1014" s="29" t="b">
        <v>0</v>
      </c>
      <c r="BU1014" s="29" t="b">
        <v>1</v>
      </c>
      <c r="BV1014" s="29" t="b">
        <v>0</v>
      </c>
      <c r="BW1014" s="29" t="b">
        <v>0</v>
      </c>
      <c r="BX1014" s="29" t="b">
        <v>0</v>
      </c>
      <c r="BY1014" s="29" t="b">
        <v>0</v>
      </c>
      <c r="BZ1014" s="29" t="b">
        <v>1</v>
      </c>
      <c r="CA1014" s="29" t="b">
        <v>0</v>
      </c>
      <c r="CB1014" s="29">
        <v>1</v>
      </c>
      <c r="CC1014" s="29" t="s">
        <v>18633</v>
      </c>
      <c r="CD1014" s="29" t="s">
        <v>18634</v>
      </c>
      <c r="CE1014" s="29" t="s">
        <v>18635</v>
      </c>
      <c r="CF1014" s="29" t="s">
        <v>18636</v>
      </c>
    </row>
    <row r="1015" spans="1:84" x14ac:dyDescent="0.25">
      <c r="A1015" s="29" t="s">
        <v>18484</v>
      </c>
      <c r="B1015" s="29">
        <v>310410942995952</v>
      </c>
      <c r="C1015" s="29">
        <v>8.9014103279429894E+19</v>
      </c>
      <c r="D1015" s="29">
        <v>353118083539513</v>
      </c>
      <c r="E1015" s="29">
        <v>66</v>
      </c>
      <c r="F1015" s="29">
        <v>8</v>
      </c>
      <c r="G1015" s="29">
        <v>1948</v>
      </c>
      <c r="H1015" s="29">
        <v>1948</v>
      </c>
      <c r="I1015" s="29" t="s">
        <v>18485</v>
      </c>
      <c r="J1015" s="29" t="s">
        <v>18486</v>
      </c>
      <c r="K1015" s="50">
        <v>2372376165718240</v>
      </c>
      <c r="L1015" s="50">
        <v>9042717024909990</v>
      </c>
      <c r="M1015" s="50">
        <v>-3.38238948298032E+16</v>
      </c>
      <c r="N1015" s="29" t="s">
        <v>18972</v>
      </c>
      <c r="O1015" s="29">
        <v>1</v>
      </c>
      <c r="P1015" s="29">
        <v>1</v>
      </c>
      <c r="Q1015" s="29" t="s">
        <v>8</v>
      </c>
      <c r="R1015" s="29">
        <v>1</v>
      </c>
      <c r="S1015" s="29">
        <v>3</v>
      </c>
      <c r="T1015" s="29" t="s">
        <v>8</v>
      </c>
      <c r="U1015" s="29">
        <v>40</v>
      </c>
      <c r="V1015" s="29" t="s">
        <v>8</v>
      </c>
      <c r="W1015" s="29" t="s">
        <v>8</v>
      </c>
      <c r="X1015" s="29" t="s">
        <v>8</v>
      </c>
      <c r="Y1015" s="29" t="s">
        <v>8</v>
      </c>
      <c r="Z1015" s="29" t="s">
        <v>8</v>
      </c>
      <c r="AA1015" s="29" t="s">
        <v>8</v>
      </c>
      <c r="AB1015" s="29" t="s">
        <v>8</v>
      </c>
      <c r="AC1015" s="29" t="s">
        <v>8</v>
      </c>
      <c r="AD1015" s="29" t="s">
        <v>8</v>
      </c>
      <c r="AE1015" s="29" t="s">
        <v>8</v>
      </c>
      <c r="AF1015" s="29" t="s">
        <v>8</v>
      </c>
      <c r="AG1015" s="29" t="s">
        <v>8</v>
      </c>
      <c r="AH1015" s="29" t="s">
        <v>8</v>
      </c>
      <c r="AI1015" s="29" t="s">
        <v>8</v>
      </c>
      <c r="AJ1015" s="29" t="s">
        <v>8</v>
      </c>
      <c r="AK1015" s="29" t="s">
        <v>8</v>
      </c>
      <c r="AL1015" s="29" t="s">
        <v>8</v>
      </c>
      <c r="AM1015" s="29" t="s">
        <v>8</v>
      </c>
      <c r="AN1015" s="29" t="s">
        <v>8</v>
      </c>
      <c r="AO1015" s="29" t="s">
        <v>8</v>
      </c>
      <c r="AP1015" s="29" t="s">
        <v>8</v>
      </c>
      <c r="AQ1015" s="29" t="s">
        <v>8</v>
      </c>
      <c r="AR1015" s="29" t="s">
        <v>8</v>
      </c>
      <c r="AS1015" s="29" t="s">
        <v>8</v>
      </c>
      <c r="AT1015" s="29" t="s">
        <v>8</v>
      </c>
      <c r="AU1015" s="29" t="s">
        <v>8</v>
      </c>
      <c r="AV1015" s="29" t="s">
        <v>8</v>
      </c>
      <c r="AW1015" s="29" t="s">
        <v>8</v>
      </c>
      <c r="AX1015" s="29" t="s">
        <v>8</v>
      </c>
      <c r="AY1015" s="29" t="s">
        <v>8</v>
      </c>
      <c r="AZ1015" s="29" t="s">
        <v>8</v>
      </c>
      <c r="BA1015" s="29" t="s">
        <v>8</v>
      </c>
      <c r="BB1015" s="29" t="s">
        <v>8</v>
      </c>
      <c r="BC1015" s="29" t="s">
        <v>8</v>
      </c>
      <c r="BD1015" s="29" t="s">
        <v>8</v>
      </c>
      <c r="BE1015" s="29" t="s">
        <v>8</v>
      </c>
      <c r="BF1015" s="29" t="s">
        <v>8</v>
      </c>
      <c r="BG1015" s="29" t="s">
        <v>8</v>
      </c>
      <c r="BH1015" s="29" t="s">
        <v>8</v>
      </c>
      <c r="BI1015" s="29" t="s">
        <v>8</v>
      </c>
      <c r="BJ1015" s="29" t="s">
        <v>8</v>
      </c>
      <c r="BK1015" s="29" t="s">
        <v>8</v>
      </c>
      <c r="BL1015" s="29" t="s">
        <v>8</v>
      </c>
      <c r="BM1015" s="29" t="s">
        <v>8</v>
      </c>
      <c r="BN1015" s="29" t="s">
        <v>8</v>
      </c>
      <c r="BO1015" s="29" t="s">
        <v>8</v>
      </c>
      <c r="BP1015" s="29" t="s">
        <v>8</v>
      </c>
      <c r="BQ1015" s="29" t="s">
        <v>8</v>
      </c>
      <c r="BR1015" s="29" t="s">
        <v>8</v>
      </c>
      <c r="BS1015" s="29" t="s">
        <v>18487</v>
      </c>
      <c r="BT1015" s="29" t="b">
        <v>0</v>
      </c>
      <c r="BU1015" s="29" t="b">
        <v>1</v>
      </c>
      <c r="BV1015" s="29" t="b">
        <v>0</v>
      </c>
      <c r="BW1015" s="29" t="b">
        <v>0</v>
      </c>
      <c r="BX1015" s="29" t="b">
        <v>0</v>
      </c>
      <c r="BY1015" s="29" t="b">
        <v>0</v>
      </c>
      <c r="BZ1015" s="29" t="b">
        <v>1</v>
      </c>
      <c r="CA1015" s="29" t="b">
        <v>0</v>
      </c>
      <c r="CB1015" s="29">
        <v>1</v>
      </c>
      <c r="CC1015" s="29" t="s">
        <v>18637</v>
      </c>
      <c r="CD1015" s="29" t="s">
        <v>18638</v>
      </c>
      <c r="CE1015" s="29" t="s">
        <v>18639</v>
      </c>
      <c r="CF1015" s="29" t="s">
        <v>18636</v>
      </c>
    </row>
    <row r="1016" spans="1:84" x14ac:dyDescent="0.25">
      <c r="A1016" s="29" t="s">
        <v>18521</v>
      </c>
      <c r="B1016" s="29">
        <v>310410942995952</v>
      </c>
      <c r="C1016" s="29">
        <v>8.9014103279429894E+19</v>
      </c>
      <c r="D1016" s="29">
        <v>353118083539513</v>
      </c>
      <c r="E1016" s="29">
        <v>66</v>
      </c>
      <c r="F1016" s="29">
        <v>6</v>
      </c>
      <c r="G1016" s="29">
        <v>1953</v>
      </c>
      <c r="H1016" s="29">
        <v>1953</v>
      </c>
      <c r="I1016" s="29" t="s">
        <v>18522</v>
      </c>
      <c r="J1016" s="29" t="s">
        <v>18523</v>
      </c>
      <c r="K1016" s="50">
        <v>237234767822247</v>
      </c>
      <c r="L1016" s="50">
        <v>9042675227525140</v>
      </c>
      <c r="M1016" s="50">
        <v>-3933304544201230</v>
      </c>
      <c r="N1016" s="29" t="s">
        <v>18977</v>
      </c>
      <c r="O1016" s="29">
        <v>1</v>
      </c>
      <c r="P1016" s="29">
        <v>1</v>
      </c>
      <c r="Q1016" s="29" t="s">
        <v>19391</v>
      </c>
      <c r="R1016" s="29" t="s">
        <v>8</v>
      </c>
      <c r="S1016" s="29" t="s">
        <v>8</v>
      </c>
      <c r="T1016" s="29" t="s">
        <v>8</v>
      </c>
      <c r="U1016" s="29" t="s">
        <v>8</v>
      </c>
      <c r="V1016" s="29" t="s">
        <v>8</v>
      </c>
      <c r="W1016" s="29" t="s">
        <v>8</v>
      </c>
      <c r="X1016" s="29" t="s">
        <v>8</v>
      </c>
      <c r="Y1016" s="29" t="s">
        <v>8</v>
      </c>
      <c r="Z1016" s="29" t="s">
        <v>8</v>
      </c>
      <c r="AA1016" s="29" t="s">
        <v>8</v>
      </c>
      <c r="AB1016" s="29" t="s">
        <v>8</v>
      </c>
      <c r="AC1016" s="29">
        <v>20</v>
      </c>
      <c r="AD1016" s="29" t="s">
        <v>8</v>
      </c>
      <c r="AE1016" s="29" t="s">
        <v>8</v>
      </c>
      <c r="AF1016" s="29" t="s">
        <v>8</v>
      </c>
      <c r="AG1016" s="29" t="s">
        <v>8</v>
      </c>
      <c r="AH1016" s="29" t="s">
        <v>8</v>
      </c>
      <c r="AI1016" s="29" t="s">
        <v>8</v>
      </c>
      <c r="AJ1016" s="29" t="s">
        <v>8</v>
      </c>
      <c r="AK1016" s="29" t="s">
        <v>8</v>
      </c>
      <c r="AL1016" s="29" t="s">
        <v>8</v>
      </c>
      <c r="AM1016" s="29" t="s">
        <v>8</v>
      </c>
      <c r="AN1016" s="29" t="s">
        <v>8</v>
      </c>
      <c r="AO1016" s="29" t="s">
        <v>8</v>
      </c>
      <c r="AP1016" s="29" t="s">
        <v>8</v>
      </c>
      <c r="AQ1016" s="29" t="s">
        <v>8</v>
      </c>
      <c r="AR1016" s="29" t="s">
        <v>8</v>
      </c>
      <c r="AS1016" s="29" t="s">
        <v>8</v>
      </c>
      <c r="AT1016" s="29" t="s">
        <v>8</v>
      </c>
      <c r="AU1016" s="29" t="s">
        <v>8</v>
      </c>
      <c r="AV1016" s="29" t="s">
        <v>8</v>
      </c>
      <c r="AW1016" s="29" t="s">
        <v>8</v>
      </c>
      <c r="AX1016" s="29" t="s">
        <v>8</v>
      </c>
      <c r="AY1016" s="29" t="s">
        <v>8</v>
      </c>
      <c r="AZ1016" s="29" t="s">
        <v>8</v>
      </c>
      <c r="BA1016" s="29" t="s">
        <v>8</v>
      </c>
      <c r="BB1016" s="29" t="s">
        <v>8</v>
      </c>
      <c r="BC1016" s="29" t="s">
        <v>8</v>
      </c>
      <c r="BD1016" s="29" t="s">
        <v>8</v>
      </c>
      <c r="BE1016" s="29" t="s">
        <v>8</v>
      </c>
      <c r="BF1016" s="29" t="s">
        <v>8</v>
      </c>
      <c r="BG1016" s="29" t="s">
        <v>8</v>
      </c>
      <c r="BH1016" s="29" t="s">
        <v>8</v>
      </c>
      <c r="BI1016" s="29" t="s">
        <v>8</v>
      </c>
      <c r="BJ1016" s="29" t="s">
        <v>8</v>
      </c>
      <c r="BK1016" s="29" t="s">
        <v>8</v>
      </c>
      <c r="BL1016" s="29" t="s">
        <v>8</v>
      </c>
      <c r="BM1016" s="29" t="s">
        <v>8</v>
      </c>
      <c r="BN1016" s="29" t="s">
        <v>8</v>
      </c>
      <c r="BO1016" s="29" t="s">
        <v>8</v>
      </c>
      <c r="BP1016" s="29" t="s">
        <v>8</v>
      </c>
      <c r="BQ1016" s="29" t="s">
        <v>8</v>
      </c>
      <c r="BR1016" s="29" t="s">
        <v>8</v>
      </c>
      <c r="BS1016" s="29" t="s">
        <v>18524</v>
      </c>
      <c r="BT1016" s="29" t="b">
        <v>0</v>
      </c>
      <c r="BU1016" s="29" t="b">
        <v>1</v>
      </c>
      <c r="BV1016" s="29" t="b">
        <v>0</v>
      </c>
      <c r="BW1016" s="29" t="b">
        <v>0</v>
      </c>
      <c r="BX1016" s="29" t="b">
        <v>0</v>
      </c>
      <c r="BY1016" s="29" t="b">
        <v>0</v>
      </c>
      <c r="BZ1016" s="29" t="b">
        <v>1</v>
      </c>
      <c r="CA1016" s="29" t="b">
        <v>0</v>
      </c>
      <c r="CB1016" s="29">
        <v>1</v>
      </c>
      <c r="CC1016" s="29" t="s">
        <v>18640</v>
      </c>
      <c r="CD1016" s="29" t="s">
        <v>18641</v>
      </c>
      <c r="CE1016" s="29" t="s">
        <v>18642</v>
      </c>
      <c r="CF1016" s="29" t="s">
        <v>18643</v>
      </c>
    </row>
    <row r="1017" spans="1:84" x14ac:dyDescent="0.25">
      <c r="A1017" s="29" t="s">
        <v>18542</v>
      </c>
      <c r="B1017" s="29">
        <v>310410942995952</v>
      </c>
      <c r="C1017" s="29">
        <v>8.9014103279429894E+19</v>
      </c>
      <c r="D1017" s="29">
        <v>353118083539513</v>
      </c>
      <c r="E1017" s="29">
        <v>66</v>
      </c>
      <c r="F1017" s="29">
        <v>6</v>
      </c>
      <c r="G1017" s="29">
        <v>1954</v>
      </c>
      <c r="H1017" s="29">
        <v>1954</v>
      </c>
      <c r="I1017" s="29" t="s">
        <v>18543</v>
      </c>
      <c r="J1017" s="29" t="s">
        <v>18544</v>
      </c>
      <c r="K1017" s="50">
        <v>2.37238141359316E+16</v>
      </c>
      <c r="L1017" s="50">
        <v>9042575201482370</v>
      </c>
      <c r="M1017" s="50">
        <v>-4.46645883065386E+16</v>
      </c>
      <c r="N1017" s="29" t="s">
        <v>18972</v>
      </c>
      <c r="O1017" s="29">
        <v>1</v>
      </c>
      <c r="P1017" s="29">
        <v>1</v>
      </c>
      <c r="Q1017" s="29" t="s">
        <v>19393</v>
      </c>
      <c r="R1017" s="29" t="s">
        <v>8</v>
      </c>
      <c r="S1017" s="29" t="s">
        <v>8</v>
      </c>
      <c r="T1017" s="29" t="s">
        <v>8</v>
      </c>
      <c r="U1017" s="29" t="s">
        <v>8</v>
      </c>
      <c r="V1017" s="29" t="s">
        <v>8</v>
      </c>
      <c r="W1017" s="29" t="s">
        <v>8</v>
      </c>
      <c r="X1017" s="29" t="s">
        <v>8</v>
      </c>
      <c r="Y1017" s="29" t="s">
        <v>8</v>
      </c>
      <c r="Z1017" s="29" t="s">
        <v>8</v>
      </c>
      <c r="AA1017" s="29" t="s">
        <v>8</v>
      </c>
      <c r="AB1017" s="29" t="s">
        <v>8</v>
      </c>
      <c r="AC1017" s="29">
        <v>15</v>
      </c>
      <c r="AD1017" s="29" t="s">
        <v>8</v>
      </c>
      <c r="AE1017" s="29" t="s">
        <v>8</v>
      </c>
      <c r="AF1017" s="29" t="s">
        <v>8</v>
      </c>
      <c r="AG1017" s="29" t="s">
        <v>8</v>
      </c>
      <c r="AH1017" s="29" t="s">
        <v>8</v>
      </c>
      <c r="AI1017" s="29" t="s">
        <v>8</v>
      </c>
      <c r="AJ1017" s="29" t="s">
        <v>8</v>
      </c>
      <c r="AK1017" s="29" t="s">
        <v>8</v>
      </c>
      <c r="AL1017" s="29" t="s">
        <v>8</v>
      </c>
      <c r="AM1017" s="29" t="s">
        <v>8</v>
      </c>
      <c r="AN1017" s="29" t="s">
        <v>8</v>
      </c>
      <c r="AO1017" s="29" t="s">
        <v>8</v>
      </c>
      <c r="AP1017" s="29" t="s">
        <v>8</v>
      </c>
      <c r="AQ1017" s="29" t="s">
        <v>8</v>
      </c>
      <c r="AR1017" s="29" t="s">
        <v>8</v>
      </c>
      <c r="AS1017" s="29" t="s">
        <v>8</v>
      </c>
      <c r="AT1017" s="29" t="s">
        <v>8</v>
      </c>
      <c r="AU1017" s="29" t="s">
        <v>8</v>
      </c>
      <c r="AV1017" s="29" t="s">
        <v>8</v>
      </c>
      <c r="AW1017" s="29" t="s">
        <v>8</v>
      </c>
      <c r="AX1017" s="29" t="s">
        <v>8</v>
      </c>
      <c r="AY1017" s="29" t="s">
        <v>8</v>
      </c>
      <c r="AZ1017" s="29" t="s">
        <v>8</v>
      </c>
      <c r="BA1017" s="29" t="s">
        <v>8</v>
      </c>
      <c r="BB1017" s="29" t="s">
        <v>8</v>
      </c>
      <c r="BC1017" s="29" t="s">
        <v>8</v>
      </c>
      <c r="BD1017" s="29" t="s">
        <v>8</v>
      </c>
      <c r="BE1017" s="29" t="s">
        <v>8</v>
      </c>
      <c r="BF1017" s="29" t="s">
        <v>8</v>
      </c>
      <c r="BG1017" s="29" t="s">
        <v>8</v>
      </c>
      <c r="BH1017" s="29" t="s">
        <v>8</v>
      </c>
      <c r="BI1017" s="29" t="s">
        <v>8</v>
      </c>
      <c r="BJ1017" s="29" t="s">
        <v>8</v>
      </c>
      <c r="BK1017" s="29" t="s">
        <v>8</v>
      </c>
      <c r="BL1017" s="29" t="s">
        <v>8</v>
      </c>
      <c r="BM1017" s="29" t="s">
        <v>8</v>
      </c>
      <c r="BN1017" s="29" t="s">
        <v>8</v>
      </c>
      <c r="BO1017" s="29" t="s">
        <v>8</v>
      </c>
      <c r="BP1017" s="29" t="s">
        <v>8</v>
      </c>
      <c r="BQ1017" s="29" t="s">
        <v>8</v>
      </c>
      <c r="BR1017" s="29" t="s">
        <v>8</v>
      </c>
      <c r="BS1017" s="29" t="s">
        <v>216</v>
      </c>
      <c r="BT1017" s="29" t="b">
        <v>0</v>
      </c>
      <c r="BU1017" s="29" t="b">
        <v>1</v>
      </c>
      <c r="BV1017" s="29" t="b">
        <v>0</v>
      </c>
      <c r="BW1017" s="29" t="b">
        <v>0</v>
      </c>
      <c r="BX1017" s="29" t="b">
        <v>0</v>
      </c>
      <c r="BY1017" s="29" t="b">
        <v>0</v>
      </c>
      <c r="BZ1017" s="29" t="b">
        <v>1</v>
      </c>
      <c r="CA1017" s="29" t="b">
        <v>0</v>
      </c>
      <c r="CB1017" s="29">
        <v>1</v>
      </c>
      <c r="CC1017" s="29" t="s">
        <v>18644</v>
      </c>
      <c r="CD1017" s="29" t="s">
        <v>18645</v>
      </c>
      <c r="CE1017" s="29" t="s">
        <v>18646</v>
      </c>
      <c r="CF1017" s="29" t="s">
        <v>18647</v>
      </c>
    </row>
    <row r="1018" spans="1:84" x14ac:dyDescent="0.25">
      <c r="A1018" s="29" t="s">
        <v>18556</v>
      </c>
      <c r="B1018" s="29">
        <v>310410942995952</v>
      </c>
      <c r="C1018" s="29">
        <v>8.9014103279429894E+19</v>
      </c>
      <c r="D1018" s="29">
        <v>353118083539513</v>
      </c>
      <c r="E1018" s="29">
        <v>66</v>
      </c>
      <c r="F1018" s="29">
        <v>6</v>
      </c>
      <c r="G1018" s="29">
        <v>1964</v>
      </c>
      <c r="H1018" s="29">
        <v>1964</v>
      </c>
      <c r="I1018" s="29" t="s">
        <v>18557</v>
      </c>
      <c r="J1018" s="29" t="s">
        <v>18558</v>
      </c>
      <c r="K1018" s="50">
        <v>2372492396312530</v>
      </c>
      <c r="L1018" s="50">
        <v>9042635441955460</v>
      </c>
      <c r="M1018" s="50">
        <v>-4392129731423190</v>
      </c>
      <c r="N1018" s="29" t="s">
        <v>18972</v>
      </c>
      <c r="O1018" s="29">
        <v>1</v>
      </c>
      <c r="P1018" s="29">
        <v>1</v>
      </c>
      <c r="Q1018" s="29" t="s">
        <v>19395</v>
      </c>
      <c r="R1018" s="29" t="s">
        <v>8</v>
      </c>
      <c r="S1018" s="29" t="s">
        <v>8</v>
      </c>
      <c r="T1018" s="29" t="s">
        <v>8</v>
      </c>
      <c r="U1018" s="29" t="s">
        <v>8</v>
      </c>
      <c r="V1018" s="29" t="s">
        <v>8</v>
      </c>
      <c r="W1018" s="29" t="s">
        <v>8</v>
      </c>
      <c r="X1018" s="29" t="s">
        <v>8</v>
      </c>
      <c r="Y1018" s="29" t="s">
        <v>8</v>
      </c>
      <c r="Z1018" s="29" t="s">
        <v>8</v>
      </c>
      <c r="AA1018" s="29" t="s">
        <v>8</v>
      </c>
      <c r="AB1018" s="29" t="s">
        <v>8</v>
      </c>
      <c r="AC1018" s="29">
        <v>15</v>
      </c>
      <c r="AD1018" s="29" t="s">
        <v>8</v>
      </c>
      <c r="AE1018" s="29" t="s">
        <v>8</v>
      </c>
      <c r="AF1018" s="29" t="s">
        <v>8</v>
      </c>
      <c r="AG1018" s="29" t="s">
        <v>8</v>
      </c>
      <c r="AH1018" s="29" t="s">
        <v>8</v>
      </c>
      <c r="AI1018" s="29" t="s">
        <v>8</v>
      </c>
      <c r="AJ1018" s="29" t="s">
        <v>8</v>
      </c>
      <c r="AK1018" s="29" t="s">
        <v>8</v>
      </c>
      <c r="AL1018" s="29" t="s">
        <v>8</v>
      </c>
      <c r="AM1018" s="29" t="s">
        <v>8</v>
      </c>
      <c r="AN1018" s="29" t="s">
        <v>8</v>
      </c>
      <c r="AO1018" s="29" t="s">
        <v>8</v>
      </c>
      <c r="AP1018" s="29" t="s">
        <v>8</v>
      </c>
      <c r="AQ1018" s="29" t="s">
        <v>8</v>
      </c>
      <c r="AR1018" s="29" t="s">
        <v>8</v>
      </c>
      <c r="AS1018" s="29" t="s">
        <v>8</v>
      </c>
      <c r="AT1018" s="29" t="s">
        <v>8</v>
      </c>
      <c r="AU1018" s="29" t="s">
        <v>8</v>
      </c>
      <c r="AV1018" s="29" t="s">
        <v>8</v>
      </c>
      <c r="AW1018" s="29" t="s">
        <v>8</v>
      </c>
      <c r="AX1018" s="29" t="s">
        <v>8</v>
      </c>
      <c r="AY1018" s="29" t="s">
        <v>8</v>
      </c>
      <c r="AZ1018" s="29" t="s">
        <v>8</v>
      </c>
      <c r="BA1018" s="29" t="s">
        <v>8</v>
      </c>
      <c r="BB1018" s="29" t="s">
        <v>8</v>
      </c>
      <c r="BC1018" s="29" t="s">
        <v>8</v>
      </c>
      <c r="BD1018" s="29" t="s">
        <v>8</v>
      </c>
      <c r="BE1018" s="29" t="s">
        <v>8</v>
      </c>
      <c r="BF1018" s="29" t="s">
        <v>8</v>
      </c>
      <c r="BG1018" s="29" t="s">
        <v>8</v>
      </c>
      <c r="BH1018" s="29" t="s">
        <v>8</v>
      </c>
      <c r="BI1018" s="29" t="s">
        <v>8</v>
      </c>
      <c r="BJ1018" s="29" t="s">
        <v>8</v>
      </c>
      <c r="BK1018" s="29" t="s">
        <v>8</v>
      </c>
      <c r="BL1018" s="29" t="s">
        <v>8</v>
      </c>
      <c r="BM1018" s="29" t="s">
        <v>8</v>
      </c>
      <c r="BN1018" s="29" t="s">
        <v>8</v>
      </c>
      <c r="BO1018" s="29" t="s">
        <v>8</v>
      </c>
      <c r="BP1018" s="29" t="s">
        <v>8</v>
      </c>
      <c r="BQ1018" s="29" t="s">
        <v>8</v>
      </c>
      <c r="BR1018" s="29" t="s">
        <v>8</v>
      </c>
      <c r="BS1018" s="29" t="s">
        <v>18559</v>
      </c>
      <c r="BT1018" s="29" t="b">
        <v>0</v>
      </c>
      <c r="BU1018" s="29" t="b">
        <v>1</v>
      </c>
      <c r="BV1018" s="29" t="b">
        <v>0</v>
      </c>
      <c r="BW1018" s="29" t="b">
        <v>0</v>
      </c>
      <c r="BX1018" s="29" t="b">
        <v>0</v>
      </c>
      <c r="BY1018" s="29" t="b">
        <v>0</v>
      </c>
      <c r="BZ1018" s="29" t="b">
        <v>1</v>
      </c>
      <c r="CA1018" s="29" t="b">
        <v>0</v>
      </c>
      <c r="CB1018" s="29">
        <v>1</v>
      </c>
      <c r="CC1018" s="29" t="s">
        <v>18648</v>
      </c>
      <c r="CD1018" s="29" t="s">
        <v>18649</v>
      </c>
      <c r="CE1018" s="29" t="s">
        <v>18650</v>
      </c>
      <c r="CF1018" s="29" t="s">
        <v>18651</v>
      </c>
    </row>
    <row r="1019" spans="1:84" x14ac:dyDescent="0.25">
      <c r="A1019" s="29" t="s">
        <v>18571</v>
      </c>
      <c r="B1019" s="29">
        <v>310410942995952</v>
      </c>
      <c r="C1019" s="29">
        <v>8.9014103279429894E+19</v>
      </c>
      <c r="D1019" s="29">
        <v>353118083539513</v>
      </c>
      <c r="E1019" s="29">
        <v>66</v>
      </c>
      <c r="F1019" s="29">
        <v>6</v>
      </c>
      <c r="G1019" s="29">
        <v>1965</v>
      </c>
      <c r="H1019" s="29">
        <v>1965</v>
      </c>
      <c r="I1019" s="29" t="s">
        <v>18572</v>
      </c>
      <c r="J1019" s="29" t="s">
        <v>18573</v>
      </c>
      <c r="K1019" s="50">
        <v>2373141505274600</v>
      </c>
      <c r="L1019" s="50">
        <v>9042542387134020</v>
      </c>
      <c r="M1019" s="50">
        <v>-4111794702483830</v>
      </c>
      <c r="N1019" s="29" t="s">
        <v>18977</v>
      </c>
      <c r="O1019" s="29">
        <v>1</v>
      </c>
      <c r="P1019" s="29">
        <v>1</v>
      </c>
      <c r="Q1019" s="29" t="s">
        <v>19397</v>
      </c>
      <c r="R1019" s="29" t="s">
        <v>8</v>
      </c>
      <c r="S1019" s="29" t="s">
        <v>8</v>
      </c>
      <c r="T1019" s="29" t="s">
        <v>8</v>
      </c>
      <c r="U1019" s="29" t="s">
        <v>8</v>
      </c>
      <c r="V1019" s="29" t="s">
        <v>8</v>
      </c>
      <c r="W1019" s="29" t="s">
        <v>8</v>
      </c>
      <c r="X1019" s="29" t="s">
        <v>8</v>
      </c>
      <c r="Y1019" s="29" t="s">
        <v>8</v>
      </c>
      <c r="Z1019" s="29" t="s">
        <v>8</v>
      </c>
      <c r="AA1019" s="29" t="s">
        <v>8</v>
      </c>
      <c r="AB1019" s="29" t="s">
        <v>8</v>
      </c>
      <c r="AC1019" s="29">
        <v>20</v>
      </c>
      <c r="AD1019" s="29" t="s">
        <v>8</v>
      </c>
      <c r="AE1019" s="29" t="s">
        <v>8</v>
      </c>
      <c r="AF1019" s="29" t="s">
        <v>8</v>
      </c>
      <c r="AG1019" s="29" t="s">
        <v>8</v>
      </c>
      <c r="AH1019" s="29" t="s">
        <v>8</v>
      </c>
      <c r="AI1019" s="29" t="s">
        <v>8</v>
      </c>
      <c r="AJ1019" s="29" t="s">
        <v>8</v>
      </c>
      <c r="AK1019" s="29" t="s">
        <v>8</v>
      </c>
      <c r="AL1019" s="29" t="s">
        <v>8</v>
      </c>
      <c r="AM1019" s="29" t="s">
        <v>8</v>
      </c>
      <c r="AN1019" s="29" t="s">
        <v>8</v>
      </c>
      <c r="AO1019" s="29" t="s">
        <v>8</v>
      </c>
      <c r="AP1019" s="29" t="s">
        <v>8</v>
      </c>
      <c r="AQ1019" s="29" t="s">
        <v>8</v>
      </c>
      <c r="AR1019" s="29" t="s">
        <v>8</v>
      </c>
      <c r="AS1019" s="29" t="s">
        <v>8</v>
      </c>
      <c r="AT1019" s="29" t="s">
        <v>8</v>
      </c>
      <c r="AU1019" s="29" t="s">
        <v>8</v>
      </c>
      <c r="AV1019" s="29" t="s">
        <v>8</v>
      </c>
      <c r="AW1019" s="29" t="s">
        <v>8</v>
      </c>
      <c r="AX1019" s="29" t="s">
        <v>8</v>
      </c>
      <c r="AY1019" s="29" t="s">
        <v>8</v>
      </c>
      <c r="AZ1019" s="29" t="s">
        <v>8</v>
      </c>
      <c r="BA1019" s="29" t="s">
        <v>8</v>
      </c>
      <c r="BB1019" s="29" t="s">
        <v>8</v>
      </c>
      <c r="BC1019" s="29" t="s">
        <v>8</v>
      </c>
      <c r="BD1019" s="29" t="s">
        <v>8</v>
      </c>
      <c r="BE1019" s="29" t="s">
        <v>8</v>
      </c>
      <c r="BF1019" s="29" t="s">
        <v>8</v>
      </c>
      <c r="BG1019" s="29" t="s">
        <v>8</v>
      </c>
      <c r="BH1019" s="29" t="s">
        <v>8</v>
      </c>
      <c r="BI1019" s="29" t="s">
        <v>8</v>
      </c>
      <c r="BJ1019" s="29" t="s">
        <v>8</v>
      </c>
      <c r="BK1019" s="29" t="s">
        <v>8</v>
      </c>
      <c r="BL1019" s="29" t="s">
        <v>8</v>
      </c>
      <c r="BM1019" s="29" t="s">
        <v>8</v>
      </c>
      <c r="BN1019" s="29" t="s">
        <v>8</v>
      </c>
      <c r="BO1019" s="29" t="s">
        <v>8</v>
      </c>
      <c r="BP1019" s="29" t="s">
        <v>8</v>
      </c>
      <c r="BQ1019" s="29" t="s">
        <v>8</v>
      </c>
      <c r="BR1019" s="29" t="s">
        <v>8</v>
      </c>
      <c r="BS1019" s="29" t="s">
        <v>1001</v>
      </c>
      <c r="BT1019" s="29" t="b">
        <v>0</v>
      </c>
      <c r="BU1019" s="29" t="b">
        <v>1</v>
      </c>
      <c r="BV1019" s="29" t="b">
        <v>0</v>
      </c>
      <c r="BW1019" s="29" t="b">
        <v>0</v>
      </c>
      <c r="BX1019" s="29" t="b">
        <v>0</v>
      </c>
      <c r="BY1019" s="29" t="b">
        <v>0</v>
      </c>
      <c r="BZ1019" s="29" t="b">
        <v>1</v>
      </c>
      <c r="CA1019" s="29" t="b">
        <v>0</v>
      </c>
      <c r="CB1019" s="29">
        <v>1</v>
      </c>
      <c r="CC1019" s="29" t="s">
        <v>18652</v>
      </c>
      <c r="CD1019" s="29" t="s">
        <v>18653</v>
      </c>
      <c r="CE1019" s="29" t="s">
        <v>18654</v>
      </c>
      <c r="CF1019" s="29" t="s">
        <v>18655</v>
      </c>
    </row>
    <row r="1020" spans="1:84" x14ac:dyDescent="0.25">
      <c r="A1020" s="29" t="s">
        <v>18578</v>
      </c>
      <c r="B1020" s="29">
        <v>310410942995952</v>
      </c>
      <c r="C1020" s="29">
        <v>8.9014103279429894E+19</v>
      </c>
      <c r="D1020" s="29">
        <v>353118083539513</v>
      </c>
      <c r="E1020" s="29">
        <v>66</v>
      </c>
      <c r="F1020" s="29">
        <v>6</v>
      </c>
      <c r="G1020" s="29">
        <v>1966</v>
      </c>
      <c r="H1020" s="29">
        <v>1966</v>
      </c>
      <c r="I1020" s="29" t="s">
        <v>18579</v>
      </c>
      <c r="J1020" s="29" t="s">
        <v>18580</v>
      </c>
      <c r="K1020" s="50">
        <v>2.37327962037194E+16</v>
      </c>
      <c r="L1020" s="50">
        <v>9042515917659580</v>
      </c>
      <c r="M1020" s="50">
        <v>-3510615836927530</v>
      </c>
      <c r="N1020" s="29" t="s">
        <v>18972</v>
      </c>
      <c r="O1020" s="29">
        <v>1</v>
      </c>
      <c r="P1020" s="29">
        <v>1</v>
      </c>
      <c r="Q1020" s="29" t="s">
        <v>19204</v>
      </c>
      <c r="R1020" s="29" t="s">
        <v>8</v>
      </c>
      <c r="S1020" s="29" t="s">
        <v>8</v>
      </c>
      <c r="T1020" s="29" t="s">
        <v>8</v>
      </c>
      <c r="U1020" s="29" t="s">
        <v>8</v>
      </c>
      <c r="V1020" s="29" t="s">
        <v>8</v>
      </c>
      <c r="W1020" s="29" t="s">
        <v>8</v>
      </c>
      <c r="X1020" s="29" t="s">
        <v>8</v>
      </c>
      <c r="Y1020" s="29" t="s">
        <v>8</v>
      </c>
      <c r="Z1020" s="29" t="s">
        <v>8</v>
      </c>
      <c r="AA1020" s="29" t="s">
        <v>8</v>
      </c>
      <c r="AB1020" s="29" t="s">
        <v>8</v>
      </c>
      <c r="AC1020" s="29">
        <v>25</v>
      </c>
      <c r="AD1020" s="29" t="s">
        <v>8</v>
      </c>
      <c r="AE1020" s="29" t="s">
        <v>8</v>
      </c>
      <c r="AF1020" s="29" t="s">
        <v>8</v>
      </c>
      <c r="AG1020" s="29" t="s">
        <v>8</v>
      </c>
      <c r="AH1020" s="29" t="s">
        <v>8</v>
      </c>
      <c r="AI1020" s="29" t="s">
        <v>8</v>
      </c>
      <c r="AJ1020" s="29" t="s">
        <v>8</v>
      </c>
      <c r="AK1020" s="29" t="s">
        <v>8</v>
      </c>
      <c r="AL1020" s="29" t="s">
        <v>8</v>
      </c>
      <c r="AM1020" s="29" t="s">
        <v>8</v>
      </c>
      <c r="AN1020" s="29" t="s">
        <v>8</v>
      </c>
      <c r="AO1020" s="29" t="s">
        <v>8</v>
      </c>
      <c r="AP1020" s="29" t="s">
        <v>8</v>
      </c>
      <c r="AQ1020" s="29" t="s">
        <v>8</v>
      </c>
      <c r="AR1020" s="29" t="s">
        <v>8</v>
      </c>
      <c r="AS1020" s="29" t="s">
        <v>8</v>
      </c>
      <c r="AT1020" s="29" t="s">
        <v>8</v>
      </c>
      <c r="AU1020" s="29" t="s">
        <v>8</v>
      </c>
      <c r="AV1020" s="29" t="s">
        <v>8</v>
      </c>
      <c r="AW1020" s="29" t="s">
        <v>8</v>
      </c>
      <c r="AX1020" s="29" t="s">
        <v>8</v>
      </c>
      <c r="AY1020" s="29" t="s">
        <v>8</v>
      </c>
      <c r="AZ1020" s="29" t="s">
        <v>8</v>
      </c>
      <c r="BA1020" s="29" t="s">
        <v>8</v>
      </c>
      <c r="BB1020" s="29" t="s">
        <v>8</v>
      </c>
      <c r="BC1020" s="29" t="s">
        <v>8</v>
      </c>
      <c r="BD1020" s="29" t="s">
        <v>8</v>
      </c>
      <c r="BE1020" s="29" t="s">
        <v>8</v>
      </c>
      <c r="BF1020" s="29" t="s">
        <v>8</v>
      </c>
      <c r="BG1020" s="29" t="s">
        <v>8</v>
      </c>
      <c r="BH1020" s="29" t="s">
        <v>8</v>
      </c>
      <c r="BI1020" s="29" t="s">
        <v>8</v>
      </c>
      <c r="BJ1020" s="29" t="s">
        <v>8</v>
      </c>
      <c r="BK1020" s="29" t="s">
        <v>8</v>
      </c>
      <c r="BL1020" s="29" t="s">
        <v>8</v>
      </c>
      <c r="BM1020" s="29" t="s">
        <v>8</v>
      </c>
      <c r="BN1020" s="29" t="s">
        <v>8</v>
      </c>
      <c r="BO1020" s="29" t="s">
        <v>8</v>
      </c>
      <c r="BP1020" s="29" t="s">
        <v>8</v>
      </c>
      <c r="BQ1020" s="29" t="s">
        <v>8</v>
      </c>
      <c r="BR1020" s="29" t="s">
        <v>8</v>
      </c>
      <c r="BS1020" s="29" t="s">
        <v>3505</v>
      </c>
      <c r="BT1020" s="29" t="b">
        <v>0</v>
      </c>
      <c r="BU1020" s="29" t="b">
        <v>1</v>
      </c>
      <c r="BV1020" s="29" t="b">
        <v>0</v>
      </c>
      <c r="BW1020" s="29" t="b">
        <v>0</v>
      </c>
      <c r="BX1020" s="29" t="b">
        <v>0</v>
      </c>
      <c r="BY1020" s="29" t="b">
        <v>0</v>
      </c>
      <c r="BZ1020" s="29" t="b">
        <v>1</v>
      </c>
      <c r="CA1020" s="29" t="b">
        <v>0</v>
      </c>
      <c r="CB1020" s="29">
        <v>1</v>
      </c>
      <c r="CC1020" s="29" t="s">
        <v>18656</v>
      </c>
      <c r="CD1020" s="29" t="s">
        <v>18657</v>
      </c>
      <c r="CE1020" s="29" t="s">
        <v>18658</v>
      </c>
      <c r="CF1020" s="29" t="s">
        <v>18659</v>
      </c>
    </row>
    <row r="1021" spans="1:84" x14ac:dyDescent="0.25">
      <c r="A1021" s="29" t="s">
        <v>18584</v>
      </c>
      <c r="B1021" s="29">
        <v>310410942995952</v>
      </c>
      <c r="C1021" s="29">
        <v>8.9014103279429894E+19</v>
      </c>
      <c r="D1021" s="29">
        <v>353118083539513</v>
      </c>
      <c r="E1021" s="29">
        <v>66</v>
      </c>
      <c r="F1021" s="29">
        <v>6</v>
      </c>
      <c r="G1021" s="29">
        <v>1967</v>
      </c>
      <c r="H1021" s="29">
        <v>1967</v>
      </c>
      <c r="I1021" s="29" t="s">
        <v>18585</v>
      </c>
      <c r="J1021" s="29" t="s">
        <v>18586</v>
      </c>
      <c r="K1021" s="50">
        <v>2.37303358166835E+16</v>
      </c>
      <c r="L1021" s="50">
        <v>9042582304792870</v>
      </c>
      <c r="M1021" s="50">
        <v>-4595617216870710</v>
      </c>
      <c r="N1021" s="29" t="s">
        <v>18977</v>
      </c>
      <c r="O1021" s="29">
        <v>1</v>
      </c>
      <c r="P1021" s="29">
        <v>1</v>
      </c>
      <c r="Q1021" s="29" t="s">
        <v>18999</v>
      </c>
      <c r="R1021" s="29" t="s">
        <v>8</v>
      </c>
      <c r="S1021" s="29" t="s">
        <v>8</v>
      </c>
      <c r="T1021" s="29" t="s">
        <v>8</v>
      </c>
      <c r="U1021" s="29" t="s">
        <v>8</v>
      </c>
      <c r="V1021" s="29" t="s">
        <v>8</v>
      </c>
      <c r="W1021" s="29" t="s">
        <v>8</v>
      </c>
      <c r="X1021" s="29" t="s">
        <v>8</v>
      </c>
      <c r="Y1021" s="29" t="s">
        <v>8</v>
      </c>
      <c r="Z1021" s="29" t="s">
        <v>8</v>
      </c>
      <c r="AA1021" s="29" t="s">
        <v>8</v>
      </c>
      <c r="AB1021" s="29" t="s">
        <v>8</v>
      </c>
      <c r="AC1021" s="29">
        <v>28</v>
      </c>
      <c r="AD1021" s="29" t="s">
        <v>8</v>
      </c>
      <c r="AE1021" s="29" t="s">
        <v>8</v>
      </c>
      <c r="AF1021" s="29" t="s">
        <v>8</v>
      </c>
      <c r="AG1021" s="29" t="s">
        <v>8</v>
      </c>
      <c r="AH1021" s="29" t="s">
        <v>8</v>
      </c>
      <c r="AI1021" s="29" t="s">
        <v>8</v>
      </c>
      <c r="AJ1021" s="29" t="s">
        <v>8</v>
      </c>
      <c r="AK1021" s="29" t="s">
        <v>8</v>
      </c>
      <c r="AL1021" s="29" t="s">
        <v>8</v>
      </c>
      <c r="AM1021" s="29" t="s">
        <v>8</v>
      </c>
      <c r="AN1021" s="29" t="s">
        <v>8</v>
      </c>
      <c r="AO1021" s="29" t="s">
        <v>8</v>
      </c>
      <c r="AP1021" s="29" t="s">
        <v>8</v>
      </c>
      <c r="AQ1021" s="29" t="s">
        <v>8</v>
      </c>
      <c r="AR1021" s="29" t="s">
        <v>8</v>
      </c>
      <c r="AS1021" s="29" t="s">
        <v>8</v>
      </c>
      <c r="AT1021" s="29" t="s">
        <v>8</v>
      </c>
      <c r="AU1021" s="29" t="s">
        <v>8</v>
      </c>
      <c r="AV1021" s="29" t="s">
        <v>8</v>
      </c>
      <c r="AW1021" s="29" t="s">
        <v>8</v>
      </c>
      <c r="AX1021" s="29" t="s">
        <v>8</v>
      </c>
      <c r="AY1021" s="29" t="s">
        <v>8</v>
      </c>
      <c r="AZ1021" s="29" t="s">
        <v>8</v>
      </c>
      <c r="BA1021" s="29" t="s">
        <v>8</v>
      </c>
      <c r="BB1021" s="29" t="s">
        <v>8</v>
      </c>
      <c r="BC1021" s="29" t="s">
        <v>8</v>
      </c>
      <c r="BD1021" s="29" t="s">
        <v>8</v>
      </c>
      <c r="BE1021" s="29" t="s">
        <v>8</v>
      </c>
      <c r="BF1021" s="29" t="s">
        <v>8</v>
      </c>
      <c r="BG1021" s="29" t="s">
        <v>8</v>
      </c>
      <c r="BH1021" s="29" t="s">
        <v>8</v>
      </c>
      <c r="BI1021" s="29" t="s">
        <v>8</v>
      </c>
      <c r="BJ1021" s="29" t="s">
        <v>8</v>
      </c>
      <c r="BK1021" s="29" t="s">
        <v>8</v>
      </c>
      <c r="BL1021" s="29" t="s">
        <v>8</v>
      </c>
      <c r="BM1021" s="29" t="s">
        <v>8</v>
      </c>
      <c r="BN1021" s="29" t="s">
        <v>8</v>
      </c>
      <c r="BO1021" s="29" t="s">
        <v>8</v>
      </c>
      <c r="BP1021" s="29" t="s">
        <v>8</v>
      </c>
      <c r="BQ1021" s="29" t="s">
        <v>8</v>
      </c>
      <c r="BR1021" s="29" t="s">
        <v>8</v>
      </c>
      <c r="BS1021" s="29" t="s">
        <v>3505</v>
      </c>
      <c r="BT1021" s="29" t="b">
        <v>0</v>
      </c>
      <c r="BU1021" s="29" t="b">
        <v>1</v>
      </c>
      <c r="BV1021" s="29" t="b">
        <v>0</v>
      </c>
      <c r="BW1021" s="29" t="b">
        <v>0</v>
      </c>
      <c r="BX1021" s="29" t="b">
        <v>0</v>
      </c>
      <c r="BY1021" s="29" t="b">
        <v>0</v>
      </c>
      <c r="BZ1021" s="29" t="b">
        <v>1</v>
      </c>
      <c r="CA1021" s="29" t="b">
        <v>0</v>
      </c>
      <c r="CB1021" s="29">
        <v>1</v>
      </c>
      <c r="CC1021" s="29" t="s">
        <v>18660</v>
      </c>
      <c r="CD1021" s="29" t="s">
        <v>18661</v>
      </c>
      <c r="CE1021" s="29" t="s">
        <v>18662</v>
      </c>
      <c r="CF1021" s="29" t="s">
        <v>18663</v>
      </c>
    </row>
    <row r="1022" spans="1:84" x14ac:dyDescent="0.25">
      <c r="A1022" s="29" t="s">
        <v>18468</v>
      </c>
      <c r="B1022" s="29">
        <v>310410942995952</v>
      </c>
      <c r="C1022" s="29">
        <v>8.9014103279429894E+19</v>
      </c>
      <c r="D1022" s="29">
        <v>353118083539513</v>
      </c>
      <c r="E1022" s="29">
        <v>66</v>
      </c>
      <c r="F1022" s="29">
        <v>3</v>
      </c>
      <c r="G1022" s="29">
        <v>1906</v>
      </c>
      <c r="H1022" s="29">
        <v>1906</v>
      </c>
      <c r="I1022" s="29" t="s">
        <v>18469</v>
      </c>
      <c r="J1022" s="29" t="s">
        <v>18470</v>
      </c>
      <c r="K1022" s="50">
        <v>2373106468321900</v>
      </c>
      <c r="L1022" s="50">
        <v>9042544632790900</v>
      </c>
      <c r="M1022" s="50">
        <v>-3250652600846700</v>
      </c>
      <c r="N1022" s="29" t="s">
        <v>18977</v>
      </c>
      <c r="O1022" s="29">
        <v>1</v>
      </c>
      <c r="P1022" s="29">
        <v>0</v>
      </c>
      <c r="Q1022" s="29" t="s">
        <v>19389</v>
      </c>
      <c r="R1022" s="29" t="s">
        <v>8</v>
      </c>
      <c r="S1022" s="29" t="s">
        <v>8</v>
      </c>
      <c r="T1022" s="29" t="s">
        <v>8</v>
      </c>
      <c r="U1022" s="29" t="s">
        <v>8</v>
      </c>
      <c r="V1022" s="29" t="s">
        <v>8</v>
      </c>
      <c r="W1022" s="29" t="s">
        <v>8</v>
      </c>
      <c r="X1022" s="29" t="s">
        <v>8</v>
      </c>
      <c r="Y1022" s="29" t="s">
        <v>8</v>
      </c>
      <c r="Z1022" s="29" t="s">
        <v>8</v>
      </c>
      <c r="AA1022" s="29" t="s">
        <v>8</v>
      </c>
      <c r="AB1022" s="29" t="s">
        <v>8</v>
      </c>
      <c r="AC1022" s="29" t="s">
        <v>8</v>
      </c>
      <c r="AD1022" s="29" t="s">
        <v>8</v>
      </c>
      <c r="AE1022" s="29" t="s">
        <v>8</v>
      </c>
      <c r="AF1022" s="29" t="s">
        <v>8</v>
      </c>
      <c r="AG1022" s="29">
        <v>1</v>
      </c>
      <c r="AH1022" s="29">
        <v>6</v>
      </c>
      <c r="AI1022" s="29" t="s">
        <v>3504</v>
      </c>
      <c r="AJ1022" s="29">
        <v>1</v>
      </c>
      <c r="AK1022" s="29" t="s">
        <v>18990</v>
      </c>
      <c r="AL1022" s="29" t="s">
        <v>18998</v>
      </c>
      <c r="AM1022" s="29" t="s">
        <v>8</v>
      </c>
      <c r="AN1022" s="29" t="s">
        <v>8</v>
      </c>
      <c r="AO1022" s="29" t="s">
        <v>8</v>
      </c>
      <c r="AP1022" s="29" t="s">
        <v>8</v>
      </c>
      <c r="AQ1022" s="29" t="s">
        <v>8</v>
      </c>
      <c r="AR1022" s="29" t="s">
        <v>8</v>
      </c>
      <c r="AS1022" s="29" t="s">
        <v>8</v>
      </c>
      <c r="AT1022" s="29" t="s">
        <v>8</v>
      </c>
      <c r="AU1022" s="29" t="s">
        <v>8</v>
      </c>
      <c r="AV1022" s="29" t="s">
        <v>8</v>
      </c>
      <c r="AW1022" s="29" t="s">
        <v>8</v>
      </c>
      <c r="AX1022" s="29" t="s">
        <v>8</v>
      </c>
      <c r="AY1022" s="29" t="s">
        <v>8</v>
      </c>
      <c r="AZ1022" s="29" t="s">
        <v>8</v>
      </c>
      <c r="BA1022" s="29" t="s">
        <v>8</v>
      </c>
      <c r="BB1022" s="29" t="s">
        <v>8</v>
      </c>
      <c r="BC1022" s="29" t="s">
        <v>8</v>
      </c>
      <c r="BD1022" s="29" t="s">
        <v>8</v>
      </c>
      <c r="BE1022" s="29" t="s">
        <v>8</v>
      </c>
      <c r="BF1022" s="29" t="s">
        <v>8</v>
      </c>
      <c r="BG1022" s="29" t="s">
        <v>8</v>
      </c>
      <c r="BH1022" s="29" t="s">
        <v>8</v>
      </c>
      <c r="BI1022" s="29" t="s">
        <v>8</v>
      </c>
      <c r="BJ1022" s="29" t="s">
        <v>8</v>
      </c>
      <c r="BK1022" s="29" t="s">
        <v>8</v>
      </c>
      <c r="BL1022" s="29" t="s">
        <v>8</v>
      </c>
      <c r="BM1022" s="29" t="s">
        <v>8</v>
      </c>
      <c r="BN1022" s="29" t="s">
        <v>8</v>
      </c>
      <c r="BO1022" s="29" t="s">
        <v>8</v>
      </c>
      <c r="BP1022" s="29" t="s">
        <v>8</v>
      </c>
      <c r="BQ1022" s="29" t="s">
        <v>8</v>
      </c>
      <c r="BR1022" s="29" t="s">
        <v>8</v>
      </c>
      <c r="BS1022" s="29" t="s">
        <v>18471</v>
      </c>
      <c r="BT1022" s="29" t="b">
        <v>0</v>
      </c>
      <c r="BU1022" s="29" t="b">
        <v>0</v>
      </c>
      <c r="BV1022" s="29" t="b">
        <v>0</v>
      </c>
      <c r="BW1022" s="29" t="b">
        <v>0</v>
      </c>
      <c r="BX1022" s="29" t="b">
        <v>0</v>
      </c>
      <c r="BY1022" s="29" t="b">
        <v>0</v>
      </c>
      <c r="BZ1022" s="29" t="b">
        <v>1</v>
      </c>
      <c r="CA1022" s="29" t="b">
        <v>1</v>
      </c>
      <c r="CB1022" s="29">
        <v>1</v>
      </c>
      <c r="CC1022" s="29" t="s">
        <v>18664</v>
      </c>
      <c r="CD1022" s="29" t="s">
        <v>18665</v>
      </c>
      <c r="CE1022" s="29" t="s">
        <v>18666</v>
      </c>
      <c r="CF1022" s="29" t="s">
        <v>18667</v>
      </c>
    </row>
    <row r="1023" spans="1:84" x14ac:dyDescent="0.25">
      <c r="A1023" s="29" t="s">
        <v>18668</v>
      </c>
      <c r="B1023" s="29">
        <v>310410942995952</v>
      </c>
      <c r="C1023" s="29">
        <v>8.9014103279429894E+19</v>
      </c>
      <c r="D1023" s="29">
        <v>353118083539513</v>
      </c>
      <c r="E1023" s="29">
        <v>33</v>
      </c>
      <c r="F1023" s="29">
        <v>6</v>
      </c>
      <c r="G1023" s="29">
        <v>1991</v>
      </c>
      <c r="H1023" s="29">
        <v>1991</v>
      </c>
      <c r="I1023" s="29" t="s">
        <v>18669</v>
      </c>
      <c r="J1023" s="29" t="s">
        <v>18670</v>
      </c>
      <c r="K1023" s="50">
        <v>2.37830729468293E+16</v>
      </c>
      <c r="L1023" s="50">
        <v>9034309689285350</v>
      </c>
      <c r="M1023" s="50">
        <v>-4175096946909040</v>
      </c>
      <c r="N1023" s="29" t="s">
        <v>18972</v>
      </c>
      <c r="O1023" s="29">
        <v>2</v>
      </c>
      <c r="P1023" s="29">
        <v>1</v>
      </c>
      <c r="Q1023" s="29" t="s">
        <v>19399</v>
      </c>
      <c r="R1023" s="29" t="s">
        <v>8</v>
      </c>
      <c r="S1023" s="29" t="s">
        <v>8</v>
      </c>
      <c r="T1023" s="29" t="s">
        <v>8</v>
      </c>
      <c r="U1023" s="29" t="s">
        <v>8</v>
      </c>
      <c r="V1023" s="29" t="s">
        <v>8</v>
      </c>
      <c r="W1023" s="29" t="s">
        <v>8</v>
      </c>
      <c r="X1023" s="29" t="s">
        <v>8</v>
      </c>
      <c r="Y1023" s="29" t="s">
        <v>8</v>
      </c>
      <c r="Z1023" s="29" t="s">
        <v>8</v>
      </c>
      <c r="AA1023" s="29" t="s">
        <v>8</v>
      </c>
      <c r="AB1023" s="29" t="s">
        <v>8</v>
      </c>
      <c r="AC1023" s="29">
        <v>28</v>
      </c>
      <c r="AD1023" s="29" t="s">
        <v>8</v>
      </c>
      <c r="AE1023" s="29" t="s">
        <v>8</v>
      </c>
      <c r="AF1023" s="29" t="s">
        <v>8</v>
      </c>
      <c r="AG1023" s="29" t="s">
        <v>8</v>
      </c>
      <c r="AH1023" s="29" t="s">
        <v>8</v>
      </c>
      <c r="AI1023" s="29" t="s">
        <v>8</v>
      </c>
      <c r="AJ1023" s="29" t="s">
        <v>8</v>
      </c>
      <c r="AK1023" s="29" t="s">
        <v>8</v>
      </c>
      <c r="AL1023" s="29" t="s">
        <v>8</v>
      </c>
      <c r="AM1023" s="29" t="s">
        <v>8</v>
      </c>
      <c r="AN1023" s="29" t="s">
        <v>8</v>
      </c>
      <c r="AO1023" s="29" t="s">
        <v>8</v>
      </c>
      <c r="AP1023" s="29" t="s">
        <v>8</v>
      </c>
      <c r="AQ1023" s="29" t="s">
        <v>8</v>
      </c>
      <c r="AR1023" s="29" t="s">
        <v>8</v>
      </c>
      <c r="AS1023" s="29" t="s">
        <v>8</v>
      </c>
      <c r="AT1023" s="29" t="s">
        <v>8</v>
      </c>
      <c r="AU1023" s="29" t="s">
        <v>8</v>
      </c>
      <c r="AV1023" s="29" t="s">
        <v>8</v>
      </c>
      <c r="AW1023" s="29" t="s">
        <v>8</v>
      </c>
      <c r="AX1023" s="29" t="s">
        <v>8</v>
      </c>
      <c r="AY1023" s="29" t="s">
        <v>8</v>
      </c>
      <c r="AZ1023" s="29" t="s">
        <v>8</v>
      </c>
      <c r="BA1023" s="29" t="s">
        <v>8</v>
      </c>
      <c r="BB1023" s="29" t="s">
        <v>8</v>
      </c>
      <c r="BC1023" s="29" t="s">
        <v>8</v>
      </c>
      <c r="BD1023" s="29" t="s">
        <v>8</v>
      </c>
      <c r="BE1023" s="29" t="s">
        <v>8</v>
      </c>
      <c r="BF1023" s="29" t="s">
        <v>8</v>
      </c>
      <c r="BG1023" s="29" t="s">
        <v>8</v>
      </c>
      <c r="BH1023" s="29" t="s">
        <v>8</v>
      </c>
      <c r="BI1023" s="29" t="s">
        <v>8</v>
      </c>
      <c r="BJ1023" s="29" t="s">
        <v>8</v>
      </c>
      <c r="BK1023" s="29" t="s">
        <v>8</v>
      </c>
      <c r="BL1023" s="29" t="s">
        <v>8</v>
      </c>
      <c r="BM1023" s="29" t="s">
        <v>8</v>
      </c>
      <c r="BN1023" s="29" t="s">
        <v>8</v>
      </c>
      <c r="BO1023" s="29" t="s">
        <v>8</v>
      </c>
      <c r="BP1023" s="29" t="s">
        <v>8</v>
      </c>
      <c r="BQ1023" s="29" t="s">
        <v>8</v>
      </c>
      <c r="BR1023" s="29" t="s">
        <v>8</v>
      </c>
      <c r="BS1023" s="29" t="s">
        <v>18671</v>
      </c>
      <c r="BT1023" s="29" t="b">
        <v>0</v>
      </c>
      <c r="BU1023" s="29" t="b">
        <v>1</v>
      </c>
      <c r="BV1023" s="29" t="b">
        <v>0</v>
      </c>
      <c r="BW1023" s="29" t="b">
        <v>0</v>
      </c>
      <c r="BX1023" s="29" t="b">
        <v>0</v>
      </c>
      <c r="BY1023" s="29" t="b">
        <v>0</v>
      </c>
      <c r="BZ1023" s="29" t="b">
        <v>1</v>
      </c>
      <c r="CA1023" s="29" t="b">
        <v>0</v>
      </c>
      <c r="CB1023" s="29">
        <v>1</v>
      </c>
      <c r="CC1023" s="29" t="s">
        <v>18672</v>
      </c>
      <c r="CD1023" s="29" t="s">
        <v>18673</v>
      </c>
      <c r="CE1023" s="29" t="s">
        <v>18674</v>
      </c>
      <c r="CF1023" s="29" t="s">
        <v>18675</v>
      </c>
    </row>
    <row r="1024" spans="1:84" x14ac:dyDescent="0.25">
      <c r="A1024" s="29" t="s">
        <v>18668</v>
      </c>
      <c r="B1024" s="29">
        <v>310410942995952</v>
      </c>
      <c r="C1024" s="29">
        <v>8.9014103279429894E+19</v>
      </c>
      <c r="D1024" s="29">
        <v>353118083539513</v>
      </c>
      <c r="E1024" s="29">
        <v>33</v>
      </c>
      <c r="F1024" s="29">
        <v>6</v>
      </c>
      <c r="G1024" s="29">
        <v>1991</v>
      </c>
      <c r="H1024" s="29">
        <v>1991</v>
      </c>
      <c r="I1024" s="29" t="s">
        <v>18669</v>
      </c>
      <c r="J1024" s="29" t="s">
        <v>18670</v>
      </c>
      <c r="K1024" s="50">
        <v>2.37830729468293E+16</v>
      </c>
      <c r="L1024" s="50">
        <v>9034309689285350</v>
      </c>
      <c r="M1024" s="50">
        <v>-4175096946909040</v>
      </c>
      <c r="N1024" s="29" t="s">
        <v>18972</v>
      </c>
      <c r="O1024" s="29">
        <v>2</v>
      </c>
      <c r="P1024" s="29">
        <v>1</v>
      </c>
      <c r="Q1024" s="29" t="s">
        <v>19399</v>
      </c>
      <c r="R1024" s="29" t="s">
        <v>8</v>
      </c>
      <c r="S1024" s="29" t="s">
        <v>8</v>
      </c>
      <c r="T1024" s="29" t="s">
        <v>8</v>
      </c>
      <c r="U1024" s="29" t="s">
        <v>8</v>
      </c>
      <c r="V1024" s="29" t="s">
        <v>8</v>
      </c>
      <c r="W1024" s="29" t="s">
        <v>8</v>
      </c>
      <c r="X1024" s="29" t="s">
        <v>8</v>
      </c>
      <c r="Y1024" s="29" t="s">
        <v>8</v>
      </c>
      <c r="Z1024" s="29" t="s">
        <v>8</v>
      </c>
      <c r="AA1024" s="29" t="s">
        <v>8</v>
      </c>
      <c r="AB1024" s="29" t="s">
        <v>8</v>
      </c>
      <c r="AC1024" s="29">
        <v>28</v>
      </c>
      <c r="AD1024" s="29" t="s">
        <v>8</v>
      </c>
      <c r="AE1024" s="29" t="s">
        <v>8</v>
      </c>
      <c r="AF1024" s="29" t="s">
        <v>8</v>
      </c>
      <c r="AG1024" s="29" t="s">
        <v>8</v>
      </c>
      <c r="AH1024" s="29" t="s">
        <v>8</v>
      </c>
      <c r="AI1024" s="29" t="s">
        <v>8</v>
      </c>
      <c r="AJ1024" s="29" t="s">
        <v>8</v>
      </c>
      <c r="AK1024" s="29" t="s">
        <v>8</v>
      </c>
      <c r="AL1024" s="29" t="s">
        <v>8</v>
      </c>
      <c r="AM1024" s="29" t="s">
        <v>8</v>
      </c>
      <c r="AN1024" s="29" t="s">
        <v>8</v>
      </c>
      <c r="AO1024" s="29" t="s">
        <v>8</v>
      </c>
      <c r="AP1024" s="29" t="s">
        <v>8</v>
      </c>
      <c r="AQ1024" s="29" t="s">
        <v>8</v>
      </c>
      <c r="AR1024" s="29" t="s">
        <v>8</v>
      </c>
      <c r="AS1024" s="29" t="s">
        <v>8</v>
      </c>
      <c r="AT1024" s="29" t="s">
        <v>8</v>
      </c>
      <c r="AU1024" s="29" t="s">
        <v>8</v>
      </c>
      <c r="AV1024" s="29" t="s">
        <v>8</v>
      </c>
      <c r="AW1024" s="29" t="s">
        <v>8</v>
      </c>
      <c r="AX1024" s="29" t="s">
        <v>8</v>
      </c>
      <c r="AY1024" s="29" t="s">
        <v>8</v>
      </c>
      <c r="AZ1024" s="29" t="s">
        <v>8</v>
      </c>
      <c r="BA1024" s="29" t="s">
        <v>8</v>
      </c>
      <c r="BB1024" s="29" t="s">
        <v>8</v>
      </c>
      <c r="BC1024" s="29" t="s">
        <v>8</v>
      </c>
      <c r="BD1024" s="29" t="s">
        <v>8</v>
      </c>
      <c r="BE1024" s="29" t="s">
        <v>8</v>
      </c>
      <c r="BF1024" s="29" t="s">
        <v>8</v>
      </c>
      <c r="BG1024" s="29" t="s">
        <v>8</v>
      </c>
      <c r="BH1024" s="29" t="s">
        <v>8</v>
      </c>
      <c r="BI1024" s="29" t="s">
        <v>8</v>
      </c>
      <c r="BJ1024" s="29" t="s">
        <v>8</v>
      </c>
      <c r="BK1024" s="29" t="s">
        <v>8</v>
      </c>
      <c r="BL1024" s="29" t="s">
        <v>8</v>
      </c>
      <c r="BM1024" s="29" t="s">
        <v>8</v>
      </c>
      <c r="BN1024" s="29" t="s">
        <v>8</v>
      </c>
      <c r="BO1024" s="29" t="s">
        <v>8</v>
      </c>
      <c r="BP1024" s="29" t="s">
        <v>8</v>
      </c>
      <c r="BQ1024" s="29" t="s">
        <v>8</v>
      </c>
      <c r="BR1024" s="29" t="s">
        <v>8</v>
      </c>
      <c r="BS1024" s="29" t="s">
        <v>18671</v>
      </c>
      <c r="BT1024" s="29" t="b">
        <v>0</v>
      </c>
      <c r="BU1024" s="29" t="b">
        <v>1</v>
      </c>
      <c r="BV1024" s="29" t="b">
        <v>0</v>
      </c>
      <c r="BW1024" s="29" t="b">
        <v>0</v>
      </c>
      <c r="BX1024" s="29" t="b">
        <v>0</v>
      </c>
      <c r="BY1024" s="29" t="b">
        <v>0</v>
      </c>
      <c r="BZ1024" s="29" t="b">
        <v>1</v>
      </c>
      <c r="CA1024" s="29" t="b">
        <v>0</v>
      </c>
      <c r="CB1024" s="29">
        <v>1</v>
      </c>
      <c r="CC1024" s="29" t="s">
        <v>18676</v>
      </c>
      <c r="CD1024" s="29" t="s">
        <v>18677</v>
      </c>
      <c r="CE1024" s="29" t="s">
        <v>18678</v>
      </c>
      <c r="CF1024" s="29" t="s">
        <v>18679</v>
      </c>
    </row>
    <row r="1025" spans="1:84" x14ac:dyDescent="0.25">
      <c r="A1025" s="29" t="s">
        <v>18680</v>
      </c>
      <c r="B1025" s="29">
        <v>310410942995952</v>
      </c>
      <c r="C1025" s="29">
        <v>8.9014103279429894E+19</v>
      </c>
      <c r="D1025" s="29">
        <v>353118083539513</v>
      </c>
      <c r="E1025" s="29">
        <v>33</v>
      </c>
      <c r="F1025" s="29">
        <v>6</v>
      </c>
      <c r="G1025" s="29">
        <v>1992</v>
      </c>
      <c r="H1025" s="29">
        <v>1992</v>
      </c>
      <c r="I1025" s="29" t="s">
        <v>18681</v>
      </c>
      <c r="J1025" s="29" t="s">
        <v>18682</v>
      </c>
      <c r="K1025" s="50">
        <v>2378201723122210</v>
      </c>
      <c r="L1025" s="50">
        <v>9034376187036130</v>
      </c>
      <c r="M1025" s="50">
        <v>-411981555461532</v>
      </c>
      <c r="N1025" s="29" t="s">
        <v>18972</v>
      </c>
      <c r="O1025" s="29">
        <v>2</v>
      </c>
      <c r="P1025" s="29">
        <v>1</v>
      </c>
      <c r="Q1025" s="29" t="s">
        <v>19400</v>
      </c>
      <c r="R1025" s="29" t="s">
        <v>8</v>
      </c>
      <c r="S1025" s="29" t="s">
        <v>8</v>
      </c>
      <c r="T1025" s="29" t="s">
        <v>8</v>
      </c>
      <c r="U1025" s="29" t="s">
        <v>8</v>
      </c>
      <c r="V1025" s="29" t="s">
        <v>8</v>
      </c>
      <c r="W1025" s="29" t="s">
        <v>8</v>
      </c>
      <c r="X1025" s="29" t="s">
        <v>8</v>
      </c>
      <c r="Y1025" s="29" t="s">
        <v>8</v>
      </c>
      <c r="Z1025" s="29" t="s">
        <v>8</v>
      </c>
      <c r="AA1025" s="29" t="s">
        <v>8</v>
      </c>
      <c r="AB1025" s="29" t="s">
        <v>8</v>
      </c>
      <c r="AC1025" s="29">
        <v>20</v>
      </c>
      <c r="AD1025" s="29" t="s">
        <v>8</v>
      </c>
      <c r="AE1025" s="29" t="s">
        <v>8</v>
      </c>
      <c r="AF1025" s="29" t="s">
        <v>8</v>
      </c>
      <c r="AG1025" s="29" t="s">
        <v>8</v>
      </c>
      <c r="AH1025" s="29" t="s">
        <v>8</v>
      </c>
      <c r="AI1025" s="29" t="s">
        <v>8</v>
      </c>
      <c r="AJ1025" s="29" t="s">
        <v>8</v>
      </c>
      <c r="AK1025" s="29" t="s">
        <v>8</v>
      </c>
      <c r="AL1025" s="29" t="s">
        <v>8</v>
      </c>
      <c r="AM1025" s="29" t="s">
        <v>8</v>
      </c>
      <c r="AN1025" s="29" t="s">
        <v>8</v>
      </c>
      <c r="AO1025" s="29" t="s">
        <v>8</v>
      </c>
      <c r="AP1025" s="29" t="s">
        <v>8</v>
      </c>
      <c r="AQ1025" s="29" t="s">
        <v>8</v>
      </c>
      <c r="AR1025" s="29" t="s">
        <v>8</v>
      </c>
      <c r="AS1025" s="29" t="s">
        <v>8</v>
      </c>
      <c r="AT1025" s="29" t="s">
        <v>8</v>
      </c>
      <c r="AU1025" s="29" t="s">
        <v>8</v>
      </c>
      <c r="AV1025" s="29" t="s">
        <v>8</v>
      </c>
      <c r="AW1025" s="29" t="s">
        <v>8</v>
      </c>
      <c r="AX1025" s="29" t="s">
        <v>8</v>
      </c>
      <c r="AY1025" s="29" t="s">
        <v>8</v>
      </c>
      <c r="AZ1025" s="29" t="s">
        <v>8</v>
      </c>
      <c r="BA1025" s="29" t="s">
        <v>8</v>
      </c>
      <c r="BB1025" s="29" t="s">
        <v>8</v>
      </c>
      <c r="BC1025" s="29" t="s">
        <v>8</v>
      </c>
      <c r="BD1025" s="29" t="s">
        <v>8</v>
      </c>
      <c r="BE1025" s="29" t="s">
        <v>8</v>
      </c>
      <c r="BF1025" s="29" t="s">
        <v>8</v>
      </c>
      <c r="BG1025" s="29" t="s">
        <v>8</v>
      </c>
      <c r="BH1025" s="29" t="s">
        <v>8</v>
      </c>
      <c r="BI1025" s="29" t="s">
        <v>8</v>
      </c>
      <c r="BJ1025" s="29" t="s">
        <v>8</v>
      </c>
      <c r="BK1025" s="29" t="s">
        <v>8</v>
      </c>
      <c r="BL1025" s="29" t="s">
        <v>8</v>
      </c>
      <c r="BM1025" s="29" t="s">
        <v>8</v>
      </c>
      <c r="BN1025" s="29" t="s">
        <v>8</v>
      </c>
      <c r="BO1025" s="29" t="s">
        <v>8</v>
      </c>
      <c r="BP1025" s="29" t="s">
        <v>8</v>
      </c>
      <c r="BQ1025" s="29" t="s">
        <v>8</v>
      </c>
      <c r="BR1025" s="29" t="s">
        <v>8</v>
      </c>
      <c r="BS1025" s="29" t="s">
        <v>18683</v>
      </c>
      <c r="BT1025" s="29" t="b">
        <v>0</v>
      </c>
      <c r="BU1025" s="29" t="b">
        <v>1</v>
      </c>
      <c r="BV1025" s="29" t="b">
        <v>0</v>
      </c>
      <c r="BW1025" s="29" t="b">
        <v>0</v>
      </c>
      <c r="BX1025" s="29" t="b">
        <v>0</v>
      </c>
      <c r="BY1025" s="29" t="b">
        <v>0</v>
      </c>
      <c r="BZ1025" s="29" t="b">
        <v>1</v>
      </c>
      <c r="CA1025" s="29" t="b">
        <v>0</v>
      </c>
      <c r="CB1025" s="29">
        <v>1</v>
      </c>
      <c r="CC1025" s="29" t="s">
        <v>18684</v>
      </c>
      <c r="CD1025" s="29" t="s">
        <v>18685</v>
      </c>
      <c r="CE1025" s="29" t="s">
        <v>18686</v>
      </c>
      <c r="CF1025" s="29" t="s">
        <v>18687</v>
      </c>
    </row>
    <row r="1026" spans="1:84" x14ac:dyDescent="0.25">
      <c r="A1026" s="29" t="s">
        <v>18688</v>
      </c>
      <c r="B1026" s="29">
        <v>310410942995952</v>
      </c>
      <c r="C1026" s="29">
        <v>8.9014103279429894E+19</v>
      </c>
      <c r="D1026" s="29">
        <v>353118083539513</v>
      </c>
      <c r="E1026" s="29">
        <v>33</v>
      </c>
      <c r="F1026" s="29">
        <v>6</v>
      </c>
      <c r="G1026" s="29">
        <v>1993</v>
      </c>
      <c r="H1026" s="29">
        <v>1993</v>
      </c>
      <c r="I1026" s="29" t="s">
        <v>18689</v>
      </c>
      <c r="J1026" s="29" t="s">
        <v>18690</v>
      </c>
      <c r="K1026" s="50">
        <v>2.37822537007746E+16</v>
      </c>
      <c r="L1026" s="50">
        <v>9034337728288850</v>
      </c>
      <c r="M1026" s="50">
        <v>-3446211055086960</v>
      </c>
      <c r="N1026" s="29" t="s">
        <v>18972</v>
      </c>
      <c r="O1026" s="29">
        <v>1</v>
      </c>
      <c r="P1026" s="29">
        <v>1</v>
      </c>
      <c r="Q1026" s="29" t="s">
        <v>19401</v>
      </c>
      <c r="R1026" s="29" t="s">
        <v>8</v>
      </c>
      <c r="S1026" s="29" t="s">
        <v>8</v>
      </c>
      <c r="T1026" s="29" t="s">
        <v>8</v>
      </c>
      <c r="U1026" s="29" t="s">
        <v>8</v>
      </c>
      <c r="V1026" s="29" t="s">
        <v>8</v>
      </c>
      <c r="W1026" s="29" t="s">
        <v>8</v>
      </c>
      <c r="X1026" s="29" t="s">
        <v>8</v>
      </c>
      <c r="Y1026" s="29" t="s">
        <v>8</v>
      </c>
      <c r="Z1026" s="29" t="s">
        <v>8</v>
      </c>
      <c r="AA1026" s="29" t="s">
        <v>8</v>
      </c>
      <c r="AB1026" s="29" t="s">
        <v>8</v>
      </c>
      <c r="AC1026" s="29">
        <v>30</v>
      </c>
      <c r="AD1026" s="29" t="s">
        <v>8</v>
      </c>
      <c r="AE1026" s="29" t="s">
        <v>8</v>
      </c>
      <c r="AF1026" s="29" t="s">
        <v>8</v>
      </c>
      <c r="AG1026" s="29" t="s">
        <v>8</v>
      </c>
      <c r="AH1026" s="29" t="s">
        <v>8</v>
      </c>
      <c r="AI1026" s="29" t="s">
        <v>8</v>
      </c>
      <c r="AJ1026" s="29" t="s">
        <v>8</v>
      </c>
      <c r="AK1026" s="29" t="s">
        <v>8</v>
      </c>
      <c r="AL1026" s="29" t="s">
        <v>8</v>
      </c>
      <c r="AM1026" s="29" t="s">
        <v>8</v>
      </c>
      <c r="AN1026" s="29" t="s">
        <v>8</v>
      </c>
      <c r="AO1026" s="29" t="s">
        <v>8</v>
      </c>
      <c r="AP1026" s="29" t="s">
        <v>8</v>
      </c>
      <c r="AQ1026" s="29" t="s">
        <v>8</v>
      </c>
      <c r="AR1026" s="29" t="s">
        <v>8</v>
      </c>
      <c r="AS1026" s="29" t="s">
        <v>8</v>
      </c>
      <c r="AT1026" s="29" t="s">
        <v>8</v>
      </c>
      <c r="AU1026" s="29" t="s">
        <v>8</v>
      </c>
      <c r="AV1026" s="29" t="s">
        <v>8</v>
      </c>
      <c r="AW1026" s="29" t="s">
        <v>8</v>
      </c>
      <c r="AX1026" s="29" t="s">
        <v>8</v>
      </c>
      <c r="AY1026" s="29" t="s">
        <v>8</v>
      </c>
      <c r="AZ1026" s="29" t="s">
        <v>8</v>
      </c>
      <c r="BA1026" s="29" t="s">
        <v>8</v>
      </c>
      <c r="BB1026" s="29" t="s">
        <v>8</v>
      </c>
      <c r="BC1026" s="29" t="s">
        <v>8</v>
      </c>
      <c r="BD1026" s="29" t="s">
        <v>8</v>
      </c>
      <c r="BE1026" s="29" t="s">
        <v>8</v>
      </c>
      <c r="BF1026" s="29" t="s">
        <v>8</v>
      </c>
      <c r="BG1026" s="29" t="s">
        <v>8</v>
      </c>
      <c r="BH1026" s="29" t="s">
        <v>8</v>
      </c>
      <c r="BI1026" s="29" t="s">
        <v>8</v>
      </c>
      <c r="BJ1026" s="29" t="s">
        <v>8</v>
      </c>
      <c r="BK1026" s="29" t="s">
        <v>8</v>
      </c>
      <c r="BL1026" s="29" t="s">
        <v>8</v>
      </c>
      <c r="BM1026" s="29" t="s">
        <v>8</v>
      </c>
      <c r="BN1026" s="29" t="s">
        <v>8</v>
      </c>
      <c r="BO1026" s="29" t="s">
        <v>8</v>
      </c>
      <c r="BP1026" s="29" t="s">
        <v>8</v>
      </c>
      <c r="BQ1026" s="29" t="s">
        <v>8</v>
      </c>
      <c r="BR1026" s="29" t="s">
        <v>8</v>
      </c>
      <c r="BS1026" s="29" t="s">
        <v>18691</v>
      </c>
      <c r="BT1026" s="29" t="b">
        <v>0</v>
      </c>
      <c r="BU1026" s="29" t="b">
        <v>1</v>
      </c>
      <c r="BV1026" s="29" t="b">
        <v>0</v>
      </c>
      <c r="BW1026" s="29" t="b">
        <v>0</v>
      </c>
      <c r="BX1026" s="29" t="b">
        <v>0</v>
      </c>
      <c r="BY1026" s="29" t="b">
        <v>0</v>
      </c>
      <c r="BZ1026" s="29" t="b">
        <v>1</v>
      </c>
      <c r="CA1026" s="29" t="b">
        <v>0</v>
      </c>
      <c r="CB1026" s="29">
        <v>1</v>
      </c>
      <c r="CC1026" s="29" t="s">
        <v>18692</v>
      </c>
      <c r="CD1026" s="29" t="s">
        <v>18693</v>
      </c>
      <c r="CE1026" s="29" t="s">
        <v>18694</v>
      </c>
      <c r="CF1026" s="29" t="s">
        <v>18695</v>
      </c>
    </row>
    <row r="1027" spans="1:84" x14ac:dyDescent="0.25">
      <c r="A1027" s="29" t="s">
        <v>18696</v>
      </c>
      <c r="B1027" s="29">
        <v>310410942995952</v>
      </c>
      <c r="C1027" s="29">
        <v>8.9014103279429894E+19</v>
      </c>
      <c r="D1027" s="29">
        <v>353118083539513</v>
      </c>
      <c r="E1027" s="29">
        <v>33</v>
      </c>
      <c r="F1027" s="29">
        <v>6</v>
      </c>
      <c r="G1027" s="29">
        <v>1994</v>
      </c>
      <c r="H1027" s="29">
        <v>1994</v>
      </c>
      <c r="I1027" s="29" t="s">
        <v>18697</v>
      </c>
      <c r="J1027" s="29" t="s">
        <v>18698</v>
      </c>
      <c r="K1027" s="50">
        <v>2378284555419330</v>
      </c>
      <c r="L1027" s="50">
        <v>9034078652645850</v>
      </c>
      <c r="M1027" s="50">
        <v>-4583909428535240</v>
      </c>
      <c r="N1027" s="29" t="s">
        <v>18972</v>
      </c>
      <c r="O1027" s="29">
        <v>1</v>
      </c>
      <c r="P1027" s="29">
        <v>1</v>
      </c>
      <c r="Q1027" s="29" t="s">
        <v>19402</v>
      </c>
      <c r="R1027" s="29" t="s">
        <v>8</v>
      </c>
      <c r="S1027" s="29" t="s">
        <v>8</v>
      </c>
      <c r="T1027" s="29" t="s">
        <v>8</v>
      </c>
      <c r="U1027" s="29" t="s">
        <v>8</v>
      </c>
      <c r="V1027" s="29" t="s">
        <v>8</v>
      </c>
      <c r="W1027" s="29" t="s">
        <v>8</v>
      </c>
      <c r="X1027" s="29" t="s">
        <v>8</v>
      </c>
      <c r="Y1027" s="29" t="s">
        <v>8</v>
      </c>
      <c r="Z1027" s="29" t="s">
        <v>8</v>
      </c>
      <c r="AA1027" s="29" t="s">
        <v>8</v>
      </c>
      <c r="AB1027" s="29" t="s">
        <v>8</v>
      </c>
      <c r="AC1027" s="29">
        <v>20</v>
      </c>
      <c r="AD1027" s="29" t="s">
        <v>8</v>
      </c>
      <c r="AE1027" s="29" t="s">
        <v>8</v>
      </c>
      <c r="AF1027" s="29" t="s">
        <v>8</v>
      </c>
      <c r="AG1027" s="29" t="s">
        <v>8</v>
      </c>
      <c r="AH1027" s="29" t="s">
        <v>8</v>
      </c>
      <c r="AI1027" s="29" t="s">
        <v>8</v>
      </c>
      <c r="AJ1027" s="29" t="s">
        <v>8</v>
      </c>
      <c r="AK1027" s="29" t="s">
        <v>8</v>
      </c>
      <c r="AL1027" s="29" t="s">
        <v>8</v>
      </c>
      <c r="AM1027" s="29" t="s">
        <v>8</v>
      </c>
      <c r="AN1027" s="29" t="s">
        <v>8</v>
      </c>
      <c r="AO1027" s="29" t="s">
        <v>8</v>
      </c>
      <c r="AP1027" s="29" t="s">
        <v>8</v>
      </c>
      <c r="AQ1027" s="29" t="s">
        <v>8</v>
      </c>
      <c r="AR1027" s="29" t="s">
        <v>8</v>
      </c>
      <c r="AS1027" s="29" t="s">
        <v>8</v>
      </c>
      <c r="AT1027" s="29" t="s">
        <v>8</v>
      </c>
      <c r="AU1027" s="29" t="s">
        <v>8</v>
      </c>
      <c r="AV1027" s="29" t="s">
        <v>8</v>
      </c>
      <c r="AW1027" s="29" t="s">
        <v>8</v>
      </c>
      <c r="AX1027" s="29" t="s">
        <v>8</v>
      </c>
      <c r="AY1027" s="29" t="s">
        <v>8</v>
      </c>
      <c r="AZ1027" s="29" t="s">
        <v>8</v>
      </c>
      <c r="BA1027" s="29" t="s">
        <v>8</v>
      </c>
      <c r="BB1027" s="29" t="s">
        <v>8</v>
      </c>
      <c r="BC1027" s="29" t="s">
        <v>8</v>
      </c>
      <c r="BD1027" s="29" t="s">
        <v>8</v>
      </c>
      <c r="BE1027" s="29" t="s">
        <v>8</v>
      </c>
      <c r="BF1027" s="29" t="s">
        <v>8</v>
      </c>
      <c r="BG1027" s="29" t="s">
        <v>8</v>
      </c>
      <c r="BH1027" s="29" t="s">
        <v>8</v>
      </c>
      <c r="BI1027" s="29" t="s">
        <v>8</v>
      </c>
      <c r="BJ1027" s="29" t="s">
        <v>8</v>
      </c>
      <c r="BK1027" s="29" t="s">
        <v>8</v>
      </c>
      <c r="BL1027" s="29" t="s">
        <v>8</v>
      </c>
      <c r="BM1027" s="29" t="s">
        <v>8</v>
      </c>
      <c r="BN1027" s="29" t="s">
        <v>8</v>
      </c>
      <c r="BO1027" s="29" t="s">
        <v>8</v>
      </c>
      <c r="BP1027" s="29" t="s">
        <v>8</v>
      </c>
      <c r="BQ1027" s="29" t="s">
        <v>8</v>
      </c>
      <c r="BR1027" s="29" t="s">
        <v>8</v>
      </c>
      <c r="BS1027" s="29" t="s">
        <v>18699</v>
      </c>
      <c r="BT1027" s="29" t="b">
        <v>0</v>
      </c>
      <c r="BU1027" s="29" t="b">
        <v>1</v>
      </c>
      <c r="BV1027" s="29" t="b">
        <v>0</v>
      </c>
      <c r="BW1027" s="29" t="b">
        <v>0</v>
      </c>
      <c r="BX1027" s="29" t="b">
        <v>0</v>
      </c>
      <c r="BY1027" s="29" t="b">
        <v>0</v>
      </c>
      <c r="BZ1027" s="29" t="b">
        <v>1</v>
      </c>
      <c r="CA1027" s="29" t="b">
        <v>0</v>
      </c>
      <c r="CB1027" s="29">
        <v>1</v>
      </c>
      <c r="CC1027" s="29" t="s">
        <v>18700</v>
      </c>
      <c r="CD1027" s="29" t="s">
        <v>18701</v>
      </c>
      <c r="CE1027" s="29" t="s">
        <v>18702</v>
      </c>
      <c r="CF1027" s="29" t="s">
        <v>18703</v>
      </c>
    </row>
    <row r="1028" spans="1:84" x14ac:dyDescent="0.25">
      <c r="A1028" s="29" t="s">
        <v>18704</v>
      </c>
      <c r="B1028" s="29">
        <v>310410942995952</v>
      </c>
      <c r="C1028" s="29">
        <v>8.9014103279429894E+19</v>
      </c>
      <c r="D1028" s="29">
        <v>353118083539513</v>
      </c>
      <c r="E1028" s="29">
        <v>33</v>
      </c>
      <c r="F1028" s="29">
        <v>11</v>
      </c>
      <c r="G1028" s="29">
        <v>1842</v>
      </c>
      <c r="H1028" s="29">
        <v>1842</v>
      </c>
      <c r="I1028" s="29" t="s">
        <v>18705</v>
      </c>
      <c r="J1028" s="29" t="s">
        <v>18706</v>
      </c>
      <c r="K1028" s="50">
        <v>2.37811274591864E+16</v>
      </c>
      <c r="L1028" s="50">
        <v>9033958031883320</v>
      </c>
      <c r="M1028" s="50">
        <v>-4868979955466270</v>
      </c>
      <c r="N1028" s="29" t="s">
        <v>18977</v>
      </c>
      <c r="O1028" s="29">
        <v>3</v>
      </c>
      <c r="P1028" s="29">
        <v>1</v>
      </c>
      <c r="Q1028" s="29" t="s">
        <v>8</v>
      </c>
      <c r="R1028" s="29" t="s">
        <v>8</v>
      </c>
      <c r="S1028" s="29" t="s">
        <v>8</v>
      </c>
      <c r="T1028" s="29" t="s">
        <v>8</v>
      </c>
      <c r="U1028" s="29" t="s">
        <v>8</v>
      </c>
      <c r="V1028" s="29" t="s">
        <v>8</v>
      </c>
      <c r="W1028" s="29" t="s">
        <v>8</v>
      </c>
      <c r="X1028" s="29" t="s">
        <v>8</v>
      </c>
      <c r="Y1028" s="29" t="s">
        <v>8</v>
      </c>
      <c r="Z1028" s="29" t="s">
        <v>8</v>
      </c>
      <c r="AA1028" s="29" t="s">
        <v>8</v>
      </c>
      <c r="AB1028" s="29" t="s">
        <v>8</v>
      </c>
      <c r="AC1028" s="29" t="s">
        <v>8</v>
      </c>
      <c r="AD1028" s="29" t="s">
        <v>8</v>
      </c>
      <c r="AE1028" s="29" t="s">
        <v>8</v>
      </c>
      <c r="AF1028" s="29" t="s">
        <v>8</v>
      </c>
      <c r="AG1028" s="29" t="s">
        <v>8</v>
      </c>
      <c r="AH1028" s="29" t="s">
        <v>8</v>
      </c>
      <c r="AI1028" s="29" t="s">
        <v>8</v>
      </c>
      <c r="AJ1028" s="29" t="s">
        <v>8</v>
      </c>
      <c r="AK1028" s="29" t="s">
        <v>8</v>
      </c>
      <c r="AL1028" s="29" t="s">
        <v>8</v>
      </c>
      <c r="AM1028" s="29" t="s">
        <v>8</v>
      </c>
      <c r="AN1028" s="29" t="s">
        <v>8</v>
      </c>
      <c r="AO1028" s="29" t="s">
        <v>8</v>
      </c>
      <c r="AP1028" s="29" t="s">
        <v>8</v>
      </c>
      <c r="AQ1028" s="29" t="s">
        <v>8</v>
      </c>
      <c r="AR1028" s="29" t="s">
        <v>8</v>
      </c>
      <c r="AS1028" s="29" t="s">
        <v>8</v>
      </c>
      <c r="AT1028" s="29" t="s">
        <v>8</v>
      </c>
      <c r="AU1028" s="29" t="s">
        <v>8</v>
      </c>
      <c r="AV1028" s="29" t="s">
        <v>8</v>
      </c>
      <c r="AW1028" s="29" t="s">
        <v>8</v>
      </c>
      <c r="AX1028" s="29" t="s">
        <v>8</v>
      </c>
      <c r="AY1028" s="29" t="s">
        <v>8</v>
      </c>
      <c r="AZ1028" s="29" t="s">
        <v>8</v>
      </c>
      <c r="BA1028" s="29" t="s">
        <v>8</v>
      </c>
      <c r="BB1028" s="29" t="s">
        <v>8</v>
      </c>
      <c r="BC1028" s="29" t="s">
        <v>8</v>
      </c>
      <c r="BD1028" s="29" t="s">
        <v>8</v>
      </c>
      <c r="BE1028" s="29" t="s">
        <v>8</v>
      </c>
      <c r="BF1028" s="29" t="s">
        <v>8</v>
      </c>
      <c r="BG1028" s="29" t="s">
        <v>8</v>
      </c>
      <c r="BH1028" s="29" t="s">
        <v>8</v>
      </c>
      <c r="BI1028" s="29" t="s">
        <v>8</v>
      </c>
      <c r="BJ1028" s="29" t="s">
        <v>8</v>
      </c>
      <c r="BK1028" s="29" t="s">
        <v>8</v>
      </c>
      <c r="BL1028" s="29" t="s">
        <v>8</v>
      </c>
      <c r="BM1028" s="29" t="s">
        <v>8</v>
      </c>
      <c r="BN1028" s="29" t="s">
        <v>8</v>
      </c>
      <c r="BO1028" s="29" t="s">
        <v>8</v>
      </c>
      <c r="BP1028" s="29" t="s">
        <v>8</v>
      </c>
      <c r="BQ1028" s="29">
        <v>1</v>
      </c>
      <c r="BR1028" s="29" t="s">
        <v>8</v>
      </c>
      <c r="BS1028" s="29" t="s">
        <v>18707</v>
      </c>
      <c r="BT1028" s="29" t="b">
        <v>0</v>
      </c>
      <c r="BU1028" s="29" t="b">
        <v>1</v>
      </c>
      <c r="BV1028" s="29" t="b">
        <v>0</v>
      </c>
      <c r="BW1028" s="29" t="b">
        <v>0</v>
      </c>
      <c r="BX1028" s="29" t="b">
        <v>0</v>
      </c>
      <c r="BY1028" s="29" t="b">
        <v>0</v>
      </c>
      <c r="BZ1028" s="29" t="b">
        <v>1</v>
      </c>
      <c r="CA1028" s="29" t="b">
        <v>0</v>
      </c>
      <c r="CB1028" s="29">
        <v>1</v>
      </c>
      <c r="CC1028" s="29" t="s">
        <v>18708</v>
      </c>
      <c r="CD1028" s="29" t="s">
        <v>18709</v>
      </c>
      <c r="CE1028" s="29" t="s">
        <v>18710</v>
      </c>
      <c r="CF1028" s="29" t="s">
        <v>18711</v>
      </c>
    </row>
    <row r="1029" spans="1:84" x14ac:dyDescent="0.25">
      <c r="A1029" s="29" t="s">
        <v>18712</v>
      </c>
      <c r="B1029" s="29">
        <v>310410942995952</v>
      </c>
      <c r="C1029" s="29">
        <v>8.9014103279429894E+19</v>
      </c>
      <c r="D1029" s="29">
        <v>353118083539513</v>
      </c>
      <c r="E1029" s="29">
        <v>33</v>
      </c>
      <c r="F1029" s="29">
        <v>6</v>
      </c>
      <c r="G1029" s="29">
        <v>1995</v>
      </c>
      <c r="H1029" s="29">
        <v>1995</v>
      </c>
      <c r="I1029" s="29" t="s">
        <v>18713</v>
      </c>
      <c r="J1029" s="29" t="s">
        <v>18714</v>
      </c>
      <c r="K1029" s="50">
        <v>2377980917625140</v>
      </c>
      <c r="L1029" s="50">
        <v>9034024470295600</v>
      </c>
      <c r="M1029" s="50">
        <v>-4413243639327900</v>
      </c>
      <c r="N1029" s="29" t="s">
        <v>18972</v>
      </c>
      <c r="O1029" s="29">
        <v>2</v>
      </c>
      <c r="P1029" s="29">
        <v>1</v>
      </c>
      <c r="Q1029" s="29" t="s">
        <v>19403</v>
      </c>
      <c r="R1029" s="29" t="s">
        <v>8</v>
      </c>
      <c r="S1029" s="29" t="s">
        <v>8</v>
      </c>
      <c r="T1029" s="29" t="s">
        <v>8</v>
      </c>
      <c r="U1029" s="29" t="s">
        <v>8</v>
      </c>
      <c r="V1029" s="29" t="s">
        <v>8</v>
      </c>
      <c r="W1029" s="29" t="s">
        <v>8</v>
      </c>
      <c r="X1029" s="29" t="s">
        <v>8</v>
      </c>
      <c r="Y1029" s="29" t="s">
        <v>8</v>
      </c>
      <c r="Z1029" s="29" t="s">
        <v>8</v>
      </c>
      <c r="AA1029" s="29" t="s">
        <v>8</v>
      </c>
      <c r="AB1029" s="29" t="s">
        <v>8</v>
      </c>
      <c r="AC1029" s="29">
        <v>3</v>
      </c>
      <c r="AD1029" s="29" t="s">
        <v>8</v>
      </c>
      <c r="AE1029" s="29" t="s">
        <v>8</v>
      </c>
      <c r="AF1029" s="29" t="s">
        <v>8</v>
      </c>
      <c r="AG1029" s="29" t="s">
        <v>8</v>
      </c>
      <c r="AH1029" s="29" t="s">
        <v>8</v>
      </c>
      <c r="AI1029" s="29" t="s">
        <v>8</v>
      </c>
      <c r="AJ1029" s="29" t="s">
        <v>8</v>
      </c>
      <c r="AK1029" s="29" t="s">
        <v>8</v>
      </c>
      <c r="AL1029" s="29" t="s">
        <v>8</v>
      </c>
      <c r="AM1029" s="29" t="s">
        <v>8</v>
      </c>
      <c r="AN1029" s="29" t="s">
        <v>8</v>
      </c>
      <c r="AO1029" s="29" t="s">
        <v>8</v>
      </c>
      <c r="AP1029" s="29" t="s">
        <v>8</v>
      </c>
      <c r="AQ1029" s="29" t="s">
        <v>8</v>
      </c>
      <c r="AR1029" s="29" t="s">
        <v>8</v>
      </c>
      <c r="AS1029" s="29" t="s">
        <v>8</v>
      </c>
      <c r="AT1029" s="29" t="s">
        <v>8</v>
      </c>
      <c r="AU1029" s="29" t="s">
        <v>8</v>
      </c>
      <c r="AV1029" s="29" t="s">
        <v>8</v>
      </c>
      <c r="AW1029" s="29" t="s">
        <v>8</v>
      </c>
      <c r="AX1029" s="29" t="s">
        <v>8</v>
      </c>
      <c r="AY1029" s="29" t="s">
        <v>8</v>
      </c>
      <c r="AZ1029" s="29" t="s">
        <v>8</v>
      </c>
      <c r="BA1029" s="29" t="s">
        <v>8</v>
      </c>
      <c r="BB1029" s="29" t="s">
        <v>8</v>
      </c>
      <c r="BC1029" s="29" t="s">
        <v>8</v>
      </c>
      <c r="BD1029" s="29" t="s">
        <v>8</v>
      </c>
      <c r="BE1029" s="29" t="s">
        <v>8</v>
      </c>
      <c r="BF1029" s="29" t="s">
        <v>8</v>
      </c>
      <c r="BG1029" s="29" t="s">
        <v>8</v>
      </c>
      <c r="BH1029" s="29" t="s">
        <v>8</v>
      </c>
      <c r="BI1029" s="29" t="s">
        <v>8</v>
      </c>
      <c r="BJ1029" s="29" t="s">
        <v>8</v>
      </c>
      <c r="BK1029" s="29" t="s">
        <v>8</v>
      </c>
      <c r="BL1029" s="29" t="s">
        <v>8</v>
      </c>
      <c r="BM1029" s="29" t="s">
        <v>8</v>
      </c>
      <c r="BN1029" s="29" t="s">
        <v>8</v>
      </c>
      <c r="BO1029" s="29" t="s">
        <v>8</v>
      </c>
      <c r="BP1029" s="29" t="s">
        <v>8</v>
      </c>
      <c r="BQ1029" s="29" t="s">
        <v>8</v>
      </c>
      <c r="BR1029" s="29" t="s">
        <v>8</v>
      </c>
      <c r="BS1029" s="29" t="s">
        <v>18715</v>
      </c>
      <c r="BT1029" s="29" t="b">
        <v>0</v>
      </c>
      <c r="BU1029" s="29" t="b">
        <v>1</v>
      </c>
      <c r="BV1029" s="29" t="b">
        <v>0</v>
      </c>
      <c r="BW1029" s="29" t="b">
        <v>0</v>
      </c>
      <c r="BX1029" s="29" t="b">
        <v>0</v>
      </c>
      <c r="BY1029" s="29" t="b">
        <v>0</v>
      </c>
      <c r="BZ1029" s="29" t="b">
        <v>1</v>
      </c>
      <c r="CA1029" s="29" t="b">
        <v>0</v>
      </c>
      <c r="CB1029" s="29">
        <v>1</v>
      </c>
      <c r="CC1029" s="29" t="s">
        <v>18716</v>
      </c>
      <c r="CD1029" s="29" t="s">
        <v>18717</v>
      </c>
      <c r="CE1029" s="29" t="s">
        <v>18718</v>
      </c>
      <c r="CF1029" s="29" t="s">
        <v>18719</v>
      </c>
    </row>
    <row r="1030" spans="1:84" x14ac:dyDescent="0.25">
      <c r="A1030" s="29" t="s">
        <v>18720</v>
      </c>
      <c r="B1030" s="29">
        <v>310410942995952</v>
      </c>
      <c r="C1030" s="29">
        <v>8.9014103279429894E+19</v>
      </c>
      <c r="D1030" s="29">
        <v>353118083539513</v>
      </c>
      <c r="E1030" s="29">
        <v>33</v>
      </c>
      <c r="F1030" s="29">
        <v>6</v>
      </c>
      <c r="G1030" s="29">
        <v>1996</v>
      </c>
      <c r="H1030" s="29">
        <v>1996</v>
      </c>
      <c r="I1030" s="29" t="s">
        <v>18721</v>
      </c>
      <c r="J1030" s="29" t="s">
        <v>18722</v>
      </c>
      <c r="K1030" s="50">
        <v>237787990221453</v>
      </c>
      <c r="L1030" s="50">
        <v>9033854978899330</v>
      </c>
      <c r="M1030" s="50">
        <v>-42324265734699</v>
      </c>
      <c r="N1030" s="29" t="s">
        <v>18972</v>
      </c>
      <c r="O1030" s="29">
        <v>2</v>
      </c>
      <c r="P1030" s="29">
        <v>1</v>
      </c>
      <c r="Q1030" s="29" t="s">
        <v>19404</v>
      </c>
      <c r="R1030" s="29" t="s">
        <v>8</v>
      </c>
      <c r="S1030" s="29" t="s">
        <v>8</v>
      </c>
      <c r="T1030" s="29" t="s">
        <v>8</v>
      </c>
      <c r="U1030" s="29" t="s">
        <v>8</v>
      </c>
      <c r="V1030" s="29" t="s">
        <v>8</v>
      </c>
      <c r="W1030" s="29" t="s">
        <v>8</v>
      </c>
      <c r="X1030" s="29" t="s">
        <v>8</v>
      </c>
      <c r="Y1030" s="29" t="s">
        <v>8</v>
      </c>
      <c r="Z1030" s="29" t="s">
        <v>8</v>
      </c>
      <c r="AA1030" s="29" t="s">
        <v>8</v>
      </c>
      <c r="AB1030" s="29" t="s">
        <v>8</v>
      </c>
      <c r="AC1030" s="29">
        <v>25</v>
      </c>
      <c r="AD1030" s="29" t="s">
        <v>8</v>
      </c>
      <c r="AE1030" s="29" t="s">
        <v>8</v>
      </c>
      <c r="AF1030" s="29" t="s">
        <v>8</v>
      </c>
      <c r="AG1030" s="29" t="s">
        <v>8</v>
      </c>
      <c r="AH1030" s="29" t="s">
        <v>8</v>
      </c>
      <c r="AI1030" s="29" t="s">
        <v>8</v>
      </c>
      <c r="AJ1030" s="29" t="s">
        <v>8</v>
      </c>
      <c r="AK1030" s="29" t="s">
        <v>8</v>
      </c>
      <c r="AL1030" s="29" t="s">
        <v>8</v>
      </c>
      <c r="AM1030" s="29" t="s">
        <v>8</v>
      </c>
      <c r="AN1030" s="29" t="s">
        <v>8</v>
      </c>
      <c r="AO1030" s="29" t="s">
        <v>8</v>
      </c>
      <c r="AP1030" s="29" t="s">
        <v>8</v>
      </c>
      <c r="AQ1030" s="29" t="s">
        <v>8</v>
      </c>
      <c r="AR1030" s="29" t="s">
        <v>8</v>
      </c>
      <c r="AS1030" s="29" t="s">
        <v>8</v>
      </c>
      <c r="AT1030" s="29" t="s">
        <v>8</v>
      </c>
      <c r="AU1030" s="29" t="s">
        <v>8</v>
      </c>
      <c r="AV1030" s="29" t="s">
        <v>8</v>
      </c>
      <c r="AW1030" s="29" t="s">
        <v>8</v>
      </c>
      <c r="AX1030" s="29" t="s">
        <v>8</v>
      </c>
      <c r="AY1030" s="29" t="s">
        <v>8</v>
      </c>
      <c r="AZ1030" s="29" t="s">
        <v>8</v>
      </c>
      <c r="BA1030" s="29" t="s">
        <v>8</v>
      </c>
      <c r="BB1030" s="29" t="s">
        <v>8</v>
      </c>
      <c r="BC1030" s="29" t="s">
        <v>8</v>
      </c>
      <c r="BD1030" s="29" t="s">
        <v>8</v>
      </c>
      <c r="BE1030" s="29" t="s">
        <v>8</v>
      </c>
      <c r="BF1030" s="29" t="s">
        <v>8</v>
      </c>
      <c r="BG1030" s="29" t="s">
        <v>8</v>
      </c>
      <c r="BH1030" s="29" t="s">
        <v>8</v>
      </c>
      <c r="BI1030" s="29" t="s">
        <v>8</v>
      </c>
      <c r="BJ1030" s="29" t="s">
        <v>8</v>
      </c>
      <c r="BK1030" s="29" t="s">
        <v>8</v>
      </c>
      <c r="BL1030" s="29" t="s">
        <v>8</v>
      </c>
      <c r="BM1030" s="29" t="s">
        <v>8</v>
      </c>
      <c r="BN1030" s="29" t="s">
        <v>8</v>
      </c>
      <c r="BO1030" s="29" t="s">
        <v>8</v>
      </c>
      <c r="BP1030" s="29" t="s">
        <v>8</v>
      </c>
      <c r="BQ1030" s="29" t="s">
        <v>8</v>
      </c>
      <c r="BR1030" s="29" t="s">
        <v>8</v>
      </c>
      <c r="BS1030" s="29" t="s">
        <v>18723</v>
      </c>
      <c r="BT1030" s="29" t="b">
        <v>0</v>
      </c>
      <c r="BU1030" s="29" t="b">
        <v>1</v>
      </c>
      <c r="BV1030" s="29" t="b">
        <v>0</v>
      </c>
      <c r="BW1030" s="29" t="b">
        <v>0</v>
      </c>
      <c r="BX1030" s="29" t="b">
        <v>0</v>
      </c>
      <c r="BY1030" s="29" t="b">
        <v>0</v>
      </c>
      <c r="BZ1030" s="29" t="b">
        <v>1</v>
      </c>
      <c r="CA1030" s="29" t="b">
        <v>0</v>
      </c>
      <c r="CB1030" s="29">
        <v>1</v>
      </c>
      <c r="CC1030" s="29" t="s">
        <v>18724</v>
      </c>
      <c r="CD1030" s="29" t="s">
        <v>18725</v>
      </c>
      <c r="CE1030" s="29" t="s">
        <v>18726</v>
      </c>
      <c r="CF1030" s="29" t="s">
        <v>18727</v>
      </c>
    </row>
    <row r="1031" spans="1:84" x14ac:dyDescent="0.25">
      <c r="A1031" s="29" t="s">
        <v>18728</v>
      </c>
      <c r="B1031" s="29">
        <v>310410942995952</v>
      </c>
      <c r="C1031" s="29">
        <v>8.9014103279429894E+19</v>
      </c>
      <c r="D1031" s="29">
        <v>353118083539513</v>
      </c>
      <c r="E1031" s="29">
        <v>33</v>
      </c>
      <c r="F1031" s="29">
        <v>6</v>
      </c>
      <c r="G1031" s="29">
        <v>1997</v>
      </c>
      <c r="H1031" s="29">
        <v>1997</v>
      </c>
      <c r="I1031" s="29" t="s">
        <v>18729</v>
      </c>
      <c r="J1031" s="29" t="s">
        <v>18730</v>
      </c>
      <c r="K1031" s="50">
        <v>2377852358621330</v>
      </c>
      <c r="L1031" s="50">
        <v>9033906306162140</v>
      </c>
      <c r="M1031" s="50">
        <v>-4022028121501840</v>
      </c>
      <c r="N1031" s="29" t="s">
        <v>18972</v>
      </c>
      <c r="O1031" s="29">
        <v>1</v>
      </c>
      <c r="P1031" s="29">
        <v>1</v>
      </c>
      <c r="Q1031" s="29" t="s">
        <v>19405</v>
      </c>
      <c r="R1031" s="29" t="s">
        <v>8</v>
      </c>
      <c r="S1031" s="29" t="s">
        <v>8</v>
      </c>
      <c r="T1031" s="29" t="s">
        <v>8</v>
      </c>
      <c r="U1031" s="29" t="s">
        <v>8</v>
      </c>
      <c r="V1031" s="29" t="s">
        <v>8</v>
      </c>
      <c r="W1031" s="29" t="s">
        <v>8</v>
      </c>
      <c r="X1031" s="29" t="s">
        <v>8</v>
      </c>
      <c r="Y1031" s="29" t="s">
        <v>8</v>
      </c>
      <c r="Z1031" s="29" t="s">
        <v>8</v>
      </c>
      <c r="AA1031" s="29" t="s">
        <v>8</v>
      </c>
      <c r="AB1031" s="29" t="s">
        <v>8</v>
      </c>
      <c r="AC1031" s="29">
        <v>10</v>
      </c>
      <c r="AD1031" s="29" t="s">
        <v>8</v>
      </c>
      <c r="AE1031" s="29" t="s">
        <v>8</v>
      </c>
      <c r="AF1031" s="29" t="s">
        <v>8</v>
      </c>
      <c r="AG1031" s="29" t="s">
        <v>8</v>
      </c>
      <c r="AH1031" s="29" t="s">
        <v>8</v>
      </c>
      <c r="AI1031" s="29" t="s">
        <v>8</v>
      </c>
      <c r="AJ1031" s="29" t="s">
        <v>8</v>
      </c>
      <c r="AK1031" s="29" t="s">
        <v>8</v>
      </c>
      <c r="AL1031" s="29" t="s">
        <v>8</v>
      </c>
      <c r="AM1031" s="29" t="s">
        <v>8</v>
      </c>
      <c r="AN1031" s="29" t="s">
        <v>8</v>
      </c>
      <c r="AO1031" s="29" t="s">
        <v>8</v>
      </c>
      <c r="AP1031" s="29" t="s">
        <v>8</v>
      </c>
      <c r="AQ1031" s="29" t="s">
        <v>8</v>
      </c>
      <c r="AR1031" s="29" t="s">
        <v>8</v>
      </c>
      <c r="AS1031" s="29" t="s">
        <v>8</v>
      </c>
      <c r="AT1031" s="29" t="s">
        <v>8</v>
      </c>
      <c r="AU1031" s="29" t="s">
        <v>8</v>
      </c>
      <c r="AV1031" s="29" t="s">
        <v>8</v>
      </c>
      <c r="AW1031" s="29" t="s">
        <v>8</v>
      </c>
      <c r="AX1031" s="29" t="s">
        <v>8</v>
      </c>
      <c r="AY1031" s="29" t="s">
        <v>8</v>
      </c>
      <c r="AZ1031" s="29" t="s">
        <v>8</v>
      </c>
      <c r="BA1031" s="29" t="s">
        <v>8</v>
      </c>
      <c r="BB1031" s="29" t="s">
        <v>8</v>
      </c>
      <c r="BC1031" s="29" t="s">
        <v>8</v>
      </c>
      <c r="BD1031" s="29" t="s">
        <v>8</v>
      </c>
      <c r="BE1031" s="29" t="s">
        <v>8</v>
      </c>
      <c r="BF1031" s="29" t="s">
        <v>8</v>
      </c>
      <c r="BG1031" s="29" t="s">
        <v>8</v>
      </c>
      <c r="BH1031" s="29" t="s">
        <v>8</v>
      </c>
      <c r="BI1031" s="29" t="s">
        <v>8</v>
      </c>
      <c r="BJ1031" s="29" t="s">
        <v>8</v>
      </c>
      <c r="BK1031" s="29" t="s">
        <v>8</v>
      </c>
      <c r="BL1031" s="29" t="s">
        <v>8</v>
      </c>
      <c r="BM1031" s="29" t="s">
        <v>8</v>
      </c>
      <c r="BN1031" s="29" t="s">
        <v>8</v>
      </c>
      <c r="BO1031" s="29" t="s">
        <v>8</v>
      </c>
      <c r="BP1031" s="29" t="s">
        <v>8</v>
      </c>
      <c r="BQ1031" s="29" t="s">
        <v>8</v>
      </c>
      <c r="BR1031" s="29" t="s">
        <v>8</v>
      </c>
      <c r="BS1031" s="29" t="s">
        <v>3505</v>
      </c>
      <c r="BT1031" s="29" t="b">
        <v>0</v>
      </c>
      <c r="BU1031" s="29" t="b">
        <v>1</v>
      </c>
      <c r="BV1031" s="29" t="b">
        <v>0</v>
      </c>
      <c r="BW1031" s="29" t="b">
        <v>0</v>
      </c>
      <c r="BX1031" s="29" t="b">
        <v>0</v>
      </c>
      <c r="BY1031" s="29" t="b">
        <v>0</v>
      </c>
      <c r="BZ1031" s="29" t="b">
        <v>1</v>
      </c>
      <c r="CA1031" s="29" t="b">
        <v>0</v>
      </c>
      <c r="CB1031" s="29">
        <v>1</v>
      </c>
      <c r="CC1031" s="29" t="s">
        <v>18731</v>
      </c>
      <c r="CD1031" s="29" t="s">
        <v>18732</v>
      </c>
      <c r="CE1031" s="29" t="s">
        <v>18733</v>
      </c>
      <c r="CF1031" s="29" t="s">
        <v>18734</v>
      </c>
    </row>
    <row r="1032" spans="1:84" x14ac:dyDescent="0.25">
      <c r="A1032" s="29" t="s">
        <v>18735</v>
      </c>
      <c r="B1032" s="29">
        <v>310410942995952</v>
      </c>
      <c r="C1032" s="29">
        <v>8.9014103279429894E+19</v>
      </c>
      <c r="D1032" s="29">
        <v>353118083539513</v>
      </c>
      <c r="E1032" s="29">
        <v>33</v>
      </c>
      <c r="F1032" s="29">
        <v>6</v>
      </c>
      <c r="G1032" s="29">
        <v>1998</v>
      </c>
      <c r="H1032" s="29">
        <v>1998</v>
      </c>
      <c r="I1032" s="29" t="s">
        <v>18736</v>
      </c>
      <c r="J1032" s="29" t="s">
        <v>18737</v>
      </c>
      <c r="K1032" s="50">
        <v>2.37775064199413E+16</v>
      </c>
      <c r="L1032" s="50">
        <v>9033742124827690</v>
      </c>
      <c r="M1032" s="50">
        <v>-4013034649839160</v>
      </c>
      <c r="N1032" s="29" t="s">
        <v>18972</v>
      </c>
      <c r="O1032" s="29">
        <v>1</v>
      </c>
      <c r="P1032" s="29">
        <v>1</v>
      </c>
      <c r="Q1032" s="29" t="s">
        <v>19144</v>
      </c>
      <c r="R1032" s="29" t="s">
        <v>8</v>
      </c>
      <c r="S1032" s="29" t="s">
        <v>8</v>
      </c>
      <c r="T1032" s="29" t="s">
        <v>8</v>
      </c>
      <c r="U1032" s="29" t="s">
        <v>8</v>
      </c>
      <c r="V1032" s="29" t="s">
        <v>8</v>
      </c>
      <c r="W1032" s="29" t="s">
        <v>8</v>
      </c>
      <c r="X1032" s="29" t="s">
        <v>8</v>
      </c>
      <c r="Y1032" s="29" t="s">
        <v>8</v>
      </c>
      <c r="Z1032" s="29" t="s">
        <v>8</v>
      </c>
      <c r="AA1032" s="29" t="s">
        <v>8</v>
      </c>
      <c r="AB1032" s="29" t="s">
        <v>8</v>
      </c>
      <c r="AC1032" s="29">
        <v>15</v>
      </c>
      <c r="AD1032" s="29" t="s">
        <v>8</v>
      </c>
      <c r="AE1032" s="29" t="s">
        <v>8</v>
      </c>
      <c r="AF1032" s="29" t="s">
        <v>8</v>
      </c>
      <c r="AG1032" s="29" t="s">
        <v>8</v>
      </c>
      <c r="AH1032" s="29" t="s">
        <v>8</v>
      </c>
      <c r="AI1032" s="29" t="s">
        <v>8</v>
      </c>
      <c r="AJ1032" s="29" t="s">
        <v>8</v>
      </c>
      <c r="AK1032" s="29" t="s">
        <v>8</v>
      </c>
      <c r="AL1032" s="29" t="s">
        <v>8</v>
      </c>
      <c r="AM1032" s="29" t="s">
        <v>8</v>
      </c>
      <c r="AN1032" s="29" t="s">
        <v>8</v>
      </c>
      <c r="AO1032" s="29" t="s">
        <v>8</v>
      </c>
      <c r="AP1032" s="29" t="s">
        <v>8</v>
      </c>
      <c r="AQ1032" s="29" t="s">
        <v>8</v>
      </c>
      <c r="AR1032" s="29" t="s">
        <v>8</v>
      </c>
      <c r="AS1032" s="29" t="s">
        <v>8</v>
      </c>
      <c r="AT1032" s="29" t="s">
        <v>8</v>
      </c>
      <c r="AU1032" s="29" t="s">
        <v>8</v>
      </c>
      <c r="AV1032" s="29" t="s">
        <v>8</v>
      </c>
      <c r="AW1032" s="29" t="s">
        <v>8</v>
      </c>
      <c r="AX1032" s="29" t="s">
        <v>8</v>
      </c>
      <c r="AY1032" s="29" t="s">
        <v>8</v>
      </c>
      <c r="AZ1032" s="29" t="s">
        <v>8</v>
      </c>
      <c r="BA1032" s="29" t="s">
        <v>8</v>
      </c>
      <c r="BB1032" s="29" t="s">
        <v>8</v>
      </c>
      <c r="BC1032" s="29" t="s">
        <v>8</v>
      </c>
      <c r="BD1032" s="29" t="s">
        <v>8</v>
      </c>
      <c r="BE1032" s="29" t="s">
        <v>8</v>
      </c>
      <c r="BF1032" s="29" t="s">
        <v>8</v>
      </c>
      <c r="BG1032" s="29" t="s">
        <v>8</v>
      </c>
      <c r="BH1032" s="29" t="s">
        <v>8</v>
      </c>
      <c r="BI1032" s="29" t="s">
        <v>8</v>
      </c>
      <c r="BJ1032" s="29" t="s">
        <v>8</v>
      </c>
      <c r="BK1032" s="29" t="s">
        <v>8</v>
      </c>
      <c r="BL1032" s="29" t="s">
        <v>8</v>
      </c>
      <c r="BM1032" s="29" t="s">
        <v>8</v>
      </c>
      <c r="BN1032" s="29" t="s">
        <v>8</v>
      </c>
      <c r="BO1032" s="29" t="s">
        <v>8</v>
      </c>
      <c r="BP1032" s="29" t="s">
        <v>8</v>
      </c>
      <c r="BQ1032" s="29" t="s">
        <v>8</v>
      </c>
      <c r="BR1032" s="29" t="s">
        <v>8</v>
      </c>
      <c r="BS1032" s="29" t="s">
        <v>3505</v>
      </c>
      <c r="BT1032" s="29" t="b">
        <v>0</v>
      </c>
      <c r="BU1032" s="29" t="b">
        <v>1</v>
      </c>
      <c r="BV1032" s="29" t="b">
        <v>0</v>
      </c>
      <c r="BW1032" s="29" t="b">
        <v>0</v>
      </c>
      <c r="BX1032" s="29" t="b">
        <v>0</v>
      </c>
      <c r="BY1032" s="29" t="b">
        <v>0</v>
      </c>
      <c r="BZ1032" s="29" t="b">
        <v>1</v>
      </c>
      <c r="CA1032" s="29" t="b">
        <v>0</v>
      </c>
      <c r="CB1032" s="29">
        <v>1</v>
      </c>
      <c r="CC1032" s="29" t="s">
        <v>18738</v>
      </c>
      <c r="CD1032" s="29" t="s">
        <v>18739</v>
      </c>
      <c r="CE1032" s="29" t="s">
        <v>18740</v>
      </c>
      <c r="CF1032" s="29" t="s">
        <v>18741</v>
      </c>
    </row>
    <row r="1033" spans="1:84" x14ac:dyDescent="0.25">
      <c r="A1033" s="29" t="s">
        <v>18742</v>
      </c>
      <c r="B1033" s="29">
        <v>310410942995952</v>
      </c>
      <c r="C1033" s="29">
        <v>8.9014103279429894E+19</v>
      </c>
      <c r="D1033" s="29">
        <v>353118083539513</v>
      </c>
      <c r="E1033" s="29">
        <v>33</v>
      </c>
      <c r="F1033" s="29">
        <v>6</v>
      </c>
      <c r="G1033" s="29">
        <v>1999</v>
      </c>
      <c r="H1033" s="29">
        <v>1999</v>
      </c>
      <c r="I1033" s="29" t="s">
        <v>18743</v>
      </c>
      <c r="J1033" s="29" t="s">
        <v>18744</v>
      </c>
      <c r="K1033" s="50">
        <v>2378232248026120</v>
      </c>
      <c r="L1033" s="50">
        <v>903361439994623</v>
      </c>
      <c r="M1033" s="50">
        <v>-4625824661414030</v>
      </c>
      <c r="N1033" s="29" t="s">
        <v>18972</v>
      </c>
      <c r="O1033" s="29">
        <v>1</v>
      </c>
      <c r="P1033" s="29">
        <v>1</v>
      </c>
      <c r="Q1033" s="29" t="s">
        <v>19108</v>
      </c>
      <c r="R1033" s="29" t="s">
        <v>8</v>
      </c>
      <c r="S1033" s="29" t="s">
        <v>8</v>
      </c>
      <c r="T1033" s="29" t="s">
        <v>8</v>
      </c>
      <c r="U1033" s="29" t="s">
        <v>8</v>
      </c>
      <c r="V1033" s="29" t="s">
        <v>8</v>
      </c>
      <c r="W1033" s="29" t="s">
        <v>8</v>
      </c>
      <c r="X1033" s="29" t="s">
        <v>8</v>
      </c>
      <c r="Y1033" s="29" t="s">
        <v>8</v>
      </c>
      <c r="Z1033" s="29" t="s">
        <v>8</v>
      </c>
      <c r="AA1033" s="29" t="s">
        <v>8</v>
      </c>
      <c r="AB1033" s="29" t="s">
        <v>8</v>
      </c>
      <c r="AC1033" s="29">
        <v>20</v>
      </c>
      <c r="AD1033" s="29" t="s">
        <v>8</v>
      </c>
      <c r="AE1033" s="29" t="s">
        <v>8</v>
      </c>
      <c r="AF1033" s="29" t="s">
        <v>8</v>
      </c>
      <c r="AG1033" s="29" t="s">
        <v>8</v>
      </c>
      <c r="AH1033" s="29" t="s">
        <v>8</v>
      </c>
      <c r="AI1033" s="29" t="s">
        <v>8</v>
      </c>
      <c r="AJ1033" s="29" t="s">
        <v>8</v>
      </c>
      <c r="AK1033" s="29" t="s">
        <v>8</v>
      </c>
      <c r="AL1033" s="29" t="s">
        <v>8</v>
      </c>
      <c r="AM1033" s="29" t="s">
        <v>8</v>
      </c>
      <c r="AN1033" s="29" t="s">
        <v>8</v>
      </c>
      <c r="AO1033" s="29" t="s">
        <v>8</v>
      </c>
      <c r="AP1033" s="29" t="s">
        <v>8</v>
      </c>
      <c r="AQ1033" s="29" t="s">
        <v>8</v>
      </c>
      <c r="AR1033" s="29" t="s">
        <v>8</v>
      </c>
      <c r="AS1033" s="29" t="s">
        <v>8</v>
      </c>
      <c r="AT1033" s="29" t="s">
        <v>8</v>
      </c>
      <c r="AU1033" s="29" t="s">
        <v>8</v>
      </c>
      <c r="AV1033" s="29" t="s">
        <v>8</v>
      </c>
      <c r="AW1033" s="29" t="s">
        <v>8</v>
      </c>
      <c r="AX1033" s="29" t="s">
        <v>8</v>
      </c>
      <c r="AY1033" s="29" t="s">
        <v>8</v>
      </c>
      <c r="AZ1033" s="29" t="s">
        <v>8</v>
      </c>
      <c r="BA1033" s="29" t="s">
        <v>8</v>
      </c>
      <c r="BB1033" s="29" t="s">
        <v>8</v>
      </c>
      <c r="BC1033" s="29" t="s">
        <v>8</v>
      </c>
      <c r="BD1033" s="29" t="s">
        <v>8</v>
      </c>
      <c r="BE1033" s="29" t="s">
        <v>8</v>
      </c>
      <c r="BF1033" s="29" t="s">
        <v>8</v>
      </c>
      <c r="BG1033" s="29" t="s">
        <v>8</v>
      </c>
      <c r="BH1033" s="29" t="s">
        <v>8</v>
      </c>
      <c r="BI1033" s="29" t="s">
        <v>8</v>
      </c>
      <c r="BJ1033" s="29" t="s">
        <v>8</v>
      </c>
      <c r="BK1033" s="29" t="s">
        <v>8</v>
      </c>
      <c r="BL1033" s="29" t="s">
        <v>8</v>
      </c>
      <c r="BM1033" s="29" t="s">
        <v>8</v>
      </c>
      <c r="BN1033" s="29" t="s">
        <v>8</v>
      </c>
      <c r="BO1033" s="29" t="s">
        <v>8</v>
      </c>
      <c r="BP1033" s="29" t="s">
        <v>8</v>
      </c>
      <c r="BQ1033" s="29" t="s">
        <v>8</v>
      </c>
      <c r="BR1033" s="29" t="s">
        <v>8</v>
      </c>
      <c r="BS1033" s="29" t="s">
        <v>3505</v>
      </c>
      <c r="BT1033" s="29" t="b">
        <v>0</v>
      </c>
      <c r="BU1033" s="29" t="b">
        <v>1</v>
      </c>
      <c r="BV1033" s="29" t="b">
        <v>0</v>
      </c>
      <c r="BW1033" s="29" t="b">
        <v>0</v>
      </c>
      <c r="BX1033" s="29" t="b">
        <v>0</v>
      </c>
      <c r="BY1033" s="29" t="b">
        <v>0</v>
      </c>
      <c r="BZ1033" s="29" t="b">
        <v>1</v>
      </c>
      <c r="CA1033" s="29" t="b">
        <v>0</v>
      </c>
      <c r="CB1033" s="29">
        <v>1</v>
      </c>
      <c r="CC1033" s="29" t="s">
        <v>18745</v>
      </c>
      <c r="CD1033" s="29" t="s">
        <v>18746</v>
      </c>
      <c r="CE1033" s="29" t="s">
        <v>18747</v>
      </c>
      <c r="CF1033" s="29" t="s">
        <v>18748</v>
      </c>
    </row>
    <row r="1034" spans="1:84" x14ac:dyDescent="0.25">
      <c r="A1034" s="29" t="s">
        <v>18749</v>
      </c>
      <c r="B1034" s="29">
        <v>310410942995952</v>
      </c>
      <c r="C1034" s="29">
        <v>8.9014103279429894E+19</v>
      </c>
      <c r="D1034" s="29">
        <v>353118083539513</v>
      </c>
      <c r="E1034" s="29">
        <v>33</v>
      </c>
      <c r="F1034" s="29">
        <v>6</v>
      </c>
      <c r="G1034" s="29">
        <v>2000</v>
      </c>
      <c r="H1034" s="29">
        <v>2000</v>
      </c>
      <c r="I1034" s="29" t="s">
        <v>18750</v>
      </c>
      <c r="J1034" s="29" t="s">
        <v>18751</v>
      </c>
      <c r="K1034" s="50">
        <v>2.37840947149708E+16</v>
      </c>
      <c r="L1034" s="50">
        <v>9033600197172290</v>
      </c>
      <c r="M1034" s="50">
        <v>-3.8218379017704304E+16</v>
      </c>
      <c r="N1034" s="29" t="s">
        <v>18972</v>
      </c>
      <c r="O1034" s="29">
        <v>1</v>
      </c>
      <c r="P1034" s="29">
        <v>1</v>
      </c>
      <c r="Q1034" s="29" t="s">
        <v>19406</v>
      </c>
      <c r="R1034" s="29" t="s">
        <v>8</v>
      </c>
      <c r="S1034" s="29" t="s">
        <v>8</v>
      </c>
      <c r="T1034" s="29" t="s">
        <v>8</v>
      </c>
      <c r="U1034" s="29" t="s">
        <v>8</v>
      </c>
      <c r="V1034" s="29" t="s">
        <v>8</v>
      </c>
      <c r="W1034" s="29" t="s">
        <v>8</v>
      </c>
      <c r="X1034" s="29" t="s">
        <v>8</v>
      </c>
      <c r="Y1034" s="29" t="s">
        <v>8</v>
      </c>
      <c r="Z1034" s="29" t="s">
        <v>8</v>
      </c>
      <c r="AA1034" s="29" t="s">
        <v>8</v>
      </c>
      <c r="AB1034" s="29" t="s">
        <v>8</v>
      </c>
      <c r="AC1034" s="29">
        <v>20</v>
      </c>
      <c r="AD1034" s="29" t="s">
        <v>8</v>
      </c>
      <c r="AE1034" s="29" t="s">
        <v>8</v>
      </c>
      <c r="AF1034" s="29" t="s">
        <v>8</v>
      </c>
      <c r="AG1034" s="29" t="s">
        <v>8</v>
      </c>
      <c r="AH1034" s="29" t="s">
        <v>8</v>
      </c>
      <c r="AI1034" s="29" t="s">
        <v>8</v>
      </c>
      <c r="AJ1034" s="29" t="s">
        <v>8</v>
      </c>
      <c r="AK1034" s="29" t="s">
        <v>8</v>
      </c>
      <c r="AL1034" s="29" t="s">
        <v>8</v>
      </c>
      <c r="AM1034" s="29" t="s">
        <v>8</v>
      </c>
      <c r="AN1034" s="29" t="s">
        <v>8</v>
      </c>
      <c r="AO1034" s="29" t="s">
        <v>8</v>
      </c>
      <c r="AP1034" s="29" t="s">
        <v>8</v>
      </c>
      <c r="AQ1034" s="29" t="s">
        <v>8</v>
      </c>
      <c r="AR1034" s="29" t="s">
        <v>8</v>
      </c>
      <c r="AS1034" s="29" t="s">
        <v>8</v>
      </c>
      <c r="AT1034" s="29" t="s">
        <v>8</v>
      </c>
      <c r="AU1034" s="29" t="s">
        <v>8</v>
      </c>
      <c r="AV1034" s="29" t="s">
        <v>8</v>
      </c>
      <c r="AW1034" s="29" t="s">
        <v>8</v>
      </c>
      <c r="AX1034" s="29" t="s">
        <v>8</v>
      </c>
      <c r="AY1034" s="29" t="s">
        <v>8</v>
      </c>
      <c r="AZ1034" s="29" t="s">
        <v>8</v>
      </c>
      <c r="BA1034" s="29" t="s">
        <v>8</v>
      </c>
      <c r="BB1034" s="29" t="s">
        <v>8</v>
      </c>
      <c r="BC1034" s="29" t="s">
        <v>8</v>
      </c>
      <c r="BD1034" s="29" t="s">
        <v>8</v>
      </c>
      <c r="BE1034" s="29" t="s">
        <v>8</v>
      </c>
      <c r="BF1034" s="29" t="s">
        <v>8</v>
      </c>
      <c r="BG1034" s="29" t="s">
        <v>8</v>
      </c>
      <c r="BH1034" s="29" t="s">
        <v>8</v>
      </c>
      <c r="BI1034" s="29" t="s">
        <v>8</v>
      </c>
      <c r="BJ1034" s="29" t="s">
        <v>8</v>
      </c>
      <c r="BK1034" s="29" t="s">
        <v>8</v>
      </c>
      <c r="BL1034" s="29" t="s">
        <v>8</v>
      </c>
      <c r="BM1034" s="29" t="s">
        <v>8</v>
      </c>
      <c r="BN1034" s="29" t="s">
        <v>8</v>
      </c>
      <c r="BO1034" s="29" t="s">
        <v>8</v>
      </c>
      <c r="BP1034" s="29" t="s">
        <v>8</v>
      </c>
      <c r="BQ1034" s="29" t="s">
        <v>8</v>
      </c>
      <c r="BR1034" s="29" t="s">
        <v>8</v>
      </c>
      <c r="BS1034" s="29" t="s">
        <v>3505</v>
      </c>
      <c r="BT1034" s="29" t="b">
        <v>0</v>
      </c>
      <c r="BU1034" s="29" t="b">
        <v>1</v>
      </c>
      <c r="BV1034" s="29" t="b">
        <v>0</v>
      </c>
      <c r="BW1034" s="29" t="b">
        <v>0</v>
      </c>
      <c r="BX1034" s="29" t="b">
        <v>0</v>
      </c>
      <c r="BY1034" s="29" t="b">
        <v>0</v>
      </c>
      <c r="BZ1034" s="29" t="b">
        <v>1</v>
      </c>
      <c r="CA1034" s="29" t="b">
        <v>0</v>
      </c>
      <c r="CB1034" s="29">
        <v>1</v>
      </c>
      <c r="CC1034" s="29" t="s">
        <v>18752</v>
      </c>
      <c r="CD1034" s="29" t="s">
        <v>18753</v>
      </c>
      <c r="CE1034" s="29" t="s">
        <v>18754</v>
      </c>
      <c r="CF1034" s="29" t="s">
        <v>18755</v>
      </c>
    </row>
    <row r="1035" spans="1:84" x14ac:dyDescent="0.25">
      <c r="A1035" s="29" t="s">
        <v>18756</v>
      </c>
      <c r="B1035" s="29">
        <v>310410942995952</v>
      </c>
      <c r="C1035" s="29">
        <v>8.9014103279429894E+19</v>
      </c>
      <c r="D1035" s="29">
        <v>353118083539513</v>
      </c>
      <c r="E1035" s="29">
        <v>33</v>
      </c>
      <c r="F1035" s="29">
        <v>11</v>
      </c>
      <c r="G1035" s="29">
        <v>1844</v>
      </c>
      <c r="H1035" s="29">
        <v>1844</v>
      </c>
      <c r="I1035" s="29" t="s">
        <v>18757</v>
      </c>
      <c r="J1035" s="29" t="s">
        <v>18758</v>
      </c>
      <c r="K1035" s="50">
        <v>2.37715253378479E+16</v>
      </c>
      <c r="L1035" s="50">
        <v>9034532925313510</v>
      </c>
      <c r="M1035" s="50">
        <v>-5175590149807070</v>
      </c>
      <c r="N1035" s="29" t="s">
        <v>18977</v>
      </c>
      <c r="O1035" s="29">
        <v>1</v>
      </c>
      <c r="P1035" s="29">
        <v>1</v>
      </c>
      <c r="Q1035" s="29" t="s">
        <v>8</v>
      </c>
      <c r="R1035" s="29" t="s">
        <v>8</v>
      </c>
      <c r="S1035" s="29" t="s">
        <v>8</v>
      </c>
      <c r="T1035" s="29" t="s">
        <v>8</v>
      </c>
      <c r="U1035" s="29" t="s">
        <v>8</v>
      </c>
      <c r="V1035" s="29" t="s">
        <v>8</v>
      </c>
      <c r="W1035" s="29" t="s">
        <v>8</v>
      </c>
      <c r="X1035" s="29" t="s">
        <v>8</v>
      </c>
      <c r="Y1035" s="29" t="s">
        <v>8</v>
      </c>
      <c r="Z1035" s="29" t="s">
        <v>8</v>
      </c>
      <c r="AA1035" s="29" t="s">
        <v>8</v>
      </c>
      <c r="AB1035" s="29" t="s">
        <v>8</v>
      </c>
      <c r="AC1035" s="29" t="s">
        <v>8</v>
      </c>
      <c r="AD1035" s="29" t="s">
        <v>8</v>
      </c>
      <c r="AE1035" s="29" t="s">
        <v>8</v>
      </c>
      <c r="AF1035" s="29" t="s">
        <v>8</v>
      </c>
      <c r="AG1035" s="29" t="s">
        <v>8</v>
      </c>
      <c r="AH1035" s="29" t="s">
        <v>8</v>
      </c>
      <c r="AI1035" s="29" t="s">
        <v>8</v>
      </c>
      <c r="AJ1035" s="29" t="s">
        <v>8</v>
      </c>
      <c r="AK1035" s="29" t="s">
        <v>8</v>
      </c>
      <c r="AL1035" s="29" t="s">
        <v>8</v>
      </c>
      <c r="AM1035" s="29" t="s">
        <v>8</v>
      </c>
      <c r="AN1035" s="29" t="s">
        <v>8</v>
      </c>
      <c r="AO1035" s="29" t="s">
        <v>8</v>
      </c>
      <c r="AP1035" s="29" t="s">
        <v>8</v>
      </c>
      <c r="AQ1035" s="29" t="s">
        <v>8</v>
      </c>
      <c r="AR1035" s="29" t="s">
        <v>8</v>
      </c>
      <c r="AS1035" s="29" t="s">
        <v>8</v>
      </c>
      <c r="AT1035" s="29" t="s">
        <v>8</v>
      </c>
      <c r="AU1035" s="29" t="s">
        <v>8</v>
      </c>
      <c r="AV1035" s="29" t="s">
        <v>8</v>
      </c>
      <c r="AW1035" s="29" t="s">
        <v>8</v>
      </c>
      <c r="AX1035" s="29" t="s">
        <v>8</v>
      </c>
      <c r="AY1035" s="29" t="s">
        <v>8</v>
      </c>
      <c r="AZ1035" s="29" t="s">
        <v>8</v>
      </c>
      <c r="BA1035" s="29" t="s">
        <v>8</v>
      </c>
      <c r="BB1035" s="29" t="s">
        <v>8</v>
      </c>
      <c r="BC1035" s="29" t="s">
        <v>8</v>
      </c>
      <c r="BD1035" s="29" t="s">
        <v>8</v>
      </c>
      <c r="BE1035" s="29" t="s">
        <v>8</v>
      </c>
      <c r="BF1035" s="29" t="s">
        <v>8</v>
      </c>
      <c r="BG1035" s="29" t="s">
        <v>8</v>
      </c>
      <c r="BH1035" s="29" t="s">
        <v>8</v>
      </c>
      <c r="BI1035" s="29" t="s">
        <v>8</v>
      </c>
      <c r="BJ1035" s="29" t="s">
        <v>8</v>
      </c>
      <c r="BK1035" s="29" t="s">
        <v>8</v>
      </c>
      <c r="BL1035" s="29" t="s">
        <v>8</v>
      </c>
      <c r="BM1035" s="29" t="s">
        <v>8</v>
      </c>
      <c r="BN1035" s="29" t="s">
        <v>8</v>
      </c>
      <c r="BO1035" s="29" t="s">
        <v>8</v>
      </c>
      <c r="BP1035" s="29" t="s">
        <v>8</v>
      </c>
      <c r="BQ1035" s="29">
        <v>1</v>
      </c>
      <c r="BR1035" s="29" t="s">
        <v>8</v>
      </c>
      <c r="BS1035" s="29" t="s">
        <v>18759</v>
      </c>
      <c r="BT1035" s="29" t="b">
        <v>0</v>
      </c>
      <c r="BU1035" s="29" t="b">
        <v>1</v>
      </c>
      <c r="BV1035" s="29" t="b">
        <v>0</v>
      </c>
      <c r="BW1035" s="29" t="b">
        <v>0</v>
      </c>
      <c r="BX1035" s="29" t="b">
        <v>0</v>
      </c>
      <c r="BY1035" s="29" t="b">
        <v>0</v>
      </c>
      <c r="BZ1035" s="29" t="b">
        <v>1</v>
      </c>
      <c r="CA1035" s="29" t="b">
        <v>0</v>
      </c>
      <c r="CB1035" s="29">
        <v>1</v>
      </c>
      <c r="CC1035" s="29" t="s">
        <v>18760</v>
      </c>
      <c r="CD1035" s="29" t="s">
        <v>18761</v>
      </c>
      <c r="CE1035" s="41" t="s">
        <v>18762</v>
      </c>
      <c r="CF1035" s="29" t="s">
        <v>18763</v>
      </c>
    </row>
    <row r="1036" spans="1:84" x14ac:dyDescent="0.25">
      <c r="A1036" s="29" t="s">
        <v>18680</v>
      </c>
      <c r="B1036" s="29">
        <v>310410942995952</v>
      </c>
      <c r="C1036" s="29">
        <v>8.9014103279429894E+19</v>
      </c>
      <c r="D1036" s="29">
        <v>353118083539513</v>
      </c>
      <c r="E1036" s="29">
        <v>33</v>
      </c>
      <c r="F1036" s="29">
        <v>6</v>
      </c>
      <c r="G1036" s="29">
        <v>1992</v>
      </c>
      <c r="H1036" s="29">
        <v>1992</v>
      </c>
      <c r="I1036" s="29" t="s">
        <v>18681</v>
      </c>
      <c r="J1036" s="29" t="s">
        <v>18682</v>
      </c>
      <c r="K1036" s="50">
        <v>2378201723122210</v>
      </c>
      <c r="L1036" s="50">
        <v>9034376187036130</v>
      </c>
      <c r="M1036" s="50">
        <v>-411981555461532</v>
      </c>
      <c r="N1036" s="29" t="s">
        <v>18972</v>
      </c>
      <c r="O1036" s="29">
        <v>2</v>
      </c>
      <c r="P1036" s="29">
        <v>1</v>
      </c>
      <c r="Q1036" s="29" t="s">
        <v>19400</v>
      </c>
      <c r="R1036" s="29" t="s">
        <v>8</v>
      </c>
      <c r="S1036" s="29" t="s">
        <v>8</v>
      </c>
      <c r="T1036" s="29" t="s">
        <v>8</v>
      </c>
      <c r="U1036" s="29" t="s">
        <v>8</v>
      </c>
      <c r="V1036" s="29" t="s">
        <v>8</v>
      </c>
      <c r="W1036" s="29" t="s">
        <v>8</v>
      </c>
      <c r="X1036" s="29" t="s">
        <v>8</v>
      </c>
      <c r="Y1036" s="29" t="s">
        <v>8</v>
      </c>
      <c r="Z1036" s="29" t="s">
        <v>8</v>
      </c>
      <c r="AA1036" s="29" t="s">
        <v>8</v>
      </c>
      <c r="AB1036" s="29" t="s">
        <v>8</v>
      </c>
      <c r="AC1036" s="29">
        <v>20</v>
      </c>
      <c r="AD1036" s="29" t="s">
        <v>8</v>
      </c>
      <c r="AE1036" s="29" t="s">
        <v>8</v>
      </c>
      <c r="AF1036" s="29" t="s">
        <v>8</v>
      </c>
      <c r="AG1036" s="29" t="s">
        <v>8</v>
      </c>
      <c r="AH1036" s="29" t="s">
        <v>8</v>
      </c>
      <c r="AI1036" s="29" t="s">
        <v>8</v>
      </c>
      <c r="AJ1036" s="29" t="s">
        <v>8</v>
      </c>
      <c r="AK1036" s="29" t="s">
        <v>8</v>
      </c>
      <c r="AL1036" s="29" t="s">
        <v>8</v>
      </c>
      <c r="AM1036" s="29" t="s">
        <v>8</v>
      </c>
      <c r="AN1036" s="29" t="s">
        <v>8</v>
      </c>
      <c r="AO1036" s="29" t="s">
        <v>8</v>
      </c>
      <c r="AP1036" s="29" t="s">
        <v>8</v>
      </c>
      <c r="AQ1036" s="29" t="s">
        <v>8</v>
      </c>
      <c r="AR1036" s="29" t="s">
        <v>8</v>
      </c>
      <c r="AS1036" s="29" t="s">
        <v>8</v>
      </c>
      <c r="AT1036" s="29" t="s">
        <v>8</v>
      </c>
      <c r="AU1036" s="29" t="s">
        <v>8</v>
      </c>
      <c r="AV1036" s="29" t="s">
        <v>8</v>
      </c>
      <c r="AW1036" s="29" t="s">
        <v>8</v>
      </c>
      <c r="AX1036" s="29" t="s">
        <v>8</v>
      </c>
      <c r="AY1036" s="29" t="s">
        <v>8</v>
      </c>
      <c r="AZ1036" s="29" t="s">
        <v>8</v>
      </c>
      <c r="BA1036" s="29" t="s">
        <v>8</v>
      </c>
      <c r="BB1036" s="29" t="s">
        <v>8</v>
      </c>
      <c r="BC1036" s="29" t="s">
        <v>8</v>
      </c>
      <c r="BD1036" s="29" t="s">
        <v>8</v>
      </c>
      <c r="BE1036" s="29" t="s">
        <v>8</v>
      </c>
      <c r="BF1036" s="29" t="s">
        <v>8</v>
      </c>
      <c r="BG1036" s="29" t="s">
        <v>8</v>
      </c>
      <c r="BH1036" s="29" t="s">
        <v>8</v>
      </c>
      <c r="BI1036" s="29" t="s">
        <v>8</v>
      </c>
      <c r="BJ1036" s="29" t="s">
        <v>8</v>
      </c>
      <c r="BK1036" s="29" t="s">
        <v>8</v>
      </c>
      <c r="BL1036" s="29" t="s">
        <v>8</v>
      </c>
      <c r="BM1036" s="29" t="s">
        <v>8</v>
      </c>
      <c r="BN1036" s="29" t="s">
        <v>8</v>
      </c>
      <c r="BO1036" s="29" t="s">
        <v>8</v>
      </c>
      <c r="BP1036" s="29" t="s">
        <v>8</v>
      </c>
      <c r="BQ1036" s="29" t="s">
        <v>8</v>
      </c>
      <c r="BR1036" s="29" t="s">
        <v>8</v>
      </c>
      <c r="BS1036" s="29" t="s">
        <v>18683</v>
      </c>
      <c r="BT1036" s="29" t="b">
        <v>0</v>
      </c>
      <c r="BU1036" s="29" t="b">
        <v>1</v>
      </c>
      <c r="BV1036" s="29" t="b">
        <v>0</v>
      </c>
      <c r="BW1036" s="29" t="b">
        <v>0</v>
      </c>
      <c r="BX1036" s="29" t="b">
        <v>0</v>
      </c>
      <c r="BY1036" s="29" t="b">
        <v>0</v>
      </c>
      <c r="BZ1036" s="29" t="b">
        <v>1</v>
      </c>
      <c r="CA1036" s="29" t="b">
        <v>0</v>
      </c>
      <c r="CB1036" s="29">
        <v>1</v>
      </c>
      <c r="CC1036" s="29" t="s">
        <v>18764</v>
      </c>
      <c r="CD1036" s="29" t="s">
        <v>18765</v>
      </c>
      <c r="CE1036" s="29" t="s">
        <v>18766</v>
      </c>
      <c r="CF1036" s="29" t="s">
        <v>18767</v>
      </c>
    </row>
    <row r="1037" spans="1:84" x14ac:dyDescent="0.25">
      <c r="A1037" s="29" t="s">
        <v>18720</v>
      </c>
      <c r="B1037" s="29">
        <v>310410942995952</v>
      </c>
      <c r="C1037" s="29">
        <v>8.9014103279429894E+19</v>
      </c>
      <c r="D1037" s="29">
        <v>353118083539513</v>
      </c>
      <c r="E1037" s="29">
        <v>33</v>
      </c>
      <c r="F1037" s="29">
        <v>6</v>
      </c>
      <c r="G1037" s="29">
        <v>1996</v>
      </c>
      <c r="H1037" s="29">
        <v>1996</v>
      </c>
      <c r="I1037" s="29" t="s">
        <v>18721</v>
      </c>
      <c r="J1037" s="29" t="s">
        <v>18722</v>
      </c>
      <c r="K1037" s="50">
        <v>237787990221453</v>
      </c>
      <c r="L1037" s="50">
        <v>9033854978899330</v>
      </c>
      <c r="M1037" s="50">
        <v>-42324265734699</v>
      </c>
      <c r="N1037" s="29" t="s">
        <v>18972</v>
      </c>
      <c r="O1037" s="29">
        <v>2</v>
      </c>
      <c r="P1037" s="29">
        <v>1</v>
      </c>
      <c r="Q1037" s="29" t="s">
        <v>19404</v>
      </c>
      <c r="R1037" s="29" t="s">
        <v>8</v>
      </c>
      <c r="S1037" s="29" t="s">
        <v>8</v>
      </c>
      <c r="T1037" s="29" t="s">
        <v>8</v>
      </c>
      <c r="U1037" s="29" t="s">
        <v>8</v>
      </c>
      <c r="V1037" s="29" t="s">
        <v>8</v>
      </c>
      <c r="W1037" s="29" t="s">
        <v>8</v>
      </c>
      <c r="X1037" s="29" t="s">
        <v>8</v>
      </c>
      <c r="Y1037" s="29" t="s">
        <v>8</v>
      </c>
      <c r="Z1037" s="29" t="s">
        <v>8</v>
      </c>
      <c r="AA1037" s="29" t="s">
        <v>8</v>
      </c>
      <c r="AB1037" s="29" t="s">
        <v>8</v>
      </c>
      <c r="AC1037" s="29">
        <v>25</v>
      </c>
      <c r="AD1037" s="29" t="s">
        <v>8</v>
      </c>
      <c r="AE1037" s="29" t="s">
        <v>8</v>
      </c>
      <c r="AF1037" s="29" t="s">
        <v>8</v>
      </c>
      <c r="AG1037" s="29" t="s">
        <v>8</v>
      </c>
      <c r="AH1037" s="29" t="s">
        <v>8</v>
      </c>
      <c r="AI1037" s="29" t="s">
        <v>8</v>
      </c>
      <c r="AJ1037" s="29" t="s">
        <v>8</v>
      </c>
      <c r="AK1037" s="29" t="s">
        <v>8</v>
      </c>
      <c r="AL1037" s="29" t="s">
        <v>8</v>
      </c>
      <c r="AM1037" s="29" t="s">
        <v>8</v>
      </c>
      <c r="AN1037" s="29" t="s">
        <v>8</v>
      </c>
      <c r="AO1037" s="29" t="s">
        <v>8</v>
      </c>
      <c r="AP1037" s="29" t="s">
        <v>8</v>
      </c>
      <c r="AQ1037" s="29" t="s">
        <v>8</v>
      </c>
      <c r="AR1037" s="29" t="s">
        <v>8</v>
      </c>
      <c r="AS1037" s="29" t="s">
        <v>8</v>
      </c>
      <c r="AT1037" s="29" t="s">
        <v>8</v>
      </c>
      <c r="AU1037" s="29" t="s">
        <v>8</v>
      </c>
      <c r="AV1037" s="29" t="s">
        <v>8</v>
      </c>
      <c r="AW1037" s="29" t="s">
        <v>8</v>
      </c>
      <c r="AX1037" s="29" t="s">
        <v>8</v>
      </c>
      <c r="AY1037" s="29" t="s">
        <v>8</v>
      </c>
      <c r="AZ1037" s="29" t="s">
        <v>8</v>
      </c>
      <c r="BA1037" s="29" t="s">
        <v>8</v>
      </c>
      <c r="BB1037" s="29" t="s">
        <v>8</v>
      </c>
      <c r="BC1037" s="29" t="s">
        <v>8</v>
      </c>
      <c r="BD1037" s="29" t="s">
        <v>8</v>
      </c>
      <c r="BE1037" s="29" t="s">
        <v>8</v>
      </c>
      <c r="BF1037" s="29" t="s">
        <v>8</v>
      </c>
      <c r="BG1037" s="29" t="s">
        <v>8</v>
      </c>
      <c r="BH1037" s="29" t="s">
        <v>8</v>
      </c>
      <c r="BI1037" s="29" t="s">
        <v>8</v>
      </c>
      <c r="BJ1037" s="29" t="s">
        <v>8</v>
      </c>
      <c r="BK1037" s="29" t="s">
        <v>8</v>
      </c>
      <c r="BL1037" s="29" t="s">
        <v>8</v>
      </c>
      <c r="BM1037" s="29" t="s">
        <v>8</v>
      </c>
      <c r="BN1037" s="29" t="s">
        <v>8</v>
      </c>
      <c r="BO1037" s="29" t="s">
        <v>8</v>
      </c>
      <c r="BP1037" s="29" t="s">
        <v>8</v>
      </c>
      <c r="BQ1037" s="29" t="s">
        <v>8</v>
      </c>
      <c r="BR1037" s="29" t="s">
        <v>8</v>
      </c>
      <c r="BS1037" s="29" t="s">
        <v>18723</v>
      </c>
      <c r="BT1037" s="29" t="b">
        <v>0</v>
      </c>
      <c r="BU1037" s="29" t="b">
        <v>1</v>
      </c>
      <c r="BV1037" s="29" t="b">
        <v>0</v>
      </c>
      <c r="BW1037" s="29" t="b">
        <v>0</v>
      </c>
      <c r="BX1037" s="29" t="b">
        <v>0</v>
      </c>
      <c r="BY1037" s="29" t="b">
        <v>0</v>
      </c>
      <c r="BZ1037" s="29" t="b">
        <v>1</v>
      </c>
      <c r="CA1037" s="29" t="b">
        <v>0</v>
      </c>
      <c r="CB1037" s="29">
        <v>1</v>
      </c>
      <c r="CC1037" s="29" t="s">
        <v>18768</v>
      </c>
      <c r="CD1037" s="29" t="s">
        <v>18769</v>
      </c>
      <c r="CE1037" s="29" t="s">
        <v>18770</v>
      </c>
      <c r="CF1037" s="29" t="s">
        <v>18771</v>
      </c>
    </row>
    <row r="1038" spans="1:84" x14ac:dyDescent="0.25">
      <c r="A1038" s="29" t="s">
        <v>18720</v>
      </c>
      <c r="B1038" s="29">
        <v>310410942995952</v>
      </c>
      <c r="C1038" s="29">
        <v>8.9014103279429894E+19</v>
      </c>
      <c r="D1038" s="29">
        <v>353118083539513</v>
      </c>
      <c r="E1038" s="29">
        <v>33</v>
      </c>
      <c r="F1038" s="29">
        <v>6</v>
      </c>
      <c r="G1038" s="29">
        <v>1996</v>
      </c>
      <c r="H1038" s="29">
        <v>1996</v>
      </c>
      <c r="I1038" s="29" t="s">
        <v>18721</v>
      </c>
      <c r="J1038" s="29" t="s">
        <v>18722</v>
      </c>
      <c r="K1038" s="50">
        <v>237787990221453</v>
      </c>
      <c r="L1038" s="50">
        <v>9033854978899330</v>
      </c>
      <c r="M1038" s="50">
        <v>-42324265734699</v>
      </c>
      <c r="N1038" s="29" t="s">
        <v>18972</v>
      </c>
      <c r="O1038" s="29">
        <v>2</v>
      </c>
      <c r="P1038" s="29">
        <v>1</v>
      </c>
      <c r="Q1038" s="29" t="s">
        <v>19404</v>
      </c>
      <c r="R1038" s="29" t="s">
        <v>8</v>
      </c>
      <c r="S1038" s="29" t="s">
        <v>8</v>
      </c>
      <c r="T1038" s="29" t="s">
        <v>8</v>
      </c>
      <c r="U1038" s="29" t="s">
        <v>8</v>
      </c>
      <c r="V1038" s="29" t="s">
        <v>8</v>
      </c>
      <c r="W1038" s="29" t="s">
        <v>8</v>
      </c>
      <c r="X1038" s="29" t="s">
        <v>8</v>
      </c>
      <c r="Y1038" s="29" t="s">
        <v>8</v>
      </c>
      <c r="Z1038" s="29" t="s">
        <v>8</v>
      </c>
      <c r="AA1038" s="29" t="s">
        <v>8</v>
      </c>
      <c r="AB1038" s="29" t="s">
        <v>8</v>
      </c>
      <c r="AC1038" s="29">
        <v>25</v>
      </c>
      <c r="AD1038" s="29" t="s">
        <v>8</v>
      </c>
      <c r="AE1038" s="29" t="s">
        <v>8</v>
      </c>
      <c r="AF1038" s="29" t="s">
        <v>8</v>
      </c>
      <c r="AG1038" s="29" t="s">
        <v>8</v>
      </c>
      <c r="AH1038" s="29" t="s">
        <v>8</v>
      </c>
      <c r="AI1038" s="29" t="s">
        <v>8</v>
      </c>
      <c r="AJ1038" s="29" t="s">
        <v>8</v>
      </c>
      <c r="AK1038" s="29" t="s">
        <v>8</v>
      </c>
      <c r="AL1038" s="29" t="s">
        <v>8</v>
      </c>
      <c r="AM1038" s="29" t="s">
        <v>8</v>
      </c>
      <c r="AN1038" s="29" t="s">
        <v>8</v>
      </c>
      <c r="AO1038" s="29" t="s">
        <v>8</v>
      </c>
      <c r="AP1038" s="29" t="s">
        <v>8</v>
      </c>
      <c r="AQ1038" s="29" t="s">
        <v>8</v>
      </c>
      <c r="AR1038" s="29" t="s">
        <v>8</v>
      </c>
      <c r="AS1038" s="29" t="s">
        <v>8</v>
      </c>
      <c r="AT1038" s="29" t="s">
        <v>8</v>
      </c>
      <c r="AU1038" s="29" t="s">
        <v>8</v>
      </c>
      <c r="AV1038" s="29" t="s">
        <v>8</v>
      </c>
      <c r="AW1038" s="29" t="s">
        <v>8</v>
      </c>
      <c r="AX1038" s="29" t="s">
        <v>8</v>
      </c>
      <c r="AY1038" s="29" t="s">
        <v>8</v>
      </c>
      <c r="AZ1038" s="29" t="s">
        <v>8</v>
      </c>
      <c r="BA1038" s="29" t="s">
        <v>8</v>
      </c>
      <c r="BB1038" s="29" t="s">
        <v>8</v>
      </c>
      <c r="BC1038" s="29" t="s">
        <v>8</v>
      </c>
      <c r="BD1038" s="29" t="s">
        <v>8</v>
      </c>
      <c r="BE1038" s="29" t="s">
        <v>8</v>
      </c>
      <c r="BF1038" s="29" t="s">
        <v>8</v>
      </c>
      <c r="BG1038" s="29" t="s">
        <v>8</v>
      </c>
      <c r="BH1038" s="29" t="s">
        <v>8</v>
      </c>
      <c r="BI1038" s="29" t="s">
        <v>8</v>
      </c>
      <c r="BJ1038" s="29" t="s">
        <v>8</v>
      </c>
      <c r="BK1038" s="29" t="s">
        <v>8</v>
      </c>
      <c r="BL1038" s="29" t="s">
        <v>8</v>
      </c>
      <c r="BM1038" s="29" t="s">
        <v>8</v>
      </c>
      <c r="BN1038" s="29" t="s">
        <v>8</v>
      </c>
      <c r="BO1038" s="29" t="s">
        <v>8</v>
      </c>
      <c r="BP1038" s="29" t="s">
        <v>8</v>
      </c>
      <c r="BQ1038" s="29" t="s">
        <v>8</v>
      </c>
      <c r="BR1038" s="29" t="s">
        <v>8</v>
      </c>
      <c r="BS1038" s="29" t="s">
        <v>18723</v>
      </c>
      <c r="BT1038" s="29" t="b">
        <v>0</v>
      </c>
      <c r="BU1038" s="29" t="b">
        <v>1</v>
      </c>
      <c r="BV1038" s="29" t="b">
        <v>0</v>
      </c>
      <c r="BW1038" s="29" t="b">
        <v>0</v>
      </c>
      <c r="BX1038" s="29" t="b">
        <v>0</v>
      </c>
      <c r="BY1038" s="29" t="b">
        <v>0</v>
      </c>
      <c r="BZ1038" s="29" t="b">
        <v>1</v>
      </c>
      <c r="CA1038" s="29" t="b">
        <v>0</v>
      </c>
      <c r="CB1038" s="29">
        <v>1</v>
      </c>
      <c r="CC1038" s="29" t="s">
        <v>18772</v>
      </c>
      <c r="CD1038" s="29" t="s">
        <v>18773</v>
      </c>
      <c r="CE1038" s="29" t="s">
        <v>18774</v>
      </c>
      <c r="CF1038" s="29" t="s">
        <v>18775</v>
      </c>
    </row>
    <row r="1039" spans="1:84" x14ac:dyDescent="0.25">
      <c r="A1039" s="29" t="s">
        <v>18742</v>
      </c>
      <c r="B1039" s="29">
        <v>310410942995952</v>
      </c>
      <c r="C1039" s="29">
        <v>8.9014103279429894E+19</v>
      </c>
      <c r="D1039" s="29">
        <v>353118083539513</v>
      </c>
      <c r="E1039" s="29">
        <v>33</v>
      </c>
      <c r="F1039" s="29">
        <v>6</v>
      </c>
      <c r="G1039" s="29">
        <v>1999</v>
      </c>
      <c r="H1039" s="29">
        <v>1999</v>
      </c>
      <c r="I1039" s="29" t="s">
        <v>18743</v>
      </c>
      <c r="J1039" s="29" t="s">
        <v>18744</v>
      </c>
      <c r="K1039" s="50">
        <v>2378232248026120</v>
      </c>
      <c r="L1039" s="50">
        <v>903361439994623</v>
      </c>
      <c r="M1039" s="50">
        <v>-4625824661414030</v>
      </c>
      <c r="N1039" s="29" t="s">
        <v>18972</v>
      </c>
      <c r="O1039" s="29">
        <v>1</v>
      </c>
      <c r="P1039" s="29">
        <v>1</v>
      </c>
      <c r="Q1039" s="29" t="s">
        <v>19108</v>
      </c>
      <c r="R1039" s="29" t="s">
        <v>8</v>
      </c>
      <c r="S1039" s="29" t="s">
        <v>8</v>
      </c>
      <c r="T1039" s="29" t="s">
        <v>8</v>
      </c>
      <c r="U1039" s="29" t="s">
        <v>8</v>
      </c>
      <c r="V1039" s="29" t="s">
        <v>8</v>
      </c>
      <c r="W1039" s="29" t="s">
        <v>8</v>
      </c>
      <c r="X1039" s="29" t="s">
        <v>8</v>
      </c>
      <c r="Y1039" s="29" t="s">
        <v>8</v>
      </c>
      <c r="Z1039" s="29" t="s">
        <v>8</v>
      </c>
      <c r="AA1039" s="29" t="s">
        <v>8</v>
      </c>
      <c r="AB1039" s="29" t="s">
        <v>8</v>
      </c>
      <c r="AC1039" s="29">
        <v>20</v>
      </c>
      <c r="AD1039" s="29" t="s">
        <v>8</v>
      </c>
      <c r="AE1039" s="29" t="s">
        <v>8</v>
      </c>
      <c r="AF1039" s="29" t="s">
        <v>8</v>
      </c>
      <c r="AG1039" s="29" t="s">
        <v>8</v>
      </c>
      <c r="AH1039" s="29" t="s">
        <v>8</v>
      </c>
      <c r="AI1039" s="29" t="s">
        <v>8</v>
      </c>
      <c r="AJ1039" s="29" t="s">
        <v>8</v>
      </c>
      <c r="AK1039" s="29" t="s">
        <v>8</v>
      </c>
      <c r="AL1039" s="29" t="s">
        <v>8</v>
      </c>
      <c r="AM1039" s="29" t="s">
        <v>8</v>
      </c>
      <c r="AN1039" s="29" t="s">
        <v>8</v>
      </c>
      <c r="AO1039" s="29" t="s">
        <v>8</v>
      </c>
      <c r="AP1039" s="29" t="s">
        <v>8</v>
      </c>
      <c r="AQ1039" s="29" t="s">
        <v>8</v>
      </c>
      <c r="AR1039" s="29" t="s">
        <v>8</v>
      </c>
      <c r="AS1039" s="29" t="s">
        <v>8</v>
      </c>
      <c r="AT1039" s="29" t="s">
        <v>8</v>
      </c>
      <c r="AU1039" s="29" t="s">
        <v>8</v>
      </c>
      <c r="AV1039" s="29" t="s">
        <v>8</v>
      </c>
      <c r="AW1039" s="29" t="s">
        <v>8</v>
      </c>
      <c r="AX1039" s="29" t="s">
        <v>8</v>
      </c>
      <c r="AY1039" s="29" t="s">
        <v>8</v>
      </c>
      <c r="AZ1039" s="29" t="s">
        <v>8</v>
      </c>
      <c r="BA1039" s="29" t="s">
        <v>8</v>
      </c>
      <c r="BB1039" s="29" t="s">
        <v>8</v>
      </c>
      <c r="BC1039" s="29" t="s">
        <v>8</v>
      </c>
      <c r="BD1039" s="29" t="s">
        <v>8</v>
      </c>
      <c r="BE1039" s="29" t="s">
        <v>8</v>
      </c>
      <c r="BF1039" s="29" t="s">
        <v>8</v>
      </c>
      <c r="BG1039" s="29" t="s">
        <v>8</v>
      </c>
      <c r="BH1039" s="29" t="s">
        <v>8</v>
      </c>
      <c r="BI1039" s="29" t="s">
        <v>8</v>
      </c>
      <c r="BJ1039" s="29" t="s">
        <v>8</v>
      </c>
      <c r="BK1039" s="29" t="s">
        <v>8</v>
      </c>
      <c r="BL1039" s="29" t="s">
        <v>8</v>
      </c>
      <c r="BM1039" s="29" t="s">
        <v>8</v>
      </c>
      <c r="BN1039" s="29" t="s">
        <v>8</v>
      </c>
      <c r="BO1039" s="29" t="s">
        <v>8</v>
      </c>
      <c r="BP1039" s="29" t="s">
        <v>8</v>
      </c>
      <c r="BQ1039" s="29" t="s">
        <v>8</v>
      </c>
      <c r="BR1039" s="29" t="s">
        <v>8</v>
      </c>
      <c r="BS1039" s="29" t="s">
        <v>3505</v>
      </c>
      <c r="BT1039" s="29" t="b">
        <v>0</v>
      </c>
      <c r="BU1039" s="29" t="b">
        <v>1</v>
      </c>
      <c r="BV1039" s="29" t="b">
        <v>0</v>
      </c>
      <c r="BW1039" s="29" t="b">
        <v>0</v>
      </c>
      <c r="BX1039" s="29" t="b">
        <v>0</v>
      </c>
      <c r="BY1039" s="29" t="b">
        <v>0</v>
      </c>
      <c r="BZ1039" s="29" t="b">
        <v>1</v>
      </c>
      <c r="CA1039" s="29" t="b">
        <v>0</v>
      </c>
      <c r="CB1039" s="29">
        <v>1</v>
      </c>
      <c r="CC1039" s="29" t="s">
        <v>18776</v>
      </c>
      <c r="CD1039" s="29" t="s">
        <v>18777</v>
      </c>
      <c r="CE1039" s="29" t="s">
        <v>18778</v>
      </c>
      <c r="CF1039" s="29" t="s">
        <v>18779</v>
      </c>
    </row>
    <row r="1040" spans="1:84" x14ac:dyDescent="0.25">
      <c r="A1040" s="29" t="s">
        <v>18780</v>
      </c>
      <c r="B1040" s="29">
        <v>310410942995952</v>
      </c>
      <c r="C1040" s="29">
        <v>8.9014103279429894E+19</v>
      </c>
      <c r="D1040" s="29">
        <v>353118083539513</v>
      </c>
      <c r="E1040" s="29">
        <v>33</v>
      </c>
      <c r="F1040" s="29">
        <v>11</v>
      </c>
      <c r="G1040" s="29">
        <v>1843</v>
      </c>
      <c r="H1040" s="29">
        <v>1843</v>
      </c>
      <c r="I1040" s="29" t="s">
        <v>18781</v>
      </c>
      <c r="J1040" s="29" t="s">
        <v>18782</v>
      </c>
      <c r="K1040" s="50">
        <v>2377292496239920</v>
      </c>
      <c r="L1040" s="50">
        <v>9034455114406920</v>
      </c>
      <c r="M1040" s="50">
        <v>-3980650073851630</v>
      </c>
      <c r="N1040" s="29" t="s">
        <v>18972</v>
      </c>
      <c r="O1040" s="29">
        <v>2</v>
      </c>
      <c r="P1040" s="29">
        <v>1</v>
      </c>
      <c r="Q1040" s="29" t="s">
        <v>8</v>
      </c>
      <c r="R1040" s="29" t="s">
        <v>8</v>
      </c>
      <c r="S1040" s="29" t="s">
        <v>8</v>
      </c>
      <c r="T1040" s="29" t="s">
        <v>8</v>
      </c>
      <c r="U1040" s="29" t="s">
        <v>8</v>
      </c>
      <c r="V1040" s="29" t="s">
        <v>8</v>
      </c>
      <c r="W1040" s="29" t="s">
        <v>8</v>
      </c>
      <c r="X1040" s="29" t="s">
        <v>8</v>
      </c>
      <c r="Y1040" s="29" t="s">
        <v>8</v>
      </c>
      <c r="Z1040" s="29" t="s">
        <v>8</v>
      </c>
      <c r="AA1040" s="29" t="s">
        <v>8</v>
      </c>
      <c r="AB1040" s="29" t="s">
        <v>8</v>
      </c>
      <c r="AC1040" s="29" t="s">
        <v>8</v>
      </c>
      <c r="AD1040" s="29" t="s">
        <v>8</v>
      </c>
      <c r="AE1040" s="29" t="s">
        <v>8</v>
      </c>
      <c r="AF1040" s="29" t="s">
        <v>8</v>
      </c>
      <c r="AG1040" s="29" t="s">
        <v>8</v>
      </c>
      <c r="AH1040" s="29" t="s">
        <v>8</v>
      </c>
      <c r="AI1040" s="29" t="s">
        <v>8</v>
      </c>
      <c r="AJ1040" s="29" t="s">
        <v>8</v>
      </c>
      <c r="AK1040" s="29" t="s">
        <v>8</v>
      </c>
      <c r="AL1040" s="29" t="s">
        <v>8</v>
      </c>
      <c r="AM1040" s="29" t="s">
        <v>8</v>
      </c>
      <c r="AN1040" s="29" t="s">
        <v>8</v>
      </c>
      <c r="AO1040" s="29" t="s">
        <v>8</v>
      </c>
      <c r="AP1040" s="29" t="s">
        <v>8</v>
      </c>
      <c r="AQ1040" s="29" t="s">
        <v>8</v>
      </c>
      <c r="AR1040" s="29" t="s">
        <v>8</v>
      </c>
      <c r="AS1040" s="29" t="s">
        <v>8</v>
      </c>
      <c r="AT1040" s="29" t="s">
        <v>8</v>
      </c>
      <c r="AU1040" s="29" t="s">
        <v>8</v>
      </c>
      <c r="AV1040" s="29" t="s">
        <v>8</v>
      </c>
      <c r="AW1040" s="29" t="s">
        <v>8</v>
      </c>
      <c r="AX1040" s="29" t="s">
        <v>8</v>
      </c>
      <c r="AY1040" s="29" t="s">
        <v>8</v>
      </c>
      <c r="AZ1040" s="29" t="s">
        <v>8</v>
      </c>
      <c r="BA1040" s="29" t="s">
        <v>8</v>
      </c>
      <c r="BB1040" s="29" t="s">
        <v>8</v>
      </c>
      <c r="BC1040" s="29" t="s">
        <v>8</v>
      </c>
      <c r="BD1040" s="29" t="s">
        <v>8</v>
      </c>
      <c r="BE1040" s="29" t="s">
        <v>8</v>
      </c>
      <c r="BF1040" s="29" t="s">
        <v>8</v>
      </c>
      <c r="BG1040" s="29" t="s">
        <v>8</v>
      </c>
      <c r="BH1040" s="29" t="s">
        <v>8</v>
      </c>
      <c r="BI1040" s="29" t="s">
        <v>8</v>
      </c>
      <c r="BJ1040" s="29" t="s">
        <v>8</v>
      </c>
      <c r="BK1040" s="29" t="s">
        <v>8</v>
      </c>
      <c r="BL1040" s="29" t="s">
        <v>8</v>
      </c>
      <c r="BM1040" s="29" t="s">
        <v>8</v>
      </c>
      <c r="BN1040" s="29" t="s">
        <v>8</v>
      </c>
      <c r="BO1040" s="29" t="s">
        <v>8</v>
      </c>
      <c r="BP1040" s="29" t="s">
        <v>8</v>
      </c>
      <c r="BQ1040" s="29">
        <v>2</v>
      </c>
      <c r="BR1040" s="29" t="s">
        <v>8</v>
      </c>
      <c r="BS1040" s="29" t="s">
        <v>18783</v>
      </c>
      <c r="BT1040" s="29" t="b">
        <v>0</v>
      </c>
      <c r="BU1040" s="29" t="b">
        <v>1</v>
      </c>
      <c r="BV1040" s="29" t="b">
        <v>0</v>
      </c>
      <c r="BW1040" s="29" t="b">
        <v>0</v>
      </c>
      <c r="BX1040" s="29" t="b">
        <v>0</v>
      </c>
      <c r="BY1040" s="29" t="b">
        <v>0</v>
      </c>
      <c r="BZ1040" s="29" t="b">
        <v>1</v>
      </c>
      <c r="CA1040" s="29" t="b">
        <v>0</v>
      </c>
      <c r="CB1040" s="29">
        <v>1</v>
      </c>
      <c r="CC1040" s="29" t="s">
        <v>18784</v>
      </c>
      <c r="CD1040" s="29" t="s">
        <v>18785</v>
      </c>
      <c r="CE1040" s="29" t="s">
        <v>18786</v>
      </c>
      <c r="CF1040" s="29" t="s">
        <v>18787</v>
      </c>
    </row>
    <row r="1041" spans="1:84" x14ac:dyDescent="0.25">
      <c r="A1041" s="29" t="s">
        <v>18788</v>
      </c>
      <c r="B1041" s="29">
        <v>310410937271141</v>
      </c>
      <c r="C1041" s="29">
        <v>8.9014103279372698E+19</v>
      </c>
      <c r="D1041" s="29">
        <v>353118083209307</v>
      </c>
      <c r="E1041" s="29">
        <v>66</v>
      </c>
      <c r="F1041" s="29">
        <v>1</v>
      </c>
      <c r="G1041" s="29">
        <v>1968</v>
      </c>
      <c r="H1041" s="29">
        <v>1968</v>
      </c>
      <c r="I1041" s="29" t="s">
        <v>18789</v>
      </c>
      <c r="J1041" s="29" t="s">
        <v>18790</v>
      </c>
      <c r="K1041" s="50">
        <v>2.37233935611061E+16</v>
      </c>
      <c r="L1041" s="50">
        <v>904269505499506</v>
      </c>
      <c r="M1041" s="50">
        <v>-5.357156380747E+16</v>
      </c>
      <c r="N1041" s="29" t="s">
        <v>18972</v>
      </c>
      <c r="O1041" s="29">
        <v>2</v>
      </c>
      <c r="P1041" s="29">
        <v>1</v>
      </c>
      <c r="Q1041" s="29" t="s">
        <v>19407</v>
      </c>
      <c r="R1041" s="29" t="s">
        <v>8</v>
      </c>
      <c r="S1041" s="29" t="s">
        <v>8</v>
      </c>
      <c r="T1041" s="29" t="s">
        <v>8</v>
      </c>
      <c r="U1041" s="29" t="s">
        <v>8</v>
      </c>
      <c r="V1041" s="29" t="s">
        <v>8</v>
      </c>
      <c r="W1041" s="29" t="s">
        <v>8</v>
      </c>
      <c r="X1041" s="29" t="s">
        <v>8</v>
      </c>
      <c r="Y1041" s="29" t="s">
        <v>8</v>
      </c>
      <c r="Z1041" s="29" t="s">
        <v>8</v>
      </c>
      <c r="AA1041" s="29" t="s">
        <v>8</v>
      </c>
      <c r="AB1041" s="29" t="s">
        <v>8</v>
      </c>
      <c r="AC1041" s="29" t="s">
        <v>8</v>
      </c>
      <c r="AD1041" s="29" t="s">
        <v>8</v>
      </c>
      <c r="AE1041" s="29" t="s">
        <v>8</v>
      </c>
      <c r="AF1041" s="29" t="s">
        <v>8</v>
      </c>
      <c r="AG1041" s="29" t="s">
        <v>8</v>
      </c>
      <c r="AH1041" s="29" t="s">
        <v>8</v>
      </c>
      <c r="AI1041" s="29" t="s">
        <v>8</v>
      </c>
      <c r="AJ1041" s="29" t="s">
        <v>8</v>
      </c>
      <c r="AK1041" s="29" t="s">
        <v>8</v>
      </c>
      <c r="AL1041" s="29" t="s">
        <v>8</v>
      </c>
      <c r="AM1041" s="29" t="s">
        <v>8</v>
      </c>
      <c r="AN1041" s="29" t="s">
        <v>8</v>
      </c>
      <c r="AO1041" s="29" t="s">
        <v>8</v>
      </c>
      <c r="AP1041" s="29" t="s">
        <v>8</v>
      </c>
      <c r="AQ1041" s="29" t="s">
        <v>8</v>
      </c>
      <c r="AR1041" s="29" t="s">
        <v>8</v>
      </c>
      <c r="AS1041" s="29" t="s">
        <v>8</v>
      </c>
      <c r="AT1041" s="29" t="s">
        <v>8</v>
      </c>
      <c r="AU1041" s="29" t="s">
        <v>8</v>
      </c>
      <c r="AV1041" s="29" t="s">
        <v>8</v>
      </c>
      <c r="AW1041" s="29" t="s">
        <v>8</v>
      </c>
      <c r="AX1041" s="29" t="s">
        <v>8</v>
      </c>
      <c r="AY1041" s="29" t="s">
        <v>8</v>
      </c>
      <c r="AZ1041" s="29" t="s">
        <v>8</v>
      </c>
      <c r="BA1041" s="29" t="s">
        <v>8</v>
      </c>
      <c r="BB1041" s="29" t="s">
        <v>8</v>
      </c>
      <c r="BC1041" s="29">
        <v>4</v>
      </c>
      <c r="BD1041" s="29">
        <v>2</v>
      </c>
      <c r="BE1041" s="29">
        <v>1</v>
      </c>
      <c r="BF1041" s="29">
        <v>1</v>
      </c>
      <c r="BG1041" s="29" t="s">
        <v>8</v>
      </c>
      <c r="BH1041" s="29">
        <v>1</v>
      </c>
      <c r="BI1041" s="29">
        <v>0</v>
      </c>
      <c r="BJ1041" s="29">
        <v>0</v>
      </c>
      <c r="BK1041" s="29">
        <v>0</v>
      </c>
      <c r="BL1041" s="29">
        <v>0</v>
      </c>
      <c r="BM1041" s="29">
        <v>1</v>
      </c>
      <c r="BN1041" s="29">
        <v>0</v>
      </c>
      <c r="BO1041" s="29">
        <v>1</v>
      </c>
      <c r="BP1041" s="29">
        <v>4</v>
      </c>
      <c r="BQ1041" s="29" t="s">
        <v>8</v>
      </c>
      <c r="BR1041" s="29" t="s">
        <v>8</v>
      </c>
      <c r="BS1041" s="29" t="s">
        <v>216</v>
      </c>
      <c r="BT1041" s="29" t="b">
        <v>0</v>
      </c>
      <c r="BU1041" s="29" t="b">
        <v>0</v>
      </c>
      <c r="BV1041" s="29" t="b">
        <v>0</v>
      </c>
      <c r="BW1041" s="29" t="b">
        <v>1</v>
      </c>
      <c r="BX1041" s="29" t="b">
        <v>1</v>
      </c>
      <c r="BY1041" s="29" t="b">
        <v>0</v>
      </c>
      <c r="BZ1041" s="29" t="b">
        <v>0</v>
      </c>
      <c r="CA1041" s="29" t="b">
        <v>0</v>
      </c>
      <c r="CB1041" s="29">
        <v>1</v>
      </c>
      <c r="CC1041" s="29" t="s">
        <v>18791</v>
      </c>
      <c r="CD1041" s="29" t="s">
        <v>18792</v>
      </c>
      <c r="CE1041" s="29" t="s">
        <v>18793</v>
      </c>
      <c r="CF1041" s="29" t="s">
        <v>18794</v>
      </c>
    </row>
    <row r="1042" spans="1:84" x14ac:dyDescent="0.25">
      <c r="A1042" s="29" t="s">
        <v>18795</v>
      </c>
      <c r="B1042" s="29">
        <v>310410937271141</v>
      </c>
      <c r="C1042" s="29">
        <v>8.9014103279372698E+19</v>
      </c>
      <c r="D1042" s="29">
        <v>353118083209307</v>
      </c>
      <c r="E1042" s="29">
        <v>66</v>
      </c>
      <c r="F1042" s="29">
        <v>2</v>
      </c>
      <c r="G1042" s="29">
        <v>1972</v>
      </c>
      <c r="H1042" s="29">
        <v>1972</v>
      </c>
      <c r="I1042" s="29" t="s">
        <v>18796</v>
      </c>
      <c r="J1042" s="29" t="s">
        <v>18797</v>
      </c>
      <c r="K1042" s="50">
        <v>2.37208936691185E+16</v>
      </c>
      <c r="L1042" s="50">
        <v>9042723706935320</v>
      </c>
      <c r="M1042" s="50">
        <v>-3202783517392280</v>
      </c>
      <c r="N1042" s="29" t="s">
        <v>18972</v>
      </c>
      <c r="O1042" s="29">
        <v>2</v>
      </c>
      <c r="P1042" s="29">
        <v>1</v>
      </c>
      <c r="Q1042" s="29" t="s">
        <v>8</v>
      </c>
      <c r="R1042" s="29" t="s">
        <v>8</v>
      </c>
      <c r="S1042" s="29" t="s">
        <v>8</v>
      </c>
      <c r="T1042" s="29" t="s">
        <v>8</v>
      </c>
      <c r="U1042" s="29" t="s">
        <v>8</v>
      </c>
      <c r="V1042" s="29" t="s">
        <v>8</v>
      </c>
      <c r="W1042" s="29" t="s">
        <v>8</v>
      </c>
      <c r="X1042" s="29" t="s">
        <v>8</v>
      </c>
      <c r="Y1042" s="29" t="s">
        <v>8</v>
      </c>
      <c r="Z1042" s="29" t="s">
        <v>8</v>
      </c>
      <c r="AA1042" s="29" t="s">
        <v>8</v>
      </c>
      <c r="AB1042" s="29" t="s">
        <v>8</v>
      </c>
      <c r="AC1042" s="29" t="s">
        <v>8</v>
      </c>
      <c r="AD1042" s="29">
        <v>1</v>
      </c>
      <c r="AE1042" s="29" t="s">
        <v>8</v>
      </c>
      <c r="AF1042" s="29">
        <v>3</v>
      </c>
      <c r="AG1042" s="29" t="s">
        <v>8</v>
      </c>
      <c r="AH1042" s="29" t="s">
        <v>8</v>
      </c>
      <c r="AI1042" s="29" t="s">
        <v>8</v>
      </c>
      <c r="AJ1042" s="29" t="s">
        <v>8</v>
      </c>
      <c r="AK1042" s="29" t="s">
        <v>8</v>
      </c>
      <c r="AL1042" s="29" t="s">
        <v>8</v>
      </c>
      <c r="AM1042" s="29" t="s">
        <v>8</v>
      </c>
      <c r="AN1042" s="29" t="s">
        <v>8</v>
      </c>
      <c r="AO1042" s="29" t="s">
        <v>8</v>
      </c>
      <c r="AP1042" s="29" t="s">
        <v>8</v>
      </c>
      <c r="AQ1042" s="29" t="s">
        <v>8</v>
      </c>
      <c r="AR1042" s="29" t="s">
        <v>8</v>
      </c>
      <c r="AS1042" s="29" t="s">
        <v>8</v>
      </c>
      <c r="AT1042" s="29" t="s">
        <v>8</v>
      </c>
      <c r="AU1042" s="29" t="s">
        <v>8</v>
      </c>
      <c r="AV1042" s="29" t="s">
        <v>8</v>
      </c>
      <c r="AW1042" s="29" t="s">
        <v>8</v>
      </c>
      <c r="AX1042" s="29" t="s">
        <v>8</v>
      </c>
      <c r="AY1042" s="29" t="s">
        <v>8</v>
      </c>
      <c r="AZ1042" s="29" t="s">
        <v>8</v>
      </c>
      <c r="BA1042" s="29" t="s">
        <v>8</v>
      </c>
      <c r="BB1042" s="29" t="s">
        <v>8</v>
      </c>
      <c r="BC1042" s="29" t="s">
        <v>8</v>
      </c>
      <c r="BD1042" s="29" t="s">
        <v>8</v>
      </c>
      <c r="BE1042" s="29" t="s">
        <v>8</v>
      </c>
      <c r="BF1042" s="29" t="s">
        <v>8</v>
      </c>
      <c r="BG1042" s="29" t="s">
        <v>8</v>
      </c>
      <c r="BH1042" s="29" t="s">
        <v>8</v>
      </c>
      <c r="BI1042" s="29" t="s">
        <v>8</v>
      </c>
      <c r="BJ1042" s="29" t="s">
        <v>8</v>
      </c>
      <c r="BK1042" s="29" t="s">
        <v>8</v>
      </c>
      <c r="BL1042" s="29" t="s">
        <v>8</v>
      </c>
      <c r="BM1042" s="29" t="s">
        <v>8</v>
      </c>
      <c r="BN1042" s="29" t="s">
        <v>8</v>
      </c>
      <c r="BO1042" s="29" t="s">
        <v>8</v>
      </c>
      <c r="BP1042" s="29" t="s">
        <v>8</v>
      </c>
      <c r="BQ1042" s="29" t="s">
        <v>8</v>
      </c>
      <c r="BR1042" s="29" t="s">
        <v>8</v>
      </c>
      <c r="BS1042" s="29" t="s">
        <v>6560</v>
      </c>
      <c r="BT1042" s="29" t="b">
        <v>0</v>
      </c>
      <c r="BU1042" s="29" t="b">
        <v>0</v>
      </c>
      <c r="BV1042" s="29" t="b">
        <v>0</v>
      </c>
      <c r="BW1042" s="29" t="b">
        <v>1</v>
      </c>
      <c r="BX1042" s="29" t="b">
        <v>1</v>
      </c>
      <c r="BY1042" s="29" t="b">
        <v>0</v>
      </c>
      <c r="BZ1042" s="29" t="b">
        <v>0</v>
      </c>
      <c r="CA1042" s="29" t="b">
        <v>0</v>
      </c>
      <c r="CB1042" s="29">
        <v>1</v>
      </c>
      <c r="CC1042" s="29" t="s">
        <v>18798</v>
      </c>
      <c r="CD1042" s="29" t="s">
        <v>18799</v>
      </c>
      <c r="CE1042" s="29" t="s">
        <v>18800</v>
      </c>
      <c r="CF1042" s="29" t="s">
        <v>13879</v>
      </c>
    </row>
    <row r="1043" spans="1:84" x14ac:dyDescent="0.25">
      <c r="A1043" s="29" t="s">
        <v>18801</v>
      </c>
      <c r="B1043" s="29">
        <v>310410937271141</v>
      </c>
      <c r="C1043" s="29">
        <v>8.9014103279372698E+19</v>
      </c>
      <c r="D1043" s="29">
        <v>353118083209307</v>
      </c>
      <c r="E1043" s="29">
        <v>66</v>
      </c>
      <c r="F1043" s="29">
        <v>10</v>
      </c>
      <c r="G1043" s="29">
        <v>1969</v>
      </c>
      <c r="H1043" s="29">
        <v>1969</v>
      </c>
      <c r="I1043" s="29" t="s">
        <v>18802</v>
      </c>
      <c r="J1043" s="29" t="s">
        <v>18803</v>
      </c>
      <c r="K1043" s="50">
        <v>2372237686396020</v>
      </c>
      <c r="L1043" s="50">
        <v>9042706188560810</v>
      </c>
      <c r="M1043" s="50">
        <v>-5060490222220930</v>
      </c>
      <c r="N1043" s="29" t="s">
        <v>18972</v>
      </c>
      <c r="O1043" s="29">
        <v>2</v>
      </c>
      <c r="P1043" s="29">
        <v>1</v>
      </c>
      <c r="Q1043" s="29" t="s">
        <v>19033</v>
      </c>
      <c r="R1043" s="29" t="s">
        <v>8</v>
      </c>
      <c r="S1043" s="29" t="s">
        <v>8</v>
      </c>
      <c r="T1043" s="29" t="s">
        <v>8</v>
      </c>
      <c r="U1043" s="29" t="s">
        <v>8</v>
      </c>
      <c r="V1043" s="29" t="s">
        <v>8</v>
      </c>
      <c r="W1043" s="29" t="s">
        <v>8</v>
      </c>
      <c r="X1043" s="29" t="s">
        <v>8</v>
      </c>
      <c r="Y1043" s="29" t="s">
        <v>8</v>
      </c>
      <c r="Z1043" s="29" t="s">
        <v>8</v>
      </c>
      <c r="AA1043" s="29" t="s">
        <v>8</v>
      </c>
      <c r="AB1043" s="29" t="s">
        <v>8</v>
      </c>
      <c r="AC1043" s="29" t="s">
        <v>8</v>
      </c>
      <c r="AD1043" s="29" t="s">
        <v>8</v>
      </c>
      <c r="AE1043" s="29" t="s">
        <v>8</v>
      </c>
      <c r="AF1043" s="29" t="s">
        <v>8</v>
      </c>
      <c r="AG1043" s="29" t="s">
        <v>8</v>
      </c>
      <c r="AH1043" s="29" t="s">
        <v>8</v>
      </c>
      <c r="AI1043" s="29" t="s">
        <v>8</v>
      </c>
      <c r="AJ1043" s="29" t="s">
        <v>8</v>
      </c>
      <c r="AK1043" s="29" t="s">
        <v>8</v>
      </c>
      <c r="AL1043" s="29" t="s">
        <v>8</v>
      </c>
      <c r="AM1043" s="29">
        <v>3</v>
      </c>
      <c r="AN1043" s="29" t="s">
        <v>8</v>
      </c>
      <c r="AO1043" s="29">
        <v>0</v>
      </c>
      <c r="AP1043" s="29" t="s">
        <v>8</v>
      </c>
      <c r="AQ1043" s="29">
        <v>1</v>
      </c>
      <c r="AR1043" s="29" t="s">
        <v>19001</v>
      </c>
      <c r="AS1043" s="29" t="s">
        <v>18998</v>
      </c>
      <c r="AT1043" s="29" t="s">
        <v>8</v>
      </c>
      <c r="AU1043" s="29" t="s">
        <v>8</v>
      </c>
      <c r="AV1043" s="29" t="s">
        <v>8</v>
      </c>
      <c r="AW1043" s="29" t="s">
        <v>8</v>
      </c>
      <c r="AX1043" s="29" t="s">
        <v>8</v>
      </c>
      <c r="AY1043" s="29" t="s">
        <v>8</v>
      </c>
      <c r="AZ1043" s="29" t="s">
        <v>8</v>
      </c>
      <c r="BA1043" s="29" t="s">
        <v>8</v>
      </c>
      <c r="BB1043" s="29" t="s">
        <v>8</v>
      </c>
      <c r="BC1043" s="29" t="s">
        <v>8</v>
      </c>
      <c r="BD1043" s="29" t="s">
        <v>8</v>
      </c>
      <c r="BE1043" s="29" t="s">
        <v>8</v>
      </c>
      <c r="BF1043" s="29" t="s">
        <v>8</v>
      </c>
      <c r="BG1043" s="29" t="s">
        <v>8</v>
      </c>
      <c r="BH1043" s="29" t="s">
        <v>8</v>
      </c>
      <c r="BI1043" s="29" t="s">
        <v>8</v>
      </c>
      <c r="BJ1043" s="29" t="s">
        <v>8</v>
      </c>
      <c r="BK1043" s="29" t="s">
        <v>8</v>
      </c>
      <c r="BL1043" s="29" t="s">
        <v>8</v>
      </c>
      <c r="BM1043" s="29" t="s">
        <v>8</v>
      </c>
      <c r="BN1043" s="29" t="s">
        <v>8</v>
      </c>
      <c r="BO1043" s="29" t="s">
        <v>8</v>
      </c>
      <c r="BP1043" s="29" t="s">
        <v>8</v>
      </c>
      <c r="BQ1043" s="29" t="s">
        <v>8</v>
      </c>
      <c r="BR1043" s="29" t="s">
        <v>8</v>
      </c>
      <c r="BS1043" s="29" t="s">
        <v>6560</v>
      </c>
      <c r="BT1043" s="29" t="b">
        <v>0</v>
      </c>
      <c r="BU1043" s="29" t="b">
        <v>0</v>
      </c>
      <c r="BV1043" s="29" t="b">
        <v>0</v>
      </c>
      <c r="BW1043" s="29" t="b">
        <v>1</v>
      </c>
      <c r="BX1043" s="29" t="b">
        <v>1</v>
      </c>
      <c r="BY1043" s="29" t="b">
        <v>0</v>
      </c>
      <c r="BZ1043" s="29" t="b">
        <v>0</v>
      </c>
      <c r="CA1043" s="29" t="b">
        <v>0</v>
      </c>
      <c r="CB1043" s="29">
        <v>1</v>
      </c>
      <c r="CC1043" s="29" t="s">
        <v>18804</v>
      </c>
      <c r="CD1043" s="29" t="s">
        <v>18805</v>
      </c>
      <c r="CE1043" s="29" t="s">
        <v>18806</v>
      </c>
      <c r="CF1043" s="29" t="s">
        <v>18807</v>
      </c>
    </row>
    <row r="1044" spans="1:84" x14ac:dyDescent="0.25">
      <c r="A1044" s="29" t="s">
        <v>18808</v>
      </c>
      <c r="B1044" s="29">
        <v>310410937271141</v>
      </c>
      <c r="C1044" s="29">
        <v>8.9014103279372698E+19</v>
      </c>
      <c r="D1044" s="29">
        <v>353118083209307</v>
      </c>
      <c r="E1044" s="29">
        <v>66</v>
      </c>
      <c r="F1044" s="29">
        <v>2</v>
      </c>
      <c r="G1044" s="29">
        <v>1974</v>
      </c>
      <c r="H1044" s="29">
        <v>1974</v>
      </c>
      <c r="I1044" s="29" t="s">
        <v>18809</v>
      </c>
      <c r="J1044" s="29" t="s">
        <v>18810</v>
      </c>
      <c r="K1044" s="50">
        <v>2.37211329040457E+16</v>
      </c>
      <c r="L1044" s="50">
        <v>9042723709664000</v>
      </c>
      <c r="M1044" s="50">
        <v>-4836167178107260</v>
      </c>
      <c r="N1044" s="29" t="s">
        <v>18972</v>
      </c>
      <c r="O1044" s="29">
        <v>2</v>
      </c>
      <c r="P1044" s="29">
        <v>1</v>
      </c>
      <c r="Q1044" s="29" t="s">
        <v>8</v>
      </c>
      <c r="R1044" s="29" t="s">
        <v>8</v>
      </c>
      <c r="S1044" s="29" t="s">
        <v>8</v>
      </c>
      <c r="T1044" s="29" t="s">
        <v>8</v>
      </c>
      <c r="U1044" s="29" t="s">
        <v>8</v>
      </c>
      <c r="V1044" s="29" t="s">
        <v>8</v>
      </c>
      <c r="W1044" s="29" t="s">
        <v>8</v>
      </c>
      <c r="X1044" s="29" t="s">
        <v>8</v>
      </c>
      <c r="Y1044" s="29" t="s">
        <v>8</v>
      </c>
      <c r="Z1044" s="29" t="s">
        <v>8</v>
      </c>
      <c r="AA1044" s="29" t="s">
        <v>8</v>
      </c>
      <c r="AB1044" s="29" t="s">
        <v>8</v>
      </c>
      <c r="AC1044" s="29" t="s">
        <v>8</v>
      </c>
      <c r="AD1044" s="29">
        <v>3</v>
      </c>
      <c r="AE1044" s="29" t="s">
        <v>8</v>
      </c>
      <c r="AF1044" s="29">
        <v>4</v>
      </c>
      <c r="AG1044" s="29" t="s">
        <v>8</v>
      </c>
      <c r="AH1044" s="29" t="s">
        <v>8</v>
      </c>
      <c r="AI1044" s="29" t="s">
        <v>8</v>
      </c>
      <c r="AJ1044" s="29" t="s">
        <v>8</v>
      </c>
      <c r="AK1044" s="29" t="s">
        <v>8</v>
      </c>
      <c r="AL1044" s="29" t="s">
        <v>8</v>
      </c>
      <c r="AM1044" s="29" t="s">
        <v>8</v>
      </c>
      <c r="AN1044" s="29" t="s">
        <v>8</v>
      </c>
      <c r="AO1044" s="29" t="s">
        <v>8</v>
      </c>
      <c r="AP1044" s="29" t="s">
        <v>8</v>
      </c>
      <c r="AQ1044" s="29" t="s">
        <v>8</v>
      </c>
      <c r="AR1044" s="29" t="s">
        <v>8</v>
      </c>
      <c r="AS1044" s="29" t="s">
        <v>8</v>
      </c>
      <c r="AT1044" s="29" t="s">
        <v>8</v>
      </c>
      <c r="AU1044" s="29" t="s">
        <v>8</v>
      </c>
      <c r="AV1044" s="29" t="s">
        <v>8</v>
      </c>
      <c r="AW1044" s="29" t="s">
        <v>8</v>
      </c>
      <c r="AX1044" s="29" t="s">
        <v>8</v>
      </c>
      <c r="AY1044" s="29" t="s">
        <v>8</v>
      </c>
      <c r="AZ1044" s="29" t="s">
        <v>8</v>
      </c>
      <c r="BA1044" s="29" t="s">
        <v>8</v>
      </c>
      <c r="BB1044" s="29" t="s">
        <v>8</v>
      </c>
      <c r="BC1044" s="29" t="s">
        <v>8</v>
      </c>
      <c r="BD1044" s="29" t="s">
        <v>8</v>
      </c>
      <c r="BE1044" s="29" t="s">
        <v>8</v>
      </c>
      <c r="BF1044" s="29" t="s">
        <v>8</v>
      </c>
      <c r="BG1044" s="29" t="s">
        <v>8</v>
      </c>
      <c r="BH1044" s="29" t="s">
        <v>8</v>
      </c>
      <c r="BI1044" s="29" t="s">
        <v>8</v>
      </c>
      <c r="BJ1044" s="29" t="s">
        <v>8</v>
      </c>
      <c r="BK1044" s="29" t="s">
        <v>8</v>
      </c>
      <c r="BL1044" s="29" t="s">
        <v>8</v>
      </c>
      <c r="BM1044" s="29" t="s">
        <v>8</v>
      </c>
      <c r="BN1044" s="29" t="s">
        <v>8</v>
      </c>
      <c r="BO1044" s="29" t="s">
        <v>8</v>
      </c>
      <c r="BP1044" s="29" t="s">
        <v>8</v>
      </c>
      <c r="BQ1044" s="29" t="s">
        <v>8</v>
      </c>
      <c r="BR1044" s="29" t="s">
        <v>8</v>
      </c>
      <c r="BS1044" s="29" t="s">
        <v>6560</v>
      </c>
      <c r="BT1044" s="29" t="b">
        <v>0</v>
      </c>
      <c r="BU1044" s="29" t="b">
        <v>0</v>
      </c>
      <c r="BV1044" s="29" t="b">
        <v>0</v>
      </c>
      <c r="BW1044" s="29" t="b">
        <v>1</v>
      </c>
      <c r="BX1044" s="29" t="b">
        <v>1</v>
      </c>
      <c r="BY1044" s="29" t="b">
        <v>0</v>
      </c>
      <c r="BZ1044" s="29" t="b">
        <v>0</v>
      </c>
      <c r="CA1044" s="29" t="b">
        <v>0</v>
      </c>
      <c r="CB1044" s="29">
        <v>1</v>
      </c>
      <c r="CC1044" s="29" t="s">
        <v>18811</v>
      </c>
      <c r="CD1044" s="29" t="s">
        <v>18812</v>
      </c>
      <c r="CE1044" s="29" t="s">
        <v>18813</v>
      </c>
      <c r="CF1044" s="29" t="s">
        <v>13893</v>
      </c>
    </row>
    <row r="1045" spans="1:84" x14ac:dyDescent="0.25">
      <c r="A1045" s="29" t="s">
        <v>18814</v>
      </c>
      <c r="B1045" s="29">
        <v>310410937271141</v>
      </c>
      <c r="C1045" s="29">
        <v>8.9014103279372698E+19</v>
      </c>
      <c r="D1045" s="29">
        <v>353118083209307</v>
      </c>
      <c r="E1045" s="29">
        <v>66</v>
      </c>
      <c r="F1045" s="29">
        <v>10</v>
      </c>
      <c r="G1045" s="29">
        <v>1970</v>
      </c>
      <c r="H1045" s="29">
        <v>1970</v>
      </c>
      <c r="I1045" s="29" t="s">
        <v>18815</v>
      </c>
      <c r="J1045" s="29" t="s">
        <v>18816</v>
      </c>
      <c r="K1045" s="50">
        <v>2.37307187027195E+16</v>
      </c>
      <c r="L1045" s="50">
        <v>904253018830207</v>
      </c>
      <c r="M1045" s="50">
        <v>-4563095999098090</v>
      </c>
      <c r="N1045" s="29" t="s">
        <v>18977</v>
      </c>
      <c r="O1045" s="29">
        <v>2</v>
      </c>
      <c r="P1045" s="29">
        <v>1</v>
      </c>
      <c r="Q1045" s="29" t="s">
        <v>19408</v>
      </c>
      <c r="R1045" s="29" t="s">
        <v>8</v>
      </c>
      <c r="S1045" s="29" t="s">
        <v>8</v>
      </c>
      <c r="T1045" s="29" t="s">
        <v>8</v>
      </c>
      <c r="U1045" s="29" t="s">
        <v>8</v>
      </c>
      <c r="V1045" s="29" t="s">
        <v>8</v>
      </c>
      <c r="W1045" s="29" t="s">
        <v>8</v>
      </c>
      <c r="X1045" s="29" t="s">
        <v>8</v>
      </c>
      <c r="Y1045" s="29" t="s">
        <v>8</v>
      </c>
      <c r="Z1045" s="29" t="s">
        <v>8</v>
      </c>
      <c r="AA1045" s="29" t="s">
        <v>8</v>
      </c>
      <c r="AB1045" s="29" t="s">
        <v>8</v>
      </c>
      <c r="AC1045" s="29" t="s">
        <v>8</v>
      </c>
      <c r="AD1045" s="29" t="s">
        <v>8</v>
      </c>
      <c r="AE1045" s="29" t="s">
        <v>8</v>
      </c>
      <c r="AF1045" s="29" t="s">
        <v>8</v>
      </c>
      <c r="AG1045" s="29" t="s">
        <v>8</v>
      </c>
      <c r="AH1045" s="29" t="s">
        <v>8</v>
      </c>
      <c r="AI1045" s="29" t="s">
        <v>8</v>
      </c>
      <c r="AJ1045" s="29" t="s">
        <v>8</v>
      </c>
      <c r="AK1045" s="29" t="s">
        <v>8</v>
      </c>
      <c r="AL1045" s="29" t="s">
        <v>8</v>
      </c>
      <c r="AM1045" s="29">
        <v>3</v>
      </c>
      <c r="AN1045" s="29" t="s">
        <v>8</v>
      </c>
      <c r="AO1045" s="29">
        <v>0</v>
      </c>
      <c r="AP1045" s="29" t="s">
        <v>8</v>
      </c>
      <c r="AQ1045" s="29">
        <v>1</v>
      </c>
      <c r="AR1045" s="29" t="s">
        <v>18998</v>
      </c>
      <c r="AS1045" s="29" t="s">
        <v>19003</v>
      </c>
      <c r="AT1045" s="29" t="s">
        <v>8</v>
      </c>
      <c r="AU1045" s="29" t="s">
        <v>8</v>
      </c>
      <c r="AV1045" s="29" t="s">
        <v>8</v>
      </c>
      <c r="AW1045" s="29" t="s">
        <v>8</v>
      </c>
      <c r="AX1045" s="29" t="s">
        <v>8</v>
      </c>
      <c r="AY1045" s="29" t="s">
        <v>8</v>
      </c>
      <c r="AZ1045" s="29" t="s">
        <v>8</v>
      </c>
      <c r="BA1045" s="29" t="s">
        <v>8</v>
      </c>
      <c r="BB1045" s="29" t="s">
        <v>8</v>
      </c>
      <c r="BC1045" s="29" t="s">
        <v>8</v>
      </c>
      <c r="BD1045" s="29" t="s">
        <v>8</v>
      </c>
      <c r="BE1045" s="29" t="s">
        <v>8</v>
      </c>
      <c r="BF1045" s="29" t="s">
        <v>8</v>
      </c>
      <c r="BG1045" s="29" t="s">
        <v>8</v>
      </c>
      <c r="BH1045" s="29" t="s">
        <v>8</v>
      </c>
      <c r="BI1045" s="29" t="s">
        <v>8</v>
      </c>
      <c r="BJ1045" s="29" t="s">
        <v>8</v>
      </c>
      <c r="BK1045" s="29" t="s">
        <v>8</v>
      </c>
      <c r="BL1045" s="29" t="s">
        <v>8</v>
      </c>
      <c r="BM1045" s="29" t="s">
        <v>8</v>
      </c>
      <c r="BN1045" s="29" t="s">
        <v>8</v>
      </c>
      <c r="BO1045" s="29" t="s">
        <v>8</v>
      </c>
      <c r="BP1045" s="29" t="s">
        <v>8</v>
      </c>
      <c r="BQ1045" s="29" t="s">
        <v>8</v>
      </c>
      <c r="BR1045" s="29" t="s">
        <v>8</v>
      </c>
      <c r="BS1045" s="29" t="s">
        <v>6560</v>
      </c>
      <c r="BT1045" s="29" t="b">
        <v>0</v>
      </c>
      <c r="BU1045" s="29" t="b">
        <v>0</v>
      </c>
      <c r="BV1045" s="29" t="b">
        <v>0</v>
      </c>
      <c r="BW1045" s="29" t="b">
        <v>1</v>
      </c>
      <c r="BX1045" s="29" t="b">
        <v>1</v>
      </c>
      <c r="BY1045" s="29" t="b">
        <v>0</v>
      </c>
      <c r="BZ1045" s="29" t="b">
        <v>0</v>
      </c>
      <c r="CA1045" s="29" t="b">
        <v>0</v>
      </c>
      <c r="CB1045" s="29">
        <v>1</v>
      </c>
      <c r="CC1045" s="29" t="s">
        <v>18817</v>
      </c>
      <c r="CD1045" s="29" t="s">
        <v>18818</v>
      </c>
      <c r="CE1045" s="29" t="s">
        <v>18819</v>
      </c>
      <c r="CF1045" s="29" t="s">
        <v>18820</v>
      </c>
    </row>
    <row r="1046" spans="1:84" x14ac:dyDescent="0.25">
      <c r="A1046" s="29" t="s">
        <v>18821</v>
      </c>
      <c r="B1046" s="29">
        <v>310410937271141</v>
      </c>
      <c r="C1046" s="29">
        <v>8.9014103279372698E+19</v>
      </c>
      <c r="D1046" s="29">
        <v>353118083209307</v>
      </c>
      <c r="E1046" s="29">
        <v>66</v>
      </c>
      <c r="F1046" s="29">
        <v>1</v>
      </c>
      <c r="G1046" s="29">
        <v>1971</v>
      </c>
      <c r="H1046" s="29">
        <v>1971</v>
      </c>
      <c r="I1046" s="29" t="s">
        <v>18822</v>
      </c>
      <c r="J1046" s="29" t="s">
        <v>18823</v>
      </c>
      <c r="K1046" s="50">
        <v>2373051349664550</v>
      </c>
      <c r="L1046" s="50">
        <v>9042527223007310</v>
      </c>
      <c r="M1046" s="50">
        <v>-4.0046089824466E+16</v>
      </c>
      <c r="N1046" s="29" t="s">
        <v>18977</v>
      </c>
      <c r="O1046" s="29">
        <v>2</v>
      </c>
      <c r="P1046" s="29">
        <v>1</v>
      </c>
      <c r="Q1046" s="29" t="s">
        <v>19391</v>
      </c>
      <c r="R1046" s="29" t="s">
        <v>8</v>
      </c>
      <c r="S1046" s="29" t="s">
        <v>8</v>
      </c>
      <c r="T1046" s="29" t="s">
        <v>8</v>
      </c>
      <c r="U1046" s="29" t="s">
        <v>8</v>
      </c>
      <c r="V1046" s="29" t="s">
        <v>8</v>
      </c>
      <c r="W1046" s="29" t="s">
        <v>8</v>
      </c>
      <c r="X1046" s="29" t="s">
        <v>8</v>
      </c>
      <c r="Y1046" s="29" t="s">
        <v>8</v>
      </c>
      <c r="Z1046" s="29" t="s">
        <v>8</v>
      </c>
      <c r="AA1046" s="29" t="s">
        <v>8</v>
      </c>
      <c r="AB1046" s="29" t="s">
        <v>8</v>
      </c>
      <c r="AC1046" s="29" t="s">
        <v>8</v>
      </c>
      <c r="AD1046" s="29" t="s">
        <v>8</v>
      </c>
      <c r="AE1046" s="29" t="s">
        <v>8</v>
      </c>
      <c r="AF1046" s="29" t="s">
        <v>8</v>
      </c>
      <c r="AG1046" s="29" t="s">
        <v>8</v>
      </c>
      <c r="AH1046" s="29" t="s">
        <v>8</v>
      </c>
      <c r="AI1046" s="29" t="s">
        <v>8</v>
      </c>
      <c r="AJ1046" s="29" t="s">
        <v>8</v>
      </c>
      <c r="AK1046" s="29" t="s">
        <v>8</v>
      </c>
      <c r="AL1046" s="29" t="s">
        <v>8</v>
      </c>
      <c r="AM1046" s="29" t="s">
        <v>8</v>
      </c>
      <c r="AN1046" s="29" t="s">
        <v>8</v>
      </c>
      <c r="AO1046" s="29" t="s">
        <v>8</v>
      </c>
      <c r="AP1046" s="29" t="s">
        <v>8</v>
      </c>
      <c r="AQ1046" s="29" t="s">
        <v>8</v>
      </c>
      <c r="AR1046" s="29" t="s">
        <v>8</v>
      </c>
      <c r="AS1046" s="29" t="s">
        <v>8</v>
      </c>
      <c r="AT1046" s="29" t="s">
        <v>8</v>
      </c>
      <c r="AU1046" s="29" t="s">
        <v>8</v>
      </c>
      <c r="AV1046" s="29" t="s">
        <v>8</v>
      </c>
      <c r="AW1046" s="29" t="s">
        <v>8</v>
      </c>
      <c r="AX1046" s="29" t="s">
        <v>8</v>
      </c>
      <c r="AY1046" s="29" t="s">
        <v>8</v>
      </c>
      <c r="AZ1046" s="29" t="s">
        <v>8</v>
      </c>
      <c r="BA1046" s="29" t="s">
        <v>8</v>
      </c>
      <c r="BB1046" s="29" t="s">
        <v>8</v>
      </c>
      <c r="BC1046" s="29">
        <v>2</v>
      </c>
      <c r="BD1046" s="29">
        <v>1</v>
      </c>
      <c r="BE1046" s="29">
        <v>1</v>
      </c>
      <c r="BF1046" s="29">
        <v>3</v>
      </c>
      <c r="BG1046" s="29" t="s">
        <v>8</v>
      </c>
      <c r="BH1046" s="29">
        <v>0</v>
      </c>
      <c r="BI1046" s="29">
        <v>0</v>
      </c>
      <c r="BJ1046" s="29">
        <v>0</v>
      </c>
      <c r="BK1046" s="29">
        <v>0</v>
      </c>
      <c r="BL1046" s="29">
        <v>0</v>
      </c>
      <c r="BM1046" s="29">
        <v>0</v>
      </c>
      <c r="BN1046" s="29">
        <v>1</v>
      </c>
      <c r="BO1046" s="29">
        <v>1</v>
      </c>
      <c r="BP1046" s="29">
        <v>1</v>
      </c>
      <c r="BQ1046" s="29" t="s">
        <v>8</v>
      </c>
      <c r="BR1046" s="29" t="s">
        <v>8</v>
      </c>
      <c r="BS1046" s="29" t="s">
        <v>216</v>
      </c>
      <c r="BT1046" s="29" t="b">
        <v>0</v>
      </c>
      <c r="BU1046" s="29" t="b">
        <v>0</v>
      </c>
      <c r="BV1046" s="29" t="b">
        <v>0</v>
      </c>
      <c r="BW1046" s="29" t="b">
        <v>1</v>
      </c>
      <c r="BX1046" s="29" t="b">
        <v>1</v>
      </c>
      <c r="BY1046" s="29" t="b">
        <v>0</v>
      </c>
      <c r="BZ1046" s="29" t="b">
        <v>0</v>
      </c>
      <c r="CA1046" s="29" t="b">
        <v>0</v>
      </c>
      <c r="CB1046" s="29">
        <v>1</v>
      </c>
      <c r="CC1046" s="29" t="s">
        <v>18824</v>
      </c>
      <c r="CD1046" s="29" t="s">
        <v>18825</v>
      </c>
      <c r="CE1046" s="29" t="s">
        <v>18826</v>
      </c>
      <c r="CF1046" s="29" t="s">
        <v>18827</v>
      </c>
    </row>
    <row r="1047" spans="1:84" x14ac:dyDescent="0.25">
      <c r="A1047" s="29" t="s">
        <v>18828</v>
      </c>
      <c r="B1047" s="29">
        <v>310410937271141</v>
      </c>
      <c r="C1047" s="29">
        <v>8.9014103279372698E+19</v>
      </c>
      <c r="D1047" s="29">
        <v>353118083209307</v>
      </c>
      <c r="E1047" s="29">
        <v>66</v>
      </c>
      <c r="F1047" s="29">
        <v>2</v>
      </c>
      <c r="G1047" s="29">
        <v>1976</v>
      </c>
      <c r="H1047" s="29">
        <v>1976</v>
      </c>
      <c r="I1047" s="29" t="s">
        <v>18829</v>
      </c>
      <c r="J1047" s="29" t="s">
        <v>18830</v>
      </c>
      <c r="K1047" s="50">
        <v>2.37277836568921E+16</v>
      </c>
      <c r="L1047" s="50">
        <v>9042436508758450</v>
      </c>
      <c r="M1047" s="50">
        <v>-2.30073035991055E+16</v>
      </c>
      <c r="N1047" s="29" t="s">
        <v>18977</v>
      </c>
      <c r="O1047" s="29">
        <v>2</v>
      </c>
      <c r="P1047" s="29">
        <v>1</v>
      </c>
      <c r="Q1047" s="29" t="s">
        <v>8</v>
      </c>
      <c r="R1047" s="29" t="s">
        <v>8</v>
      </c>
      <c r="S1047" s="29" t="s">
        <v>8</v>
      </c>
      <c r="T1047" s="29" t="s">
        <v>8</v>
      </c>
      <c r="U1047" s="29" t="s">
        <v>8</v>
      </c>
      <c r="V1047" s="29" t="s">
        <v>8</v>
      </c>
      <c r="W1047" s="29" t="s">
        <v>8</v>
      </c>
      <c r="X1047" s="29" t="s">
        <v>8</v>
      </c>
      <c r="Y1047" s="29" t="s">
        <v>8</v>
      </c>
      <c r="Z1047" s="29" t="s">
        <v>8</v>
      </c>
      <c r="AA1047" s="29" t="s">
        <v>8</v>
      </c>
      <c r="AB1047" s="29" t="s">
        <v>8</v>
      </c>
      <c r="AC1047" s="29" t="s">
        <v>8</v>
      </c>
      <c r="AD1047" s="29">
        <v>3</v>
      </c>
      <c r="AE1047" s="29" t="s">
        <v>8</v>
      </c>
      <c r="AF1047" s="29">
        <v>2</v>
      </c>
      <c r="AG1047" s="29" t="s">
        <v>8</v>
      </c>
      <c r="AH1047" s="29" t="s">
        <v>8</v>
      </c>
      <c r="AI1047" s="29" t="s">
        <v>8</v>
      </c>
      <c r="AJ1047" s="29" t="s">
        <v>8</v>
      </c>
      <c r="AK1047" s="29" t="s">
        <v>8</v>
      </c>
      <c r="AL1047" s="29" t="s">
        <v>8</v>
      </c>
      <c r="AM1047" s="29" t="s">
        <v>8</v>
      </c>
      <c r="AN1047" s="29" t="s">
        <v>8</v>
      </c>
      <c r="AO1047" s="29" t="s">
        <v>8</v>
      </c>
      <c r="AP1047" s="29" t="s">
        <v>8</v>
      </c>
      <c r="AQ1047" s="29" t="s">
        <v>8</v>
      </c>
      <c r="AR1047" s="29" t="s">
        <v>8</v>
      </c>
      <c r="AS1047" s="29" t="s">
        <v>8</v>
      </c>
      <c r="AT1047" s="29" t="s">
        <v>8</v>
      </c>
      <c r="AU1047" s="29" t="s">
        <v>8</v>
      </c>
      <c r="AV1047" s="29" t="s">
        <v>8</v>
      </c>
      <c r="AW1047" s="29" t="s">
        <v>8</v>
      </c>
      <c r="AX1047" s="29" t="s">
        <v>8</v>
      </c>
      <c r="AY1047" s="29" t="s">
        <v>8</v>
      </c>
      <c r="AZ1047" s="29" t="s">
        <v>8</v>
      </c>
      <c r="BA1047" s="29" t="s">
        <v>8</v>
      </c>
      <c r="BB1047" s="29" t="s">
        <v>8</v>
      </c>
      <c r="BC1047" s="29" t="s">
        <v>8</v>
      </c>
      <c r="BD1047" s="29" t="s">
        <v>8</v>
      </c>
      <c r="BE1047" s="29" t="s">
        <v>8</v>
      </c>
      <c r="BF1047" s="29" t="s">
        <v>8</v>
      </c>
      <c r="BG1047" s="29" t="s">
        <v>8</v>
      </c>
      <c r="BH1047" s="29" t="s">
        <v>8</v>
      </c>
      <c r="BI1047" s="29" t="s">
        <v>8</v>
      </c>
      <c r="BJ1047" s="29" t="s">
        <v>8</v>
      </c>
      <c r="BK1047" s="29" t="s">
        <v>8</v>
      </c>
      <c r="BL1047" s="29" t="s">
        <v>8</v>
      </c>
      <c r="BM1047" s="29" t="s">
        <v>8</v>
      </c>
      <c r="BN1047" s="29" t="s">
        <v>8</v>
      </c>
      <c r="BO1047" s="29" t="s">
        <v>8</v>
      </c>
      <c r="BP1047" s="29" t="s">
        <v>8</v>
      </c>
      <c r="BQ1047" s="29" t="s">
        <v>8</v>
      </c>
      <c r="BR1047" s="29" t="s">
        <v>8</v>
      </c>
      <c r="BS1047" s="29" t="s">
        <v>6560</v>
      </c>
      <c r="BT1047" s="29" t="b">
        <v>0</v>
      </c>
      <c r="BU1047" s="29" t="b">
        <v>0</v>
      </c>
      <c r="BV1047" s="29" t="b">
        <v>0</v>
      </c>
      <c r="BW1047" s="29" t="b">
        <v>1</v>
      </c>
      <c r="BX1047" s="29" t="b">
        <v>1</v>
      </c>
      <c r="BY1047" s="29" t="b">
        <v>0</v>
      </c>
      <c r="BZ1047" s="29" t="b">
        <v>0</v>
      </c>
      <c r="CA1047" s="29" t="b">
        <v>0</v>
      </c>
      <c r="CB1047" s="29">
        <v>1</v>
      </c>
      <c r="CC1047" s="29" t="s">
        <v>18831</v>
      </c>
      <c r="CD1047" s="29" t="s">
        <v>18832</v>
      </c>
      <c r="CE1047" s="29" t="s">
        <v>18833</v>
      </c>
      <c r="CF1047" s="29" t="s">
        <v>18834</v>
      </c>
    </row>
    <row r="1048" spans="1:84" x14ac:dyDescent="0.25">
      <c r="A1048" s="29" t="s">
        <v>18835</v>
      </c>
      <c r="B1048" s="29">
        <v>310410937271141</v>
      </c>
      <c r="C1048" s="29">
        <v>8.9014103279372698E+19</v>
      </c>
      <c r="D1048" s="29">
        <v>353118083209307</v>
      </c>
      <c r="E1048" s="29">
        <v>66</v>
      </c>
      <c r="F1048" s="29">
        <v>2</v>
      </c>
      <c r="G1048" s="29">
        <v>1975</v>
      </c>
      <c r="H1048" s="29">
        <v>1975</v>
      </c>
      <c r="I1048" s="29" t="s">
        <v>18836</v>
      </c>
      <c r="J1048" s="29" t="s">
        <v>18837</v>
      </c>
      <c r="K1048" s="50">
        <v>2.37277858034735E+16</v>
      </c>
      <c r="L1048" s="50">
        <v>9042455614818770</v>
      </c>
      <c r="M1048" s="50">
        <v>-2.55214942295768E+16</v>
      </c>
      <c r="N1048" s="29" t="s">
        <v>18977</v>
      </c>
      <c r="O1048" s="29">
        <v>2</v>
      </c>
      <c r="P1048" s="29">
        <v>1</v>
      </c>
      <c r="Q1048" s="29" t="s">
        <v>8</v>
      </c>
      <c r="R1048" s="29" t="s">
        <v>8</v>
      </c>
      <c r="S1048" s="29" t="s">
        <v>8</v>
      </c>
      <c r="T1048" s="29" t="s">
        <v>8</v>
      </c>
      <c r="U1048" s="29" t="s">
        <v>8</v>
      </c>
      <c r="V1048" s="29" t="s">
        <v>8</v>
      </c>
      <c r="W1048" s="29" t="s">
        <v>8</v>
      </c>
      <c r="X1048" s="29" t="s">
        <v>8</v>
      </c>
      <c r="Y1048" s="29" t="s">
        <v>8</v>
      </c>
      <c r="Z1048" s="29" t="s">
        <v>8</v>
      </c>
      <c r="AA1048" s="29" t="s">
        <v>8</v>
      </c>
      <c r="AB1048" s="29" t="s">
        <v>8</v>
      </c>
      <c r="AC1048" s="29" t="s">
        <v>8</v>
      </c>
      <c r="AD1048" s="29">
        <v>2</v>
      </c>
      <c r="AE1048" s="29" t="s">
        <v>8</v>
      </c>
      <c r="AF1048" s="29">
        <v>1</v>
      </c>
      <c r="AG1048" s="29" t="s">
        <v>8</v>
      </c>
      <c r="AH1048" s="29" t="s">
        <v>8</v>
      </c>
      <c r="AI1048" s="29" t="s">
        <v>8</v>
      </c>
      <c r="AJ1048" s="29" t="s">
        <v>8</v>
      </c>
      <c r="AK1048" s="29" t="s">
        <v>8</v>
      </c>
      <c r="AL1048" s="29" t="s">
        <v>8</v>
      </c>
      <c r="AM1048" s="29" t="s">
        <v>8</v>
      </c>
      <c r="AN1048" s="29" t="s">
        <v>8</v>
      </c>
      <c r="AO1048" s="29" t="s">
        <v>8</v>
      </c>
      <c r="AP1048" s="29" t="s">
        <v>8</v>
      </c>
      <c r="AQ1048" s="29" t="s">
        <v>8</v>
      </c>
      <c r="AR1048" s="29" t="s">
        <v>8</v>
      </c>
      <c r="AS1048" s="29" t="s">
        <v>8</v>
      </c>
      <c r="AT1048" s="29" t="s">
        <v>8</v>
      </c>
      <c r="AU1048" s="29" t="s">
        <v>8</v>
      </c>
      <c r="AV1048" s="29" t="s">
        <v>8</v>
      </c>
      <c r="AW1048" s="29" t="s">
        <v>8</v>
      </c>
      <c r="AX1048" s="29" t="s">
        <v>8</v>
      </c>
      <c r="AY1048" s="29" t="s">
        <v>8</v>
      </c>
      <c r="AZ1048" s="29" t="s">
        <v>8</v>
      </c>
      <c r="BA1048" s="29" t="s">
        <v>8</v>
      </c>
      <c r="BB1048" s="29" t="s">
        <v>8</v>
      </c>
      <c r="BC1048" s="29" t="s">
        <v>8</v>
      </c>
      <c r="BD1048" s="29" t="s">
        <v>8</v>
      </c>
      <c r="BE1048" s="29" t="s">
        <v>8</v>
      </c>
      <c r="BF1048" s="29" t="s">
        <v>8</v>
      </c>
      <c r="BG1048" s="29" t="s">
        <v>8</v>
      </c>
      <c r="BH1048" s="29" t="s">
        <v>8</v>
      </c>
      <c r="BI1048" s="29" t="s">
        <v>8</v>
      </c>
      <c r="BJ1048" s="29" t="s">
        <v>8</v>
      </c>
      <c r="BK1048" s="29" t="s">
        <v>8</v>
      </c>
      <c r="BL1048" s="29" t="s">
        <v>8</v>
      </c>
      <c r="BM1048" s="29" t="s">
        <v>8</v>
      </c>
      <c r="BN1048" s="29" t="s">
        <v>8</v>
      </c>
      <c r="BO1048" s="29" t="s">
        <v>8</v>
      </c>
      <c r="BP1048" s="29" t="s">
        <v>8</v>
      </c>
      <c r="BQ1048" s="29" t="s">
        <v>8</v>
      </c>
      <c r="BR1048" s="29" t="s">
        <v>8</v>
      </c>
      <c r="BS1048" s="29" t="s">
        <v>6560</v>
      </c>
      <c r="BT1048" s="29" t="b">
        <v>0</v>
      </c>
      <c r="BU1048" s="29" t="b">
        <v>0</v>
      </c>
      <c r="BV1048" s="29" t="b">
        <v>0</v>
      </c>
      <c r="BW1048" s="29" t="b">
        <v>1</v>
      </c>
      <c r="BX1048" s="29" t="b">
        <v>1</v>
      </c>
      <c r="BY1048" s="29" t="b">
        <v>0</v>
      </c>
      <c r="BZ1048" s="29" t="b">
        <v>0</v>
      </c>
      <c r="CA1048" s="29" t="b">
        <v>0</v>
      </c>
      <c r="CB1048" s="29">
        <v>1</v>
      </c>
      <c r="CC1048" s="29" t="s">
        <v>18838</v>
      </c>
      <c r="CD1048" s="29" t="s">
        <v>18839</v>
      </c>
      <c r="CE1048" s="29" t="s">
        <v>18840</v>
      </c>
      <c r="CF1048" s="29" t="s">
        <v>18834</v>
      </c>
    </row>
    <row r="1049" spans="1:84" x14ac:dyDescent="0.25">
      <c r="A1049" s="29" t="s">
        <v>18841</v>
      </c>
      <c r="B1049" s="29">
        <v>310410942995952</v>
      </c>
      <c r="C1049" s="29">
        <v>8.9014103279429894E+19</v>
      </c>
      <c r="D1049" s="29">
        <v>353118083539513</v>
      </c>
      <c r="E1049" s="29">
        <v>66</v>
      </c>
      <c r="F1049" s="29">
        <v>7</v>
      </c>
      <c r="G1049" s="29">
        <v>1981</v>
      </c>
      <c r="H1049" s="29">
        <v>1981</v>
      </c>
      <c r="I1049" s="29" t="s">
        <v>18842</v>
      </c>
      <c r="J1049" s="29" t="s">
        <v>18843</v>
      </c>
      <c r="K1049" s="50">
        <v>2.3724357539072E+16</v>
      </c>
      <c r="L1049" s="50">
        <v>9042739256675260</v>
      </c>
      <c r="M1049" s="50">
        <v>-4244604788198910</v>
      </c>
      <c r="N1049" s="29" t="s">
        <v>18972</v>
      </c>
      <c r="O1049" s="29">
        <v>1</v>
      </c>
      <c r="P1049" s="29">
        <v>1</v>
      </c>
      <c r="Q1049" s="29" t="s">
        <v>8</v>
      </c>
      <c r="R1049" s="29" t="s">
        <v>8</v>
      </c>
      <c r="S1049" s="29" t="s">
        <v>8</v>
      </c>
      <c r="T1049" s="29" t="s">
        <v>8</v>
      </c>
      <c r="U1049" s="29" t="s">
        <v>8</v>
      </c>
      <c r="V1049" s="29" t="s">
        <v>8</v>
      </c>
      <c r="W1049" s="29" t="s">
        <v>8</v>
      </c>
      <c r="X1049" s="29" t="s">
        <v>8</v>
      </c>
      <c r="Y1049" s="29" t="s">
        <v>8</v>
      </c>
      <c r="Z1049" s="29" t="s">
        <v>8</v>
      </c>
      <c r="AA1049" s="29" t="s">
        <v>8</v>
      </c>
      <c r="AB1049" s="29" t="s">
        <v>8</v>
      </c>
      <c r="AC1049" s="29" t="s">
        <v>8</v>
      </c>
      <c r="AD1049" s="29" t="s">
        <v>8</v>
      </c>
      <c r="AE1049" s="29" t="s">
        <v>8</v>
      </c>
      <c r="AF1049" s="29" t="s">
        <v>8</v>
      </c>
      <c r="AG1049" s="29" t="s">
        <v>8</v>
      </c>
      <c r="AH1049" s="29" t="s">
        <v>8</v>
      </c>
      <c r="AI1049" s="29" t="s">
        <v>8</v>
      </c>
      <c r="AJ1049" s="29" t="s">
        <v>8</v>
      </c>
      <c r="AK1049" s="29" t="s">
        <v>8</v>
      </c>
      <c r="AL1049" s="29" t="s">
        <v>8</v>
      </c>
      <c r="AM1049" s="29" t="s">
        <v>8</v>
      </c>
      <c r="AN1049" s="29" t="s">
        <v>8</v>
      </c>
      <c r="AO1049" s="29" t="s">
        <v>8</v>
      </c>
      <c r="AP1049" s="29" t="s">
        <v>8</v>
      </c>
      <c r="AQ1049" s="29" t="s">
        <v>8</v>
      </c>
      <c r="AR1049" s="29" t="s">
        <v>8</v>
      </c>
      <c r="AS1049" s="29" t="s">
        <v>8</v>
      </c>
      <c r="AT1049" s="29">
        <v>3</v>
      </c>
      <c r="AU1049" s="29" t="s">
        <v>8</v>
      </c>
      <c r="AV1049" s="29">
        <v>2</v>
      </c>
      <c r="AW1049" s="29">
        <v>4</v>
      </c>
      <c r="AX1049" s="29">
        <v>1</v>
      </c>
      <c r="AY1049" s="29">
        <v>200</v>
      </c>
      <c r="AZ1049" s="29">
        <v>1</v>
      </c>
      <c r="BA1049" s="29" t="s">
        <v>8</v>
      </c>
      <c r="BB1049" s="29" t="s">
        <v>8</v>
      </c>
      <c r="BC1049" s="29" t="s">
        <v>8</v>
      </c>
      <c r="BD1049" s="29" t="s">
        <v>8</v>
      </c>
      <c r="BE1049" s="29" t="s">
        <v>8</v>
      </c>
      <c r="BF1049" s="29" t="s">
        <v>8</v>
      </c>
      <c r="BG1049" s="29" t="s">
        <v>8</v>
      </c>
      <c r="BH1049" s="29" t="s">
        <v>8</v>
      </c>
      <c r="BI1049" s="29" t="s">
        <v>8</v>
      </c>
      <c r="BJ1049" s="29" t="s">
        <v>8</v>
      </c>
      <c r="BK1049" s="29" t="s">
        <v>8</v>
      </c>
      <c r="BL1049" s="29" t="s">
        <v>8</v>
      </c>
      <c r="BM1049" s="29" t="s">
        <v>8</v>
      </c>
      <c r="BN1049" s="29" t="s">
        <v>8</v>
      </c>
      <c r="BO1049" s="29" t="s">
        <v>8</v>
      </c>
      <c r="BP1049" s="29" t="s">
        <v>8</v>
      </c>
      <c r="BQ1049" s="29" t="s">
        <v>8</v>
      </c>
      <c r="BR1049" s="29" t="s">
        <v>8</v>
      </c>
      <c r="BS1049" s="29" t="s">
        <v>18559</v>
      </c>
      <c r="BT1049" s="29" t="b">
        <v>0</v>
      </c>
      <c r="BU1049" s="29" t="b">
        <v>1</v>
      </c>
      <c r="BV1049" s="29" t="b">
        <v>0</v>
      </c>
      <c r="BW1049" s="29" t="b">
        <v>0</v>
      </c>
      <c r="BX1049" s="29" t="b">
        <v>0</v>
      </c>
      <c r="BY1049" s="29" t="b">
        <v>0</v>
      </c>
      <c r="BZ1049" s="29" t="b">
        <v>1</v>
      </c>
      <c r="CA1049" s="29" t="b">
        <v>0</v>
      </c>
      <c r="CB1049" s="29">
        <v>1</v>
      </c>
      <c r="CC1049" s="29" t="s">
        <v>18844</v>
      </c>
      <c r="CD1049" s="29" t="s">
        <v>18845</v>
      </c>
      <c r="CE1049" s="29" t="s">
        <v>18846</v>
      </c>
      <c r="CF1049" s="29" t="s">
        <v>13921</v>
      </c>
    </row>
    <row r="1050" spans="1:84" x14ac:dyDescent="0.25">
      <c r="A1050" s="29" t="s">
        <v>18847</v>
      </c>
      <c r="B1050" s="29">
        <v>310410937271141</v>
      </c>
      <c r="C1050" s="29">
        <v>8.9014103279372698E+19</v>
      </c>
      <c r="D1050" s="29">
        <v>353118083209307</v>
      </c>
      <c r="E1050" s="29">
        <v>66</v>
      </c>
      <c r="F1050" s="29">
        <v>2</v>
      </c>
      <c r="G1050" s="29">
        <v>1973</v>
      </c>
      <c r="H1050" s="29">
        <v>1973</v>
      </c>
      <c r="I1050" s="29" t="s">
        <v>18848</v>
      </c>
      <c r="J1050" s="29" t="s">
        <v>18849</v>
      </c>
      <c r="K1050" s="50">
        <v>2.37184380613739E+16</v>
      </c>
      <c r="L1050" s="50">
        <v>90427229523039</v>
      </c>
      <c r="M1050" s="50">
        <v>-3798737114569150</v>
      </c>
      <c r="N1050" s="29" t="s">
        <v>18977</v>
      </c>
      <c r="O1050" s="29">
        <v>2</v>
      </c>
      <c r="P1050" s="29">
        <v>1</v>
      </c>
      <c r="Q1050" s="29" t="s">
        <v>8</v>
      </c>
      <c r="R1050" s="29" t="s">
        <v>8</v>
      </c>
      <c r="S1050" s="29" t="s">
        <v>8</v>
      </c>
      <c r="T1050" s="29" t="s">
        <v>8</v>
      </c>
      <c r="U1050" s="29" t="s">
        <v>8</v>
      </c>
      <c r="V1050" s="29" t="s">
        <v>8</v>
      </c>
      <c r="W1050" s="29" t="s">
        <v>8</v>
      </c>
      <c r="X1050" s="29" t="s">
        <v>8</v>
      </c>
      <c r="Y1050" s="29" t="s">
        <v>8</v>
      </c>
      <c r="Z1050" s="29" t="s">
        <v>8</v>
      </c>
      <c r="AA1050" s="29" t="s">
        <v>8</v>
      </c>
      <c r="AB1050" s="29" t="s">
        <v>8</v>
      </c>
      <c r="AC1050" s="29" t="s">
        <v>8</v>
      </c>
      <c r="AD1050" s="29">
        <v>2</v>
      </c>
      <c r="AE1050" s="29" t="s">
        <v>8</v>
      </c>
      <c r="AF1050" s="29">
        <v>1</v>
      </c>
      <c r="AG1050" s="29" t="s">
        <v>8</v>
      </c>
      <c r="AH1050" s="29" t="s">
        <v>8</v>
      </c>
      <c r="AI1050" s="29" t="s">
        <v>8</v>
      </c>
      <c r="AJ1050" s="29" t="s">
        <v>8</v>
      </c>
      <c r="AK1050" s="29" t="s">
        <v>8</v>
      </c>
      <c r="AL1050" s="29" t="s">
        <v>8</v>
      </c>
      <c r="AM1050" s="29" t="s">
        <v>8</v>
      </c>
      <c r="AN1050" s="29" t="s">
        <v>8</v>
      </c>
      <c r="AO1050" s="29" t="s">
        <v>8</v>
      </c>
      <c r="AP1050" s="29" t="s">
        <v>8</v>
      </c>
      <c r="AQ1050" s="29" t="s">
        <v>8</v>
      </c>
      <c r="AR1050" s="29" t="s">
        <v>8</v>
      </c>
      <c r="AS1050" s="29" t="s">
        <v>8</v>
      </c>
      <c r="AT1050" s="29" t="s">
        <v>8</v>
      </c>
      <c r="AU1050" s="29" t="s">
        <v>8</v>
      </c>
      <c r="AV1050" s="29" t="s">
        <v>8</v>
      </c>
      <c r="AW1050" s="29" t="s">
        <v>8</v>
      </c>
      <c r="AX1050" s="29" t="s">
        <v>8</v>
      </c>
      <c r="AY1050" s="29" t="s">
        <v>8</v>
      </c>
      <c r="AZ1050" s="29" t="s">
        <v>8</v>
      </c>
      <c r="BA1050" s="29" t="s">
        <v>8</v>
      </c>
      <c r="BB1050" s="29" t="s">
        <v>8</v>
      </c>
      <c r="BC1050" s="29" t="s">
        <v>8</v>
      </c>
      <c r="BD1050" s="29" t="s">
        <v>8</v>
      </c>
      <c r="BE1050" s="29" t="s">
        <v>8</v>
      </c>
      <c r="BF1050" s="29" t="s">
        <v>8</v>
      </c>
      <c r="BG1050" s="29" t="s">
        <v>8</v>
      </c>
      <c r="BH1050" s="29" t="s">
        <v>8</v>
      </c>
      <c r="BI1050" s="29" t="s">
        <v>8</v>
      </c>
      <c r="BJ1050" s="29" t="s">
        <v>8</v>
      </c>
      <c r="BK1050" s="29" t="s">
        <v>8</v>
      </c>
      <c r="BL1050" s="29" t="s">
        <v>8</v>
      </c>
      <c r="BM1050" s="29" t="s">
        <v>8</v>
      </c>
      <c r="BN1050" s="29" t="s">
        <v>8</v>
      </c>
      <c r="BO1050" s="29" t="s">
        <v>8</v>
      </c>
      <c r="BP1050" s="29" t="s">
        <v>8</v>
      </c>
      <c r="BQ1050" s="29" t="s">
        <v>8</v>
      </c>
      <c r="BR1050" s="29" t="s">
        <v>8</v>
      </c>
      <c r="BS1050" s="29" t="s">
        <v>6560</v>
      </c>
      <c r="BT1050" s="29" t="b">
        <v>0</v>
      </c>
      <c r="BU1050" s="29" t="b">
        <v>0</v>
      </c>
      <c r="BV1050" s="29" t="b">
        <v>0</v>
      </c>
      <c r="BW1050" s="29" t="b">
        <v>1</v>
      </c>
      <c r="BX1050" s="29" t="b">
        <v>1</v>
      </c>
      <c r="BY1050" s="29" t="b">
        <v>0</v>
      </c>
      <c r="BZ1050" s="29" t="b">
        <v>0</v>
      </c>
      <c r="CA1050" s="29" t="b">
        <v>0</v>
      </c>
      <c r="CB1050" s="29">
        <v>1</v>
      </c>
      <c r="CC1050" s="29" t="s">
        <v>18850</v>
      </c>
      <c r="CD1050" s="29" t="s">
        <v>18851</v>
      </c>
      <c r="CE1050" s="29" t="s">
        <v>18852</v>
      </c>
      <c r="CF1050" s="29" t="s">
        <v>18853</v>
      </c>
    </row>
    <row r="1051" spans="1:84" x14ac:dyDescent="0.25">
      <c r="A1051" s="29" t="s">
        <v>18841</v>
      </c>
      <c r="B1051" s="29">
        <v>310410942995952</v>
      </c>
      <c r="C1051" s="29">
        <v>8.9014103279429894E+19</v>
      </c>
      <c r="D1051" s="29">
        <v>353118083539513</v>
      </c>
      <c r="E1051" s="29">
        <v>66</v>
      </c>
      <c r="F1051" s="29">
        <v>7</v>
      </c>
      <c r="G1051" s="29">
        <v>1981</v>
      </c>
      <c r="H1051" s="29">
        <v>1981</v>
      </c>
      <c r="I1051" s="29" t="s">
        <v>18842</v>
      </c>
      <c r="J1051" s="29" t="s">
        <v>18843</v>
      </c>
      <c r="K1051" s="50">
        <v>2.3724357539072E+16</v>
      </c>
      <c r="L1051" s="50">
        <v>9042739256675260</v>
      </c>
      <c r="M1051" s="50">
        <v>-4244604788198910</v>
      </c>
      <c r="N1051" s="29" t="s">
        <v>18972</v>
      </c>
      <c r="O1051" s="29">
        <v>1</v>
      </c>
      <c r="P1051" s="29">
        <v>1</v>
      </c>
      <c r="Q1051" s="29" t="s">
        <v>8</v>
      </c>
      <c r="R1051" s="29" t="s">
        <v>8</v>
      </c>
      <c r="S1051" s="29" t="s">
        <v>8</v>
      </c>
      <c r="T1051" s="29" t="s">
        <v>8</v>
      </c>
      <c r="U1051" s="29" t="s">
        <v>8</v>
      </c>
      <c r="V1051" s="29" t="s">
        <v>8</v>
      </c>
      <c r="W1051" s="29" t="s">
        <v>8</v>
      </c>
      <c r="X1051" s="29" t="s">
        <v>8</v>
      </c>
      <c r="Y1051" s="29" t="s">
        <v>8</v>
      </c>
      <c r="Z1051" s="29" t="s">
        <v>8</v>
      </c>
      <c r="AA1051" s="29" t="s">
        <v>8</v>
      </c>
      <c r="AB1051" s="29" t="s">
        <v>8</v>
      </c>
      <c r="AC1051" s="29" t="s">
        <v>8</v>
      </c>
      <c r="AD1051" s="29" t="s">
        <v>8</v>
      </c>
      <c r="AE1051" s="29" t="s">
        <v>8</v>
      </c>
      <c r="AF1051" s="29" t="s">
        <v>8</v>
      </c>
      <c r="AG1051" s="29" t="s">
        <v>8</v>
      </c>
      <c r="AH1051" s="29" t="s">
        <v>8</v>
      </c>
      <c r="AI1051" s="29" t="s">
        <v>8</v>
      </c>
      <c r="AJ1051" s="29" t="s">
        <v>8</v>
      </c>
      <c r="AK1051" s="29" t="s">
        <v>8</v>
      </c>
      <c r="AL1051" s="29" t="s">
        <v>8</v>
      </c>
      <c r="AM1051" s="29" t="s">
        <v>8</v>
      </c>
      <c r="AN1051" s="29" t="s">
        <v>8</v>
      </c>
      <c r="AO1051" s="29" t="s">
        <v>8</v>
      </c>
      <c r="AP1051" s="29" t="s">
        <v>8</v>
      </c>
      <c r="AQ1051" s="29" t="s">
        <v>8</v>
      </c>
      <c r="AR1051" s="29" t="s">
        <v>8</v>
      </c>
      <c r="AS1051" s="29" t="s">
        <v>8</v>
      </c>
      <c r="AT1051" s="29">
        <v>3</v>
      </c>
      <c r="AU1051" s="29" t="s">
        <v>8</v>
      </c>
      <c r="AV1051" s="29">
        <v>2</v>
      </c>
      <c r="AW1051" s="29">
        <v>4</v>
      </c>
      <c r="AX1051" s="29">
        <v>1</v>
      </c>
      <c r="AY1051" s="29">
        <v>200</v>
      </c>
      <c r="AZ1051" s="29">
        <v>1</v>
      </c>
      <c r="BA1051" s="29" t="s">
        <v>8</v>
      </c>
      <c r="BB1051" s="29" t="s">
        <v>8</v>
      </c>
      <c r="BC1051" s="29" t="s">
        <v>8</v>
      </c>
      <c r="BD1051" s="29" t="s">
        <v>8</v>
      </c>
      <c r="BE1051" s="29" t="s">
        <v>8</v>
      </c>
      <c r="BF1051" s="29" t="s">
        <v>8</v>
      </c>
      <c r="BG1051" s="29" t="s">
        <v>8</v>
      </c>
      <c r="BH1051" s="29" t="s">
        <v>8</v>
      </c>
      <c r="BI1051" s="29" t="s">
        <v>8</v>
      </c>
      <c r="BJ1051" s="29" t="s">
        <v>8</v>
      </c>
      <c r="BK1051" s="29" t="s">
        <v>8</v>
      </c>
      <c r="BL1051" s="29" t="s">
        <v>8</v>
      </c>
      <c r="BM1051" s="29" t="s">
        <v>8</v>
      </c>
      <c r="BN1051" s="29" t="s">
        <v>8</v>
      </c>
      <c r="BO1051" s="29" t="s">
        <v>8</v>
      </c>
      <c r="BP1051" s="29" t="s">
        <v>8</v>
      </c>
      <c r="BQ1051" s="29" t="s">
        <v>8</v>
      </c>
      <c r="BR1051" s="29" t="s">
        <v>8</v>
      </c>
      <c r="BS1051" s="29" t="s">
        <v>18559</v>
      </c>
      <c r="BT1051" s="29" t="b">
        <v>0</v>
      </c>
      <c r="BU1051" s="29" t="b">
        <v>1</v>
      </c>
      <c r="BV1051" s="29" t="b">
        <v>0</v>
      </c>
      <c r="BW1051" s="29" t="b">
        <v>0</v>
      </c>
      <c r="BX1051" s="29" t="b">
        <v>0</v>
      </c>
      <c r="BY1051" s="29" t="b">
        <v>0</v>
      </c>
      <c r="BZ1051" s="29" t="b">
        <v>1</v>
      </c>
      <c r="CA1051" s="29" t="b">
        <v>0</v>
      </c>
      <c r="CB1051" s="29">
        <v>1</v>
      </c>
      <c r="CC1051" s="29" t="s">
        <v>18854</v>
      </c>
      <c r="CD1051" s="29" t="s">
        <v>18855</v>
      </c>
      <c r="CE1051" s="29" t="s">
        <v>18856</v>
      </c>
      <c r="CF1051" s="29" t="s">
        <v>18857</v>
      </c>
    </row>
    <row r="1052" spans="1:84" x14ac:dyDescent="0.25">
      <c r="A1052" s="29" t="s">
        <v>18858</v>
      </c>
      <c r="B1052" s="29">
        <v>310410942995952</v>
      </c>
      <c r="C1052" s="29">
        <v>8.9014103279429894E+19</v>
      </c>
      <c r="D1052" s="29">
        <v>353118083539513</v>
      </c>
      <c r="E1052" s="29">
        <v>66</v>
      </c>
      <c r="F1052" s="29">
        <v>9</v>
      </c>
      <c r="G1052" s="29">
        <v>1983</v>
      </c>
      <c r="H1052" s="29">
        <v>1983</v>
      </c>
      <c r="I1052" s="29" t="s">
        <v>18859</v>
      </c>
      <c r="J1052" s="29" t="s">
        <v>18860</v>
      </c>
      <c r="K1052" s="50">
        <v>2372394222348650</v>
      </c>
      <c r="L1052" s="50">
        <v>9042726079000630</v>
      </c>
      <c r="M1052" s="50">
        <v>-3887946282149180</v>
      </c>
      <c r="N1052" s="29" t="s">
        <v>18972</v>
      </c>
      <c r="O1052" s="29">
        <v>1</v>
      </c>
      <c r="P1052" s="29">
        <v>1</v>
      </c>
      <c r="Q1052" s="29" t="s">
        <v>19409</v>
      </c>
      <c r="R1052" s="29" t="s">
        <v>8</v>
      </c>
      <c r="S1052" s="29" t="s">
        <v>8</v>
      </c>
      <c r="T1052" s="29" t="s">
        <v>8</v>
      </c>
      <c r="U1052" s="29" t="s">
        <v>8</v>
      </c>
      <c r="V1052" s="29">
        <v>5</v>
      </c>
      <c r="W1052" s="29" t="s">
        <v>18861</v>
      </c>
      <c r="X1052" s="29">
        <v>0</v>
      </c>
      <c r="Y1052" s="29" t="s">
        <v>8</v>
      </c>
      <c r="Z1052" s="29">
        <v>2</v>
      </c>
      <c r="AA1052" s="29" t="s">
        <v>19001</v>
      </c>
      <c r="AB1052" s="29" t="s">
        <v>18974</v>
      </c>
      <c r="AC1052" s="29" t="s">
        <v>8</v>
      </c>
      <c r="AD1052" s="29" t="s">
        <v>8</v>
      </c>
      <c r="AE1052" s="29" t="s">
        <v>8</v>
      </c>
      <c r="AF1052" s="29" t="s">
        <v>8</v>
      </c>
      <c r="AG1052" s="29" t="s">
        <v>8</v>
      </c>
      <c r="AH1052" s="29" t="s">
        <v>8</v>
      </c>
      <c r="AI1052" s="29" t="s">
        <v>8</v>
      </c>
      <c r="AJ1052" s="29" t="s">
        <v>8</v>
      </c>
      <c r="AK1052" s="29" t="s">
        <v>8</v>
      </c>
      <c r="AL1052" s="29" t="s">
        <v>8</v>
      </c>
      <c r="AM1052" s="29" t="s">
        <v>8</v>
      </c>
      <c r="AN1052" s="29" t="s">
        <v>8</v>
      </c>
      <c r="AO1052" s="29" t="s">
        <v>8</v>
      </c>
      <c r="AP1052" s="29" t="s">
        <v>8</v>
      </c>
      <c r="AQ1052" s="29" t="s">
        <v>8</v>
      </c>
      <c r="AR1052" s="29" t="s">
        <v>8</v>
      </c>
      <c r="AS1052" s="29" t="s">
        <v>8</v>
      </c>
      <c r="AT1052" s="29" t="s">
        <v>8</v>
      </c>
      <c r="AU1052" s="29" t="s">
        <v>8</v>
      </c>
      <c r="AV1052" s="29" t="s">
        <v>8</v>
      </c>
      <c r="AW1052" s="29" t="s">
        <v>8</v>
      </c>
      <c r="AX1052" s="29" t="s">
        <v>8</v>
      </c>
      <c r="AY1052" s="29" t="s">
        <v>8</v>
      </c>
      <c r="AZ1052" s="29" t="s">
        <v>8</v>
      </c>
      <c r="BA1052" s="29" t="s">
        <v>8</v>
      </c>
      <c r="BB1052" s="29" t="s">
        <v>8</v>
      </c>
      <c r="BC1052" s="29" t="s">
        <v>8</v>
      </c>
      <c r="BD1052" s="29" t="s">
        <v>8</v>
      </c>
      <c r="BE1052" s="29" t="s">
        <v>8</v>
      </c>
      <c r="BF1052" s="29" t="s">
        <v>8</v>
      </c>
      <c r="BG1052" s="29" t="s">
        <v>8</v>
      </c>
      <c r="BH1052" s="29" t="s">
        <v>8</v>
      </c>
      <c r="BI1052" s="29" t="s">
        <v>8</v>
      </c>
      <c r="BJ1052" s="29" t="s">
        <v>8</v>
      </c>
      <c r="BK1052" s="29" t="s">
        <v>8</v>
      </c>
      <c r="BL1052" s="29" t="s">
        <v>8</v>
      </c>
      <c r="BM1052" s="29" t="s">
        <v>8</v>
      </c>
      <c r="BN1052" s="29" t="s">
        <v>8</v>
      </c>
      <c r="BO1052" s="29" t="s">
        <v>8</v>
      </c>
      <c r="BP1052" s="29" t="s">
        <v>8</v>
      </c>
      <c r="BQ1052" s="29" t="s">
        <v>8</v>
      </c>
      <c r="BR1052" s="29" t="s">
        <v>8</v>
      </c>
      <c r="BS1052" s="29" t="s">
        <v>18395</v>
      </c>
      <c r="BT1052" s="29" t="b">
        <v>0</v>
      </c>
      <c r="BU1052" s="29" t="b">
        <v>1</v>
      </c>
      <c r="BV1052" s="29" t="b">
        <v>0</v>
      </c>
      <c r="BW1052" s="29" t="b">
        <v>0</v>
      </c>
      <c r="BX1052" s="29" t="b">
        <v>0</v>
      </c>
      <c r="BY1052" s="29" t="b">
        <v>0</v>
      </c>
      <c r="BZ1052" s="29" t="b">
        <v>1</v>
      </c>
      <c r="CA1052" s="29" t="b">
        <v>0</v>
      </c>
      <c r="CB1052" s="29">
        <v>1</v>
      </c>
      <c r="CC1052" s="29" t="s">
        <v>18862</v>
      </c>
      <c r="CD1052" s="29" t="s">
        <v>18863</v>
      </c>
      <c r="CE1052" s="29" t="s">
        <v>18864</v>
      </c>
      <c r="CF1052" s="29" t="s">
        <v>18865</v>
      </c>
    </row>
    <row r="1053" spans="1:84" x14ac:dyDescent="0.25">
      <c r="A1053" s="29" t="s">
        <v>18866</v>
      </c>
      <c r="B1053" s="29">
        <v>310410942995952</v>
      </c>
      <c r="C1053" s="29">
        <v>8.9014103279429894E+19</v>
      </c>
      <c r="D1053" s="29">
        <v>353118083539513</v>
      </c>
      <c r="E1053" s="29">
        <v>66</v>
      </c>
      <c r="F1053" s="29">
        <v>7</v>
      </c>
      <c r="G1053" s="29">
        <v>1982</v>
      </c>
      <c r="H1053" s="29">
        <v>1982</v>
      </c>
      <c r="I1053" s="29" t="s">
        <v>18867</v>
      </c>
      <c r="J1053" s="29" t="s">
        <v>18868</v>
      </c>
      <c r="K1053" s="50">
        <v>2372398187905570</v>
      </c>
      <c r="L1053" s="50">
        <v>9042736968538270</v>
      </c>
      <c r="M1053" s="50">
        <v>-4.42736318232806E+16</v>
      </c>
      <c r="N1053" s="29" t="s">
        <v>18972</v>
      </c>
      <c r="O1053" s="29">
        <v>1</v>
      </c>
      <c r="P1053" s="29">
        <v>1</v>
      </c>
      <c r="Q1053" s="29" t="s">
        <v>8</v>
      </c>
      <c r="R1053" s="29" t="s">
        <v>8</v>
      </c>
      <c r="S1053" s="29" t="s">
        <v>8</v>
      </c>
      <c r="T1053" s="29" t="s">
        <v>8</v>
      </c>
      <c r="U1053" s="29" t="s">
        <v>8</v>
      </c>
      <c r="V1053" s="29" t="s">
        <v>8</v>
      </c>
      <c r="W1053" s="29" t="s">
        <v>8</v>
      </c>
      <c r="X1053" s="29" t="s">
        <v>8</v>
      </c>
      <c r="Y1053" s="29" t="s">
        <v>8</v>
      </c>
      <c r="Z1053" s="29" t="s">
        <v>8</v>
      </c>
      <c r="AA1053" s="29" t="s">
        <v>8</v>
      </c>
      <c r="AB1053" s="29" t="s">
        <v>8</v>
      </c>
      <c r="AC1053" s="29" t="s">
        <v>8</v>
      </c>
      <c r="AD1053" s="29" t="s">
        <v>8</v>
      </c>
      <c r="AE1053" s="29" t="s">
        <v>8</v>
      </c>
      <c r="AF1053" s="29" t="s">
        <v>8</v>
      </c>
      <c r="AG1053" s="29" t="s">
        <v>8</v>
      </c>
      <c r="AH1053" s="29" t="s">
        <v>8</v>
      </c>
      <c r="AI1053" s="29" t="s">
        <v>8</v>
      </c>
      <c r="AJ1053" s="29" t="s">
        <v>8</v>
      </c>
      <c r="AK1053" s="29" t="s">
        <v>8</v>
      </c>
      <c r="AL1053" s="29" t="s">
        <v>8</v>
      </c>
      <c r="AM1053" s="29" t="s">
        <v>8</v>
      </c>
      <c r="AN1053" s="29" t="s">
        <v>8</v>
      </c>
      <c r="AO1053" s="29" t="s">
        <v>8</v>
      </c>
      <c r="AP1053" s="29" t="s">
        <v>8</v>
      </c>
      <c r="AQ1053" s="29" t="s">
        <v>8</v>
      </c>
      <c r="AR1053" s="29" t="s">
        <v>8</v>
      </c>
      <c r="AS1053" s="29" t="s">
        <v>8</v>
      </c>
      <c r="AT1053" s="29">
        <v>3</v>
      </c>
      <c r="AU1053" s="29" t="s">
        <v>8</v>
      </c>
      <c r="AV1053" s="29">
        <v>2</v>
      </c>
      <c r="AW1053" s="29">
        <v>8</v>
      </c>
      <c r="AX1053" s="29">
        <v>3</v>
      </c>
      <c r="AY1053" s="29">
        <v>50</v>
      </c>
      <c r="AZ1053" s="29">
        <v>1</v>
      </c>
      <c r="BA1053" s="29" t="s">
        <v>8</v>
      </c>
      <c r="BB1053" s="29" t="s">
        <v>8</v>
      </c>
      <c r="BC1053" s="29" t="s">
        <v>8</v>
      </c>
      <c r="BD1053" s="29" t="s">
        <v>8</v>
      </c>
      <c r="BE1053" s="29" t="s">
        <v>8</v>
      </c>
      <c r="BF1053" s="29" t="s">
        <v>8</v>
      </c>
      <c r="BG1053" s="29" t="s">
        <v>8</v>
      </c>
      <c r="BH1053" s="29" t="s">
        <v>8</v>
      </c>
      <c r="BI1053" s="29" t="s">
        <v>8</v>
      </c>
      <c r="BJ1053" s="29" t="s">
        <v>8</v>
      </c>
      <c r="BK1053" s="29" t="s">
        <v>8</v>
      </c>
      <c r="BL1053" s="29" t="s">
        <v>8</v>
      </c>
      <c r="BM1053" s="29" t="s">
        <v>8</v>
      </c>
      <c r="BN1053" s="29" t="s">
        <v>8</v>
      </c>
      <c r="BO1053" s="29" t="s">
        <v>8</v>
      </c>
      <c r="BP1053" s="29" t="s">
        <v>8</v>
      </c>
      <c r="BQ1053" s="29" t="s">
        <v>8</v>
      </c>
      <c r="BR1053" s="29" t="s">
        <v>8</v>
      </c>
      <c r="BS1053" s="29" t="s">
        <v>216</v>
      </c>
      <c r="BT1053" s="29" t="b">
        <v>0</v>
      </c>
      <c r="BU1053" s="29" t="b">
        <v>1</v>
      </c>
      <c r="BV1053" s="29" t="b">
        <v>0</v>
      </c>
      <c r="BW1053" s="29" t="b">
        <v>0</v>
      </c>
      <c r="BX1053" s="29" t="b">
        <v>0</v>
      </c>
      <c r="BY1053" s="29" t="b">
        <v>0</v>
      </c>
      <c r="BZ1053" s="29" t="b">
        <v>1</v>
      </c>
      <c r="CA1053" s="29" t="b">
        <v>0</v>
      </c>
      <c r="CB1053" s="29">
        <v>1</v>
      </c>
      <c r="CC1053" s="29" t="s">
        <v>18869</v>
      </c>
      <c r="CD1053" s="29" t="s">
        <v>18870</v>
      </c>
      <c r="CE1053" s="29" t="s">
        <v>18871</v>
      </c>
      <c r="CF1053" s="29" t="s">
        <v>18872</v>
      </c>
    </row>
    <row r="1054" spans="1:84" x14ac:dyDescent="0.25">
      <c r="A1054" s="29" t="s">
        <v>18873</v>
      </c>
      <c r="B1054" s="29">
        <v>310410942995952</v>
      </c>
      <c r="C1054" s="29">
        <v>8.9014103279429894E+19</v>
      </c>
      <c r="D1054" s="29">
        <v>353118083539513</v>
      </c>
      <c r="E1054" s="29">
        <v>66</v>
      </c>
      <c r="F1054" s="29">
        <v>9</v>
      </c>
      <c r="G1054" s="29">
        <v>1984</v>
      </c>
      <c r="H1054" s="29">
        <v>1984</v>
      </c>
      <c r="I1054" s="29" t="s">
        <v>18874</v>
      </c>
      <c r="J1054" s="29" t="s">
        <v>18875</v>
      </c>
      <c r="K1054" s="50">
        <v>2.37239483945899E+16</v>
      </c>
      <c r="L1054" s="50">
        <v>904273652297269</v>
      </c>
      <c r="M1054" s="50">
        <v>-4994031190083620</v>
      </c>
      <c r="N1054" s="29" t="s">
        <v>18972</v>
      </c>
      <c r="O1054" s="29">
        <v>1</v>
      </c>
      <c r="P1054" s="29">
        <v>1</v>
      </c>
      <c r="Q1054" s="29" t="s">
        <v>19410</v>
      </c>
      <c r="R1054" s="29" t="s">
        <v>8</v>
      </c>
      <c r="S1054" s="29" t="s">
        <v>8</v>
      </c>
      <c r="T1054" s="29" t="s">
        <v>8</v>
      </c>
      <c r="U1054" s="29" t="s">
        <v>8</v>
      </c>
      <c r="V1054" s="29">
        <v>5</v>
      </c>
      <c r="W1054" s="29" t="s">
        <v>18876</v>
      </c>
      <c r="X1054" s="29">
        <v>0</v>
      </c>
      <c r="Y1054" s="29" t="s">
        <v>8</v>
      </c>
      <c r="Z1054" s="29">
        <v>2</v>
      </c>
      <c r="AA1054" s="29" t="s">
        <v>18988</v>
      </c>
      <c r="AB1054" s="29" t="s">
        <v>18983</v>
      </c>
      <c r="AC1054" s="29" t="s">
        <v>8</v>
      </c>
      <c r="AD1054" s="29" t="s">
        <v>8</v>
      </c>
      <c r="AE1054" s="29" t="s">
        <v>8</v>
      </c>
      <c r="AF1054" s="29" t="s">
        <v>8</v>
      </c>
      <c r="AG1054" s="29" t="s">
        <v>8</v>
      </c>
      <c r="AH1054" s="29" t="s">
        <v>8</v>
      </c>
      <c r="AI1054" s="29" t="s">
        <v>8</v>
      </c>
      <c r="AJ1054" s="29" t="s">
        <v>8</v>
      </c>
      <c r="AK1054" s="29" t="s">
        <v>8</v>
      </c>
      <c r="AL1054" s="29" t="s">
        <v>8</v>
      </c>
      <c r="AM1054" s="29" t="s">
        <v>8</v>
      </c>
      <c r="AN1054" s="29" t="s">
        <v>8</v>
      </c>
      <c r="AO1054" s="29" t="s">
        <v>8</v>
      </c>
      <c r="AP1054" s="29" t="s">
        <v>8</v>
      </c>
      <c r="AQ1054" s="29" t="s">
        <v>8</v>
      </c>
      <c r="AR1054" s="29" t="s">
        <v>8</v>
      </c>
      <c r="AS1054" s="29" t="s">
        <v>8</v>
      </c>
      <c r="AT1054" s="29" t="s">
        <v>8</v>
      </c>
      <c r="AU1054" s="29" t="s">
        <v>8</v>
      </c>
      <c r="AV1054" s="29" t="s">
        <v>8</v>
      </c>
      <c r="AW1054" s="29" t="s">
        <v>8</v>
      </c>
      <c r="AX1054" s="29" t="s">
        <v>8</v>
      </c>
      <c r="AY1054" s="29" t="s">
        <v>8</v>
      </c>
      <c r="AZ1054" s="29" t="s">
        <v>8</v>
      </c>
      <c r="BA1054" s="29" t="s">
        <v>8</v>
      </c>
      <c r="BB1054" s="29" t="s">
        <v>8</v>
      </c>
      <c r="BC1054" s="29" t="s">
        <v>8</v>
      </c>
      <c r="BD1054" s="29" t="s">
        <v>8</v>
      </c>
      <c r="BE1054" s="29" t="s">
        <v>8</v>
      </c>
      <c r="BF1054" s="29" t="s">
        <v>8</v>
      </c>
      <c r="BG1054" s="29" t="s">
        <v>8</v>
      </c>
      <c r="BH1054" s="29" t="s">
        <v>8</v>
      </c>
      <c r="BI1054" s="29" t="s">
        <v>8</v>
      </c>
      <c r="BJ1054" s="29" t="s">
        <v>8</v>
      </c>
      <c r="BK1054" s="29" t="s">
        <v>8</v>
      </c>
      <c r="BL1054" s="29" t="s">
        <v>8</v>
      </c>
      <c r="BM1054" s="29" t="s">
        <v>8</v>
      </c>
      <c r="BN1054" s="29" t="s">
        <v>8</v>
      </c>
      <c r="BO1054" s="29" t="s">
        <v>8</v>
      </c>
      <c r="BP1054" s="29" t="s">
        <v>8</v>
      </c>
      <c r="BQ1054" s="29" t="s">
        <v>8</v>
      </c>
      <c r="BR1054" s="29" t="s">
        <v>8</v>
      </c>
      <c r="BS1054" s="29" t="s">
        <v>18877</v>
      </c>
      <c r="BT1054" s="29" t="b">
        <v>0</v>
      </c>
      <c r="BU1054" s="29" t="b">
        <v>1</v>
      </c>
      <c r="BV1054" s="29" t="b">
        <v>0</v>
      </c>
      <c r="BW1054" s="29" t="b">
        <v>0</v>
      </c>
      <c r="BX1054" s="29" t="b">
        <v>0</v>
      </c>
      <c r="BY1054" s="29" t="b">
        <v>0</v>
      </c>
      <c r="BZ1054" s="29" t="b">
        <v>1</v>
      </c>
      <c r="CA1054" s="29" t="b">
        <v>0</v>
      </c>
      <c r="CB1054" s="29">
        <v>1</v>
      </c>
      <c r="CC1054" s="29" t="s">
        <v>18878</v>
      </c>
      <c r="CD1054" s="29" t="s">
        <v>18879</v>
      </c>
      <c r="CE1054" s="29" t="s">
        <v>18880</v>
      </c>
      <c r="CF1054" s="29" t="s">
        <v>18881</v>
      </c>
    </row>
    <row r="1055" spans="1:84" x14ac:dyDescent="0.25">
      <c r="A1055" s="29" t="s">
        <v>18882</v>
      </c>
      <c r="B1055" s="29">
        <v>310410942995952</v>
      </c>
      <c r="C1055" s="29">
        <v>8.9014103279429894E+19</v>
      </c>
      <c r="D1055" s="29">
        <v>353118083539513</v>
      </c>
      <c r="E1055" s="29">
        <v>66</v>
      </c>
      <c r="F1055" s="29">
        <v>8</v>
      </c>
      <c r="G1055" s="29">
        <v>1988</v>
      </c>
      <c r="H1055" s="29">
        <v>1988</v>
      </c>
      <c r="I1055" s="29" t="s">
        <v>18883</v>
      </c>
      <c r="J1055" s="29" t="s">
        <v>18884</v>
      </c>
      <c r="K1055" s="50">
        <v>2372405307617190</v>
      </c>
      <c r="L1055" s="50">
        <v>9042739095095870</v>
      </c>
      <c r="M1055" s="50">
        <v>-3726176639628870</v>
      </c>
      <c r="N1055" s="29" t="s">
        <v>18972</v>
      </c>
      <c r="O1055" s="29">
        <v>1</v>
      </c>
      <c r="P1055" s="29">
        <v>1</v>
      </c>
      <c r="Q1055" s="29" t="s">
        <v>8</v>
      </c>
      <c r="R1055" s="29">
        <v>2</v>
      </c>
      <c r="S1055" s="29">
        <v>3</v>
      </c>
      <c r="T1055" s="29" t="s">
        <v>8</v>
      </c>
      <c r="U1055" s="29">
        <v>10</v>
      </c>
      <c r="V1055" s="29" t="s">
        <v>8</v>
      </c>
      <c r="W1055" s="29" t="s">
        <v>8</v>
      </c>
      <c r="X1055" s="29" t="s">
        <v>8</v>
      </c>
      <c r="Y1055" s="29" t="s">
        <v>8</v>
      </c>
      <c r="Z1055" s="29" t="s">
        <v>8</v>
      </c>
      <c r="AA1055" s="29" t="s">
        <v>8</v>
      </c>
      <c r="AB1055" s="29" t="s">
        <v>8</v>
      </c>
      <c r="AC1055" s="29" t="s">
        <v>8</v>
      </c>
      <c r="AD1055" s="29" t="s">
        <v>8</v>
      </c>
      <c r="AE1055" s="29" t="s">
        <v>8</v>
      </c>
      <c r="AF1055" s="29" t="s">
        <v>8</v>
      </c>
      <c r="AG1055" s="29" t="s">
        <v>8</v>
      </c>
      <c r="AH1055" s="29" t="s">
        <v>8</v>
      </c>
      <c r="AI1055" s="29" t="s">
        <v>8</v>
      </c>
      <c r="AJ1055" s="29" t="s">
        <v>8</v>
      </c>
      <c r="AK1055" s="29" t="s">
        <v>8</v>
      </c>
      <c r="AL1055" s="29" t="s">
        <v>8</v>
      </c>
      <c r="AM1055" s="29" t="s">
        <v>8</v>
      </c>
      <c r="AN1055" s="29" t="s">
        <v>8</v>
      </c>
      <c r="AO1055" s="29" t="s">
        <v>8</v>
      </c>
      <c r="AP1055" s="29" t="s">
        <v>8</v>
      </c>
      <c r="AQ1055" s="29" t="s">
        <v>8</v>
      </c>
      <c r="AR1055" s="29" t="s">
        <v>8</v>
      </c>
      <c r="AS1055" s="29" t="s">
        <v>8</v>
      </c>
      <c r="AT1055" s="29" t="s">
        <v>8</v>
      </c>
      <c r="AU1055" s="29" t="s">
        <v>8</v>
      </c>
      <c r="AV1055" s="29" t="s">
        <v>8</v>
      </c>
      <c r="AW1055" s="29" t="s">
        <v>8</v>
      </c>
      <c r="AX1055" s="29" t="s">
        <v>8</v>
      </c>
      <c r="AY1055" s="29" t="s">
        <v>8</v>
      </c>
      <c r="AZ1055" s="29" t="s">
        <v>8</v>
      </c>
      <c r="BA1055" s="29" t="s">
        <v>8</v>
      </c>
      <c r="BB1055" s="29" t="s">
        <v>8</v>
      </c>
      <c r="BC1055" s="29" t="s">
        <v>8</v>
      </c>
      <c r="BD1055" s="29" t="s">
        <v>8</v>
      </c>
      <c r="BE1055" s="29" t="s">
        <v>8</v>
      </c>
      <c r="BF1055" s="29" t="s">
        <v>8</v>
      </c>
      <c r="BG1055" s="29" t="s">
        <v>8</v>
      </c>
      <c r="BH1055" s="29" t="s">
        <v>8</v>
      </c>
      <c r="BI1055" s="29" t="s">
        <v>8</v>
      </c>
      <c r="BJ1055" s="29" t="s">
        <v>8</v>
      </c>
      <c r="BK1055" s="29" t="s">
        <v>8</v>
      </c>
      <c r="BL1055" s="29" t="s">
        <v>8</v>
      </c>
      <c r="BM1055" s="29" t="s">
        <v>8</v>
      </c>
      <c r="BN1055" s="29" t="s">
        <v>8</v>
      </c>
      <c r="BO1055" s="29" t="s">
        <v>8</v>
      </c>
      <c r="BP1055" s="29" t="s">
        <v>8</v>
      </c>
      <c r="BQ1055" s="29" t="s">
        <v>8</v>
      </c>
      <c r="BR1055" s="29" t="s">
        <v>8</v>
      </c>
      <c r="BS1055" s="29" t="s">
        <v>18885</v>
      </c>
      <c r="BT1055" s="29" t="b">
        <v>0</v>
      </c>
      <c r="BU1055" s="29" t="b">
        <v>1</v>
      </c>
      <c r="BV1055" s="29" t="b">
        <v>0</v>
      </c>
      <c r="BW1055" s="29" t="b">
        <v>0</v>
      </c>
      <c r="BX1055" s="29" t="b">
        <v>0</v>
      </c>
      <c r="BY1055" s="29" t="b">
        <v>0</v>
      </c>
      <c r="BZ1055" s="29" t="b">
        <v>1</v>
      </c>
      <c r="CA1055" s="29" t="b">
        <v>0</v>
      </c>
      <c r="CB1055" s="29">
        <v>1</v>
      </c>
      <c r="CC1055" s="29" t="s">
        <v>18886</v>
      </c>
      <c r="CD1055" s="29" t="s">
        <v>18887</v>
      </c>
      <c r="CE1055" s="29" t="s">
        <v>18888</v>
      </c>
      <c r="CF1055" s="29" t="s">
        <v>18889</v>
      </c>
    </row>
    <row r="1056" spans="1:84" x14ac:dyDescent="0.25">
      <c r="A1056" s="29" t="s">
        <v>18890</v>
      </c>
      <c r="B1056" s="29">
        <v>310410942995952</v>
      </c>
      <c r="C1056" s="29">
        <v>8.9014103279429894E+19</v>
      </c>
      <c r="D1056" s="29">
        <v>353118083539513</v>
      </c>
      <c r="E1056" s="29">
        <v>66</v>
      </c>
      <c r="F1056" s="29">
        <v>8</v>
      </c>
      <c r="G1056" s="29">
        <v>1989</v>
      </c>
      <c r="H1056" s="29">
        <v>1989</v>
      </c>
      <c r="I1056" s="29" t="s">
        <v>18891</v>
      </c>
      <c r="J1056" s="29" t="s">
        <v>18892</v>
      </c>
      <c r="K1056" s="50">
        <v>2372495355207410</v>
      </c>
      <c r="L1056" s="50">
        <v>9042719737100430</v>
      </c>
      <c r="M1056" s="50">
        <v>-5348568016177950</v>
      </c>
      <c r="N1056" s="29" t="s">
        <v>18972</v>
      </c>
      <c r="O1056" s="29">
        <v>1</v>
      </c>
      <c r="P1056" s="29">
        <v>1</v>
      </c>
      <c r="Q1056" s="29" t="s">
        <v>8</v>
      </c>
      <c r="R1056" s="29">
        <v>2</v>
      </c>
      <c r="S1056" s="29">
        <v>3</v>
      </c>
      <c r="T1056" s="29" t="s">
        <v>8</v>
      </c>
      <c r="U1056" s="29">
        <v>20</v>
      </c>
      <c r="V1056" s="29" t="s">
        <v>8</v>
      </c>
      <c r="W1056" s="29" t="s">
        <v>8</v>
      </c>
      <c r="X1056" s="29" t="s">
        <v>8</v>
      </c>
      <c r="Y1056" s="29" t="s">
        <v>8</v>
      </c>
      <c r="Z1056" s="29" t="s">
        <v>8</v>
      </c>
      <c r="AA1056" s="29" t="s">
        <v>8</v>
      </c>
      <c r="AB1056" s="29" t="s">
        <v>8</v>
      </c>
      <c r="AC1056" s="29" t="s">
        <v>8</v>
      </c>
      <c r="AD1056" s="29" t="s">
        <v>8</v>
      </c>
      <c r="AE1056" s="29" t="s">
        <v>8</v>
      </c>
      <c r="AF1056" s="29" t="s">
        <v>8</v>
      </c>
      <c r="AG1056" s="29" t="s">
        <v>8</v>
      </c>
      <c r="AH1056" s="29" t="s">
        <v>8</v>
      </c>
      <c r="AI1056" s="29" t="s">
        <v>8</v>
      </c>
      <c r="AJ1056" s="29" t="s">
        <v>8</v>
      </c>
      <c r="AK1056" s="29" t="s">
        <v>8</v>
      </c>
      <c r="AL1056" s="29" t="s">
        <v>8</v>
      </c>
      <c r="AM1056" s="29" t="s">
        <v>8</v>
      </c>
      <c r="AN1056" s="29" t="s">
        <v>8</v>
      </c>
      <c r="AO1056" s="29" t="s">
        <v>8</v>
      </c>
      <c r="AP1056" s="29" t="s">
        <v>8</v>
      </c>
      <c r="AQ1056" s="29" t="s">
        <v>8</v>
      </c>
      <c r="AR1056" s="29" t="s">
        <v>8</v>
      </c>
      <c r="AS1056" s="29" t="s">
        <v>8</v>
      </c>
      <c r="AT1056" s="29" t="s">
        <v>8</v>
      </c>
      <c r="AU1056" s="29" t="s">
        <v>8</v>
      </c>
      <c r="AV1056" s="29" t="s">
        <v>8</v>
      </c>
      <c r="AW1056" s="29" t="s">
        <v>8</v>
      </c>
      <c r="AX1056" s="29" t="s">
        <v>8</v>
      </c>
      <c r="AY1056" s="29" t="s">
        <v>8</v>
      </c>
      <c r="AZ1056" s="29" t="s">
        <v>8</v>
      </c>
      <c r="BA1056" s="29" t="s">
        <v>8</v>
      </c>
      <c r="BB1056" s="29" t="s">
        <v>8</v>
      </c>
      <c r="BC1056" s="29" t="s">
        <v>8</v>
      </c>
      <c r="BD1056" s="29" t="s">
        <v>8</v>
      </c>
      <c r="BE1056" s="29" t="s">
        <v>8</v>
      </c>
      <c r="BF1056" s="29" t="s">
        <v>8</v>
      </c>
      <c r="BG1056" s="29" t="s">
        <v>8</v>
      </c>
      <c r="BH1056" s="29" t="s">
        <v>8</v>
      </c>
      <c r="BI1056" s="29" t="s">
        <v>8</v>
      </c>
      <c r="BJ1056" s="29" t="s">
        <v>8</v>
      </c>
      <c r="BK1056" s="29" t="s">
        <v>8</v>
      </c>
      <c r="BL1056" s="29" t="s">
        <v>8</v>
      </c>
      <c r="BM1056" s="29" t="s">
        <v>8</v>
      </c>
      <c r="BN1056" s="29" t="s">
        <v>8</v>
      </c>
      <c r="BO1056" s="29" t="s">
        <v>8</v>
      </c>
      <c r="BP1056" s="29" t="s">
        <v>8</v>
      </c>
      <c r="BQ1056" s="29" t="s">
        <v>8</v>
      </c>
      <c r="BR1056" s="29" t="s">
        <v>8</v>
      </c>
      <c r="BS1056" s="29" t="s">
        <v>18893</v>
      </c>
      <c r="BT1056" s="29" t="b">
        <v>0</v>
      </c>
      <c r="BU1056" s="29" t="b">
        <v>1</v>
      </c>
      <c r="BV1056" s="29" t="b">
        <v>0</v>
      </c>
      <c r="BW1056" s="29" t="b">
        <v>0</v>
      </c>
      <c r="BX1056" s="29" t="b">
        <v>0</v>
      </c>
      <c r="BY1056" s="29" t="b">
        <v>0</v>
      </c>
      <c r="BZ1056" s="29" t="b">
        <v>1</v>
      </c>
      <c r="CA1056" s="29" t="b">
        <v>0</v>
      </c>
      <c r="CB1056" s="29">
        <v>1</v>
      </c>
      <c r="CC1056" s="29" t="s">
        <v>18894</v>
      </c>
      <c r="CD1056" s="29" t="s">
        <v>18895</v>
      </c>
      <c r="CE1056" s="29" t="s">
        <v>18896</v>
      </c>
      <c r="CF1056" s="29" t="s">
        <v>18897</v>
      </c>
    </row>
    <row r="1057" spans="1:84" x14ac:dyDescent="0.25">
      <c r="A1057" s="29" t="s">
        <v>18898</v>
      </c>
      <c r="B1057" s="29">
        <v>310410942995952</v>
      </c>
      <c r="C1057" s="29">
        <v>8.9014103279429894E+19</v>
      </c>
      <c r="D1057" s="29">
        <v>353118083539513</v>
      </c>
      <c r="E1057" s="29">
        <v>66</v>
      </c>
      <c r="F1057" s="29">
        <v>8</v>
      </c>
      <c r="G1057" s="29">
        <v>1990</v>
      </c>
      <c r="H1057" s="29">
        <v>1990</v>
      </c>
      <c r="I1057" s="29" t="s">
        <v>18899</v>
      </c>
      <c r="J1057" s="29" t="s">
        <v>18900</v>
      </c>
      <c r="K1057" s="50">
        <v>2372343185986710</v>
      </c>
      <c r="L1057" s="50">
        <v>9042706937094710</v>
      </c>
      <c r="M1057" s="50">
        <v>-5.8973839541627904E+16</v>
      </c>
      <c r="N1057" s="29" t="s">
        <v>18972</v>
      </c>
      <c r="O1057" s="29">
        <v>1</v>
      </c>
      <c r="P1057" s="29">
        <v>1</v>
      </c>
      <c r="Q1057" s="29" t="s">
        <v>8</v>
      </c>
      <c r="R1057" s="29">
        <v>2</v>
      </c>
      <c r="S1057" s="29">
        <v>3</v>
      </c>
      <c r="T1057" s="29" t="s">
        <v>8</v>
      </c>
      <c r="U1057" s="29">
        <v>10</v>
      </c>
      <c r="V1057" s="29" t="s">
        <v>8</v>
      </c>
      <c r="W1057" s="29" t="s">
        <v>8</v>
      </c>
      <c r="X1057" s="29" t="s">
        <v>8</v>
      </c>
      <c r="Y1057" s="29" t="s">
        <v>8</v>
      </c>
      <c r="Z1057" s="29" t="s">
        <v>8</v>
      </c>
      <c r="AA1057" s="29" t="s">
        <v>8</v>
      </c>
      <c r="AB1057" s="29" t="s">
        <v>8</v>
      </c>
      <c r="AC1057" s="29" t="s">
        <v>8</v>
      </c>
      <c r="AD1057" s="29" t="s">
        <v>8</v>
      </c>
      <c r="AE1057" s="29" t="s">
        <v>8</v>
      </c>
      <c r="AF1057" s="29" t="s">
        <v>8</v>
      </c>
      <c r="AG1057" s="29" t="s">
        <v>8</v>
      </c>
      <c r="AH1057" s="29" t="s">
        <v>8</v>
      </c>
      <c r="AI1057" s="29" t="s">
        <v>8</v>
      </c>
      <c r="AJ1057" s="29" t="s">
        <v>8</v>
      </c>
      <c r="AK1057" s="29" t="s">
        <v>8</v>
      </c>
      <c r="AL1057" s="29" t="s">
        <v>8</v>
      </c>
      <c r="AM1057" s="29" t="s">
        <v>8</v>
      </c>
      <c r="AN1057" s="29" t="s">
        <v>8</v>
      </c>
      <c r="AO1057" s="29" t="s">
        <v>8</v>
      </c>
      <c r="AP1057" s="29" t="s">
        <v>8</v>
      </c>
      <c r="AQ1057" s="29" t="s">
        <v>8</v>
      </c>
      <c r="AR1057" s="29" t="s">
        <v>8</v>
      </c>
      <c r="AS1057" s="29" t="s">
        <v>8</v>
      </c>
      <c r="AT1057" s="29" t="s">
        <v>8</v>
      </c>
      <c r="AU1057" s="29" t="s">
        <v>8</v>
      </c>
      <c r="AV1057" s="29" t="s">
        <v>8</v>
      </c>
      <c r="AW1057" s="29" t="s">
        <v>8</v>
      </c>
      <c r="AX1057" s="29" t="s">
        <v>8</v>
      </c>
      <c r="AY1057" s="29" t="s">
        <v>8</v>
      </c>
      <c r="AZ1057" s="29" t="s">
        <v>8</v>
      </c>
      <c r="BA1057" s="29" t="s">
        <v>8</v>
      </c>
      <c r="BB1057" s="29" t="s">
        <v>8</v>
      </c>
      <c r="BC1057" s="29" t="s">
        <v>8</v>
      </c>
      <c r="BD1057" s="29" t="s">
        <v>8</v>
      </c>
      <c r="BE1057" s="29" t="s">
        <v>8</v>
      </c>
      <c r="BF1057" s="29" t="s">
        <v>8</v>
      </c>
      <c r="BG1057" s="29" t="s">
        <v>8</v>
      </c>
      <c r="BH1057" s="29" t="s">
        <v>8</v>
      </c>
      <c r="BI1057" s="29" t="s">
        <v>8</v>
      </c>
      <c r="BJ1057" s="29" t="s">
        <v>8</v>
      </c>
      <c r="BK1057" s="29" t="s">
        <v>8</v>
      </c>
      <c r="BL1057" s="29" t="s">
        <v>8</v>
      </c>
      <c r="BM1057" s="29" t="s">
        <v>8</v>
      </c>
      <c r="BN1057" s="29" t="s">
        <v>8</v>
      </c>
      <c r="BO1057" s="29" t="s">
        <v>8</v>
      </c>
      <c r="BP1057" s="29" t="s">
        <v>8</v>
      </c>
      <c r="BQ1057" s="29" t="s">
        <v>8</v>
      </c>
      <c r="BR1057" s="29" t="s">
        <v>8</v>
      </c>
      <c r="BS1057" s="29" t="s">
        <v>1753</v>
      </c>
      <c r="BT1057" s="29" t="b">
        <v>0</v>
      </c>
      <c r="BU1057" s="29" t="b">
        <v>1</v>
      </c>
      <c r="BV1057" s="29" t="b">
        <v>0</v>
      </c>
      <c r="BW1057" s="29" t="b">
        <v>0</v>
      </c>
      <c r="BX1057" s="29" t="b">
        <v>0</v>
      </c>
      <c r="BY1057" s="29" t="b">
        <v>0</v>
      </c>
      <c r="BZ1057" s="29" t="b">
        <v>1</v>
      </c>
      <c r="CA1057" s="29" t="b">
        <v>0</v>
      </c>
      <c r="CB1057" s="29">
        <v>1</v>
      </c>
      <c r="CC1057" s="29" t="s">
        <v>18901</v>
      </c>
      <c r="CD1057" s="29" t="s">
        <v>18902</v>
      </c>
      <c r="CE1057" s="29" t="s">
        <v>18903</v>
      </c>
      <c r="CF1057" s="29" t="s">
        <v>18904</v>
      </c>
    </row>
    <row r="1058" spans="1:84" x14ac:dyDescent="0.25">
      <c r="A1058" s="29" t="s">
        <v>18905</v>
      </c>
      <c r="B1058" s="29">
        <v>310410942995952</v>
      </c>
      <c r="C1058" s="29">
        <v>8.9014103279429894E+19</v>
      </c>
      <c r="D1058" s="29">
        <v>353118083539513</v>
      </c>
      <c r="E1058" s="29">
        <v>66</v>
      </c>
      <c r="F1058" s="29">
        <v>3</v>
      </c>
      <c r="G1058" s="29">
        <v>1979</v>
      </c>
      <c r="H1058" s="29">
        <v>1979</v>
      </c>
      <c r="I1058" s="29" t="s">
        <v>18906</v>
      </c>
      <c r="J1058" s="29" t="s">
        <v>18907</v>
      </c>
      <c r="K1058" s="50">
        <v>2.37236880082105E+16</v>
      </c>
      <c r="L1058" s="50">
        <v>9042643394907220</v>
      </c>
      <c r="M1058" s="50">
        <v>-4.4614950740427E+16</v>
      </c>
      <c r="N1058" s="29" t="s">
        <v>18972</v>
      </c>
      <c r="O1058" s="29">
        <v>1</v>
      </c>
      <c r="P1058" s="29">
        <v>1</v>
      </c>
      <c r="Q1058" s="29" t="s">
        <v>19040</v>
      </c>
      <c r="R1058" s="29" t="s">
        <v>8</v>
      </c>
      <c r="S1058" s="29" t="s">
        <v>8</v>
      </c>
      <c r="T1058" s="29" t="s">
        <v>8</v>
      </c>
      <c r="U1058" s="29" t="s">
        <v>8</v>
      </c>
      <c r="V1058" s="29" t="s">
        <v>8</v>
      </c>
      <c r="W1058" s="29" t="s">
        <v>8</v>
      </c>
      <c r="X1058" s="29" t="s">
        <v>8</v>
      </c>
      <c r="Y1058" s="29" t="s">
        <v>8</v>
      </c>
      <c r="Z1058" s="29" t="s">
        <v>8</v>
      </c>
      <c r="AA1058" s="29" t="s">
        <v>8</v>
      </c>
      <c r="AB1058" s="29" t="s">
        <v>8</v>
      </c>
      <c r="AC1058" s="29" t="s">
        <v>8</v>
      </c>
      <c r="AD1058" s="29" t="s">
        <v>8</v>
      </c>
      <c r="AE1058" s="29" t="s">
        <v>8</v>
      </c>
      <c r="AF1058" s="29" t="s">
        <v>8</v>
      </c>
      <c r="AG1058" s="29">
        <v>1</v>
      </c>
      <c r="AH1058" s="29">
        <v>6</v>
      </c>
      <c r="AI1058" s="29" t="s">
        <v>5752</v>
      </c>
      <c r="AJ1058" s="29">
        <v>1</v>
      </c>
      <c r="AK1058" s="29" t="s">
        <v>18983</v>
      </c>
      <c r="AL1058" s="29" t="s">
        <v>19187</v>
      </c>
      <c r="AM1058" s="29" t="s">
        <v>8</v>
      </c>
      <c r="AN1058" s="29" t="s">
        <v>8</v>
      </c>
      <c r="AO1058" s="29" t="s">
        <v>8</v>
      </c>
      <c r="AP1058" s="29" t="s">
        <v>8</v>
      </c>
      <c r="AQ1058" s="29" t="s">
        <v>8</v>
      </c>
      <c r="AR1058" s="29" t="s">
        <v>8</v>
      </c>
      <c r="AS1058" s="29" t="s">
        <v>8</v>
      </c>
      <c r="AT1058" s="29" t="s">
        <v>8</v>
      </c>
      <c r="AU1058" s="29" t="s">
        <v>8</v>
      </c>
      <c r="AV1058" s="29" t="s">
        <v>8</v>
      </c>
      <c r="AW1058" s="29" t="s">
        <v>8</v>
      </c>
      <c r="AX1058" s="29" t="s">
        <v>8</v>
      </c>
      <c r="AY1058" s="29" t="s">
        <v>8</v>
      </c>
      <c r="AZ1058" s="29" t="s">
        <v>8</v>
      </c>
      <c r="BA1058" s="29" t="s">
        <v>8</v>
      </c>
      <c r="BB1058" s="29" t="s">
        <v>8</v>
      </c>
      <c r="BC1058" s="29" t="s">
        <v>8</v>
      </c>
      <c r="BD1058" s="29" t="s">
        <v>8</v>
      </c>
      <c r="BE1058" s="29" t="s">
        <v>8</v>
      </c>
      <c r="BF1058" s="29" t="s">
        <v>8</v>
      </c>
      <c r="BG1058" s="29" t="s">
        <v>8</v>
      </c>
      <c r="BH1058" s="29" t="s">
        <v>8</v>
      </c>
      <c r="BI1058" s="29" t="s">
        <v>8</v>
      </c>
      <c r="BJ1058" s="29" t="s">
        <v>8</v>
      </c>
      <c r="BK1058" s="29" t="s">
        <v>8</v>
      </c>
      <c r="BL1058" s="29" t="s">
        <v>8</v>
      </c>
      <c r="BM1058" s="29" t="s">
        <v>8</v>
      </c>
      <c r="BN1058" s="29" t="s">
        <v>8</v>
      </c>
      <c r="BO1058" s="29" t="s">
        <v>8</v>
      </c>
      <c r="BP1058" s="29" t="s">
        <v>8</v>
      </c>
      <c r="BQ1058" s="29" t="s">
        <v>8</v>
      </c>
      <c r="BR1058" s="29" t="s">
        <v>8</v>
      </c>
      <c r="BS1058" s="29" t="s">
        <v>3505</v>
      </c>
      <c r="BT1058" s="29" t="b">
        <v>0</v>
      </c>
      <c r="BU1058" s="29" t="b">
        <v>1</v>
      </c>
      <c r="BV1058" s="29" t="b">
        <v>0</v>
      </c>
      <c r="BW1058" s="29" t="b">
        <v>0</v>
      </c>
      <c r="BX1058" s="29" t="b">
        <v>0</v>
      </c>
      <c r="BY1058" s="29" t="b">
        <v>0</v>
      </c>
      <c r="BZ1058" s="29" t="b">
        <v>1</v>
      </c>
      <c r="CA1058" s="29" t="b">
        <v>0</v>
      </c>
      <c r="CB1058" s="29">
        <v>1</v>
      </c>
      <c r="CC1058" s="29" t="s">
        <v>18908</v>
      </c>
      <c r="CD1058" s="29" t="s">
        <v>18909</v>
      </c>
      <c r="CE1058" s="29" t="s">
        <v>18910</v>
      </c>
      <c r="CF1058" s="29" t="s">
        <v>18911</v>
      </c>
    </row>
    <row r="1059" spans="1:84" x14ac:dyDescent="0.25">
      <c r="A1059" s="29" t="s">
        <v>18912</v>
      </c>
      <c r="B1059" s="29">
        <v>310410942995952</v>
      </c>
      <c r="C1059" s="29">
        <v>8.9014103279429894E+19</v>
      </c>
      <c r="D1059" s="29">
        <v>353118083539513</v>
      </c>
      <c r="E1059" s="29">
        <v>66</v>
      </c>
      <c r="F1059" s="29">
        <v>3</v>
      </c>
      <c r="G1059" s="29">
        <v>1980</v>
      </c>
      <c r="H1059" s="29">
        <v>1980</v>
      </c>
      <c r="I1059" s="29" t="s">
        <v>18913</v>
      </c>
      <c r="J1059" s="29" t="s">
        <v>18914</v>
      </c>
      <c r="K1059" s="50">
        <v>2.37239347208943E+16</v>
      </c>
      <c r="L1059" s="50">
        <v>9042631795052670</v>
      </c>
      <c r="M1059" s="50">
        <v>-4042097382539900</v>
      </c>
      <c r="N1059" s="29" t="s">
        <v>18972</v>
      </c>
      <c r="O1059" s="29">
        <v>1</v>
      </c>
      <c r="P1059" s="29">
        <v>1</v>
      </c>
      <c r="Q1059" s="29" t="s">
        <v>18975</v>
      </c>
      <c r="R1059" s="29" t="s">
        <v>8</v>
      </c>
      <c r="S1059" s="29" t="s">
        <v>8</v>
      </c>
      <c r="T1059" s="29" t="s">
        <v>8</v>
      </c>
      <c r="U1059" s="29" t="s">
        <v>8</v>
      </c>
      <c r="V1059" s="29" t="s">
        <v>8</v>
      </c>
      <c r="W1059" s="29" t="s">
        <v>8</v>
      </c>
      <c r="X1059" s="29" t="s">
        <v>8</v>
      </c>
      <c r="Y1059" s="29" t="s">
        <v>8</v>
      </c>
      <c r="Z1059" s="29" t="s">
        <v>8</v>
      </c>
      <c r="AA1059" s="29" t="s">
        <v>8</v>
      </c>
      <c r="AB1059" s="29" t="s">
        <v>8</v>
      </c>
      <c r="AC1059" s="29" t="s">
        <v>8</v>
      </c>
      <c r="AD1059" s="29" t="s">
        <v>8</v>
      </c>
      <c r="AE1059" s="29" t="s">
        <v>8</v>
      </c>
      <c r="AF1059" s="29" t="s">
        <v>8</v>
      </c>
      <c r="AG1059" s="29">
        <v>1</v>
      </c>
      <c r="AH1059" s="29">
        <v>6</v>
      </c>
      <c r="AI1059" s="29" t="s">
        <v>3513</v>
      </c>
      <c r="AJ1059" s="29">
        <v>1</v>
      </c>
      <c r="AK1059" s="29" t="s">
        <v>18974</v>
      </c>
      <c r="AL1059" s="29" t="s">
        <v>19008</v>
      </c>
      <c r="AM1059" s="29" t="s">
        <v>8</v>
      </c>
      <c r="AN1059" s="29" t="s">
        <v>8</v>
      </c>
      <c r="AO1059" s="29" t="s">
        <v>8</v>
      </c>
      <c r="AP1059" s="29" t="s">
        <v>8</v>
      </c>
      <c r="AQ1059" s="29" t="s">
        <v>8</v>
      </c>
      <c r="AR1059" s="29" t="s">
        <v>8</v>
      </c>
      <c r="AS1059" s="29" t="s">
        <v>8</v>
      </c>
      <c r="AT1059" s="29" t="s">
        <v>8</v>
      </c>
      <c r="AU1059" s="29" t="s">
        <v>8</v>
      </c>
      <c r="AV1059" s="29" t="s">
        <v>8</v>
      </c>
      <c r="AW1059" s="29" t="s">
        <v>8</v>
      </c>
      <c r="AX1059" s="29" t="s">
        <v>8</v>
      </c>
      <c r="AY1059" s="29" t="s">
        <v>8</v>
      </c>
      <c r="AZ1059" s="29" t="s">
        <v>8</v>
      </c>
      <c r="BA1059" s="29" t="s">
        <v>8</v>
      </c>
      <c r="BB1059" s="29" t="s">
        <v>8</v>
      </c>
      <c r="BC1059" s="29" t="s">
        <v>8</v>
      </c>
      <c r="BD1059" s="29" t="s">
        <v>8</v>
      </c>
      <c r="BE1059" s="29" t="s">
        <v>8</v>
      </c>
      <c r="BF1059" s="29" t="s">
        <v>8</v>
      </c>
      <c r="BG1059" s="29" t="s">
        <v>8</v>
      </c>
      <c r="BH1059" s="29" t="s">
        <v>8</v>
      </c>
      <c r="BI1059" s="29" t="s">
        <v>8</v>
      </c>
      <c r="BJ1059" s="29" t="s">
        <v>8</v>
      </c>
      <c r="BK1059" s="29" t="s">
        <v>8</v>
      </c>
      <c r="BL1059" s="29" t="s">
        <v>8</v>
      </c>
      <c r="BM1059" s="29" t="s">
        <v>8</v>
      </c>
      <c r="BN1059" s="29" t="s">
        <v>8</v>
      </c>
      <c r="BO1059" s="29" t="s">
        <v>8</v>
      </c>
      <c r="BP1059" s="29" t="s">
        <v>8</v>
      </c>
      <c r="BQ1059" s="29" t="s">
        <v>8</v>
      </c>
      <c r="BR1059" s="29" t="s">
        <v>8</v>
      </c>
      <c r="BS1059" s="29" t="s">
        <v>216</v>
      </c>
      <c r="BT1059" s="29" t="b">
        <v>0</v>
      </c>
      <c r="BU1059" s="29" t="b">
        <v>1</v>
      </c>
      <c r="BV1059" s="29" t="b">
        <v>0</v>
      </c>
      <c r="BW1059" s="29" t="b">
        <v>0</v>
      </c>
      <c r="BX1059" s="29" t="b">
        <v>0</v>
      </c>
      <c r="BY1059" s="29" t="b">
        <v>0</v>
      </c>
      <c r="BZ1059" s="29" t="b">
        <v>1</v>
      </c>
      <c r="CA1059" s="29" t="b">
        <v>0</v>
      </c>
      <c r="CB1059" s="29">
        <v>1</v>
      </c>
      <c r="CC1059" s="29" t="s">
        <v>18915</v>
      </c>
      <c r="CD1059" s="29" t="s">
        <v>18916</v>
      </c>
      <c r="CE1059" s="29" t="s">
        <v>18917</v>
      </c>
      <c r="CF1059" s="29" t="s">
        <v>18918</v>
      </c>
    </row>
    <row r="1060" spans="1:84" x14ac:dyDescent="0.25">
      <c r="A1060" s="29" t="s">
        <v>18919</v>
      </c>
      <c r="B1060" s="29">
        <v>310410942995952</v>
      </c>
      <c r="C1060" s="29">
        <v>8.9014103279429894E+19</v>
      </c>
      <c r="D1060" s="29">
        <v>353118083539513</v>
      </c>
      <c r="E1060" s="29">
        <v>66</v>
      </c>
      <c r="F1060" s="29">
        <v>5</v>
      </c>
      <c r="G1060" s="29">
        <v>1985</v>
      </c>
      <c r="H1060" s="29">
        <v>1985</v>
      </c>
      <c r="I1060" s="29" t="s">
        <v>18920</v>
      </c>
      <c r="J1060" s="29" t="s">
        <v>18921</v>
      </c>
      <c r="K1060" s="50">
        <v>2372543183574480</v>
      </c>
      <c r="L1060" s="50">
        <v>9042286212847350</v>
      </c>
      <c r="M1060" s="50">
        <v>-3.7596915824709696E+16</v>
      </c>
      <c r="N1060" s="29" t="s">
        <v>18977</v>
      </c>
      <c r="O1060" s="29">
        <v>1</v>
      </c>
      <c r="P1060" s="29">
        <v>1</v>
      </c>
      <c r="Q1060" s="29" t="s">
        <v>19411</v>
      </c>
      <c r="R1060" s="29" t="s">
        <v>8</v>
      </c>
      <c r="S1060" s="29" t="s">
        <v>8</v>
      </c>
      <c r="T1060" s="29" t="s">
        <v>8</v>
      </c>
      <c r="U1060" s="29" t="s">
        <v>8</v>
      </c>
      <c r="V1060" s="29" t="s">
        <v>8</v>
      </c>
      <c r="W1060" s="29" t="s">
        <v>8</v>
      </c>
      <c r="X1060" s="29" t="s">
        <v>8</v>
      </c>
      <c r="Y1060" s="29" t="s">
        <v>8</v>
      </c>
      <c r="Z1060" s="29" t="s">
        <v>8</v>
      </c>
      <c r="AA1060" s="29" t="s">
        <v>8</v>
      </c>
      <c r="AB1060" s="29" t="s">
        <v>8</v>
      </c>
      <c r="AC1060" s="29" t="s">
        <v>8</v>
      </c>
      <c r="AD1060" s="29" t="s">
        <v>8</v>
      </c>
      <c r="AE1060" s="29" t="s">
        <v>8</v>
      </c>
      <c r="AF1060" s="29" t="s">
        <v>8</v>
      </c>
      <c r="AG1060" s="29" t="s">
        <v>8</v>
      </c>
      <c r="AH1060" s="29" t="s">
        <v>8</v>
      </c>
      <c r="AI1060" s="29" t="s">
        <v>8</v>
      </c>
      <c r="AJ1060" s="29" t="s">
        <v>8</v>
      </c>
      <c r="AK1060" s="29" t="s">
        <v>8</v>
      </c>
      <c r="AL1060" s="29" t="s">
        <v>8</v>
      </c>
      <c r="AM1060" s="29" t="s">
        <v>8</v>
      </c>
      <c r="AN1060" s="29" t="s">
        <v>8</v>
      </c>
      <c r="AO1060" s="29" t="s">
        <v>8</v>
      </c>
      <c r="AP1060" s="29" t="s">
        <v>8</v>
      </c>
      <c r="AQ1060" s="29" t="s">
        <v>8</v>
      </c>
      <c r="AR1060" s="29" t="s">
        <v>8</v>
      </c>
      <c r="AS1060" s="29" t="s">
        <v>8</v>
      </c>
      <c r="AT1060" s="29" t="s">
        <v>8</v>
      </c>
      <c r="AU1060" s="29" t="s">
        <v>8</v>
      </c>
      <c r="AV1060" s="29" t="s">
        <v>8</v>
      </c>
      <c r="AW1060" s="29" t="s">
        <v>8</v>
      </c>
      <c r="AX1060" s="29" t="s">
        <v>8</v>
      </c>
      <c r="AY1060" s="29" t="s">
        <v>8</v>
      </c>
      <c r="AZ1060" s="29" t="s">
        <v>8</v>
      </c>
      <c r="BA1060" s="29">
        <v>2</v>
      </c>
      <c r="BB1060" s="29" t="s">
        <v>8</v>
      </c>
      <c r="BC1060" s="29" t="s">
        <v>8</v>
      </c>
      <c r="BD1060" s="29" t="s">
        <v>8</v>
      </c>
      <c r="BE1060" s="29" t="s">
        <v>8</v>
      </c>
      <c r="BF1060" s="29" t="s">
        <v>8</v>
      </c>
      <c r="BG1060" s="29" t="s">
        <v>8</v>
      </c>
      <c r="BH1060" s="29" t="s">
        <v>8</v>
      </c>
      <c r="BI1060" s="29" t="s">
        <v>8</v>
      </c>
      <c r="BJ1060" s="29" t="s">
        <v>8</v>
      </c>
      <c r="BK1060" s="29" t="s">
        <v>8</v>
      </c>
      <c r="BL1060" s="29" t="s">
        <v>8</v>
      </c>
      <c r="BM1060" s="29" t="s">
        <v>8</v>
      </c>
      <c r="BN1060" s="29" t="s">
        <v>8</v>
      </c>
      <c r="BO1060" s="29" t="s">
        <v>8</v>
      </c>
      <c r="BP1060" s="29" t="s">
        <v>8</v>
      </c>
      <c r="BQ1060" s="29" t="s">
        <v>8</v>
      </c>
      <c r="BR1060" s="29" t="s">
        <v>8</v>
      </c>
      <c r="BS1060" s="29" t="s">
        <v>216</v>
      </c>
      <c r="BT1060" s="29" t="b">
        <v>0</v>
      </c>
      <c r="BU1060" s="29" t="b">
        <v>1</v>
      </c>
      <c r="BV1060" s="29" t="b">
        <v>0</v>
      </c>
      <c r="BW1060" s="29" t="b">
        <v>0</v>
      </c>
      <c r="BX1060" s="29" t="b">
        <v>0</v>
      </c>
      <c r="BY1060" s="29" t="b">
        <v>0</v>
      </c>
      <c r="BZ1060" s="29" t="b">
        <v>1</v>
      </c>
      <c r="CA1060" s="29" t="b">
        <v>0</v>
      </c>
      <c r="CB1060" s="29">
        <v>1</v>
      </c>
      <c r="CC1060" s="29" t="s">
        <v>18922</v>
      </c>
      <c r="CD1060" s="29" t="s">
        <v>18923</v>
      </c>
      <c r="CE1060" s="29" t="s">
        <v>18924</v>
      </c>
      <c r="CF1060" s="29" t="s">
        <v>18925</v>
      </c>
    </row>
    <row r="1061" spans="1:84" x14ac:dyDescent="0.25">
      <c r="A1061" s="29" t="s">
        <v>18926</v>
      </c>
      <c r="B1061" s="29">
        <v>310410942995952</v>
      </c>
      <c r="C1061" s="29">
        <v>8.9014103279429894E+19</v>
      </c>
      <c r="D1061" s="29">
        <v>353118083539513</v>
      </c>
      <c r="E1061" s="29">
        <v>66</v>
      </c>
      <c r="F1061" s="29">
        <v>5</v>
      </c>
      <c r="G1061" s="29">
        <v>1986</v>
      </c>
      <c r="H1061" s="29">
        <v>1986</v>
      </c>
      <c r="I1061" s="29" t="s">
        <v>18927</v>
      </c>
      <c r="J1061" s="29" t="s">
        <v>18928</v>
      </c>
      <c r="K1061" s="50">
        <v>2372487426648820</v>
      </c>
      <c r="L1061" s="50">
        <v>9042293247150470</v>
      </c>
      <c r="M1061" s="50">
        <v>-3884469684800680</v>
      </c>
      <c r="N1061" s="29" t="s">
        <v>18977</v>
      </c>
      <c r="O1061" s="29">
        <v>1</v>
      </c>
      <c r="P1061" s="29">
        <v>1</v>
      </c>
      <c r="Q1061" s="29" t="s">
        <v>19412</v>
      </c>
      <c r="R1061" s="29" t="s">
        <v>8</v>
      </c>
      <c r="S1061" s="29" t="s">
        <v>8</v>
      </c>
      <c r="T1061" s="29" t="s">
        <v>8</v>
      </c>
      <c r="U1061" s="29" t="s">
        <v>8</v>
      </c>
      <c r="V1061" s="29" t="s">
        <v>8</v>
      </c>
      <c r="W1061" s="29" t="s">
        <v>8</v>
      </c>
      <c r="X1061" s="29" t="s">
        <v>8</v>
      </c>
      <c r="Y1061" s="29" t="s">
        <v>8</v>
      </c>
      <c r="Z1061" s="29" t="s">
        <v>8</v>
      </c>
      <c r="AA1061" s="29" t="s">
        <v>8</v>
      </c>
      <c r="AB1061" s="29" t="s">
        <v>8</v>
      </c>
      <c r="AC1061" s="29" t="s">
        <v>8</v>
      </c>
      <c r="AD1061" s="29" t="s">
        <v>8</v>
      </c>
      <c r="AE1061" s="29" t="s">
        <v>8</v>
      </c>
      <c r="AF1061" s="29" t="s">
        <v>8</v>
      </c>
      <c r="AG1061" s="29" t="s">
        <v>8</v>
      </c>
      <c r="AH1061" s="29" t="s">
        <v>8</v>
      </c>
      <c r="AI1061" s="29" t="s">
        <v>8</v>
      </c>
      <c r="AJ1061" s="29" t="s">
        <v>8</v>
      </c>
      <c r="AK1061" s="29" t="s">
        <v>8</v>
      </c>
      <c r="AL1061" s="29" t="s">
        <v>8</v>
      </c>
      <c r="AM1061" s="29" t="s">
        <v>8</v>
      </c>
      <c r="AN1061" s="29" t="s">
        <v>8</v>
      </c>
      <c r="AO1061" s="29" t="s">
        <v>8</v>
      </c>
      <c r="AP1061" s="29" t="s">
        <v>8</v>
      </c>
      <c r="AQ1061" s="29" t="s">
        <v>8</v>
      </c>
      <c r="AR1061" s="29" t="s">
        <v>8</v>
      </c>
      <c r="AS1061" s="29" t="s">
        <v>8</v>
      </c>
      <c r="AT1061" s="29" t="s">
        <v>8</v>
      </c>
      <c r="AU1061" s="29" t="s">
        <v>8</v>
      </c>
      <c r="AV1061" s="29" t="s">
        <v>8</v>
      </c>
      <c r="AW1061" s="29" t="s">
        <v>8</v>
      </c>
      <c r="AX1061" s="29" t="s">
        <v>8</v>
      </c>
      <c r="AY1061" s="29" t="s">
        <v>8</v>
      </c>
      <c r="AZ1061" s="29" t="s">
        <v>8</v>
      </c>
      <c r="BA1061" s="29">
        <v>2</v>
      </c>
      <c r="BB1061" s="29" t="s">
        <v>8</v>
      </c>
      <c r="BC1061" s="29" t="s">
        <v>8</v>
      </c>
      <c r="BD1061" s="29" t="s">
        <v>8</v>
      </c>
      <c r="BE1061" s="29" t="s">
        <v>8</v>
      </c>
      <c r="BF1061" s="29" t="s">
        <v>8</v>
      </c>
      <c r="BG1061" s="29" t="s">
        <v>8</v>
      </c>
      <c r="BH1061" s="29" t="s">
        <v>8</v>
      </c>
      <c r="BI1061" s="29" t="s">
        <v>8</v>
      </c>
      <c r="BJ1061" s="29" t="s">
        <v>8</v>
      </c>
      <c r="BK1061" s="29" t="s">
        <v>8</v>
      </c>
      <c r="BL1061" s="29" t="s">
        <v>8</v>
      </c>
      <c r="BM1061" s="29" t="s">
        <v>8</v>
      </c>
      <c r="BN1061" s="29" t="s">
        <v>8</v>
      </c>
      <c r="BO1061" s="29" t="s">
        <v>8</v>
      </c>
      <c r="BP1061" s="29" t="s">
        <v>8</v>
      </c>
      <c r="BQ1061" s="29" t="s">
        <v>8</v>
      </c>
      <c r="BR1061" s="29" t="s">
        <v>8</v>
      </c>
      <c r="BS1061" s="29" t="s">
        <v>1001</v>
      </c>
      <c r="BT1061" s="29" t="b">
        <v>0</v>
      </c>
      <c r="BU1061" s="29" t="b">
        <v>1</v>
      </c>
      <c r="BV1061" s="29" t="b">
        <v>0</v>
      </c>
      <c r="BW1061" s="29" t="b">
        <v>0</v>
      </c>
      <c r="BX1061" s="29" t="b">
        <v>0</v>
      </c>
      <c r="BY1061" s="29" t="b">
        <v>0</v>
      </c>
      <c r="BZ1061" s="29" t="b">
        <v>1</v>
      </c>
      <c r="CA1061" s="29" t="b">
        <v>0</v>
      </c>
      <c r="CB1061" s="29">
        <v>1</v>
      </c>
      <c r="CC1061" s="29" t="s">
        <v>18929</v>
      </c>
      <c r="CD1061" s="29" t="s">
        <v>18930</v>
      </c>
      <c r="CE1061" s="29" t="s">
        <v>18931</v>
      </c>
      <c r="CF1061" s="29" t="s">
        <v>18932</v>
      </c>
    </row>
    <row r="1062" spans="1:84" x14ac:dyDescent="0.25">
      <c r="A1062" s="29" t="s">
        <v>18933</v>
      </c>
      <c r="B1062" s="29">
        <v>310410942995952</v>
      </c>
      <c r="C1062" s="29">
        <v>8.9014103279429894E+19</v>
      </c>
      <c r="D1062" s="29">
        <v>353118083539513</v>
      </c>
      <c r="E1062" s="29">
        <v>66</v>
      </c>
      <c r="F1062" s="29">
        <v>5</v>
      </c>
      <c r="G1062" s="29">
        <v>1987</v>
      </c>
      <c r="H1062" s="29">
        <v>1987</v>
      </c>
      <c r="I1062" s="29" t="s">
        <v>18934</v>
      </c>
      <c r="J1062" s="29" t="s">
        <v>18935</v>
      </c>
      <c r="K1062" s="50">
        <v>2.3724290272783E+16</v>
      </c>
      <c r="L1062" s="50">
        <v>9042328523424490</v>
      </c>
      <c r="M1062" s="50">
        <v>-2434033961535160</v>
      </c>
      <c r="N1062" s="29" t="s">
        <v>18972</v>
      </c>
      <c r="O1062" s="29">
        <v>1</v>
      </c>
      <c r="P1062" s="29">
        <v>1</v>
      </c>
      <c r="Q1062" s="29" t="s">
        <v>19413</v>
      </c>
      <c r="R1062" s="29" t="s">
        <v>8</v>
      </c>
      <c r="S1062" s="29" t="s">
        <v>8</v>
      </c>
      <c r="T1062" s="29" t="s">
        <v>8</v>
      </c>
      <c r="U1062" s="29" t="s">
        <v>8</v>
      </c>
      <c r="V1062" s="29" t="s">
        <v>8</v>
      </c>
      <c r="W1062" s="29" t="s">
        <v>8</v>
      </c>
      <c r="X1062" s="29" t="s">
        <v>8</v>
      </c>
      <c r="Y1062" s="29" t="s">
        <v>8</v>
      </c>
      <c r="Z1062" s="29" t="s">
        <v>8</v>
      </c>
      <c r="AA1062" s="29" t="s">
        <v>8</v>
      </c>
      <c r="AB1062" s="29" t="s">
        <v>8</v>
      </c>
      <c r="AC1062" s="29" t="s">
        <v>8</v>
      </c>
      <c r="AD1062" s="29" t="s">
        <v>8</v>
      </c>
      <c r="AE1062" s="29" t="s">
        <v>8</v>
      </c>
      <c r="AF1062" s="29" t="s">
        <v>8</v>
      </c>
      <c r="AG1062" s="29" t="s">
        <v>8</v>
      </c>
      <c r="AH1062" s="29" t="s">
        <v>8</v>
      </c>
      <c r="AI1062" s="29" t="s">
        <v>8</v>
      </c>
      <c r="AJ1062" s="29" t="s">
        <v>8</v>
      </c>
      <c r="AK1062" s="29" t="s">
        <v>8</v>
      </c>
      <c r="AL1062" s="29" t="s">
        <v>8</v>
      </c>
      <c r="AM1062" s="29" t="s">
        <v>8</v>
      </c>
      <c r="AN1062" s="29" t="s">
        <v>8</v>
      </c>
      <c r="AO1062" s="29" t="s">
        <v>8</v>
      </c>
      <c r="AP1062" s="29" t="s">
        <v>8</v>
      </c>
      <c r="AQ1062" s="29" t="s">
        <v>8</v>
      </c>
      <c r="AR1062" s="29" t="s">
        <v>8</v>
      </c>
      <c r="AS1062" s="29" t="s">
        <v>8</v>
      </c>
      <c r="AT1062" s="29" t="s">
        <v>8</v>
      </c>
      <c r="AU1062" s="29" t="s">
        <v>8</v>
      </c>
      <c r="AV1062" s="29" t="s">
        <v>8</v>
      </c>
      <c r="AW1062" s="29" t="s">
        <v>8</v>
      </c>
      <c r="AX1062" s="29" t="s">
        <v>8</v>
      </c>
      <c r="AY1062" s="29" t="s">
        <v>8</v>
      </c>
      <c r="AZ1062" s="29" t="s">
        <v>8</v>
      </c>
      <c r="BA1062" s="29">
        <v>2</v>
      </c>
      <c r="BB1062" s="29" t="s">
        <v>8</v>
      </c>
      <c r="BC1062" s="29" t="s">
        <v>8</v>
      </c>
      <c r="BD1062" s="29" t="s">
        <v>8</v>
      </c>
      <c r="BE1062" s="29" t="s">
        <v>8</v>
      </c>
      <c r="BF1062" s="29" t="s">
        <v>8</v>
      </c>
      <c r="BG1062" s="29" t="s">
        <v>8</v>
      </c>
      <c r="BH1062" s="29" t="s">
        <v>8</v>
      </c>
      <c r="BI1062" s="29" t="s">
        <v>8</v>
      </c>
      <c r="BJ1062" s="29" t="s">
        <v>8</v>
      </c>
      <c r="BK1062" s="29" t="s">
        <v>8</v>
      </c>
      <c r="BL1062" s="29" t="s">
        <v>8</v>
      </c>
      <c r="BM1062" s="29" t="s">
        <v>8</v>
      </c>
      <c r="BN1062" s="29" t="s">
        <v>8</v>
      </c>
      <c r="BO1062" s="29" t="s">
        <v>8</v>
      </c>
      <c r="BP1062" s="29" t="s">
        <v>8</v>
      </c>
      <c r="BQ1062" s="29" t="s">
        <v>8</v>
      </c>
      <c r="BR1062" s="29" t="s">
        <v>8</v>
      </c>
      <c r="BS1062" s="29" t="s">
        <v>216</v>
      </c>
      <c r="BT1062" s="29" t="b">
        <v>0</v>
      </c>
      <c r="BU1062" s="29" t="b">
        <v>1</v>
      </c>
      <c r="BV1062" s="29" t="b">
        <v>0</v>
      </c>
      <c r="BW1062" s="29" t="b">
        <v>0</v>
      </c>
      <c r="BX1062" s="29" t="b">
        <v>0</v>
      </c>
      <c r="BY1062" s="29" t="b">
        <v>0</v>
      </c>
      <c r="BZ1062" s="29" t="b">
        <v>1</v>
      </c>
      <c r="CA1062" s="29" t="b">
        <v>0</v>
      </c>
      <c r="CB1062" s="29">
        <v>1</v>
      </c>
      <c r="CC1062" s="29" t="s">
        <v>18936</v>
      </c>
      <c r="CD1062" s="29" t="s">
        <v>18937</v>
      </c>
      <c r="CE1062" s="29" t="s">
        <v>18938</v>
      </c>
      <c r="CF1062" s="29" t="s">
        <v>18939</v>
      </c>
    </row>
    <row r="1063" spans="1:84" x14ac:dyDescent="0.25">
      <c r="A1063" s="29" t="s">
        <v>18841</v>
      </c>
      <c r="B1063" s="29">
        <v>310410942995952</v>
      </c>
      <c r="C1063" s="29">
        <v>8.9014103279429894E+19</v>
      </c>
      <c r="D1063" s="29">
        <v>353118083539513</v>
      </c>
      <c r="E1063" s="29">
        <v>66</v>
      </c>
      <c r="F1063" s="29">
        <v>7</v>
      </c>
      <c r="G1063" s="29">
        <v>1981</v>
      </c>
      <c r="H1063" s="29">
        <v>1981</v>
      </c>
      <c r="I1063" s="29" t="s">
        <v>18842</v>
      </c>
      <c r="J1063" s="29" t="s">
        <v>18843</v>
      </c>
      <c r="K1063" s="50">
        <v>2.3724357539072E+16</v>
      </c>
      <c r="L1063" s="50">
        <v>9042739256675260</v>
      </c>
      <c r="M1063" s="50">
        <v>-4244604788198910</v>
      </c>
      <c r="N1063" s="29" t="s">
        <v>18972</v>
      </c>
      <c r="O1063" s="29">
        <v>1</v>
      </c>
      <c r="P1063" s="29">
        <v>1</v>
      </c>
      <c r="Q1063" s="29" t="s">
        <v>8</v>
      </c>
      <c r="R1063" s="29" t="s">
        <v>8</v>
      </c>
      <c r="S1063" s="29" t="s">
        <v>8</v>
      </c>
      <c r="T1063" s="29" t="s">
        <v>8</v>
      </c>
      <c r="U1063" s="29" t="s">
        <v>8</v>
      </c>
      <c r="V1063" s="29" t="s">
        <v>8</v>
      </c>
      <c r="W1063" s="29" t="s">
        <v>8</v>
      </c>
      <c r="X1063" s="29" t="s">
        <v>8</v>
      </c>
      <c r="Y1063" s="29" t="s">
        <v>8</v>
      </c>
      <c r="Z1063" s="29" t="s">
        <v>8</v>
      </c>
      <c r="AA1063" s="29" t="s">
        <v>8</v>
      </c>
      <c r="AB1063" s="29" t="s">
        <v>8</v>
      </c>
      <c r="AC1063" s="29" t="s">
        <v>8</v>
      </c>
      <c r="AD1063" s="29" t="s">
        <v>8</v>
      </c>
      <c r="AE1063" s="29" t="s">
        <v>8</v>
      </c>
      <c r="AF1063" s="29" t="s">
        <v>8</v>
      </c>
      <c r="AG1063" s="29" t="s">
        <v>8</v>
      </c>
      <c r="AH1063" s="29" t="s">
        <v>8</v>
      </c>
      <c r="AI1063" s="29" t="s">
        <v>8</v>
      </c>
      <c r="AJ1063" s="29" t="s">
        <v>8</v>
      </c>
      <c r="AK1063" s="29" t="s">
        <v>8</v>
      </c>
      <c r="AL1063" s="29" t="s">
        <v>8</v>
      </c>
      <c r="AM1063" s="29" t="s">
        <v>8</v>
      </c>
      <c r="AN1063" s="29" t="s">
        <v>8</v>
      </c>
      <c r="AO1063" s="29" t="s">
        <v>8</v>
      </c>
      <c r="AP1063" s="29" t="s">
        <v>8</v>
      </c>
      <c r="AQ1063" s="29" t="s">
        <v>8</v>
      </c>
      <c r="AR1063" s="29" t="s">
        <v>8</v>
      </c>
      <c r="AS1063" s="29" t="s">
        <v>8</v>
      </c>
      <c r="AT1063" s="29">
        <v>3</v>
      </c>
      <c r="AU1063" s="29" t="s">
        <v>8</v>
      </c>
      <c r="AV1063" s="29">
        <v>2</v>
      </c>
      <c r="AW1063" s="29">
        <v>4</v>
      </c>
      <c r="AX1063" s="29">
        <v>1</v>
      </c>
      <c r="AY1063" s="29">
        <v>200</v>
      </c>
      <c r="AZ1063" s="29">
        <v>1</v>
      </c>
      <c r="BA1063" s="29" t="s">
        <v>8</v>
      </c>
      <c r="BB1063" s="29" t="s">
        <v>8</v>
      </c>
      <c r="BC1063" s="29" t="s">
        <v>8</v>
      </c>
      <c r="BD1063" s="29" t="s">
        <v>8</v>
      </c>
      <c r="BE1063" s="29" t="s">
        <v>8</v>
      </c>
      <c r="BF1063" s="29" t="s">
        <v>8</v>
      </c>
      <c r="BG1063" s="29" t="s">
        <v>8</v>
      </c>
      <c r="BH1063" s="29" t="s">
        <v>8</v>
      </c>
      <c r="BI1063" s="29" t="s">
        <v>8</v>
      </c>
      <c r="BJ1063" s="29" t="s">
        <v>8</v>
      </c>
      <c r="BK1063" s="29" t="s">
        <v>8</v>
      </c>
      <c r="BL1063" s="29" t="s">
        <v>8</v>
      </c>
      <c r="BM1063" s="29" t="s">
        <v>8</v>
      </c>
      <c r="BN1063" s="29" t="s">
        <v>8</v>
      </c>
      <c r="BO1063" s="29" t="s">
        <v>8</v>
      </c>
      <c r="BP1063" s="29" t="s">
        <v>8</v>
      </c>
      <c r="BQ1063" s="29" t="s">
        <v>8</v>
      </c>
      <c r="BR1063" s="29" t="s">
        <v>8</v>
      </c>
      <c r="BS1063" s="29" t="s">
        <v>18559</v>
      </c>
      <c r="BT1063" s="29" t="b">
        <v>0</v>
      </c>
      <c r="BU1063" s="29" t="b">
        <v>1</v>
      </c>
      <c r="BV1063" s="29" t="b">
        <v>0</v>
      </c>
      <c r="BW1063" s="29" t="b">
        <v>0</v>
      </c>
      <c r="BX1063" s="29" t="b">
        <v>0</v>
      </c>
      <c r="BY1063" s="29" t="b">
        <v>0</v>
      </c>
      <c r="BZ1063" s="29" t="b">
        <v>1</v>
      </c>
      <c r="CA1063" s="29" t="b">
        <v>0</v>
      </c>
      <c r="CB1063" s="29">
        <v>1</v>
      </c>
      <c r="CC1063" s="29" t="s">
        <v>18940</v>
      </c>
      <c r="CD1063" s="29" t="s">
        <v>18941</v>
      </c>
      <c r="CE1063" s="29" t="s">
        <v>18942</v>
      </c>
      <c r="CF1063" s="29" t="s">
        <v>18943</v>
      </c>
    </row>
    <row r="1064" spans="1:84" x14ac:dyDescent="0.25">
      <c r="A1064" s="29" t="s">
        <v>18944</v>
      </c>
      <c r="B1064" s="29">
        <v>310410937271141</v>
      </c>
      <c r="C1064" s="29">
        <v>8.9014103279372698E+19</v>
      </c>
      <c r="D1064" s="29">
        <v>353118083209307</v>
      </c>
      <c r="E1064" s="29">
        <v>33</v>
      </c>
      <c r="F1064" s="29">
        <v>11</v>
      </c>
      <c r="G1064" s="29">
        <v>1845</v>
      </c>
      <c r="H1064" s="29">
        <v>1845</v>
      </c>
      <c r="I1064" s="29" t="s">
        <v>18945</v>
      </c>
      <c r="J1064" s="29" t="s">
        <v>18946</v>
      </c>
      <c r="K1064" s="50">
        <v>2.37802395949085E+16</v>
      </c>
      <c r="L1064" s="50">
        <v>90339616995614</v>
      </c>
      <c r="M1064" s="50">
        <v>-5.17747151772916E+16</v>
      </c>
      <c r="N1064" s="29" t="s">
        <v>18972</v>
      </c>
      <c r="O1064" s="29">
        <v>1</v>
      </c>
      <c r="P1064" s="29">
        <v>1</v>
      </c>
      <c r="Q1064" s="29" t="s">
        <v>8</v>
      </c>
      <c r="R1064" s="29" t="s">
        <v>8</v>
      </c>
      <c r="S1064" s="29" t="s">
        <v>8</v>
      </c>
      <c r="T1064" s="29" t="s">
        <v>8</v>
      </c>
      <c r="U1064" s="29" t="s">
        <v>8</v>
      </c>
      <c r="V1064" s="29" t="s">
        <v>8</v>
      </c>
      <c r="W1064" s="29" t="s">
        <v>8</v>
      </c>
      <c r="X1064" s="29" t="s">
        <v>8</v>
      </c>
      <c r="Y1064" s="29" t="s">
        <v>8</v>
      </c>
      <c r="Z1064" s="29" t="s">
        <v>8</v>
      </c>
      <c r="AA1064" s="29" t="s">
        <v>8</v>
      </c>
      <c r="AB1064" s="29" t="s">
        <v>8</v>
      </c>
      <c r="AC1064" s="29" t="s">
        <v>8</v>
      </c>
      <c r="AD1064" s="29" t="s">
        <v>8</v>
      </c>
      <c r="AE1064" s="29" t="s">
        <v>8</v>
      </c>
      <c r="AF1064" s="29" t="s">
        <v>8</v>
      </c>
      <c r="AG1064" s="29" t="s">
        <v>8</v>
      </c>
      <c r="AH1064" s="29" t="s">
        <v>8</v>
      </c>
      <c r="AI1064" s="29" t="s">
        <v>8</v>
      </c>
      <c r="AJ1064" s="29" t="s">
        <v>8</v>
      </c>
      <c r="AK1064" s="29" t="s">
        <v>8</v>
      </c>
      <c r="AL1064" s="29" t="s">
        <v>8</v>
      </c>
      <c r="AM1064" s="29" t="s">
        <v>8</v>
      </c>
      <c r="AN1064" s="29" t="s">
        <v>8</v>
      </c>
      <c r="AO1064" s="29" t="s">
        <v>8</v>
      </c>
      <c r="AP1064" s="29" t="s">
        <v>8</v>
      </c>
      <c r="AQ1064" s="29" t="s">
        <v>8</v>
      </c>
      <c r="AR1064" s="29" t="s">
        <v>8</v>
      </c>
      <c r="AS1064" s="29" t="s">
        <v>8</v>
      </c>
      <c r="AT1064" s="29" t="s">
        <v>8</v>
      </c>
      <c r="AU1064" s="29" t="s">
        <v>8</v>
      </c>
      <c r="AV1064" s="29" t="s">
        <v>8</v>
      </c>
      <c r="AW1064" s="29" t="s">
        <v>8</v>
      </c>
      <c r="AX1064" s="29" t="s">
        <v>8</v>
      </c>
      <c r="AY1064" s="29" t="s">
        <v>8</v>
      </c>
      <c r="AZ1064" s="29" t="s">
        <v>8</v>
      </c>
      <c r="BA1064" s="29" t="s">
        <v>8</v>
      </c>
      <c r="BB1064" s="29" t="s">
        <v>8</v>
      </c>
      <c r="BC1064" s="29" t="s">
        <v>8</v>
      </c>
      <c r="BD1064" s="29" t="s">
        <v>8</v>
      </c>
      <c r="BE1064" s="29" t="s">
        <v>8</v>
      </c>
      <c r="BF1064" s="29" t="s">
        <v>8</v>
      </c>
      <c r="BG1064" s="29" t="s">
        <v>8</v>
      </c>
      <c r="BH1064" s="29" t="s">
        <v>8</v>
      </c>
      <c r="BI1064" s="29" t="s">
        <v>8</v>
      </c>
      <c r="BJ1064" s="29" t="s">
        <v>8</v>
      </c>
      <c r="BK1064" s="29" t="s">
        <v>8</v>
      </c>
      <c r="BL1064" s="29" t="s">
        <v>8</v>
      </c>
      <c r="BM1064" s="29" t="s">
        <v>8</v>
      </c>
      <c r="BN1064" s="29" t="s">
        <v>8</v>
      </c>
      <c r="BO1064" s="29" t="s">
        <v>8</v>
      </c>
      <c r="BP1064" s="29" t="s">
        <v>8</v>
      </c>
      <c r="BQ1064" s="29">
        <v>1</v>
      </c>
      <c r="BR1064" s="29" t="s">
        <v>8</v>
      </c>
      <c r="BS1064" s="29" t="s">
        <v>6560</v>
      </c>
      <c r="BT1064" s="29" t="b">
        <v>0</v>
      </c>
      <c r="BU1064" s="29" t="b">
        <v>1</v>
      </c>
      <c r="BV1064" s="29" t="b">
        <v>0</v>
      </c>
      <c r="BW1064" s="29" t="b">
        <v>1</v>
      </c>
      <c r="BX1064" s="29" t="b">
        <v>0</v>
      </c>
      <c r="BY1064" s="29" t="b">
        <v>0</v>
      </c>
      <c r="BZ1064" s="29" t="b">
        <v>0</v>
      </c>
      <c r="CA1064" s="29" t="b">
        <v>0</v>
      </c>
      <c r="CB1064" s="29">
        <v>1</v>
      </c>
      <c r="CC1064" s="29" t="s">
        <v>18947</v>
      </c>
      <c r="CD1064" s="29" t="s">
        <v>18948</v>
      </c>
      <c r="CE1064" s="29" t="s">
        <v>18949</v>
      </c>
      <c r="CF1064" s="29" t="s">
        <v>18950</v>
      </c>
    </row>
    <row r="1065" spans="1:84" x14ac:dyDescent="0.25">
      <c r="A1065" s="29" t="s">
        <v>18951</v>
      </c>
      <c r="B1065" s="29">
        <v>310410937271141</v>
      </c>
      <c r="C1065" s="29">
        <v>8.9014103279372698E+19</v>
      </c>
      <c r="D1065" s="29">
        <v>353118083209307</v>
      </c>
      <c r="E1065" s="29">
        <v>33</v>
      </c>
      <c r="F1065" s="29">
        <v>11</v>
      </c>
      <c r="G1065" s="29">
        <v>1846</v>
      </c>
      <c r="H1065" s="29">
        <v>1846</v>
      </c>
      <c r="I1065" s="29" t="s">
        <v>18952</v>
      </c>
      <c r="J1065" s="29" t="s">
        <v>18953</v>
      </c>
      <c r="K1065" s="50">
        <v>2.37717512414917E+16</v>
      </c>
      <c r="L1065" s="50">
        <v>9034589518006630</v>
      </c>
      <c r="M1065" s="50">
        <v>-4700450945511230</v>
      </c>
      <c r="N1065" s="29" t="s">
        <v>18977</v>
      </c>
      <c r="O1065" s="29">
        <v>1</v>
      </c>
      <c r="P1065" s="29">
        <v>1</v>
      </c>
      <c r="Q1065" s="29" t="s">
        <v>8</v>
      </c>
      <c r="R1065" s="29" t="s">
        <v>8</v>
      </c>
      <c r="S1065" s="29" t="s">
        <v>8</v>
      </c>
      <c r="T1065" s="29" t="s">
        <v>8</v>
      </c>
      <c r="U1065" s="29" t="s">
        <v>8</v>
      </c>
      <c r="V1065" s="29" t="s">
        <v>8</v>
      </c>
      <c r="W1065" s="29" t="s">
        <v>8</v>
      </c>
      <c r="X1065" s="29" t="s">
        <v>8</v>
      </c>
      <c r="Y1065" s="29" t="s">
        <v>8</v>
      </c>
      <c r="Z1065" s="29" t="s">
        <v>8</v>
      </c>
      <c r="AA1065" s="29" t="s">
        <v>8</v>
      </c>
      <c r="AB1065" s="29" t="s">
        <v>8</v>
      </c>
      <c r="AC1065" s="29" t="s">
        <v>8</v>
      </c>
      <c r="AD1065" s="29" t="s">
        <v>8</v>
      </c>
      <c r="AE1065" s="29" t="s">
        <v>8</v>
      </c>
      <c r="AF1065" s="29" t="s">
        <v>8</v>
      </c>
      <c r="AG1065" s="29" t="s">
        <v>8</v>
      </c>
      <c r="AH1065" s="29" t="s">
        <v>8</v>
      </c>
      <c r="AI1065" s="29" t="s">
        <v>8</v>
      </c>
      <c r="AJ1065" s="29" t="s">
        <v>8</v>
      </c>
      <c r="AK1065" s="29" t="s">
        <v>8</v>
      </c>
      <c r="AL1065" s="29" t="s">
        <v>8</v>
      </c>
      <c r="AM1065" s="29" t="s">
        <v>8</v>
      </c>
      <c r="AN1065" s="29" t="s">
        <v>8</v>
      </c>
      <c r="AO1065" s="29" t="s">
        <v>8</v>
      </c>
      <c r="AP1065" s="29" t="s">
        <v>8</v>
      </c>
      <c r="AQ1065" s="29" t="s">
        <v>8</v>
      </c>
      <c r="AR1065" s="29" t="s">
        <v>8</v>
      </c>
      <c r="AS1065" s="29" t="s">
        <v>8</v>
      </c>
      <c r="AT1065" s="29" t="s">
        <v>8</v>
      </c>
      <c r="AU1065" s="29" t="s">
        <v>8</v>
      </c>
      <c r="AV1065" s="29" t="s">
        <v>8</v>
      </c>
      <c r="AW1065" s="29" t="s">
        <v>8</v>
      </c>
      <c r="AX1065" s="29" t="s">
        <v>8</v>
      </c>
      <c r="AY1065" s="29" t="s">
        <v>8</v>
      </c>
      <c r="AZ1065" s="29" t="s">
        <v>8</v>
      </c>
      <c r="BA1065" s="29" t="s">
        <v>8</v>
      </c>
      <c r="BB1065" s="29" t="s">
        <v>8</v>
      </c>
      <c r="BC1065" s="29" t="s">
        <v>8</v>
      </c>
      <c r="BD1065" s="29" t="s">
        <v>8</v>
      </c>
      <c r="BE1065" s="29" t="s">
        <v>8</v>
      </c>
      <c r="BF1065" s="29" t="s">
        <v>8</v>
      </c>
      <c r="BG1065" s="29" t="s">
        <v>8</v>
      </c>
      <c r="BH1065" s="29" t="s">
        <v>8</v>
      </c>
      <c r="BI1065" s="29" t="s">
        <v>8</v>
      </c>
      <c r="BJ1065" s="29" t="s">
        <v>8</v>
      </c>
      <c r="BK1065" s="29" t="s">
        <v>8</v>
      </c>
      <c r="BL1065" s="29" t="s">
        <v>8</v>
      </c>
      <c r="BM1065" s="29" t="s">
        <v>8</v>
      </c>
      <c r="BN1065" s="29" t="s">
        <v>8</v>
      </c>
      <c r="BO1065" s="29" t="s">
        <v>8</v>
      </c>
      <c r="BP1065" s="29" t="s">
        <v>8</v>
      </c>
      <c r="BQ1065" s="29">
        <v>1</v>
      </c>
      <c r="BR1065" s="29" t="s">
        <v>8</v>
      </c>
      <c r="BS1065" s="29" t="s">
        <v>6560</v>
      </c>
      <c r="BT1065" s="29" t="b">
        <v>0</v>
      </c>
      <c r="BU1065" s="29" t="b">
        <v>1</v>
      </c>
      <c r="BV1065" s="29" t="b">
        <v>0</v>
      </c>
      <c r="BW1065" s="29" t="b">
        <v>1</v>
      </c>
      <c r="BX1065" s="29" t="b">
        <v>0</v>
      </c>
      <c r="BY1065" s="29" t="b">
        <v>0</v>
      </c>
      <c r="BZ1065" s="29" t="b">
        <v>0</v>
      </c>
      <c r="CA1065" s="29" t="b">
        <v>0</v>
      </c>
      <c r="CB1065" s="29">
        <v>1</v>
      </c>
      <c r="CC1065" s="29" t="s">
        <v>18954</v>
      </c>
      <c r="CD1065" s="29" t="s">
        <v>18955</v>
      </c>
      <c r="CE1065" s="29" t="s">
        <v>18956</v>
      </c>
      <c r="CF1065" s="29" t="s">
        <v>18957</v>
      </c>
    </row>
    <row r="1066" spans="1:84" x14ac:dyDescent="0.25">
      <c r="A1066" s="29" t="s">
        <v>18958</v>
      </c>
      <c r="B1066" s="29">
        <v>310410937271141</v>
      </c>
      <c r="C1066" s="29">
        <v>8.9014103279372698E+19</v>
      </c>
      <c r="D1066" s="29">
        <v>353118083209307</v>
      </c>
      <c r="E1066" s="29">
        <v>33</v>
      </c>
      <c r="F1066" s="29">
        <v>11</v>
      </c>
      <c r="G1066" s="29">
        <v>1847</v>
      </c>
      <c r="H1066" s="29">
        <v>1847</v>
      </c>
      <c r="I1066" s="29" t="s">
        <v>18959</v>
      </c>
      <c r="J1066" s="29" t="s">
        <v>18960</v>
      </c>
      <c r="K1066" s="50">
        <v>2378164744404410</v>
      </c>
      <c r="L1066" s="50">
        <v>9034711860802640</v>
      </c>
      <c r="M1066" s="50">
        <v>-4297503011909150</v>
      </c>
      <c r="N1066" s="29" t="s">
        <v>18977</v>
      </c>
      <c r="O1066" s="29">
        <v>1</v>
      </c>
      <c r="P1066" s="29">
        <v>1</v>
      </c>
      <c r="Q1066" s="29" t="s">
        <v>8</v>
      </c>
      <c r="R1066" s="29" t="s">
        <v>8</v>
      </c>
      <c r="S1066" s="29" t="s">
        <v>8</v>
      </c>
      <c r="T1066" s="29" t="s">
        <v>8</v>
      </c>
      <c r="U1066" s="29" t="s">
        <v>8</v>
      </c>
      <c r="V1066" s="29" t="s">
        <v>8</v>
      </c>
      <c r="W1066" s="29" t="s">
        <v>8</v>
      </c>
      <c r="X1066" s="29" t="s">
        <v>8</v>
      </c>
      <c r="Y1066" s="29" t="s">
        <v>8</v>
      </c>
      <c r="Z1066" s="29" t="s">
        <v>8</v>
      </c>
      <c r="AA1066" s="29" t="s">
        <v>8</v>
      </c>
      <c r="AB1066" s="29" t="s">
        <v>8</v>
      </c>
      <c r="AC1066" s="29" t="s">
        <v>8</v>
      </c>
      <c r="AD1066" s="29" t="s">
        <v>8</v>
      </c>
      <c r="AE1066" s="29" t="s">
        <v>8</v>
      </c>
      <c r="AF1066" s="29" t="s">
        <v>8</v>
      </c>
      <c r="AG1066" s="29" t="s">
        <v>8</v>
      </c>
      <c r="AH1066" s="29" t="s">
        <v>8</v>
      </c>
      <c r="AI1066" s="29" t="s">
        <v>8</v>
      </c>
      <c r="AJ1066" s="29" t="s">
        <v>8</v>
      </c>
      <c r="AK1066" s="29" t="s">
        <v>8</v>
      </c>
      <c r="AL1066" s="29" t="s">
        <v>8</v>
      </c>
      <c r="AM1066" s="29" t="s">
        <v>8</v>
      </c>
      <c r="AN1066" s="29" t="s">
        <v>8</v>
      </c>
      <c r="AO1066" s="29" t="s">
        <v>8</v>
      </c>
      <c r="AP1066" s="29" t="s">
        <v>8</v>
      </c>
      <c r="AQ1066" s="29" t="s">
        <v>8</v>
      </c>
      <c r="AR1066" s="29" t="s">
        <v>8</v>
      </c>
      <c r="AS1066" s="29" t="s">
        <v>8</v>
      </c>
      <c r="AT1066" s="29" t="s">
        <v>8</v>
      </c>
      <c r="AU1066" s="29" t="s">
        <v>8</v>
      </c>
      <c r="AV1066" s="29" t="s">
        <v>8</v>
      </c>
      <c r="AW1066" s="29" t="s">
        <v>8</v>
      </c>
      <c r="AX1066" s="29" t="s">
        <v>8</v>
      </c>
      <c r="AY1066" s="29" t="s">
        <v>8</v>
      </c>
      <c r="AZ1066" s="29" t="s">
        <v>8</v>
      </c>
      <c r="BA1066" s="29" t="s">
        <v>8</v>
      </c>
      <c r="BB1066" s="29" t="s">
        <v>8</v>
      </c>
      <c r="BC1066" s="29" t="s">
        <v>8</v>
      </c>
      <c r="BD1066" s="29" t="s">
        <v>8</v>
      </c>
      <c r="BE1066" s="29" t="s">
        <v>8</v>
      </c>
      <c r="BF1066" s="29" t="s">
        <v>8</v>
      </c>
      <c r="BG1066" s="29" t="s">
        <v>8</v>
      </c>
      <c r="BH1066" s="29" t="s">
        <v>8</v>
      </c>
      <c r="BI1066" s="29" t="s">
        <v>8</v>
      </c>
      <c r="BJ1066" s="29" t="s">
        <v>8</v>
      </c>
      <c r="BK1066" s="29" t="s">
        <v>8</v>
      </c>
      <c r="BL1066" s="29" t="s">
        <v>8</v>
      </c>
      <c r="BM1066" s="29" t="s">
        <v>8</v>
      </c>
      <c r="BN1066" s="29" t="s">
        <v>8</v>
      </c>
      <c r="BO1066" s="29" t="s">
        <v>8</v>
      </c>
      <c r="BP1066" s="29" t="s">
        <v>8</v>
      </c>
      <c r="BQ1066" s="29">
        <v>1</v>
      </c>
      <c r="BR1066" s="29" t="s">
        <v>8</v>
      </c>
      <c r="BS1066" s="29" t="s">
        <v>6560</v>
      </c>
      <c r="BT1066" s="29" t="b">
        <v>0</v>
      </c>
      <c r="BU1066" s="29" t="b">
        <v>1</v>
      </c>
      <c r="BV1066" s="29" t="b">
        <v>0</v>
      </c>
      <c r="BW1066" s="29" t="b">
        <v>1</v>
      </c>
      <c r="BX1066" s="29" t="b">
        <v>0</v>
      </c>
      <c r="BY1066" s="29" t="b">
        <v>0</v>
      </c>
      <c r="BZ1066" s="29" t="b">
        <v>0</v>
      </c>
      <c r="CA1066" s="29" t="b">
        <v>0</v>
      </c>
      <c r="CB1066" s="29">
        <v>1</v>
      </c>
      <c r="CC1066" s="29" t="s">
        <v>18961</v>
      </c>
      <c r="CD1066" s="29" t="s">
        <v>18962</v>
      </c>
      <c r="CE1066" s="29" t="s">
        <v>18963</v>
      </c>
      <c r="CF1066" s="29" t="s">
        <v>18964</v>
      </c>
    </row>
    <row r="1067" spans="1:84" x14ac:dyDescent="0.25">
      <c r="A1067" s="29" t="s">
        <v>18965</v>
      </c>
      <c r="B1067" s="29">
        <v>310410937271141</v>
      </c>
      <c r="C1067" s="29">
        <v>8.9014103279372698E+19</v>
      </c>
      <c r="D1067" s="29">
        <v>353118083209307</v>
      </c>
      <c r="E1067" s="29">
        <v>33</v>
      </c>
      <c r="F1067" s="29">
        <v>11</v>
      </c>
      <c r="G1067" s="29">
        <v>1848</v>
      </c>
      <c r="H1067" s="29">
        <v>1848</v>
      </c>
      <c r="I1067" s="29" t="s">
        <v>18966</v>
      </c>
      <c r="J1067" s="29" t="s">
        <v>18967</v>
      </c>
      <c r="K1067" s="50">
        <v>2378254811330800</v>
      </c>
      <c r="L1067" s="50">
        <v>9034740689142610</v>
      </c>
      <c r="M1067" s="50">
        <v>-4429179839355660</v>
      </c>
      <c r="N1067" s="29" t="s">
        <v>18972</v>
      </c>
      <c r="O1067" s="29">
        <v>1</v>
      </c>
      <c r="P1067" s="29">
        <v>1</v>
      </c>
      <c r="Q1067" s="29" t="s">
        <v>8</v>
      </c>
      <c r="R1067" s="29" t="s">
        <v>8</v>
      </c>
      <c r="S1067" s="29" t="s">
        <v>8</v>
      </c>
      <c r="T1067" s="29" t="s">
        <v>8</v>
      </c>
      <c r="U1067" s="29" t="s">
        <v>8</v>
      </c>
      <c r="V1067" s="29" t="s">
        <v>8</v>
      </c>
      <c r="W1067" s="29" t="s">
        <v>8</v>
      </c>
      <c r="X1067" s="29" t="s">
        <v>8</v>
      </c>
      <c r="Y1067" s="29" t="s">
        <v>8</v>
      </c>
      <c r="Z1067" s="29" t="s">
        <v>8</v>
      </c>
      <c r="AA1067" s="29" t="s">
        <v>8</v>
      </c>
      <c r="AB1067" s="29" t="s">
        <v>8</v>
      </c>
      <c r="AC1067" s="29" t="s">
        <v>8</v>
      </c>
      <c r="AD1067" s="29" t="s">
        <v>8</v>
      </c>
      <c r="AE1067" s="29" t="s">
        <v>8</v>
      </c>
      <c r="AF1067" s="29" t="s">
        <v>8</v>
      </c>
      <c r="AG1067" s="29" t="s">
        <v>8</v>
      </c>
      <c r="AH1067" s="29" t="s">
        <v>8</v>
      </c>
      <c r="AI1067" s="29" t="s">
        <v>8</v>
      </c>
      <c r="AJ1067" s="29" t="s">
        <v>8</v>
      </c>
      <c r="AK1067" s="29" t="s">
        <v>8</v>
      </c>
      <c r="AL1067" s="29" t="s">
        <v>8</v>
      </c>
      <c r="AM1067" s="29" t="s">
        <v>8</v>
      </c>
      <c r="AN1067" s="29" t="s">
        <v>8</v>
      </c>
      <c r="AO1067" s="29" t="s">
        <v>8</v>
      </c>
      <c r="AP1067" s="29" t="s">
        <v>8</v>
      </c>
      <c r="AQ1067" s="29" t="s">
        <v>8</v>
      </c>
      <c r="AR1067" s="29" t="s">
        <v>8</v>
      </c>
      <c r="AS1067" s="29" t="s">
        <v>8</v>
      </c>
      <c r="AT1067" s="29" t="s">
        <v>8</v>
      </c>
      <c r="AU1067" s="29" t="s">
        <v>8</v>
      </c>
      <c r="AV1067" s="29" t="s">
        <v>8</v>
      </c>
      <c r="AW1067" s="29" t="s">
        <v>8</v>
      </c>
      <c r="AX1067" s="29" t="s">
        <v>8</v>
      </c>
      <c r="AY1067" s="29" t="s">
        <v>8</v>
      </c>
      <c r="AZ1067" s="29" t="s">
        <v>8</v>
      </c>
      <c r="BA1067" s="29" t="s">
        <v>8</v>
      </c>
      <c r="BB1067" s="29" t="s">
        <v>8</v>
      </c>
      <c r="BC1067" s="29" t="s">
        <v>8</v>
      </c>
      <c r="BD1067" s="29" t="s">
        <v>8</v>
      </c>
      <c r="BE1067" s="29" t="s">
        <v>8</v>
      </c>
      <c r="BF1067" s="29" t="s">
        <v>8</v>
      </c>
      <c r="BG1067" s="29" t="s">
        <v>8</v>
      </c>
      <c r="BH1067" s="29" t="s">
        <v>8</v>
      </c>
      <c r="BI1067" s="29" t="s">
        <v>8</v>
      </c>
      <c r="BJ1067" s="29" t="s">
        <v>8</v>
      </c>
      <c r="BK1067" s="29" t="s">
        <v>8</v>
      </c>
      <c r="BL1067" s="29" t="s">
        <v>8</v>
      </c>
      <c r="BM1067" s="29" t="s">
        <v>8</v>
      </c>
      <c r="BN1067" s="29" t="s">
        <v>8</v>
      </c>
      <c r="BO1067" s="29" t="s">
        <v>8</v>
      </c>
      <c r="BP1067" s="29" t="s">
        <v>8</v>
      </c>
      <c r="BQ1067" s="29">
        <v>1</v>
      </c>
      <c r="BR1067" s="29" t="s">
        <v>8</v>
      </c>
      <c r="BS1067" s="29" t="s">
        <v>6560</v>
      </c>
      <c r="BT1067" s="29" t="b">
        <v>0</v>
      </c>
      <c r="BU1067" s="29" t="b">
        <v>1</v>
      </c>
      <c r="BV1067" s="29" t="b">
        <v>0</v>
      </c>
      <c r="BW1067" s="29" t="b">
        <v>1</v>
      </c>
      <c r="BX1067" s="29" t="b">
        <v>0</v>
      </c>
      <c r="BY1067" s="29" t="b">
        <v>0</v>
      </c>
      <c r="BZ1067" s="29" t="b">
        <v>0</v>
      </c>
      <c r="CA1067" s="29" t="b">
        <v>0</v>
      </c>
      <c r="CB1067" s="29">
        <v>1</v>
      </c>
      <c r="CC1067" s="29" t="s">
        <v>18968</v>
      </c>
      <c r="CD1067" s="29" t="s">
        <v>18969</v>
      </c>
      <c r="CE1067" s="41" t="s">
        <v>18970</v>
      </c>
      <c r="CF1067" s="29" t="s">
        <v>18971</v>
      </c>
    </row>
    <row r="1068" spans="1:84" x14ac:dyDescent="0.25">
      <c r="A1068" s="29" t="s">
        <v>19414</v>
      </c>
      <c r="B1068" s="29">
        <v>310410928917370</v>
      </c>
      <c r="C1068" s="29">
        <v>8.9014103279289106E+19</v>
      </c>
      <c r="D1068" s="29">
        <v>353118081439583</v>
      </c>
      <c r="E1068" s="29">
        <v>22</v>
      </c>
      <c r="F1068" s="29">
        <v>11</v>
      </c>
      <c r="G1068" s="29">
        <v>1684</v>
      </c>
      <c r="H1068" s="29">
        <v>1684</v>
      </c>
      <c r="I1068" s="29" t="s">
        <v>19415</v>
      </c>
      <c r="J1068" s="29" t="s">
        <v>19416</v>
      </c>
      <c r="K1068" s="50">
        <v>2.37702625854005E+16</v>
      </c>
      <c r="L1068" s="50">
        <v>904332812269915</v>
      </c>
      <c r="M1068" s="50">
        <v>-2.63346436827534E+16</v>
      </c>
      <c r="N1068" s="29" t="s">
        <v>18978</v>
      </c>
      <c r="O1068" s="29">
        <v>3</v>
      </c>
      <c r="P1068" s="29">
        <v>1</v>
      </c>
      <c r="Q1068" s="29" t="s">
        <v>8</v>
      </c>
      <c r="R1068" s="29" t="s">
        <v>8</v>
      </c>
      <c r="S1068" s="29" t="s">
        <v>8</v>
      </c>
      <c r="T1068" s="29" t="s">
        <v>8</v>
      </c>
      <c r="U1068" s="29" t="s">
        <v>8</v>
      </c>
      <c r="V1068" s="29" t="s">
        <v>8</v>
      </c>
      <c r="W1068" s="29" t="s">
        <v>8</v>
      </c>
      <c r="X1068" s="29" t="s">
        <v>8</v>
      </c>
      <c r="Y1068" s="29" t="s">
        <v>8</v>
      </c>
      <c r="Z1068" s="29" t="s">
        <v>8</v>
      </c>
      <c r="AA1068" s="29" t="s">
        <v>8</v>
      </c>
      <c r="AB1068" s="29" t="s">
        <v>8</v>
      </c>
      <c r="AC1068" s="29" t="s">
        <v>8</v>
      </c>
      <c r="AD1068" s="29" t="s">
        <v>8</v>
      </c>
      <c r="AE1068" s="29" t="s">
        <v>8</v>
      </c>
      <c r="AF1068" s="29" t="s">
        <v>8</v>
      </c>
      <c r="AG1068" s="29" t="s">
        <v>8</v>
      </c>
      <c r="AH1068" s="29" t="s">
        <v>8</v>
      </c>
      <c r="AI1068" s="29" t="s">
        <v>8</v>
      </c>
      <c r="AJ1068" s="29" t="s">
        <v>8</v>
      </c>
      <c r="AK1068" s="29" t="s">
        <v>8</v>
      </c>
      <c r="AL1068" s="29" t="s">
        <v>8</v>
      </c>
      <c r="AM1068" s="29" t="s">
        <v>8</v>
      </c>
      <c r="AN1068" s="29" t="s">
        <v>8</v>
      </c>
      <c r="AO1068" s="29" t="s">
        <v>8</v>
      </c>
      <c r="AP1068" s="29" t="s">
        <v>8</v>
      </c>
      <c r="AQ1068" s="29" t="s">
        <v>8</v>
      </c>
      <c r="AR1068" s="29" t="s">
        <v>8</v>
      </c>
      <c r="AS1068" s="29" t="s">
        <v>8</v>
      </c>
      <c r="AT1068" s="29" t="s">
        <v>8</v>
      </c>
      <c r="AU1068" s="29" t="s">
        <v>8</v>
      </c>
      <c r="AV1068" s="29" t="s">
        <v>8</v>
      </c>
      <c r="AW1068" s="29" t="s">
        <v>8</v>
      </c>
      <c r="AX1068" s="29" t="s">
        <v>8</v>
      </c>
      <c r="AY1068" s="29" t="s">
        <v>8</v>
      </c>
      <c r="AZ1068" s="29" t="s">
        <v>8</v>
      </c>
      <c r="BA1068" s="29" t="s">
        <v>8</v>
      </c>
      <c r="BB1068" s="29" t="s">
        <v>8</v>
      </c>
      <c r="BC1068" s="29" t="s">
        <v>8</v>
      </c>
      <c r="BD1068" s="29" t="s">
        <v>8</v>
      </c>
      <c r="BE1068" s="29" t="s">
        <v>8</v>
      </c>
      <c r="BF1068" s="29" t="s">
        <v>8</v>
      </c>
      <c r="BG1068" s="29" t="s">
        <v>8</v>
      </c>
      <c r="BH1068" s="29" t="s">
        <v>8</v>
      </c>
      <c r="BI1068" s="29" t="s">
        <v>8</v>
      </c>
      <c r="BJ1068" s="29" t="s">
        <v>8</v>
      </c>
      <c r="BK1068" s="29" t="s">
        <v>8</v>
      </c>
      <c r="BL1068" s="29" t="s">
        <v>8</v>
      </c>
      <c r="BM1068" s="29" t="s">
        <v>8</v>
      </c>
      <c r="BN1068" s="29" t="s">
        <v>8</v>
      </c>
      <c r="BO1068" s="29" t="s">
        <v>8</v>
      </c>
      <c r="BP1068" s="29" t="s">
        <v>8</v>
      </c>
      <c r="BQ1068" s="29">
        <v>1</v>
      </c>
      <c r="BR1068" s="29" t="s">
        <v>8</v>
      </c>
      <c r="BS1068" s="29" t="s">
        <v>8487</v>
      </c>
      <c r="BT1068" s="29" t="b">
        <v>1</v>
      </c>
      <c r="BU1068" s="29" t="b">
        <v>0</v>
      </c>
      <c r="BV1068" s="29" t="b">
        <v>0</v>
      </c>
      <c r="BW1068" s="29" t="b">
        <v>0</v>
      </c>
      <c r="BX1068" s="29" t="b">
        <v>0</v>
      </c>
      <c r="BY1068" s="29" t="b">
        <v>1</v>
      </c>
      <c r="BZ1068" s="29" t="b">
        <v>0</v>
      </c>
      <c r="CA1068" s="29" t="b">
        <v>0</v>
      </c>
      <c r="CB1068" s="29">
        <v>1</v>
      </c>
      <c r="CC1068" s="29" t="s">
        <v>19417</v>
      </c>
      <c r="CD1068" s="29" t="s">
        <v>19418</v>
      </c>
      <c r="CE1068" s="29" t="s">
        <v>19419</v>
      </c>
      <c r="CF1068" s="29" t="s">
        <v>19420</v>
      </c>
    </row>
    <row r="1069" spans="1:84" x14ac:dyDescent="0.25">
      <c r="A1069" s="29" t="s">
        <v>19421</v>
      </c>
      <c r="B1069" s="29">
        <v>310410928917370</v>
      </c>
      <c r="C1069" s="29">
        <v>8.9014103279289106E+19</v>
      </c>
      <c r="D1069" s="29">
        <v>353118081439583</v>
      </c>
      <c r="E1069" s="29">
        <v>22</v>
      </c>
      <c r="F1069" s="29">
        <v>11</v>
      </c>
      <c r="G1069" s="29">
        <v>1685</v>
      </c>
      <c r="H1069" s="29">
        <v>1685</v>
      </c>
      <c r="I1069" s="29" t="s">
        <v>19422</v>
      </c>
      <c r="J1069" s="29" t="s">
        <v>19423</v>
      </c>
      <c r="K1069" s="50">
        <v>2.37711545329557E+16</v>
      </c>
      <c r="L1069" s="50">
        <v>9043159994640670</v>
      </c>
      <c r="M1069" s="50">
        <v>-4525909868637420</v>
      </c>
      <c r="N1069" s="29" t="s">
        <v>18978</v>
      </c>
      <c r="O1069" s="29">
        <v>3</v>
      </c>
      <c r="P1069" s="29">
        <v>1</v>
      </c>
      <c r="Q1069" s="29" t="s">
        <v>8</v>
      </c>
      <c r="R1069" s="29" t="s">
        <v>8</v>
      </c>
      <c r="S1069" s="29" t="s">
        <v>8</v>
      </c>
      <c r="T1069" s="29" t="s">
        <v>8</v>
      </c>
      <c r="U1069" s="29" t="s">
        <v>8</v>
      </c>
      <c r="V1069" s="29" t="s">
        <v>8</v>
      </c>
      <c r="W1069" s="29" t="s">
        <v>8</v>
      </c>
      <c r="X1069" s="29" t="s">
        <v>8</v>
      </c>
      <c r="Y1069" s="29" t="s">
        <v>8</v>
      </c>
      <c r="Z1069" s="29" t="s">
        <v>8</v>
      </c>
      <c r="AA1069" s="29" t="s">
        <v>8</v>
      </c>
      <c r="AB1069" s="29" t="s">
        <v>8</v>
      </c>
      <c r="AC1069" s="29" t="s">
        <v>8</v>
      </c>
      <c r="AD1069" s="29" t="s">
        <v>8</v>
      </c>
      <c r="AE1069" s="29" t="s">
        <v>8</v>
      </c>
      <c r="AF1069" s="29" t="s">
        <v>8</v>
      </c>
      <c r="AG1069" s="29" t="s">
        <v>8</v>
      </c>
      <c r="AH1069" s="29" t="s">
        <v>8</v>
      </c>
      <c r="AI1069" s="29" t="s">
        <v>8</v>
      </c>
      <c r="AJ1069" s="29" t="s">
        <v>8</v>
      </c>
      <c r="AK1069" s="29" t="s">
        <v>8</v>
      </c>
      <c r="AL1069" s="29" t="s">
        <v>8</v>
      </c>
      <c r="AM1069" s="29" t="s">
        <v>8</v>
      </c>
      <c r="AN1069" s="29" t="s">
        <v>8</v>
      </c>
      <c r="AO1069" s="29" t="s">
        <v>8</v>
      </c>
      <c r="AP1069" s="29" t="s">
        <v>8</v>
      </c>
      <c r="AQ1069" s="29" t="s">
        <v>8</v>
      </c>
      <c r="AR1069" s="29" t="s">
        <v>8</v>
      </c>
      <c r="AS1069" s="29" t="s">
        <v>8</v>
      </c>
      <c r="AT1069" s="29" t="s">
        <v>8</v>
      </c>
      <c r="AU1069" s="29" t="s">
        <v>8</v>
      </c>
      <c r="AV1069" s="29" t="s">
        <v>8</v>
      </c>
      <c r="AW1069" s="29" t="s">
        <v>8</v>
      </c>
      <c r="AX1069" s="29" t="s">
        <v>8</v>
      </c>
      <c r="AY1069" s="29" t="s">
        <v>8</v>
      </c>
      <c r="AZ1069" s="29" t="s">
        <v>8</v>
      </c>
      <c r="BA1069" s="29" t="s">
        <v>8</v>
      </c>
      <c r="BB1069" s="29" t="s">
        <v>8</v>
      </c>
      <c r="BC1069" s="29" t="s">
        <v>8</v>
      </c>
      <c r="BD1069" s="29" t="s">
        <v>8</v>
      </c>
      <c r="BE1069" s="29" t="s">
        <v>8</v>
      </c>
      <c r="BF1069" s="29" t="s">
        <v>8</v>
      </c>
      <c r="BG1069" s="29" t="s">
        <v>8</v>
      </c>
      <c r="BH1069" s="29" t="s">
        <v>8</v>
      </c>
      <c r="BI1069" s="29" t="s">
        <v>8</v>
      </c>
      <c r="BJ1069" s="29" t="s">
        <v>8</v>
      </c>
      <c r="BK1069" s="29" t="s">
        <v>8</v>
      </c>
      <c r="BL1069" s="29" t="s">
        <v>8</v>
      </c>
      <c r="BM1069" s="29" t="s">
        <v>8</v>
      </c>
      <c r="BN1069" s="29" t="s">
        <v>8</v>
      </c>
      <c r="BO1069" s="29" t="s">
        <v>8</v>
      </c>
      <c r="BP1069" s="29" t="s">
        <v>8</v>
      </c>
      <c r="BQ1069" s="29">
        <v>2</v>
      </c>
      <c r="BR1069" s="29" t="s">
        <v>8</v>
      </c>
      <c r="BS1069" s="29" t="s">
        <v>8487</v>
      </c>
      <c r="BT1069" s="29" t="b">
        <v>1</v>
      </c>
      <c r="BU1069" s="29" t="b">
        <v>0</v>
      </c>
      <c r="BV1069" s="29" t="b">
        <v>0</v>
      </c>
      <c r="BW1069" s="29" t="b">
        <v>0</v>
      </c>
      <c r="BX1069" s="29" t="b">
        <v>0</v>
      </c>
      <c r="BY1069" s="29" t="b">
        <v>1</v>
      </c>
      <c r="BZ1069" s="29" t="b">
        <v>0</v>
      </c>
      <c r="CA1069" s="29" t="b">
        <v>0</v>
      </c>
      <c r="CB1069" s="29">
        <v>1</v>
      </c>
      <c r="CC1069" s="29" t="s">
        <v>19424</v>
      </c>
      <c r="CD1069" s="29" t="s">
        <v>19425</v>
      </c>
      <c r="CE1069" s="29" t="s">
        <v>19426</v>
      </c>
      <c r="CF1069" s="29" t="s">
        <v>19427</v>
      </c>
    </row>
    <row r="1070" spans="1:84" x14ac:dyDescent="0.25">
      <c r="A1070" s="29" t="s">
        <v>19428</v>
      </c>
      <c r="B1070" s="29">
        <v>310410928917370</v>
      </c>
      <c r="C1070" s="29">
        <v>8.9014103279289106E+19</v>
      </c>
      <c r="D1070" s="29">
        <v>353118081439583</v>
      </c>
      <c r="E1070" s="29">
        <v>22</v>
      </c>
      <c r="F1070" s="29">
        <v>11</v>
      </c>
      <c r="G1070" s="29">
        <v>1686</v>
      </c>
      <c r="H1070" s="29">
        <v>1686</v>
      </c>
      <c r="I1070" s="29" t="s">
        <v>19429</v>
      </c>
      <c r="J1070" s="29" t="s">
        <v>19430</v>
      </c>
      <c r="K1070" s="50">
        <v>2377125157682880</v>
      </c>
      <c r="L1070" s="50">
        <v>9043155451004210</v>
      </c>
      <c r="M1070" s="50">
        <v>-5632105481549010</v>
      </c>
      <c r="N1070" s="29" t="s">
        <v>18978</v>
      </c>
      <c r="O1070" s="29">
        <v>3</v>
      </c>
      <c r="P1070" s="29">
        <v>1</v>
      </c>
      <c r="Q1070" s="29" t="s">
        <v>8</v>
      </c>
      <c r="R1070" s="29" t="s">
        <v>8</v>
      </c>
      <c r="S1070" s="29" t="s">
        <v>8</v>
      </c>
      <c r="T1070" s="29" t="s">
        <v>8</v>
      </c>
      <c r="U1070" s="29" t="s">
        <v>8</v>
      </c>
      <c r="V1070" s="29" t="s">
        <v>8</v>
      </c>
      <c r="W1070" s="29" t="s">
        <v>8</v>
      </c>
      <c r="X1070" s="29" t="s">
        <v>8</v>
      </c>
      <c r="Y1070" s="29" t="s">
        <v>8</v>
      </c>
      <c r="Z1070" s="29" t="s">
        <v>8</v>
      </c>
      <c r="AA1070" s="29" t="s">
        <v>8</v>
      </c>
      <c r="AB1070" s="29" t="s">
        <v>8</v>
      </c>
      <c r="AC1070" s="29" t="s">
        <v>8</v>
      </c>
      <c r="AD1070" s="29" t="s">
        <v>8</v>
      </c>
      <c r="AE1070" s="29" t="s">
        <v>8</v>
      </c>
      <c r="AF1070" s="29" t="s">
        <v>8</v>
      </c>
      <c r="AG1070" s="29" t="s">
        <v>8</v>
      </c>
      <c r="AH1070" s="29" t="s">
        <v>8</v>
      </c>
      <c r="AI1070" s="29" t="s">
        <v>8</v>
      </c>
      <c r="AJ1070" s="29" t="s">
        <v>8</v>
      </c>
      <c r="AK1070" s="29" t="s">
        <v>8</v>
      </c>
      <c r="AL1070" s="29" t="s">
        <v>8</v>
      </c>
      <c r="AM1070" s="29" t="s">
        <v>8</v>
      </c>
      <c r="AN1070" s="29" t="s">
        <v>8</v>
      </c>
      <c r="AO1070" s="29" t="s">
        <v>8</v>
      </c>
      <c r="AP1070" s="29" t="s">
        <v>8</v>
      </c>
      <c r="AQ1070" s="29" t="s">
        <v>8</v>
      </c>
      <c r="AR1070" s="29" t="s">
        <v>8</v>
      </c>
      <c r="AS1070" s="29" t="s">
        <v>8</v>
      </c>
      <c r="AT1070" s="29" t="s">
        <v>8</v>
      </c>
      <c r="AU1070" s="29" t="s">
        <v>8</v>
      </c>
      <c r="AV1070" s="29" t="s">
        <v>8</v>
      </c>
      <c r="AW1070" s="29" t="s">
        <v>8</v>
      </c>
      <c r="AX1070" s="29" t="s">
        <v>8</v>
      </c>
      <c r="AY1070" s="29" t="s">
        <v>8</v>
      </c>
      <c r="AZ1070" s="29" t="s">
        <v>8</v>
      </c>
      <c r="BA1070" s="29" t="s">
        <v>8</v>
      </c>
      <c r="BB1070" s="29" t="s">
        <v>8</v>
      </c>
      <c r="BC1070" s="29" t="s">
        <v>8</v>
      </c>
      <c r="BD1070" s="29" t="s">
        <v>8</v>
      </c>
      <c r="BE1070" s="29" t="s">
        <v>8</v>
      </c>
      <c r="BF1070" s="29" t="s">
        <v>8</v>
      </c>
      <c r="BG1070" s="29" t="s">
        <v>8</v>
      </c>
      <c r="BH1070" s="29" t="s">
        <v>8</v>
      </c>
      <c r="BI1070" s="29" t="s">
        <v>8</v>
      </c>
      <c r="BJ1070" s="29" t="s">
        <v>8</v>
      </c>
      <c r="BK1070" s="29" t="s">
        <v>8</v>
      </c>
      <c r="BL1070" s="29" t="s">
        <v>8</v>
      </c>
      <c r="BM1070" s="29" t="s">
        <v>8</v>
      </c>
      <c r="BN1070" s="29" t="s">
        <v>8</v>
      </c>
      <c r="BO1070" s="29" t="s">
        <v>8</v>
      </c>
      <c r="BP1070" s="29" t="s">
        <v>8</v>
      </c>
      <c r="BQ1070" s="29">
        <v>1</v>
      </c>
      <c r="BR1070" s="29" t="s">
        <v>8</v>
      </c>
      <c r="BS1070" s="29" t="s">
        <v>19431</v>
      </c>
      <c r="BT1070" s="29" t="b">
        <v>1</v>
      </c>
      <c r="BU1070" s="29" t="b">
        <v>0</v>
      </c>
      <c r="BV1070" s="29" t="b">
        <v>0</v>
      </c>
      <c r="BW1070" s="29" t="b">
        <v>0</v>
      </c>
      <c r="BX1070" s="29" t="b">
        <v>0</v>
      </c>
      <c r="BY1070" s="29" t="b">
        <v>1</v>
      </c>
      <c r="BZ1070" s="29" t="b">
        <v>0</v>
      </c>
      <c r="CA1070" s="29" t="b">
        <v>0</v>
      </c>
      <c r="CB1070" s="29">
        <v>1</v>
      </c>
      <c r="CC1070" s="29" t="s">
        <v>19432</v>
      </c>
      <c r="CD1070" s="29" t="s">
        <v>19433</v>
      </c>
      <c r="CE1070" s="29" t="s">
        <v>19434</v>
      </c>
      <c r="CF1070" s="29" t="s">
        <v>19435</v>
      </c>
    </row>
    <row r="1071" spans="1:84" x14ac:dyDescent="0.25">
      <c r="A1071" s="29" t="s">
        <v>19436</v>
      </c>
      <c r="B1071" s="29">
        <v>310410928917370</v>
      </c>
      <c r="C1071" s="29">
        <v>8.9014103279289106E+19</v>
      </c>
      <c r="D1071" s="29">
        <v>353118081439583</v>
      </c>
      <c r="E1071" s="29">
        <v>22</v>
      </c>
      <c r="F1071" s="29">
        <v>11</v>
      </c>
      <c r="G1071" s="29">
        <v>1687</v>
      </c>
      <c r="H1071" s="29">
        <v>1687</v>
      </c>
      <c r="I1071" s="29" t="s">
        <v>19437</v>
      </c>
      <c r="J1071" s="29" t="s">
        <v>19438</v>
      </c>
      <c r="K1071" s="50">
        <v>2377062758587830</v>
      </c>
      <c r="L1071" s="50">
        <v>904312085074705</v>
      </c>
      <c r="M1071" s="50">
        <v>-674886347171901</v>
      </c>
      <c r="N1071" s="29" t="s">
        <v>18978</v>
      </c>
      <c r="O1071" s="29">
        <v>3</v>
      </c>
      <c r="P1071" s="29">
        <v>1</v>
      </c>
      <c r="Q1071" s="29" t="s">
        <v>8</v>
      </c>
      <c r="R1071" s="29" t="s">
        <v>8</v>
      </c>
      <c r="S1071" s="29" t="s">
        <v>8</v>
      </c>
      <c r="T1071" s="29" t="s">
        <v>8</v>
      </c>
      <c r="U1071" s="29" t="s">
        <v>8</v>
      </c>
      <c r="V1071" s="29" t="s">
        <v>8</v>
      </c>
      <c r="W1071" s="29" t="s">
        <v>8</v>
      </c>
      <c r="X1071" s="29" t="s">
        <v>8</v>
      </c>
      <c r="Y1071" s="29" t="s">
        <v>8</v>
      </c>
      <c r="Z1071" s="29" t="s">
        <v>8</v>
      </c>
      <c r="AA1071" s="29" t="s">
        <v>8</v>
      </c>
      <c r="AB1071" s="29" t="s">
        <v>8</v>
      </c>
      <c r="AC1071" s="29" t="s">
        <v>8</v>
      </c>
      <c r="AD1071" s="29" t="s">
        <v>8</v>
      </c>
      <c r="AE1071" s="29" t="s">
        <v>8</v>
      </c>
      <c r="AF1071" s="29" t="s">
        <v>8</v>
      </c>
      <c r="AG1071" s="29" t="s">
        <v>8</v>
      </c>
      <c r="AH1071" s="29" t="s">
        <v>8</v>
      </c>
      <c r="AI1071" s="29" t="s">
        <v>8</v>
      </c>
      <c r="AJ1071" s="29" t="s">
        <v>8</v>
      </c>
      <c r="AK1071" s="29" t="s">
        <v>8</v>
      </c>
      <c r="AL1071" s="29" t="s">
        <v>8</v>
      </c>
      <c r="AM1071" s="29" t="s">
        <v>8</v>
      </c>
      <c r="AN1071" s="29" t="s">
        <v>8</v>
      </c>
      <c r="AO1071" s="29" t="s">
        <v>8</v>
      </c>
      <c r="AP1071" s="29" t="s">
        <v>8</v>
      </c>
      <c r="AQ1071" s="29" t="s">
        <v>8</v>
      </c>
      <c r="AR1071" s="29" t="s">
        <v>8</v>
      </c>
      <c r="AS1071" s="29" t="s">
        <v>8</v>
      </c>
      <c r="AT1071" s="29" t="s">
        <v>8</v>
      </c>
      <c r="AU1071" s="29" t="s">
        <v>8</v>
      </c>
      <c r="AV1071" s="29" t="s">
        <v>8</v>
      </c>
      <c r="AW1071" s="29" t="s">
        <v>8</v>
      </c>
      <c r="AX1071" s="29" t="s">
        <v>8</v>
      </c>
      <c r="AY1071" s="29" t="s">
        <v>8</v>
      </c>
      <c r="AZ1071" s="29" t="s">
        <v>8</v>
      </c>
      <c r="BA1071" s="29" t="s">
        <v>8</v>
      </c>
      <c r="BB1071" s="29" t="s">
        <v>8</v>
      </c>
      <c r="BC1071" s="29" t="s">
        <v>8</v>
      </c>
      <c r="BD1071" s="29" t="s">
        <v>8</v>
      </c>
      <c r="BE1071" s="29" t="s">
        <v>8</v>
      </c>
      <c r="BF1071" s="29" t="s">
        <v>8</v>
      </c>
      <c r="BG1071" s="29" t="s">
        <v>8</v>
      </c>
      <c r="BH1071" s="29" t="s">
        <v>8</v>
      </c>
      <c r="BI1071" s="29" t="s">
        <v>8</v>
      </c>
      <c r="BJ1071" s="29" t="s">
        <v>8</v>
      </c>
      <c r="BK1071" s="29" t="s">
        <v>8</v>
      </c>
      <c r="BL1071" s="29" t="s">
        <v>8</v>
      </c>
      <c r="BM1071" s="29" t="s">
        <v>8</v>
      </c>
      <c r="BN1071" s="29" t="s">
        <v>8</v>
      </c>
      <c r="BO1071" s="29" t="s">
        <v>8</v>
      </c>
      <c r="BP1071" s="29" t="s">
        <v>8</v>
      </c>
      <c r="BQ1071" s="29">
        <v>1</v>
      </c>
      <c r="BR1071" s="29" t="s">
        <v>8</v>
      </c>
      <c r="BS1071" s="29" t="s">
        <v>19439</v>
      </c>
      <c r="BT1071" s="29" t="b">
        <v>1</v>
      </c>
      <c r="BU1071" s="29" t="b">
        <v>0</v>
      </c>
      <c r="BV1071" s="29" t="b">
        <v>0</v>
      </c>
      <c r="BW1071" s="29" t="b">
        <v>0</v>
      </c>
      <c r="BX1071" s="29" t="b">
        <v>0</v>
      </c>
      <c r="BY1071" s="29" t="b">
        <v>1</v>
      </c>
      <c r="BZ1071" s="29" t="b">
        <v>0</v>
      </c>
      <c r="CA1071" s="29" t="b">
        <v>0</v>
      </c>
      <c r="CB1071" s="29">
        <v>1</v>
      </c>
      <c r="CC1071" s="29" t="s">
        <v>19440</v>
      </c>
      <c r="CD1071" s="29" t="s">
        <v>19441</v>
      </c>
      <c r="CE1071" s="29" t="s">
        <v>19442</v>
      </c>
      <c r="CF1071" s="29" t="s">
        <v>19443</v>
      </c>
    </row>
    <row r="1072" spans="1:84" x14ac:dyDescent="0.25">
      <c r="A1072" s="29" t="s">
        <v>19444</v>
      </c>
      <c r="B1072" s="29">
        <v>310410937271141</v>
      </c>
      <c r="C1072" s="29">
        <v>8.9014103279372698E+19</v>
      </c>
      <c r="D1072" s="29">
        <v>353118083209307</v>
      </c>
      <c r="E1072" s="29">
        <v>55</v>
      </c>
      <c r="F1072" s="29">
        <v>11</v>
      </c>
      <c r="G1072" s="29">
        <v>1620</v>
      </c>
      <c r="H1072" s="29">
        <v>1620</v>
      </c>
      <c r="I1072" s="29" t="s">
        <v>19445</v>
      </c>
      <c r="J1072" s="29" t="s">
        <v>19446</v>
      </c>
      <c r="K1072" s="50">
        <v>2.37910246543014E+16</v>
      </c>
      <c r="L1072" s="50">
        <v>9042049358050980</v>
      </c>
      <c r="M1072" s="50">
        <v>-3.01920701221668E+16</v>
      </c>
      <c r="N1072" s="29" t="s">
        <v>18977</v>
      </c>
      <c r="O1072" s="29">
        <v>3</v>
      </c>
      <c r="P1072" s="29">
        <v>0</v>
      </c>
      <c r="Q1072" s="29" t="s">
        <v>8</v>
      </c>
      <c r="R1072" s="29" t="s">
        <v>8</v>
      </c>
      <c r="S1072" s="29" t="s">
        <v>8</v>
      </c>
      <c r="T1072" s="29" t="s">
        <v>8</v>
      </c>
      <c r="U1072" s="29" t="s">
        <v>8</v>
      </c>
      <c r="V1072" s="29" t="s">
        <v>8</v>
      </c>
      <c r="W1072" s="29" t="s">
        <v>8</v>
      </c>
      <c r="X1072" s="29" t="s">
        <v>8</v>
      </c>
      <c r="Y1072" s="29" t="s">
        <v>8</v>
      </c>
      <c r="Z1072" s="29" t="s">
        <v>8</v>
      </c>
      <c r="AA1072" s="29" t="s">
        <v>8</v>
      </c>
      <c r="AB1072" s="29" t="s">
        <v>8</v>
      </c>
      <c r="AC1072" s="29" t="s">
        <v>8</v>
      </c>
      <c r="AD1072" s="29" t="s">
        <v>8</v>
      </c>
      <c r="AE1072" s="29" t="s">
        <v>8</v>
      </c>
      <c r="AF1072" s="29" t="s">
        <v>8</v>
      </c>
      <c r="AG1072" s="29" t="s">
        <v>8</v>
      </c>
      <c r="AH1072" s="29" t="s">
        <v>8</v>
      </c>
      <c r="AI1072" s="29" t="s">
        <v>8</v>
      </c>
      <c r="AJ1072" s="29" t="s">
        <v>8</v>
      </c>
      <c r="AK1072" s="29" t="s">
        <v>8</v>
      </c>
      <c r="AL1072" s="29" t="s">
        <v>8</v>
      </c>
      <c r="AM1072" s="29" t="s">
        <v>8</v>
      </c>
      <c r="AN1072" s="29" t="s">
        <v>8</v>
      </c>
      <c r="AO1072" s="29" t="s">
        <v>8</v>
      </c>
      <c r="AP1072" s="29" t="s">
        <v>8</v>
      </c>
      <c r="AQ1072" s="29" t="s">
        <v>8</v>
      </c>
      <c r="AR1072" s="29" t="s">
        <v>8</v>
      </c>
      <c r="AS1072" s="29" t="s">
        <v>8</v>
      </c>
      <c r="AT1072" s="29" t="s">
        <v>8</v>
      </c>
      <c r="AU1072" s="29" t="s">
        <v>8</v>
      </c>
      <c r="AV1072" s="29" t="s">
        <v>8</v>
      </c>
      <c r="AW1072" s="29" t="s">
        <v>8</v>
      </c>
      <c r="AX1072" s="29" t="s">
        <v>8</v>
      </c>
      <c r="AY1072" s="29" t="s">
        <v>8</v>
      </c>
      <c r="AZ1072" s="29" t="s">
        <v>8</v>
      </c>
      <c r="BA1072" s="29" t="s">
        <v>8</v>
      </c>
      <c r="BB1072" s="29" t="s">
        <v>8</v>
      </c>
      <c r="BC1072" s="29" t="s">
        <v>8</v>
      </c>
      <c r="BD1072" s="29" t="s">
        <v>8</v>
      </c>
      <c r="BE1072" s="29" t="s">
        <v>8</v>
      </c>
      <c r="BF1072" s="29" t="s">
        <v>8</v>
      </c>
      <c r="BG1072" s="29" t="s">
        <v>8</v>
      </c>
      <c r="BH1072" s="29" t="s">
        <v>8</v>
      </c>
      <c r="BI1072" s="29" t="s">
        <v>8</v>
      </c>
      <c r="BJ1072" s="29" t="s">
        <v>8</v>
      </c>
      <c r="BK1072" s="29" t="s">
        <v>8</v>
      </c>
      <c r="BL1072" s="29" t="s">
        <v>8</v>
      </c>
      <c r="BM1072" s="29" t="s">
        <v>8</v>
      </c>
      <c r="BN1072" s="29" t="s">
        <v>8</v>
      </c>
      <c r="BO1072" s="29" t="s">
        <v>8</v>
      </c>
      <c r="BP1072" s="29" t="s">
        <v>8</v>
      </c>
      <c r="BQ1072" s="29">
        <v>1</v>
      </c>
      <c r="BR1072" s="29" t="s">
        <v>8</v>
      </c>
      <c r="BS1072" s="29" t="s">
        <v>6560</v>
      </c>
      <c r="BT1072" s="29" t="b">
        <v>0</v>
      </c>
      <c r="BU1072" s="29" t="b">
        <v>1</v>
      </c>
      <c r="BV1072" s="29" t="b">
        <v>0</v>
      </c>
      <c r="BW1072" s="29" t="b">
        <v>1</v>
      </c>
      <c r="BX1072" s="29" t="b">
        <v>0</v>
      </c>
      <c r="BY1072" s="29" t="b">
        <v>0</v>
      </c>
      <c r="BZ1072" s="29" t="b">
        <v>0</v>
      </c>
      <c r="CA1072" s="29" t="b">
        <v>0</v>
      </c>
      <c r="CB1072" s="29">
        <v>1</v>
      </c>
      <c r="CC1072" s="29" t="s">
        <v>19447</v>
      </c>
      <c r="CD1072" s="29" t="s">
        <v>19448</v>
      </c>
      <c r="CE1072" s="29" t="s">
        <v>19449</v>
      </c>
      <c r="CF1072" s="29" t="s">
        <v>19450</v>
      </c>
    </row>
    <row r="1073" spans="1:84" x14ac:dyDescent="0.25">
      <c r="A1073" s="29" t="s">
        <v>19451</v>
      </c>
      <c r="B1073" s="29">
        <v>310410937271141</v>
      </c>
      <c r="C1073" s="29">
        <v>8.9014103279372698E+19</v>
      </c>
      <c r="D1073" s="29">
        <v>353118083209307</v>
      </c>
      <c r="E1073" s="29">
        <v>55</v>
      </c>
      <c r="F1073" s="29">
        <v>11</v>
      </c>
      <c r="G1073" s="29">
        <v>1621</v>
      </c>
      <c r="H1073" s="29">
        <v>1621</v>
      </c>
      <c r="I1073" s="29" t="s">
        <v>19452</v>
      </c>
      <c r="J1073" s="29" t="s">
        <v>19453</v>
      </c>
      <c r="K1073" s="50">
        <v>2.37805241782789E+16</v>
      </c>
      <c r="L1073" s="50">
        <v>9041615006831220</v>
      </c>
      <c r="M1073" s="50">
        <v>8991104836626640</v>
      </c>
      <c r="N1073" s="29" t="s">
        <v>18977</v>
      </c>
      <c r="O1073" s="29">
        <v>3</v>
      </c>
      <c r="P1073" s="29">
        <v>1</v>
      </c>
      <c r="Q1073" s="29" t="s">
        <v>8</v>
      </c>
      <c r="R1073" s="29" t="s">
        <v>8</v>
      </c>
      <c r="S1073" s="29" t="s">
        <v>8</v>
      </c>
      <c r="T1073" s="29" t="s">
        <v>8</v>
      </c>
      <c r="U1073" s="29" t="s">
        <v>8</v>
      </c>
      <c r="V1073" s="29" t="s">
        <v>8</v>
      </c>
      <c r="W1073" s="29" t="s">
        <v>8</v>
      </c>
      <c r="X1073" s="29" t="s">
        <v>8</v>
      </c>
      <c r="Y1073" s="29" t="s">
        <v>8</v>
      </c>
      <c r="Z1073" s="29" t="s">
        <v>8</v>
      </c>
      <c r="AA1073" s="29" t="s">
        <v>8</v>
      </c>
      <c r="AB1073" s="29" t="s">
        <v>8</v>
      </c>
      <c r="AC1073" s="29" t="s">
        <v>8</v>
      </c>
      <c r="AD1073" s="29" t="s">
        <v>8</v>
      </c>
      <c r="AE1073" s="29" t="s">
        <v>8</v>
      </c>
      <c r="AF1073" s="29" t="s">
        <v>8</v>
      </c>
      <c r="AG1073" s="29" t="s">
        <v>8</v>
      </c>
      <c r="AH1073" s="29" t="s">
        <v>8</v>
      </c>
      <c r="AI1073" s="29" t="s">
        <v>8</v>
      </c>
      <c r="AJ1073" s="29" t="s">
        <v>8</v>
      </c>
      <c r="AK1073" s="29" t="s">
        <v>8</v>
      </c>
      <c r="AL1073" s="29" t="s">
        <v>8</v>
      </c>
      <c r="AM1073" s="29" t="s">
        <v>8</v>
      </c>
      <c r="AN1073" s="29" t="s">
        <v>8</v>
      </c>
      <c r="AO1073" s="29" t="s">
        <v>8</v>
      </c>
      <c r="AP1073" s="29" t="s">
        <v>8</v>
      </c>
      <c r="AQ1073" s="29" t="s">
        <v>8</v>
      </c>
      <c r="AR1073" s="29" t="s">
        <v>8</v>
      </c>
      <c r="AS1073" s="29" t="s">
        <v>8</v>
      </c>
      <c r="AT1073" s="29" t="s">
        <v>8</v>
      </c>
      <c r="AU1073" s="29" t="s">
        <v>8</v>
      </c>
      <c r="AV1073" s="29" t="s">
        <v>8</v>
      </c>
      <c r="AW1073" s="29" t="s">
        <v>8</v>
      </c>
      <c r="AX1073" s="29" t="s">
        <v>8</v>
      </c>
      <c r="AY1073" s="29" t="s">
        <v>8</v>
      </c>
      <c r="AZ1073" s="29" t="s">
        <v>8</v>
      </c>
      <c r="BA1073" s="29" t="s">
        <v>8</v>
      </c>
      <c r="BB1073" s="29" t="s">
        <v>8</v>
      </c>
      <c r="BC1073" s="29" t="s">
        <v>8</v>
      </c>
      <c r="BD1073" s="29" t="s">
        <v>8</v>
      </c>
      <c r="BE1073" s="29" t="s">
        <v>8</v>
      </c>
      <c r="BF1073" s="29" t="s">
        <v>8</v>
      </c>
      <c r="BG1073" s="29" t="s">
        <v>8</v>
      </c>
      <c r="BH1073" s="29" t="s">
        <v>8</v>
      </c>
      <c r="BI1073" s="29" t="s">
        <v>8</v>
      </c>
      <c r="BJ1073" s="29" t="s">
        <v>8</v>
      </c>
      <c r="BK1073" s="29" t="s">
        <v>8</v>
      </c>
      <c r="BL1073" s="29" t="s">
        <v>8</v>
      </c>
      <c r="BM1073" s="29" t="s">
        <v>8</v>
      </c>
      <c r="BN1073" s="29" t="s">
        <v>8</v>
      </c>
      <c r="BO1073" s="29" t="s">
        <v>8</v>
      </c>
      <c r="BP1073" s="29" t="s">
        <v>8</v>
      </c>
      <c r="BQ1073" s="29">
        <v>2</v>
      </c>
      <c r="BR1073" s="29" t="s">
        <v>8</v>
      </c>
      <c r="BS1073" s="29" t="s">
        <v>6560</v>
      </c>
      <c r="BT1073" s="29" t="b">
        <v>0</v>
      </c>
      <c r="BU1073" s="29" t="b">
        <v>1</v>
      </c>
      <c r="BV1073" s="29" t="b">
        <v>0</v>
      </c>
      <c r="BW1073" s="29" t="b">
        <v>1</v>
      </c>
      <c r="BX1073" s="29" t="b">
        <v>0</v>
      </c>
      <c r="BY1073" s="29" t="b">
        <v>0</v>
      </c>
      <c r="BZ1073" s="29" t="b">
        <v>0</v>
      </c>
      <c r="CA1073" s="29" t="b">
        <v>0</v>
      </c>
      <c r="CB1073" s="29">
        <v>1</v>
      </c>
      <c r="CC1073" s="29" t="s">
        <v>19454</v>
      </c>
      <c r="CD1073" s="29" t="s">
        <v>19455</v>
      </c>
      <c r="CE1073" s="29" t="s">
        <v>19456</v>
      </c>
      <c r="CF1073" s="29" t="s">
        <v>19457</v>
      </c>
    </row>
    <row r="1074" spans="1:84" x14ac:dyDescent="0.25">
      <c r="A1074" s="29" t="s">
        <v>19458</v>
      </c>
      <c r="B1074" s="29">
        <v>310410946642114</v>
      </c>
      <c r="C1074" s="29">
        <v>8.9014103279466398E+19</v>
      </c>
      <c r="D1074" s="29">
        <v>353118084379430</v>
      </c>
      <c r="E1074" s="29">
        <v>66</v>
      </c>
      <c r="F1074" s="29">
        <v>11</v>
      </c>
      <c r="G1074" s="29">
        <v>1977</v>
      </c>
      <c r="H1074" s="29">
        <v>1977</v>
      </c>
      <c r="I1074" s="29" t="s">
        <v>19459</v>
      </c>
      <c r="J1074" s="29" t="s">
        <v>19460</v>
      </c>
      <c r="K1074" s="50">
        <v>2372251743670230</v>
      </c>
      <c r="L1074" s="50">
        <v>9042722290574540</v>
      </c>
      <c r="M1074" s="50">
        <v>-4421421582240420</v>
      </c>
      <c r="N1074" s="29" t="s">
        <v>18978</v>
      </c>
      <c r="O1074" s="29">
        <v>3</v>
      </c>
      <c r="P1074" s="29">
        <v>1</v>
      </c>
      <c r="Q1074" s="29" t="s">
        <v>8</v>
      </c>
      <c r="R1074" s="29" t="s">
        <v>8</v>
      </c>
      <c r="S1074" s="29" t="s">
        <v>8</v>
      </c>
      <c r="T1074" s="29" t="s">
        <v>8</v>
      </c>
      <c r="U1074" s="29" t="s">
        <v>8</v>
      </c>
      <c r="V1074" s="29" t="s">
        <v>8</v>
      </c>
      <c r="W1074" s="29" t="s">
        <v>8</v>
      </c>
      <c r="X1074" s="29" t="s">
        <v>8</v>
      </c>
      <c r="Y1074" s="29" t="s">
        <v>8</v>
      </c>
      <c r="Z1074" s="29" t="s">
        <v>8</v>
      </c>
      <c r="AA1074" s="29" t="s">
        <v>8</v>
      </c>
      <c r="AB1074" s="29" t="s">
        <v>8</v>
      </c>
      <c r="AC1074" s="29" t="s">
        <v>8</v>
      </c>
      <c r="AD1074" s="29" t="s">
        <v>8</v>
      </c>
      <c r="AE1074" s="29" t="s">
        <v>8</v>
      </c>
      <c r="AF1074" s="29" t="s">
        <v>8</v>
      </c>
      <c r="AG1074" s="29" t="s">
        <v>8</v>
      </c>
      <c r="AH1074" s="29" t="s">
        <v>8</v>
      </c>
      <c r="AI1074" s="29" t="s">
        <v>8</v>
      </c>
      <c r="AJ1074" s="29" t="s">
        <v>8</v>
      </c>
      <c r="AK1074" s="29" t="s">
        <v>8</v>
      </c>
      <c r="AL1074" s="29" t="s">
        <v>8</v>
      </c>
      <c r="AM1074" s="29" t="s">
        <v>8</v>
      </c>
      <c r="AN1074" s="29" t="s">
        <v>8</v>
      </c>
      <c r="AO1074" s="29" t="s">
        <v>8</v>
      </c>
      <c r="AP1074" s="29" t="s">
        <v>8</v>
      </c>
      <c r="AQ1074" s="29" t="s">
        <v>8</v>
      </c>
      <c r="AR1074" s="29" t="s">
        <v>8</v>
      </c>
      <c r="AS1074" s="29" t="s">
        <v>8</v>
      </c>
      <c r="AT1074" s="29" t="s">
        <v>8</v>
      </c>
      <c r="AU1074" s="29" t="s">
        <v>8</v>
      </c>
      <c r="AV1074" s="29" t="s">
        <v>8</v>
      </c>
      <c r="AW1074" s="29" t="s">
        <v>8</v>
      </c>
      <c r="AX1074" s="29" t="s">
        <v>8</v>
      </c>
      <c r="AY1074" s="29" t="s">
        <v>8</v>
      </c>
      <c r="AZ1074" s="29" t="s">
        <v>8</v>
      </c>
      <c r="BA1074" s="29" t="s">
        <v>8</v>
      </c>
      <c r="BB1074" s="29" t="s">
        <v>8</v>
      </c>
      <c r="BC1074" s="29" t="s">
        <v>8</v>
      </c>
      <c r="BD1074" s="29" t="s">
        <v>8</v>
      </c>
      <c r="BE1074" s="29" t="s">
        <v>8</v>
      </c>
      <c r="BF1074" s="29" t="s">
        <v>8</v>
      </c>
      <c r="BG1074" s="29" t="s">
        <v>8</v>
      </c>
      <c r="BH1074" s="29" t="s">
        <v>8</v>
      </c>
      <c r="BI1074" s="29" t="s">
        <v>8</v>
      </c>
      <c r="BJ1074" s="29" t="s">
        <v>8</v>
      </c>
      <c r="BK1074" s="29" t="s">
        <v>8</v>
      </c>
      <c r="BL1074" s="29" t="s">
        <v>8</v>
      </c>
      <c r="BM1074" s="29" t="s">
        <v>8</v>
      </c>
      <c r="BN1074" s="29" t="s">
        <v>8</v>
      </c>
      <c r="BO1074" s="29" t="s">
        <v>8</v>
      </c>
      <c r="BP1074" s="29" t="s">
        <v>8</v>
      </c>
      <c r="BQ1074" s="29">
        <v>2</v>
      </c>
      <c r="BR1074" s="29" t="s">
        <v>8</v>
      </c>
      <c r="BS1074" s="29" t="s">
        <v>3505</v>
      </c>
      <c r="BT1074" s="29" t="b">
        <v>0</v>
      </c>
      <c r="BU1074" s="29" t="b">
        <v>0</v>
      </c>
      <c r="BV1074" s="29" t="b">
        <v>0</v>
      </c>
      <c r="BW1074" s="29" t="b">
        <v>0</v>
      </c>
      <c r="BX1074" s="29" t="b">
        <v>1</v>
      </c>
      <c r="BY1074" s="29" t="b">
        <v>0</v>
      </c>
      <c r="BZ1074" s="29" t="b">
        <v>1</v>
      </c>
      <c r="CA1074" s="29" t="b">
        <v>0</v>
      </c>
      <c r="CB1074" s="29">
        <v>1</v>
      </c>
      <c r="CC1074" s="29" t="s">
        <v>19461</v>
      </c>
      <c r="CD1074" s="29" t="s">
        <v>19462</v>
      </c>
      <c r="CE1074" s="29" t="s">
        <v>19463</v>
      </c>
      <c r="CF1074" s="29" t="s">
        <v>19464</v>
      </c>
    </row>
    <row r="1075" spans="1:84" x14ac:dyDescent="0.25">
      <c r="A1075" s="29" t="s">
        <v>19465</v>
      </c>
      <c r="B1075" s="29">
        <v>310410946642114</v>
      </c>
      <c r="C1075" s="29">
        <v>8.9014103279466398E+19</v>
      </c>
      <c r="D1075" s="29">
        <v>353118084379430</v>
      </c>
      <c r="E1075" s="29">
        <v>66</v>
      </c>
      <c r="F1075" s="29">
        <v>11</v>
      </c>
      <c r="G1075" s="29">
        <v>1978</v>
      </c>
      <c r="H1075" s="29">
        <v>1978</v>
      </c>
      <c r="I1075" s="29" t="s">
        <v>19466</v>
      </c>
      <c r="J1075" s="29" t="s">
        <v>19467</v>
      </c>
      <c r="K1075" s="50">
        <v>2.37221163604604E+16</v>
      </c>
      <c r="L1075" s="50">
        <v>9042730574145410</v>
      </c>
      <c r="M1075" s="50">
        <v>-5276075107702480</v>
      </c>
      <c r="N1075" s="29" t="s">
        <v>18977</v>
      </c>
      <c r="O1075" s="29">
        <v>2</v>
      </c>
      <c r="P1075" s="29">
        <v>1</v>
      </c>
      <c r="Q1075" s="29" t="s">
        <v>8</v>
      </c>
      <c r="R1075" s="29" t="s">
        <v>8</v>
      </c>
      <c r="S1075" s="29" t="s">
        <v>8</v>
      </c>
      <c r="T1075" s="29" t="s">
        <v>8</v>
      </c>
      <c r="U1075" s="29" t="s">
        <v>8</v>
      </c>
      <c r="V1075" s="29" t="s">
        <v>8</v>
      </c>
      <c r="W1075" s="29" t="s">
        <v>8</v>
      </c>
      <c r="X1075" s="29" t="s">
        <v>8</v>
      </c>
      <c r="Y1075" s="29" t="s">
        <v>8</v>
      </c>
      <c r="Z1075" s="29" t="s">
        <v>8</v>
      </c>
      <c r="AA1075" s="29" t="s">
        <v>8</v>
      </c>
      <c r="AB1075" s="29" t="s">
        <v>8</v>
      </c>
      <c r="AC1075" s="29" t="s">
        <v>8</v>
      </c>
      <c r="AD1075" s="29" t="s">
        <v>8</v>
      </c>
      <c r="AE1075" s="29" t="s">
        <v>8</v>
      </c>
      <c r="AF1075" s="29" t="s">
        <v>8</v>
      </c>
      <c r="AG1075" s="29" t="s">
        <v>8</v>
      </c>
      <c r="AH1075" s="29" t="s">
        <v>8</v>
      </c>
      <c r="AI1075" s="29" t="s">
        <v>8</v>
      </c>
      <c r="AJ1075" s="29" t="s">
        <v>8</v>
      </c>
      <c r="AK1075" s="29" t="s">
        <v>8</v>
      </c>
      <c r="AL1075" s="29" t="s">
        <v>8</v>
      </c>
      <c r="AM1075" s="29" t="s">
        <v>8</v>
      </c>
      <c r="AN1075" s="29" t="s">
        <v>8</v>
      </c>
      <c r="AO1075" s="29" t="s">
        <v>8</v>
      </c>
      <c r="AP1075" s="29" t="s">
        <v>8</v>
      </c>
      <c r="AQ1075" s="29" t="s">
        <v>8</v>
      </c>
      <c r="AR1075" s="29" t="s">
        <v>8</v>
      </c>
      <c r="AS1075" s="29" t="s">
        <v>8</v>
      </c>
      <c r="AT1075" s="29" t="s">
        <v>8</v>
      </c>
      <c r="AU1075" s="29" t="s">
        <v>8</v>
      </c>
      <c r="AV1075" s="29" t="s">
        <v>8</v>
      </c>
      <c r="AW1075" s="29" t="s">
        <v>8</v>
      </c>
      <c r="AX1075" s="29" t="s">
        <v>8</v>
      </c>
      <c r="AY1075" s="29" t="s">
        <v>8</v>
      </c>
      <c r="AZ1075" s="29" t="s">
        <v>8</v>
      </c>
      <c r="BA1075" s="29" t="s">
        <v>8</v>
      </c>
      <c r="BB1075" s="29" t="s">
        <v>8</v>
      </c>
      <c r="BC1075" s="29" t="s">
        <v>8</v>
      </c>
      <c r="BD1075" s="29" t="s">
        <v>8</v>
      </c>
      <c r="BE1075" s="29" t="s">
        <v>8</v>
      </c>
      <c r="BF1075" s="29" t="s">
        <v>8</v>
      </c>
      <c r="BG1075" s="29" t="s">
        <v>8</v>
      </c>
      <c r="BH1075" s="29" t="s">
        <v>8</v>
      </c>
      <c r="BI1075" s="29" t="s">
        <v>8</v>
      </c>
      <c r="BJ1075" s="29" t="s">
        <v>8</v>
      </c>
      <c r="BK1075" s="29" t="s">
        <v>8</v>
      </c>
      <c r="BL1075" s="29" t="s">
        <v>8</v>
      </c>
      <c r="BM1075" s="29" t="s">
        <v>8</v>
      </c>
      <c r="BN1075" s="29" t="s">
        <v>8</v>
      </c>
      <c r="BO1075" s="29" t="s">
        <v>8</v>
      </c>
      <c r="BP1075" s="29" t="s">
        <v>8</v>
      </c>
      <c r="BQ1075" s="29">
        <v>2</v>
      </c>
      <c r="BR1075" s="29" t="s">
        <v>8</v>
      </c>
      <c r="BS1075" s="29" t="s">
        <v>192</v>
      </c>
      <c r="BT1075" s="29" t="b">
        <v>0</v>
      </c>
      <c r="BU1075" s="29" t="b">
        <v>0</v>
      </c>
      <c r="BV1075" s="29" t="b">
        <v>0</v>
      </c>
      <c r="BW1075" s="29" t="b">
        <v>0</v>
      </c>
      <c r="BX1075" s="29" t="b">
        <v>1</v>
      </c>
      <c r="BY1075" s="29" t="b">
        <v>0</v>
      </c>
      <c r="BZ1075" s="29" t="b">
        <v>1</v>
      </c>
      <c r="CA1075" s="29" t="b">
        <v>0</v>
      </c>
      <c r="CB1075" s="29">
        <v>1</v>
      </c>
      <c r="CC1075" s="29" t="s">
        <v>19468</v>
      </c>
      <c r="CD1075" s="29" t="s">
        <v>19469</v>
      </c>
      <c r="CE1075" s="29" t="s">
        <v>19470</v>
      </c>
      <c r="CF1075" s="29" t="s">
        <v>19471</v>
      </c>
    </row>
    <row r="1076" spans="1:84" x14ac:dyDescent="0.25">
      <c r="A1076" s="29" t="s">
        <v>19472</v>
      </c>
      <c r="B1076" s="29">
        <v>310410946642114</v>
      </c>
      <c r="C1076" s="29">
        <v>8.9014103279466398E+19</v>
      </c>
      <c r="D1076" s="29">
        <v>353118084379430</v>
      </c>
      <c r="E1076" s="29">
        <v>22</v>
      </c>
      <c r="F1076" s="29">
        <v>11</v>
      </c>
      <c r="G1076" s="29">
        <v>1714</v>
      </c>
      <c r="H1076" s="29">
        <v>1714</v>
      </c>
      <c r="I1076" s="29" t="s">
        <v>19473</v>
      </c>
      <c r="J1076" s="29" t="s">
        <v>19474</v>
      </c>
      <c r="K1076" s="50">
        <v>2.37713219582789E+16</v>
      </c>
      <c r="L1076" s="50">
        <v>9043158176939320</v>
      </c>
      <c r="M1076" s="50">
        <v>-439993196548346</v>
      </c>
      <c r="N1076" s="29" t="s">
        <v>18972</v>
      </c>
      <c r="O1076" s="29">
        <v>3</v>
      </c>
      <c r="P1076" s="29">
        <v>1</v>
      </c>
      <c r="Q1076" s="29" t="s">
        <v>8</v>
      </c>
      <c r="R1076" s="29" t="s">
        <v>8</v>
      </c>
      <c r="S1076" s="29" t="s">
        <v>8</v>
      </c>
      <c r="T1076" s="29" t="s">
        <v>8</v>
      </c>
      <c r="U1076" s="29" t="s">
        <v>8</v>
      </c>
      <c r="V1076" s="29" t="s">
        <v>8</v>
      </c>
      <c r="W1076" s="29" t="s">
        <v>8</v>
      </c>
      <c r="X1076" s="29" t="s">
        <v>8</v>
      </c>
      <c r="Y1076" s="29" t="s">
        <v>8</v>
      </c>
      <c r="Z1076" s="29" t="s">
        <v>8</v>
      </c>
      <c r="AA1076" s="29" t="s">
        <v>8</v>
      </c>
      <c r="AB1076" s="29" t="s">
        <v>8</v>
      </c>
      <c r="AC1076" s="29" t="s">
        <v>8</v>
      </c>
      <c r="AD1076" s="29" t="s">
        <v>8</v>
      </c>
      <c r="AE1076" s="29" t="s">
        <v>8</v>
      </c>
      <c r="AF1076" s="29" t="s">
        <v>8</v>
      </c>
      <c r="AG1076" s="29" t="s">
        <v>8</v>
      </c>
      <c r="AH1076" s="29" t="s">
        <v>8</v>
      </c>
      <c r="AI1076" s="29" t="s">
        <v>8</v>
      </c>
      <c r="AJ1076" s="29" t="s">
        <v>8</v>
      </c>
      <c r="AK1076" s="29" t="s">
        <v>8</v>
      </c>
      <c r="AL1076" s="29" t="s">
        <v>8</v>
      </c>
      <c r="AM1076" s="29" t="s">
        <v>8</v>
      </c>
      <c r="AN1076" s="29" t="s">
        <v>8</v>
      </c>
      <c r="AO1076" s="29" t="s">
        <v>8</v>
      </c>
      <c r="AP1076" s="29" t="s">
        <v>8</v>
      </c>
      <c r="AQ1076" s="29" t="s">
        <v>8</v>
      </c>
      <c r="AR1076" s="29" t="s">
        <v>8</v>
      </c>
      <c r="AS1076" s="29" t="s">
        <v>8</v>
      </c>
      <c r="AT1076" s="29" t="s">
        <v>8</v>
      </c>
      <c r="AU1076" s="29" t="s">
        <v>8</v>
      </c>
      <c r="AV1076" s="29" t="s">
        <v>8</v>
      </c>
      <c r="AW1076" s="29" t="s">
        <v>8</v>
      </c>
      <c r="AX1076" s="29" t="s">
        <v>8</v>
      </c>
      <c r="AY1076" s="29" t="s">
        <v>8</v>
      </c>
      <c r="AZ1076" s="29" t="s">
        <v>8</v>
      </c>
      <c r="BA1076" s="29" t="s">
        <v>8</v>
      </c>
      <c r="BB1076" s="29" t="s">
        <v>8</v>
      </c>
      <c r="BC1076" s="29" t="s">
        <v>8</v>
      </c>
      <c r="BD1076" s="29" t="s">
        <v>8</v>
      </c>
      <c r="BE1076" s="29" t="s">
        <v>8</v>
      </c>
      <c r="BF1076" s="29" t="s">
        <v>8</v>
      </c>
      <c r="BG1076" s="29" t="s">
        <v>8</v>
      </c>
      <c r="BH1076" s="29" t="s">
        <v>8</v>
      </c>
      <c r="BI1076" s="29" t="s">
        <v>8</v>
      </c>
      <c r="BJ1076" s="29" t="s">
        <v>8</v>
      </c>
      <c r="BK1076" s="29" t="s">
        <v>8</v>
      </c>
      <c r="BL1076" s="29" t="s">
        <v>8</v>
      </c>
      <c r="BM1076" s="29" t="s">
        <v>8</v>
      </c>
      <c r="BN1076" s="29" t="s">
        <v>8</v>
      </c>
      <c r="BO1076" s="29" t="s">
        <v>8</v>
      </c>
      <c r="BP1076" s="29" t="s">
        <v>8</v>
      </c>
      <c r="BQ1076" s="29">
        <v>2</v>
      </c>
      <c r="BR1076" s="29" t="s">
        <v>8</v>
      </c>
      <c r="BS1076" s="29" t="s">
        <v>3505</v>
      </c>
      <c r="BT1076" s="29" t="b">
        <v>0</v>
      </c>
      <c r="BU1076" s="29" t="b">
        <v>0</v>
      </c>
      <c r="BV1076" s="29" t="b">
        <v>0</v>
      </c>
      <c r="BW1076" s="29" t="b">
        <v>0</v>
      </c>
      <c r="BX1076" s="29" t="b">
        <v>0</v>
      </c>
      <c r="BY1076" s="29" t="b">
        <v>1</v>
      </c>
      <c r="BZ1076" s="29" t="b">
        <v>0</v>
      </c>
      <c r="CA1076" s="29" t="b">
        <v>1</v>
      </c>
      <c r="CB1076" s="29">
        <v>1</v>
      </c>
      <c r="CC1076" s="29" t="s">
        <v>19475</v>
      </c>
      <c r="CD1076" s="29" t="s">
        <v>19476</v>
      </c>
      <c r="CE1076" s="29" t="s">
        <v>19477</v>
      </c>
      <c r="CF1076" s="29" t="s">
        <v>19478</v>
      </c>
    </row>
    <row r="1077" spans="1:84" x14ac:dyDescent="0.25">
      <c r="A1077" s="29" t="s">
        <v>19479</v>
      </c>
      <c r="B1077" s="29">
        <v>310410946642114</v>
      </c>
      <c r="C1077" s="29">
        <v>8.9014103279466398E+19</v>
      </c>
      <c r="D1077" s="29">
        <v>353118084379430</v>
      </c>
      <c r="E1077" s="29">
        <v>22</v>
      </c>
      <c r="F1077" s="29">
        <v>11</v>
      </c>
      <c r="G1077" s="29">
        <v>1715</v>
      </c>
      <c r="H1077" s="29">
        <v>1715</v>
      </c>
      <c r="I1077" s="29" t="s">
        <v>19480</v>
      </c>
      <c r="J1077" s="29" t="s">
        <v>19481</v>
      </c>
      <c r="K1077" s="50">
        <v>2377114408258600</v>
      </c>
      <c r="L1077" s="50">
        <v>9043164524853320</v>
      </c>
      <c r="M1077" s="50">
        <v>-4719326502209660</v>
      </c>
      <c r="N1077" s="29" t="s">
        <v>18972</v>
      </c>
      <c r="O1077" s="29">
        <v>3</v>
      </c>
      <c r="P1077" s="29">
        <v>1</v>
      </c>
      <c r="Q1077" s="29" t="s">
        <v>8</v>
      </c>
      <c r="R1077" s="29" t="s">
        <v>8</v>
      </c>
      <c r="S1077" s="29" t="s">
        <v>8</v>
      </c>
      <c r="T1077" s="29" t="s">
        <v>8</v>
      </c>
      <c r="U1077" s="29" t="s">
        <v>8</v>
      </c>
      <c r="V1077" s="29" t="s">
        <v>8</v>
      </c>
      <c r="W1077" s="29" t="s">
        <v>8</v>
      </c>
      <c r="X1077" s="29" t="s">
        <v>8</v>
      </c>
      <c r="Y1077" s="29" t="s">
        <v>8</v>
      </c>
      <c r="Z1077" s="29" t="s">
        <v>8</v>
      </c>
      <c r="AA1077" s="29" t="s">
        <v>8</v>
      </c>
      <c r="AB1077" s="29" t="s">
        <v>8</v>
      </c>
      <c r="AC1077" s="29" t="s">
        <v>8</v>
      </c>
      <c r="AD1077" s="29" t="s">
        <v>8</v>
      </c>
      <c r="AE1077" s="29" t="s">
        <v>8</v>
      </c>
      <c r="AF1077" s="29" t="s">
        <v>8</v>
      </c>
      <c r="AG1077" s="29" t="s">
        <v>8</v>
      </c>
      <c r="AH1077" s="29" t="s">
        <v>8</v>
      </c>
      <c r="AI1077" s="29" t="s">
        <v>8</v>
      </c>
      <c r="AJ1077" s="29" t="s">
        <v>8</v>
      </c>
      <c r="AK1077" s="29" t="s">
        <v>8</v>
      </c>
      <c r="AL1077" s="29" t="s">
        <v>8</v>
      </c>
      <c r="AM1077" s="29" t="s">
        <v>8</v>
      </c>
      <c r="AN1077" s="29" t="s">
        <v>8</v>
      </c>
      <c r="AO1077" s="29" t="s">
        <v>8</v>
      </c>
      <c r="AP1077" s="29" t="s">
        <v>8</v>
      </c>
      <c r="AQ1077" s="29" t="s">
        <v>8</v>
      </c>
      <c r="AR1077" s="29" t="s">
        <v>8</v>
      </c>
      <c r="AS1077" s="29" t="s">
        <v>8</v>
      </c>
      <c r="AT1077" s="29" t="s">
        <v>8</v>
      </c>
      <c r="AU1077" s="29" t="s">
        <v>8</v>
      </c>
      <c r="AV1077" s="29" t="s">
        <v>8</v>
      </c>
      <c r="AW1077" s="29" t="s">
        <v>8</v>
      </c>
      <c r="AX1077" s="29" t="s">
        <v>8</v>
      </c>
      <c r="AY1077" s="29" t="s">
        <v>8</v>
      </c>
      <c r="AZ1077" s="29" t="s">
        <v>8</v>
      </c>
      <c r="BA1077" s="29" t="s">
        <v>8</v>
      </c>
      <c r="BB1077" s="29" t="s">
        <v>8</v>
      </c>
      <c r="BC1077" s="29" t="s">
        <v>8</v>
      </c>
      <c r="BD1077" s="29" t="s">
        <v>8</v>
      </c>
      <c r="BE1077" s="29" t="s">
        <v>8</v>
      </c>
      <c r="BF1077" s="29" t="s">
        <v>8</v>
      </c>
      <c r="BG1077" s="29" t="s">
        <v>8</v>
      </c>
      <c r="BH1077" s="29" t="s">
        <v>8</v>
      </c>
      <c r="BI1077" s="29" t="s">
        <v>8</v>
      </c>
      <c r="BJ1077" s="29" t="s">
        <v>8</v>
      </c>
      <c r="BK1077" s="29" t="s">
        <v>8</v>
      </c>
      <c r="BL1077" s="29" t="s">
        <v>8</v>
      </c>
      <c r="BM1077" s="29" t="s">
        <v>8</v>
      </c>
      <c r="BN1077" s="29" t="s">
        <v>8</v>
      </c>
      <c r="BO1077" s="29" t="s">
        <v>8</v>
      </c>
      <c r="BP1077" s="29" t="s">
        <v>8</v>
      </c>
      <c r="BQ1077" s="29">
        <v>2</v>
      </c>
      <c r="BR1077" s="29" t="s">
        <v>8</v>
      </c>
      <c r="BS1077" s="29" t="s">
        <v>3505</v>
      </c>
      <c r="BT1077" s="29" t="b">
        <v>0</v>
      </c>
      <c r="BU1077" s="29" t="b">
        <v>0</v>
      </c>
      <c r="BV1077" s="29" t="b">
        <v>0</v>
      </c>
      <c r="BW1077" s="29" t="b">
        <v>0</v>
      </c>
      <c r="BX1077" s="29" t="b">
        <v>0</v>
      </c>
      <c r="BY1077" s="29" t="b">
        <v>1</v>
      </c>
      <c r="BZ1077" s="29" t="b">
        <v>0</v>
      </c>
      <c r="CA1077" s="29" t="b">
        <v>1</v>
      </c>
      <c r="CB1077" s="29">
        <v>1</v>
      </c>
      <c r="CC1077" s="29" t="s">
        <v>19482</v>
      </c>
      <c r="CD1077" s="29" t="s">
        <v>19483</v>
      </c>
      <c r="CE1077" s="29" t="s">
        <v>19484</v>
      </c>
      <c r="CF1077" s="29" t="s">
        <v>19485</v>
      </c>
    </row>
    <row r="1078" spans="1:84" x14ac:dyDescent="0.25">
      <c r="A1078" s="29" t="s">
        <v>19486</v>
      </c>
      <c r="B1078" s="29">
        <v>310410946642114</v>
      </c>
      <c r="C1078" s="29">
        <v>8.9014103279466398E+19</v>
      </c>
      <c r="D1078" s="29">
        <v>353118084379430</v>
      </c>
      <c r="E1078" s="29">
        <v>22</v>
      </c>
      <c r="F1078" s="29">
        <v>11</v>
      </c>
      <c r="G1078" s="29">
        <v>1716</v>
      </c>
      <c r="H1078" s="29">
        <v>1716</v>
      </c>
      <c r="I1078" s="29" t="s">
        <v>19487</v>
      </c>
      <c r="J1078" s="29" t="s">
        <v>19488</v>
      </c>
      <c r="K1078" s="50">
        <v>2377083175508970</v>
      </c>
      <c r="L1078" s="50">
        <v>9043224795935430</v>
      </c>
      <c r="M1078" s="50">
        <v>-4546447266720170</v>
      </c>
      <c r="N1078" s="29" t="s">
        <v>18972</v>
      </c>
      <c r="O1078" s="29">
        <v>3</v>
      </c>
      <c r="P1078" s="29">
        <v>1</v>
      </c>
      <c r="Q1078" s="29" t="s">
        <v>8</v>
      </c>
      <c r="R1078" s="29" t="s">
        <v>8</v>
      </c>
      <c r="S1078" s="29" t="s">
        <v>8</v>
      </c>
      <c r="T1078" s="29" t="s">
        <v>8</v>
      </c>
      <c r="U1078" s="29" t="s">
        <v>8</v>
      </c>
      <c r="V1078" s="29" t="s">
        <v>8</v>
      </c>
      <c r="W1078" s="29" t="s">
        <v>8</v>
      </c>
      <c r="X1078" s="29" t="s">
        <v>8</v>
      </c>
      <c r="Y1078" s="29" t="s">
        <v>8</v>
      </c>
      <c r="Z1078" s="29" t="s">
        <v>8</v>
      </c>
      <c r="AA1078" s="29" t="s">
        <v>8</v>
      </c>
      <c r="AB1078" s="29" t="s">
        <v>8</v>
      </c>
      <c r="AC1078" s="29" t="s">
        <v>8</v>
      </c>
      <c r="AD1078" s="29" t="s">
        <v>8</v>
      </c>
      <c r="AE1078" s="29" t="s">
        <v>8</v>
      </c>
      <c r="AF1078" s="29" t="s">
        <v>8</v>
      </c>
      <c r="AG1078" s="29" t="s">
        <v>8</v>
      </c>
      <c r="AH1078" s="29" t="s">
        <v>8</v>
      </c>
      <c r="AI1078" s="29" t="s">
        <v>8</v>
      </c>
      <c r="AJ1078" s="29" t="s">
        <v>8</v>
      </c>
      <c r="AK1078" s="29" t="s">
        <v>8</v>
      </c>
      <c r="AL1078" s="29" t="s">
        <v>8</v>
      </c>
      <c r="AM1078" s="29" t="s">
        <v>8</v>
      </c>
      <c r="AN1078" s="29" t="s">
        <v>8</v>
      </c>
      <c r="AO1078" s="29" t="s">
        <v>8</v>
      </c>
      <c r="AP1078" s="29" t="s">
        <v>8</v>
      </c>
      <c r="AQ1078" s="29" t="s">
        <v>8</v>
      </c>
      <c r="AR1078" s="29" t="s">
        <v>8</v>
      </c>
      <c r="AS1078" s="29" t="s">
        <v>8</v>
      </c>
      <c r="AT1078" s="29" t="s">
        <v>8</v>
      </c>
      <c r="AU1078" s="29" t="s">
        <v>8</v>
      </c>
      <c r="AV1078" s="29" t="s">
        <v>8</v>
      </c>
      <c r="AW1078" s="29" t="s">
        <v>8</v>
      </c>
      <c r="AX1078" s="29" t="s">
        <v>8</v>
      </c>
      <c r="AY1078" s="29" t="s">
        <v>8</v>
      </c>
      <c r="AZ1078" s="29" t="s">
        <v>8</v>
      </c>
      <c r="BA1078" s="29" t="s">
        <v>8</v>
      </c>
      <c r="BB1078" s="29" t="s">
        <v>8</v>
      </c>
      <c r="BC1078" s="29" t="s">
        <v>8</v>
      </c>
      <c r="BD1078" s="29" t="s">
        <v>8</v>
      </c>
      <c r="BE1078" s="29" t="s">
        <v>8</v>
      </c>
      <c r="BF1078" s="29" t="s">
        <v>8</v>
      </c>
      <c r="BG1078" s="29" t="s">
        <v>8</v>
      </c>
      <c r="BH1078" s="29" t="s">
        <v>8</v>
      </c>
      <c r="BI1078" s="29" t="s">
        <v>8</v>
      </c>
      <c r="BJ1078" s="29" t="s">
        <v>8</v>
      </c>
      <c r="BK1078" s="29" t="s">
        <v>8</v>
      </c>
      <c r="BL1078" s="29" t="s">
        <v>8</v>
      </c>
      <c r="BM1078" s="29" t="s">
        <v>8</v>
      </c>
      <c r="BN1078" s="29" t="s">
        <v>8</v>
      </c>
      <c r="BO1078" s="29" t="s">
        <v>8</v>
      </c>
      <c r="BP1078" s="29" t="s">
        <v>8</v>
      </c>
      <c r="BQ1078" s="29">
        <v>2</v>
      </c>
      <c r="BR1078" s="29" t="s">
        <v>8</v>
      </c>
      <c r="BS1078" s="29" t="s">
        <v>3505</v>
      </c>
      <c r="BT1078" s="29" t="b">
        <v>0</v>
      </c>
      <c r="BU1078" s="29" t="b">
        <v>0</v>
      </c>
      <c r="BV1078" s="29" t="b">
        <v>0</v>
      </c>
      <c r="BW1078" s="29" t="b">
        <v>0</v>
      </c>
      <c r="BX1078" s="29" t="b">
        <v>0</v>
      </c>
      <c r="BY1078" s="29" t="b">
        <v>1</v>
      </c>
      <c r="BZ1078" s="29" t="b">
        <v>0</v>
      </c>
      <c r="CA1078" s="29" t="b">
        <v>1</v>
      </c>
      <c r="CB1078" s="29">
        <v>1</v>
      </c>
      <c r="CC1078" s="29" t="s">
        <v>19489</v>
      </c>
      <c r="CD1078" s="29" t="s">
        <v>19490</v>
      </c>
      <c r="CE1078" s="29" t="s">
        <v>19491</v>
      </c>
      <c r="CF1078" s="29" t="s">
        <v>19492</v>
      </c>
    </row>
    <row r="1079" spans="1:84" x14ac:dyDescent="0.25">
      <c r="A1079" s="29" t="s">
        <v>19493</v>
      </c>
      <c r="B1079" s="29">
        <v>310410946642114</v>
      </c>
      <c r="C1079" s="29">
        <v>8.9014103279466398E+19</v>
      </c>
      <c r="D1079" s="29">
        <v>353118084379430</v>
      </c>
      <c r="E1079" s="29">
        <v>22</v>
      </c>
      <c r="F1079" s="29">
        <v>11</v>
      </c>
      <c r="G1079" s="29">
        <v>1717</v>
      </c>
      <c r="H1079" s="29">
        <v>1717</v>
      </c>
      <c r="I1079" s="29" t="s">
        <v>19494</v>
      </c>
      <c r="J1079" s="29" t="s">
        <v>19495</v>
      </c>
      <c r="K1079" s="50">
        <v>2.37693561305597E+16</v>
      </c>
      <c r="L1079" s="50">
        <v>9043129289437900</v>
      </c>
      <c r="M1079" s="50">
        <v>-5.0643694925255696E+16</v>
      </c>
      <c r="N1079" s="29" t="s">
        <v>18972</v>
      </c>
      <c r="O1079" s="29">
        <v>3</v>
      </c>
      <c r="P1079" s="29">
        <v>1</v>
      </c>
      <c r="Q1079" s="29" t="s">
        <v>8</v>
      </c>
      <c r="R1079" s="29" t="s">
        <v>8</v>
      </c>
      <c r="S1079" s="29" t="s">
        <v>8</v>
      </c>
      <c r="T1079" s="29" t="s">
        <v>8</v>
      </c>
      <c r="U1079" s="29" t="s">
        <v>8</v>
      </c>
      <c r="V1079" s="29" t="s">
        <v>8</v>
      </c>
      <c r="W1079" s="29" t="s">
        <v>8</v>
      </c>
      <c r="X1079" s="29" t="s">
        <v>8</v>
      </c>
      <c r="Y1079" s="29" t="s">
        <v>8</v>
      </c>
      <c r="Z1079" s="29" t="s">
        <v>8</v>
      </c>
      <c r="AA1079" s="29" t="s">
        <v>8</v>
      </c>
      <c r="AB1079" s="29" t="s">
        <v>8</v>
      </c>
      <c r="AC1079" s="29" t="s">
        <v>8</v>
      </c>
      <c r="AD1079" s="29" t="s">
        <v>8</v>
      </c>
      <c r="AE1079" s="29" t="s">
        <v>8</v>
      </c>
      <c r="AF1079" s="29" t="s">
        <v>8</v>
      </c>
      <c r="AG1079" s="29" t="s">
        <v>8</v>
      </c>
      <c r="AH1079" s="29" t="s">
        <v>8</v>
      </c>
      <c r="AI1079" s="29" t="s">
        <v>8</v>
      </c>
      <c r="AJ1079" s="29" t="s">
        <v>8</v>
      </c>
      <c r="AK1079" s="29" t="s">
        <v>8</v>
      </c>
      <c r="AL1079" s="29" t="s">
        <v>8</v>
      </c>
      <c r="AM1079" s="29" t="s">
        <v>8</v>
      </c>
      <c r="AN1079" s="29" t="s">
        <v>8</v>
      </c>
      <c r="AO1079" s="29" t="s">
        <v>8</v>
      </c>
      <c r="AP1079" s="29" t="s">
        <v>8</v>
      </c>
      <c r="AQ1079" s="29" t="s">
        <v>8</v>
      </c>
      <c r="AR1079" s="29" t="s">
        <v>8</v>
      </c>
      <c r="AS1079" s="29" t="s">
        <v>8</v>
      </c>
      <c r="AT1079" s="29" t="s">
        <v>8</v>
      </c>
      <c r="AU1079" s="29" t="s">
        <v>8</v>
      </c>
      <c r="AV1079" s="29" t="s">
        <v>8</v>
      </c>
      <c r="AW1079" s="29" t="s">
        <v>8</v>
      </c>
      <c r="AX1079" s="29" t="s">
        <v>8</v>
      </c>
      <c r="AY1079" s="29" t="s">
        <v>8</v>
      </c>
      <c r="AZ1079" s="29" t="s">
        <v>8</v>
      </c>
      <c r="BA1079" s="29" t="s">
        <v>8</v>
      </c>
      <c r="BB1079" s="29" t="s">
        <v>8</v>
      </c>
      <c r="BC1079" s="29" t="s">
        <v>8</v>
      </c>
      <c r="BD1079" s="29" t="s">
        <v>8</v>
      </c>
      <c r="BE1079" s="29" t="s">
        <v>8</v>
      </c>
      <c r="BF1079" s="29" t="s">
        <v>8</v>
      </c>
      <c r="BG1079" s="29" t="s">
        <v>8</v>
      </c>
      <c r="BH1079" s="29" t="s">
        <v>8</v>
      </c>
      <c r="BI1079" s="29" t="s">
        <v>8</v>
      </c>
      <c r="BJ1079" s="29" t="s">
        <v>8</v>
      </c>
      <c r="BK1079" s="29" t="s">
        <v>8</v>
      </c>
      <c r="BL1079" s="29" t="s">
        <v>8</v>
      </c>
      <c r="BM1079" s="29" t="s">
        <v>8</v>
      </c>
      <c r="BN1079" s="29" t="s">
        <v>8</v>
      </c>
      <c r="BO1079" s="29" t="s">
        <v>8</v>
      </c>
      <c r="BP1079" s="29" t="s">
        <v>8</v>
      </c>
      <c r="BQ1079" s="29">
        <v>1</v>
      </c>
      <c r="BR1079" s="29" t="s">
        <v>8</v>
      </c>
      <c r="BS1079" s="29" t="s">
        <v>6560</v>
      </c>
      <c r="BT1079" s="29" t="b">
        <v>0</v>
      </c>
      <c r="BU1079" s="29" t="b">
        <v>0</v>
      </c>
      <c r="BV1079" s="29" t="b">
        <v>0</v>
      </c>
      <c r="BW1079" s="29" t="b">
        <v>0</v>
      </c>
      <c r="BX1079" s="29" t="b">
        <v>0</v>
      </c>
      <c r="BY1079" s="29" t="b">
        <v>1</v>
      </c>
      <c r="BZ1079" s="29" t="b">
        <v>0</v>
      </c>
      <c r="CA1079" s="29" t="b">
        <v>1</v>
      </c>
      <c r="CB1079" s="29">
        <v>1</v>
      </c>
      <c r="CC1079" s="29" t="s">
        <v>19496</v>
      </c>
      <c r="CD1079" s="29" t="s">
        <v>19497</v>
      </c>
      <c r="CE1079" s="29" t="s">
        <v>19498</v>
      </c>
      <c r="CF1079" s="29" t="s">
        <v>19499</v>
      </c>
    </row>
    <row r="1080" spans="1:84" x14ac:dyDescent="0.25">
      <c r="A1080" s="29" t="s">
        <v>19500</v>
      </c>
      <c r="B1080" s="29">
        <v>310410946642114</v>
      </c>
      <c r="C1080" s="29">
        <v>8.9014103279466398E+19</v>
      </c>
      <c r="D1080" s="29">
        <v>353118084379430</v>
      </c>
      <c r="E1080" s="29">
        <v>22</v>
      </c>
      <c r="F1080" s="29">
        <v>11</v>
      </c>
      <c r="G1080" s="29">
        <v>1718</v>
      </c>
      <c r="H1080" s="29">
        <v>1718</v>
      </c>
      <c r="I1080" s="29" t="s">
        <v>19501</v>
      </c>
      <c r="J1080" s="29" t="s">
        <v>19502</v>
      </c>
      <c r="K1080" s="50">
        <v>2.37703645783056E+16</v>
      </c>
      <c r="L1080" s="50">
        <v>9043023672237590</v>
      </c>
      <c r="M1080" s="50">
        <v>-3888007401660330</v>
      </c>
      <c r="N1080" s="29" t="s">
        <v>18972</v>
      </c>
      <c r="O1080" s="29">
        <v>3</v>
      </c>
      <c r="P1080" s="29">
        <v>1</v>
      </c>
      <c r="Q1080" s="29" t="s">
        <v>8</v>
      </c>
      <c r="R1080" s="29" t="s">
        <v>8</v>
      </c>
      <c r="S1080" s="29" t="s">
        <v>8</v>
      </c>
      <c r="T1080" s="29" t="s">
        <v>8</v>
      </c>
      <c r="U1080" s="29" t="s">
        <v>8</v>
      </c>
      <c r="V1080" s="29" t="s">
        <v>8</v>
      </c>
      <c r="W1080" s="29" t="s">
        <v>8</v>
      </c>
      <c r="X1080" s="29" t="s">
        <v>8</v>
      </c>
      <c r="Y1080" s="29" t="s">
        <v>8</v>
      </c>
      <c r="Z1080" s="29" t="s">
        <v>8</v>
      </c>
      <c r="AA1080" s="29" t="s">
        <v>8</v>
      </c>
      <c r="AB1080" s="29" t="s">
        <v>8</v>
      </c>
      <c r="AC1080" s="29" t="s">
        <v>8</v>
      </c>
      <c r="AD1080" s="29" t="s">
        <v>8</v>
      </c>
      <c r="AE1080" s="29" t="s">
        <v>8</v>
      </c>
      <c r="AF1080" s="29" t="s">
        <v>8</v>
      </c>
      <c r="AG1080" s="29" t="s">
        <v>8</v>
      </c>
      <c r="AH1080" s="29" t="s">
        <v>8</v>
      </c>
      <c r="AI1080" s="29" t="s">
        <v>8</v>
      </c>
      <c r="AJ1080" s="29" t="s">
        <v>8</v>
      </c>
      <c r="AK1080" s="29" t="s">
        <v>8</v>
      </c>
      <c r="AL1080" s="29" t="s">
        <v>8</v>
      </c>
      <c r="AM1080" s="29" t="s">
        <v>8</v>
      </c>
      <c r="AN1080" s="29" t="s">
        <v>8</v>
      </c>
      <c r="AO1080" s="29" t="s">
        <v>8</v>
      </c>
      <c r="AP1080" s="29" t="s">
        <v>8</v>
      </c>
      <c r="AQ1080" s="29" t="s">
        <v>8</v>
      </c>
      <c r="AR1080" s="29" t="s">
        <v>8</v>
      </c>
      <c r="AS1080" s="29" t="s">
        <v>8</v>
      </c>
      <c r="AT1080" s="29" t="s">
        <v>8</v>
      </c>
      <c r="AU1080" s="29" t="s">
        <v>8</v>
      </c>
      <c r="AV1080" s="29" t="s">
        <v>8</v>
      </c>
      <c r="AW1080" s="29" t="s">
        <v>8</v>
      </c>
      <c r="AX1080" s="29" t="s">
        <v>8</v>
      </c>
      <c r="AY1080" s="29" t="s">
        <v>8</v>
      </c>
      <c r="AZ1080" s="29" t="s">
        <v>8</v>
      </c>
      <c r="BA1080" s="29" t="s">
        <v>8</v>
      </c>
      <c r="BB1080" s="29" t="s">
        <v>8</v>
      </c>
      <c r="BC1080" s="29" t="s">
        <v>8</v>
      </c>
      <c r="BD1080" s="29" t="s">
        <v>8</v>
      </c>
      <c r="BE1080" s="29" t="s">
        <v>8</v>
      </c>
      <c r="BF1080" s="29" t="s">
        <v>8</v>
      </c>
      <c r="BG1080" s="29" t="s">
        <v>8</v>
      </c>
      <c r="BH1080" s="29" t="s">
        <v>8</v>
      </c>
      <c r="BI1080" s="29" t="s">
        <v>8</v>
      </c>
      <c r="BJ1080" s="29" t="s">
        <v>8</v>
      </c>
      <c r="BK1080" s="29" t="s">
        <v>8</v>
      </c>
      <c r="BL1080" s="29" t="s">
        <v>8</v>
      </c>
      <c r="BM1080" s="29" t="s">
        <v>8</v>
      </c>
      <c r="BN1080" s="29" t="s">
        <v>8</v>
      </c>
      <c r="BO1080" s="29" t="s">
        <v>8</v>
      </c>
      <c r="BP1080" s="29" t="s">
        <v>8</v>
      </c>
      <c r="BQ1080" s="29">
        <v>1</v>
      </c>
      <c r="BR1080" s="29" t="s">
        <v>8</v>
      </c>
      <c r="BS1080" s="29" t="s">
        <v>6560</v>
      </c>
      <c r="BT1080" s="29" t="b">
        <v>0</v>
      </c>
      <c r="BU1080" s="29" t="b">
        <v>0</v>
      </c>
      <c r="BV1080" s="29" t="b">
        <v>0</v>
      </c>
      <c r="BW1080" s="29" t="b">
        <v>0</v>
      </c>
      <c r="BX1080" s="29" t="b">
        <v>0</v>
      </c>
      <c r="BY1080" s="29" t="b">
        <v>1</v>
      </c>
      <c r="BZ1080" s="29" t="b">
        <v>0</v>
      </c>
      <c r="CA1080" s="29" t="b">
        <v>1</v>
      </c>
      <c r="CB1080" s="29">
        <v>1</v>
      </c>
      <c r="CC1080" s="29" t="s">
        <v>19503</v>
      </c>
      <c r="CD1080" s="29" t="s">
        <v>19504</v>
      </c>
      <c r="CE1080" s="29" t="s">
        <v>19505</v>
      </c>
      <c r="CF1080" s="29" t="s">
        <v>19506</v>
      </c>
    </row>
  </sheetData>
  <autoFilter ref="A1:CF115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9"/>
  <sheetViews>
    <sheetView workbookViewId="0">
      <pane ySplit="1" topLeftCell="A2" activePane="bottomLeft" state="frozen"/>
      <selection pane="bottomLeft" activeCell="A11" sqref="A11"/>
    </sheetView>
  </sheetViews>
  <sheetFormatPr defaultColWidth="15.140625" defaultRowHeight="15" customHeight="1" x14ac:dyDescent="0.25"/>
  <cols>
    <col min="1" max="1" width="37.140625" customWidth="1"/>
    <col min="8" max="8" width="15.140625" style="31"/>
  </cols>
  <sheetData>
    <row r="1" spans="1:42" s="29" customFormat="1" x14ac:dyDescent="0.25">
      <c r="A1" s="29" t="s">
        <v>12</v>
      </c>
      <c r="B1" s="29" t="s">
        <v>13</v>
      </c>
      <c r="C1" s="29" t="s">
        <v>14</v>
      </c>
      <c r="D1" s="29" t="s">
        <v>0</v>
      </c>
      <c r="E1" s="29" t="s">
        <v>1848</v>
      </c>
      <c r="F1" s="29" t="s">
        <v>1849</v>
      </c>
      <c r="G1" s="29" t="s">
        <v>1850</v>
      </c>
      <c r="H1" s="29" t="s">
        <v>1851</v>
      </c>
      <c r="I1" s="29" t="s">
        <v>1852</v>
      </c>
      <c r="J1" s="29" t="s">
        <v>1853</v>
      </c>
      <c r="K1" s="29" t="s">
        <v>1854</v>
      </c>
      <c r="L1" s="29" t="s">
        <v>1855</v>
      </c>
      <c r="M1" s="29" t="s">
        <v>1856</v>
      </c>
      <c r="N1" s="29" t="s">
        <v>1857</v>
      </c>
      <c r="O1" s="29" t="s">
        <v>1858</v>
      </c>
      <c r="P1" s="29" t="s">
        <v>1859</v>
      </c>
      <c r="Q1" s="29" t="s">
        <v>1860</v>
      </c>
      <c r="R1" s="29" t="s">
        <v>1861</v>
      </c>
      <c r="S1" s="29" t="s">
        <v>1862</v>
      </c>
      <c r="T1" s="29" t="s">
        <v>1863</v>
      </c>
      <c r="U1" s="29" t="s">
        <v>1864</v>
      </c>
      <c r="V1" s="29" t="s">
        <v>1865</v>
      </c>
      <c r="W1" s="29" t="s">
        <v>1866</v>
      </c>
      <c r="X1" s="29" t="s">
        <v>1867</v>
      </c>
      <c r="Y1" s="29" t="s">
        <v>1868</v>
      </c>
      <c r="Z1" s="29" t="s">
        <v>1869</v>
      </c>
      <c r="AA1" s="29" t="s">
        <v>1870</v>
      </c>
      <c r="AB1" s="29" t="s">
        <v>1871</v>
      </c>
      <c r="AC1" s="29" t="s">
        <v>1872</v>
      </c>
      <c r="AD1" s="29" t="s">
        <v>1873</v>
      </c>
      <c r="AE1" s="29" t="s">
        <v>1874</v>
      </c>
      <c r="AF1" s="29" t="s">
        <v>1875</v>
      </c>
      <c r="AG1" s="29" t="s">
        <v>1876</v>
      </c>
      <c r="AH1" s="29" t="s">
        <v>1877</v>
      </c>
      <c r="AI1" s="29" t="s">
        <v>1878</v>
      </c>
      <c r="AJ1" s="29" t="s">
        <v>1879</v>
      </c>
      <c r="AK1" s="29" t="s">
        <v>1880</v>
      </c>
      <c r="AL1" s="29" t="s">
        <v>1881</v>
      </c>
      <c r="AM1" s="29" t="s">
        <v>15</v>
      </c>
      <c r="AN1" s="29" t="s">
        <v>1</v>
      </c>
      <c r="AO1" s="29" t="s">
        <v>2</v>
      </c>
      <c r="AP1" s="29" t="s">
        <v>3</v>
      </c>
    </row>
    <row r="2" spans="1:42" s="29" customFormat="1" x14ac:dyDescent="0.25">
      <c r="A2" s="29" t="s">
        <v>1882</v>
      </c>
      <c r="B2" s="29">
        <v>310410928944346</v>
      </c>
      <c r="C2" s="29">
        <v>8.9014103279289401E+19</v>
      </c>
      <c r="D2" s="29">
        <v>353118081565833</v>
      </c>
      <c r="E2" s="29">
        <v>6</v>
      </c>
      <c r="F2" s="29">
        <v>1001</v>
      </c>
      <c r="G2" s="29">
        <v>1001</v>
      </c>
      <c r="H2" s="29" t="s">
        <v>1883</v>
      </c>
      <c r="I2" s="29" t="s">
        <v>1884</v>
      </c>
      <c r="J2" s="29" t="s">
        <v>1885</v>
      </c>
      <c r="K2" s="29" t="s">
        <v>8</v>
      </c>
      <c r="L2" s="29" t="s">
        <v>8</v>
      </c>
      <c r="M2" s="29" t="s">
        <v>8</v>
      </c>
      <c r="N2" s="29">
        <v>7</v>
      </c>
      <c r="O2" s="29">
        <v>10</v>
      </c>
      <c r="P2" s="29">
        <v>70</v>
      </c>
      <c r="Q2" s="29">
        <v>3</v>
      </c>
      <c r="R2" s="29">
        <v>0</v>
      </c>
      <c r="S2" s="29">
        <v>0</v>
      </c>
      <c r="T2" s="29" t="s">
        <v>19507</v>
      </c>
      <c r="U2" s="29">
        <v>6</v>
      </c>
      <c r="V2" s="29">
        <v>1</v>
      </c>
      <c r="W2" s="29">
        <v>6</v>
      </c>
      <c r="X2" s="29">
        <v>3</v>
      </c>
      <c r="Y2" s="29">
        <v>0</v>
      </c>
      <c r="Z2" s="29">
        <v>0</v>
      </c>
      <c r="AA2" s="29" t="s">
        <v>19507</v>
      </c>
      <c r="AB2" s="29">
        <v>0</v>
      </c>
      <c r="AC2" s="29" t="s">
        <v>8</v>
      </c>
      <c r="AD2" s="29" t="s">
        <v>8</v>
      </c>
      <c r="AE2" s="29" t="s">
        <v>8</v>
      </c>
      <c r="AF2" s="29" t="s">
        <v>8</v>
      </c>
      <c r="AG2" s="29" t="s">
        <v>8</v>
      </c>
      <c r="AH2" s="29" t="s">
        <v>8</v>
      </c>
      <c r="AI2" s="29" t="s">
        <v>8</v>
      </c>
      <c r="AJ2" s="29" t="s">
        <v>8</v>
      </c>
      <c r="AK2" s="29">
        <v>0</v>
      </c>
      <c r="AL2" s="29" t="s">
        <v>1886</v>
      </c>
      <c r="AM2" s="29" t="s">
        <v>1887</v>
      </c>
      <c r="AN2" s="29" t="s">
        <v>1888</v>
      </c>
      <c r="AO2" s="29" t="s">
        <v>1889</v>
      </c>
      <c r="AP2" s="29" t="s">
        <v>1890</v>
      </c>
    </row>
    <row r="3" spans="1:42" s="29" customFormat="1" x14ac:dyDescent="0.25">
      <c r="A3" s="29" t="s">
        <v>1891</v>
      </c>
      <c r="B3" s="29">
        <v>310410928944346</v>
      </c>
      <c r="C3" s="29">
        <v>8.9014103279289401E+19</v>
      </c>
      <c r="D3" s="29">
        <v>353118081565833</v>
      </c>
      <c r="E3" s="29">
        <v>6</v>
      </c>
      <c r="F3" s="29">
        <v>1002</v>
      </c>
      <c r="G3" s="29">
        <v>1002</v>
      </c>
      <c r="H3" s="29" t="s">
        <v>1892</v>
      </c>
      <c r="I3" s="29" t="s">
        <v>1893</v>
      </c>
      <c r="J3" s="29" t="s">
        <v>1894</v>
      </c>
      <c r="K3" s="29" t="s">
        <v>8</v>
      </c>
      <c r="L3" s="29" t="s">
        <v>8</v>
      </c>
      <c r="M3" s="29" t="s">
        <v>8</v>
      </c>
      <c r="N3" s="29">
        <v>7</v>
      </c>
      <c r="O3" s="29">
        <v>10</v>
      </c>
      <c r="P3" s="29">
        <v>70</v>
      </c>
      <c r="Q3" s="29">
        <v>3</v>
      </c>
      <c r="R3" s="29">
        <v>0</v>
      </c>
      <c r="S3" s="29">
        <v>0</v>
      </c>
      <c r="T3" s="29" t="s">
        <v>19507</v>
      </c>
      <c r="U3" s="29">
        <v>6</v>
      </c>
      <c r="V3" s="29">
        <v>1</v>
      </c>
      <c r="W3" s="29">
        <v>6</v>
      </c>
      <c r="X3" s="29">
        <v>3</v>
      </c>
      <c r="Y3" s="29">
        <v>0</v>
      </c>
      <c r="Z3" s="29">
        <v>0</v>
      </c>
      <c r="AA3" s="29" t="s">
        <v>19507</v>
      </c>
      <c r="AB3" s="29">
        <v>0</v>
      </c>
      <c r="AC3" s="29" t="s">
        <v>8</v>
      </c>
      <c r="AD3" s="29" t="s">
        <v>8</v>
      </c>
      <c r="AE3" s="29" t="s">
        <v>8</v>
      </c>
      <c r="AF3" s="29" t="s">
        <v>8</v>
      </c>
      <c r="AG3" s="29" t="s">
        <v>8</v>
      </c>
      <c r="AH3" s="29" t="s">
        <v>8</v>
      </c>
      <c r="AI3" s="29" t="s">
        <v>8</v>
      </c>
      <c r="AJ3" s="29" t="s">
        <v>8</v>
      </c>
      <c r="AK3" s="29">
        <v>0</v>
      </c>
      <c r="AL3" s="29" t="s">
        <v>1886</v>
      </c>
      <c r="AM3" s="29" t="s">
        <v>1895</v>
      </c>
      <c r="AN3" s="29" t="s">
        <v>1896</v>
      </c>
      <c r="AO3" s="29" t="s">
        <v>1897</v>
      </c>
      <c r="AP3" s="29" t="s">
        <v>1898</v>
      </c>
    </row>
    <row r="4" spans="1:42" s="29" customFormat="1" x14ac:dyDescent="0.25">
      <c r="A4" s="29" t="s">
        <v>1899</v>
      </c>
      <c r="B4" s="29">
        <v>310410928944346</v>
      </c>
      <c r="C4" s="29">
        <v>8.9014103279289401E+19</v>
      </c>
      <c r="D4" s="29">
        <v>353118081565833</v>
      </c>
      <c r="E4" s="29">
        <v>6</v>
      </c>
      <c r="F4" s="29">
        <v>1003</v>
      </c>
      <c r="G4" s="29">
        <v>1003</v>
      </c>
      <c r="H4" s="29" t="s">
        <v>1900</v>
      </c>
      <c r="I4" s="29" t="s">
        <v>1901</v>
      </c>
      <c r="J4" s="29" t="s">
        <v>1902</v>
      </c>
      <c r="K4" s="29" t="s">
        <v>8</v>
      </c>
      <c r="L4" s="29" t="s">
        <v>8</v>
      </c>
      <c r="M4" s="29" t="s">
        <v>8</v>
      </c>
      <c r="N4" s="29">
        <v>7</v>
      </c>
      <c r="O4" s="29">
        <v>10</v>
      </c>
      <c r="P4" s="29">
        <v>70</v>
      </c>
      <c r="Q4" s="29">
        <v>3</v>
      </c>
      <c r="R4" s="29">
        <v>0</v>
      </c>
      <c r="S4" s="29">
        <v>0</v>
      </c>
      <c r="T4" s="29" t="s">
        <v>19507</v>
      </c>
      <c r="U4" s="29">
        <v>6</v>
      </c>
      <c r="V4" s="29">
        <v>1</v>
      </c>
      <c r="W4" s="29">
        <v>6</v>
      </c>
      <c r="X4" s="29">
        <v>3</v>
      </c>
      <c r="Y4" s="29">
        <v>0</v>
      </c>
      <c r="Z4" s="29">
        <v>0</v>
      </c>
      <c r="AA4" s="29" t="s">
        <v>19507</v>
      </c>
      <c r="AB4" s="29">
        <v>0</v>
      </c>
      <c r="AC4" s="29" t="s">
        <v>8</v>
      </c>
      <c r="AD4" s="29" t="s">
        <v>8</v>
      </c>
      <c r="AE4" s="29" t="s">
        <v>8</v>
      </c>
      <c r="AF4" s="29" t="s">
        <v>8</v>
      </c>
      <c r="AG4" s="29" t="s">
        <v>8</v>
      </c>
      <c r="AH4" s="29" t="s">
        <v>8</v>
      </c>
      <c r="AI4" s="29" t="s">
        <v>8</v>
      </c>
      <c r="AJ4" s="29" t="s">
        <v>8</v>
      </c>
      <c r="AK4" s="29">
        <v>0</v>
      </c>
      <c r="AL4" s="29" t="s">
        <v>1886</v>
      </c>
      <c r="AM4" s="29" t="s">
        <v>1903</v>
      </c>
      <c r="AN4" s="29" t="s">
        <v>1904</v>
      </c>
      <c r="AO4" s="29" t="s">
        <v>1905</v>
      </c>
      <c r="AP4" s="29" t="s">
        <v>1906</v>
      </c>
    </row>
    <row r="5" spans="1:42" s="29" customFormat="1" x14ac:dyDescent="0.25">
      <c r="A5" s="29" t="s">
        <v>1907</v>
      </c>
      <c r="B5" s="29">
        <v>310410928944346</v>
      </c>
      <c r="C5" s="29">
        <v>8.9014103279289401E+19</v>
      </c>
      <c r="D5" s="29">
        <v>353118081565833</v>
      </c>
      <c r="E5" s="29">
        <v>7</v>
      </c>
      <c r="F5" s="29">
        <v>1006</v>
      </c>
      <c r="G5" s="29">
        <v>1006</v>
      </c>
      <c r="H5" s="29" t="s">
        <v>1908</v>
      </c>
      <c r="I5" s="29" t="s">
        <v>1909</v>
      </c>
      <c r="J5" s="29" t="s">
        <v>1910</v>
      </c>
      <c r="K5" s="29" t="s">
        <v>8</v>
      </c>
      <c r="L5" s="29" t="s">
        <v>8</v>
      </c>
      <c r="M5" s="29" t="s">
        <v>19508</v>
      </c>
      <c r="N5" s="29">
        <v>7</v>
      </c>
      <c r="O5" s="29">
        <v>1</v>
      </c>
      <c r="P5" s="29">
        <v>7</v>
      </c>
      <c r="Q5" s="29">
        <v>3</v>
      </c>
      <c r="R5" s="29">
        <v>49</v>
      </c>
      <c r="S5" s="29">
        <v>30</v>
      </c>
      <c r="T5" s="29" t="s">
        <v>19509</v>
      </c>
      <c r="U5" s="29">
        <v>6</v>
      </c>
      <c r="V5" s="29">
        <v>1</v>
      </c>
      <c r="W5" s="29">
        <v>6</v>
      </c>
      <c r="X5" s="29">
        <v>3</v>
      </c>
      <c r="Y5" s="29">
        <v>30</v>
      </c>
      <c r="Z5" s="29">
        <v>3</v>
      </c>
      <c r="AA5" s="29" t="s">
        <v>19510</v>
      </c>
      <c r="AB5" s="29">
        <v>1</v>
      </c>
      <c r="AC5" s="29">
        <v>5</v>
      </c>
      <c r="AD5" s="29">
        <v>1</v>
      </c>
      <c r="AE5" s="29">
        <v>5</v>
      </c>
      <c r="AF5" s="29">
        <v>3</v>
      </c>
      <c r="AG5" s="29">
        <v>5</v>
      </c>
      <c r="AH5" s="29">
        <v>0</v>
      </c>
      <c r="AI5" s="29" t="s">
        <v>19511</v>
      </c>
      <c r="AJ5" s="29" t="s">
        <v>8</v>
      </c>
      <c r="AK5" s="29">
        <v>0</v>
      </c>
      <c r="AL5" s="29" t="s">
        <v>1911</v>
      </c>
      <c r="AM5" s="29" t="s">
        <v>1912</v>
      </c>
      <c r="AN5" s="29" t="s">
        <v>1913</v>
      </c>
      <c r="AO5" s="29" t="s">
        <v>1914</v>
      </c>
      <c r="AP5" s="29" t="s">
        <v>1915</v>
      </c>
    </row>
    <row r="6" spans="1:42" s="29" customFormat="1" x14ac:dyDescent="0.25">
      <c r="A6" s="29" t="s">
        <v>1916</v>
      </c>
      <c r="B6" s="29">
        <v>310410928944346</v>
      </c>
      <c r="C6" s="29">
        <v>8.9014103279289401E+19</v>
      </c>
      <c r="D6" s="29">
        <v>353118081565833</v>
      </c>
      <c r="E6" s="29">
        <v>7</v>
      </c>
      <c r="F6" s="29">
        <v>1010</v>
      </c>
      <c r="G6" s="29">
        <v>1010</v>
      </c>
      <c r="H6" s="29" t="s">
        <v>1917</v>
      </c>
      <c r="I6" s="29" t="s">
        <v>1918</v>
      </c>
      <c r="J6" s="29" t="s">
        <v>1919</v>
      </c>
      <c r="K6" s="29" t="s">
        <v>8</v>
      </c>
      <c r="L6" s="29" t="s">
        <v>8</v>
      </c>
      <c r="M6" s="29" t="s">
        <v>19512</v>
      </c>
      <c r="N6" s="29">
        <v>7</v>
      </c>
      <c r="O6" s="29">
        <v>1</v>
      </c>
      <c r="P6" s="29">
        <v>7</v>
      </c>
      <c r="Q6" s="29">
        <v>3</v>
      </c>
      <c r="R6" s="29">
        <v>49</v>
      </c>
      <c r="S6" s="29">
        <v>29</v>
      </c>
      <c r="T6" s="29" t="s">
        <v>19513</v>
      </c>
      <c r="U6" s="29">
        <v>6</v>
      </c>
      <c r="V6" s="29">
        <v>1</v>
      </c>
      <c r="W6" s="29">
        <v>6</v>
      </c>
      <c r="X6" s="29">
        <v>3</v>
      </c>
      <c r="Y6" s="29">
        <v>32</v>
      </c>
      <c r="Z6" s="29">
        <v>6</v>
      </c>
      <c r="AA6" s="29" t="s">
        <v>19514</v>
      </c>
      <c r="AB6" s="29">
        <v>1</v>
      </c>
      <c r="AC6" s="29">
        <v>5</v>
      </c>
      <c r="AD6" s="29">
        <v>1</v>
      </c>
      <c r="AE6" s="29">
        <v>5</v>
      </c>
      <c r="AF6" s="29">
        <v>3</v>
      </c>
      <c r="AG6" s="29">
        <v>5</v>
      </c>
      <c r="AH6" s="29">
        <v>1</v>
      </c>
      <c r="AI6" s="29" t="s">
        <v>19515</v>
      </c>
      <c r="AJ6" s="29" t="s">
        <v>8</v>
      </c>
      <c r="AK6" s="29">
        <v>0</v>
      </c>
      <c r="AL6" s="29" t="s">
        <v>1911</v>
      </c>
      <c r="AM6" s="29" t="s">
        <v>1920</v>
      </c>
      <c r="AN6" s="29" t="s">
        <v>1921</v>
      </c>
      <c r="AO6" s="29" t="s">
        <v>1922</v>
      </c>
      <c r="AP6" s="29" t="s">
        <v>1923</v>
      </c>
    </row>
    <row r="7" spans="1:42" s="29" customFormat="1" x14ac:dyDescent="0.25">
      <c r="A7" s="29" t="s">
        <v>1924</v>
      </c>
      <c r="B7" s="29">
        <v>310410928944346</v>
      </c>
      <c r="C7" s="29">
        <v>8.9014103279289401E+19</v>
      </c>
      <c r="D7" s="29">
        <v>353118081565833</v>
      </c>
      <c r="E7" s="29">
        <v>7</v>
      </c>
      <c r="F7" s="29">
        <v>1015</v>
      </c>
      <c r="G7" s="29">
        <v>1015</v>
      </c>
      <c r="H7" s="29" t="s">
        <v>1925</v>
      </c>
      <c r="I7" s="29" t="s">
        <v>1926</v>
      </c>
      <c r="J7" s="29" t="s">
        <v>1927</v>
      </c>
      <c r="K7" s="29" t="s">
        <v>8</v>
      </c>
      <c r="L7" s="29" t="s">
        <v>8</v>
      </c>
      <c r="M7" s="29" t="s">
        <v>19516</v>
      </c>
      <c r="N7" s="29">
        <v>7</v>
      </c>
      <c r="O7" s="29">
        <v>1</v>
      </c>
      <c r="P7" s="29">
        <v>7</v>
      </c>
      <c r="Q7" s="29">
        <v>1</v>
      </c>
      <c r="R7" s="29" t="s">
        <v>8</v>
      </c>
      <c r="S7" s="29" t="s">
        <v>8</v>
      </c>
      <c r="T7" s="29" t="s">
        <v>8</v>
      </c>
      <c r="U7" s="29">
        <v>6</v>
      </c>
      <c r="V7" s="29">
        <v>1</v>
      </c>
      <c r="W7" s="29">
        <v>6</v>
      </c>
      <c r="X7" s="29">
        <v>3</v>
      </c>
      <c r="Y7" s="29">
        <v>49</v>
      </c>
      <c r="Z7" s="29">
        <v>37</v>
      </c>
      <c r="AA7" s="29" t="s">
        <v>19517</v>
      </c>
      <c r="AB7" s="29">
        <v>1</v>
      </c>
      <c r="AC7" s="29">
        <v>5</v>
      </c>
      <c r="AD7" s="29">
        <v>1</v>
      </c>
      <c r="AE7" s="29">
        <v>5</v>
      </c>
      <c r="AF7" s="29">
        <v>3</v>
      </c>
      <c r="AG7" s="29">
        <v>39</v>
      </c>
      <c r="AH7" s="29">
        <v>7</v>
      </c>
      <c r="AI7" s="29" t="s">
        <v>19518</v>
      </c>
      <c r="AJ7" s="29" t="s">
        <v>8</v>
      </c>
      <c r="AK7" s="29">
        <v>0</v>
      </c>
      <c r="AL7" s="29" t="s">
        <v>1911</v>
      </c>
      <c r="AM7" s="29" t="s">
        <v>1928</v>
      </c>
      <c r="AN7" s="29" t="s">
        <v>1929</v>
      </c>
      <c r="AO7" s="29" t="s">
        <v>1930</v>
      </c>
      <c r="AP7" s="29" t="s">
        <v>1931</v>
      </c>
    </row>
    <row r="8" spans="1:42" s="29" customFormat="1" x14ac:dyDescent="0.25">
      <c r="A8" s="29" t="s">
        <v>1932</v>
      </c>
      <c r="B8" s="29">
        <v>310410928944346</v>
      </c>
      <c r="C8" s="29">
        <v>8.9014103279289401E+19</v>
      </c>
      <c r="D8" s="29">
        <v>353118081565833</v>
      </c>
      <c r="E8" s="29">
        <v>3</v>
      </c>
      <c r="F8" s="29">
        <v>1008</v>
      </c>
      <c r="G8" s="29">
        <v>1008</v>
      </c>
      <c r="H8" s="29" t="s">
        <v>1933</v>
      </c>
      <c r="I8" s="29" t="s">
        <v>1934</v>
      </c>
      <c r="J8" s="29" t="s">
        <v>1935</v>
      </c>
      <c r="K8" s="29" t="s">
        <v>8</v>
      </c>
      <c r="L8" s="29" t="s">
        <v>8</v>
      </c>
      <c r="M8" s="29" t="s">
        <v>8</v>
      </c>
      <c r="N8" s="29">
        <v>7</v>
      </c>
      <c r="O8" s="29">
        <v>100</v>
      </c>
      <c r="P8" s="29">
        <v>700</v>
      </c>
      <c r="Q8" s="29">
        <v>3</v>
      </c>
      <c r="R8" s="29">
        <v>6</v>
      </c>
      <c r="S8" s="29">
        <v>1</v>
      </c>
      <c r="T8" s="29" t="s">
        <v>19519</v>
      </c>
      <c r="U8" s="29">
        <v>7</v>
      </c>
      <c r="V8" s="29">
        <v>10</v>
      </c>
      <c r="W8" s="29">
        <v>70</v>
      </c>
      <c r="X8" s="29">
        <v>3</v>
      </c>
      <c r="Y8" s="29">
        <v>4</v>
      </c>
      <c r="Z8" s="29">
        <v>0</v>
      </c>
      <c r="AA8" s="29" t="s">
        <v>19520</v>
      </c>
      <c r="AB8" s="29">
        <v>0</v>
      </c>
      <c r="AC8" s="29" t="s">
        <v>8</v>
      </c>
      <c r="AD8" s="29" t="s">
        <v>8</v>
      </c>
      <c r="AE8" s="29" t="s">
        <v>8</v>
      </c>
      <c r="AF8" s="29" t="s">
        <v>8</v>
      </c>
      <c r="AG8" s="29" t="s">
        <v>8</v>
      </c>
      <c r="AH8" s="29" t="s">
        <v>8</v>
      </c>
      <c r="AI8" s="29" t="s">
        <v>8</v>
      </c>
      <c r="AJ8" s="29" t="s">
        <v>8</v>
      </c>
      <c r="AK8" s="29">
        <v>0</v>
      </c>
      <c r="AL8" s="29" t="s">
        <v>1911</v>
      </c>
      <c r="AM8" s="29" t="s">
        <v>1936</v>
      </c>
      <c r="AN8" s="29" t="s">
        <v>1937</v>
      </c>
      <c r="AO8" s="29" t="s">
        <v>1938</v>
      </c>
      <c r="AP8" s="29" t="s">
        <v>1939</v>
      </c>
    </row>
    <row r="9" spans="1:42" s="29" customFormat="1" x14ac:dyDescent="0.25">
      <c r="A9" s="29" t="s">
        <v>1940</v>
      </c>
      <c r="B9" s="29">
        <v>310410928944346</v>
      </c>
      <c r="C9" s="29">
        <v>8.9014103279289401E+19</v>
      </c>
      <c r="D9" s="29">
        <v>353118081565833</v>
      </c>
      <c r="E9" s="29">
        <v>3</v>
      </c>
      <c r="F9" s="29">
        <v>1013</v>
      </c>
      <c r="G9" s="29">
        <v>1013</v>
      </c>
      <c r="H9" s="29" t="s">
        <v>1941</v>
      </c>
      <c r="I9" s="29" t="s">
        <v>1942</v>
      </c>
      <c r="J9" s="29" t="s">
        <v>1943</v>
      </c>
      <c r="K9" s="29" t="s">
        <v>8</v>
      </c>
      <c r="L9" s="29" t="s">
        <v>8</v>
      </c>
      <c r="M9" s="29" t="s">
        <v>8</v>
      </c>
      <c r="N9" s="29">
        <v>7</v>
      </c>
      <c r="O9" s="29">
        <v>100</v>
      </c>
      <c r="P9" s="29">
        <v>700</v>
      </c>
      <c r="Q9" s="29">
        <v>3</v>
      </c>
      <c r="R9" s="29">
        <v>10</v>
      </c>
      <c r="S9" s="29">
        <v>1</v>
      </c>
      <c r="T9" s="29" t="s">
        <v>19521</v>
      </c>
      <c r="U9" s="29">
        <v>7</v>
      </c>
      <c r="V9" s="29">
        <v>10</v>
      </c>
      <c r="W9" s="29">
        <v>70</v>
      </c>
      <c r="X9" s="29">
        <v>3</v>
      </c>
      <c r="Y9" s="29">
        <v>0</v>
      </c>
      <c r="Z9" s="29">
        <v>0</v>
      </c>
      <c r="AA9" s="29" t="s">
        <v>19507</v>
      </c>
      <c r="AB9" s="29">
        <v>0</v>
      </c>
      <c r="AC9" s="29" t="s">
        <v>8</v>
      </c>
      <c r="AD9" s="29" t="s">
        <v>8</v>
      </c>
      <c r="AE9" s="29" t="s">
        <v>8</v>
      </c>
      <c r="AF9" s="29" t="s">
        <v>8</v>
      </c>
      <c r="AG9" s="29" t="s">
        <v>8</v>
      </c>
      <c r="AH9" s="29" t="s">
        <v>8</v>
      </c>
      <c r="AI9" s="29" t="s">
        <v>8</v>
      </c>
      <c r="AJ9" s="29" t="s">
        <v>8</v>
      </c>
      <c r="AK9" s="29">
        <v>0</v>
      </c>
      <c r="AL9" s="29" t="s">
        <v>1911</v>
      </c>
      <c r="AM9" s="29" t="s">
        <v>1944</v>
      </c>
      <c r="AN9" s="29" t="s">
        <v>1945</v>
      </c>
      <c r="AO9" s="29" t="s">
        <v>1946</v>
      </c>
      <c r="AP9" s="29" t="s">
        <v>1947</v>
      </c>
    </row>
    <row r="10" spans="1:42" s="29" customFormat="1" x14ac:dyDescent="0.25">
      <c r="A10" s="29" t="s">
        <v>1948</v>
      </c>
      <c r="B10" s="29">
        <v>310410928944346</v>
      </c>
      <c r="C10" s="29">
        <v>8.9014103279289401E+19</v>
      </c>
      <c r="D10" s="29">
        <v>353118081565833</v>
      </c>
      <c r="E10" s="29">
        <v>1</v>
      </c>
      <c r="F10" s="29">
        <v>1007</v>
      </c>
      <c r="G10" s="29">
        <v>1007</v>
      </c>
      <c r="H10" s="29" t="s">
        <v>1949</v>
      </c>
      <c r="I10" s="29" t="s">
        <v>1950</v>
      </c>
      <c r="J10" s="29" t="s">
        <v>1951</v>
      </c>
      <c r="K10" s="29" t="s">
        <v>8</v>
      </c>
      <c r="L10" s="29" t="s">
        <v>8</v>
      </c>
      <c r="M10" s="29" t="s">
        <v>8</v>
      </c>
      <c r="N10" s="29">
        <v>4</v>
      </c>
      <c r="O10" s="29">
        <v>1</v>
      </c>
      <c r="P10" s="29">
        <v>4</v>
      </c>
      <c r="Q10" s="29">
        <v>3</v>
      </c>
      <c r="R10" s="29">
        <v>28</v>
      </c>
      <c r="S10" s="29">
        <v>3</v>
      </c>
      <c r="T10" s="29" t="s">
        <v>19522</v>
      </c>
      <c r="U10" s="29">
        <v>3</v>
      </c>
      <c r="V10" s="29">
        <v>1</v>
      </c>
      <c r="W10" s="29">
        <v>3</v>
      </c>
      <c r="X10" s="29">
        <v>3</v>
      </c>
      <c r="Y10" s="29">
        <v>6</v>
      </c>
      <c r="Z10" s="29">
        <v>0</v>
      </c>
      <c r="AA10" s="29" t="s">
        <v>19515</v>
      </c>
      <c r="AB10" s="29">
        <v>0</v>
      </c>
      <c r="AC10" s="29" t="s">
        <v>8</v>
      </c>
      <c r="AD10" s="29" t="s">
        <v>8</v>
      </c>
      <c r="AE10" s="29" t="s">
        <v>8</v>
      </c>
      <c r="AF10" s="29" t="s">
        <v>8</v>
      </c>
      <c r="AG10" s="29" t="s">
        <v>8</v>
      </c>
      <c r="AH10" s="29" t="s">
        <v>8</v>
      </c>
      <c r="AI10" s="29" t="s">
        <v>8</v>
      </c>
      <c r="AJ10" s="29" t="s">
        <v>8</v>
      </c>
      <c r="AK10" s="29">
        <v>0</v>
      </c>
      <c r="AL10" s="29" t="s">
        <v>1911</v>
      </c>
      <c r="AM10" s="29" t="s">
        <v>1952</v>
      </c>
      <c r="AN10" s="29" t="s">
        <v>1953</v>
      </c>
      <c r="AO10" s="29" t="s">
        <v>1954</v>
      </c>
      <c r="AP10" s="29" t="s">
        <v>1955</v>
      </c>
    </row>
    <row r="11" spans="1:42" s="29" customFormat="1" x14ac:dyDescent="0.25">
      <c r="A11" s="29" t="s">
        <v>1956</v>
      </c>
      <c r="B11" s="29">
        <v>310410928944346</v>
      </c>
      <c r="C11" s="29">
        <v>8.9014103279289401E+19</v>
      </c>
      <c r="D11" s="29">
        <v>353118081565833</v>
      </c>
      <c r="E11" s="29">
        <v>1</v>
      </c>
      <c r="F11" s="29">
        <v>1014</v>
      </c>
      <c r="G11" s="29">
        <v>1014</v>
      </c>
      <c r="H11" s="29" t="s">
        <v>1957</v>
      </c>
      <c r="I11" s="29" t="s">
        <v>1958</v>
      </c>
      <c r="J11" s="29" t="s">
        <v>1959</v>
      </c>
      <c r="K11" s="29" t="s">
        <v>8</v>
      </c>
      <c r="L11" s="29" t="s">
        <v>8</v>
      </c>
      <c r="M11" s="29" t="s">
        <v>8</v>
      </c>
      <c r="N11" s="29">
        <v>4</v>
      </c>
      <c r="O11" s="29">
        <v>1</v>
      </c>
      <c r="P11" s="29">
        <v>4</v>
      </c>
      <c r="Q11" s="29">
        <v>3</v>
      </c>
      <c r="R11" s="29">
        <v>32</v>
      </c>
      <c r="S11" s="29">
        <v>6</v>
      </c>
      <c r="T11" s="29" t="s">
        <v>19514</v>
      </c>
      <c r="U11" s="29">
        <v>3</v>
      </c>
      <c r="V11" s="29">
        <v>1</v>
      </c>
      <c r="W11" s="29">
        <v>3</v>
      </c>
      <c r="X11" s="29">
        <v>3</v>
      </c>
      <c r="Y11" s="29">
        <v>9</v>
      </c>
      <c r="Z11" s="29">
        <v>1</v>
      </c>
      <c r="AA11" s="29" t="s">
        <v>19523</v>
      </c>
      <c r="AB11" s="29">
        <v>0</v>
      </c>
      <c r="AC11" s="29" t="s">
        <v>8</v>
      </c>
      <c r="AD11" s="29" t="s">
        <v>8</v>
      </c>
      <c r="AE11" s="29" t="s">
        <v>8</v>
      </c>
      <c r="AF11" s="29" t="s">
        <v>8</v>
      </c>
      <c r="AG11" s="29" t="s">
        <v>8</v>
      </c>
      <c r="AH11" s="29" t="s">
        <v>8</v>
      </c>
      <c r="AI11" s="29" t="s">
        <v>8</v>
      </c>
      <c r="AJ11" s="29" t="s">
        <v>8</v>
      </c>
      <c r="AK11" s="29">
        <v>0</v>
      </c>
      <c r="AL11" s="29" t="s">
        <v>1911</v>
      </c>
      <c r="AM11" s="29" t="s">
        <v>1960</v>
      </c>
      <c r="AN11" s="29" t="s">
        <v>1961</v>
      </c>
      <c r="AO11" s="29" t="s">
        <v>1962</v>
      </c>
      <c r="AP11" s="29" t="s">
        <v>1963</v>
      </c>
    </row>
    <row r="12" spans="1:42" s="29" customFormat="1" x14ac:dyDescent="0.25">
      <c r="A12" s="29" t="s">
        <v>1964</v>
      </c>
      <c r="B12" s="29">
        <v>310410928944346</v>
      </c>
      <c r="C12" s="29">
        <v>8.9014103279289401E+19</v>
      </c>
      <c r="D12" s="29">
        <v>353118081565833</v>
      </c>
      <c r="E12" s="29">
        <v>8</v>
      </c>
      <c r="F12" s="29">
        <v>1004</v>
      </c>
      <c r="G12" s="29">
        <v>1004</v>
      </c>
      <c r="H12" s="29" t="s">
        <v>1965</v>
      </c>
      <c r="I12" s="29" t="s">
        <v>1966</v>
      </c>
      <c r="J12" s="29" t="s">
        <v>1967</v>
      </c>
      <c r="K12" s="29" t="s">
        <v>8</v>
      </c>
      <c r="L12" s="29" t="s">
        <v>8</v>
      </c>
      <c r="M12" s="29" t="s">
        <v>8</v>
      </c>
      <c r="N12" s="29">
        <v>7</v>
      </c>
      <c r="O12" s="29">
        <v>100</v>
      </c>
      <c r="P12" s="29">
        <v>700</v>
      </c>
      <c r="Q12" s="29">
        <v>3</v>
      </c>
      <c r="R12" s="29">
        <v>35</v>
      </c>
      <c r="S12" s="29">
        <v>44</v>
      </c>
      <c r="T12" s="29" t="s">
        <v>19524</v>
      </c>
      <c r="U12" s="29">
        <v>7</v>
      </c>
      <c r="V12" s="29">
        <v>10</v>
      </c>
      <c r="W12" s="29">
        <v>70</v>
      </c>
      <c r="X12" s="29">
        <v>3</v>
      </c>
      <c r="Y12" s="29">
        <v>33</v>
      </c>
      <c r="Z12" s="29">
        <v>10</v>
      </c>
      <c r="AA12" s="29" t="s">
        <v>19525</v>
      </c>
      <c r="AB12" s="29">
        <v>0</v>
      </c>
      <c r="AC12" s="29" t="s">
        <v>8</v>
      </c>
      <c r="AD12" s="29" t="s">
        <v>8</v>
      </c>
      <c r="AE12" s="29" t="s">
        <v>8</v>
      </c>
      <c r="AF12" s="29" t="s">
        <v>8</v>
      </c>
      <c r="AG12" s="29" t="s">
        <v>8</v>
      </c>
      <c r="AH12" s="29" t="s">
        <v>8</v>
      </c>
      <c r="AI12" s="29" t="s">
        <v>8</v>
      </c>
      <c r="AJ12" s="29" t="s">
        <v>8</v>
      </c>
      <c r="AK12" s="29">
        <v>0</v>
      </c>
      <c r="AL12" s="29" t="s">
        <v>1911</v>
      </c>
      <c r="AM12" s="29" t="s">
        <v>1968</v>
      </c>
      <c r="AN12" s="29" t="s">
        <v>1969</v>
      </c>
      <c r="AO12" s="29" t="s">
        <v>1970</v>
      </c>
      <c r="AP12" s="29" t="s">
        <v>1971</v>
      </c>
    </row>
    <row r="13" spans="1:42" s="29" customFormat="1" x14ac:dyDescent="0.25">
      <c r="A13" s="29" t="s">
        <v>1972</v>
      </c>
      <c r="B13" s="29">
        <v>310410928944346</v>
      </c>
      <c r="C13" s="29">
        <v>8.9014103279289401E+19</v>
      </c>
      <c r="D13" s="29">
        <v>353118081565833</v>
      </c>
      <c r="E13" s="29">
        <v>8</v>
      </c>
      <c r="F13" s="29">
        <v>1009</v>
      </c>
      <c r="G13" s="29">
        <v>1009</v>
      </c>
      <c r="H13" s="29" t="s">
        <v>1973</v>
      </c>
      <c r="I13" s="29" t="s">
        <v>1974</v>
      </c>
      <c r="J13" s="29" t="s">
        <v>1975</v>
      </c>
      <c r="K13" s="29" t="s">
        <v>8</v>
      </c>
      <c r="L13" s="29" t="s">
        <v>8</v>
      </c>
      <c r="M13" s="29" t="s">
        <v>8</v>
      </c>
      <c r="N13" s="29">
        <v>7</v>
      </c>
      <c r="O13" s="29">
        <v>100</v>
      </c>
      <c r="P13" s="29">
        <v>700</v>
      </c>
      <c r="Q13" s="29">
        <v>3</v>
      </c>
      <c r="R13" s="29">
        <v>35</v>
      </c>
      <c r="S13" s="29">
        <v>3</v>
      </c>
      <c r="T13" s="29" t="s">
        <v>19526</v>
      </c>
      <c r="U13" s="29">
        <v>7</v>
      </c>
      <c r="V13" s="29">
        <v>10</v>
      </c>
      <c r="W13" s="29">
        <v>70</v>
      </c>
      <c r="X13" s="29">
        <v>3</v>
      </c>
      <c r="Y13" s="29">
        <v>1</v>
      </c>
      <c r="Z13" s="29">
        <v>1</v>
      </c>
      <c r="AA13" s="29" t="s">
        <v>19527</v>
      </c>
      <c r="AB13" s="29">
        <v>0</v>
      </c>
      <c r="AC13" s="29" t="s">
        <v>8</v>
      </c>
      <c r="AD13" s="29" t="s">
        <v>8</v>
      </c>
      <c r="AE13" s="29" t="s">
        <v>8</v>
      </c>
      <c r="AF13" s="29" t="s">
        <v>8</v>
      </c>
      <c r="AG13" s="29" t="s">
        <v>8</v>
      </c>
      <c r="AH13" s="29" t="s">
        <v>8</v>
      </c>
      <c r="AI13" s="29" t="s">
        <v>8</v>
      </c>
      <c r="AJ13" s="29" t="s">
        <v>8</v>
      </c>
      <c r="AK13" s="29">
        <v>0</v>
      </c>
      <c r="AL13" s="29" t="s">
        <v>1911</v>
      </c>
      <c r="AM13" s="29" t="s">
        <v>1976</v>
      </c>
      <c r="AN13" s="29" t="s">
        <v>1977</v>
      </c>
      <c r="AO13" s="29" t="s">
        <v>1978</v>
      </c>
      <c r="AP13" s="29" t="s">
        <v>1979</v>
      </c>
    </row>
    <row r="14" spans="1:42" s="29" customFormat="1" x14ac:dyDescent="0.25">
      <c r="A14" s="29" t="s">
        <v>1980</v>
      </c>
      <c r="B14" s="29">
        <v>310410928944346</v>
      </c>
      <c r="C14" s="29">
        <v>8.9014103279289401E+19</v>
      </c>
      <c r="D14" s="29">
        <v>353118081565833</v>
      </c>
      <c r="E14" s="29">
        <v>8</v>
      </c>
      <c r="F14" s="29">
        <v>1012</v>
      </c>
      <c r="G14" s="29">
        <v>1012</v>
      </c>
      <c r="H14" s="29" t="s">
        <v>1981</v>
      </c>
      <c r="I14" s="29" t="s">
        <v>1982</v>
      </c>
      <c r="J14" s="29" t="s">
        <v>1983</v>
      </c>
      <c r="K14" s="29" t="s">
        <v>8</v>
      </c>
      <c r="L14" s="29" t="s">
        <v>8</v>
      </c>
      <c r="M14" s="29" t="s">
        <v>8</v>
      </c>
      <c r="N14" s="29">
        <v>7</v>
      </c>
      <c r="O14" s="29">
        <v>100</v>
      </c>
      <c r="P14" s="29">
        <v>700</v>
      </c>
      <c r="Q14" s="29">
        <v>1</v>
      </c>
      <c r="R14" s="29" t="s">
        <v>8</v>
      </c>
      <c r="S14" s="29" t="s">
        <v>8</v>
      </c>
      <c r="T14" s="29" t="s">
        <v>8</v>
      </c>
      <c r="U14" s="29">
        <v>7</v>
      </c>
      <c r="V14" s="29">
        <v>10</v>
      </c>
      <c r="W14" s="29">
        <v>70</v>
      </c>
      <c r="X14" s="29">
        <v>3</v>
      </c>
      <c r="Y14" s="29">
        <v>49</v>
      </c>
      <c r="Z14" s="29">
        <v>24</v>
      </c>
      <c r="AA14" s="29" t="s">
        <v>19528</v>
      </c>
      <c r="AB14" s="29">
        <v>0</v>
      </c>
      <c r="AC14" s="29" t="s">
        <v>8</v>
      </c>
      <c r="AD14" s="29" t="s">
        <v>8</v>
      </c>
      <c r="AE14" s="29" t="s">
        <v>8</v>
      </c>
      <c r="AF14" s="29" t="s">
        <v>8</v>
      </c>
      <c r="AG14" s="29" t="s">
        <v>8</v>
      </c>
      <c r="AH14" s="29" t="s">
        <v>8</v>
      </c>
      <c r="AI14" s="29" t="s">
        <v>8</v>
      </c>
      <c r="AJ14" s="29" t="s">
        <v>8</v>
      </c>
      <c r="AK14" s="29">
        <v>0</v>
      </c>
      <c r="AL14" s="29" t="s">
        <v>1911</v>
      </c>
      <c r="AM14" s="29" t="s">
        <v>1984</v>
      </c>
      <c r="AN14" s="29" t="s">
        <v>1985</v>
      </c>
      <c r="AO14" s="29" t="s">
        <v>1986</v>
      </c>
      <c r="AP14" s="29" t="s">
        <v>1987</v>
      </c>
    </row>
    <row r="15" spans="1:42" s="29" customFormat="1" x14ac:dyDescent="0.25">
      <c r="A15" s="29" t="s">
        <v>1988</v>
      </c>
      <c r="B15" s="29">
        <v>310410928944346</v>
      </c>
      <c r="C15" s="29">
        <v>8.9014103279289401E+19</v>
      </c>
      <c r="D15" s="29">
        <v>353118081565833</v>
      </c>
      <c r="E15" s="29">
        <v>9</v>
      </c>
      <c r="F15" s="29">
        <v>1058</v>
      </c>
      <c r="G15" s="29">
        <v>1058</v>
      </c>
      <c r="H15" s="29" t="s">
        <v>1989</v>
      </c>
      <c r="I15" s="29" t="s">
        <v>1990</v>
      </c>
      <c r="J15" s="29" t="s">
        <v>1991</v>
      </c>
      <c r="K15" s="29" t="s">
        <v>8</v>
      </c>
      <c r="L15" s="29" t="s">
        <v>8</v>
      </c>
      <c r="M15" s="29" t="s">
        <v>8</v>
      </c>
      <c r="N15" s="29">
        <v>7</v>
      </c>
      <c r="O15" s="29">
        <v>100</v>
      </c>
      <c r="P15" s="29">
        <v>700</v>
      </c>
      <c r="Q15" s="29">
        <v>3</v>
      </c>
      <c r="R15" s="29">
        <v>0</v>
      </c>
      <c r="S15" s="29">
        <v>0</v>
      </c>
      <c r="T15" s="29" t="s">
        <v>19507</v>
      </c>
      <c r="U15" s="29">
        <v>7</v>
      </c>
      <c r="V15" s="29">
        <v>10</v>
      </c>
      <c r="W15" s="29">
        <v>70</v>
      </c>
      <c r="X15" s="29">
        <v>3</v>
      </c>
      <c r="Y15" s="29">
        <v>0</v>
      </c>
      <c r="Z15" s="29">
        <v>0</v>
      </c>
      <c r="AA15" s="29" t="s">
        <v>19507</v>
      </c>
      <c r="AB15" s="29">
        <v>0</v>
      </c>
      <c r="AC15" s="29" t="s">
        <v>8</v>
      </c>
      <c r="AD15" s="29" t="s">
        <v>8</v>
      </c>
      <c r="AE15" s="29" t="s">
        <v>8</v>
      </c>
      <c r="AF15" s="29" t="s">
        <v>8</v>
      </c>
      <c r="AG15" s="29" t="s">
        <v>8</v>
      </c>
      <c r="AH15" s="29" t="s">
        <v>8</v>
      </c>
      <c r="AI15" s="29" t="s">
        <v>8</v>
      </c>
      <c r="AJ15" s="29" t="s">
        <v>8</v>
      </c>
      <c r="AK15" s="29">
        <v>0</v>
      </c>
      <c r="AL15" s="29" t="s">
        <v>1911</v>
      </c>
      <c r="AM15" s="29" t="s">
        <v>1992</v>
      </c>
      <c r="AN15" s="29" t="s">
        <v>1993</v>
      </c>
      <c r="AO15" s="29" t="s">
        <v>1994</v>
      </c>
      <c r="AP15" s="29" t="s">
        <v>1995</v>
      </c>
    </row>
    <row r="16" spans="1:42" s="29" customFormat="1" x14ac:dyDescent="0.25">
      <c r="A16" s="29" t="s">
        <v>1996</v>
      </c>
      <c r="B16" s="29">
        <v>310410928944346</v>
      </c>
      <c r="C16" s="29">
        <v>8.9014103279289401E+19</v>
      </c>
      <c r="D16" s="29">
        <v>353118081565833</v>
      </c>
      <c r="E16" s="29">
        <v>9</v>
      </c>
      <c r="F16" s="29">
        <v>1073</v>
      </c>
      <c r="G16" s="29">
        <v>1073</v>
      </c>
      <c r="H16" s="29" t="s">
        <v>1997</v>
      </c>
      <c r="I16" s="29" t="s">
        <v>1998</v>
      </c>
      <c r="J16" s="29" t="s">
        <v>1999</v>
      </c>
      <c r="K16" s="29" t="s">
        <v>8</v>
      </c>
      <c r="L16" s="29" t="s">
        <v>8</v>
      </c>
      <c r="M16" s="29" t="s">
        <v>8</v>
      </c>
      <c r="N16" s="29">
        <v>7</v>
      </c>
      <c r="O16" s="29">
        <v>100</v>
      </c>
      <c r="P16" s="29">
        <v>700</v>
      </c>
      <c r="Q16" s="29">
        <v>3</v>
      </c>
      <c r="R16" s="29">
        <v>0</v>
      </c>
      <c r="S16" s="29">
        <v>0</v>
      </c>
      <c r="T16" s="29" t="s">
        <v>19507</v>
      </c>
      <c r="U16" s="29">
        <v>7</v>
      </c>
      <c r="V16" s="29">
        <v>10</v>
      </c>
      <c r="W16" s="29">
        <v>70</v>
      </c>
      <c r="X16" s="29">
        <v>3</v>
      </c>
      <c r="Y16" s="29">
        <v>0</v>
      </c>
      <c r="Z16" s="29">
        <v>0</v>
      </c>
      <c r="AA16" s="29" t="s">
        <v>19507</v>
      </c>
      <c r="AB16" s="29">
        <v>0</v>
      </c>
      <c r="AC16" s="29" t="s">
        <v>8</v>
      </c>
      <c r="AD16" s="29" t="s">
        <v>8</v>
      </c>
      <c r="AE16" s="29" t="s">
        <v>8</v>
      </c>
      <c r="AF16" s="29" t="s">
        <v>8</v>
      </c>
      <c r="AG16" s="29" t="s">
        <v>8</v>
      </c>
      <c r="AH16" s="29" t="s">
        <v>8</v>
      </c>
      <c r="AI16" s="29" t="s">
        <v>8</v>
      </c>
      <c r="AJ16" s="29" t="s">
        <v>8</v>
      </c>
      <c r="AK16" s="29">
        <v>0</v>
      </c>
      <c r="AL16" s="29" t="s">
        <v>2000</v>
      </c>
      <c r="AM16" s="29" t="s">
        <v>2001</v>
      </c>
      <c r="AN16" s="29" t="s">
        <v>2002</v>
      </c>
      <c r="AO16" s="29" t="s">
        <v>2003</v>
      </c>
      <c r="AP16" s="29" t="s">
        <v>2004</v>
      </c>
    </row>
    <row r="17" spans="1:42" s="29" customFormat="1" x14ac:dyDescent="0.25">
      <c r="A17" s="29" t="s">
        <v>2005</v>
      </c>
      <c r="B17" s="29">
        <v>310410928944346</v>
      </c>
      <c r="C17" s="29">
        <v>8.9014103279289401E+19</v>
      </c>
      <c r="D17" s="29">
        <v>353118081565833</v>
      </c>
      <c r="E17" s="29">
        <v>9</v>
      </c>
      <c r="F17" s="29">
        <v>1056</v>
      </c>
      <c r="G17" s="29">
        <v>1056</v>
      </c>
      <c r="H17" s="29" t="s">
        <v>2006</v>
      </c>
      <c r="I17" s="29" t="s">
        <v>2007</v>
      </c>
      <c r="J17" s="29" t="s">
        <v>2008</v>
      </c>
      <c r="K17" s="29" t="s">
        <v>8</v>
      </c>
      <c r="L17" s="29" t="s">
        <v>8</v>
      </c>
      <c r="M17" s="29" t="s">
        <v>8</v>
      </c>
      <c r="N17" s="29">
        <v>7</v>
      </c>
      <c r="O17" s="29">
        <v>100</v>
      </c>
      <c r="P17" s="29">
        <v>700</v>
      </c>
      <c r="Q17" s="29">
        <v>3</v>
      </c>
      <c r="R17" s="29">
        <v>32</v>
      </c>
      <c r="S17" s="29">
        <v>6</v>
      </c>
      <c r="T17" s="29" t="s">
        <v>19514</v>
      </c>
      <c r="U17" s="29">
        <v>7</v>
      </c>
      <c r="V17" s="29">
        <v>10</v>
      </c>
      <c r="W17" s="29">
        <v>70</v>
      </c>
      <c r="X17" s="29">
        <v>3</v>
      </c>
      <c r="Y17" s="29">
        <v>3</v>
      </c>
      <c r="Z17" s="29">
        <v>0</v>
      </c>
      <c r="AA17" s="29" t="s">
        <v>19529</v>
      </c>
      <c r="AB17" s="29">
        <v>0</v>
      </c>
      <c r="AC17" s="29" t="s">
        <v>8</v>
      </c>
      <c r="AD17" s="29" t="s">
        <v>8</v>
      </c>
      <c r="AE17" s="29" t="s">
        <v>8</v>
      </c>
      <c r="AF17" s="29" t="s">
        <v>8</v>
      </c>
      <c r="AG17" s="29" t="s">
        <v>8</v>
      </c>
      <c r="AH17" s="29" t="s">
        <v>8</v>
      </c>
      <c r="AI17" s="29" t="s">
        <v>8</v>
      </c>
      <c r="AJ17" s="29" t="s">
        <v>8</v>
      </c>
      <c r="AK17" s="29">
        <v>0</v>
      </c>
      <c r="AL17" s="29" t="s">
        <v>2009</v>
      </c>
      <c r="AM17" s="29" t="s">
        <v>2010</v>
      </c>
      <c r="AN17" s="29" t="s">
        <v>2011</v>
      </c>
      <c r="AO17" s="29" t="s">
        <v>2012</v>
      </c>
      <c r="AP17" s="29" t="s">
        <v>2013</v>
      </c>
    </row>
    <row r="18" spans="1:42" s="29" customFormat="1" x14ac:dyDescent="0.25">
      <c r="A18" s="29" t="s">
        <v>2014</v>
      </c>
      <c r="B18" s="29">
        <v>310410928944346</v>
      </c>
      <c r="C18" s="29">
        <v>8.9014103279289401E+19</v>
      </c>
      <c r="D18" s="29">
        <v>353118081565833</v>
      </c>
      <c r="E18" s="29">
        <v>6</v>
      </c>
      <c r="F18" s="29">
        <v>1064</v>
      </c>
      <c r="G18" s="29">
        <v>1064</v>
      </c>
      <c r="H18" s="29" t="s">
        <v>2015</v>
      </c>
      <c r="I18" s="29" t="s">
        <v>2016</v>
      </c>
      <c r="J18" s="29" t="s">
        <v>2017</v>
      </c>
      <c r="K18" s="29" t="s">
        <v>8</v>
      </c>
      <c r="L18" s="29" t="s">
        <v>8</v>
      </c>
      <c r="M18" s="29" t="s">
        <v>8</v>
      </c>
      <c r="N18" s="29">
        <v>7</v>
      </c>
      <c r="O18" s="29">
        <v>10</v>
      </c>
      <c r="P18" s="29">
        <v>70</v>
      </c>
      <c r="Q18" s="29">
        <v>3</v>
      </c>
      <c r="R18" s="29">
        <v>0</v>
      </c>
      <c r="S18" s="29">
        <v>0</v>
      </c>
      <c r="T18" s="29" t="s">
        <v>19507</v>
      </c>
      <c r="U18" s="29">
        <v>6</v>
      </c>
      <c r="V18" s="29">
        <v>1</v>
      </c>
      <c r="W18" s="29">
        <v>6</v>
      </c>
      <c r="X18" s="29">
        <v>3</v>
      </c>
      <c r="Y18" s="29">
        <v>0</v>
      </c>
      <c r="Z18" s="29">
        <v>0</v>
      </c>
      <c r="AA18" s="29" t="s">
        <v>19507</v>
      </c>
      <c r="AB18" s="29">
        <v>0</v>
      </c>
      <c r="AC18" s="29" t="s">
        <v>8</v>
      </c>
      <c r="AD18" s="29" t="s">
        <v>8</v>
      </c>
      <c r="AE18" s="29" t="s">
        <v>8</v>
      </c>
      <c r="AF18" s="29" t="s">
        <v>8</v>
      </c>
      <c r="AG18" s="29" t="s">
        <v>8</v>
      </c>
      <c r="AH18" s="29" t="s">
        <v>8</v>
      </c>
      <c r="AI18" s="29" t="s">
        <v>8</v>
      </c>
      <c r="AJ18" s="29" t="s">
        <v>8</v>
      </c>
      <c r="AK18" s="29">
        <v>0</v>
      </c>
      <c r="AL18" s="29" t="s">
        <v>2009</v>
      </c>
      <c r="AM18" s="29" t="s">
        <v>2018</v>
      </c>
      <c r="AN18" s="29" t="s">
        <v>2019</v>
      </c>
      <c r="AO18" s="29" t="s">
        <v>2020</v>
      </c>
      <c r="AP18" s="29" t="s">
        <v>2021</v>
      </c>
    </row>
    <row r="19" spans="1:42" s="29" customFormat="1" x14ac:dyDescent="0.25">
      <c r="A19" s="29" t="s">
        <v>2022</v>
      </c>
      <c r="B19" s="29">
        <v>310410941179965</v>
      </c>
      <c r="C19" s="29">
        <v>8.9014103279411708E+19</v>
      </c>
      <c r="D19" s="29">
        <v>353118083625148</v>
      </c>
      <c r="E19" s="29">
        <v>1</v>
      </c>
      <c r="F19" s="29">
        <v>1016</v>
      </c>
      <c r="G19" s="29">
        <v>1016</v>
      </c>
      <c r="H19" s="29" t="s">
        <v>2023</v>
      </c>
      <c r="I19" s="29" t="s">
        <v>2024</v>
      </c>
      <c r="J19" s="29" t="s">
        <v>2025</v>
      </c>
      <c r="K19" s="29" t="s">
        <v>8</v>
      </c>
      <c r="L19" s="29" t="s">
        <v>8</v>
      </c>
      <c r="M19" s="29" t="s">
        <v>8</v>
      </c>
      <c r="N19" s="29">
        <v>4</v>
      </c>
      <c r="O19" s="29">
        <v>1</v>
      </c>
      <c r="P19" s="29">
        <v>4</v>
      </c>
      <c r="Q19" s="29">
        <v>3</v>
      </c>
      <c r="R19" s="29">
        <v>48</v>
      </c>
      <c r="S19" s="29">
        <v>21</v>
      </c>
      <c r="T19" s="29" t="s">
        <v>19530</v>
      </c>
      <c r="U19" s="29">
        <v>3</v>
      </c>
      <c r="V19" s="29">
        <v>1</v>
      </c>
      <c r="W19" s="29">
        <v>3</v>
      </c>
      <c r="X19" s="29">
        <v>3</v>
      </c>
      <c r="Y19" s="29">
        <v>10</v>
      </c>
      <c r="Z19" s="29">
        <v>1</v>
      </c>
      <c r="AA19" s="29" t="s">
        <v>19521</v>
      </c>
      <c r="AB19" s="29">
        <v>0</v>
      </c>
      <c r="AC19" s="29" t="s">
        <v>8</v>
      </c>
      <c r="AD19" s="29" t="s">
        <v>8</v>
      </c>
      <c r="AE19" s="29" t="s">
        <v>8</v>
      </c>
      <c r="AF19" s="29" t="s">
        <v>8</v>
      </c>
      <c r="AG19" s="29" t="s">
        <v>8</v>
      </c>
      <c r="AH19" s="29" t="s">
        <v>8</v>
      </c>
      <c r="AI19" s="29" t="s">
        <v>8</v>
      </c>
      <c r="AJ19" s="29" t="s">
        <v>8</v>
      </c>
      <c r="AK19" s="29">
        <v>0</v>
      </c>
      <c r="AL19" s="29" t="s">
        <v>2009</v>
      </c>
      <c r="AM19" s="29" t="s">
        <v>2026</v>
      </c>
      <c r="AN19" s="29" t="s">
        <v>2027</v>
      </c>
      <c r="AO19" s="29" t="s">
        <v>2028</v>
      </c>
      <c r="AP19" s="29" t="s">
        <v>2029</v>
      </c>
    </row>
    <row r="20" spans="1:42" s="29" customFormat="1" x14ac:dyDescent="0.25">
      <c r="A20" s="29" t="s">
        <v>2030</v>
      </c>
      <c r="B20" s="29">
        <v>310410941179965</v>
      </c>
      <c r="C20" s="29">
        <v>8.9014103279411708E+19</v>
      </c>
      <c r="D20" s="29">
        <v>353118083625148</v>
      </c>
      <c r="E20" s="29">
        <v>1</v>
      </c>
      <c r="F20" s="29">
        <v>1022</v>
      </c>
      <c r="G20" s="29">
        <v>1022</v>
      </c>
      <c r="H20" s="29" t="s">
        <v>2031</v>
      </c>
      <c r="I20" s="29" t="s">
        <v>2032</v>
      </c>
      <c r="J20" s="29" t="s">
        <v>2033</v>
      </c>
      <c r="K20" s="29" t="s">
        <v>8</v>
      </c>
      <c r="L20" s="29" t="s">
        <v>8</v>
      </c>
      <c r="M20" s="29" t="s">
        <v>8</v>
      </c>
      <c r="N20" s="29">
        <v>4</v>
      </c>
      <c r="O20" s="29">
        <v>1</v>
      </c>
      <c r="P20" s="29">
        <v>4</v>
      </c>
      <c r="Q20" s="29">
        <v>3</v>
      </c>
      <c r="R20" s="29">
        <v>47</v>
      </c>
      <c r="S20" s="29">
        <v>16</v>
      </c>
      <c r="T20" s="29" t="s">
        <v>19531</v>
      </c>
      <c r="U20" s="29">
        <v>3</v>
      </c>
      <c r="V20" s="29">
        <v>1</v>
      </c>
      <c r="W20" s="29">
        <v>3</v>
      </c>
      <c r="X20" s="29">
        <v>3</v>
      </c>
      <c r="Y20" s="29">
        <v>13</v>
      </c>
      <c r="Z20" s="29">
        <v>3</v>
      </c>
      <c r="AA20" s="29" t="s">
        <v>19532</v>
      </c>
      <c r="AB20" s="29">
        <v>0</v>
      </c>
      <c r="AC20" s="29" t="s">
        <v>8</v>
      </c>
      <c r="AD20" s="29" t="s">
        <v>8</v>
      </c>
      <c r="AE20" s="29" t="s">
        <v>8</v>
      </c>
      <c r="AF20" s="29" t="s">
        <v>8</v>
      </c>
      <c r="AG20" s="29" t="s">
        <v>8</v>
      </c>
      <c r="AH20" s="29" t="s">
        <v>8</v>
      </c>
      <c r="AI20" s="29" t="s">
        <v>8</v>
      </c>
      <c r="AJ20" s="29" t="s">
        <v>8</v>
      </c>
      <c r="AK20" s="29">
        <v>0</v>
      </c>
      <c r="AL20" s="29" t="s">
        <v>2009</v>
      </c>
      <c r="AM20" s="29" t="s">
        <v>2034</v>
      </c>
      <c r="AN20" s="29" t="s">
        <v>2035</v>
      </c>
      <c r="AO20" s="29" t="s">
        <v>2036</v>
      </c>
      <c r="AP20" s="29" t="s">
        <v>2037</v>
      </c>
    </row>
    <row r="21" spans="1:42" s="29" customFormat="1" x14ac:dyDescent="0.25">
      <c r="A21" s="29" t="s">
        <v>2038</v>
      </c>
      <c r="B21" s="29">
        <v>310410941179965</v>
      </c>
      <c r="C21" s="29">
        <v>8.9014103279411708E+19</v>
      </c>
      <c r="D21" s="29">
        <v>353118083625148</v>
      </c>
      <c r="E21" s="29">
        <v>8</v>
      </c>
      <c r="F21" s="29">
        <v>1020</v>
      </c>
      <c r="G21" s="29">
        <v>1020</v>
      </c>
      <c r="H21" s="29" t="s">
        <v>2039</v>
      </c>
      <c r="I21" s="29" t="s">
        <v>2040</v>
      </c>
      <c r="J21" s="29" t="s">
        <v>2041</v>
      </c>
      <c r="K21" s="29" t="s">
        <v>8</v>
      </c>
      <c r="L21" s="29" t="s">
        <v>8</v>
      </c>
      <c r="M21" s="29" t="s">
        <v>8</v>
      </c>
      <c r="N21" s="29">
        <v>7</v>
      </c>
      <c r="O21" s="29">
        <v>100</v>
      </c>
      <c r="P21" s="29">
        <v>700</v>
      </c>
      <c r="Q21" s="29">
        <v>3</v>
      </c>
      <c r="R21" s="29">
        <v>2</v>
      </c>
      <c r="S21" s="29">
        <v>0</v>
      </c>
      <c r="T21" s="29" t="s">
        <v>19527</v>
      </c>
      <c r="U21" s="29">
        <v>7</v>
      </c>
      <c r="V21" s="29">
        <v>10</v>
      </c>
      <c r="W21" s="29">
        <v>70</v>
      </c>
      <c r="X21" s="29">
        <v>3</v>
      </c>
      <c r="Y21" s="29">
        <v>0</v>
      </c>
      <c r="Z21" s="29">
        <v>0</v>
      </c>
      <c r="AA21" s="29" t="s">
        <v>19507</v>
      </c>
      <c r="AB21" s="29">
        <v>0</v>
      </c>
      <c r="AC21" s="29" t="s">
        <v>8</v>
      </c>
      <c r="AD21" s="29" t="s">
        <v>8</v>
      </c>
      <c r="AE21" s="29" t="s">
        <v>8</v>
      </c>
      <c r="AF21" s="29" t="s">
        <v>8</v>
      </c>
      <c r="AG21" s="29" t="s">
        <v>8</v>
      </c>
      <c r="AH21" s="29" t="s">
        <v>8</v>
      </c>
      <c r="AI21" s="29" t="s">
        <v>8</v>
      </c>
      <c r="AJ21" s="29" t="s">
        <v>8</v>
      </c>
      <c r="AK21" s="29">
        <v>0</v>
      </c>
      <c r="AL21" s="29" t="s">
        <v>2009</v>
      </c>
      <c r="AM21" s="29" t="s">
        <v>2042</v>
      </c>
      <c r="AN21" s="29" t="s">
        <v>2043</v>
      </c>
      <c r="AO21" s="29" t="s">
        <v>2044</v>
      </c>
      <c r="AP21" s="29" t="s">
        <v>2045</v>
      </c>
    </row>
    <row r="22" spans="1:42" s="29" customFormat="1" x14ac:dyDescent="0.25">
      <c r="A22" s="29" t="s">
        <v>2046</v>
      </c>
      <c r="B22" s="29">
        <v>310410941179965</v>
      </c>
      <c r="C22" s="29">
        <v>8.9014103279411708E+19</v>
      </c>
      <c r="D22" s="29">
        <v>353118083625148</v>
      </c>
      <c r="E22" s="29">
        <v>8</v>
      </c>
      <c r="F22" s="29">
        <v>1026</v>
      </c>
      <c r="G22" s="29">
        <v>1026</v>
      </c>
      <c r="H22" s="29" t="s">
        <v>2047</v>
      </c>
      <c r="I22" s="29" t="s">
        <v>2048</v>
      </c>
      <c r="J22" s="29" t="s">
        <v>2049</v>
      </c>
      <c r="K22" s="29" t="s">
        <v>8</v>
      </c>
      <c r="L22" s="29" t="s">
        <v>8</v>
      </c>
      <c r="M22" s="29" t="s">
        <v>8</v>
      </c>
      <c r="N22" s="29">
        <v>7</v>
      </c>
      <c r="O22" s="29">
        <v>100</v>
      </c>
      <c r="P22" s="29">
        <v>700</v>
      </c>
      <c r="Q22" s="29">
        <v>3</v>
      </c>
      <c r="R22" s="29">
        <v>43</v>
      </c>
      <c r="S22" s="29">
        <v>16</v>
      </c>
      <c r="T22" s="29" t="s">
        <v>19533</v>
      </c>
      <c r="U22" s="29">
        <v>7</v>
      </c>
      <c r="V22" s="29">
        <v>10</v>
      </c>
      <c r="W22" s="29">
        <v>70</v>
      </c>
      <c r="X22" s="29">
        <v>3</v>
      </c>
      <c r="Y22" s="29">
        <v>10</v>
      </c>
      <c r="Z22" s="29">
        <v>0</v>
      </c>
      <c r="AA22" s="29" t="s">
        <v>19534</v>
      </c>
      <c r="AB22" s="29">
        <v>0</v>
      </c>
      <c r="AC22" s="29" t="s">
        <v>8</v>
      </c>
      <c r="AD22" s="29" t="s">
        <v>8</v>
      </c>
      <c r="AE22" s="29" t="s">
        <v>8</v>
      </c>
      <c r="AF22" s="29" t="s">
        <v>8</v>
      </c>
      <c r="AG22" s="29" t="s">
        <v>8</v>
      </c>
      <c r="AH22" s="29" t="s">
        <v>8</v>
      </c>
      <c r="AI22" s="29" t="s">
        <v>8</v>
      </c>
      <c r="AJ22" s="29" t="s">
        <v>8</v>
      </c>
      <c r="AK22" s="29">
        <v>0</v>
      </c>
      <c r="AL22" s="29" t="s">
        <v>2009</v>
      </c>
      <c r="AM22" s="29" t="s">
        <v>2050</v>
      </c>
      <c r="AN22" s="29" t="s">
        <v>2051</v>
      </c>
      <c r="AO22" s="29" t="s">
        <v>2052</v>
      </c>
      <c r="AP22" s="29" t="s">
        <v>2053</v>
      </c>
    </row>
    <row r="23" spans="1:42" s="29" customFormat="1" x14ac:dyDescent="0.25">
      <c r="A23" s="29" t="s">
        <v>2054</v>
      </c>
      <c r="B23" s="29">
        <v>310410941179965</v>
      </c>
      <c r="C23" s="29">
        <v>8.9014103279411708E+19</v>
      </c>
      <c r="D23" s="29">
        <v>353118083625148</v>
      </c>
      <c r="E23" s="29">
        <v>8</v>
      </c>
      <c r="F23" s="29">
        <v>1018</v>
      </c>
      <c r="G23" s="29">
        <v>1018</v>
      </c>
      <c r="H23" s="29" t="s">
        <v>2055</v>
      </c>
      <c r="I23" s="29" t="s">
        <v>2056</v>
      </c>
      <c r="J23" s="29" t="s">
        <v>2057</v>
      </c>
      <c r="K23" s="29" t="s">
        <v>8</v>
      </c>
      <c r="L23" s="29" t="s">
        <v>8</v>
      </c>
      <c r="M23" s="29" t="s">
        <v>8</v>
      </c>
      <c r="N23" s="29">
        <v>7</v>
      </c>
      <c r="O23" s="29">
        <v>100</v>
      </c>
      <c r="P23" s="29">
        <v>700</v>
      </c>
      <c r="Q23" s="29">
        <v>3</v>
      </c>
      <c r="R23" s="29">
        <v>49</v>
      </c>
      <c r="S23" s="29">
        <v>35</v>
      </c>
      <c r="T23" s="29" t="s">
        <v>19535</v>
      </c>
      <c r="U23" s="29">
        <v>7</v>
      </c>
      <c r="V23" s="29">
        <v>10</v>
      </c>
      <c r="W23" s="29">
        <v>70</v>
      </c>
      <c r="X23" s="29">
        <v>3</v>
      </c>
      <c r="Y23" s="29">
        <v>37</v>
      </c>
      <c r="Z23" s="29">
        <v>7</v>
      </c>
      <c r="AA23" s="29" t="s">
        <v>19536</v>
      </c>
      <c r="AB23" s="29">
        <v>0</v>
      </c>
      <c r="AC23" s="29" t="s">
        <v>8</v>
      </c>
      <c r="AD23" s="29" t="s">
        <v>8</v>
      </c>
      <c r="AE23" s="29" t="s">
        <v>8</v>
      </c>
      <c r="AF23" s="29" t="s">
        <v>8</v>
      </c>
      <c r="AG23" s="29" t="s">
        <v>8</v>
      </c>
      <c r="AH23" s="29" t="s">
        <v>8</v>
      </c>
      <c r="AI23" s="29" t="s">
        <v>8</v>
      </c>
      <c r="AJ23" s="29" t="s">
        <v>8</v>
      </c>
      <c r="AK23" s="29">
        <v>0</v>
      </c>
      <c r="AL23" s="29" t="s">
        <v>2009</v>
      </c>
      <c r="AM23" s="29" t="s">
        <v>2058</v>
      </c>
      <c r="AN23" s="29" t="s">
        <v>2059</v>
      </c>
      <c r="AO23" s="29" t="s">
        <v>2060</v>
      </c>
      <c r="AP23" s="29" t="s">
        <v>2061</v>
      </c>
    </row>
    <row r="24" spans="1:42" s="29" customFormat="1" x14ac:dyDescent="0.25">
      <c r="A24" s="29" t="s">
        <v>2062</v>
      </c>
      <c r="B24" s="29">
        <v>310410941179965</v>
      </c>
      <c r="C24" s="29">
        <v>8.9014103279411708E+19</v>
      </c>
      <c r="D24" s="29">
        <v>353118083625148</v>
      </c>
      <c r="E24" s="29">
        <v>1</v>
      </c>
      <c r="F24" s="29">
        <v>1007</v>
      </c>
      <c r="G24" s="29">
        <v>1007</v>
      </c>
      <c r="H24" s="29" t="s">
        <v>2063</v>
      </c>
      <c r="I24" s="29" t="s">
        <v>2064</v>
      </c>
      <c r="J24" s="29" t="s">
        <v>2065</v>
      </c>
      <c r="K24" s="29" t="s">
        <v>8</v>
      </c>
      <c r="L24" s="29" t="s">
        <v>8</v>
      </c>
      <c r="M24" s="29" t="s">
        <v>8</v>
      </c>
      <c r="N24" s="29">
        <v>4</v>
      </c>
      <c r="O24" s="29">
        <v>1</v>
      </c>
      <c r="P24" s="29">
        <v>4</v>
      </c>
      <c r="Q24" s="29">
        <v>3</v>
      </c>
      <c r="R24" s="29">
        <v>28</v>
      </c>
      <c r="S24" s="29">
        <v>3</v>
      </c>
      <c r="T24" s="29" t="s">
        <v>19522</v>
      </c>
      <c r="U24" s="29">
        <v>3</v>
      </c>
      <c r="V24" s="29">
        <v>1</v>
      </c>
      <c r="W24" s="29">
        <v>3</v>
      </c>
      <c r="X24" s="29">
        <v>3</v>
      </c>
      <c r="Y24" s="29">
        <v>6</v>
      </c>
      <c r="Z24" s="29">
        <v>0</v>
      </c>
      <c r="AA24" s="29" t="s">
        <v>19515</v>
      </c>
      <c r="AB24" s="29">
        <v>0</v>
      </c>
      <c r="AC24" s="29" t="s">
        <v>8</v>
      </c>
      <c r="AD24" s="29" t="s">
        <v>8</v>
      </c>
      <c r="AE24" s="29" t="s">
        <v>8</v>
      </c>
      <c r="AF24" s="29" t="s">
        <v>8</v>
      </c>
      <c r="AG24" s="29" t="s">
        <v>8</v>
      </c>
      <c r="AH24" s="29" t="s">
        <v>8</v>
      </c>
      <c r="AI24" s="29" t="s">
        <v>8</v>
      </c>
      <c r="AJ24" s="29" t="s">
        <v>8</v>
      </c>
      <c r="AK24" s="29">
        <v>0</v>
      </c>
      <c r="AL24" s="29" t="s">
        <v>2009</v>
      </c>
      <c r="AM24" s="29" t="s">
        <v>2066</v>
      </c>
      <c r="AN24" s="29" t="s">
        <v>2067</v>
      </c>
      <c r="AO24" s="29" t="s">
        <v>2068</v>
      </c>
      <c r="AP24" s="29" t="s">
        <v>2069</v>
      </c>
    </row>
    <row r="25" spans="1:42" s="29" customFormat="1" x14ac:dyDescent="0.25">
      <c r="A25" s="29" t="s">
        <v>2070</v>
      </c>
      <c r="B25" s="29">
        <v>310410941179965</v>
      </c>
      <c r="C25" s="29">
        <v>8.9014103279411708E+19</v>
      </c>
      <c r="D25" s="29">
        <v>353118083625148</v>
      </c>
      <c r="E25" s="29">
        <v>1</v>
      </c>
      <c r="F25" s="29">
        <v>1014</v>
      </c>
      <c r="G25" s="29">
        <v>1014</v>
      </c>
      <c r="H25" s="29" t="s">
        <v>2071</v>
      </c>
      <c r="I25" s="29" t="s">
        <v>2072</v>
      </c>
      <c r="J25" s="29" t="s">
        <v>1975</v>
      </c>
      <c r="K25" s="29" t="s">
        <v>8</v>
      </c>
      <c r="L25" s="29" t="s">
        <v>8</v>
      </c>
      <c r="M25" s="29" t="s">
        <v>8</v>
      </c>
      <c r="N25" s="29">
        <v>4</v>
      </c>
      <c r="O25" s="29">
        <v>1</v>
      </c>
      <c r="P25" s="29">
        <v>4</v>
      </c>
      <c r="Q25" s="29">
        <v>3</v>
      </c>
      <c r="R25" s="29">
        <v>32</v>
      </c>
      <c r="S25" s="29">
        <v>6</v>
      </c>
      <c r="T25" s="29" t="s">
        <v>19514</v>
      </c>
      <c r="U25" s="29">
        <v>3</v>
      </c>
      <c r="V25" s="29">
        <v>1</v>
      </c>
      <c r="W25" s="29">
        <v>3</v>
      </c>
      <c r="X25" s="29">
        <v>3</v>
      </c>
      <c r="Y25" s="29">
        <v>9</v>
      </c>
      <c r="Z25" s="29">
        <v>1</v>
      </c>
      <c r="AA25" s="29" t="s">
        <v>19523</v>
      </c>
      <c r="AB25" s="29">
        <v>0</v>
      </c>
      <c r="AC25" s="29" t="s">
        <v>8</v>
      </c>
      <c r="AD25" s="29" t="s">
        <v>8</v>
      </c>
      <c r="AE25" s="29" t="s">
        <v>8</v>
      </c>
      <c r="AF25" s="29" t="s">
        <v>8</v>
      </c>
      <c r="AG25" s="29" t="s">
        <v>8</v>
      </c>
      <c r="AH25" s="29" t="s">
        <v>8</v>
      </c>
      <c r="AI25" s="29" t="s">
        <v>8</v>
      </c>
      <c r="AJ25" s="29" t="s">
        <v>8</v>
      </c>
      <c r="AK25" s="29">
        <v>0</v>
      </c>
      <c r="AL25" s="29" t="s">
        <v>2009</v>
      </c>
      <c r="AM25" s="29" t="s">
        <v>2073</v>
      </c>
      <c r="AN25" s="29" t="s">
        <v>2074</v>
      </c>
      <c r="AO25" s="29" t="s">
        <v>2075</v>
      </c>
      <c r="AP25" s="29" t="s">
        <v>2076</v>
      </c>
    </row>
    <row r="26" spans="1:42" s="29" customFormat="1" x14ac:dyDescent="0.25">
      <c r="A26" s="29" t="s">
        <v>2077</v>
      </c>
      <c r="B26" s="29">
        <v>310410928944346</v>
      </c>
      <c r="C26" s="29">
        <v>8.9014103279289401E+19</v>
      </c>
      <c r="D26" s="29">
        <v>353118081565833</v>
      </c>
      <c r="E26" s="29">
        <v>7</v>
      </c>
      <c r="F26" s="29">
        <v>1017</v>
      </c>
      <c r="G26" s="29">
        <v>1017</v>
      </c>
      <c r="H26" s="29" t="s">
        <v>2078</v>
      </c>
      <c r="I26" s="29" t="s">
        <v>2079</v>
      </c>
      <c r="J26" s="29" t="s">
        <v>2080</v>
      </c>
      <c r="K26" s="29" t="s">
        <v>8</v>
      </c>
      <c r="L26" s="29" t="s">
        <v>8</v>
      </c>
      <c r="M26" s="29" t="s">
        <v>19537</v>
      </c>
      <c r="N26" s="29">
        <v>7</v>
      </c>
      <c r="O26" s="29">
        <v>1</v>
      </c>
      <c r="P26" s="29">
        <v>7</v>
      </c>
      <c r="Q26" s="29">
        <v>3</v>
      </c>
      <c r="R26" s="29">
        <v>49</v>
      </c>
      <c r="S26" s="29">
        <v>44</v>
      </c>
      <c r="T26" s="29" t="s">
        <v>19538</v>
      </c>
      <c r="U26" s="29">
        <v>6</v>
      </c>
      <c r="V26" s="29">
        <v>1</v>
      </c>
      <c r="W26" s="29">
        <v>6</v>
      </c>
      <c r="X26" s="29">
        <v>3</v>
      </c>
      <c r="Y26" s="29">
        <v>46</v>
      </c>
      <c r="Z26" s="29">
        <v>14</v>
      </c>
      <c r="AA26" s="29" t="s">
        <v>19539</v>
      </c>
      <c r="AB26" s="29">
        <v>1</v>
      </c>
      <c r="AC26" s="29">
        <v>4</v>
      </c>
      <c r="AD26" s="29">
        <v>1</v>
      </c>
      <c r="AE26" s="29">
        <v>4</v>
      </c>
      <c r="AF26" s="29">
        <v>3</v>
      </c>
      <c r="AG26" s="29">
        <v>13</v>
      </c>
      <c r="AH26" s="29">
        <v>0</v>
      </c>
      <c r="AI26" s="29" t="s">
        <v>19540</v>
      </c>
      <c r="AJ26" s="29" t="s">
        <v>8</v>
      </c>
      <c r="AK26" s="29">
        <v>0</v>
      </c>
      <c r="AL26" s="29" t="s">
        <v>2009</v>
      </c>
      <c r="AM26" s="29" t="s">
        <v>2081</v>
      </c>
      <c r="AN26" s="29" t="s">
        <v>2082</v>
      </c>
      <c r="AO26" s="29" t="s">
        <v>2083</v>
      </c>
      <c r="AP26" s="29" t="s">
        <v>2084</v>
      </c>
    </row>
    <row r="27" spans="1:42" s="29" customFormat="1" x14ac:dyDescent="0.25">
      <c r="A27" s="29" t="s">
        <v>2085</v>
      </c>
      <c r="B27" s="29">
        <v>310410928944346</v>
      </c>
      <c r="C27" s="29">
        <v>8.9014103279289401E+19</v>
      </c>
      <c r="D27" s="29">
        <v>353118081565833</v>
      </c>
      <c r="E27" s="29">
        <v>7</v>
      </c>
      <c r="F27" s="29">
        <v>1028</v>
      </c>
      <c r="G27" s="29">
        <v>1028</v>
      </c>
      <c r="H27" s="29" t="s">
        <v>2086</v>
      </c>
      <c r="I27" s="29" t="s">
        <v>2087</v>
      </c>
      <c r="J27" s="29" t="s">
        <v>2088</v>
      </c>
      <c r="K27" s="29" t="s">
        <v>8</v>
      </c>
      <c r="L27" s="29" t="s">
        <v>8</v>
      </c>
      <c r="M27" s="29" t="s">
        <v>19541</v>
      </c>
      <c r="N27" s="29">
        <v>7</v>
      </c>
      <c r="O27" s="29">
        <v>1</v>
      </c>
      <c r="P27" s="29">
        <v>7</v>
      </c>
      <c r="Q27" s="29">
        <v>3</v>
      </c>
      <c r="R27" s="29">
        <v>35</v>
      </c>
      <c r="S27" s="29">
        <v>7</v>
      </c>
      <c r="T27" s="29" t="s">
        <v>19542</v>
      </c>
      <c r="U27" s="29">
        <v>6</v>
      </c>
      <c r="V27" s="29">
        <v>1</v>
      </c>
      <c r="W27" s="29">
        <v>6</v>
      </c>
      <c r="X27" s="29">
        <v>3</v>
      </c>
      <c r="Y27" s="29">
        <v>15</v>
      </c>
      <c r="Z27" s="29">
        <v>0</v>
      </c>
      <c r="AA27" s="29" t="s">
        <v>19543</v>
      </c>
      <c r="AB27" s="29">
        <v>1</v>
      </c>
      <c r="AC27" s="29">
        <v>5</v>
      </c>
      <c r="AD27" s="29">
        <v>1</v>
      </c>
      <c r="AE27" s="29">
        <v>5</v>
      </c>
      <c r="AF27" s="29">
        <v>3</v>
      </c>
      <c r="AG27" s="29">
        <v>1</v>
      </c>
      <c r="AH27" s="29">
        <v>0</v>
      </c>
      <c r="AI27" s="29" t="s">
        <v>19161</v>
      </c>
      <c r="AJ27" s="29" t="s">
        <v>8</v>
      </c>
      <c r="AK27" s="29">
        <v>0</v>
      </c>
      <c r="AL27" s="29" t="s">
        <v>2009</v>
      </c>
      <c r="AM27" s="29" t="s">
        <v>2089</v>
      </c>
      <c r="AN27" s="29" t="s">
        <v>2090</v>
      </c>
      <c r="AO27" s="29" t="s">
        <v>2091</v>
      </c>
      <c r="AP27" s="29" t="s">
        <v>2092</v>
      </c>
    </row>
    <row r="28" spans="1:42" s="29" customFormat="1" x14ac:dyDescent="0.25">
      <c r="A28" s="29" t="s">
        <v>2093</v>
      </c>
      <c r="B28" s="29">
        <v>310410928944346</v>
      </c>
      <c r="C28" s="29">
        <v>8.9014103279289401E+19</v>
      </c>
      <c r="D28" s="29">
        <v>353118081565833</v>
      </c>
      <c r="E28" s="29">
        <v>7</v>
      </c>
      <c r="F28" s="29">
        <v>1021</v>
      </c>
      <c r="G28" s="29">
        <v>1021</v>
      </c>
      <c r="H28" s="29" t="s">
        <v>2094</v>
      </c>
      <c r="I28" s="29" t="s">
        <v>2095</v>
      </c>
      <c r="J28" s="29" t="s">
        <v>2096</v>
      </c>
      <c r="K28" s="29" t="s">
        <v>8</v>
      </c>
      <c r="L28" s="29" t="s">
        <v>8</v>
      </c>
      <c r="M28" s="29" t="s">
        <v>19544</v>
      </c>
      <c r="N28" s="29">
        <v>7</v>
      </c>
      <c r="O28" s="29">
        <v>1</v>
      </c>
      <c r="P28" s="29">
        <v>7</v>
      </c>
      <c r="Q28" s="29">
        <v>3</v>
      </c>
      <c r="R28" s="29">
        <v>49</v>
      </c>
      <c r="S28" s="29">
        <v>44</v>
      </c>
      <c r="T28" s="29" t="s">
        <v>19538</v>
      </c>
      <c r="U28" s="29">
        <v>6</v>
      </c>
      <c r="V28" s="29">
        <v>1</v>
      </c>
      <c r="W28" s="29">
        <v>6</v>
      </c>
      <c r="X28" s="29">
        <v>3</v>
      </c>
      <c r="Y28" s="29">
        <v>45</v>
      </c>
      <c r="Z28" s="29">
        <v>20</v>
      </c>
      <c r="AA28" s="29" t="s">
        <v>19545</v>
      </c>
      <c r="AB28" s="29">
        <v>1</v>
      </c>
      <c r="AC28" s="29">
        <v>5</v>
      </c>
      <c r="AD28" s="29">
        <v>1</v>
      </c>
      <c r="AE28" s="29">
        <v>5</v>
      </c>
      <c r="AF28" s="29">
        <v>3</v>
      </c>
      <c r="AG28" s="29">
        <v>12</v>
      </c>
      <c r="AH28" s="29">
        <v>1</v>
      </c>
      <c r="AI28" s="29" t="s">
        <v>19546</v>
      </c>
      <c r="AJ28" s="29" t="s">
        <v>8</v>
      </c>
      <c r="AK28" s="29">
        <v>0</v>
      </c>
      <c r="AL28" s="29" t="s">
        <v>2009</v>
      </c>
      <c r="AM28" s="29" t="s">
        <v>2097</v>
      </c>
      <c r="AN28" s="29" t="s">
        <v>2098</v>
      </c>
      <c r="AO28" s="29" t="s">
        <v>2099</v>
      </c>
      <c r="AP28" s="29" t="s">
        <v>2100</v>
      </c>
    </row>
    <row r="29" spans="1:42" s="29" customFormat="1" x14ac:dyDescent="0.25">
      <c r="A29" s="29" t="s">
        <v>2101</v>
      </c>
      <c r="B29" s="29">
        <v>310410928944346</v>
      </c>
      <c r="C29" s="29">
        <v>8.9014103279289401E+19</v>
      </c>
      <c r="D29" s="29">
        <v>353118081565833</v>
      </c>
      <c r="E29" s="29">
        <v>3</v>
      </c>
      <c r="F29" s="29">
        <v>1005</v>
      </c>
      <c r="G29" s="29">
        <v>1005</v>
      </c>
      <c r="H29" s="29" t="s">
        <v>2102</v>
      </c>
      <c r="I29" s="29" t="s">
        <v>2103</v>
      </c>
      <c r="J29" s="29" t="s">
        <v>2104</v>
      </c>
      <c r="K29" s="29" t="s">
        <v>8</v>
      </c>
      <c r="L29" s="29" t="s">
        <v>8</v>
      </c>
      <c r="M29" s="29" t="s">
        <v>8</v>
      </c>
      <c r="N29" s="29">
        <v>7</v>
      </c>
      <c r="O29" s="29">
        <v>100</v>
      </c>
      <c r="P29" s="29">
        <v>700</v>
      </c>
      <c r="Q29" s="29">
        <v>3</v>
      </c>
      <c r="R29" s="29">
        <v>0</v>
      </c>
      <c r="S29" s="29">
        <v>0</v>
      </c>
      <c r="T29" s="29" t="s">
        <v>19507</v>
      </c>
      <c r="U29" s="29">
        <v>7</v>
      </c>
      <c r="V29" s="29">
        <v>10</v>
      </c>
      <c r="W29" s="29">
        <v>70</v>
      </c>
      <c r="X29" s="29">
        <v>3</v>
      </c>
      <c r="Y29" s="29">
        <v>0</v>
      </c>
      <c r="Z29" s="29">
        <v>0</v>
      </c>
      <c r="AA29" s="29" t="s">
        <v>19507</v>
      </c>
      <c r="AB29" s="29">
        <v>0</v>
      </c>
      <c r="AC29" s="29" t="s">
        <v>8</v>
      </c>
      <c r="AD29" s="29" t="s">
        <v>8</v>
      </c>
      <c r="AE29" s="29" t="s">
        <v>8</v>
      </c>
      <c r="AF29" s="29" t="s">
        <v>8</v>
      </c>
      <c r="AG29" s="29" t="s">
        <v>8</v>
      </c>
      <c r="AH29" s="29" t="s">
        <v>8</v>
      </c>
      <c r="AI29" s="29" t="s">
        <v>8</v>
      </c>
      <c r="AJ29" s="29" t="s">
        <v>8</v>
      </c>
      <c r="AK29" s="29">
        <v>0</v>
      </c>
      <c r="AL29" s="29" t="s">
        <v>2009</v>
      </c>
      <c r="AM29" s="29" t="s">
        <v>2105</v>
      </c>
      <c r="AN29" s="29" t="s">
        <v>2106</v>
      </c>
      <c r="AO29" s="29" t="s">
        <v>2107</v>
      </c>
      <c r="AP29" s="29" t="s">
        <v>2108</v>
      </c>
    </row>
    <row r="30" spans="1:42" s="29" customFormat="1" x14ac:dyDescent="0.25">
      <c r="A30" s="29" t="s">
        <v>2109</v>
      </c>
      <c r="B30" s="29">
        <v>310410928944346</v>
      </c>
      <c r="C30" s="29">
        <v>8.9014103279289401E+19</v>
      </c>
      <c r="D30" s="29">
        <v>353118081565833</v>
      </c>
      <c r="E30" s="29">
        <v>3</v>
      </c>
      <c r="F30" s="29">
        <v>1023</v>
      </c>
      <c r="G30" s="29">
        <v>1023</v>
      </c>
      <c r="H30" s="29" t="s">
        <v>2110</v>
      </c>
      <c r="I30" s="29" t="s">
        <v>2111</v>
      </c>
      <c r="J30" s="29" t="s">
        <v>2112</v>
      </c>
      <c r="K30" s="29" t="s">
        <v>8</v>
      </c>
      <c r="L30" s="29" t="s">
        <v>8</v>
      </c>
      <c r="M30" s="29" t="s">
        <v>8</v>
      </c>
      <c r="N30" s="29">
        <v>7</v>
      </c>
      <c r="O30" s="29">
        <v>100</v>
      </c>
      <c r="P30" s="29">
        <v>700</v>
      </c>
      <c r="Q30" s="29">
        <v>3</v>
      </c>
      <c r="R30" s="29">
        <v>7</v>
      </c>
      <c r="S30" s="29">
        <v>0</v>
      </c>
      <c r="T30" s="29" t="s">
        <v>19547</v>
      </c>
      <c r="U30" s="29">
        <v>7</v>
      </c>
      <c r="V30" s="29">
        <v>10</v>
      </c>
      <c r="W30" s="29">
        <v>70</v>
      </c>
      <c r="X30" s="29">
        <v>3</v>
      </c>
      <c r="Y30" s="29">
        <v>1</v>
      </c>
      <c r="Z30" s="29">
        <v>0</v>
      </c>
      <c r="AA30" s="29" t="s">
        <v>19161</v>
      </c>
      <c r="AB30" s="29">
        <v>0</v>
      </c>
      <c r="AC30" s="29" t="s">
        <v>8</v>
      </c>
      <c r="AD30" s="29" t="s">
        <v>8</v>
      </c>
      <c r="AE30" s="29" t="s">
        <v>8</v>
      </c>
      <c r="AF30" s="29" t="s">
        <v>8</v>
      </c>
      <c r="AG30" s="29" t="s">
        <v>8</v>
      </c>
      <c r="AH30" s="29" t="s">
        <v>8</v>
      </c>
      <c r="AI30" s="29" t="s">
        <v>8</v>
      </c>
      <c r="AJ30" s="29" t="s">
        <v>8</v>
      </c>
      <c r="AK30" s="29">
        <v>0</v>
      </c>
      <c r="AL30" s="29" t="s">
        <v>2009</v>
      </c>
      <c r="AM30" s="29" t="s">
        <v>2113</v>
      </c>
      <c r="AN30" s="29" t="s">
        <v>2114</v>
      </c>
      <c r="AO30" s="29" t="s">
        <v>2115</v>
      </c>
      <c r="AP30" s="29" t="s">
        <v>2116</v>
      </c>
    </row>
    <row r="31" spans="1:42" s="29" customFormat="1" x14ac:dyDescent="0.25">
      <c r="A31" s="29" t="s">
        <v>2117</v>
      </c>
      <c r="B31" s="29">
        <v>310410928944346</v>
      </c>
      <c r="C31" s="29">
        <v>8.9014103279289401E+19</v>
      </c>
      <c r="D31" s="29">
        <v>353118081565833</v>
      </c>
      <c r="E31" s="29">
        <v>3</v>
      </c>
      <c r="F31" s="29">
        <v>1027</v>
      </c>
      <c r="G31" s="29">
        <v>1027</v>
      </c>
      <c r="H31" s="29" t="s">
        <v>2118</v>
      </c>
      <c r="I31" s="29" t="s">
        <v>2119</v>
      </c>
      <c r="J31" s="29" t="s">
        <v>2120</v>
      </c>
      <c r="K31" s="29" t="s">
        <v>8</v>
      </c>
      <c r="L31" s="29" t="s">
        <v>8</v>
      </c>
      <c r="M31" s="29" t="s">
        <v>8</v>
      </c>
      <c r="N31" s="29">
        <v>7</v>
      </c>
      <c r="O31" s="29">
        <v>100</v>
      </c>
      <c r="P31" s="29">
        <v>700</v>
      </c>
      <c r="Q31" s="29">
        <v>3</v>
      </c>
      <c r="R31" s="29">
        <v>0</v>
      </c>
      <c r="S31" s="29">
        <v>2</v>
      </c>
      <c r="T31" s="29" t="s">
        <v>19527</v>
      </c>
      <c r="U31" s="29">
        <v>7</v>
      </c>
      <c r="V31" s="29">
        <v>10</v>
      </c>
      <c r="W31" s="29">
        <v>70</v>
      </c>
      <c r="X31" s="29">
        <v>3</v>
      </c>
      <c r="Y31" s="29">
        <v>0</v>
      </c>
      <c r="Z31" s="29">
        <v>0</v>
      </c>
      <c r="AA31" s="29" t="s">
        <v>19507</v>
      </c>
      <c r="AB31" s="29">
        <v>0</v>
      </c>
      <c r="AC31" s="29" t="s">
        <v>8</v>
      </c>
      <c r="AD31" s="29" t="s">
        <v>8</v>
      </c>
      <c r="AE31" s="29" t="s">
        <v>8</v>
      </c>
      <c r="AF31" s="29" t="s">
        <v>8</v>
      </c>
      <c r="AG31" s="29" t="s">
        <v>8</v>
      </c>
      <c r="AH31" s="29" t="s">
        <v>8</v>
      </c>
      <c r="AI31" s="29" t="s">
        <v>8</v>
      </c>
      <c r="AJ31" s="29" t="s">
        <v>8</v>
      </c>
      <c r="AK31" s="29">
        <v>0</v>
      </c>
      <c r="AL31" s="29" t="s">
        <v>2009</v>
      </c>
      <c r="AM31" s="29" t="s">
        <v>2121</v>
      </c>
      <c r="AN31" s="29" t="s">
        <v>2122</v>
      </c>
      <c r="AO31" s="29" t="s">
        <v>2123</v>
      </c>
      <c r="AP31" s="29" t="s">
        <v>2124</v>
      </c>
    </row>
    <row r="32" spans="1:42" s="29" customFormat="1" x14ac:dyDescent="0.25">
      <c r="A32" s="29" t="s">
        <v>2125</v>
      </c>
      <c r="B32" s="29">
        <v>310410941179965</v>
      </c>
      <c r="C32" s="29">
        <v>8.9014103279411708E+19</v>
      </c>
      <c r="D32" s="29">
        <v>353118083625148</v>
      </c>
      <c r="E32" s="29">
        <v>1</v>
      </c>
      <c r="F32" s="29">
        <v>1029</v>
      </c>
      <c r="G32" s="29">
        <v>1029</v>
      </c>
      <c r="H32" s="29" t="s">
        <v>2126</v>
      </c>
      <c r="I32" s="29" t="s">
        <v>2127</v>
      </c>
      <c r="J32" s="29" t="s">
        <v>2128</v>
      </c>
      <c r="K32" s="29" t="s">
        <v>8</v>
      </c>
      <c r="L32" s="29" t="s">
        <v>8</v>
      </c>
      <c r="M32" s="29" t="s">
        <v>8</v>
      </c>
      <c r="N32" s="29">
        <v>4</v>
      </c>
      <c r="O32" s="29">
        <v>1</v>
      </c>
      <c r="P32" s="29">
        <v>4</v>
      </c>
      <c r="Q32" s="29">
        <v>3</v>
      </c>
      <c r="R32" s="29">
        <v>49</v>
      </c>
      <c r="S32" s="29">
        <v>27</v>
      </c>
      <c r="T32" s="29" t="s">
        <v>19548</v>
      </c>
      <c r="U32" s="29">
        <v>3</v>
      </c>
      <c r="V32" s="29">
        <v>1</v>
      </c>
      <c r="W32" s="29">
        <v>3</v>
      </c>
      <c r="X32" s="29">
        <v>3</v>
      </c>
      <c r="Y32" s="29">
        <v>28</v>
      </c>
      <c r="Z32" s="29">
        <v>2</v>
      </c>
      <c r="AA32" s="29" t="s">
        <v>19522</v>
      </c>
      <c r="AB32" s="29">
        <v>0</v>
      </c>
      <c r="AC32" s="29" t="s">
        <v>8</v>
      </c>
      <c r="AD32" s="29" t="s">
        <v>8</v>
      </c>
      <c r="AE32" s="29" t="s">
        <v>8</v>
      </c>
      <c r="AF32" s="29" t="s">
        <v>8</v>
      </c>
      <c r="AG32" s="29" t="s">
        <v>8</v>
      </c>
      <c r="AH32" s="29" t="s">
        <v>8</v>
      </c>
      <c r="AI32" s="29" t="s">
        <v>8</v>
      </c>
      <c r="AJ32" s="29" t="s">
        <v>8</v>
      </c>
      <c r="AK32" s="29">
        <v>0</v>
      </c>
      <c r="AL32" s="29" t="s">
        <v>2009</v>
      </c>
      <c r="AM32" s="29" t="s">
        <v>2129</v>
      </c>
      <c r="AN32" s="29" t="s">
        <v>2130</v>
      </c>
      <c r="AO32" s="29" t="s">
        <v>2131</v>
      </c>
      <c r="AP32" s="29" t="s">
        <v>2132</v>
      </c>
    </row>
    <row r="33" spans="1:42" s="29" customFormat="1" x14ac:dyDescent="0.25">
      <c r="A33" s="29" t="s">
        <v>2133</v>
      </c>
      <c r="B33" s="29">
        <v>310410941179965</v>
      </c>
      <c r="C33" s="29">
        <v>8.9014103279411708E+19</v>
      </c>
      <c r="D33" s="29">
        <v>353118083625148</v>
      </c>
      <c r="E33" s="29">
        <v>6</v>
      </c>
      <c r="F33" s="29">
        <v>1019</v>
      </c>
      <c r="G33" s="29">
        <v>1019</v>
      </c>
      <c r="H33" s="29" t="s">
        <v>2134</v>
      </c>
      <c r="I33" s="29" t="s">
        <v>2135</v>
      </c>
      <c r="J33" s="29" t="s">
        <v>2136</v>
      </c>
      <c r="K33" s="29" t="s">
        <v>8</v>
      </c>
      <c r="L33" s="29" t="s">
        <v>8</v>
      </c>
      <c r="M33" s="29" t="s">
        <v>8</v>
      </c>
      <c r="N33" s="29">
        <v>7</v>
      </c>
      <c r="O33" s="29">
        <v>10</v>
      </c>
      <c r="P33" s="29">
        <v>70</v>
      </c>
      <c r="Q33" s="29">
        <v>3</v>
      </c>
      <c r="R33" s="29">
        <v>0</v>
      </c>
      <c r="S33" s="29">
        <v>0</v>
      </c>
      <c r="T33" s="29" t="s">
        <v>19507</v>
      </c>
      <c r="U33" s="29">
        <v>6</v>
      </c>
      <c r="V33" s="29">
        <v>1</v>
      </c>
      <c r="W33" s="29">
        <v>6</v>
      </c>
      <c r="X33" s="29">
        <v>3</v>
      </c>
      <c r="Y33" s="29">
        <v>0</v>
      </c>
      <c r="Z33" s="29">
        <v>0</v>
      </c>
      <c r="AA33" s="29" t="s">
        <v>19507</v>
      </c>
      <c r="AB33" s="29">
        <v>0</v>
      </c>
      <c r="AC33" s="29" t="s">
        <v>8</v>
      </c>
      <c r="AD33" s="29" t="s">
        <v>8</v>
      </c>
      <c r="AE33" s="29" t="s">
        <v>8</v>
      </c>
      <c r="AF33" s="29" t="s">
        <v>8</v>
      </c>
      <c r="AG33" s="29" t="s">
        <v>8</v>
      </c>
      <c r="AH33" s="29" t="s">
        <v>8</v>
      </c>
      <c r="AI33" s="29" t="s">
        <v>8</v>
      </c>
      <c r="AJ33" s="29" t="s">
        <v>8</v>
      </c>
      <c r="AK33" s="29">
        <v>0</v>
      </c>
      <c r="AL33" s="29" t="s">
        <v>2009</v>
      </c>
      <c r="AM33" s="29" t="s">
        <v>2137</v>
      </c>
      <c r="AN33" s="29" t="s">
        <v>2138</v>
      </c>
      <c r="AO33" s="29" t="s">
        <v>2139</v>
      </c>
      <c r="AP33" s="29" t="s">
        <v>2140</v>
      </c>
    </row>
    <row r="34" spans="1:42" s="29" customFormat="1" x14ac:dyDescent="0.25">
      <c r="A34" s="29" t="s">
        <v>2141</v>
      </c>
      <c r="B34" s="29">
        <v>310410941179965</v>
      </c>
      <c r="C34" s="29">
        <v>8.9014103279411708E+19</v>
      </c>
      <c r="D34" s="29">
        <v>353118083625148</v>
      </c>
      <c r="E34" s="29">
        <v>6</v>
      </c>
      <c r="F34" s="29">
        <v>1024</v>
      </c>
      <c r="G34" s="29">
        <v>1024</v>
      </c>
      <c r="H34" s="29" t="s">
        <v>2142</v>
      </c>
      <c r="I34" s="29" t="s">
        <v>2143</v>
      </c>
      <c r="J34" s="29" t="s">
        <v>2144</v>
      </c>
      <c r="K34" s="29" t="s">
        <v>8</v>
      </c>
      <c r="L34" s="29" t="s">
        <v>8</v>
      </c>
      <c r="M34" s="29" t="s">
        <v>8</v>
      </c>
      <c r="N34" s="29">
        <v>7</v>
      </c>
      <c r="O34" s="29">
        <v>10</v>
      </c>
      <c r="P34" s="29">
        <v>70</v>
      </c>
      <c r="Q34" s="29">
        <v>3</v>
      </c>
      <c r="R34" s="29">
        <v>0</v>
      </c>
      <c r="S34" s="29">
        <v>0</v>
      </c>
      <c r="T34" s="29" t="s">
        <v>19507</v>
      </c>
      <c r="U34" s="29">
        <v>6</v>
      </c>
      <c r="V34" s="29">
        <v>1</v>
      </c>
      <c r="W34" s="29">
        <v>6</v>
      </c>
      <c r="X34" s="29">
        <v>3</v>
      </c>
      <c r="Y34" s="29">
        <v>0</v>
      </c>
      <c r="Z34" s="29">
        <v>0</v>
      </c>
      <c r="AA34" s="29" t="s">
        <v>19507</v>
      </c>
      <c r="AB34" s="29">
        <v>0</v>
      </c>
      <c r="AC34" s="29" t="s">
        <v>8</v>
      </c>
      <c r="AD34" s="29" t="s">
        <v>8</v>
      </c>
      <c r="AE34" s="29" t="s">
        <v>8</v>
      </c>
      <c r="AF34" s="29" t="s">
        <v>8</v>
      </c>
      <c r="AG34" s="29" t="s">
        <v>8</v>
      </c>
      <c r="AH34" s="29" t="s">
        <v>8</v>
      </c>
      <c r="AI34" s="29" t="s">
        <v>8</v>
      </c>
      <c r="AJ34" s="29" t="s">
        <v>8</v>
      </c>
      <c r="AK34" s="29">
        <v>0</v>
      </c>
      <c r="AL34" s="29" t="s">
        <v>2009</v>
      </c>
      <c r="AM34" s="29" t="s">
        <v>2145</v>
      </c>
      <c r="AN34" s="29" t="s">
        <v>2146</v>
      </c>
      <c r="AO34" s="29" t="s">
        <v>2147</v>
      </c>
      <c r="AP34" s="29" t="s">
        <v>2148</v>
      </c>
    </row>
    <row r="35" spans="1:42" s="29" customFormat="1" x14ac:dyDescent="0.25">
      <c r="A35" s="29" t="s">
        <v>2149</v>
      </c>
      <c r="B35" s="29">
        <v>310410941179965</v>
      </c>
      <c r="C35" s="29">
        <v>8.9014103279411708E+19</v>
      </c>
      <c r="D35" s="29">
        <v>353118083625148</v>
      </c>
      <c r="E35" s="29">
        <v>6</v>
      </c>
      <c r="F35" s="29">
        <v>1025</v>
      </c>
      <c r="G35" s="29">
        <v>1025</v>
      </c>
      <c r="H35" s="29" t="s">
        <v>2150</v>
      </c>
      <c r="I35" s="29" t="s">
        <v>2151</v>
      </c>
      <c r="J35" s="29" t="s">
        <v>2152</v>
      </c>
      <c r="K35" s="29" t="s">
        <v>8</v>
      </c>
      <c r="L35" s="29" t="s">
        <v>8</v>
      </c>
      <c r="M35" s="29" t="s">
        <v>8</v>
      </c>
      <c r="N35" s="29">
        <v>7</v>
      </c>
      <c r="O35" s="29">
        <v>10</v>
      </c>
      <c r="P35" s="29">
        <v>70</v>
      </c>
      <c r="Q35" s="29">
        <v>3</v>
      </c>
      <c r="R35" s="29">
        <v>0</v>
      </c>
      <c r="S35" s="29">
        <v>0</v>
      </c>
      <c r="T35" s="29" t="s">
        <v>19507</v>
      </c>
      <c r="U35" s="29">
        <v>6</v>
      </c>
      <c r="V35" s="29">
        <v>1</v>
      </c>
      <c r="W35" s="29">
        <v>6</v>
      </c>
      <c r="X35" s="29">
        <v>3</v>
      </c>
      <c r="Y35" s="29">
        <v>0</v>
      </c>
      <c r="Z35" s="29">
        <v>0</v>
      </c>
      <c r="AA35" s="29" t="s">
        <v>19507</v>
      </c>
      <c r="AB35" s="29">
        <v>0</v>
      </c>
      <c r="AC35" s="29" t="s">
        <v>8</v>
      </c>
      <c r="AD35" s="29" t="s">
        <v>8</v>
      </c>
      <c r="AE35" s="29" t="s">
        <v>8</v>
      </c>
      <c r="AF35" s="29" t="s">
        <v>8</v>
      </c>
      <c r="AG35" s="29" t="s">
        <v>8</v>
      </c>
      <c r="AH35" s="29" t="s">
        <v>8</v>
      </c>
      <c r="AI35" s="29" t="s">
        <v>8</v>
      </c>
      <c r="AJ35" s="29" t="s">
        <v>2153</v>
      </c>
      <c r="AK35" s="29">
        <v>0</v>
      </c>
      <c r="AL35" s="29" t="s">
        <v>2009</v>
      </c>
      <c r="AM35" s="29" t="s">
        <v>2154</v>
      </c>
      <c r="AN35" s="29" t="s">
        <v>2155</v>
      </c>
      <c r="AO35" s="29" t="s">
        <v>2156</v>
      </c>
      <c r="AP35" s="29" t="s">
        <v>2157</v>
      </c>
    </row>
    <row r="36" spans="1:42" s="29" customFormat="1" x14ac:dyDescent="0.25">
      <c r="A36" s="29" t="s">
        <v>2158</v>
      </c>
      <c r="B36" s="29">
        <v>310410941179965</v>
      </c>
      <c r="C36" s="29">
        <v>8.9014103279411708E+19</v>
      </c>
      <c r="D36" s="29">
        <v>353118083625148</v>
      </c>
      <c r="E36" s="29">
        <v>2</v>
      </c>
      <c r="F36" s="29">
        <v>1030</v>
      </c>
      <c r="G36" s="29">
        <v>1030</v>
      </c>
      <c r="H36" s="29" t="s">
        <v>2159</v>
      </c>
      <c r="I36" s="29" t="s">
        <v>2160</v>
      </c>
      <c r="J36" s="29" t="s">
        <v>2161</v>
      </c>
      <c r="K36" s="29" t="s">
        <v>19549</v>
      </c>
      <c r="L36" s="29" t="s">
        <v>8</v>
      </c>
      <c r="M36" s="29" t="s">
        <v>8</v>
      </c>
      <c r="N36" s="29">
        <v>7</v>
      </c>
      <c r="O36" s="29">
        <v>10</v>
      </c>
      <c r="P36" s="29">
        <v>70</v>
      </c>
      <c r="Q36" s="29">
        <v>3</v>
      </c>
      <c r="R36" s="29">
        <v>0</v>
      </c>
      <c r="S36" s="29">
        <v>0</v>
      </c>
      <c r="T36" s="29" t="s">
        <v>19507</v>
      </c>
      <c r="U36" s="29">
        <v>7</v>
      </c>
      <c r="V36" s="29">
        <v>1</v>
      </c>
      <c r="W36" s="29">
        <v>7</v>
      </c>
      <c r="X36" s="29">
        <v>3</v>
      </c>
      <c r="Y36" s="29">
        <v>0</v>
      </c>
      <c r="Z36" s="29">
        <v>0</v>
      </c>
      <c r="AA36" s="29" t="s">
        <v>19507</v>
      </c>
      <c r="AB36" s="29">
        <v>1</v>
      </c>
      <c r="AC36" s="29">
        <v>6</v>
      </c>
      <c r="AD36" s="29">
        <v>1</v>
      </c>
      <c r="AE36" s="29">
        <v>6</v>
      </c>
      <c r="AF36" s="29">
        <v>3</v>
      </c>
      <c r="AG36" s="29">
        <v>0</v>
      </c>
      <c r="AH36" s="29">
        <v>0</v>
      </c>
      <c r="AI36" s="29" t="s">
        <v>19507</v>
      </c>
      <c r="AJ36" s="29" t="s">
        <v>8</v>
      </c>
      <c r="AK36" s="29">
        <v>0</v>
      </c>
      <c r="AL36" s="29" t="s">
        <v>2009</v>
      </c>
      <c r="AM36" s="29" t="s">
        <v>2162</v>
      </c>
      <c r="AN36" s="29" t="s">
        <v>2163</v>
      </c>
      <c r="AO36" s="29" t="s">
        <v>2164</v>
      </c>
      <c r="AP36" s="29" t="s">
        <v>2165</v>
      </c>
    </row>
    <row r="37" spans="1:42" s="29" customFormat="1" x14ac:dyDescent="0.25">
      <c r="A37" s="29" t="s">
        <v>2166</v>
      </c>
      <c r="B37" s="29">
        <v>310410941179965</v>
      </c>
      <c r="C37" s="29">
        <v>8.9014103279411708E+19</v>
      </c>
      <c r="D37" s="29">
        <v>353118083625148</v>
      </c>
      <c r="E37" s="29">
        <v>2</v>
      </c>
      <c r="F37" s="29">
        <v>1031</v>
      </c>
      <c r="G37" s="29">
        <v>1031</v>
      </c>
      <c r="H37" s="29" t="s">
        <v>2167</v>
      </c>
      <c r="I37" s="29" t="s">
        <v>2168</v>
      </c>
      <c r="J37" s="29" t="s">
        <v>2169</v>
      </c>
      <c r="K37" s="29" t="s">
        <v>19515</v>
      </c>
      <c r="L37" s="29" t="s">
        <v>8</v>
      </c>
      <c r="M37" s="29" t="s">
        <v>8</v>
      </c>
      <c r="N37" s="29">
        <v>7</v>
      </c>
      <c r="O37" s="29">
        <v>10</v>
      </c>
      <c r="P37" s="29">
        <v>70</v>
      </c>
      <c r="Q37" s="29">
        <v>3</v>
      </c>
      <c r="R37" s="29">
        <v>49</v>
      </c>
      <c r="S37" s="29">
        <v>27</v>
      </c>
      <c r="T37" s="29" t="s">
        <v>19548</v>
      </c>
      <c r="U37" s="29">
        <v>7</v>
      </c>
      <c r="V37" s="29">
        <v>1</v>
      </c>
      <c r="W37" s="29">
        <v>7</v>
      </c>
      <c r="X37" s="29">
        <v>3</v>
      </c>
      <c r="Y37" s="29">
        <v>34</v>
      </c>
      <c r="Z37" s="29">
        <v>5</v>
      </c>
      <c r="AA37" s="29" t="s">
        <v>19550</v>
      </c>
      <c r="AB37" s="29">
        <v>1</v>
      </c>
      <c r="AC37" s="29">
        <v>6</v>
      </c>
      <c r="AD37" s="29">
        <v>1</v>
      </c>
      <c r="AE37" s="29">
        <v>6</v>
      </c>
      <c r="AF37" s="29">
        <v>3</v>
      </c>
      <c r="AG37" s="29">
        <v>11</v>
      </c>
      <c r="AH37" s="29">
        <v>0</v>
      </c>
      <c r="AI37" s="29" t="s">
        <v>19551</v>
      </c>
      <c r="AJ37" s="29" t="s">
        <v>8</v>
      </c>
      <c r="AK37" s="29">
        <v>0</v>
      </c>
      <c r="AL37" s="29" t="s">
        <v>2009</v>
      </c>
      <c r="AM37" s="29" t="s">
        <v>2170</v>
      </c>
      <c r="AN37" s="29" t="s">
        <v>2171</v>
      </c>
      <c r="AO37" s="29" t="s">
        <v>2172</v>
      </c>
      <c r="AP37" s="29" t="s">
        <v>2173</v>
      </c>
    </row>
    <row r="38" spans="1:42" s="29" customFormat="1" x14ac:dyDescent="0.25">
      <c r="A38" s="29" t="s">
        <v>2174</v>
      </c>
      <c r="B38" s="29">
        <v>310410941179965</v>
      </c>
      <c r="C38" s="29">
        <v>8.9014103279411708E+19</v>
      </c>
      <c r="D38" s="29">
        <v>353118083625148</v>
      </c>
      <c r="E38" s="29">
        <v>2</v>
      </c>
      <c r="F38" s="29">
        <v>1032</v>
      </c>
      <c r="G38" s="29">
        <v>1032</v>
      </c>
      <c r="H38" s="29" t="s">
        <v>2175</v>
      </c>
      <c r="I38" s="29" t="s">
        <v>2176</v>
      </c>
      <c r="J38" s="29" t="s">
        <v>2177</v>
      </c>
      <c r="K38" s="29" t="s">
        <v>19552</v>
      </c>
      <c r="L38" s="29" t="s">
        <v>8</v>
      </c>
      <c r="M38" s="29" t="s">
        <v>8</v>
      </c>
      <c r="N38" s="29">
        <v>7</v>
      </c>
      <c r="O38" s="29">
        <v>10</v>
      </c>
      <c r="P38" s="29">
        <v>70</v>
      </c>
      <c r="Q38" s="29">
        <v>3</v>
      </c>
      <c r="R38" s="29">
        <v>0</v>
      </c>
      <c r="S38" s="29">
        <v>0</v>
      </c>
      <c r="T38" s="29" t="s">
        <v>19507</v>
      </c>
      <c r="U38" s="29">
        <v>7</v>
      </c>
      <c r="V38" s="29">
        <v>1</v>
      </c>
      <c r="W38" s="29">
        <v>7</v>
      </c>
      <c r="X38" s="29">
        <v>3</v>
      </c>
      <c r="Y38" s="29">
        <v>0</v>
      </c>
      <c r="Z38" s="29">
        <v>0</v>
      </c>
      <c r="AA38" s="29" t="s">
        <v>19507</v>
      </c>
      <c r="AB38" s="29">
        <v>1</v>
      </c>
      <c r="AC38" s="29">
        <v>6</v>
      </c>
      <c r="AD38" s="29">
        <v>1</v>
      </c>
      <c r="AE38" s="29">
        <v>6</v>
      </c>
      <c r="AF38" s="29">
        <v>3</v>
      </c>
      <c r="AG38" s="29">
        <v>0</v>
      </c>
      <c r="AH38" s="29">
        <v>0</v>
      </c>
      <c r="AI38" s="29" t="s">
        <v>19507</v>
      </c>
      <c r="AJ38" s="29" t="s">
        <v>8</v>
      </c>
      <c r="AK38" s="29">
        <v>0</v>
      </c>
      <c r="AL38" s="29" t="s">
        <v>2009</v>
      </c>
      <c r="AM38" s="29" t="s">
        <v>2178</v>
      </c>
      <c r="AN38" s="29" t="s">
        <v>2179</v>
      </c>
      <c r="AO38" s="29" t="s">
        <v>2180</v>
      </c>
      <c r="AP38" s="29" t="s">
        <v>2181</v>
      </c>
    </row>
    <row r="39" spans="1:42" s="29" customFormat="1" x14ac:dyDescent="0.25">
      <c r="A39" s="29" t="s">
        <v>2182</v>
      </c>
      <c r="B39" s="29">
        <v>310410941179965</v>
      </c>
      <c r="C39" s="29">
        <v>8.9014103279411708E+19</v>
      </c>
      <c r="D39" s="29">
        <v>353118083625148</v>
      </c>
      <c r="E39" s="29">
        <v>2</v>
      </c>
      <c r="F39" s="29">
        <v>1034</v>
      </c>
      <c r="G39" s="29">
        <v>1034</v>
      </c>
      <c r="H39" s="29" t="s">
        <v>2183</v>
      </c>
      <c r="I39" s="29" t="s">
        <v>2184</v>
      </c>
      <c r="J39" s="29" t="s">
        <v>2185</v>
      </c>
      <c r="K39" s="29" t="s">
        <v>19553</v>
      </c>
      <c r="L39" s="29" t="s">
        <v>8</v>
      </c>
      <c r="M39" s="29" t="s">
        <v>8</v>
      </c>
      <c r="N39" s="29">
        <v>7</v>
      </c>
      <c r="O39" s="29">
        <v>10</v>
      </c>
      <c r="P39" s="29">
        <v>70</v>
      </c>
      <c r="Q39" s="29">
        <v>3</v>
      </c>
      <c r="R39" s="29">
        <v>12</v>
      </c>
      <c r="S39" s="29">
        <v>1</v>
      </c>
      <c r="T39" s="29" t="s">
        <v>19546</v>
      </c>
      <c r="U39" s="29">
        <v>7</v>
      </c>
      <c r="V39" s="29">
        <v>1</v>
      </c>
      <c r="W39" s="29">
        <v>7</v>
      </c>
      <c r="X39" s="29">
        <v>3</v>
      </c>
      <c r="Y39" s="29">
        <v>1</v>
      </c>
      <c r="Z39" s="29">
        <v>0</v>
      </c>
      <c r="AA39" s="29" t="s">
        <v>19161</v>
      </c>
      <c r="AB39" s="29">
        <v>1</v>
      </c>
      <c r="AC39" s="29">
        <v>6</v>
      </c>
      <c r="AD39" s="29">
        <v>1</v>
      </c>
      <c r="AE39" s="29">
        <v>6</v>
      </c>
      <c r="AF39" s="29">
        <v>3</v>
      </c>
      <c r="AG39" s="29">
        <v>0</v>
      </c>
      <c r="AH39" s="29">
        <v>0</v>
      </c>
      <c r="AI39" s="29" t="s">
        <v>19507</v>
      </c>
      <c r="AJ39" s="29" t="s">
        <v>8</v>
      </c>
      <c r="AK39" s="29">
        <v>0</v>
      </c>
      <c r="AL39" s="29" t="s">
        <v>2009</v>
      </c>
      <c r="AM39" s="29" t="s">
        <v>2186</v>
      </c>
      <c r="AN39" s="29" t="s">
        <v>2187</v>
      </c>
      <c r="AO39" s="29" t="s">
        <v>2188</v>
      </c>
      <c r="AP39" s="29" t="s">
        <v>2189</v>
      </c>
    </row>
    <row r="40" spans="1:42" s="29" customFormat="1" x14ac:dyDescent="0.25">
      <c r="A40" s="29" t="s">
        <v>2190</v>
      </c>
      <c r="B40" s="29">
        <v>310410941179965</v>
      </c>
      <c r="C40" s="29">
        <v>8.9014103279411708E+19</v>
      </c>
      <c r="D40" s="29">
        <v>353118083625148</v>
      </c>
      <c r="E40" s="29">
        <v>2</v>
      </c>
      <c r="F40" s="29">
        <v>1033</v>
      </c>
      <c r="G40" s="29">
        <v>1033</v>
      </c>
      <c r="H40" s="29" t="s">
        <v>2191</v>
      </c>
      <c r="I40" s="29" t="s">
        <v>2192</v>
      </c>
      <c r="J40" s="29" t="s">
        <v>2193</v>
      </c>
      <c r="K40" s="29" t="s">
        <v>19554</v>
      </c>
      <c r="L40" s="29" t="s">
        <v>8</v>
      </c>
      <c r="M40" s="29" t="s">
        <v>8</v>
      </c>
      <c r="N40" s="29">
        <v>7</v>
      </c>
      <c r="O40" s="29">
        <v>10</v>
      </c>
      <c r="P40" s="29">
        <v>70</v>
      </c>
      <c r="Q40" s="29">
        <v>3</v>
      </c>
      <c r="R40" s="29">
        <v>24</v>
      </c>
      <c r="S40" s="29">
        <v>1</v>
      </c>
      <c r="T40" s="29" t="s">
        <v>19555</v>
      </c>
      <c r="U40" s="29">
        <v>7</v>
      </c>
      <c r="V40" s="29">
        <v>1</v>
      </c>
      <c r="W40" s="29">
        <v>7</v>
      </c>
      <c r="X40" s="29">
        <v>3</v>
      </c>
      <c r="Y40" s="29">
        <v>5</v>
      </c>
      <c r="Z40" s="29">
        <v>0</v>
      </c>
      <c r="AA40" s="29" t="s">
        <v>19511</v>
      </c>
      <c r="AB40" s="29">
        <v>1</v>
      </c>
      <c r="AC40" s="29">
        <v>6</v>
      </c>
      <c r="AD40" s="29">
        <v>1</v>
      </c>
      <c r="AE40" s="29">
        <v>6</v>
      </c>
      <c r="AF40" s="29">
        <v>3</v>
      </c>
      <c r="AG40" s="29">
        <v>2</v>
      </c>
      <c r="AH40" s="29">
        <v>0</v>
      </c>
      <c r="AI40" s="29" t="s">
        <v>19527</v>
      </c>
      <c r="AJ40" s="29" t="s">
        <v>8</v>
      </c>
      <c r="AK40" s="29">
        <v>0</v>
      </c>
      <c r="AL40" s="29" t="s">
        <v>2009</v>
      </c>
      <c r="AM40" s="29" t="s">
        <v>2194</v>
      </c>
      <c r="AN40" s="29" t="s">
        <v>2195</v>
      </c>
      <c r="AO40" s="29" t="s">
        <v>2196</v>
      </c>
      <c r="AP40" s="29" t="s">
        <v>2197</v>
      </c>
    </row>
    <row r="41" spans="1:42" s="29" customFormat="1" x14ac:dyDescent="0.25">
      <c r="A41" s="29" t="s">
        <v>2198</v>
      </c>
      <c r="B41" s="29">
        <v>310410941179965</v>
      </c>
      <c r="C41" s="29">
        <v>8.9014103279411708E+19</v>
      </c>
      <c r="D41" s="29">
        <v>353118083625148</v>
      </c>
      <c r="E41" s="29">
        <v>9</v>
      </c>
      <c r="F41" s="29">
        <v>1035</v>
      </c>
      <c r="G41" s="29">
        <v>1035</v>
      </c>
      <c r="H41" s="29" t="s">
        <v>2199</v>
      </c>
      <c r="I41" s="29" t="s">
        <v>2200</v>
      </c>
      <c r="J41" s="29" t="s">
        <v>2201</v>
      </c>
      <c r="K41" s="29" t="s">
        <v>8</v>
      </c>
      <c r="L41" s="29" t="s">
        <v>8</v>
      </c>
      <c r="M41" s="29" t="s">
        <v>8</v>
      </c>
      <c r="N41" s="29">
        <v>7</v>
      </c>
      <c r="O41" s="29">
        <v>100</v>
      </c>
      <c r="P41" s="29">
        <v>700</v>
      </c>
      <c r="Q41" s="29">
        <v>1</v>
      </c>
      <c r="R41" s="29" t="s">
        <v>8</v>
      </c>
      <c r="S41" s="29" t="s">
        <v>8</v>
      </c>
      <c r="T41" s="29" t="s">
        <v>8</v>
      </c>
      <c r="U41" s="29">
        <v>7</v>
      </c>
      <c r="V41" s="29">
        <v>10</v>
      </c>
      <c r="W41" s="29">
        <v>70</v>
      </c>
      <c r="X41" s="29">
        <v>3</v>
      </c>
      <c r="Y41" s="29">
        <v>49</v>
      </c>
      <c r="Z41" s="29">
        <v>27</v>
      </c>
      <c r="AA41" s="29" t="s">
        <v>19548</v>
      </c>
      <c r="AB41" s="29">
        <v>0</v>
      </c>
      <c r="AC41" s="29" t="s">
        <v>8</v>
      </c>
      <c r="AD41" s="29" t="s">
        <v>8</v>
      </c>
      <c r="AE41" s="29" t="s">
        <v>8</v>
      </c>
      <c r="AF41" s="29" t="s">
        <v>8</v>
      </c>
      <c r="AG41" s="29" t="s">
        <v>8</v>
      </c>
      <c r="AH41" s="29" t="s">
        <v>8</v>
      </c>
      <c r="AI41" s="29" t="s">
        <v>8</v>
      </c>
      <c r="AJ41" s="29" t="s">
        <v>8</v>
      </c>
      <c r="AK41" s="29">
        <v>0</v>
      </c>
      <c r="AL41" s="29" t="s">
        <v>2009</v>
      </c>
      <c r="AM41" s="29" t="s">
        <v>2202</v>
      </c>
      <c r="AN41" s="29" t="s">
        <v>2203</v>
      </c>
      <c r="AO41" s="29" t="s">
        <v>2204</v>
      </c>
      <c r="AP41" s="29" t="s">
        <v>2205</v>
      </c>
    </row>
    <row r="42" spans="1:42" s="29" customFormat="1" x14ac:dyDescent="0.25">
      <c r="A42" s="29" t="s">
        <v>2206</v>
      </c>
      <c r="B42" s="29">
        <v>310410941179965</v>
      </c>
      <c r="C42" s="29">
        <v>8.9014103279411708E+19</v>
      </c>
      <c r="D42" s="29">
        <v>353118083625148</v>
      </c>
      <c r="E42" s="29">
        <v>10</v>
      </c>
      <c r="F42" s="29">
        <v>1037</v>
      </c>
      <c r="G42" s="29">
        <v>1037</v>
      </c>
      <c r="H42" s="29" t="s">
        <v>2207</v>
      </c>
      <c r="I42" s="29" t="s">
        <v>2208</v>
      </c>
      <c r="J42" s="29" t="s">
        <v>2209</v>
      </c>
      <c r="K42" s="29" t="s">
        <v>8</v>
      </c>
      <c r="L42" s="29" t="s">
        <v>19556</v>
      </c>
      <c r="M42" s="29" t="s">
        <v>8</v>
      </c>
      <c r="N42" s="29">
        <v>7</v>
      </c>
      <c r="O42" s="29">
        <v>10</v>
      </c>
      <c r="P42" s="29">
        <v>70</v>
      </c>
      <c r="Q42" s="29">
        <v>3</v>
      </c>
      <c r="R42" s="29">
        <v>0</v>
      </c>
      <c r="S42" s="29">
        <v>0</v>
      </c>
      <c r="T42" s="29" t="s">
        <v>19507</v>
      </c>
      <c r="U42" s="29">
        <v>7</v>
      </c>
      <c r="V42" s="29">
        <v>1</v>
      </c>
      <c r="W42" s="29">
        <v>7</v>
      </c>
      <c r="X42" s="29">
        <v>3</v>
      </c>
      <c r="Y42" s="29">
        <v>0</v>
      </c>
      <c r="Z42" s="29">
        <v>0</v>
      </c>
      <c r="AA42" s="29" t="s">
        <v>19507</v>
      </c>
      <c r="AB42" s="29">
        <v>1</v>
      </c>
      <c r="AC42" s="29">
        <v>6</v>
      </c>
      <c r="AD42" s="29">
        <v>1</v>
      </c>
      <c r="AE42" s="29">
        <v>6</v>
      </c>
      <c r="AF42" s="29">
        <v>3</v>
      </c>
      <c r="AG42" s="29">
        <v>0</v>
      </c>
      <c r="AH42" s="29">
        <v>0</v>
      </c>
      <c r="AI42" s="29" t="s">
        <v>19507</v>
      </c>
      <c r="AJ42" s="29" t="s">
        <v>8</v>
      </c>
      <c r="AK42" s="29">
        <v>0</v>
      </c>
      <c r="AL42" s="29" t="s">
        <v>2009</v>
      </c>
      <c r="AM42" s="29" t="s">
        <v>2210</v>
      </c>
      <c r="AN42" s="29" t="s">
        <v>2211</v>
      </c>
      <c r="AO42" s="29" t="s">
        <v>2212</v>
      </c>
      <c r="AP42" s="29" t="s">
        <v>2213</v>
      </c>
    </row>
    <row r="43" spans="1:42" s="29" customFormat="1" x14ac:dyDescent="0.25">
      <c r="A43" s="29" t="s">
        <v>2214</v>
      </c>
      <c r="B43" s="29">
        <v>310410941179965</v>
      </c>
      <c r="C43" s="29">
        <v>8.9014103279411708E+19</v>
      </c>
      <c r="D43" s="29">
        <v>353118083625148</v>
      </c>
      <c r="E43" s="29">
        <v>10</v>
      </c>
      <c r="F43" s="29">
        <v>1038</v>
      </c>
      <c r="G43" s="29">
        <v>1038</v>
      </c>
      <c r="H43" s="29" t="s">
        <v>2215</v>
      </c>
      <c r="I43" s="29" t="s">
        <v>2216</v>
      </c>
      <c r="J43" s="29" t="s">
        <v>2217</v>
      </c>
      <c r="K43" s="29" t="s">
        <v>8</v>
      </c>
      <c r="L43" s="29" t="s">
        <v>19557</v>
      </c>
      <c r="M43" s="29" t="s">
        <v>8</v>
      </c>
      <c r="N43" s="29">
        <v>7</v>
      </c>
      <c r="O43" s="29">
        <v>10</v>
      </c>
      <c r="P43" s="29">
        <v>70</v>
      </c>
      <c r="Q43" s="29">
        <v>3</v>
      </c>
      <c r="R43" s="29">
        <v>0</v>
      </c>
      <c r="S43" s="29">
        <v>0</v>
      </c>
      <c r="T43" s="29" t="s">
        <v>19507</v>
      </c>
      <c r="U43" s="29">
        <v>7</v>
      </c>
      <c r="V43" s="29">
        <v>1</v>
      </c>
      <c r="W43" s="29">
        <v>7</v>
      </c>
      <c r="X43" s="29">
        <v>3</v>
      </c>
      <c r="Y43" s="29">
        <v>0</v>
      </c>
      <c r="Z43" s="29">
        <v>0</v>
      </c>
      <c r="AA43" s="29" t="s">
        <v>19507</v>
      </c>
      <c r="AB43" s="29">
        <v>1</v>
      </c>
      <c r="AC43" s="29">
        <v>6</v>
      </c>
      <c r="AD43" s="29">
        <v>1</v>
      </c>
      <c r="AE43" s="29">
        <v>6</v>
      </c>
      <c r="AF43" s="29">
        <v>3</v>
      </c>
      <c r="AG43" s="29">
        <v>0</v>
      </c>
      <c r="AH43" s="29">
        <v>0</v>
      </c>
      <c r="AI43" s="29" t="s">
        <v>19507</v>
      </c>
      <c r="AJ43" s="29" t="s">
        <v>8</v>
      </c>
      <c r="AK43" s="29">
        <v>0</v>
      </c>
      <c r="AL43" s="29" t="s">
        <v>2009</v>
      </c>
      <c r="AM43" s="29" t="s">
        <v>2218</v>
      </c>
      <c r="AN43" s="29" t="s">
        <v>2219</v>
      </c>
      <c r="AO43" s="29" t="s">
        <v>2220</v>
      </c>
      <c r="AP43" s="29" t="s">
        <v>2221</v>
      </c>
    </row>
    <row r="44" spans="1:42" s="29" customFormat="1" x14ac:dyDescent="0.25">
      <c r="A44" s="29" t="s">
        <v>2222</v>
      </c>
      <c r="B44" s="29">
        <v>310410928944346</v>
      </c>
      <c r="C44" s="29">
        <v>8.9014103279289401E+19</v>
      </c>
      <c r="D44" s="29">
        <v>353118081565833</v>
      </c>
      <c r="E44" s="29">
        <v>3</v>
      </c>
      <c r="F44" s="29">
        <v>1041</v>
      </c>
      <c r="G44" s="29">
        <v>1041</v>
      </c>
      <c r="H44" s="29" t="s">
        <v>2223</v>
      </c>
      <c r="I44" s="29" t="s">
        <v>2224</v>
      </c>
      <c r="J44" s="29" t="s">
        <v>2225</v>
      </c>
      <c r="K44" s="29" t="s">
        <v>8</v>
      </c>
      <c r="L44" s="29" t="s">
        <v>8</v>
      </c>
      <c r="M44" s="29" t="s">
        <v>8</v>
      </c>
      <c r="N44" s="29">
        <v>7</v>
      </c>
      <c r="O44" s="29">
        <v>100</v>
      </c>
      <c r="P44" s="29">
        <v>700</v>
      </c>
      <c r="Q44" s="29">
        <v>3</v>
      </c>
      <c r="R44" s="29">
        <v>1</v>
      </c>
      <c r="S44" s="29">
        <v>0</v>
      </c>
      <c r="T44" s="29" t="s">
        <v>19161</v>
      </c>
      <c r="U44" s="29">
        <v>7</v>
      </c>
      <c r="V44" s="29">
        <v>10</v>
      </c>
      <c r="W44" s="29">
        <v>70</v>
      </c>
      <c r="X44" s="29">
        <v>3</v>
      </c>
      <c r="Y44" s="29">
        <v>0</v>
      </c>
      <c r="Z44" s="29">
        <v>0</v>
      </c>
      <c r="AA44" s="29" t="s">
        <v>19507</v>
      </c>
      <c r="AB44" s="29">
        <v>0</v>
      </c>
      <c r="AC44" s="29" t="s">
        <v>8</v>
      </c>
      <c r="AD44" s="29" t="s">
        <v>8</v>
      </c>
      <c r="AE44" s="29" t="s">
        <v>8</v>
      </c>
      <c r="AF44" s="29" t="s">
        <v>8</v>
      </c>
      <c r="AG44" s="29" t="s">
        <v>8</v>
      </c>
      <c r="AH44" s="29" t="s">
        <v>8</v>
      </c>
      <c r="AI44" s="29" t="s">
        <v>8</v>
      </c>
      <c r="AJ44" s="29" t="s">
        <v>8</v>
      </c>
      <c r="AK44" s="29">
        <v>0</v>
      </c>
      <c r="AL44" s="29" t="s">
        <v>2009</v>
      </c>
      <c r="AM44" s="29" t="s">
        <v>2226</v>
      </c>
      <c r="AN44" s="29" t="s">
        <v>2227</v>
      </c>
      <c r="AO44" s="29" t="s">
        <v>2228</v>
      </c>
      <c r="AP44" s="29" t="s">
        <v>2221</v>
      </c>
    </row>
    <row r="45" spans="1:42" s="29" customFormat="1" x14ac:dyDescent="0.25">
      <c r="A45" s="29" t="s">
        <v>2229</v>
      </c>
      <c r="B45" s="29">
        <v>310410928944346</v>
      </c>
      <c r="C45" s="29">
        <v>8.9014103279289401E+19</v>
      </c>
      <c r="D45" s="29">
        <v>353118081565833</v>
      </c>
      <c r="E45" s="29">
        <v>3</v>
      </c>
      <c r="F45" s="29">
        <v>1042</v>
      </c>
      <c r="G45" s="29">
        <v>1042</v>
      </c>
      <c r="H45" s="29" t="s">
        <v>2230</v>
      </c>
      <c r="I45" s="29" t="s">
        <v>2231</v>
      </c>
      <c r="J45" s="29" t="s">
        <v>2232</v>
      </c>
      <c r="K45" s="29" t="s">
        <v>8</v>
      </c>
      <c r="L45" s="29" t="s">
        <v>8</v>
      </c>
      <c r="M45" s="29" t="s">
        <v>8</v>
      </c>
      <c r="N45" s="29">
        <v>7</v>
      </c>
      <c r="O45" s="29">
        <v>100</v>
      </c>
      <c r="P45" s="29">
        <v>700</v>
      </c>
      <c r="Q45" s="29">
        <v>3</v>
      </c>
      <c r="R45" s="29">
        <v>0</v>
      </c>
      <c r="S45" s="29">
        <v>0</v>
      </c>
      <c r="T45" s="29" t="s">
        <v>19507</v>
      </c>
      <c r="U45" s="29">
        <v>7</v>
      </c>
      <c r="V45" s="29">
        <v>10</v>
      </c>
      <c r="W45" s="29">
        <v>70</v>
      </c>
      <c r="X45" s="29">
        <v>3</v>
      </c>
      <c r="Y45" s="29">
        <v>0</v>
      </c>
      <c r="Z45" s="29">
        <v>0</v>
      </c>
      <c r="AA45" s="29" t="s">
        <v>19507</v>
      </c>
      <c r="AB45" s="29">
        <v>0</v>
      </c>
      <c r="AC45" s="29" t="s">
        <v>8</v>
      </c>
      <c r="AD45" s="29" t="s">
        <v>8</v>
      </c>
      <c r="AE45" s="29" t="s">
        <v>8</v>
      </c>
      <c r="AF45" s="29" t="s">
        <v>8</v>
      </c>
      <c r="AG45" s="29" t="s">
        <v>8</v>
      </c>
      <c r="AH45" s="29" t="s">
        <v>8</v>
      </c>
      <c r="AI45" s="29" t="s">
        <v>8</v>
      </c>
      <c r="AJ45" s="29" t="s">
        <v>8</v>
      </c>
      <c r="AK45" s="29">
        <v>0</v>
      </c>
      <c r="AL45" s="29" t="s">
        <v>2009</v>
      </c>
      <c r="AM45" s="29" t="s">
        <v>2233</v>
      </c>
      <c r="AN45" s="29" t="s">
        <v>2234</v>
      </c>
      <c r="AO45" s="29" t="s">
        <v>2235</v>
      </c>
      <c r="AP45" s="29" t="s">
        <v>2236</v>
      </c>
    </row>
    <row r="46" spans="1:42" s="29" customFormat="1" x14ac:dyDescent="0.25">
      <c r="A46" s="29" t="s">
        <v>2237</v>
      </c>
      <c r="B46" s="29">
        <v>310410928944346</v>
      </c>
      <c r="C46" s="29">
        <v>8.9014103279289401E+19</v>
      </c>
      <c r="D46" s="29">
        <v>353118081565833</v>
      </c>
      <c r="E46" s="29">
        <v>9</v>
      </c>
      <c r="F46" s="29">
        <v>1036</v>
      </c>
      <c r="G46" s="29">
        <v>1036</v>
      </c>
      <c r="H46" s="29" t="s">
        <v>2238</v>
      </c>
      <c r="I46" s="29" t="s">
        <v>2239</v>
      </c>
      <c r="J46" s="29" t="s">
        <v>2240</v>
      </c>
      <c r="K46" s="29" t="s">
        <v>8</v>
      </c>
      <c r="L46" s="29" t="s">
        <v>8</v>
      </c>
      <c r="M46" s="29" t="s">
        <v>8</v>
      </c>
      <c r="N46" s="29">
        <v>7</v>
      </c>
      <c r="O46" s="29">
        <v>100</v>
      </c>
      <c r="P46" s="29">
        <v>700</v>
      </c>
      <c r="Q46" s="29">
        <v>3</v>
      </c>
      <c r="R46" s="29">
        <v>2</v>
      </c>
      <c r="S46" s="29">
        <v>0</v>
      </c>
      <c r="T46" s="29" t="s">
        <v>19527</v>
      </c>
      <c r="U46" s="29">
        <v>7</v>
      </c>
      <c r="V46" s="29">
        <v>10</v>
      </c>
      <c r="W46" s="29">
        <v>70</v>
      </c>
      <c r="X46" s="29">
        <v>3</v>
      </c>
      <c r="Y46" s="29">
        <v>0</v>
      </c>
      <c r="Z46" s="29">
        <v>0</v>
      </c>
      <c r="AA46" s="29" t="s">
        <v>19507</v>
      </c>
      <c r="AB46" s="29">
        <v>0</v>
      </c>
      <c r="AC46" s="29" t="s">
        <v>8</v>
      </c>
      <c r="AD46" s="29" t="s">
        <v>8</v>
      </c>
      <c r="AE46" s="29" t="s">
        <v>8</v>
      </c>
      <c r="AF46" s="29" t="s">
        <v>8</v>
      </c>
      <c r="AG46" s="29" t="s">
        <v>8</v>
      </c>
      <c r="AH46" s="29" t="s">
        <v>8</v>
      </c>
      <c r="AI46" s="29" t="s">
        <v>8</v>
      </c>
      <c r="AJ46" s="29" t="s">
        <v>8</v>
      </c>
      <c r="AK46" s="29">
        <v>0</v>
      </c>
      <c r="AL46" s="29" t="s">
        <v>2009</v>
      </c>
      <c r="AM46" s="29" t="s">
        <v>2241</v>
      </c>
      <c r="AN46" s="29" t="s">
        <v>2242</v>
      </c>
      <c r="AO46" s="29" t="s">
        <v>2243</v>
      </c>
      <c r="AP46" s="29" t="s">
        <v>2244</v>
      </c>
    </row>
    <row r="47" spans="1:42" s="29" customFormat="1" x14ac:dyDescent="0.25">
      <c r="A47" s="29" t="s">
        <v>2245</v>
      </c>
      <c r="B47" s="29">
        <v>310410928944346</v>
      </c>
      <c r="C47" s="29">
        <v>8.9014103279289401E+19</v>
      </c>
      <c r="D47" s="29">
        <v>353118081565833</v>
      </c>
      <c r="E47" s="29">
        <v>10</v>
      </c>
      <c r="F47" s="29">
        <v>1039</v>
      </c>
      <c r="G47" s="29">
        <v>1039</v>
      </c>
      <c r="H47" s="29" t="s">
        <v>2246</v>
      </c>
      <c r="I47" s="29" t="s">
        <v>2247</v>
      </c>
      <c r="J47" s="29" t="s">
        <v>2248</v>
      </c>
      <c r="K47" s="29" t="s">
        <v>8</v>
      </c>
      <c r="L47" s="29" t="s">
        <v>19558</v>
      </c>
      <c r="M47" s="29" t="s">
        <v>8</v>
      </c>
      <c r="N47" s="29">
        <v>7</v>
      </c>
      <c r="O47" s="29">
        <v>10</v>
      </c>
      <c r="P47" s="29">
        <v>70</v>
      </c>
      <c r="Q47" s="29">
        <v>3</v>
      </c>
      <c r="R47" s="29">
        <v>48</v>
      </c>
      <c r="S47" s="29">
        <v>11</v>
      </c>
      <c r="T47" s="29" t="s">
        <v>19559</v>
      </c>
      <c r="U47" s="29">
        <v>7</v>
      </c>
      <c r="V47" s="29">
        <v>1</v>
      </c>
      <c r="W47" s="29">
        <v>7</v>
      </c>
      <c r="X47" s="29">
        <v>3</v>
      </c>
      <c r="Y47" s="29">
        <v>9</v>
      </c>
      <c r="Z47" s="29">
        <v>1</v>
      </c>
      <c r="AA47" s="29" t="s">
        <v>19523</v>
      </c>
      <c r="AB47" s="29">
        <v>1</v>
      </c>
      <c r="AC47" s="29">
        <v>6</v>
      </c>
      <c r="AD47" s="29">
        <v>1</v>
      </c>
      <c r="AE47" s="29">
        <v>6</v>
      </c>
      <c r="AF47" s="29">
        <v>3</v>
      </c>
      <c r="AG47" s="29">
        <v>0</v>
      </c>
      <c r="AH47" s="29">
        <v>0</v>
      </c>
      <c r="AI47" s="29" t="s">
        <v>19507</v>
      </c>
      <c r="AJ47" s="29" t="s">
        <v>8</v>
      </c>
      <c r="AK47" s="29">
        <v>0</v>
      </c>
      <c r="AL47" s="29" t="s">
        <v>2009</v>
      </c>
      <c r="AM47" s="29" t="s">
        <v>2249</v>
      </c>
      <c r="AN47" s="29" t="s">
        <v>2250</v>
      </c>
      <c r="AO47" s="29" t="s">
        <v>2251</v>
      </c>
      <c r="AP47" s="29" t="s">
        <v>2252</v>
      </c>
    </row>
    <row r="48" spans="1:42" s="29" customFormat="1" x14ac:dyDescent="0.25">
      <c r="A48" s="29" t="s">
        <v>2561</v>
      </c>
      <c r="B48" s="29">
        <v>310410928944346</v>
      </c>
      <c r="C48" s="29">
        <v>8.9014103279289401E+19</v>
      </c>
      <c r="D48" s="29">
        <v>353118081565833</v>
      </c>
      <c r="E48" s="29">
        <v>2</v>
      </c>
      <c r="F48" s="29">
        <v>1067</v>
      </c>
      <c r="G48" s="29">
        <v>1067</v>
      </c>
      <c r="H48" s="29" t="s">
        <v>2562</v>
      </c>
      <c r="I48" s="29" t="s">
        <v>2563</v>
      </c>
      <c r="J48" s="29" t="s">
        <v>2564</v>
      </c>
      <c r="K48" s="29" t="s">
        <v>19560</v>
      </c>
      <c r="L48" s="29" t="s">
        <v>8</v>
      </c>
      <c r="M48" s="29" t="s">
        <v>8</v>
      </c>
      <c r="N48" s="29">
        <v>7</v>
      </c>
      <c r="O48" s="29">
        <v>10</v>
      </c>
      <c r="P48" s="29">
        <v>70</v>
      </c>
      <c r="Q48" s="29">
        <v>3</v>
      </c>
      <c r="R48" s="29">
        <v>1</v>
      </c>
      <c r="S48" s="29">
        <v>0</v>
      </c>
      <c r="T48" s="29" t="s">
        <v>19161</v>
      </c>
      <c r="U48" s="29">
        <v>7</v>
      </c>
      <c r="V48" s="29">
        <v>1</v>
      </c>
      <c r="W48" s="29">
        <v>7</v>
      </c>
      <c r="X48" s="29">
        <v>3</v>
      </c>
      <c r="Y48" s="29">
        <v>1</v>
      </c>
      <c r="Z48" s="29">
        <v>0</v>
      </c>
      <c r="AA48" s="29" t="s">
        <v>19161</v>
      </c>
      <c r="AB48" s="29">
        <v>1</v>
      </c>
      <c r="AC48" s="29">
        <v>6</v>
      </c>
      <c r="AD48" s="29">
        <v>1</v>
      </c>
      <c r="AE48" s="29">
        <v>6</v>
      </c>
      <c r="AF48" s="29">
        <v>3</v>
      </c>
      <c r="AG48" s="29">
        <v>0</v>
      </c>
      <c r="AH48" s="29">
        <v>0</v>
      </c>
      <c r="AI48" s="29" t="s">
        <v>19507</v>
      </c>
      <c r="AJ48" s="29" t="s">
        <v>8</v>
      </c>
      <c r="AK48" s="29">
        <v>0</v>
      </c>
      <c r="AL48" s="29" t="s">
        <v>2009</v>
      </c>
      <c r="AM48" s="29" t="s">
        <v>2565</v>
      </c>
      <c r="AN48" s="29" t="s">
        <v>2566</v>
      </c>
      <c r="AO48" s="29" t="s">
        <v>2567</v>
      </c>
      <c r="AP48" s="29" t="s">
        <v>2568</v>
      </c>
    </row>
    <row r="49" spans="1:42" s="29" customFormat="1" x14ac:dyDescent="0.25">
      <c r="A49" s="29" t="s">
        <v>2569</v>
      </c>
      <c r="B49" s="29">
        <v>310410928944346</v>
      </c>
      <c r="C49" s="29">
        <v>8.9014103279289401E+19</v>
      </c>
      <c r="D49" s="29">
        <v>353118081565833</v>
      </c>
      <c r="E49" s="29">
        <v>2</v>
      </c>
      <c r="F49" s="29">
        <v>1066</v>
      </c>
      <c r="G49" s="29">
        <v>1066</v>
      </c>
      <c r="H49" s="29" t="s">
        <v>2570</v>
      </c>
      <c r="I49" s="29" t="s">
        <v>2571</v>
      </c>
      <c r="J49" s="29" t="s">
        <v>2572</v>
      </c>
      <c r="K49" s="29" t="s">
        <v>19561</v>
      </c>
      <c r="L49" s="29" t="s">
        <v>8</v>
      </c>
      <c r="M49" s="29" t="s">
        <v>8</v>
      </c>
      <c r="N49" s="29">
        <v>7</v>
      </c>
      <c r="O49" s="29">
        <v>10</v>
      </c>
      <c r="P49" s="29">
        <v>70</v>
      </c>
      <c r="Q49" s="29">
        <v>3</v>
      </c>
      <c r="R49" s="29">
        <v>3</v>
      </c>
      <c r="S49" s="29">
        <v>0</v>
      </c>
      <c r="T49" s="29" t="s">
        <v>19529</v>
      </c>
      <c r="U49" s="29">
        <v>7</v>
      </c>
      <c r="V49" s="29">
        <v>1</v>
      </c>
      <c r="W49" s="29">
        <v>7</v>
      </c>
      <c r="X49" s="29">
        <v>3</v>
      </c>
      <c r="Y49" s="29">
        <v>1</v>
      </c>
      <c r="Z49" s="29">
        <v>0</v>
      </c>
      <c r="AA49" s="29" t="s">
        <v>19161</v>
      </c>
      <c r="AB49" s="29">
        <v>1</v>
      </c>
      <c r="AC49" s="29">
        <v>6</v>
      </c>
      <c r="AD49" s="29">
        <v>1</v>
      </c>
      <c r="AE49" s="29">
        <v>6</v>
      </c>
      <c r="AF49" s="29">
        <v>3</v>
      </c>
      <c r="AG49" s="29">
        <v>0</v>
      </c>
      <c r="AH49" s="29">
        <v>0</v>
      </c>
      <c r="AI49" s="29" t="s">
        <v>19507</v>
      </c>
      <c r="AJ49" s="29" t="s">
        <v>8</v>
      </c>
      <c r="AK49" s="29">
        <v>0</v>
      </c>
      <c r="AL49" s="29" t="s">
        <v>2009</v>
      </c>
      <c r="AM49" s="29" t="s">
        <v>2573</v>
      </c>
      <c r="AN49" s="29" t="s">
        <v>2574</v>
      </c>
      <c r="AO49" s="29" t="s">
        <v>2575</v>
      </c>
      <c r="AP49" s="29" t="s">
        <v>2576</v>
      </c>
    </row>
    <row r="50" spans="1:42" s="29" customFormat="1" x14ac:dyDescent="0.25">
      <c r="A50" s="29" t="s">
        <v>2577</v>
      </c>
      <c r="B50" s="29">
        <v>310410928944346</v>
      </c>
      <c r="C50" s="29">
        <v>8.9014103279289401E+19</v>
      </c>
      <c r="D50" s="29">
        <v>353118081565833</v>
      </c>
      <c r="E50" s="29">
        <v>4</v>
      </c>
      <c r="F50" s="29">
        <v>1059</v>
      </c>
      <c r="G50" s="29">
        <v>1059</v>
      </c>
      <c r="H50" s="29" t="s">
        <v>2578</v>
      </c>
      <c r="I50" s="29" t="s">
        <v>2579</v>
      </c>
      <c r="J50" s="29" t="s">
        <v>2580</v>
      </c>
      <c r="K50" s="29" t="s">
        <v>8</v>
      </c>
      <c r="L50" s="29" t="s">
        <v>8</v>
      </c>
      <c r="M50" s="29" t="s">
        <v>8</v>
      </c>
      <c r="N50" s="29">
        <v>7</v>
      </c>
      <c r="O50" s="29">
        <v>10</v>
      </c>
      <c r="P50" s="29">
        <v>70</v>
      </c>
      <c r="Q50" s="29">
        <v>1</v>
      </c>
      <c r="R50" s="29" t="s">
        <v>8</v>
      </c>
      <c r="S50" s="29" t="s">
        <v>8</v>
      </c>
      <c r="T50" s="29" t="s">
        <v>8</v>
      </c>
      <c r="U50" s="29">
        <v>7</v>
      </c>
      <c r="V50" s="29">
        <v>1</v>
      </c>
      <c r="W50" s="29">
        <v>7</v>
      </c>
      <c r="X50" s="29">
        <v>3</v>
      </c>
      <c r="Y50" s="29">
        <v>49</v>
      </c>
      <c r="Z50" s="29">
        <v>38</v>
      </c>
      <c r="AA50" s="29" t="s">
        <v>19562</v>
      </c>
      <c r="AB50" s="29">
        <v>1</v>
      </c>
      <c r="AC50" s="29">
        <v>6</v>
      </c>
      <c r="AD50" s="29">
        <v>1</v>
      </c>
      <c r="AE50" s="29">
        <v>6</v>
      </c>
      <c r="AF50" s="29">
        <v>3</v>
      </c>
      <c r="AG50" s="29">
        <v>35</v>
      </c>
      <c r="AH50" s="29">
        <v>4</v>
      </c>
      <c r="AI50" s="29" t="s">
        <v>19563</v>
      </c>
      <c r="AJ50" s="29" t="s">
        <v>8</v>
      </c>
      <c r="AK50" s="29">
        <v>0</v>
      </c>
      <c r="AL50" s="29" t="s">
        <v>2009</v>
      </c>
      <c r="AM50" s="29" t="s">
        <v>2581</v>
      </c>
      <c r="AN50" s="29" t="s">
        <v>2582</v>
      </c>
      <c r="AO50" s="29" t="s">
        <v>2583</v>
      </c>
      <c r="AP50" s="29" t="s">
        <v>2584</v>
      </c>
    </row>
    <row r="51" spans="1:42" s="29" customFormat="1" x14ac:dyDescent="0.25">
      <c r="A51" s="29" t="s">
        <v>2585</v>
      </c>
      <c r="B51" s="29">
        <v>310410928944346</v>
      </c>
      <c r="C51" s="29">
        <v>8.9014103279289401E+19</v>
      </c>
      <c r="D51" s="29">
        <v>353118081565833</v>
      </c>
      <c r="E51" s="29">
        <v>4</v>
      </c>
      <c r="F51" s="29">
        <v>1060</v>
      </c>
      <c r="G51" s="29">
        <v>1060</v>
      </c>
      <c r="H51" s="29" t="s">
        <v>2586</v>
      </c>
      <c r="I51" s="29" t="s">
        <v>2587</v>
      </c>
      <c r="J51" s="29" t="s">
        <v>2588</v>
      </c>
      <c r="K51" s="29" t="s">
        <v>8</v>
      </c>
      <c r="L51" s="29" t="s">
        <v>8</v>
      </c>
      <c r="M51" s="29" t="s">
        <v>8</v>
      </c>
      <c r="N51" s="29">
        <v>7</v>
      </c>
      <c r="O51" s="29">
        <v>10</v>
      </c>
      <c r="P51" s="29">
        <v>70</v>
      </c>
      <c r="Q51" s="29">
        <v>1</v>
      </c>
      <c r="R51" s="29" t="s">
        <v>8</v>
      </c>
      <c r="S51" s="29" t="s">
        <v>8</v>
      </c>
      <c r="T51" s="29" t="s">
        <v>8</v>
      </c>
      <c r="U51" s="29">
        <v>7</v>
      </c>
      <c r="V51" s="29">
        <v>1</v>
      </c>
      <c r="W51" s="29">
        <v>7</v>
      </c>
      <c r="X51" s="29">
        <v>1</v>
      </c>
      <c r="Y51" s="29" t="s">
        <v>8</v>
      </c>
      <c r="Z51" s="29" t="s">
        <v>8</v>
      </c>
      <c r="AA51" s="29" t="s">
        <v>8</v>
      </c>
      <c r="AB51" s="29">
        <v>1</v>
      </c>
      <c r="AC51" s="29">
        <v>6</v>
      </c>
      <c r="AD51" s="29">
        <v>1</v>
      </c>
      <c r="AE51" s="29">
        <v>6</v>
      </c>
      <c r="AF51" s="29">
        <v>3</v>
      </c>
      <c r="AG51" s="29">
        <v>49</v>
      </c>
      <c r="AH51" s="29">
        <v>32</v>
      </c>
      <c r="AI51" s="29" t="s">
        <v>19564</v>
      </c>
      <c r="AJ51" s="29" t="s">
        <v>8</v>
      </c>
      <c r="AK51" s="29">
        <v>0</v>
      </c>
      <c r="AL51" s="29" t="s">
        <v>2009</v>
      </c>
      <c r="AM51" s="29" t="s">
        <v>2589</v>
      </c>
      <c r="AN51" s="29" t="s">
        <v>2590</v>
      </c>
      <c r="AO51" s="29" t="s">
        <v>2591</v>
      </c>
      <c r="AP51" s="29" t="s">
        <v>2592</v>
      </c>
    </row>
    <row r="52" spans="1:42" s="29" customFormat="1" x14ac:dyDescent="0.25">
      <c r="A52" s="29" t="s">
        <v>2593</v>
      </c>
      <c r="B52" s="29">
        <v>310410928944346</v>
      </c>
      <c r="C52" s="29">
        <v>8.9014103279289401E+19</v>
      </c>
      <c r="D52" s="29">
        <v>353118081565833</v>
      </c>
      <c r="E52" s="29">
        <v>4</v>
      </c>
      <c r="F52" s="29">
        <v>1061</v>
      </c>
      <c r="G52" s="29">
        <v>1061</v>
      </c>
      <c r="H52" s="29" t="s">
        <v>2594</v>
      </c>
      <c r="I52" s="29" t="s">
        <v>2595</v>
      </c>
      <c r="J52" s="29" t="s">
        <v>2596</v>
      </c>
      <c r="K52" s="29" t="s">
        <v>8</v>
      </c>
      <c r="L52" s="29" t="s">
        <v>8</v>
      </c>
      <c r="M52" s="29" t="s">
        <v>8</v>
      </c>
      <c r="N52" s="29">
        <v>7</v>
      </c>
      <c r="O52" s="29">
        <v>10</v>
      </c>
      <c r="P52" s="29">
        <v>70</v>
      </c>
      <c r="Q52" s="29">
        <v>1</v>
      </c>
      <c r="R52" s="29" t="s">
        <v>8</v>
      </c>
      <c r="S52" s="29" t="s">
        <v>8</v>
      </c>
      <c r="T52" s="29" t="s">
        <v>8</v>
      </c>
      <c r="U52" s="29">
        <v>7</v>
      </c>
      <c r="V52" s="29">
        <v>1</v>
      </c>
      <c r="W52" s="29">
        <v>7</v>
      </c>
      <c r="X52" s="29">
        <v>3</v>
      </c>
      <c r="Y52" s="29">
        <v>49</v>
      </c>
      <c r="Z52" s="29">
        <v>24</v>
      </c>
      <c r="AA52" s="29" t="s">
        <v>19564</v>
      </c>
      <c r="AB52" s="29">
        <v>1</v>
      </c>
      <c r="AC52" s="29">
        <v>6</v>
      </c>
      <c r="AD52" s="29">
        <v>1</v>
      </c>
      <c r="AE52" s="29">
        <v>6</v>
      </c>
      <c r="AF52" s="29">
        <v>3</v>
      </c>
      <c r="AG52" s="29">
        <v>23</v>
      </c>
      <c r="AH52" s="29">
        <v>4</v>
      </c>
      <c r="AI52" s="29" t="s">
        <v>19565</v>
      </c>
      <c r="AJ52" s="29" t="s">
        <v>8</v>
      </c>
      <c r="AK52" s="29">
        <v>0</v>
      </c>
      <c r="AL52" s="29" t="s">
        <v>2009</v>
      </c>
      <c r="AM52" s="29" t="s">
        <v>2597</v>
      </c>
      <c r="AN52" s="29" t="s">
        <v>2598</v>
      </c>
      <c r="AO52" s="41" t="s">
        <v>2599</v>
      </c>
      <c r="AP52" s="29" t="s">
        <v>2600</v>
      </c>
    </row>
    <row r="53" spans="1:42" s="29" customFormat="1" x14ac:dyDescent="0.25">
      <c r="A53" s="29" t="s">
        <v>2601</v>
      </c>
      <c r="B53" s="29">
        <v>310410928944346</v>
      </c>
      <c r="C53" s="29">
        <v>8.9014103279289401E+19</v>
      </c>
      <c r="D53" s="29">
        <v>353118081565833</v>
      </c>
      <c r="E53" s="29">
        <v>6</v>
      </c>
      <c r="F53" s="29">
        <v>1065</v>
      </c>
      <c r="G53" s="29">
        <v>1065</v>
      </c>
      <c r="H53" s="29" t="s">
        <v>2602</v>
      </c>
      <c r="I53" s="29" t="s">
        <v>2603</v>
      </c>
      <c r="J53" s="29" t="s">
        <v>2604</v>
      </c>
      <c r="K53" s="29" t="s">
        <v>8</v>
      </c>
      <c r="L53" s="29" t="s">
        <v>8</v>
      </c>
      <c r="M53" s="29" t="s">
        <v>8</v>
      </c>
      <c r="N53" s="29">
        <v>7</v>
      </c>
      <c r="O53" s="29">
        <v>10</v>
      </c>
      <c r="P53" s="29">
        <v>70</v>
      </c>
      <c r="Q53" s="29">
        <v>3</v>
      </c>
      <c r="R53" s="29">
        <v>31</v>
      </c>
      <c r="S53" s="29">
        <v>5</v>
      </c>
      <c r="T53" s="29" t="s">
        <v>19566</v>
      </c>
      <c r="U53" s="29">
        <v>6</v>
      </c>
      <c r="V53" s="29">
        <v>1</v>
      </c>
      <c r="W53" s="29">
        <v>6</v>
      </c>
      <c r="X53" s="29">
        <v>3</v>
      </c>
      <c r="Y53" s="29">
        <v>5</v>
      </c>
      <c r="Z53" s="29">
        <v>1</v>
      </c>
      <c r="AA53" s="29" t="s">
        <v>19515</v>
      </c>
      <c r="AB53" s="29">
        <v>0</v>
      </c>
      <c r="AC53" s="29" t="s">
        <v>8</v>
      </c>
      <c r="AD53" s="29" t="s">
        <v>8</v>
      </c>
      <c r="AE53" s="29" t="s">
        <v>8</v>
      </c>
      <c r="AF53" s="29" t="s">
        <v>8</v>
      </c>
      <c r="AG53" s="29" t="s">
        <v>8</v>
      </c>
      <c r="AH53" s="29" t="s">
        <v>8</v>
      </c>
      <c r="AI53" s="29" t="s">
        <v>8</v>
      </c>
      <c r="AJ53" s="29" t="s">
        <v>8</v>
      </c>
      <c r="AK53" s="29">
        <v>0</v>
      </c>
      <c r="AL53" s="29" t="s">
        <v>2009</v>
      </c>
      <c r="AM53" s="29" t="s">
        <v>2605</v>
      </c>
      <c r="AN53" s="29" t="s">
        <v>2606</v>
      </c>
      <c r="AO53" s="29" t="s">
        <v>2607</v>
      </c>
      <c r="AP53" s="29" t="s">
        <v>2608</v>
      </c>
    </row>
    <row r="54" spans="1:42" s="29" customFormat="1" x14ac:dyDescent="0.25">
      <c r="A54" s="29" t="s">
        <v>2609</v>
      </c>
      <c r="B54" s="29">
        <v>310410928944346</v>
      </c>
      <c r="C54" s="29">
        <v>8.9014103279289401E+19</v>
      </c>
      <c r="D54" s="29">
        <v>353118081565833</v>
      </c>
      <c r="E54" s="29">
        <v>1</v>
      </c>
      <c r="F54" s="29">
        <v>1063</v>
      </c>
      <c r="G54" s="29">
        <v>1063</v>
      </c>
      <c r="H54" s="29" t="s">
        <v>2610</v>
      </c>
      <c r="I54" s="29" t="s">
        <v>2611</v>
      </c>
      <c r="J54" s="29" t="s">
        <v>2612</v>
      </c>
      <c r="K54" s="29" t="s">
        <v>8</v>
      </c>
      <c r="L54" s="29" t="s">
        <v>8</v>
      </c>
      <c r="M54" s="29" t="s">
        <v>8</v>
      </c>
      <c r="N54" s="29">
        <v>4</v>
      </c>
      <c r="O54" s="29">
        <v>1</v>
      </c>
      <c r="P54" s="29">
        <v>4</v>
      </c>
      <c r="Q54" s="29">
        <v>3</v>
      </c>
      <c r="R54" s="29">
        <v>16</v>
      </c>
      <c r="S54" s="29">
        <v>5</v>
      </c>
      <c r="T54" s="29" t="s">
        <v>19567</v>
      </c>
      <c r="U54" s="29">
        <v>3</v>
      </c>
      <c r="V54" s="29">
        <v>1</v>
      </c>
      <c r="W54" s="29">
        <v>3</v>
      </c>
      <c r="X54" s="29">
        <v>3</v>
      </c>
      <c r="Y54" s="29">
        <v>2</v>
      </c>
      <c r="Z54" s="29">
        <v>0</v>
      </c>
      <c r="AA54" s="29" t="s">
        <v>19527</v>
      </c>
      <c r="AB54" s="29">
        <v>0</v>
      </c>
      <c r="AC54" s="29" t="s">
        <v>8</v>
      </c>
      <c r="AD54" s="29" t="s">
        <v>8</v>
      </c>
      <c r="AE54" s="29" t="s">
        <v>8</v>
      </c>
      <c r="AF54" s="29" t="s">
        <v>8</v>
      </c>
      <c r="AG54" s="29" t="s">
        <v>8</v>
      </c>
      <c r="AH54" s="29" t="s">
        <v>8</v>
      </c>
      <c r="AI54" s="29" t="s">
        <v>8</v>
      </c>
      <c r="AJ54" s="29" t="s">
        <v>8</v>
      </c>
      <c r="AK54" s="29">
        <v>0</v>
      </c>
      <c r="AL54" s="29" t="s">
        <v>2009</v>
      </c>
      <c r="AM54" s="29" t="s">
        <v>2613</v>
      </c>
      <c r="AN54" s="29" t="s">
        <v>2614</v>
      </c>
      <c r="AO54" s="29" t="s">
        <v>2615</v>
      </c>
      <c r="AP54" s="29" t="s">
        <v>2616</v>
      </c>
    </row>
    <row r="55" spans="1:42" s="29" customFormat="1" x14ac:dyDescent="0.25">
      <c r="A55" s="29" t="s">
        <v>2617</v>
      </c>
      <c r="B55" s="29">
        <v>310410928944346</v>
      </c>
      <c r="C55" s="29">
        <v>8.9014103279289401E+19</v>
      </c>
      <c r="D55" s="29">
        <v>353118081565833</v>
      </c>
      <c r="E55" s="29">
        <v>1</v>
      </c>
      <c r="F55" s="29">
        <v>1068</v>
      </c>
      <c r="G55" s="29">
        <v>1068</v>
      </c>
      <c r="H55" s="29" t="s">
        <v>2618</v>
      </c>
      <c r="I55" s="29" t="s">
        <v>2619</v>
      </c>
      <c r="J55" s="29" t="s">
        <v>2620</v>
      </c>
      <c r="K55" s="29" t="s">
        <v>8</v>
      </c>
      <c r="L55" s="29" t="s">
        <v>8</v>
      </c>
      <c r="M55" s="29" t="s">
        <v>8</v>
      </c>
      <c r="N55" s="29">
        <v>4</v>
      </c>
      <c r="O55" s="29">
        <v>1</v>
      </c>
      <c r="P55" s="29">
        <v>4</v>
      </c>
      <c r="Q55" s="29">
        <v>3</v>
      </c>
      <c r="R55" s="29">
        <v>2</v>
      </c>
      <c r="S55" s="29">
        <v>0</v>
      </c>
      <c r="T55" s="29" t="s">
        <v>19527</v>
      </c>
      <c r="U55" s="29">
        <v>3</v>
      </c>
      <c r="V55" s="29">
        <v>1</v>
      </c>
      <c r="W55" s="29">
        <v>3</v>
      </c>
      <c r="X55" s="29">
        <v>3</v>
      </c>
      <c r="Y55" s="29">
        <v>0</v>
      </c>
      <c r="Z55" s="29">
        <v>0</v>
      </c>
      <c r="AA55" s="29" t="s">
        <v>19507</v>
      </c>
      <c r="AB55" s="29">
        <v>0</v>
      </c>
      <c r="AC55" s="29" t="s">
        <v>8</v>
      </c>
      <c r="AD55" s="29" t="s">
        <v>8</v>
      </c>
      <c r="AE55" s="29" t="s">
        <v>8</v>
      </c>
      <c r="AF55" s="29" t="s">
        <v>8</v>
      </c>
      <c r="AG55" s="29" t="s">
        <v>8</v>
      </c>
      <c r="AH55" s="29" t="s">
        <v>8</v>
      </c>
      <c r="AI55" s="29" t="s">
        <v>8</v>
      </c>
      <c r="AJ55" s="29" t="s">
        <v>8</v>
      </c>
      <c r="AK55" s="29">
        <v>0</v>
      </c>
      <c r="AL55" s="29" t="s">
        <v>2009</v>
      </c>
      <c r="AM55" s="29" t="s">
        <v>2621</v>
      </c>
      <c r="AN55" s="29" t="s">
        <v>2622</v>
      </c>
      <c r="AO55" s="29" t="s">
        <v>2623</v>
      </c>
      <c r="AP55" s="29" t="s">
        <v>2624</v>
      </c>
    </row>
    <row r="56" spans="1:42" s="29" customFormat="1" x14ac:dyDescent="0.25">
      <c r="A56" s="29" t="s">
        <v>2625</v>
      </c>
      <c r="B56" s="29">
        <v>310410928944346</v>
      </c>
      <c r="C56" s="29">
        <v>8.9014103279289401E+19</v>
      </c>
      <c r="D56" s="29">
        <v>353118081565833</v>
      </c>
      <c r="E56" s="29">
        <v>1</v>
      </c>
      <c r="F56" s="29">
        <v>1069</v>
      </c>
      <c r="G56" s="29">
        <v>1069</v>
      </c>
      <c r="H56" s="29" t="s">
        <v>2626</v>
      </c>
      <c r="I56" s="29" t="s">
        <v>2627</v>
      </c>
      <c r="J56" s="29" t="s">
        <v>2628</v>
      </c>
      <c r="K56" s="29" t="s">
        <v>8</v>
      </c>
      <c r="L56" s="29" t="s">
        <v>8</v>
      </c>
      <c r="M56" s="29" t="s">
        <v>8</v>
      </c>
      <c r="N56" s="29">
        <v>4</v>
      </c>
      <c r="O56" s="29">
        <v>1</v>
      </c>
      <c r="P56" s="29">
        <v>4</v>
      </c>
      <c r="Q56" s="29">
        <v>3</v>
      </c>
      <c r="R56" s="29">
        <v>33</v>
      </c>
      <c r="S56" s="29">
        <v>6</v>
      </c>
      <c r="T56" s="29" t="s">
        <v>19568</v>
      </c>
      <c r="U56" s="29">
        <v>3</v>
      </c>
      <c r="V56" s="29">
        <v>1</v>
      </c>
      <c r="W56" s="29">
        <v>3</v>
      </c>
      <c r="X56" s="29">
        <v>3</v>
      </c>
      <c r="Y56" s="29">
        <v>5</v>
      </c>
      <c r="Z56" s="29">
        <v>0</v>
      </c>
      <c r="AA56" s="29" t="s">
        <v>19511</v>
      </c>
      <c r="AB56" s="29">
        <v>0</v>
      </c>
      <c r="AC56" s="29" t="s">
        <v>8</v>
      </c>
      <c r="AD56" s="29" t="s">
        <v>8</v>
      </c>
      <c r="AE56" s="29" t="s">
        <v>8</v>
      </c>
      <c r="AF56" s="29" t="s">
        <v>8</v>
      </c>
      <c r="AG56" s="29" t="s">
        <v>8</v>
      </c>
      <c r="AH56" s="29" t="s">
        <v>8</v>
      </c>
      <c r="AI56" s="29" t="s">
        <v>8</v>
      </c>
      <c r="AJ56" s="29" t="s">
        <v>8</v>
      </c>
      <c r="AK56" s="29">
        <v>0</v>
      </c>
      <c r="AL56" s="29" t="s">
        <v>2000</v>
      </c>
      <c r="AM56" s="29" t="s">
        <v>2629</v>
      </c>
      <c r="AN56" s="29" t="s">
        <v>2630</v>
      </c>
      <c r="AO56" s="29" t="s">
        <v>2631</v>
      </c>
      <c r="AP56" s="29" t="s">
        <v>2632</v>
      </c>
    </row>
    <row r="57" spans="1:42" s="29" customFormat="1" x14ac:dyDescent="0.25">
      <c r="A57" s="29" t="s">
        <v>2633</v>
      </c>
      <c r="B57" s="29">
        <v>310410928944346</v>
      </c>
      <c r="C57" s="29">
        <v>8.9014103279289401E+19</v>
      </c>
      <c r="D57" s="29">
        <v>353118081565833</v>
      </c>
      <c r="E57" s="29">
        <v>1</v>
      </c>
      <c r="F57" s="29">
        <v>1070</v>
      </c>
      <c r="G57" s="29">
        <v>1070</v>
      </c>
      <c r="H57" s="29" t="s">
        <v>2634</v>
      </c>
      <c r="I57" s="29" t="s">
        <v>2635</v>
      </c>
      <c r="J57" s="29" t="s">
        <v>2636</v>
      </c>
      <c r="K57" s="29" t="s">
        <v>8</v>
      </c>
      <c r="L57" s="29" t="s">
        <v>8</v>
      </c>
      <c r="M57" s="29" t="s">
        <v>8</v>
      </c>
      <c r="N57" s="29">
        <v>4</v>
      </c>
      <c r="O57" s="29">
        <v>1</v>
      </c>
      <c r="P57" s="29">
        <v>4</v>
      </c>
      <c r="Q57" s="29">
        <v>3</v>
      </c>
      <c r="R57" s="29">
        <v>22</v>
      </c>
      <c r="S57" s="29">
        <v>4</v>
      </c>
      <c r="T57" s="29" t="s">
        <v>19569</v>
      </c>
      <c r="U57" s="29">
        <v>3</v>
      </c>
      <c r="V57" s="29">
        <v>1</v>
      </c>
      <c r="W57" s="29">
        <v>3</v>
      </c>
      <c r="X57" s="29">
        <v>3</v>
      </c>
      <c r="Y57" s="29">
        <v>8</v>
      </c>
      <c r="Z57" s="29">
        <v>0</v>
      </c>
      <c r="AA57" s="29" t="s">
        <v>19570</v>
      </c>
      <c r="AB57" s="29">
        <v>0</v>
      </c>
      <c r="AC57" s="29" t="s">
        <v>8</v>
      </c>
      <c r="AD57" s="29" t="s">
        <v>8</v>
      </c>
      <c r="AE57" s="29" t="s">
        <v>8</v>
      </c>
      <c r="AF57" s="29" t="s">
        <v>8</v>
      </c>
      <c r="AG57" s="29" t="s">
        <v>8</v>
      </c>
      <c r="AH57" s="29" t="s">
        <v>8</v>
      </c>
      <c r="AI57" s="29" t="s">
        <v>8</v>
      </c>
      <c r="AJ57" s="29" t="s">
        <v>8</v>
      </c>
      <c r="AK57" s="29">
        <v>0</v>
      </c>
      <c r="AL57" s="29" t="s">
        <v>2000</v>
      </c>
      <c r="AM57" s="29" t="s">
        <v>2637</v>
      </c>
      <c r="AN57" s="29" t="s">
        <v>2638</v>
      </c>
      <c r="AO57" s="29" t="s">
        <v>2639</v>
      </c>
      <c r="AP57" s="29" t="s">
        <v>2640</v>
      </c>
    </row>
    <row r="58" spans="1:42" s="29" customFormat="1" x14ac:dyDescent="0.25">
      <c r="A58" s="29" t="s">
        <v>2641</v>
      </c>
      <c r="B58" s="29">
        <v>310410928944346</v>
      </c>
      <c r="C58" s="29">
        <v>8.9014103279289401E+19</v>
      </c>
      <c r="D58" s="29">
        <v>353118081565833</v>
      </c>
      <c r="E58" s="29">
        <v>7</v>
      </c>
      <c r="F58" s="29">
        <v>1062</v>
      </c>
      <c r="G58" s="29">
        <v>1062</v>
      </c>
      <c r="H58" s="29" t="s">
        <v>2642</v>
      </c>
      <c r="I58" s="29" t="s">
        <v>2643</v>
      </c>
      <c r="J58" s="29" t="s">
        <v>2644</v>
      </c>
      <c r="K58" s="29" t="s">
        <v>8</v>
      </c>
      <c r="L58" s="29" t="s">
        <v>8</v>
      </c>
      <c r="M58" s="29" t="s">
        <v>19571</v>
      </c>
      <c r="N58" s="29">
        <v>7</v>
      </c>
      <c r="O58" s="29">
        <v>1</v>
      </c>
      <c r="P58" s="29">
        <v>7</v>
      </c>
      <c r="Q58" s="29">
        <v>3</v>
      </c>
      <c r="R58" s="29">
        <v>2</v>
      </c>
      <c r="S58" s="29">
        <v>0</v>
      </c>
      <c r="T58" s="29" t="s">
        <v>19527</v>
      </c>
      <c r="U58" s="29">
        <v>6</v>
      </c>
      <c r="V58" s="29">
        <v>1</v>
      </c>
      <c r="W58" s="29">
        <v>6</v>
      </c>
      <c r="X58" s="29">
        <v>3</v>
      </c>
      <c r="Y58" s="29">
        <v>0</v>
      </c>
      <c r="Z58" s="29">
        <v>0</v>
      </c>
      <c r="AA58" s="29" t="s">
        <v>19507</v>
      </c>
      <c r="AB58" s="29">
        <v>1</v>
      </c>
      <c r="AC58" s="29">
        <v>5</v>
      </c>
      <c r="AD58" s="29">
        <v>1</v>
      </c>
      <c r="AE58" s="29">
        <v>5</v>
      </c>
      <c r="AF58" s="29">
        <v>3</v>
      </c>
      <c r="AG58" s="29">
        <v>0</v>
      </c>
      <c r="AH58" s="29">
        <v>0</v>
      </c>
      <c r="AI58" s="29" t="s">
        <v>19507</v>
      </c>
      <c r="AJ58" s="29" t="s">
        <v>8</v>
      </c>
      <c r="AK58" s="29">
        <v>0</v>
      </c>
      <c r="AL58" s="29" t="s">
        <v>2000</v>
      </c>
      <c r="AM58" s="29" t="s">
        <v>2645</v>
      </c>
      <c r="AN58" s="29" t="s">
        <v>2646</v>
      </c>
      <c r="AO58" s="29" t="s">
        <v>2647</v>
      </c>
      <c r="AP58" s="29" t="s">
        <v>2648</v>
      </c>
    </row>
    <row r="59" spans="1:42" s="29" customFormat="1" x14ac:dyDescent="0.25">
      <c r="A59" s="29" t="s">
        <v>2649</v>
      </c>
      <c r="B59" s="29">
        <v>310410928944346</v>
      </c>
      <c r="C59" s="29">
        <v>8.9014103279289401E+19</v>
      </c>
      <c r="D59" s="29">
        <v>353118081565833</v>
      </c>
      <c r="E59" s="29">
        <v>7</v>
      </c>
      <c r="F59" s="29">
        <v>1050</v>
      </c>
      <c r="G59" s="29">
        <v>1050</v>
      </c>
      <c r="H59" s="29" t="s">
        <v>2650</v>
      </c>
      <c r="I59" s="29" t="s">
        <v>2651</v>
      </c>
      <c r="J59" s="29" t="s">
        <v>2652</v>
      </c>
      <c r="K59" s="29" t="s">
        <v>8</v>
      </c>
      <c r="L59" s="29" t="s">
        <v>8</v>
      </c>
      <c r="M59" s="29" t="s">
        <v>19572</v>
      </c>
      <c r="N59" s="29">
        <v>7</v>
      </c>
      <c r="O59" s="29">
        <v>1</v>
      </c>
      <c r="P59" s="29">
        <v>7</v>
      </c>
      <c r="Q59" s="29">
        <v>3</v>
      </c>
      <c r="R59" s="29">
        <v>0</v>
      </c>
      <c r="S59" s="29">
        <v>0</v>
      </c>
      <c r="T59" s="29" t="s">
        <v>19507</v>
      </c>
      <c r="U59" s="29">
        <v>6</v>
      </c>
      <c r="V59" s="29">
        <v>1</v>
      </c>
      <c r="W59" s="29">
        <v>6</v>
      </c>
      <c r="X59" s="29">
        <v>3</v>
      </c>
      <c r="Y59" s="29">
        <v>0</v>
      </c>
      <c r="Z59" s="29">
        <v>0</v>
      </c>
      <c r="AA59" s="29" t="s">
        <v>19507</v>
      </c>
      <c r="AB59" s="29">
        <v>1</v>
      </c>
      <c r="AC59" s="29">
        <v>5</v>
      </c>
      <c r="AD59" s="29">
        <v>1</v>
      </c>
      <c r="AE59" s="29">
        <v>5</v>
      </c>
      <c r="AF59" s="29">
        <v>3</v>
      </c>
      <c r="AG59" s="29">
        <v>0</v>
      </c>
      <c r="AH59" s="29">
        <v>0</v>
      </c>
      <c r="AI59" s="29" t="s">
        <v>19507</v>
      </c>
      <c r="AJ59" s="29" t="s">
        <v>8</v>
      </c>
      <c r="AK59" s="29">
        <v>0</v>
      </c>
      <c r="AL59" s="29" t="s">
        <v>2000</v>
      </c>
      <c r="AM59" s="29" t="s">
        <v>2653</v>
      </c>
      <c r="AN59" s="29" t="s">
        <v>2654</v>
      </c>
      <c r="AO59" s="29" t="s">
        <v>2655</v>
      </c>
      <c r="AP59" s="29" t="s">
        <v>2656</v>
      </c>
    </row>
    <row r="60" spans="1:42" s="29" customFormat="1" x14ac:dyDescent="0.25">
      <c r="A60" s="29" t="s">
        <v>2657</v>
      </c>
      <c r="B60" s="29">
        <v>310410928944346</v>
      </c>
      <c r="C60" s="29">
        <v>8.9014103279289401E+19</v>
      </c>
      <c r="D60" s="29">
        <v>353118081565833</v>
      </c>
      <c r="E60" s="29">
        <v>3</v>
      </c>
      <c r="F60" s="29">
        <v>1072</v>
      </c>
      <c r="G60" s="29">
        <v>1072</v>
      </c>
      <c r="H60" s="29" t="s">
        <v>2658</v>
      </c>
      <c r="I60" s="29" t="s">
        <v>2659</v>
      </c>
      <c r="J60" s="29" t="s">
        <v>2660</v>
      </c>
      <c r="K60" s="29" t="s">
        <v>8</v>
      </c>
      <c r="L60" s="29" t="s">
        <v>8</v>
      </c>
      <c r="M60" s="29" t="s">
        <v>8</v>
      </c>
      <c r="N60" s="29">
        <v>7</v>
      </c>
      <c r="O60" s="29">
        <v>100</v>
      </c>
      <c r="P60" s="29">
        <v>700</v>
      </c>
      <c r="Q60" s="29">
        <v>3</v>
      </c>
      <c r="R60" s="29">
        <v>0</v>
      </c>
      <c r="S60" s="29">
        <v>0</v>
      </c>
      <c r="T60" s="29" t="s">
        <v>19507</v>
      </c>
      <c r="U60" s="29">
        <v>7</v>
      </c>
      <c r="V60" s="29">
        <v>10</v>
      </c>
      <c r="W60" s="29">
        <v>70</v>
      </c>
      <c r="X60" s="29">
        <v>3</v>
      </c>
      <c r="Y60" s="29">
        <v>0</v>
      </c>
      <c r="Z60" s="29">
        <v>0</v>
      </c>
      <c r="AA60" s="29" t="s">
        <v>19507</v>
      </c>
      <c r="AB60" s="29">
        <v>0</v>
      </c>
      <c r="AC60" s="29" t="s">
        <v>8</v>
      </c>
      <c r="AD60" s="29" t="s">
        <v>8</v>
      </c>
      <c r="AE60" s="29" t="s">
        <v>8</v>
      </c>
      <c r="AF60" s="29" t="s">
        <v>8</v>
      </c>
      <c r="AG60" s="29" t="s">
        <v>8</v>
      </c>
      <c r="AH60" s="29" t="s">
        <v>8</v>
      </c>
      <c r="AI60" s="29" t="s">
        <v>8</v>
      </c>
      <c r="AJ60" s="29" t="s">
        <v>8</v>
      </c>
      <c r="AK60" s="29">
        <v>0</v>
      </c>
      <c r="AL60" s="29" t="s">
        <v>2000</v>
      </c>
      <c r="AM60" s="29" t="s">
        <v>2661</v>
      </c>
      <c r="AN60" s="29" t="s">
        <v>2662</v>
      </c>
      <c r="AO60" s="29" t="s">
        <v>2663</v>
      </c>
      <c r="AP60" s="29" t="s">
        <v>2664</v>
      </c>
    </row>
    <row r="61" spans="1:42" s="29" customFormat="1" x14ac:dyDescent="0.25">
      <c r="A61" s="29" t="s">
        <v>2665</v>
      </c>
      <c r="B61" s="29">
        <v>310410928944346</v>
      </c>
      <c r="C61" s="29">
        <v>8.9014103279289401E+19</v>
      </c>
      <c r="D61" s="29">
        <v>353118081565833</v>
      </c>
      <c r="E61" s="29">
        <v>3</v>
      </c>
      <c r="F61" s="29">
        <v>1074</v>
      </c>
      <c r="G61" s="29">
        <v>1074</v>
      </c>
      <c r="H61" s="29" t="s">
        <v>2666</v>
      </c>
      <c r="I61" s="29" t="s">
        <v>2667</v>
      </c>
      <c r="J61" s="29" t="s">
        <v>2668</v>
      </c>
      <c r="K61" s="29" t="s">
        <v>8</v>
      </c>
      <c r="L61" s="29" t="s">
        <v>8</v>
      </c>
      <c r="M61" s="29" t="s">
        <v>8</v>
      </c>
      <c r="N61" s="29">
        <v>7</v>
      </c>
      <c r="O61" s="29">
        <v>100</v>
      </c>
      <c r="P61" s="29">
        <v>700</v>
      </c>
      <c r="Q61" s="29">
        <v>3</v>
      </c>
      <c r="R61" s="29">
        <v>0</v>
      </c>
      <c r="S61" s="29">
        <v>0</v>
      </c>
      <c r="T61" s="29" t="s">
        <v>19507</v>
      </c>
      <c r="U61" s="29">
        <v>7</v>
      </c>
      <c r="V61" s="29">
        <v>10</v>
      </c>
      <c r="W61" s="29">
        <v>70</v>
      </c>
      <c r="X61" s="29">
        <v>3</v>
      </c>
      <c r="Y61" s="29">
        <v>0</v>
      </c>
      <c r="Z61" s="29">
        <v>0</v>
      </c>
      <c r="AA61" s="29" t="s">
        <v>19507</v>
      </c>
      <c r="AB61" s="29">
        <v>0</v>
      </c>
      <c r="AC61" s="29" t="s">
        <v>8</v>
      </c>
      <c r="AD61" s="29" t="s">
        <v>8</v>
      </c>
      <c r="AE61" s="29" t="s">
        <v>8</v>
      </c>
      <c r="AF61" s="29" t="s">
        <v>8</v>
      </c>
      <c r="AG61" s="29" t="s">
        <v>8</v>
      </c>
      <c r="AH61" s="29" t="s">
        <v>8</v>
      </c>
      <c r="AI61" s="29" t="s">
        <v>8</v>
      </c>
      <c r="AJ61" s="29" t="s">
        <v>8</v>
      </c>
      <c r="AK61" s="29">
        <v>0</v>
      </c>
      <c r="AL61" s="29" t="s">
        <v>2000</v>
      </c>
      <c r="AM61" s="29" t="s">
        <v>2669</v>
      </c>
      <c r="AN61" s="29" t="s">
        <v>2670</v>
      </c>
      <c r="AO61" s="29" t="s">
        <v>2671</v>
      </c>
      <c r="AP61" s="29" t="s">
        <v>2672</v>
      </c>
    </row>
    <row r="62" spans="1:42" s="29" customFormat="1" x14ac:dyDescent="0.25">
      <c r="A62" s="29" t="s">
        <v>2673</v>
      </c>
      <c r="B62" s="29">
        <v>310410941179965</v>
      </c>
      <c r="C62" s="29">
        <v>8.9014103279411708E+19</v>
      </c>
      <c r="D62" s="29">
        <v>353118083625148</v>
      </c>
      <c r="E62" s="29">
        <v>9</v>
      </c>
      <c r="F62" s="29">
        <v>1057</v>
      </c>
      <c r="G62" s="29">
        <v>1057</v>
      </c>
      <c r="H62" s="29" t="s">
        <v>2674</v>
      </c>
      <c r="I62" s="29" t="s">
        <v>2675</v>
      </c>
      <c r="J62" s="29" t="s">
        <v>2676</v>
      </c>
      <c r="K62" s="29" t="s">
        <v>8</v>
      </c>
      <c r="L62" s="29" t="s">
        <v>8</v>
      </c>
      <c r="M62" s="29" t="s">
        <v>8</v>
      </c>
      <c r="N62" s="29">
        <v>7</v>
      </c>
      <c r="O62" s="29">
        <v>100</v>
      </c>
      <c r="P62" s="29">
        <v>700</v>
      </c>
      <c r="Q62" s="29">
        <v>3</v>
      </c>
      <c r="R62" s="29">
        <v>11</v>
      </c>
      <c r="S62" s="29">
        <v>0</v>
      </c>
      <c r="T62" s="29" t="s">
        <v>19551</v>
      </c>
      <c r="U62" s="29">
        <v>7</v>
      </c>
      <c r="V62" s="29">
        <v>10</v>
      </c>
      <c r="W62" s="29">
        <v>70</v>
      </c>
      <c r="X62" s="29">
        <v>3</v>
      </c>
      <c r="Y62" s="29">
        <v>1</v>
      </c>
      <c r="Z62" s="29">
        <v>0</v>
      </c>
      <c r="AA62" s="29" t="s">
        <v>19161</v>
      </c>
      <c r="AB62" s="29">
        <v>0</v>
      </c>
      <c r="AC62" s="29" t="s">
        <v>8</v>
      </c>
      <c r="AD62" s="29" t="s">
        <v>8</v>
      </c>
      <c r="AE62" s="29" t="s">
        <v>8</v>
      </c>
      <c r="AF62" s="29" t="s">
        <v>8</v>
      </c>
      <c r="AG62" s="29" t="s">
        <v>8</v>
      </c>
      <c r="AH62" s="29" t="s">
        <v>8</v>
      </c>
      <c r="AI62" s="29" t="s">
        <v>8</v>
      </c>
      <c r="AJ62" s="29" t="s">
        <v>8</v>
      </c>
      <c r="AK62" s="29">
        <v>0</v>
      </c>
      <c r="AL62" s="29" t="s">
        <v>2009</v>
      </c>
      <c r="AM62" s="29" t="s">
        <v>2677</v>
      </c>
      <c r="AN62" s="29" t="s">
        <v>2678</v>
      </c>
      <c r="AO62" s="29" t="s">
        <v>2679</v>
      </c>
      <c r="AP62" s="29" t="s">
        <v>2680</v>
      </c>
    </row>
    <row r="63" spans="1:42" s="29" customFormat="1" x14ac:dyDescent="0.25">
      <c r="A63" s="29" t="s">
        <v>2681</v>
      </c>
      <c r="B63" s="29">
        <v>310410928944346</v>
      </c>
      <c r="C63" s="29">
        <v>8.9014103279289401E+19</v>
      </c>
      <c r="D63" s="29">
        <v>353118081565833</v>
      </c>
      <c r="E63" s="29">
        <v>9</v>
      </c>
      <c r="F63" s="29">
        <v>1085</v>
      </c>
      <c r="G63" s="29">
        <v>1085</v>
      </c>
      <c r="H63" s="29" t="s">
        <v>2682</v>
      </c>
      <c r="I63" s="29" t="s">
        <v>2683</v>
      </c>
      <c r="J63" s="29" t="s">
        <v>2684</v>
      </c>
      <c r="K63" s="29" t="s">
        <v>8</v>
      </c>
      <c r="L63" s="29" t="s">
        <v>8</v>
      </c>
      <c r="M63" s="29" t="s">
        <v>8</v>
      </c>
      <c r="N63" s="29">
        <v>7</v>
      </c>
      <c r="O63" s="29">
        <v>100</v>
      </c>
      <c r="P63" s="29">
        <v>700</v>
      </c>
      <c r="Q63" s="29">
        <v>3</v>
      </c>
      <c r="R63" s="29">
        <v>7</v>
      </c>
      <c r="S63" s="29">
        <v>1</v>
      </c>
      <c r="T63" s="29" t="s">
        <v>19573</v>
      </c>
      <c r="U63" s="29">
        <v>7</v>
      </c>
      <c r="V63" s="29">
        <v>10</v>
      </c>
      <c r="W63" s="29">
        <v>70</v>
      </c>
      <c r="X63" s="29">
        <v>3</v>
      </c>
      <c r="Y63" s="29">
        <v>0</v>
      </c>
      <c r="Z63" s="29">
        <v>0</v>
      </c>
      <c r="AA63" s="29" t="s">
        <v>19507</v>
      </c>
      <c r="AB63" s="29">
        <v>0</v>
      </c>
      <c r="AC63" s="29" t="s">
        <v>8</v>
      </c>
      <c r="AD63" s="29" t="s">
        <v>8</v>
      </c>
      <c r="AE63" s="29" t="s">
        <v>8</v>
      </c>
      <c r="AF63" s="29" t="s">
        <v>8</v>
      </c>
      <c r="AG63" s="29" t="s">
        <v>8</v>
      </c>
      <c r="AH63" s="29" t="s">
        <v>8</v>
      </c>
      <c r="AI63" s="29" t="s">
        <v>8</v>
      </c>
      <c r="AJ63" s="29" t="s">
        <v>8</v>
      </c>
      <c r="AK63" s="29">
        <v>0</v>
      </c>
      <c r="AL63" s="29" t="s">
        <v>2000</v>
      </c>
      <c r="AM63" s="29" t="s">
        <v>2685</v>
      </c>
      <c r="AN63" s="29" t="s">
        <v>2686</v>
      </c>
      <c r="AO63" s="29" t="s">
        <v>2687</v>
      </c>
      <c r="AP63" s="29" t="s">
        <v>2688</v>
      </c>
    </row>
    <row r="64" spans="1:42" s="29" customFormat="1" x14ac:dyDescent="0.25">
      <c r="A64" s="29" t="s">
        <v>2689</v>
      </c>
      <c r="B64" s="29">
        <v>310410928944346</v>
      </c>
      <c r="C64" s="29">
        <v>8.9014103279289401E+19</v>
      </c>
      <c r="D64" s="29">
        <v>353118081565833</v>
      </c>
      <c r="E64" s="29">
        <v>9</v>
      </c>
      <c r="F64" s="29">
        <v>1086</v>
      </c>
      <c r="G64" s="29">
        <v>1086</v>
      </c>
      <c r="H64" s="29" t="s">
        <v>2690</v>
      </c>
      <c r="I64" s="29" t="s">
        <v>2691</v>
      </c>
      <c r="J64" s="29" t="s">
        <v>2692</v>
      </c>
      <c r="K64" s="29" t="s">
        <v>8</v>
      </c>
      <c r="L64" s="29" t="s">
        <v>8</v>
      </c>
      <c r="M64" s="29" t="s">
        <v>8</v>
      </c>
      <c r="N64" s="29">
        <v>7</v>
      </c>
      <c r="O64" s="29">
        <v>100</v>
      </c>
      <c r="P64" s="29">
        <v>700</v>
      </c>
      <c r="Q64" s="29">
        <v>3</v>
      </c>
      <c r="R64" s="29">
        <v>0</v>
      </c>
      <c r="S64" s="29">
        <v>0</v>
      </c>
      <c r="T64" s="29" t="s">
        <v>19507</v>
      </c>
      <c r="U64" s="29">
        <v>7</v>
      </c>
      <c r="V64" s="29">
        <v>10</v>
      </c>
      <c r="W64" s="29">
        <v>70</v>
      </c>
      <c r="X64" s="29">
        <v>3</v>
      </c>
      <c r="Y64" s="29">
        <v>0</v>
      </c>
      <c r="Z64" s="29">
        <v>0</v>
      </c>
      <c r="AA64" s="29" t="s">
        <v>19507</v>
      </c>
      <c r="AB64" s="29">
        <v>0</v>
      </c>
      <c r="AC64" s="29" t="s">
        <v>8</v>
      </c>
      <c r="AD64" s="29" t="s">
        <v>8</v>
      </c>
      <c r="AE64" s="29" t="s">
        <v>8</v>
      </c>
      <c r="AF64" s="29" t="s">
        <v>8</v>
      </c>
      <c r="AG64" s="29" t="s">
        <v>8</v>
      </c>
      <c r="AH64" s="29" t="s">
        <v>8</v>
      </c>
      <c r="AI64" s="29" t="s">
        <v>8</v>
      </c>
      <c r="AJ64" s="29" t="s">
        <v>8</v>
      </c>
      <c r="AK64" s="29">
        <v>0</v>
      </c>
      <c r="AL64" s="29" t="s">
        <v>2000</v>
      </c>
      <c r="AM64" s="29" t="s">
        <v>2693</v>
      </c>
      <c r="AN64" s="29" t="s">
        <v>2694</v>
      </c>
      <c r="AO64" s="29" t="s">
        <v>2695</v>
      </c>
      <c r="AP64" s="29" t="s">
        <v>2696</v>
      </c>
    </row>
    <row r="65" spans="1:42" s="29" customFormat="1" x14ac:dyDescent="0.25">
      <c r="A65" s="29" t="s">
        <v>2697</v>
      </c>
      <c r="B65" s="29">
        <v>310410928944346</v>
      </c>
      <c r="C65" s="29">
        <v>8.9014103279289401E+19</v>
      </c>
      <c r="D65" s="29">
        <v>353118081565833</v>
      </c>
      <c r="E65" s="29">
        <v>2</v>
      </c>
      <c r="F65" s="29">
        <v>1076</v>
      </c>
      <c r="G65" s="29">
        <v>1076</v>
      </c>
      <c r="H65" s="29" t="s">
        <v>2698</v>
      </c>
      <c r="I65" s="29" t="s">
        <v>2699</v>
      </c>
      <c r="J65" s="29" t="s">
        <v>2700</v>
      </c>
      <c r="K65" s="29" t="s">
        <v>19574</v>
      </c>
      <c r="L65" s="29" t="s">
        <v>8</v>
      </c>
      <c r="M65" s="29" t="s">
        <v>8</v>
      </c>
      <c r="N65" s="29">
        <v>7</v>
      </c>
      <c r="O65" s="29">
        <v>10</v>
      </c>
      <c r="P65" s="29">
        <v>70</v>
      </c>
      <c r="Q65" s="29">
        <v>3</v>
      </c>
      <c r="R65" s="29">
        <v>0</v>
      </c>
      <c r="S65" s="29">
        <v>0</v>
      </c>
      <c r="T65" s="29" t="s">
        <v>19507</v>
      </c>
      <c r="U65" s="29">
        <v>7</v>
      </c>
      <c r="V65" s="29">
        <v>1</v>
      </c>
      <c r="W65" s="29">
        <v>7</v>
      </c>
      <c r="X65" s="29">
        <v>3</v>
      </c>
      <c r="Y65" s="29">
        <v>0</v>
      </c>
      <c r="Z65" s="29">
        <v>0</v>
      </c>
      <c r="AA65" s="29" t="s">
        <v>19507</v>
      </c>
      <c r="AB65" s="29">
        <v>1</v>
      </c>
      <c r="AC65" s="29">
        <v>6</v>
      </c>
      <c r="AD65" s="29">
        <v>1</v>
      </c>
      <c r="AE65" s="29">
        <v>6</v>
      </c>
      <c r="AF65" s="29">
        <v>3</v>
      </c>
      <c r="AG65" s="29">
        <v>0</v>
      </c>
      <c r="AH65" s="29">
        <v>0</v>
      </c>
      <c r="AI65" s="29" t="s">
        <v>19507</v>
      </c>
      <c r="AJ65" s="29" t="s">
        <v>8</v>
      </c>
      <c r="AK65" s="29">
        <v>0</v>
      </c>
      <c r="AL65" s="29" t="s">
        <v>1911</v>
      </c>
      <c r="AM65" s="29" t="s">
        <v>2701</v>
      </c>
      <c r="AN65" s="29" t="s">
        <v>2702</v>
      </c>
      <c r="AO65" s="29" t="s">
        <v>2703</v>
      </c>
      <c r="AP65" s="29" t="s">
        <v>2704</v>
      </c>
    </row>
    <row r="66" spans="1:42" s="29" customFormat="1" x14ac:dyDescent="0.25">
      <c r="A66" s="29" t="s">
        <v>2705</v>
      </c>
      <c r="B66" s="29">
        <v>310410928944346</v>
      </c>
      <c r="C66" s="29">
        <v>8.9014103279289401E+19</v>
      </c>
      <c r="D66" s="29">
        <v>353118081565833</v>
      </c>
      <c r="E66" s="29">
        <v>2</v>
      </c>
      <c r="F66" s="29">
        <v>1077</v>
      </c>
      <c r="G66" s="29">
        <v>1077</v>
      </c>
      <c r="H66" s="29" t="s">
        <v>2706</v>
      </c>
      <c r="I66" s="29" t="s">
        <v>2707</v>
      </c>
      <c r="J66" s="29" t="s">
        <v>2708</v>
      </c>
      <c r="K66" s="29" t="s">
        <v>19575</v>
      </c>
      <c r="L66" s="29" t="s">
        <v>8</v>
      </c>
      <c r="M66" s="29" t="s">
        <v>8</v>
      </c>
      <c r="N66" s="29">
        <v>7</v>
      </c>
      <c r="O66" s="29">
        <v>10</v>
      </c>
      <c r="P66" s="29">
        <v>70</v>
      </c>
      <c r="Q66" s="29">
        <v>3</v>
      </c>
      <c r="R66" s="29">
        <v>49</v>
      </c>
      <c r="S66" s="29">
        <v>28</v>
      </c>
      <c r="T66" s="29" t="s">
        <v>19576</v>
      </c>
      <c r="U66" s="29">
        <v>7</v>
      </c>
      <c r="V66" s="29">
        <v>1</v>
      </c>
      <c r="W66" s="29">
        <v>7</v>
      </c>
      <c r="X66" s="29">
        <v>3</v>
      </c>
      <c r="Y66" s="29">
        <v>29</v>
      </c>
      <c r="Z66" s="29">
        <v>3</v>
      </c>
      <c r="AA66" s="29" t="s">
        <v>19577</v>
      </c>
      <c r="AB66" s="29">
        <v>1</v>
      </c>
      <c r="AC66" s="29">
        <v>6</v>
      </c>
      <c r="AD66" s="29">
        <v>1</v>
      </c>
      <c r="AE66" s="29">
        <v>6</v>
      </c>
      <c r="AF66" s="29">
        <v>3</v>
      </c>
      <c r="AG66" s="29">
        <v>5</v>
      </c>
      <c r="AH66" s="29">
        <v>1</v>
      </c>
      <c r="AI66" s="29" t="s">
        <v>19515</v>
      </c>
      <c r="AJ66" s="29" t="s">
        <v>8</v>
      </c>
      <c r="AK66" s="29">
        <v>0</v>
      </c>
      <c r="AL66" s="29" t="s">
        <v>1911</v>
      </c>
      <c r="AM66" s="29" t="s">
        <v>2709</v>
      </c>
      <c r="AN66" s="29" t="s">
        <v>2710</v>
      </c>
      <c r="AO66" s="29" t="s">
        <v>2711</v>
      </c>
      <c r="AP66" s="29" t="s">
        <v>2712</v>
      </c>
    </row>
    <row r="67" spans="1:42" s="29" customFormat="1" x14ac:dyDescent="0.25">
      <c r="A67" s="29" t="s">
        <v>2713</v>
      </c>
      <c r="B67" s="29">
        <v>310410928944346</v>
      </c>
      <c r="C67" s="29">
        <v>8.9014103279289401E+19</v>
      </c>
      <c r="D67" s="29">
        <v>353118081565833</v>
      </c>
      <c r="E67" s="29">
        <v>10</v>
      </c>
      <c r="F67" s="29">
        <v>1052</v>
      </c>
      <c r="G67" s="29">
        <v>1052</v>
      </c>
      <c r="H67" s="29" t="s">
        <v>2714</v>
      </c>
      <c r="I67" s="29" t="s">
        <v>2715</v>
      </c>
      <c r="J67" s="29" t="s">
        <v>2716</v>
      </c>
      <c r="K67" s="29" t="s">
        <v>8</v>
      </c>
      <c r="L67" s="29" t="s">
        <v>19578</v>
      </c>
      <c r="M67" s="29" t="s">
        <v>8</v>
      </c>
      <c r="N67" s="29">
        <v>7</v>
      </c>
      <c r="O67" s="29">
        <v>10</v>
      </c>
      <c r="P67" s="29">
        <v>70</v>
      </c>
      <c r="Q67" s="29">
        <v>3</v>
      </c>
      <c r="R67" s="29">
        <v>3</v>
      </c>
      <c r="S67" s="29">
        <v>0</v>
      </c>
      <c r="T67" s="29" t="s">
        <v>19529</v>
      </c>
      <c r="U67" s="29">
        <v>7</v>
      </c>
      <c r="V67" s="29">
        <v>1</v>
      </c>
      <c r="W67" s="29">
        <v>7</v>
      </c>
      <c r="X67" s="29">
        <v>3</v>
      </c>
      <c r="Y67" s="29">
        <v>0</v>
      </c>
      <c r="Z67" s="29">
        <v>0</v>
      </c>
      <c r="AA67" s="29" t="s">
        <v>19507</v>
      </c>
      <c r="AB67" s="29">
        <v>1</v>
      </c>
      <c r="AC67" s="29">
        <v>6</v>
      </c>
      <c r="AD67" s="29">
        <v>1</v>
      </c>
      <c r="AE67" s="29">
        <v>6</v>
      </c>
      <c r="AF67" s="29">
        <v>3</v>
      </c>
      <c r="AG67" s="29">
        <v>0</v>
      </c>
      <c r="AH67" s="29">
        <v>0</v>
      </c>
      <c r="AI67" s="29" t="s">
        <v>19507</v>
      </c>
      <c r="AJ67" s="29" t="s">
        <v>8</v>
      </c>
      <c r="AK67" s="29">
        <v>0</v>
      </c>
      <c r="AL67" s="29" t="s">
        <v>2009</v>
      </c>
      <c r="AM67" s="29" t="s">
        <v>2717</v>
      </c>
      <c r="AN67" s="29" t="s">
        <v>2718</v>
      </c>
      <c r="AO67" s="29" t="s">
        <v>2719</v>
      </c>
      <c r="AP67" s="29" t="s">
        <v>2720</v>
      </c>
    </row>
    <row r="68" spans="1:42" s="29" customFormat="1" x14ac:dyDescent="0.25">
      <c r="A68" s="29" t="s">
        <v>2721</v>
      </c>
      <c r="B68" s="29">
        <v>310410928944346</v>
      </c>
      <c r="C68" s="29">
        <v>8.9014103279289401E+19</v>
      </c>
      <c r="D68" s="29">
        <v>353118081565833</v>
      </c>
      <c r="E68" s="29">
        <v>10</v>
      </c>
      <c r="F68" s="29">
        <v>1053</v>
      </c>
      <c r="G68" s="29">
        <v>1053</v>
      </c>
      <c r="H68" s="29" t="s">
        <v>2722</v>
      </c>
      <c r="I68" s="29" t="s">
        <v>2723</v>
      </c>
      <c r="J68" s="29" t="s">
        <v>2724</v>
      </c>
      <c r="K68" s="29" t="s">
        <v>8</v>
      </c>
      <c r="L68" s="29" t="s">
        <v>19579</v>
      </c>
      <c r="M68" s="29" t="s">
        <v>8</v>
      </c>
      <c r="N68" s="29">
        <v>7</v>
      </c>
      <c r="O68" s="29">
        <v>10</v>
      </c>
      <c r="P68" s="29">
        <v>70</v>
      </c>
      <c r="Q68" s="29">
        <v>3</v>
      </c>
      <c r="R68" s="29">
        <v>6</v>
      </c>
      <c r="S68" s="29">
        <v>1</v>
      </c>
      <c r="T68" s="29" t="s">
        <v>19519</v>
      </c>
      <c r="U68" s="29">
        <v>7</v>
      </c>
      <c r="V68" s="29">
        <v>1</v>
      </c>
      <c r="W68" s="29">
        <v>7</v>
      </c>
      <c r="X68" s="29">
        <v>3</v>
      </c>
      <c r="Y68" s="29">
        <v>0</v>
      </c>
      <c r="Z68" s="29">
        <v>0</v>
      </c>
      <c r="AA68" s="29" t="s">
        <v>19507</v>
      </c>
      <c r="AB68" s="29">
        <v>1</v>
      </c>
      <c r="AC68" s="29">
        <v>6</v>
      </c>
      <c r="AD68" s="29">
        <v>1</v>
      </c>
      <c r="AE68" s="29">
        <v>6</v>
      </c>
      <c r="AF68" s="29">
        <v>3</v>
      </c>
      <c r="AG68" s="29">
        <v>0</v>
      </c>
      <c r="AH68" s="29">
        <v>0</v>
      </c>
      <c r="AI68" s="29" t="s">
        <v>19507</v>
      </c>
      <c r="AJ68" s="29" t="s">
        <v>8</v>
      </c>
      <c r="AK68" s="29">
        <v>0</v>
      </c>
      <c r="AL68" s="29" t="s">
        <v>2009</v>
      </c>
      <c r="AM68" s="29" t="s">
        <v>2725</v>
      </c>
      <c r="AN68" s="29" t="s">
        <v>2726</v>
      </c>
      <c r="AO68" s="29" t="s">
        <v>2727</v>
      </c>
      <c r="AP68" s="29" t="s">
        <v>2728</v>
      </c>
    </row>
    <row r="69" spans="1:42" s="29" customFormat="1" x14ac:dyDescent="0.25">
      <c r="A69" s="29" t="s">
        <v>2729</v>
      </c>
      <c r="B69" s="29">
        <v>310410928944346</v>
      </c>
      <c r="C69" s="29">
        <v>8.9014103279289401E+19</v>
      </c>
      <c r="D69" s="29">
        <v>353118081565833</v>
      </c>
      <c r="E69" s="29">
        <v>10</v>
      </c>
      <c r="F69" s="29">
        <v>1054</v>
      </c>
      <c r="G69" s="29">
        <v>1054</v>
      </c>
      <c r="H69" s="29" t="s">
        <v>2730</v>
      </c>
      <c r="I69" s="29" t="s">
        <v>2731</v>
      </c>
      <c r="J69" s="29" t="s">
        <v>2732</v>
      </c>
      <c r="K69" s="29" t="s">
        <v>8</v>
      </c>
      <c r="L69" s="29" t="s">
        <v>19580</v>
      </c>
      <c r="M69" s="29" t="s">
        <v>8</v>
      </c>
      <c r="N69" s="29">
        <v>7</v>
      </c>
      <c r="O69" s="29">
        <v>10</v>
      </c>
      <c r="P69" s="29">
        <v>70</v>
      </c>
      <c r="Q69" s="29">
        <v>3</v>
      </c>
      <c r="R69" s="29">
        <v>34</v>
      </c>
      <c r="S69" s="29">
        <v>4</v>
      </c>
      <c r="T69" s="29" t="s">
        <v>19581</v>
      </c>
      <c r="U69" s="29">
        <v>7</v>
      </c>
      <c r="V69" s="29">
        <v>1</v>
      </c>
      <c r="W69" s="29">
        <v>7</v>
      </c>
      <c r="X69" s="29">
        <v>3</v>
      </c>
      <c r="Y69" s="29">
        <v>4</v>
      </c>
      <c r="Z69" s="29">
        <v>0</v>
      </c>
      <c r="AA69" s="29" t="s">
        <v>19520</v>
      </c>
      <c r="AB69" s="29">
        <v>1</v>
      </c>
      <c r="AC69" s="29">
        <v>6</v>
      </c>
      <c r="AD69" s="29">
        <v>1</v>
      </c>
      <c r="AE69" s="29">
        <v>6</v>
      </c>
      <c r="AF69" s="29">
        <v>3</v>
      </c>
      <c r="AG69" s="29">
        <v>2</v>
      </c>
      <c r="AH69" s="29">
        <v>0</v>
      </c>
      <c r="AI69" s="29" t="s">
        <v>19527</v>
      </c>
      <c r="AJ69" s="29" t="s">
        <v>8</v>
      </c>
      <c r="AK69" s="29">
        <v>0</v>
      </c>
      <c r="AL69" s="29" t="s">
        <v>2009</v>
      </c>
      <c r="AM69" s="29" t="s">
        <v>2733</v>
      </c>
      <c r="AN69" s="29" t="s">
        <v>2734</v>
      </c>
      <c r="AO69" s="29" t="s">
        <v>2735</v>
      </c>
      <c r="AP69" s="29" t="s">
        <v>2736</v>
      </c>
    </row>
    <row r="70" spans="1:42" s="29" customFormat="1" x14ac:dyDescent="0.25">
      <c r="A70" s="29" t="s">
        <v>2737</v>
      </c>
      <c r="B70" s="29">
        <v>310410928944346</v>
      </c>
      <c r="C70" s="29">
        <v>8.9014103279289401E+19</v>
      </c>
      <c r="D70" s="29">
        <v>353118081565833</v>
      </c>
      <c r="E70" s="29">
        <v>10</v>
      </c>
      <c r="F70" s="29">
        <v>1055</v>
      </c>
      <c r="G70" s="29">
        <v>1055</v>
      </c>
      <c r="H70" s="29" t="s">
        <v>2738</v>
      </c>
      <c r="I70" s="29" t="s">
        <v>2739</v>
      </c>
      <c r="J70" s="29" t="s">
        <v>2740</v>
      </c>
      <c r="K70" s="29" t="s">
        <v>8</v>
      </c>
      <c r="L70" s="29" t="s">
        <v>19582</v>
      </c>
      <c r="M70" s="29" t="s">
        <v>8</v>
      </c>
      <c r="N70" s="29">
        <v>7</v>
      </c>
      <c r="O70" s="29">
        <v>10</v>
      </c>
      <c r="P70" s="29">
        <v>70</v>
      </c>
      <c r="Q70" s="29">
        <v>3</v>
      </c>
      <c r="R70" s="29">
        <v>22</v>
      </c>
      <c r="S70" s="29">
        <v>3</v>
      </c>
      <c r="T70" s="29" t="s">
        <v>19583</v>
      </c>
      <c r="U70" s="29">
        <v>7</v>
      </c>
      <c r="V70" s="29">
        <v>1</v>
      </c>
      <c r="W70" s="29">
        <v>7</v>
      </c>
      <c r="X70" s="29">
        <v>3</v>
      </c>
      <c r="Y70" s="29">
        <v>3</v>
      </c>
      <c r="Z70" s="29">
        <v>0</v>
      </c>
      <c r="AA70" s="29" t="s">
        <v>19529</v>
      </c>
      <c r="AB70" s="29">
        <v>1</v>
      </c>
      <c r="AC70" s="29">
        <v>6</v>
      </c>
      <c r="AD70" s="29">
        <v>1</v>
      </c>
      <c r="AE70" s="29">
        <v>6</v>
      </c>
      <c r="AF70" s="29">
        <v>3</v>
      </c>
      <c r="AG70" s="29">
        <v>1</v>
      </c>
      <c r="AH70" s="29">
        <v>0</v>
      </c>
      <c r="AI70" s="29" t="s">
        <v>19161</v>
      </c>
      <c r="AJ70" s="29" t="s">
        <v>8</v>
      </c>
      <c r="AK70" s="29">
        <v>0</v>
      </c>
      <c r="AL70" s="29" t="s">
        <v>2009</v>
      </c>
      <c r="AM70" s="29" t="s">
        <v>2741</v>
      </c>
      <c r="AN70" s="29" t="s">
        <v>2742</v>
      </c>
      <c r="AO70" s="29" t="s">
        <v>2743</v>
      </c>
      <c r="AP70" s="29" t="s">
        <v>2744</v>
      </c>
    </row>
    <row r="71" spans="1:42" s="29" customFormat="1" x14ac:dyDescent="0.25">
      <c r="A71" s="29" t="s">
        <v>2745</v>
      </c>
      <c r="B71" s="29">
        <v>310410928944346</v>
      </c>
      <c r="C71" s="29">
        <v>8.9014103279289401E+19</v>
      </c>
      <c r="D71" s="29">
        <v>353118081565833</v>
      </c>
      <c r="E71" s="29">
        <v>8</v>
      </c>
      <c r="F71" s="29">
        <v>1071</v>
      </c>
      <c r="G71" s="29">
        <v>1071</v>
      </c>
      <c r="H71" s="29" t="s">
        <v>2746</v>
      </c>
      <c r="I71" s="29" t="s">
        <v>2747</v>
      </c>
      <c r="J71" s="29" t="s">
        <v>2748</v>
      </c>
      <c r="K71" s="29" t="s">
        <v>8</v>
      </c>
      <c r="L71" s="29" t="s">
        <v>8</v>
      </c>
      <c r="M71" s="29" t="s">
        <v>8</v>
      </c>
      <c r="N71" s="29">
        <v>7</v>
      </c>
      <c r="O71" s="29">
        <v>100</v>
      </c>
      <c r="P71" s="29">
        <v>700</v>
      </c>
      <c r="Q71" s="29">
        <v>3</v>
      </c>
      <c r="R71" s="29">
        <v>48</v>
      </c>
      <c r="S71" s="29">
        <v>14</v>
      </c>
      <c r="T71" s="29" t="s">
        <v>19584</v>
      </c>
      <c r="U71" s="29">
        <v>7</v>
      </c>
      <c r="V71" s="29">
        <v>10</v>
      </c>
      <c r="W71" s="29">
        <v>70</v>
      </c>
      <c r="X71" s="29">
        <v>3</v>
      </c>
      <c r="Y71" s="29">
        <v>20</v>
      </c>
      <c r="Z71" s="29">
        <v>1</v>
      </c>
      <c r="AA71" s="29" t="s">
        <v>19585</v>
      </c>
      <c r="AB71" s="29">
        <v>0</v>
      </c>
      <c r="AC71" s="29" t="s">
        <v>8</v>
      </c>
      <c r="AD71" s="29" t="s">
        <v>8</v>
      </c>
      <c r="AE71" s="29" t="s">
        <v>8</v>
      </c>
      <c r="AF71" s="29" t="s">
        <v>8</v>
      </c>
      <c r="AG71" s="29" t="s">
        <v>8</v>
      </c>
      <c r="AH71" s="29" t="s">
        <v>8</v>
      </c>
      <c r="AI71" s="29" t="s">
        <v>8</v>
      </c>
      <c r="AJ71" s="29" t="s">
        <v>8</v>
      </c>
      <c r="AK71" s="29">
        <v>0</v>
      </c>
      <c r="AL71" s="29" t="s">
        <v>2009</v>
      </c>
      <c r="AM71" s="29" t="s">
        <v>2749</v>
      </c>
      <c r="AN71" s="29" t="s">
        <v>2750</v>
      </c>
      <c r="AO71" s="29" t="s">
        <v>2751</v>
      </c>
      <c r="AP71" s="29" t="s">
        <v>2752</v>
      </c>
    </row>
    <row r="72" spans="1:42" s="29" customFormat="1" x14ac:dyDescent="0.25">
      <c r="A72" s="29" t="s">
        <v>2753</v>
      </c>
      <c r="B72" s="29">
        <v>310410928944346</v>
      </c>
      <c r="C72" s="29">
        <v>8.9014103279289401E+19</v>
      </c>
      <c r="D72" s="29">
        <v>353118081565833</v>
      </c>
      <c r="E72" s="29">
        <v>10</v>
      </c>
      <c r="F72" s="29">
        <v>1083</v>
      </c>
      <c r="G72" s="29">
        <v>1083</v>
      </c>
      <c r="H72" s="29" t="s">
        <v>2754</v>
      </c>
      <c r="I72" s="29" t="s">
        <v>2755</v>
      </c>
      <c r="J72" s="29" t="s">
        <v>2756</v>
      </c>
      <c r="K72" s="29" t="s">
        <v>8</v>
      </c>
      <c r="L72" s="29" t="s">
        <v>19586</v>
      </c>
      <c r="M72" s="29" t="s">
        <v>8</v>
      </c>
      <c r="N72" s="29">
        <v>7</v>
      </c>
      <c r="O72" s="29">
        <v>10</v>
      </c>
      <c r="P72" s="29">
        <v>70</v>
      </c>
      <c r="Q72" s="29">
        <v>3</v>
      </c>
      <c r="R72" s="29">
        <v>49</v>
      </c>
      <c r="S72" s="29">
        <v>46</v>
      </c>
      <c r="T72" s="29" t="s">
        <v>19587</v>
      </c>
      <c r="U72" s="29">
        <v>7</v>
      </c>
      <c r="V72" s="29">
        <v>1</v>
      </c>
      <c r="W72" s="29">
        <v>7</v>
      </c>
      <c r="X72" s="29">
        <v>3</v>
      </c>
      <c r="Y72" s="29">
        <v>48</v>
      </c>
      <c r="Z72" s="29">
        <v>16</v>
      </c>
      <c r="AA72" s="29" t="s">
        <v>19588</v>
      </c>
      <c r="AB72" s="29">
        <v>1</v>
      </c>
      <c r="AC72" s="29">
        <v>6</v>
      </c>
      <c r="AD72" s="29">
        <v>1</v>
      </c>
      <c r="AE72" s="29">
        <v>6</v>
      </c>
      <c r="AF72" s="29">
        <v>3</v>
      </c>
      <c r="AG72" s="29">
        <v>12</v>
      </c>
      <c r="AH72" s="29">
        <v>1</v>
      </c>
      <c r="AI72" s="29" t="s">
        <v>19546</v>
      </c>
      <c r="AJ72" s="29" t="s">
        <v>8</v>
      </c>
      <c r="AK72" s="29">
        <v>0</v>
      </c>
      <c r="AL72" s="29" t="s">
        <v>2009</v>
      </c>
      <c r="AM72" s="29" t="s">
        <v>2757</v>
      </c>
      <c r="AN72" s="29" t="s">
        <v>2758</v>
      </c>
      <c r="AO72" s="29" t="s">
        <v>2759</v>
      </c>
      <c r="AP72" s="29" t="s">
        <v>2760</v>
      </c>
    </row>
    <row r="73" spans="1:42" s="29" customFormat="1" x14ac:dyDescent="0.25">
      <c r="A73" s="29" t="s">
        <v>2761</v>
      </c>
      <c r="B73" s="29">
        <v>310410928944346</v>
      </c>
      <c r="C73" s="29">
        <v>8.9014103279289401E+19</v>
      </c>
      <c r="D73" s="29">
        <v>353118081565833</v>
      </c>
      <c r="E73" s="29">
        <v>10</v>
      </c>
      <c r="F73" s="29">
        <v>1084</v>
      </c>
      <c r="G73" s="29">
        <v>1084</v>
      </c>
      <c r="H73" s="29" t="s">
        <v>2762</v>
      </c>
      <c r="I73" s="29" t="s">
        <v>2763</v>
      </c>
      <c r="J73" s="29" t="s">
        <v>2764</v>
      </c>
      <c r="K73" s="29" t="s">
        <v>8</v>
      </c>
      <c r="L73" s="29" t="s">
        <v>19589</v>
      </c>
      <c r="M73" s="29" t="s">
        <v>8</v>
      </c>
      <c r="N73" s="29">
        <v>7</v>
      </c>
      <c r="O73" s="29">
        <v>10</v>
      </c>
      <c r="P73" s="29">
        <v>70</v>
      </c>
      <c r="Q73" s="29">
        <v>3</v>
      </c>
      <c r="R73" s="29">
        <v>32</v>
      </c>
      <c r="S73" s="29">
        <v>10</v>
      </c>
      <c r="T73" s="29" t="s">
        <v>19590</v>
      </c>
      <c r="U73" s="29">
        <v>7</v>
      </c>
      <c r="V73" s="29">
        <v>1</v>
      </c>
      <c r="W73" s="29">
        <v>7</v>
      </c>
      <c r="X73" s="29">
        <v>3</v>
      </c>
      <c r="Y73" s="29">
        <v>5</v>
      </c>
      <c r="Z73" s="29">
        <v>1</v>
      </c>
      <c r="AA73" s="29" t="s">
        <v>19515</v>
      </c>
      <c r="AB73" s="29">
        <v>1</v>
      </c>
      <c r="AC73" s="29">
        <v>6</v>
      </c>
      <c r="AD73" s="29">
        <v>1</v>
      </c>
      <c r="AE73" s="29">
        <v>6</v>
      </c>
      <c r="AF73" s="29">
        <v>3</v>
      </c>
      <c r="AG73" s="29">
        <v>0</v>
      </c>
      <c r="AH73" s="29">
        <v>0</v>
      </c>
      <c r="AI73" s="29" t="s">
        <v>19507</v>
      </c>
      <c r="AJ73" s="29" t="s">
        <v>8</v>
      </c>
      <c r="AK73" s="29">
        <v>0</v>
      </c>
      <c r="AL73" s="29" t="s">
        <v>2009</v>
      </c>
      <c r="AM73" s="29" t="s">
        <v>2765</v>
      </c>
      <c r="AN73" s="29" t="s">
        <v>2766</v>
      </c>
      <c r="AO73" s="29" t="s">
        <v>2767</v>
      </c>
      <c r="AP73" s="29" t="s">
        <v>2768</v>
      </c>
    </row>
    <row r="74" spans="1:42" s="29" customFormat="1" x14ac:dyDescent="0.25">
      <c r="A74" s="29" t="s">
        <v>2769</v>
      </c>
      <c r="B74" s="29">
        <v>310410928944346</v>
      </c>
      <c r="C74" s="29">
        <v>8.9014103279289401E+19</v>
      </c>
      <c r="D74" s="29">
        <v>353118081565833</v>
      </c>
      <c r="E74" s="29">
        <v>2</v>
      </c>
      <c r="F74" s="29">
        <v>1078</v>
      </c>
      <c r="G74" s="29">
        <v>1078</v>
      </c>
      <c r="H74" s="29" t="s">
        <v>2770</v>
      </c>
      <c r="I74" s="29" t="s">
        <v>2771</v>
      </c>
      <c r="J74" s="29" t="s">
        <v>2772</v>
      </c>
      <c r="K74" s="29" t="s">
        <v>19591</v>
      </c>
      <c r="L74" s="29" t="s">
        <v>8</v>
      </c>
      <c r="M74" s="29" t="s">
        <v>8</v>
      </c>
      <c r="N74" s="29">
        <v>7</v>
      </c>
      <c r="O74" s="29">
        <v>10</v>
      </c>
      <c r="P74" s="29">
        <v>70</v>
      </c>
      <c r="Q74" s="29">
        <v>3</v>
      </c>
      <c r="R74" s="29">
        <v>0</v>
      </c>
      <c r="S74" s="29">
        <v>0</v>
      </c>
      <c r="T74" s="29" t="s">
        <v>19507</v>
      </c>
      <c r="U74" s="29">
        <v>7</v>
      </c>
      <c r="V74" s="29">
        <v>1</v>
      </c>
      <c r="W74" s="29">
        <v>7</v>
      </c>
      <c r="X74" s="29">
        <v>3</v>
      </c>
      <c r="Y74" s="29">
        <v>0</v>
      </c>
      <c r="Z74" s="29">
        <v>0</v>
      </c>
      <c r="AA74" s="29" t="s">
        <v>19507</v>
      </c>
      <c r="AB74" s="29">
        <v>1</v>
      </c>
      <c r="AC74" s="29">
        <v>6</v>
      </c>
      <c r="AD74" s="29">
        <v>1</v>
      </c>
      <c r="AE74" s="29">
        <v>6</v>
      </c>
      <c r="AF74" s="29">
        <v>3</v>
      </c>
      <c r="AG74" s="29">
        <v>0</v>
      </c>
      <c r="AH74" s="29">
        <v>0</v>
      </c>
      <c r="AI74" s="29" t="s">
        <v>19507</v>
      </c>
      <c r="AJ74" s="29" t="s">
        <v>8</v>
      </c>
      <c r="AK74" s="29">
        <v>0</v>
      </c>
      <c r="AL74" s="29" t="s">
        <v>2009</v>
      </c>
      <c r="AM74" s="29" t="s">
        <v>2773</v>
      </c>
      <c r="AN74" s="29" t="s">
        <v>2774</v>
      </c>
      <c r="AO74" s="29" t="s">
        <v>2775</v>
      </c>
      <c r="AP74" s="29" t="s">
        <v>2776</v>
      </c>
    </row>
    <row r="75" spans="1:42" s="29" customFormat="1" x14ac:dyDescent="0.25">
      <c r="A75" s="29" t="s">
        <v>2777</v>
      </c>
      <c r="B75" s="29">
        <v>310410928944346</v>
      </c>
      <c r="C75" s="29">
        <v>8.9014103279289401E+19</v>
      </c>
      <c r="D75" s="29">
        <v>353118081565833</v>
      </c>
      <c r="E75" s="29">
        <v>4</v>
      </c>
      <c r="F75" s="29">
        <v>1087</v>
      </c>
      <c r="G75" s="29">
        <v>1087</v>
      </c>
      <c r="H75" s="29" t="s">
        <v>2778</v>
      </c>
      <c r="I75" s="29" t="s">
        <v>2779</v>
      </c>
      <c r="J75" s="29" t="s">
        <v>2780</v>
      </c>
      <c r="K75" s="29" t="s">
        <v>8</v>
      </c>
      <c r="L75" s="29" t="s">
        <v>8</v>
      </c>
      <c r="M75" s="29" t="s">
        <v>8</v>
      </c>
      <c r="N75" s="29">
        <v>7</v>
      </c>
      <c r="O75" s="29">
        <v>10</v>
      </c>
      <c r="P75" s="29">
        <v>70</v>
      </c>
      <c r="Q75" s="29">
        <v>1</v>
      </c>
      <c r="R75" s="29" t="s">
        <v>8</v>
      </c>
      <c r="S75" s="29" t="s">
        <v>8</v>
      </c>
      <c r="T75" s="29" t="s">
        <v>8</v>
      </c>
      <c r="U75" s="29">
        <v>7</v>
      </c>
      <c r="V75" s="29">
        <v>1</v>
      </c>
      <c r="W75" s="29">
        <v>7</v>
      </c>
      <c r="X75" s="29">
        <v>3</v>
      </c>
      <c r="Y75" s="29">
        <v>49</v>
      </c>
      <c r="Z75" s="29">
        <v>43</v>
      </c>
      <c r="AA75" s="29" t="s">
        <v>19592</v>
      </c>
      <c r="AB75" s="29">
        <v>1</v>
      </c>
      <c r="AC75" s="29">
        <v>6</v>
      </c>
      <c r="AD75" s="29">
        <v>1</v>
      </c>
      <c r="AE75" s="29">
        <v>6</v>
      </c>
      <c r="AF75" s="29">
        <v>3</v>
      </c>
      <c r="AG75" s="29">
        <v>42</v>
      </c>
      <c r="AH75" s="29">
        <v>7</v>
      </c>
      <c r="AI75" s="29" t="s">
        <v>19593</v>
      </c>
      <c r="AJ75" s="29" t="s">
        <v>8</v>
      </c>
      <c r="AK75" s="29">
        <v>0</v>
      </c>
      <c r="AL75" s="29" t="s">
        <v>2009</v>
      </c>
      <c r="AM75" s="29" t="s">
        <v>2781</v>
      </c>
      <c r="AN75" s="29" t="s">
        <v>2782</v>
      </c>
      <c r="AO75" s="29" t="s">
        <v>2783</v>
      </c>
      <c r="AP75" s="29" t="s">
        <v>2784</v>
      </c>
    </row>
    <row r="76" spans="1:42" s="29" customFormat="1" x14ac:dyDescent="0.25">
      <c r="A76" s="29" t="s">
        <v>2785</v>
      </c>
      <c r="B76" s="29">
        <v>310410928944346</v>
      </c>
      <c r="C76" s="29">
        <v>8.9014103279289401E+19</v>
      </c>
      <c r="D76" s="29">
        <v>353118081565833</v>
      </c>
      <c r="E76" s="29">
        <v>4</v>
      </c>
      <c r="F76" s="29">
        <v>1089</v>
      </c>
      <c r="G76" s="29">
        <v>1089</v>
      </c>
      <c r="H76" s="29" t="s">
        <v>2786</v>
      </c>
      <c r="I76" s="29" t="s">
        <v>2787</v>
      </c>
      <c r="J76" s="29" t="s">
        <v>2788</v>
      </c>
      <c r="K76" s="29" t="s">
        <v>8</v>
      </c>
      <c r="L76" s="29" t="s">
        <v>8</v>
      </c>
      <c r="M76" s="29" t="s">
        <v>8</v>
      </c>
      <c r="N76" s="29">
        <v>7</v>
      </c>
      <c r="O76" s="29">
        <v>10</v>
      </c>
      <c r="P76" s="29">
        <v>70</v>
      </c>
      <c r="Q76" s="29">
        <v>1</v>
      </c>
      <c r="R76" s="29" t="s">
        <v>8</v>
      </c>
      <c r="S76" s="29" t="s">
        <v>8</v>
      </c>
      <c r="T76" s="29" t="s">
        <v>8</v>
      </c>
      <c r="U76" s="29">
        <v>7</v>
      </c>
      <c r="V76" s="29">
        <v>1</v>
      </c>
      <c r="W76" s="29">
        <v>7</v>
      </c>
      <c r="X76" s="29">
        <v>3</v>
      </c>
      <c r="Y76" s="29">
        <v>49</v>
      </c>
      <c r="Z76" s="29">
        <v>42</v>
      </c>
      <c r="AA76" s="29" t="s">
        <v>19594</v>
      </c>
      <c r="AB76" s="29">
        <v>1</v>
      </c>
      <c r="AC76" s="29">
        <v>6</v>
      </c>
      <c r="AD76" s="29">
        <v>1</v>
      </c>
      <c r="AE76" s="29">
        <v>6</v>
      </c>
      <c r="AF76" s="29">
        <v>3</v>
      </c>
      <c r="AG76" s="29">
        <v>43</v>
      </c>
      <c r="AH76" s="29">
        <v>9</v>
      </c>
      <c r="AI76" s="29" t="s">
        <v>19595</v>
      </c>
      <c r="AJ76" s="29" t="s">
        <v>8</v>
      </c>
      <c r="AK76" s="29">
        <v>0</v>
      </c>
      <c r="AL76" s="29" t="s">
        <v>2009</v>
      </c>
      <c r="AM76" s="29" t="s">
        <v>2789</v>
      </c>
      <c r="AN76" s="29" t="s">
        <v>2790</v>
      </c>
      <c r="AO76" s="29" t="s">
        <v>2791</v>
      </c>
      <c r="AP76" s="29" t="s">
        <v>2792</v>
      </c>
    </row>
    <row r="77" spans="1:42" s="29" customFormat="1" x14ac:dyDescent="0.25">
      <c r="A77" s="29" t="s">
        <v>2793</v>
      </c>
      <c r="B77" s="29">
        <v>310410928944346</v>
      </c>
      <c r="C77" s="29">
        <v>8.9014103279289401E+19</v>
      </c>
      <c r="D77" s="29">
        <v>353118081565833</v>
      </c>
      <c r="E77" s="29">
        <v>4</v>
      </c>
      <c r="F77" s="29">
        <v>1090</v>
      </c>
      <c r="G77" s="29">
        <v>1090</v>
      </c>
      <c r="H77" s="29" t="s">
        <v>2794</v>
      </c>
      <c r="I77" s="29" t="s">
        <v>2795</v>
      </c>
      <c r="J77" s="29" t="s">
        <v>2796</v>
      </c>
      <c r="K77" s="29" t="s">
        <v>8</v>
      </c>
      <c r="L77" s="29" t="s">
        <v>8</v>
      </c>
      <c r="M77" s="29" t="s">
        <v>8</v>
      </c>
      <c r="N77" s="29">
        <v>7</v>
      </c>
      <c r="O77" s="29">
        <v>10</v>
      </c>
      <c r="P77" s="29">
        <v>70</v>
      </c>
      <c r="Q77" s="29">
        <v>1</v>
      </c>
      <c r="R77" s="29" t="s">
        <v>8</v>
      </c>
      <c r="S77" s="29" t="s">
        <v>8</v>
      </c>
      <c r="T77" s="29" t="s">
        <v>8</v>
      </c>
      <c r="U77" s="29">
        <v>7</v>
      </c>
      <c r="V77" s="29">
        <v>1</v>
      </c>
      <c r="W77" s="29">
        <v>7</v>
      </c>
      <c r="X77" s="29">
        <v>1</v>
      </c>
      <c r="Y77" s="29" t="s">
        <v>8</v>
      </c>
      <c r="Z77" s="29" t="s">
        <v>8</v>
      </c>
      <c r="AA77" s="29" t="s">
        <v>8</v>
      </c>
      <c r="AB77" s="29">
        <v>1</v>
      </c>
      <c r="AC77" s="29">
        <v>6</v>
      </c>
      <c r="AD77" s="29">
        <v>1</v>
      </c>
      <c r="AE77" s="29">
        <v>6</v>
      </c>
      <c r="AF77" s="29">
        <v>3</v>
      </c>
      <c r="AG77" s="29">
        <v>49</v>
      </c>
      <c r="AH77" s="29">
        <v>19</v>
      </c>
      <c r="AI77" s="29" t="s">
        <v>19596</v>
      </c>
      <c r="AJ77" s="29" t="s">
        <v>8</v>
      </c>
      <c r="AK77" s="29">
        <v>0</v>
      </c>
      <c r="AL77" s="29" t="s">
        <v>2009</v>
      </c>
      <c r="AM77" s="29" t="s">
        <v>2797</v>
      </c>
      <c r="AN77" s="29" t="s">
        <v>2798</v>
      </c>
      <c r="AO77" s="29" t="s">
        <v>2799</v>
      </c>
      <c r="AP77" s="29" t="s">
        <v>2800</v>
      </c>
    </row>
    <row r="78" spans="1:42" s="29" customFormat="1" x14ac:dyDescent="0.25">
      <c r="A78" s="29" t="s">
        <v>2801</v>
      </c>
      <c r="B78" s="29">
        <v>310410928944346</v>
      </c>
      <c r="C78" s="29">
        <v>8.9014103279289401E+19</v>
      </c>
      <c r="D78" s="29">
        <v>353118081565833</v>
      </c>
      <c r="E78" s="29">
        <v>4</v>
      </c>
      <c r="F78" s="29">
        <v>1088</v>
      </c>
      <c r="G78" s="29">
        <v>1088</v>
      </c>
      <c r="H78" s="29" t="s">
        <v>2802</v>
      </c>
      <c r="I78" s="29" t="s">
        <v>2803</v>
      </c>
      <c r="J78" s="29" t="s">
        <v>2804</v>
      </c>
      <c r="K78" s="29" t="s">
        <v>8</v>
      </c>
      <c r="L78" s="29" t="s">
        <v>8</v>
      </c>
      <c r="M78" s="29" t="s">
        <v>8</v>
      </c>
      <c r="N78" s="29">
        <v>7</v>
      </c>
      <c r="O78" s="29">
        <v>10</v>
      </c>
      <c r="P78" s="29">
        <v>70</v>
      </c>
      <c r="Q78" s="29">
        <v>1</v>
      </c>
      <c r="R78" s="29" t="s">
        <v>8</v>
      </c>
      <c r="S78" s="29" t="s">
        <v>8</v>
      </c>
      <c r="T78" s="29" t="s">
        <v>8</v>
      </c>
      <c r="U78" s="29">
        <v>7</v>
      </c>
      <c r="V78" s="29">
        <v>1</v>
      </c>
      <c r="W78" s="29">
        <v>7</v>
      </c>
      <c r="X78" s="29">
        <v>1</v>
      </c>
      <c r="Y78" s="29" t="s">
        <v>8</v>
      </c>
      <c r="Z78" s="29" t="s">
        <v>8</v>
      </c>
      <c r="AA78" s="29" t="s">
        <v>8</v>
      </c>
      <c r="AB78" s="29">
        <v>1</v>
      </c>
      <c r="AC78" s="29">
        <v>6</v>
      </c>
      <c r="AD78" s="29">
        <v>1</v>
      </c>
      <c r="AE78" s="29">
        <v>6</v>
      </c>
      <c r="AF78" s="29">
        <v>3</v>
      </c>
      <c r="AG78" s="29">
        <v>49</v>
      </c>
      <c r="AH78" s="29">
        <v>37</v>
      </c>
      <c r="AI78" s="29" t="s">
        <v>19517</v>
      </c>
      <c r="AJ78" s="29" t="s">
        <v>8</v>
      </c>
      <c r="AK78" s="29">
        <v>0</v>
      </c>
      <c r="AL78" s="29" t="s">
        <v>2009</v>
      </c>
      <c r="AM78" s="29" t="s">
        <v>2805</v>
      </c>
      <c r="AN78" s="29" t="s">
        <v>2806</v>
      </c>
      <c r="AO78" s="29" t="s">
        <v>2807</v>
      </c>
      <c r="AP78" s="29" t="s">
        <v>2808</v>
      </c>
    </row>
    <row r="79" spans="1:42" s="29" customFormat="1" x14ac:dyDescent="0.25">
      <c r="A79" s="29" t="s">
        <v>2809</v>
      </c>
      <c r="B79" s="29">
        <v>310410928944346</v>
      </c>
      <c r="C79" s="29">
        <v>8.9014103279289401E+19</v>
      </c>
      <c r="D79" s="29">
        <v>353118081565833</v>
      </c>
      <c r="E79" s="29">
        <v>6</v>
      </c>
      <c r="F79" s="29">
        <v>1082</v>
      </c>
      <c r="G79" s="29">
        <v>1082</v>
      </c>
      <c r="H79" s="29" t="s">
        <v>2810</v>
      </c>
      <c r="I79" s="29" t="s">
        <v>2811</v>
      </c>
      <c r="J79" s="29" t="s">
        <v>2812</v>
      </c>
      <c r="K79" s="29" t="s">
        <v>8</v>
      </c>
      <c r="L79" s="29" t="s">
        <v>8</v>
      </c>
      <c r="M79" s="29" t="s">
        <v>8</v>
      </c>
      <c r="N79" s="29">
        <v>7</v>
      </c>
      <c r="O79" s="29">
        <v>10</v>
      </c>
      <c r="P79" s="29">
        <v>70</v>
      </c>
      <c r="Q79" s="29">
        <v>3</v>
      </c>
      <c r="R79" s="29">
        <v>0</v>
      </c>
      <c r="S79" s="29">
        <v>0</v>
      </c>
      <c r="T79" s="29" t="s">
        <v>19507</v>
      </c>
      <c r="U79" s="29">
        <v>6</v>
      </c>
      <c r="V79" s="29">
        <v>1</v>
      </c>
      <c r="W79" s="29">
        <v>6</v>
      </c>
      <c r="X79" s="29">
        <v>3</v>
      </c>
      <c r="Y79" s="29">
        <v>0</v>
      </c>
      <c r="Z79" s="29">
        <v>0</v>
      </c>
      <c r="AA79" s="29" t="s">
        <v>19507</v>
      </c>
      <c r="AB79" s="29">
        <v>0</v>
      </c>
      <c r="AC79" s="29" t="s">
        <v>8</v>
      </c>
      <c r="AD79" s="29" t="s">
        <v>8</v>
      </c>
      <c r="AE79" s="29" t="s">
        <v>8</v>
      </c>
      <c r="AF79" s="29" t="s">
        <v>8</v>
      </c>
      <c r="AG79" s="29" t="s">
        <v>8</v>
      </c>
      <c r="AH79" s="29" t="s">
        <v>8</v>
      </c>
      <c r="AI79" s="29" t="s">
        <v>8</v>
      </c>
      <c r="AJ79" s="29" t="s">
        <v>8</v>
      </c>
      <c r="AK79" s="29">
        <v>0</v>
      </c>
      <c r="AL79" s="29" t="s">
        <v>2009</v>
      </c>
      <c r="AM79" s="29" t="s">
        <v>2813</v>
      </c>
      <c r="AN79" s="29" t="s">
        <v>2814</v>
      </c>
      <c r="AO79" s="29" t="s">
        <v>2815</v>
      </c>
      <c r="AP79" s="29" t="s">
        <v>2816</v>
      </c>
    </row>
    <row r="80" spans="1:42" s="29" customFormat="1" x14ac:dyDescent="0.25">
      <c r="A80" s="29" t="s">
        <v>2817</v>
      </c>
      <c r="B80" s="29">
        <v>310410928944346</v>
      </c>
      <c r="C80" s="29">
        <v>8.9014103279289401E+19</v>
      </c>
      <c r="D80" s="29">
        <v>353118081565833</v>
      </c>
      <c r="E80" s="29">
        <v>6</v>
      </c>
      <c r="F80" s="29">
        <v>1081</v>
      </c>
      <c r="G80" s="29">
        <v>1081</v>
      </c>
      <c r="H80" s="29" t="s">
        <v>2818</v>
      </c>
      <c r="I80" s="29" t="s">
        <v>2819</v>
      </c>
      <c r="J80" s="29" t="s">
        <v>2820</v>
      </c>
      <c r="K80" s="29" t="s">
        <v>8</v>
      </c>
      <c r="L80" s="29" t="s">
        <v>8</v>
      </c>
      <c r="M80" s="29" t="s">
        <v>8</v>
      </c>
      <c r="N80" s="29">
        <v>7</v>
      </c>
      <c r="O80" s="29">
        <v>10</v>
      </c>
      <c r="P80" s="29">
        <v>70</v>
      </c>
      <c r="Q80" s="29">
        <v>3</v>
      </c>
      <c r="R80" s="29">
        <v>0</v>
      </c>
      <c r="S80" s="29">
        <v>0</v>
      </c>
      <c r="T80" s="29" t="s">
        <v>19507</v>
      </c>
      <c r="U80" s="29">
        <v>6</v>
      </c>
      <c r="V80" s="29">
        <v>1</v>
      </c>
      <c r="W80" s="29">
        <v>6</v>
      </c>
      <c r="X80" s="29">
        <v>3</v>
      </c>
      <c r="Y80" s="29">
        <v>0</v>
      </c>
      <c r="Z80" s="29">
        <v>0</v>
      </c>
      <c r="AA80" s="29" t="s">
        <v>19507</v>
      </c>
      <c r="AB80" s="29">
        <v>0</v>
      </c>
      <c r="AC80" s="29" t="s">
        <v>8</v>
      </c>
      <c r="AD80" s="29" t="s">
        <v>8</v>
      </c>
      <c r="AE80" s="29" t="s">
        <v>8</v>
      </c>
      <c r="AF80" s="29" t="s">
        <v>8</v>
      </c>
      <c r="AG80" s="29" t="s">
        <v>8</v>
      </c>
      <c r="AH80" s="29" t="s">
        <v>8</v>
      </c>
      <c r="AI80" s="29" t="s">
        <v>8</v>
      </c>
      <c r="AJ80" s="29" t="s">
        <v>8</v>
      </c>
      <c r="AK80" s="29">
        <v>0</v>
      </c>
      <c r="AL80" s="29" t="s">
        <v>2009</v>
      </c>
      <c r="AM80" s="29" t="s">
        <v>2821</v>
      </c>
      <c r="AN80" s="29" t="s">
        <v>2822</v>
      </c>
      <c r="AO80" s="29" t="s">
        <v>2823</v>
      </c>
      <c r="AP80" s="29" t="s">
        <v>2824</v>
      </c>
    </row>
    <row r="81" spans="1:42" s="29" customFormat="1" x14ac:dyDescent="0.25">
      <c r="A81" s="29" t="s">
        <v>2825</v>
      </c>
      <c r="B81" s="29">
        <v>310410928944346</v>
      </c>
      <c r="C81" s="29">
        <v>8.9014103279289401E+19</v>
      </c>
      <c r="D81" s="29">
        <v>353118081565833</v>
      </c>
      <c r="E81" s="29">
        <v>7</v>
      </c>
      <c r="F81" s="29">
        <v>1079</v>
      </c>
      <c r="G81" s="29">
        <v>1079</v>
      </c>
      <c r="H81" s="29" t="s">
        <v>2826</v>
      </c>
      <c r="I81" s="29" t="s">
        <v>2827</v>
      </c>
      <c r="J81" s="29" t="s">
        <v>2828</v>
      </c>
      <c r="K81" s="29" t="s">
        <v>8</v>
      </c>
      <c r="L81" s="29" t="s">
        <v>8</v>
      </c>
      <c r="M81" s="29" t="s">
        <v>19597</v>
      </c>
      <c r="N81" s="29">
        <v>7</v>
      </c>
      <c r="O81" s="29">
        <v>1</v>
      </c>
      <c r="P81" s="29">
        <v>7</v>
      </c>
      <c r="Q81" s="29">
        <v>3</v>
      </c>
      <c r="R81" s="29">
        <v>30</v>
      </c>
      <c r="S81" s="29">
        <v>3</v>
      </c>
      <c r="T81" s="29" t="s">
        <v>19598</v>
      </c>
      <c r="U81" s="29">
        <v>6</v>
      </c>
      <c r="V81" s="29">
        <v>1</v>
      </c>
      <c r="W81" s="29">
        <v>6</v>
      </c>
      <c r="X81" s="29">
        <v>3</v>
      </c>
      <c r="Y81" s="29">
        <v>3</v>
      </c>
      <c r="Z81" s="29">
        <v>1</v>
      </c>
      <c r="AA81" s="29" t="s">
        <v>19520</v>
      </c>
      <c r="AB81" s="29">
        <v>1</v>
      </c>
      <c r="AC81" s="29">
        <v>5</v>
      </c>
      <c r="AD81" s="29">
        <v>1</v>
      </c>
      <c r="AE81" s="29">
        <v>5</v>
      </c>
      <c r="AF81" s="29">
        <v>3</v>
      </c>
      <c r="AG81" s="29">
        <v>0</v>
      </c>
      <c r="AH81" s="29">
        <v>0</v>
      </c>
      <c r="AI81" s="29" t="s">
        <v>19507</v>
      </c>
      <c r="AJ81" s="29" t="s">
        <v>8</v>
      </c>
      <c r="AK81" s="29">
        <v>0</v>
      </c>
      <c r="AL81" s="29" t="s">
        <v>2009</v>
      </c>
      <c r="AM81" s="29" t="s">
        <v>2829</v>
      </c>
      <c r="AN81" s="29" t="s">
        <v>2830</v>
      </c>
      <c r="AO81" s="29" t="s">
        <v>2831</v>
      </c>
      <c r="AP81" s="29" t="s">
        <v>2832</v>
      </c>
    </row>
    <row r="82" spans="1:42" s="29" customFormat="1" x14ac:dyDescent="0.25">
      <c r="A82" s="29" t="s">
        <v>2833</v>
      </c>
      <c r="B82" s="29">
        <v>310410928944346</v>
      </c>
      <c r="C82" s="29">
        <v>8.9014103279289401E+19</v>
      </c>
      <c r="D82" s="29">
        <v>353118081565833</v>
      </c>
      <c r="E82" s="29">
        <v>7</v>
      </c>
      <c r="F82" s="29">
        <v>1080</v>
      </c>
      <c r="G82" s="29">
        <v>1080</v>
      </c>
      <c r="H82" s="29" t="s">
        <v>2834</v>
      </c>
      <c r="I82" s="29" t="s">
        <v>2835</v>
      </c>
      <c r="J82" s="29" t="s">
        <v>2836</v>
      </c>
      <c r="K82" s="29" t="s">
        <v>8</v>
      </c>
      <c r="L82" s="29" t="s">
        <v>8</v>
      </c>
      <c r="M82" s="29" t="s">
        <v>19544</v>
      </c>
      <c r="N82" s="29">
        <v>7</v>
      </c>
      <c r="O82" s="29">
        <v>1</v>
      </c>
      <c r="P82" s="29">
        <v>7</v>
      </c>
      <c r="Q82" s="29">
        <v>3</v>
      </c>
      <c r="R82" s="29">
        <v>0</v>
      </c>
      <c r="S82" s="29">
        <v>1</v>
      </c>
      <c r="T82" s="29" t="s">
        <v>19161</v>
      </c>
      <c r="U82" s="29">
        <v>6</v>
      </c>
      <c r="V82" s="29">
        <v>1</v>
      </c>
      <c r="W82" s="29">
        <v>6</v>
      </c>
      <c r="X82" s="29">
        <v>3</v>
      </c>
      <c r="Y82" s="29">
        <v>0</v>
      </c>
      <c r="Z82" s="29">
        <v>0</v>
      </c>
      <c r="AA82" s="29" t="s">
        <v>19507</v>
      </c>
      <c r="AB82" s="29">
        <v>1</v>
      </c>
      <c r="AC82" s="29">
        <v>5</v>
      </c>
      <c r="AD82" s="29">
        <v>1</v>
      </c>
      <c r="AE82" s="29">
        <v>5</v>
      </c>
      <c r="AF82" s="29">
        <v>3</v>
      </c>
      <c r="AG82" s="29">
        <v>0</v>
      </c>
      <c r="AH82" s="29">
        <v>0</v>
      </c>
      <c r="AI82" s="29" t="s">
        <v>19507</v>
      </c>
      <c r="AJ82" s="29" t="s">
        <v>8</v>
      </c>
      <c r="AK82" s="29">
        <v>0</v>
      </c>
      <c r="AL82" s="29" t="s">
        <v>2009</v>
      </c>
      <c r="AM82" s="29" t="s">
        <v>2837</v>
      </c>
      <c r="AN82" s="29" t="s">
        <v>2838</v>
      </c>
      <c r="AO82" s="29" t="s">
        <v>2839</v>
      </c>
      <c r="AP82" s="29" t="s">
        <v>2840</v>
      </c>
    </row>
    <row r="83" spans="1:42" s="29" customFormat="1" x14ac:dyDescent="0.25">
      <c r="A83" s="29" t="s">
        <v>2841</v>
      </c>
      <c r="B83" s="29">
        <v>310410941179965</v>
      </c>
      <c r="C83" s="29">
        <v>8.9014103279411708E+19</v>
      </c>
      <c r="D83" s="29">
        <v>353118083625148</v>
      </c>
      <c r="E83" s="29">
        <v>3</v>
      </c>
      <c r="F83" s="29">
        <v>1108</v>
      </c>
      <c r="G83" s="29">
        <v>1108</v>
      </c>
      <c r="H83" s="29" t="s">
        <v>2842</v>
      </c>
      <c r="I83" s="29" t="s">
        <v>2843</v>
      </c>
      <c r="J83" s="29" t="s">
        <v>2844</v>
      </c>
      <c r="K83" s="29" t="s">
        <v>8</v>
      </c>
      <c r="L83" s="29" t="s">
        <v>8</v>
      </c>
      <c r="M83" s="29" t="s">
        <v>8</v>
      </c>
      <c r="N83" s="29">
        <v>7</v>
      </c>
      <c r="O83" s="29">
        <v>100</v>
      </c>
      <c r="P83" s="29">
        <v>700</v>
      </c>
      <c r="Q83" s="29">
        <v>3</v>
      </c>
      <c r="R83" s="29">
        <v>44</v>
      </c>
      <c r="S83" s="29">
        <v>14</v>
      </c>
      <c r="T83" s="29" t="s">
        <v>19599</v>
      </c>
      <c r="U83" s="29">
        <v>7</v>
      </c>
      <c r="V83" s="29">
        <v>10</v>
      </c>
      <c r="W83" s="29">
        <v>70</v>
      </c>
      <c r="X83" s="29">
        <v>3</v>
      </c>
      <c r="Y83" s="29">
        <v>15</v>
      </c>
      <c r="Z83" s="29">
        <v>1</v>
      </c>
      <c r="AA83" s="29" t="s">
        <v>19600</v>
      </c>
      <c r="AB83" s="29">
        <v>0</v>
      </c>
      <c r="AC83" s="29" t="s">
        <v>8</v>
      </c>
      <c r="AD83" s="29" t="s">
        <v>8</v>
      </c>
      <c r="AE83" s="29" t="s">
        <v>8</v>
      </c>
      <c r="AF83" s="29" t="s">
        <v>8</v>
      </c>
      <c r="AG83" s="29" t="s">
        <v>8</v>
      </c>
      <c r="AH83" s="29" t="s">
        <v>8</v>
      </c>
      <c r="AI83" s="29" t="s">
        <v>8</v>
      </c>
      <c r="AJ83" s="29" t="s">
        <v>8</v>
      </c>
      <c r="AK83" s="29">
        <v>0</v>
      </c>
      <c r="AL83" s="29" t="s">
        <v>2845</v>
      </c>
      <c r="AM83" s="29" t="s">
        <v>2846</v>
      </c>
      <c r="AN83" s="29" t="s">
        <v>2847</v>
      </c>
      <c r="AO83" s="29" t="s">
        <v>2848</v>
      </c>
      <c r="AP83" s="29" t="s">
        <v>2849</v>
      </c>
    </row>
    <row r="84" spans="1:42" s="29" customFormat="1" x14ac:dyDescent="0.25">
      <c r="A84" s="29" t="s">
        <v>2850</v>
      </c>
      <c r="B84" s="29">
        <v>310410941179965</v>
      </c>
      <c r="C84" s="29">
        <v>8.9014103279411708E+19</v>
      </c>
      <c r="D84" s="29">
        <v>353118083625148</v>
      </c>
      <c r="E84" s="29">
        <v>3</v>
      </c>
      <c r="F84" s="29">
        <v>1110</v>
      </c>
      <c r="G84" s="29">
        <v>1110</v>
      </c>
      <c r="H84" s="29" t="s">
        <v>2851</v>
      </c>
      <c r="I84" s="29" t="s">
        <v>2852</v>
      </c>
      <c r="J84" s="29" t="s">
        <v>2853</v>
      </c>
      <c r="K84" s="29" t="s">
        <v>8</v>
      </c>
      <c r="L84" s="29" t="s">
        <v>8</v>
      </c>
      <c r="M84" s="29" t="s">
        <v>8</v>
      </c>
      <c r="N84" s="29">
        <v>7</v>
      </c>
      <c r="O84" s="29">
        <v>100</v>
      </c>
      <c r="P84" s="29">
        <v>700</v>
      </c>
      <c r="Q84" s="29">
        <v>3</v>
      </c>
      <c r="R84" s="29">
        <v>1</v>
      </c>
      <c r="S84" s="29">
        <v>1</v>
      </c>
      <c r="T84" s="29" t="s">
        <v>19527</v>
      </c>
      <c r="U84" s="29">
        <v>7</v>
      </c>
      <c r="V84" s="29">
        <v>10</v>
      </c>
      <c r="W84" s="29">
        <v>70</v>
      </c>
      <c r="X84" s="29">
        <v>3</v>
      </c>
      <c r="Y84" s="29">
        <v>0</v>
      </c>
      <c r="Z84" s="29">
        <v>1</v>
      </c>
      <c r="AA84" s="29" t="s">
        <v>19161</v>
      </c>
      <c r="AB84" s="29">
        <v>0</v>
      </c>
      <c r="AC84" s="29" t="s">
        <v>8</v>
      </c>
      <c r="AD84" s="29" t="s">
        <v>8</v>
      </c>
      <c r="AE84" s="29" t="s">
        <v>8</v>
      </c>
      <c r="AF84" s="29" t="s">
        <v>8</v>
      </c>
      <c r="AG84" s="29" t="s">
        <v>8</v>
      </c>
      <c r="AH84" s="29" t="s">
        <v>8</v>
      </c>
      <c r="AI84" s="29" t="s">
        <v>8</v>
      </c>
      <c r="AJ84" s="29" t="s">
        <v>8</v>
      </c>
      <c r="AK84" s="29">
        <v>0</v>
      </c>
      <c r="AL84" s="29" t="s">
        <v>2854</v>
      </c>
      <c r="AM84" s="29" t="s">
        <v>2855</v>
      </c>
      <c r="AN84" s="29" t="s">
        <v>2856</v>
      </c>
      <c r="AO84" s="41" t="s">
        <v>2857</v>
      </c>
      <c r="AP84" s="29" t="s">
        <v>2858</v>
      </c>
    </row>
    <row r="85" spans="1:42" s="29" customFormat="1" x14ac:dyDescent="0.25">
      <c r="A85" s="29" t="s">
        <v>2859</v>
      </c>
      <c r="B85" s="29">
        <v>310410941179965</v>
      </c>
      <c r="C85" s="29">
        <v>8.9014103279411708E+19</v>
      </c>
      <c r="D85" s="29">
        <v>353118083625148</v>
      </c>
      <c r="E85" s="29">
        <v>3</v>
      </c>
      <c r="F85" s="29">
        <v>1111</v>
      </c>
      <c r="G85" s="29">
        <v>1111</v>
      </c>
      <c r="H85" s="29" t="s">
        <v>2860</v>
      </c>
      <c r="I85" s="29" t="s">
        <v>2861</v>
      </c>
      <c r="J85" s="29" t="s">
        <v>2862</v>
      </c>
      <c r="K85" s="29" t="s">
        <v>8</v>
      </c>
      <c r="L85" s="29" t="s">
        <v>8</v>
      </c>
      <c r="M85" s="29" t="s">
        <v>8</v>
      </c>
      <c r="N85" s="29">
        <v>7</v>
      </c>
      <c r="O85" s="29">
        <v>100</v>
      </c>
      <c r="P85" s="29">
        <v>700</v>
      </c>
      <c r="Q85" s="29">
        <v>1</v>
      </c>
      <c r="R85" s="29" t="s">
        <v>8</v>
      </c>
      <c r="S85" s="29" t="s">
        <v>8</v>
      </c>
      <c r="T85" s="29" t="s">
        <v>8</v>
      </c>
      <c r="U85" s="29">
        <v>7</v>
      </c>
      <c r="V85" s="29">
        <v>10</v>
      </c>
      <c r="W85" s="29">
        <v>70</v>
      </c>
      <c r="X85" s="29">
        <v>3</v>
      </c>
      <c r="Y85" s="29">
        <v>49</v>
      </c>
      <c r="Z85" s="29">
        <v>36</v>
      </c>
      <c r="AA85" s="29" t="s">
        <v>19601</v>
      </c>
      <c r="AB85" s="29">
        <v>0</v>
      </c>
      <c r="AC85" s="29" t="s">
        <v>8</v>
      </c>
      <c r="AD85" s="29" t="s">
        <v>8</v>
      </c>
      <c r="AE85" s="29" t="s">
        <v>8</v>
      </c>
      <c r="AF85" s="29" t="s">
        <v>8</v>
      </c>
      <c r="AG85" s="29" t="s">
        <v>8</v>
      </c>
      <c r="AH85" s="29" t="s">
        <v>8</v>
      </c>
      <c r="AI85" s="29" t="s">
        <v>8</v>
      </c>
      <c r="AJ85" s="29" t="s">
        <v>8</v>
      </c>
      <c r="AK85" s="29">
        <v>0</v>
      </c>
      <c r="AL85" s="29" t="s">
        <v>2854</v>
      </c>
      <c r="AM85" s="29" t="s">
        <v>2863</v>
      </c>
      <c r="AN85" s="29" t="s">
        <v>2864</v>
      </c>
      <c r="AO85" s="29" t="s">
        <v>2865</v>
      </c>
      <c r="AP85" s="29" t="s">
        <v>2866</v>
      </c>
    </row>
    <row r="86" spans="1:42" s="29" customFormat="1" x14ac:dyDescent="0.25">
      <c r="A86" s="29" t="s">
        <v>2867</v>
      </c>
      <c r="B86" s="29">
        <v>310410941179965</v>
      </c>
      <c r="C86" s="29">
        <v>8.9014103279411708E+19</v>
      </c>
      <c r="D86" s="29">
        <v>353118083625148</v>
      </c>
      <c r="E86" s="29">
        <v>9</v>
      </c>
      <c r="F86" s="29">
        <v>1093</v>
      </c>
      <c r="G86" s="29">
        <v>1093</v>
      </c>
      <c r="H86" s="29" t="s">
        <v>2868</v>
      </c>
      <c r="I86" s="29" t="s">
        <v>2869</v>
      </c>
      <c r="J86" s="29" t="s">
        <v>2870</v>
      </c>
      <c r="K86" s="29" t="s">
        <v>8</v>
      </c>
      <c r="L86" s="29" t="s">
        <v>8</v>
      </c>
      <c r="M86" s="29" t="s">
        <v>8</v>
      </c>
      <c r="N86" s="29">
        <v>7</v>
      </c>
      <c r="O86" s="29">
        <v>100</v>
      </c>
      <c r="P86" s="29">
        <v>700</v>
      </c>
      <c r="Q86" s="29">
        <v>3</v>
      </c>
      <c r="R86" s="29">
        <v>6</v>
      </c>
      <c r="S86" s="29">
        <v>0</v>
      </c>
      <c r="T86" s="29" t="s">
        <v>18977</v>
      </c>
      <c r="U86" s="29">
        <v>7</v>
      </c>
      <c r="V86" s="29">
        <v>10</v>
      </c>
      <c r="W86" s="29">
        <v>70</v>
      </c>
      <c r="X86" s="29">
        <v>3</v>
      </c>
      <c r="Y86" s="29">
        <v>1</v>
      </c>
      <c r="Z86" s="29">
        <v>0</v>
      </c>
      <c r="AA86" s="29" t="s">
        <v>19161</v>
      </c>
      <c r="AB86" s="29">
        <v>0</v>
      </c>
      <c r="AC86" s="29" t="s">
        <v>8</v>
      </c>
      <c r="AD86" s="29" t="s">
        <v>8</v>
      </c>
      <c r="AE86" s="29" t="s">
        <v>8</v>
      </c>
      <c r="AF86" s="29" t="s">
        <v>8</v>
      </c>
      <c r="AG86" s="29" t="s">
        <v>8</v>
      </c>
      <c r="AH86" s="29" t="s">
        <v>8</v>
      </c>
      <c r="AI86" s="29" t="s">
        <v>8</v>
      </c>
      <c r="AJ86" s="29" t="s">
        <v>8</v>
      </c>
      <c r="AK86" s="29">
        <v>0</v>
      </c>
      <c r="AL86" s="29" t="s">
        <v>2854</v>
      </c>
      <c r="AM86" s="29" t="s">
        <v>2871</v>
      </c>
      <c r="AN86" s="29" t="s">
        <v>2872</v>
      </c>
      <c r="AO86" s="29" t="s">
        <v>2873</v>
      </c>
      <c r="AP86" s="29" t="s">
        <v>2874</v>
      </c>
    </row>
    <row r="87" spans="1:42" s="29" customFormat="1" x14ac:dyDescent="0.25">
      <c r="A87" s="29" t="s">
        <v>2875</v>
      </c>
      <c r="B87" s="29">
        <v>310410941179965</v>
      </c>
      <c r="C87" s="29">
        <v>8.9014103279411708E+19</v>
      </c>
      <c r="D87" s="29">
        <v>353118083625148</v>
      </c>
      <c r="E87" s="29">
        <v>9</v>
      </c>
      <c r="F87" s="29">
        <v>1094</v>
      </c>
      <c r="G87" s="29">
        <v>1094</v>
      </c>
      <c r="H87" s="29" t="s">
        <v>2876</v>
      </c>
      <c r="I87" s="29" t="s">
        <v>2877</v>
      </c>
      <c r="J87" s="29" t="s">
        <v>2878</v>
      </c>
      <c r="K87" s="29" t="s">
        <v>8</v>
      </c>
      <c r="L87" s="29" t="s">
        <v>8</v>
      </c>
      <c r="M87" s="29" t="s">
        <v>8</v>
      </c>
      <c r="N87" s="29">
        <v>7</v>
      </c>
      <c r="O87" s="29">
        <v>100</v>
      </c>
      <c r="P87" s="29">
        <v>700</v>
      </c>
      <c r="Q87" s="29">
        <v>3</v>
      </c>
      <c r="R87" s="29">
        <v>0</v>
      </c>
      <c r="S87" s="29">
        <v>0</v>
      </c>
      <c r="T87" s="29" t="s">
        <v>19507</v>
      </c>
      <c r="U87" s="29">
        <v>7</v>
      </c>
      <c r="V87" s="29">
        <v>10</v>
      </c>
      <c r="W87" s="29">
        <v>70</v>
      </c>
      <c r="X87" s="29">
        <v>3</v>
      </c>
      <c r="Y87" s="29">
        <v>0</v>
      </c>
      <c r="Z87" s="29">
        <v>0</v>
      </c>
      <c r="AA87" s="29" t="s">
        <v>19507</v>
      </c>
      <c r="AB87" s="29">
        <v>0</v>
      </c>
      <c r="AC87" s="29" t="s">
        <v>8</v>
      </c>
      <c r="AD87" s="29" t="s">
        <v>8</v>
      </c>
      <c r="AE87" s="29" t="s">
        <v>8</v>
      </c>
      <c r="AF87" s="29" t="s">
        <v>8</v>
      </c>
      <c r="AG87" s="29" t="s">
        <v>8</v>
      </c>
      <c r="AH87" s="29" t="s">
        <v>8</v>
      </c>
      <c r="AI87" s="29" t="s">
        <v>8</v>
      </c>
      <c r="AJ87" s="29" t="s">
        <v>8</v>
      </c>
      <c r="AK87" s="29">
        <v>0</v>
      </c>
      <c r="AL87" s="29" t="s">
        <v>2854</v>
      </c>
      <c r="AM87" s="29" t="s">
        <v>2879</v>
      </c>
      <c r="AN87" s="29" t="s">
        <v>2880</v>
      </c>
      <c r="AO87" s="29" t="s">
        <v>2881</v>
      </c>
      <c r="AP87" s="29" t="s">
        <v>2882</v>
      </c>
    </row>
    <row r="88" spans="1:42" s="29" customFormat="1" x14ac:dyDescent="0.25">
      <c r="A88" s="29" t="s">
        <v>2883</v>
      </c>
      <c r="B88" s="29">
        <v>310410941179965</v>
      </c>
      <c r="C88" s="29">
        <v>8.9014103279411708E+19</v>
      </c>
      <c r="D88" s="29">
        <v>353118083625148</v>
      </c>
      <c r="E88" s="29">
        <v>1</v>
      </c>
      <c r="F88" s="29">
        <v>1091</v>
      </c>
      <c r="G88" s="29">
        <v>1091</v>
      </c>
      <c r="H88" s="29" t="s">
        <v>2884</v>
      </c>
      <c r="I88" s="29" t="s">
        <v>2885</v>
      </c>
      <c r="J88" s="29" t="s">
        <v>2886</v>
      </c>
      <c r="K88" s="29" t="s">
        <v>8</v>
      </c>
      <c r="L88" s="29" t="s">
        <v>8</v>
      </c>
      <c r="M88" s="29" t="s">
        <v>8</v>
      </c>
      <c r="N88" s="29">
        <v>4</v>
      </c>
      <c r="O88" s="29">
        <v>1</v>
      </c>
      <c r="P88" s="29">
        <v>4</v>
      </c>
      <c r="Q88" s="29">
        <v>3</v>
      </c>
      <c r="R88" s="29">
        <v>49</v>
      </c>
      <c r="S88" s="29">
        <v>41</v>
      </c>
      <c r="T88" s="29" t="s">
        <v>19602</v>
      </c>
      <c r="U88" s="29">
        <v>3</v>
      </c>
      <c r="V88" s="29">
        <v>1</v>
      </c>
      <c r="W88" s="29">
        <v>3</v>
      </c>
      <c r="X88" s="29">
        <v>3</v>
      </c>
      <c r="Y88" s="29">
        <v>46</v>
      </c>
      <c r="Z88" s="29">
        <v>15</v>
      </c>
      <c r="AA88" s="29" t="s">
        <v>19603</v>
      </c>
      <c r="AB88" s="29">
        <v>0</v>
      </c>
      <c r="AC88" s="29" t="s">
        <v>8</v>
      </c>
      <c r="AD88" s="29" t="s">
        <v>8</v>
      </c>
      <c r="AE88" s="29" t="s">
        <v>8</v>
      </c>
      <c r="AF88" s="29" t="s">
        <v>8</v>
      </c>
      <c r="AG88" s="29" t="s">
        <v>8</v>
      </c>
      <c r="AH88" s="29" t="s">
        <v>8</v>
      </c>
      <c r="AI88" s="29" t="s">
        <v>8</v>
      </c>
      <c r="AJ88" s="29" t="s">
        <v>8</v>
      </c>
      <c r="AK88" s="29">
        <v>0</v>
      </c>
      <c r="AL88" s="29" t="s">
        <v>2854</v>
      </c>
      <c r="AM88" s="29" t="s">
        <v>2887</v>
      </c>
      <c r="AN88" s="29" t="s">
        <v>2888</v>
      </c>
      <c r="AO88" s="29" t="s">
        <v>2889</v>
      </c>
      <c r="AP88" s="29" t="s">
        <v>2890</v>
      </c>
    </row>
    <row r="89" spans="1:42" s="29" customFormat="1" x14ac:dyDescent="0.25">
      <c r="A89" s="29" t="s">
        <v>2891</v>
      </c>
      <c r="B89" s="29">
        <v>310410941179965</v>
      </c>
      <c r="C89" s="29">
        <v>8.9014103279411708E+19</v>
      </c>
      <c r="D89" s="29">
        <v>353118083625148</v>
      </c>
      <c r="E89" s="29">
        <v>1</v>
      </c>
      <c r="F89" s="29">
        <v>1092</v>
      </c>
      <c r="G89" s="29">
        <v>1092</v>
      </c>
      <c r="H89" s="29" t="s">
        <v>2892</v>
      </c>
      <c r="I89" s="29" t="s">
        <v>2893</v>
      </c>
      <c r="J89" s="29" t="s">
        <v>2894</v>
      </c>
      <c r="K89" s="29" t="s">
        <v>8</v>
      </c>
      <c r="L89" s="29" t="s">
        <v>8</v>
      </c>
      <c r="M89" s="29" t="s">
        <v>8</v>
      </c>
      <c r="N89" s="29">
        <v>4</v>
      </c>
      <c r="O89" s="29">
        <v>1</v>
      </c>
      <c r="P89" s="29">
        <v>4</v>
      </c>
      <c r="Q89" s="29">
        <v>3</v>
      </c>
      <c r="R89" s="29">
        <v>33</v>
      </c>
      <c r="S89" s="29">
        <v>5</v>
      </c>
      <c r="T89" s="29" t="s">
        <v>19604</v>
      </c>
      <c r="U89" s="29">
        <v>3</v>
      </c>
      <c r="V89" s="29">
        <v>1</v>
      </c>
      <c r="W89" s="29">
        <v>3</v>
      </c>
      <c r="X89" s="29">
        <v>3</v>
      </c>
      <c r="Y89" s="29">
        <v>3</v>
      </c>
      <c r="Z89" s="29">
        <v>1</v>
      </c>
      <c r="AA89" s="29" t="s">
        <v>19520</v>
      </c>
      <c r="AB89" s="29">
        <v>0</v>
      </c>
      <c r="AC89" s="29" t="s">
        <v>8</v>
      </c>
      <c r="AD89" s="29" t="s">
        <v>8</v>
      </c>
      <c r="AE89" s="29" t="s">
        <v>8</v>
      </c>
      <c r="AF89" s="29" t="s">
        <v>8</v>
      </c>
      <c r="AG89" s="29" t="s">
        <v>8</v>
      </c>
      <c r="AH89" s="29" t="s">
        <v>8</v>
      </c>
      <c r="AI89" s="29" t="s">
        <v>8</v>
      </c>
      <c r="AJ89" s="29" t="s">
        <v>8</v>
      </c>
      <c r="AK89" s="29">
        <v>0</v>
      </c>
      <c r="AL89" s="29" t="s">
        <v>2854</v>
      </c>
      <c r="AM89" s="29" t="s">
        <v>2895</v>
      </c>
      <c r="AN89" s="29" t="s">
        <v>2896</v>
      </c>
      <c r="AO89" s="29" t="s">
        <v>2897</v>
      </c>
      <c r="AP89" s="29" t="s">
        <v>2898</v>
      </c>
    </row>
    <row r="90" spans="1:42" s="29" customFormat="1" x14ac:dyDescent="0.25">
      <c r="A90" s="29" t="s">
        <v>2899</v>
      </c>
      <c r="B90" s="29">
        <v>310410941179965</v>
      </c>
      <c r="C90" s="29">
        <v>8.9014103279411708E+19</v>
      </c>
      <c r="D90" s="29">
        <v>353118083625148</v>
      </c>
      <c r="E90" s="29">
        <v>4</v>
      </c>
      <c r="F90" s="29">
        <v>1101</v>
      </c>
      <c r="G90" s="29">
        <v>1101</v>
      </c>
      <c r="H90" s="29" t="s">
        <v>2900</v>
      </c>
      <c r="I90" s="29" t="s">
        <v>2901</v>
      </c>
      <c r="J90" s="29" t="s">
        <v>2902</v>
      </c>
      <c r="K90" s="29" t="s">
        <v>8</v>
      </c>
      <c r="L90" s="29" t="s">
        <v>8</v>
      </c>
      <c r="M90" s="29" t="s">
        <v>8</v>
      </c>
      <c r="N90" s="29">
        <v>7</v>
      </c>
      <c r="O90" s="29">
        <v>10</v>
      </c>
      <c r="P90" s="29">
        <v>70</v>
      </c>
      <c r="Q90" s="29">
        <v>1</v>
      </c>
      <c r="R90" s="29" t="s">
        <v>8</v>
      </c>
      <c r="S90" s="29" t="s">
        <v>8</v>
      </c>
      <c r="T90" s="29" t="s">
        <v>8</v>
      </c>
      <c r="U90" s="29">
        <v>7</v>
      </c>
      <c r="V90" s="29">
        <v>1</v>
      </c>
      <c r="W90" s="29">
        <v>7</v>
      </c>
      <c r="X90" s="29">
        <v>3</v>
      </c>
      <c r="Y90" s="29">
        <v>49</v>
      </c>
      <c r="Z90" s="29">
        <v>23</v>
      </c>
      <c r="AA90" s="29" t="s">
        <v>19605</v>
      </c>
      <c r="AB90" s="29">
        <v>1</v>
      </c>
      <c r="AC90" s="29">
        <v>6</v>
      </c>
      <c r="AD90" s="29">
        <v>1</v>
      </c>
      <c r="AE90" s="29">
        <v>6</v>
      </c>
      <c r="AF90" s="29">
        <v>3</v>
      </c>
      <c r="AG90" s="29">
        <v>21</v>
      </c>
      <c r="AH90" s="29">
        <v>3</v>
      </c>
      <c r="AI90" s="29" t="s">
        <v>19606</v>
      </c>
      <c r="AJ90" s="29" t="s">
        <v>8</v>
      </c>
      <c r="AK90" s="29">
        <v>0</v>
      </c>
      <c r="AL90" s="29" t="s">
        <v>2854</v>
      </c>
      <c r="AM90" s="29" t="s">
        <v>2903</v>
      </c>
      <c r="AN90" s="29" t="s">
        <v>2904</v>
      </c>
      <c r="AO90" s="29" t="s">
        <v>2905</v>
      </c>
      <c r="AP90" s="29" t="s">
        <v>2906</v>
      </c>
    </row>
    <row r="91" spans="1:42" s="29" customFormat="1" x14ac:dyDescent="0.25">
      <c r="A91" s="29" t="s">
        <v>2907</v>
      </c>
      <c r="B91" s="29">
        <v>310410941179965</v>
      </c>
      <c r="C91" s="29">
        <v>8.9014103279411708E+19</v>
      </c>
      <c r="D91" s="29">
        <v>353118083625148</v>
      </c>
      <c r="E91" s="29">
        <v>4</v>
      </c>
      <c r="F91" s="29">
        <v>1102</v>
      </c>
      <c r="G91" s="29">
        <v>1102</v>
      </c>
      <c r="H91" s="29" t="s">
        <v>2908</v>
      </c>
      <c r="I91" s="29" t="s">
        <v>2909</v>
      </c>
      <c r="J91" s="29" t="s">
        <v>2910</v>
      </c>
      <c r="K91" s="29" t="s">
        <v>8</v>
      </c>
      <c r="L91" s="29" t="s">
        <v>8</v>
      </c>
      <c r="M91" s="29" t="s">
        <v>8</v>
      </c>
      <c r="N91" s="29">
        <v>7</v>
      </c>
      <c r="O91" s="29">
        <v>10</v>
      </c>
      <c r="P91" s="29">
        <v>70</v>
      </c>
      <c r="Q91" s="29">
        <v>1</v>
      </c>
      <c r="R91" s="29" t="s">
        <v>8</v>
      </c>
      <c r="S91" s="29" t="s">
        <v>8</v>
      </c>
      <c r="T91" s="29" t="s">
        <v>8</v>
      </c>
      <c r="U91" s="29">
        <v>7</v>
      </c>
      <c r="V91" s="29">
        <v>1</v>
      </c>
      <c r="W91" s="29">
        <v>7</v>
      </c>
      <c r="X91" s="29">
        <v>3</v>
      </c>
      <c r="Y91" s="29">
        <v>49</v>
      </c>
      <c r="Z91" s="29">
        <v>44</v>
      </c>
      <c r="AA91" s="29" t="s">
        <v>19538</v>
      </c>
      <c r="AB91" s="29">
        <v>1</v>
      </c>
      <c r="AC91" s="29">
        <v>6</v>
      </c>
      <c r="AD91" s="29">
        <v>1</v>
      </c>
      <c r="AE91" s="29">
        <v>6</v>
      </c>
      <c r="AF91" s="29">
        <v>3</v>
      </c>
      <c r="AG91" s="29">
        <v>45</v>
      </c>
      <c r="AH91" s="29">
        <v>14</v>
      </c>
      <c r="AI91" s="29" t="s">
        <v>19607</v>
      </c>
      <c r="AJ91" s="29" t="s">
        <v>8</v>
      </c>
      <c r="AK91" s="29">
        <v>0</v>
      </c>
      <c r="AL91" s="29" t="s">
        <v>2854</v>
      </c>
      <c r="AM91" s="29" t="s">
        <v>2911</v>
      </c>
      <c r="AN91" s="29" t="s">
        <v>2912</v>
      </c>
      <c r="AO91" s="29" t="s">
        <v>2913</v>
      </c>
      <c r="AP91" s="29" t="s">
        <v>2914</v>
      </c>
    </row>
    <row r="92" spans="1:42" s="29" customFormat="1" x14ac:dyDescent="0.25">
      <c r="A92" s="29" t="s">
        <v>2915</v>
      </c>
      <c r="B92" s="29">
        <v>310410941179965</v>
      </c>
      <c r="C92" s="29">
        <v>8.9014103279411708E+19</v>
      </c>
      <c r="D92" s="29">
        <v>353118083625148</v>
      </c>
      <c r="E92" s="29">
        <v>4</v>
      </c>
      <c r="F92" s="29">
        <v>1103</v>
      </c>
      <c r="G92" s="29">
        <v>1103</v>
      </c>
      <c r="H92" s="29" t="s">
        <v>2916</v>
      </c>
      <c r="I92" s="29" t="s">
        <v>2917</v>
      </c>
      <c r="J92" s="29" t="s">
        <v>2918</v>
      </c>
      <c r="K92" s="29" t="s">
        <v>8</v>
      </c>
      <c r="L92" s="29" t="s">
        <v>8</v>
      </c>
      <c r="M92" s="29" t="s">
        <v>8</v>
      </c>
      <c r="N92" s="29">
        <v>7</v>
      </c>
      <c r="O92" s="29">
        <v>10</v>
      </c>
      <c r="P92" s="29">
        <v>70</v>
      </c>
      <c r="Q92" s="29">
        <v>3</v>
      </c>
      <c r="R92" s="29">
        <v>48</v>
      </c>
      <c r="S92" s="29">
        <v>27</v>
      </c>
      <c r="T92" s="29" t="s">
        <v>19608</v>
      </c>
      <c r="U92" s="29">
        <v>7</v>
      </c>
      <c r="V92" s="29">
        <v>1</v>
      </c>
      <c r="W92" s="29">
        <v>7</v>
      </c>
      <c r="X92" s="29">
        <v>3</v>
      </c>
      <c r="Y92" s="29">
        <v>21</v>
      </c>
      <c r="Z92" s="29">
        <v>3</v>
      </c>
      <c r="AA92" s="29" t="s">
        <v>19606</v>
      </c>
      <c r="AB92" s="29">
        <v>1</v>
      </c>
      <c r="AC92" s="29">
        <v>6</v>
      </c>
      <c r="AD92" s="29">
        <v>1</v>
      </c>
      <c r="AE92" s="29">
        <v>6</v>
      </c>
      <c r="AF92" s="29">
        <v>3</v>
      </c>
      <c r="AG92" s="29">
        <v>1</v>
      </c>
      <c r="AH92" s="29">
        <v>0</v>
      </c>
      <c r="AI92" s="29" t="s">
        <v>19161</v>
      </c>
      <c r="AJ92" s="29" t="s">
        <v>8</v>
      </c>
      <c r="AK92" s="29">
        <v>0</v>
      </c>
      <c r="AL92" s="29" t="s">
        <v>2854</v>
      </c>
      <c r="AM92" s="29" t="s">
        <v>2919</v>
      </c>
      <c r="AN92" s="29" t="s">
        <v>2920</v>
      </c>
      <c r="AO92" s="29" t="s">
        <v>2921</v>
      </c>
      <c r="AP92" s="29" t="s">
        <v>2922</v>
      </c>
    </row>
    <row r="93" spans="1:42" s="29" customFormat="1" x14ac:dyDescent="0.25">
      <c r="A93" s="29" t="s">
        <v>2923</v>
      </c>
      <c r="B93" s="29">
        <v>310410941179965</v>
      </c>
      <c r="C93" s="29">
        <v>8.9014103279411708E+19</v>
      </c>
      <c r="D93" s="29">
        <v>353118083625148</v>
      </c>
      <c r="E93" s="29">
        <v>8</v>
      </c>
      <c r="F93" s="29">
        <v>1107</v>
      </c>
      <c r="G93" s="29">
        <v>1107</v>
      </c>
      <c r="H93" s="29" t="s">
        <v>2924</v>
      </c>
      <c r="I93" s="29" t="s">
        <v>2925</v>
      </c>
      <c r="J93" s="29" t="s">
        <v>2926</v>
      </c>
      <c r="K93" s="29" t="s">
        <v>8</v>
      </c>
      <c r="L93" s="29" t="s">
        <v>8</v>
      </c>
      <c r="M93" s="29" t="s">
        <v>8</v>
      </c>
      <c r="N93" s="29">
        <v>7</v>
      </c>
      <c r="O93" s="29">
        <v>100</v>
      </c>
      <c r="P93" s="29">
        <v>700</v>
      </c>
      <c r="Q93" s="29">
        <v>3</v>
      </c>
      <c r="R93" s="29">
        <v>11</v>
      </c>
      <c r="S93" s="29">
        <v>2</v>
      </c>
      <c r="T93" s="29" t="s">
        <v>19609</v>
      </c>
      <c r="U93" s="29">
        <v>7</v>
      </c>
      <c r="V93" s="29">
        <v>10</v>
      </c>
      <c r="W93" s="29">
        <v>70</v>
      </c>
      <c r="X93" s="29">
        <v>3</v>
      </c>
      <c r="Y93" s="29">
        <v>1</v>
      </c>
      <c r="Z93" s="29">
        <v>0</v>
      </c>
      <c r="AA93" s="29" t="s">
        <v>19161</v>
      </c>
      <c r="AB93" s="29">
        <v>0</v>
      </c>
      <c r="AC93" s="29" t="s">
        <v>8</v>
      </c>
      <c r="AD93" s="29" t="s">
        <v>8</v>
      </c>
      <c r="AE93" s="29" t="s">
        <v>8</v>
      </c>
      <c r="AF93" s="29" t="s">
        <v>8</v>
      </c>
      <c r="AG93" s="29" t="s">
        <v>8</v>
      </c>
      <c r="AH93" s="29" t="s">
        <v>8</v>
      </c>
      <c r="AI93" s="29" t="s">
        <v>8</v>
      </c>
      <c r="AJ93" s="29" t="s">
        <v>8</v>
      </c>
      <c r="AK93" s="29">
        <v>0</v>
      </c>
      <c r="AL93" s="29" t="s">
        <v>2854</v>
      </c>
      <c r="AM93" s="29" t="s">
        <v>2927</v>
      </c>
      <c r="AN93" s="29" t="s">
        <v>2928</v>
      </c>
      <c r="AO93" s="29" t="s">
        <v>2929</v>
      </c>
      <c r="AP93" s="29" t="s">
        <v>2930</v>
      </c>
    </row>
    <row r="94" spans="1:42" s="29" customFormat="1" x14ac:dyDescent="0.25">
      <c r="A94" s="29" t="s">
        <v>2931</v>
      </c>
      <c r="B94" s="29">
        <v>310410941179965</v>
      </c>
      <c r="C94" s="29">
        <v>8.9014103279411708E+19</v>
      </c>
      <c r="D94" s="29">
        <v>353118083625148</v>
      </c>
      <c r="E94" s="29">
        <v>8</v>
      </c>
      <c r="F94" s="29">
        <v>1109</v>
      </c>
      <c r="G94" s="29">
        <v>1109</v>
      </c>
      <c r="H94" s="29" t="s">
        <v>2932</v>
      </c>
      <c r="I94" s="29" t="s">
        <v>2933</v>
      </c>
      <c r="J94" s="29" t="s">
        <v>2934</v>
      </c>
      <c r="K94" s="29" t="s">
        <v>8</v>
      </c>
      <c r="L94" s="29" t="s">
        <v>8</v>
      </c>
      <c r="M94" s="29" t="s">
        <v>8</v>
      </c>
      <c r="N94" s="29">
        <v>7</v>
      </c>
      <c r="O94" s="29">
        <v>100</v>
      </c>
      <c r="P94" s="29">
        <v>700</v>
      </c>
      <c r="Q94" s="29">
        <v>3</v>
      </c>
      <c r="R94" s="29">
        <v>17</v>
      </c>
      <c r="S94" s="29">
        <v>2</v>
      </c>
      <c r="T94" s="29" t="s">
        <v>19610</v>
      </c>
      <c r="U94" s="29">
        <v>7</v>
      </c>
      <c r="V94" s="29">
        <v>10</v>
      </c>
      <c r="W94" s="29">
        <v>70</v>
      </c>
      <c r="X94" s="29">
        <v>3</v>
      </c>
      <c r="Y94" s="29">
        <v>3</v>
      </c>
      <c r="Z94" s="29">
        <v>0</v>
      </c>
      <c r="AA94" s="29" t="s">
        <v>19529</v>
      </c>
      <c r="AB94" s="29">
        <v>0</v>
      </c>
      <c r="AC94" s="29" t="s">
        <v>8</v>
      </c>
      <c r="AD94" s="29" t="s">
        <v>8</v>
      </c>
      <c r="AE94" s="29" t="s">
        <v>8</v>
      </c>
      <c r="AF94" s="29" t="s">
        <v>8</v>
      </c>
      <c r="AG94" s="29" t="s">
        <v>8</v>
      </c>
      <c r="AH94" s="29" t="s">
        <v>8</v>
      </c>
      <c r="AI94" s="29" t="s">
        <v>8</v>
      </c>
      <c r="AJ94" s="29" t="s">
        <v>8</v>
      </c>
      <c r="AK94" s="29">
        <v>0</v>
      </c>
      <c r="AL94" s="29" t="s">
        <v>2854</v>
      </c>
      <c r="AM94" s="29" t="s">
        <v>2935</v>
      </c>
      <c r="AN94" s="29" t="s">
        <v>2936</v>
      </c>
      <c r="AO94" s="29" t="s">
        <v>2937</v>
      </c>
      <c r="AP94" s="29" t="s">
        <v>2938</v>
      </c>
    </row>
    <row r="95" spans="1:42" s="29" customFormat="1" x14ac:dyDescent="0.25">
      <c r="A95" s="29" t="s">
        <v>2939</v>
      </c>
      <c r="B95" s="29">
        <v>310410941179965</v>
      </c>
      <c r="C95" s="29">
        <v>8.9014103279411708E+19</v>
      </c>
      <c r="D95" s="29">
        <v>353118083625148</v>
      </c>
      <c r="E95" s="29">
        <v>8</v>
      </c>
      <c r="F95" s="29">
        <v>1112</v>
      </c>
      <c r="G95" s="29">
        <v>1112</v>
      </c>
      <c r="H95" s="29" t="s">
        <v>2940</v>
      </c>
      <c r="I95" s="29" t="s">
        <v>2941</v>
      </c>
      <c r="J95" s="29" t="s">
        <v>2942</v>
      </c>
      <c r="K95" s="29" t="s">
        <v>8</v>
      </c>
      <c r="L95" s="29" t="s">
        <v>8</v>
      </c>
      <c r="M95" s="29" t="s">
        <v>8</v>
      </c>
      <c r="N95" s="29">
        <v>7</v>
      </c>
      <c r="O95" s="29">
        <v>100</v>
      </c>
      <c r="P95" s="29">
        <v>700</v>
      </c>
      <c r="Q95" s="29">
        <v>1</v>
      </c>
      <c r="R95" s="29" t="s">
        <v>8</v>
      </c>
      <c r="S95" s="29" t="s">
        <v>8</v>
      </c>
      <c r="T95" s="29" t="s">
        <v>8</v>
      </c>
      <c r="U95" s="29">
        <v>7</v>
      </c>
      <c r="V95" s="29">
        <v>10</v>
      </c>
      <c r="W95" s="29">
        <v>70</v>
      </c>
      <c r="X95" s="29">
        <v>3</v>
      </c>
      <c r="Y95" s="29">
        <v>49</v>
      </c>
      <c r="Z95" s="29">
        <v>28</v>
      </c>
      <c r="AA95" s="29" t="s">
        <v>19576</v>
      </c>
      <c r="AB95" s="29">
        <v>0</v>
      </c>
      <c r="AC95" s="29" t="s">
        <v>8</v>
      </c>
      <c r="AD95" s="29" t="s">
        <v>8</v>
      </c>
      <c r="AE95" s="29" t="s">
        <v>8</v>
      </c>
      <c r="AF95" s="29" t="s">
        <v>8</v>
      </c>
      <c r="AG95" s="29" t="s">
        <v>8</v>
      </c>
      <c r="AH95" s="29" t="s">
        <v>8</v>
      </c>
      <c r="AI95" s="29" t="s">
        <v>8</v>
      </c>
      <c r="AJ95" s="29" t="s">
        <v>8</v>
      </c>
      <c r="AK95" s="29">
        <v>0</v>
      </c>
      <c r="AL95" s="29" t="s">
        <v>2854</v>
      </c>
      <c r="AM95" s="29" t="s">
        <v>2943</v>
      </c>
      <c r="AN95" s="29" t="s">
        <v>2944</v>
      </c>
      <c r="AO95" s="29" t="s">
        <v>2945</v>
      </c>
      <c r="AP95" s="29" t="s">
        <v>2946</v>
      </c>
    </row>
    <row r="96" spans="1:42" s="29" customFormat="1" x14ac:dyDescent="0.25">
      <c r="A96" s="29" t="s">
        <v>2947</v>
      </c>
      <c r="B96" s="29">
        <v>310410941179965</v>
      </c>
      <c r="C96" s="29">
        <v>8.9014103279411708E+19</v>
      </c>
      <c r="D96" s="29">
        <v>353118083625148</v>
      </c>
      <c r="E96" s="29">
        <v>7</v>
      </c>
      <c r="F96" s="29">
        <v>1104</v>
      </c>
      <c r="G96" s="29">
        <v>1104</v>
      </c>
      <c r="H96" s="29" t="s">
        <v>2948</v>
      </c>
      <c r="I96" s="29" t="s">
        <v>2949</v>
      </c>
      <c r="J96" s="29" t="s">
        <v>2950</v>
      </c>
      <c r="K96" s="29" t="s">
        <v>8</v>
      </c>
      <c r="L96" s="29" t="s">
        <v>8</v>
      </c>
      <c r="M96" s="29" t="s">
        <v>19611</v>
      </c>
      <c r="N96" s="29">
        <v>7</v>
      </c>
      <c r="O96" s="29">
        <v>1</v>
      </c>
      <c r="P96" s="29">
        <v>7</v>
      </c>
      <c r="Q96" s="29">
        <v>1</v>
      </c>
      <c r="R96" s="29" t="s">
        <v>8</v>
      </c>
      <c r="S96" s="29" t="s">
        <v>8</v>
      </c>
      <c r="T96" s="29" t="s">
        <v>8</v>
      </c>
      <c r="U96" s="29">
        <v>6</v>
      </c>
      <c r="V96" s="29">
        <v>1</v>
      </c>
      <c r="W96" s="29">
        <v>6</v>
      </c>
      <c r="X96" s="29">
        <v>3</v>
      </c>
      <c r="Y96" s="29">
        <v>47</v>
      </c>
      <c r="Z96" s="29">
        <v>26</v>
      </c>
      <c r="AA96" s="29" t="s">
        <v>19612</v>
      </c>
      <c r="AB96" s="29">
        <v>1</v>
      </c>
      <c r="AC96" s="29">
        <v>5</v>
      </c>
      <c r="AD96" s="29">
        <v>1</v>
      </c>
      <c r="AE96" s="29">
        <v>5</v>
      </c>
      <c r="AF96" s="29">
        <v>3</v>
      </c>
      <c r="AG96" s="29">
        <v>1</v>
      </c>
      <c r="AH96" s="29">
        <v>0</v>
      </c>
      <c r="AI96" s="29" t="s">
        <v>19161</v>
      </c>
      <c r="AJ96" s="29" t="s">
        <v>8</v>
      </c>
      <c r="AK96" s="29">
        <v>0</v>
      </c>
      <c r="AL96" s="29" t="s">
        <v>2854</v>
      </c>
      <c r="AM96" s="29" t="s">
        <v>2951</v>
      </c>
      <c r="AN96" s="29" t="s">
        <v>2952</v>
      </c>
      <c r="AO96" s="29" t="s">
        <v>2953</v>
      </c>
      <c r="AP96" s="29" t="s">
        <v>2954</v>
      </c>
    </row>
    <row r="97" spans="1:42" s="29" customFormat="1" x14ac:dyDescent="0.25">
      <c r="A97" s="29" t="s">
        <v>2955</v>
      </c>
      <c r="B97" s="29">
        <v>310410941179965</v>
      </c>
      <c r="C97" s="29">
        <v>8.9014103279411708E+19</v>
      </c>
      <c r="D97" s="29">
        <v>353118083625148</v>
      </c>
      <c r="E97" s="29">
        <v>7</v>
      </c>
      <c r="F97" s="29">
        <v>1105</v>
      </c>
      <c r="G97" s="29">
        <v>1105</v>
      </c>
      <c r="H97" s="29" t="s">
        <v>2956</v>
      </c>
      <c r="I97" s="29" t="s">
        <v>2957</v>
      </c>
      <c r="J97" s="29" t="s">
        <v>2958</v>
      </c>
      <c r="K97" s="29" t="s">
        <v>8</v>
      </c>
      <c r="L97" s="29" t="s">
        <v>8</v>
      </c>
      <c r="M97" s="29" t="s">
        <v>19613</v>
      </c>
      <c r="N97" s="29">
        <v>7</v>
      </c>
      <c r="O97" s="29">
        <v>1</v>
      </c>
      <c r="P97" s="29">
        <v>7</v>
      </c>
      <c r="Q97" s="29">
        <v>3</v>
      </c>
      <c r="R97" s="29">
        <v>12</v>
      </c>
      <c r="S97" s="29">
        <v>0</v>
      </c>
      <c r="T97" s="29" t="s">
        <v>19614</v>
      </c>
      <c r="U97" s="29">
        <v>6</v>
      </c>
      <c r="V97" s="29">
        <v>1</v>
      </c>
      <c r="W97" s="29">
        <v>6</v>
      </c>
      <c r="X97" s="29">
        <v>3</v>
      </c>
      <c r="Y97" s="29">
        <v>1</v>
      </c>
      <c r="Z97" s="29">
        <v>0</v>
      </c>
      <c r="AA97" s="29" t="s">
        <v>19161</v>
      </c>
      <c r="AB97" s="29">
        <v>1</v>
      </c>
      <c r="AC97" s="29">
        <v>5</v>
      </c>
      <c r="AD97" s="29">
        <v>1</v>
      </c>
      <c r="AE97" s="29">
        <v>5</v>
      </c>
      <c r="AF97" s="29">
        <v>3</v>
      </c>
      <c r="AG97" s="29">
        <v>0</v>
      </c>
      <c r="AH97" s="29">
        <v>0</v>
      </c>
      <c r="AI97" s="29" t="s">
        <v>19507</v>
      </c>
      <c r="AJ97" s="29" t="s">
        <v>8</v>
      </c>
      <c r="AK97" s="29">
        <v>0</v>
      </c>
      <c r="AL97" s="29" t="s">
        <v>2854</v>
      </c>
      <c r="AM97" s="29" t="s">
        <v>2959</v>
      </c>
      <c r="AN97" s="29" t="s">
        <v>2960</v>
      </c>
      <c r="AO97" s="29" t="s">
        <v>2961</v>
      </c>
      <c r="AP97" s="29" t="s">
        <v>2962</v>
      </c>
    </row>
    <row r="98" spans="1:42" s="29" customFormat="1" x14ac:dyDescent="0.25">
      <c r="A98" s="29" t="s">
        <v>2963</v>
      </c>
      <c r="B98" s="29">
        <v>310410941179965</v>
      </c>
      <c r="C98" s="29">
        <v>8.9014103279411708E+19</v>
      </c>
      <c r="D98" s="29">
        <v>353118083625148</v>
      </c>
      <c r="E98" s="29">
        <v>7</v>
      </c>
      <c r="F98" s="29">
        <v>1106</v>
      </c>
      <c r="G98" s="29">
        <v>1106</v>
      </c>
      <c r="H98" s="29" t="s">
        <v>2964</v>
      </c>
      <c r="I98" s="29" t="s">
        <v>2965</v>
      </c>
      <c r="J98" s="29" t="s">
        <v>2966</v>
      </c>
      <c r="K98" s="29" t="s">
        <v>8</v>
      </c>
      <c r="L98" s="29" t="s">
        <v>8</v>
      </c>
      <c r="M98" s="29" t="s">
        <v>19615</v>
      </c>
      <c r="N98" s="29">
        <v>7</v>
      </c>
      <c r="O98" s="29">
        <v>1</v>
      </c>
      <c r="P98" s="29">
        <v>7</v>
      </c>
      <c r="Q98" s="29">
        <v>3</v>
      </c>
      <c r="R98" s="29">
        <v>3</v>
      </c>
      <c r="S98" s="29">
        <v>1</v>
      </c>
      <c r="T98" s="29" t="s">
        <v>19529</v>
      </c>
      <c r="U98" s="29">
        <v>6</v>
      </c>
      <c r="V98" s="29">
        <v>1</v>
      </c>
      <c r="W98" s="29">
        <v>6</v>
      </c>
      <c r="X98" s="29">
        <v>3</v>
      </c>
      <c r="Y98" s="29">
        <v>0</v>
      </c>
      <c r="Z98" s="29">
        <v>0</v>
      </c>
      <c r="AA98" s="29" t="s">
        <v>19507</v>
      </c>
      <c r="AB98" s="29">
        <v>1</v>
      </c>
      <c r="AC98" s="29">
        <v>5</v>
      </c>
      <c r="AD98" s="29">
        <v>1</v>
      </c>
      <c r="AE98" s="29">
        <v>5</v>
      </c>
      <c r="AF98" s="29">
        <v>3</v>
      </c>
      <c r="AG98" s="29">
        <v>0</v>
      </c>
      <c r="AH98" s="29">
        <v>0</v>
      </c>
      <c r="AI98" s="29" t="s">
        <v>19507</v>
      </c>
      <c r="AJ98" s="29" t="s">
        <v>8</v>
      </c>
      <c r="AK98" s="29">
        <v>0</v>
      </c>
      <c r="AL98" s="29" t="s">
        <v>2854</v>
      </c>
      <c r="AM98" s="29" t="s">
        <v>2967</v>
      </c>
      <c r="AN98" s="29" t="s">
        <v>2968</v>
      </c>
      <c r="AO98" s="29" t="s">
        <v>2969</v>
      </c>
      <c r="AP98" s="29" t="s">
        <v>2970</v>
      </c>
    </row>
    <row r="99" spans="1:42" s="29" customFormat="1" x14ac:dyDescent="0.25">
      <c r="A99" s="29" t="s">
        <v>2971</v>
      </c>
      <c r="B99" s="29">
        <v>310410941179965</v>
      </c>
      <c r="C99" s="29">
        <v>8.9014103279411708E+19</v>
      </c>
      <c r="D99" s="29">
        <v>353118083625148</v>
      </c>
      <c r="E99" s="29">
        <v>10</v>
      </c>
      <c r="F99" s="29">
        <v>1113</v>
      </c>
      <c r="G99" s="29">
        <v>1113</v>
      </c>
      <c r="H99" s="29" t="s">
        <v>2972</v>
      </c>
      <c r="I99" s="29" t="s">
        <v>2973</v>
      </c>
      <c r="J99" s="29" t="s">
        <v>2974</v>
      </c>
      <c r="K99" s="29" t="s">
        <v>8</v>
      </c>
      <c r="L99" s="29" t="s">
        <v>19616</v>
      </c>
      <c r="M99" s="29" t="s">
        <v>8</v>
      </c>
      <c r="N99" s="29">
        <v>7</v>
      </c>
      <c r="O99" s="29">
        <v>10</v>
      </c>
      <c r="P99" s="29">
        <v>70</v>
      </c>
      <c r="Q99" s="29">
        <v>3</v>
      </c>
      <c r="R99" s="29">
        <v>5</v>
      </c>
      <c r="S99" s="29">
        <v>0</v>
      </c>
      <c r="T99" s="29" t="s">
        <v>19511</v>
      </c>
      <c r="U99" s="29">
        <v>7</v>
      </c>
      <c r="V99" s="29">
        <v>1</v>
      </c>
      <c r="W99" s="29">
        <v>7</v>
      </c>
      <c r="X99" s="29">
        <v>3</v>
      </c>
      <c r="Y99" s="29">
        <v>1</v>
      </c>
      <c r="Z99" s="29">
        <v>0</v>
      </c>
      <c r="AA99" s="29" t="s">
        <v>19161</v>
      </c>
      <c r="AB99" s="29">
        <v>1</v>
      </c>
      <c r="AC99" s="29">
        <v>6</v>
      </c>
      <c r="AD99" s="29">
        <v>1</v>
      </c>
      <c r="AE99" s="29">
        <v>6</v>
      </c>
      <c r="AF99" s="29">
        <v>3</v>
      </c>
      <c r="AG99" s="29">
        <v>0</v>
      </c>
      <c r="AH99" s="29">
        <v>0</v>
      </c>
      <c r="AI99" s="29" t="s">
        <v>19507</v>
      </c>
      <c r="AJ99" s="29" t="s">
        <v>8</v>
      </c>
      <c r="AK99" s="29">
        <v>0</v>
      </c>
      <c r="AL99" s="29" t="s">
        <v>2854</v>
      </c>
      <c r="AM99" s="29" t="s">
        <v>2975</v>
      </c>
      <c r="AN99" s="29" t="s">
        <v>2976</v>
      </c>
      <c r="AO99" s="29" t="s">
        <v>2977</v>
      </c>
      <c r="AP99" s="29" t="s">
        <v>2978</v>
      </c>
    </row>
    <row r="100" spans="1:42" s="29" customFormat="1" x14ac:dyDescent="0.25">
      <c r="A100" s="29" t="s">
        <v>2979</v>
      </c>
      <c r="B100" s="29">
        <v>310410941179965</v>
      </c>
      <c r="C100" s="29">
        <v>8.9014103279411708E+19</v>
      </c>
      <c r="D100" s="29">
        <v>353118083625148</v>
      </c>
      <c r="E100" s="29">
        <v>10</v>
      </c>
      <c r="F100" s="29">
        <v>1114</v>
      </c>
      <c r="G100" s="29">
        <v>1114</v>
      </c>
      <c r="H100" s="29" t="s">
        <v>2980</v>
      </c>
      <c r="I100" s="29" t="s">
        <v>2981</v>
      </c>
      <c r="J100" s="29" t="s">
        <v>2982</v>
      </c>
      <c r="K100" s="29" t="s">
        <v>8</v>
      </c>
      <c r="L100" s="29" t="s">
        <v>19617</v>
      </c>
      <c r="M100" s="29" t="s">
        <v>8</v>
      </c>
      <c r="N100" s="29">
        <v>7</v>
      </c>
      <c r="O100" s="29">
        <v>10</v>
      </c>
      <c r="P100" s="29">
        <v>70</v>
      </c>
      <c r="Q100" s="29">
        <v>3</v>
      </c>
      <c r="R100" s="29">
        <v>3</v>
      </c>
      <c r="S100" s="29">
        <v>0</v>
      </c>
      <c r="T100" s="29" t="s">
        <v>19529</v>
      </c>
      <c r="U100" s="29">
        <v>7</v>
      </c>
      <c r="V100" s="29">
        <v>1</v>
      </c>
      <c r="W100" s="29">
        <v>7</v>
      </c>
      <c r="X100" s="29">
        <v>3</v>
      </c>
      <c r="Y100" s="29">
        <v>0</v>
      </c>
      <c r="Z100" s="29">
        <v>0</v>
      </c>
      <c r="AA100" s="29" t="s">
        <v>19507</v>
      </c>
      <c r="AB100" s="29">
        <v>1</v>
      </c>
      <c r="AC100" s="29">
        <v>6</v>
      </c>
      <c r="AD100" s="29">
        <v>1</v>
      </c>
      <c r="AE100" s="29">
        <v>6</v>
      </c>
      <c r="AF100" s="29">
        <v>3</v>
      </c>
      <c r="AG100" s="29">
        <v>0</v>
      </c>
      <c r="AH100" s="29">
        <v>0</v>
      </c>
      <c r="AI100" s="29" t="s">
        <v>19507</v>
      </c>
      <c r="AJ100" s="29" t="s">
        <v>8</v>
      </c>
      <c r="AK100" s="29">
        <v>0</v>
      </c>
      <c r="AL100" s="29" t="s">
        <v>2854</v>
      </c>
      <c r="AM100" s="29" t="s">
        <v>2983</v>
      </c>
      <c r="AN100" s="29" t="s">
        <v>2984</v>
      </c>
      <c r="AO100" s="29" t="s">
        <v>2985</v>
      </c>
      <c r="AP100" s="29" t="s">
        <v>2986</v>
      </c>
    </row>
    <row r="101" spans="1:42" s="29" customFormat="1" x14ac:dyDescent="0.25">
      <c r="A101" s="29" t="s">
        <v>2987</v>
      </c>
      <c r="B101" s="29">
        <v>310410941179965</v>
      </c>
      <c r="C101" s="29">
        <v>8.9014103279411708E+19</v>
      </c>
      <c r="D101" s="29">
        <v>353118083625148</v>
      </c>
      <c r="E101" s="29">
        <v>2</v>
      </c>
      <c r="F101" s="29">
        <v>1097</v>
      </c>
      <c r="G101" s="29">
        <v>1097</v>
      </c>
      <c r="H101" s="29" t="s">
        <v>2988</v>
      </c>
      <c r="I101" s="29" t="s">
        <v>2989</v>
      </c>
      <c r="J101" s="29" t="s">
        <v>2990</v>
      </c>
      <c r="K101" s="29" t="s">
        <v>19618</v>
      </c>
      <c r="L101" s="29" t="s">
        <v>8</v>
      </c>
      <c r="M101" s="29" t="s">
        <v>8</v>
      </c>
      <c r="N101" s="29">
        <v>7</v>
      </c>
      <c r="O101" s="29">
        <v>10</v>
      </c>
      <c r="P101" s="29">
        <v>70</v>
      </c>
      <c r="Q101" s="29">
        <v>3</v>
      </c>
      <c r="R101" s="29">
        <v>7</v>
      </c>
      <c r="S101" s="29">
        <v>2</v>
      </c>
      <c r="T101" s="29" t="s">
        <v>19619</v>
      </c>
      <c r="U101" s="29">
        <v>7</v>
      </c>
      <c r="V101" s="29">
        <v>1</v>
      </c>
      <c r="W101" s="29">
        <v>7</v>
      </c>
      <c r="X101" s="29">
        <v>3</v>
      </c>
      <c r="Y101" s="29">
        <v>0</v>
      </c>
      <c r="Z101" s="29">
        <v>0</v>
      </c>
      <c r="AA101" s="29" t="s">
        <v>19507</v>
      </c>
      <c r="AB101" s="29">
        <v>1</v>
      </c>
      <c r="AC101" s="29">
        <v>6</v>
      </c>
      <c r="AD101" s="29">
        <v>1</v>
      </c>
      <c r="AE101" s="29">
        <v>6</v>
      </c>
      <c r="AF101" s="29">
        <v>3</v>
      </c>
      <c r="AG101" s="29">
        <v>0</v>
      </c>
      <c r="AH101" s="29">
        <v>0</v>
      </c>
      <c r="AI101" s="29" t="s">
        <v>19507</v>
      </c>
      <c r="AJ101" s="29" t="s">
        <v>8</v>
      </c>
      <c r="AK101" s="29">
        <v>0</v>
      </c>
      <c r="AL101" s="29" t="s">
        <v>2009</v>
      </c>
      <c r="AM101" s="29" t="s">
        <v>2991</v>
      </c>
      <c r="AN101" s="29" t="s">
        <v>2992</v>
      </c>
      <c r="AO101" s="29" t="s">
        <v>2993</v>
      </c>
      <c r="AP101" s="29" t="s">
        <v>2994</v>
      </c>
    </row>
    <row r="102" spans="1:42" s="29" customFormat="1" x14ac:dyDescent="0.25">
      <c r="A102" s="29" t="s">
        <v>2995</v>
      </c>
      <c r="B102" s="29">
        <v>310410941179965</v>
      </c>
      <c r="C102" s="29">
        <v>8.9014103279411708E+19</v>
      </c>
      <c r="D102" s="29">
        <v>353118083625148</v>
      </c>
      <c r="E102" s="29">
        <v>2</v>
      </c>
      <c r="F102" s="29">
        <v>1098</v>
      </c>
      <c r="G102" s="29">
        <v>1098</v>
      </c>
      <c r="H102" s="29" t="s">
        <v>2996</v>
      </c>
      <c r="I102" s="29" t="s">
        <v>2997</v>
      </c>
      <c r="J102" s="29" t="s">
        <v>2998</v>
      </c>
      <c r="K102" s="29" t="s">
        <v>19620</v>
      </c>
      <c r="L102" s="29" t="s">
        <v>8</v>
      </c>
      <c r="M102" s="29" t="s">
        <v>8</v>
      </c>
      <c r="N102" s="29">
        <v>7</v>
      </c>
      <c r="O102" s="29">
        <v>10</v>
      </c>
      <c r="P102" s="29">
        <v>70</v>
      </c>
      <c r="Q102" s="29">
        <v>3</v>
      </c>
      <c r="R102" s="29">
        <v>2</v>
      </c>
      <c r="S102" s="29">
        <v>5</v>
      </c>
      <c r="T102" s="29" t="s">
        <v>19621</v>
      </c>
      <c r="U102" s="29">
        <v>7</v>
      </c>
      <c r="V102" s="29">
        <v>1</v>
      </c>
      <c r="W102" s="29">
        <v>7</v>
      </c>
      <c r="X102" s="29">
        <v>3</v>
      </c>
      <c r="Y102" s="29">
        <v>0</v>
      </c>
      <c r="Z102" s="29">
        <v>1</v>
      </c>
      <c r="AA102" s="29" t="s">
        <v>19161</v>
      </c>
      <c r="AB102" s="29">
        <v>1</v>
      </c>
      <c r="AC102" s="29">
        <v>6</v>
      </c>
      <c r="AD102" s="29">
        <v>1</v>
      </c>
      <c r="AE102" s="29">
        <v>6</v>
      </c>
      <c r="AF102" s="29">
        <v>3</v>
      </c>
      <c r="AG102" s="29">
        <v>2</v>
      </c>
      <c r="AH102" s="29">
        <v>0</v>
      </c>
      <c r="AI102" s="29" t="s">
        <v>19527</v>
      </c>
      <c r="AJ102" s="29" t="s">
        <v>8</v>
      </c>
      <c r="AK102" s="29">
        <v>0</v>
      </c>
      <c r="AL102" s="29" t="s">
        <v>2009</v>
      </c>
      <c r="AM102" s="29" t="s">
        <v>2999</v>
      </c>
      <c r="AN102" s="29" t="s">
        <v>3000</v>
      </c>
      <c r="AO102" s="29" t="s">
        <v>3001</v>
      </c>
      <c r="AP102" s="29" t="s">
        <v>3002</v>
      </c>
    </row>
    <row r="103" spans="1:42" s="29" customFormat="1" x14ac:dyDescent="0.25">
      <c r="A103" s="29" t="s">
        <v>3003</v>
      </c>
      <c r="B103" s="29">
        <v>310410941179965</v>
      </c>
      <c r="C103" s="29">
        <v>8.9014103279411708E+19</v>
      </c>
      <c r="D103" s="29">
        <v>353118083625148</v>
      </c>
      <c r="E103" s="29">
        <v>2</v>
      </c>
      <c r="F103" s="29">
        <v>1099</v>
      </c>
      <c r="G103" s="29">
        <v>1099</v>
      </c>
      <c r="H103" s="29" t="s">
        <v>3004</v>
      </c>
      <c r="I103" s="29" t="s">
        <v>3005</v>
      </c>
      <c r="J103" s="29" t="s">
        <v>3006</v>
      </c>
      <c r="K103" s="29" t="s">
        <v>19622</v>
      </c>
      <c r="L103" s="29" t="s">
        <v>8</v>
      </c>
      <c r="M103" s="29" t="s">
        <v>8</v>
      </c>
      <c r="N103" s="29">
        <v>7</v>
      </c>
      <c r="O103" s="29">
        <v>10</v>
      </c>
      <c r="P103" s="29">
        <v>70</v>
      </c>
      <c r="Q103" s="29">
        <v>3</v>
      </c>
      <c r="R103" s="29">
        <v>49</v>
      </c>
      <c r="S103" s="29">
        <v>40</v>
      </c>
      <c r="T103" s="29" t="s">
        <v>19623</v>
      </c>
      <c r="U103" s="29">
        <v>7</v>
      </c>
      <c r="V103" s="29">
        <v>1</v>
      </c>
      <c r="W103" s="29">
        <v>7</v>
      </c>
      <c r="X103" s="29">
        <v>3</v>
      </c>
      <c r="Y103" s="29">
        <v>39</v>
      </c>
      <c r="Z103" s="29">
        <v>6</v>
      </c>
      <c r="AA103" s="29" t="s">
        <v>19624</v>
      </c>
      <c r="AB103" s="29">
        <v>1</v>
      </c>
      <c r="AC103" s="29">
        <v>6</v>
      </c>
      <c r="AD103" s="29">
        <v>1</v>
      </c>
      <c r="AE103" s="29">
        <v>6</v>
      </c>
      <c r="AF103" s="29">
        <v>3</v>
      </c>
      <c r="AG103" s="29">
        <v>7</v>
      </c>
      <c r="AH103" s="29">
        <v>1</v>
      </c>
      <c r="AI103" s="29" t="s">
        <v>19573</v>
      </c>
      <c r="AJ103" s="29" t="s">
        <v>8</v>
      </c>
      <c r="AK103" s="29">
        <v>0</v>
      </c>
      <c r="AL103" s="29" t="s">
        <v>2009</v>
      </c>
      <c r="AM103" s="29" t="s">
        <v>3007</v>
      </c>
      <c r="AN103" s="29" t="s">
        <v>3008</v>
      </c>
      <c r="AO103" s="29" t="s">
        <v>3009</v>
      </c>
      <c r="AP103" s="29" t="s">
        <v>3010</v>
      </c>
    </row>
    <row r="104" spans="1:42" s="29" customFormat="1" x14ac:dyDescent="0.25">
      <c r="A104" s="29" t="s">
        <v>3011</v>
      </c>
      <c r="B104" s="29">
        <v>310410941179965</v>
      </c>
      <c r="C104" s="29">
        <v>8.9014103279411708E+19</v>
      </c>
      <c r="D104" s="29">
        <v>353118083625148</v>
      </c>
      <c r="E104" s="29">
        <v>2</v>
      </c>
      <c r="F104" s="29">
        <v>1100</v>
      </c>
      <c r="G104" s="29">
        <v>1100</v>
      </c>
      <c r="H104" s="29" t="s">
        <v>3012</v>
      </c>
      <c r="I104" s="29" t="s">
        <v>3013</v>
      </c>
      <c r="J104" s="29" t="s">
        <v>3014</v>
      </c>
      <c r="K104" s="29" t="s">
        <v>19625</v>
      </c>
      <c r="L104" s="29" t="s">
        <v>8</v>
      </c>
      <c r="M104" s="29" t="s">
        <v>8</v>
      </c>
      <c r="N104" s="29">
        <v>7</v>
      </c>
      <c r="O104" s="29">
        <v>10</v>
      </c>
      <c r="P104" s="29">
        <v>70</v>
      </c>
      <c r="Q104" s="29">
        <v>3</v>
      </c>
      <c r="R104" s="29">
        <v>0</v>
      </c>
      <c r="S104" s="29">
        <v>0</v>
      </c>
      <c r="T104" s="29" t="s">
        <v>19507</v>
      </c>
      <c r="U104" s="29">
        <v>7</v>
      </c>
      <c r="V104" s="29">
        <v>1</v>
      </c>
      <c r="W104" s="29">
        <v>7</v>
      </c>
      <c r="X104" s="29">
        <v>3</v>
      </c>
      <c r="Y104" s="29">
        <v>0</v>
      </c>
      <c r="Z104" s="29">
        <v>0</v>
      </c>
      <c r="AA104" s="29" t="s">
        <v>19507</v>
      </c>
      <c r="AB104" s="29">
        <v>1</v>
      </c>
      <c r="AC104" s="29">
        <v>6</v>
      </c>
      <c r="AD104" s="29">
        <v>1</v>
      </c>
      <c r="AE104" s="29">
        <v>6</v>
      </c>
      <c r="AF104" s="29">
        <v>3</v>
      </c>
      <c r="AG104" s="29">
        <v>0</v>
      </c>
      <c r="AH104" s="29">
        <v>0</v>
      </c>
      <c r="AI104" s="29" t="s">
        <v>19507</v>
      </c>
      <c r="AJ104" s="29" t="s">
        <v>8</v>
      </c>
      <c r="AK104" s="29">
        <v>0</v>
      </c>
      <c r="AL104" s="29" t="s">
        <v>2009</v>
      </c>
      <c r="AM104" s="29" t="s">
        <v>3015</v>
      </c>
      <c r="AN104" s="29" t="s">
        <v>3016</v>
      </c>
      <c r="AO104" s="29" t="s">
        <v>3017</v>
      </c>
      <c r="AP104" s="29" t="s">
        <v>3018</v>
      </c>
    </row>
    <row r="105" spans="1:42" s="29" customFormat="1" x14ac:dyDescent="0.25">
      <c r="A105" s="29" t="s">
        <v>3019</v>
      </c>
      <c r="B105" s="29">
        <v>310410941179965</v>
      </c>
      <c r="C105" s="29">
        <v>8.9014103279411708E+19</v>
      </c>
      <c r="D105" s="29">
        <v>353118083625148</v>
      </c>
      <c r="E105" s="29">
        <v>6</v>
      </c>
      <c r="F105" s="29">
        <v>1095</v>
      </c>
      <c r="G105" s="29">
        <v>1095</v>
      </c>
      <c r="H105" s="29" t="s">
        <v>3020</v>
      </c>
      <c r="I105" s="29" t="s">
        <v>3021</v>
      </c>
      <c r="J105" s="29" t="s">
        <v>3022</v>
      </c>
      <c r="K105" s="29" t="s">
        <v>8</v>
      </c>
      <c r="L105" s="29" t="s">
        <v>8</v>
      </c>
      <c r="M105" s="29" t="s">
        <v>8</v>
      </c>
      <c r="N105" s="29">
        <v>7</v>
      </c>
      <c r="O105" s="29">
        <v>10</v>
      </c>
      <c r="P105" s="29">
        <v>70</v>
      </c>
      <c r="Q105" s="29">
        <v>3</v>
      </c>
      <c r="R105" s="29">
        <v>0</v>
      </c>
      <c r="S105" s="29">
        <v>0</v>
      </c>
      <c r="T105" s="29" t="s">
        <v>19507</v>
      </c>
      <c r="U105" s="29">
        <v>6</v>
      </c>
      <c r="V105" s="29">
        <v>1</v>
      </c>
      <c r="W105" s="29">
        <v>6</v>
      </c>
      <c r="X105" s="29">
        <v>3</v>
      </c>
      <c r="Y105" s="29">
        <v>0</v>
      </c>
      <c r="Z105" s="29">
        <v>0</v>
      </c>
      <c r="AA105" s="29" t="s">
        <v>19507</v>
      </c>
      <c r="AB105" s="29">
        <v>0</v>
      </c>
      <c r="AC105" s="29" t="s">
        <v>8</v>
      </c>
      <c r="AD105" s="29" t="s">
        <v>8</v>
      </c>
      <c r="AE105" s="29" t="s">
        <v>8</v>
      </c>
      <c r="AF105" s="29" t="s">
        <v>8</v>
      </c>
      <c r="AG105" s="29" t="s">
        <v>8</v>
      </c>
      <c r="AH105" s="29" t="s">
        <v>8</v>
      </c>
      <c r="AI105" s="29" t="s">
        <v>8</v>
      </c>
      <c r="AJ105" s="29" t="s">
        <v>8</v>
      </c>
      <c r="AK105" s="29">
        <v>0</v>
      </c>
      <c r="AL105" s="29" t="s">
        <v>2009</v>
      </c>
      <c r="AM105" s="29" t="s">
        <v>3023</v>
      </c>
      <c r="AN105" s="29" t="s">
        <v>3024</v>
      </c>
      <c r="AO105" s="29" t="s">
        <v>3025</v>
      </c>
      <c r="AP105" s="29" t="s">
        <v>3026</v>
      </c>
    </row>
    <row r="106" spans="1:42" s="29" customFormat="1" x14ac:dyDescent="0.25">
      <c r="A106" s="29" t="s">
        <v>3027</v>
      </c>
      <c r="B106" s="29">
        <v>310410941179965</v>
      </c>
      <c r="C106" s="29">
        <v>8.9014103279411708E+19</v>
      </c>
      <c r="D106" s="29">
        <v>353118083625148</v>
      </c>
      <c r="E106" s="29">
        <v>6</v>
      </c>
      <c r="F106" s="29">
        <v>1096</v>
      </c>
      <c r="G106" s="29">
        <v>1096</v>
      </c>
      <c r="H106" s="29" t="s">
        <v>3028</v>
      </c>
      <c r="I106" s="29" t="s">
        <v>3029</v>
      </c>
      <c r="J106" s="29" t="s">
        <v>3030</v>
      </c>
      <c r="K106" s="29" t="s">
        <v>8</v>
      </c>
      <c r="L106" s="29" t="s">
        <v>8</v>
      </c>
      <c r="M106" s="29" t="s">
        <v>8</v>
      </c>
      <c r="N106" s="29">
        <v>7</v>
      </c>
      <c r="O106" s="29">
        <v>10</v>
      </c>
      <c r="P106" s="29">
        <v>70</v>
      </c>
      <c r="Q106" s="29">
        <v>3</v>
      </c>
      <c r="R106" s="29">
        <v>0</v>
      </c>
      <c r="S106" s="29">
        <v>0</v>
      </c>
      <c r="T106" s="29" t="s">
        <v>19507</v>
      </c>
      <c r="U106" s="29">
        <v>6</v>
      </c>
      <c r="V106" s="29">
        <v>1</v>
      </c>
      <c r="W106" s="29">
        <v>6</v>
      </c>
      <c r="X106" s="29">
        <v>3</v>
      </c>
      <c r="Y106" s="29">
        <v>0</v>
      </c>
      <c r="Z106" s="29">
        <v>0</v>
      </c>
      <c r="AA106" s="29" t="s">
        <v>19507</v>
      </c>
      <c r="AB106" s="29">
        <v>0</v>
      </c>
      <c r="AC106" s="29" t="s">
        <v>8</v>
      </c>
      <c r="AD106" s="29" t="s">
        <v>8</v>
      </c>
      <c r="AE106" s="29" t="s">
        <v>8</v>
      </c>
      <c r="AF106" s="29" t="s">
        <v>8</v>
      </c>
      <c r="AG106" s="29" t="s">
        <v>8</v>
      </c>
      <c r="AH106" s="29" t="s">
        <v>8</v>
      </c>
      <c r="AI106" s="29" t="s">
        <v>8</v>
      </c>
      <c r="AJ106" s="29" t="s">
        <v>8</v>
      </c>
      <c r="AK106" s="29">
        <v>0</v>
      </c>
      <c r="AL106" s="29" t="s">
        <v>2009</v>
      </c>
      <c r="AM106" s="29" t="s">
        <v>3031</v>
      </c>
      <c r="AN106" s="29" t="s">
        <v>3032</v>
      </c>
      <c r="AO106" s="29" t="s">
        <v>3033</v>
      </c>
      <c r="AP106" s="29" t="s">
        <v>3034</v>
      </c>
    </row>
    <row r="107" spans="1:42" s="29" customFormat="1" x14ac:dyDescent="0.25">
      <c r="A107" s="29" t="s">
        <v>3035</v>
      </c>
      <c r="B107" s="29">
        <v>310410928944346</v>
      </c>
      <c r="C107" s="29">
        <v>8.9014103279289401E+19</v>
      </c>
      <c r="D107" s="29">
        <v>353118081565833</v>
      </c>
      <c r="E107" s="29">
        <v>9</v>
      </c>
      <c r="F107" s="29">
        <v>1040</v>
      </c>
      <c r="G107" s="29">
        <v>1040</v>
      </c>
      <c r="H107" s="29" t="s">
        <v>3036</v>
      </c>
      <c r="I107" s="29" t="s">
        <v>3037</v>
      </c>
      <c r="J107" s="29" t="s">
        <v>3038</v>
      </c>
      <c r="K107" s="29" t="s">
        <v>8</v>
      </c>
      <c r="L107" s="29" t="s">
        <v>8</v>
      </c>
      <c r="M107" s="29" t="s">
        <v>8</v>
      </c>
      <c r="N107" s="29">
        <v>7</v>
      </c>
      <c r="O107" s="29">
        <v>100</v>
      </c>
      <c r="P107" s="29">
        <v>700</v>
      </c>
      <c r="Q107" s="29">
        <v>3</v>
      </c>
      <c r="R107" s="29">
        <v>1</v>
      </c>
      <c r="S107" s="29">
        <v>0</v>
      </c>
      <c r="T107" s="29" t="s">
        <v>19161</v>
      </c>
      <c r="U107" s="29">
        <v>7</v>
      </c>
      <c r="V107" s="29">
        <v>10</v>
      </c>
      <c r="W107" s="29">
        <v>70</v>
      </c>
      <c r="X107" s="29">
        <v>3</v>
      </c>
      <c r="Y107" s="29">
        <v>0</v>
      </c>
      <c r="Z107" s="29">
        <v>0</v>
      </c>
      <c r="AA107" s="29" t="s">
        <v>19507</v>
      </c>
      <c r="AB107" s="29">
        <v>0</v>
      </c>
      <c r="AC107" s="29" t="s">
        <v>8</v>
      </c>
      <c r="AD107" s="29" t="s">
        <v>8</v>
      </c>
      <c r="AE107" s="29" t="s">
        <v>8</v>
      </c>
      <c r="AF107" s="29" t="s">
        <v>8</v>
      </c>
      <c r="AG107" s="29" t="s">
        <v>8</v>
      </c>
      <c r="AH107" s="29" t="s">
        <v>8</v>
      </c>
      <c r="AI107" s="29" t="s">
        <v>8</v>
      </c>
      <c r="AJ107" s="29" t="s">
        <v>8</v>
      </c>
      <c r="AK107" s="29">
        <v>0</v>
      </c>
      <c r="AL107" s="29" t="s">
        <v>2009</v>
      </c>
      <c r="AM107" s="29" t="s">
        <v>3039</v>
      </c>
      <c r="AN107" s="29" t="s">
        <v>3040</v>
      </c>
      <c r="AO107" s="29" t="s">
        <v>3041</v>
      </c>
      <c r="AP107" s="29" t="s">
        <v>3042</v>
      </c>
    </row>
    <row r="108" spans="1:42" s="29" customFormat="1" x14ac:dyDescent="0.25">
      <c r="A108" s="29" t="s">
        <v>3043</v>
      </c>
      <c r="B108" s="29">
        <v>310410928944346</v>
      </c>
      <c r="C108" s="29">
        <v>8.9014103279289401E+19</v>
      </c>
      <c r="D108" s="29">
        <v>353118081565833</v>
      </c>
      <c r="E108" s="29">
        <v>9</v>
      </c>
      <c r="F108" s="29">
        <v>1043</v>
      </c>
      <c r="G108" s="29">
        <v>1043</v>
      </c>
      <c r="H108" s="29" t="s">
        <v>3044</v>
      </c>
      <c r="I108" s="29" t="s">
        <v>3045</v>
      </c>
      <c r="J108" s="29" t="s">
        <v>3046</v>
      </c>
      <c r="K108" s="29" t="s">
        <v>8</v>
      </c>
      <c r="L108" s="29" t="s">
        <v>8</v>
      </c>
      <c r="M108" s="29" t="s">
        <v>8</v>
      </c>
      <c r="N108" s="29">
        <v>7</v>
      </c>
      <c r="O108" s="29">
        <v>100</v>
      </c>
      <c r="P108" s="29">
        <v>700</v>
      </c>
      <c r="Q108" s="29">
        <v>3</v>
      </c>
      <c r="R108" s="29">
        <v>1</v>
      </c>
      <c r="S108" s="29">
        <v>0</v>
      </c>
      <c r="T108" s="29" t="s">
        <v>19161</v>
      </c>
      <c r="U108" s="29">
        <v>7</v>
      </c>
      <c r="V108" s="29">
        <v>10</v>
      </c>
      <c r="W108" s="29">
        <v>70</v>
      </c>
      <c r="X108" s="29">
        <v>3</v>
      </c>
      <c r="Y108" s="29">
        <v>2</v>
      </c>
      <c r="Z108" s="29">
        <v>1</v>
      </c>
      <c r="AA108" s="29" t="s">
        <v>19626</v>
      </c>
      <c r="AB108" s="29">
        <v>0</v>
      </c>
      <c r="AC108" s="29" t="s">
        <v>8</v>
      </c>
      <c r="AD108" s="29" t="s">
        <v>8</v>
      </c>
      <c r="AE108" s="29" t="s">
        <v>8</v>
      </c>
      <c r="AF108" s="29" t="s">
        <v>8</v>
      </c>
      <c r="AG108" s="29" t="s">
        <v>8</v>
      </c>
      <c r="AH108" s="29" t="s">
        <v>8</v>
      </c>
      <c r="AI108" s="29" t="s">
        <v>8</v>
      </c>
      <c r="AJ108" s="29" t="s">
        <v>8</v>
      </c>
      <c r="AK108" s="29">
        <v>0</v>
      </c>
      <c r="AL108" s="29" t="s">
        <v>2009</v>
      </c>
      <c r="AM108" s="29" t="s">
        <v>3047</v>
      </c>
      <c r="AN108" s="29" t="s">
        <v>3048</v>
      </c>
      <c r="AO108" s="29" t="s">
        <v>3049</v>
      </c>
      <c r="AP108" s="29" t="s">
        <v>3050</v>
      </c>
    </row>
    <row r="109" spans="1:42" s="29" customFormat="1" x14ac:dyDescent="0.25">
      <c r="A109" s="29" t="s">
        <v>3051</v>
      </c>
      <c r="B109" s="29">
        <v>310410928944346</v>
      </c>
      <c r="C109" s="29">
        <v>8.9014103279289401E+19</v>
      </c>
      <c r="D109" s="29">
        <v>353118081565833</v>
      </c>
      <c r="E109" s="29">
        <v>4</v>
      </c>
      <c r="F109" s="29">
        <v>1044</v>
      </c>
      <c r="G109" s="29">
        <v>1044</v>
      </c>
      <c r="H109" s="29" t="s">
        <v>3052</v>
      </c>
      <c r="I109" s="29" t="s">
        <v>3053</v>
      </c>
      <c r="J109" s="29" t="s">
        <v>3054</v>
      </c>
      <c r="K109" s="29" t="s">
        <v>8</v>
      </c>
      <c r="L109" s="29" t="s">
        <v>8</v>
      </c>
      <c r="M109" s="29" t="s">
        <v>8</v>
      </c>
      <c r="N109" s="29">
        <v>7</v>
      </c>
      <c r="O109" s="29">
        <v>10</v>
      </c>
      <c r="P109" s="29">
        <v>70</v>
      </c>
      <c r="Q109" s="29">
        <v>1</v>
      </c>
      <c r="R109" s="29" t="s">
        <v>8</v>
      </c>
      <c r="S109" s="29" t="s">
        <v>8</v>
      </c>
      <c r="T109" s="29" t="s">
        <v>8</v>
      </c>
      <c r="U109" s="29">
        <v>7</v>
      </c>
      <c r="V109" s="29">
        <v>1</v>
      </c>
      <c r="W109" s="29">
        <v>7</v>
      </c>
      <c r="X109" s="29">
        <v>3</v>
      </c>
      <c r="Y109" s="29">
        <v>49</v>
      </c>
      <c r="Z109" s="29">
        <v>47</v>
      </c>
      <c r="AA109" s="29" t="s">
        <v>19627</v>
      </c>
      <c r="AB109" s="29">
        <v>1</v>
      </c>
      <c r="AC109" s="29">
        <v>6</v>
      </c>
      <c r="AD109" s="29">
        <v>1</v>
      </c>
      <c r="AE109" s="29">
        <v>6</v>
      </c>
      <c r="AF109" s="29">
        <v>3</v>
      </c>
      <c r="AG109" s="29">
        <v>45</v>
      </c>
      <c r="AH109" s="29">
        <v>9</v>
      </c>
      <c r="AI109" s="29" t="s">
        <v>19628</v>
      </c>
      <c r="AJ109" s="29" t="s">
        <v>8</v>
      </c>
      <c r="AK109" s="29">
        <v>0</v>
      </c>
      <c r="AL109" s="29" t="s">
        <v>2009</v>
      </c>
      <c r="AM109" s="29" t="s">
        <v>3055</v>
      </c>
      <c r="AN109" s="29" t="s">
        <v>3056</v>
      </c>
      <c r="AO109" s="29" t="s">
        <v>3057</v>
      </c>
      <c r="AP109" s="29" t="s">
        <v>3058</v>
      </c>
    </row>
    <row r="110" spans="1:42" s="29" customFormat="1" x14ac:dyDescent="0.25">
      <c r="A110" s="29" t="s">
        <v>3059</v>
      </c>
      <c r="B110" s="29">
        <v>310410928944346</v>
      </c>
      <c r="C110" s="29">
        <v>8.9014103279289401E+19</v>
      </c>
      <c r="D110" s="29">
        <v>353118081565833</v>
      </c>
      <c r="E110" s="29">
        <v>4</v>
      </c>
      <c r="F110" s="29">
        <v>1047</v>
      </c>
      <c r="G110" s="29">
        <v>1047</v>
      </c>
      <c r="H110" s="29" t="s">
        <v>3060</v>
      </c>
      <c r="I110" s="29" t="s">
        <v>3061</v>
      </c>
      <c r="J110" s="29" t="s">
        <v>3062</v>
      </c>
      <c r="K110" s="29" t="s">
        <v>8</v>
      </c>
      <c r="L110" s="29" t="s">
        <v>8</v>
      </c>
      <c r="M110" s="29" t="s">
        <v>8</v>
      </c>
      <c r="N110" s="29">
        <v>7</v>
      </c>
      <c r="O110" s="29">
        <v>10</v>
      </c>
      <c r="P110" s="29">
        <v>70</v>
      </c>
      <c r="Q110" s="29">
        <v>3</v>
      </c>
      <c r="R110" s="29">
        <v>49</v>
      </c>
      <c r="S110" s="29">
        <v>11</v>
      </c>
      <c r="T110" s="29" t="s">
        <v>19629</v>
      </c>
      <c r="U110" s="29">
        <v>7</v>
      </c>
      <c r="V110" s="29">
        <v>1</v>
      </c>
      <c r="W110" s="29">
        <v>7</v>
      </c>
      <c r="X110" s="29">
        <v>3</v>
      </c>
      <c r="Y110" s="29">
        <v>12</v>
      </c>
      <c r="Z110" s="29">
        <v>1</v>
      </c>
      <c r="AA110" s="29" t="s">
        <v>19546</v>
      </c>
      <c r="AB110" s="29">
        <v>1</v>
      </c>
      <c r="AC110" s="29">
        <v>6</v>
      </c>
      <c r="AD110" s="29">
        <v>1</v>
      </c>
      <c r="AE110" s="29">
        <v>6</v>
      </c>
      <c r="AF110" s="29">
        <v>3</v>
      </c>
      <c r="AG110" s="29">
        <v>2</v>
      </c>
      <c r="AH110" s="29">
        <v>0</v>
      </c>
      <c r="AI110" s="29" t="s">
        <v>19527</v>
      </c>
      <c r="AJ110" s="29" t="s">
        <v>8</v>
      </c>
      <c r="AK110" s="29">
        <v>0</v>
      </c>
      <c r="AL110" s="29" t="s">
        <v>2009</v>
      </c>
      <c r="AM110" s="29" t="s">
        <v>3063</v>
      </c>
      <c r="AN110" s="29" t="s">
        <v>3064</v>
      </c>
      <c r="AO110" s="29" t="s">
        <v>3065</v>
      </c>
      <c r="AP110" s="29" t="s">
        <v>3066</v>
      </c>
    </row>
    <row r="111" spans="1:42" s="29" customFormat="1" x14ac:dyDescent="0.25">
      <c r="A111" s="29" t="s">
        <v>3067</v>
      </c>
      <c r="B111" s="29">
        <v>310410928944346</v>
      </c>
      <c r="C111" s="29">
        <v>8.9014103279289401E+19</v>
      </c>
      <c r="D111" s="29">
        <v>353118081565833</v>
      </c>
      <c r="E111" s="29">
        <v>4</v>
      </c>
      <c r="F111" s="29">
        <v>1049</v>
      </c>
      <c r="G111" s="29">
        <v>1049</v>
      </c>
      <c r="H111" s="29" t="s">
        <v>3068</v>
      </c>
      <c r="I111" s="29" t="s">
        <v>3069</v>
      </c>
      <c r="J111" s="29" t="s">
        <v>3070</v>
      </c>
      <c r="K111" s="29" t="s">
        <v>8</v>
      </c>
      <c r="L111" s="29" t="s">
        <v>8</v>
      </c>
      <c r="M111" s="29" t="s">
        <v>8</v>
      </c>
      <c r="N111" s="29">
        <v>7</v>
      </c>
      <c r="O111" s="29">
        <v>10</v>
      </c>
      <c r="P111" s="29">
        <v>70</v>
      </c>
      <c r="Q111" s="29">
        <v>1</v>
      </c>
      <c r="R111" s="29" t="s">
        <v>8</v>
      </c>
      <c r="S111" s="29" t="s">
        <v>8</v>
      </c>
      <c r="T111" s="29" t="s">
        <v>8</v>
      </c>
      <c r="U111" s="29">
        <v>7</v>
      </c>
      <c r="V111" s="29">
        <v>1</v>
      </c>
      <c r="W111" s="29">
        <v>7</v>
      </c>
      <c r="X111" s="29">
        <v>3</v>
      </c>
      <c r="Y111" s="29">
        <v>49</v>
      </c>
      <c r="Z111" s="29">
        <v>40</v>
      </c>
      <c r="AA111" s="29" t="s">
        <v>19623</v>
      </c>
      <c r="AB111" s="29">
        <v>1</v>
      </c>
      <c r="AC111" s="29">
        <v>6</v>
      </c>
      <c r="AD111" s="29">
        <v>1</v>
      </c>
      <c r="AE111" s="29">
        <v>6</v>
      </c>
      <c r="AF111" s="29">
        <v>3</v>
      </c>
      <c r="AG111" s="29">
        <v>35</v>
      </c>
      <c r="AH111" s="29">
        <v>7</v>
      </c>
      <c r="AI111" s="29" t="s">
        <v>19542</v>
      </c>
      <c r="AJ111" s="29" t="s">
        <v>8</v>
      </c>
      <c r="AK111" s="29">
        <v>0</v>
      </c>
      <c r="AL111" s="29" t="s">
        <v>2009</v>
      </c>
      <c r="AM111" s="29" t="s">
        <v>3071</v>
      </c>
      <c r="AN111" s="29" t="s">
        <v>3072</v>
      </c>
      <c r="AO111" s="29" t="s">
        <v>3073</v>
      </c>
      <c r="AP111" s="29" t="s">
        <v>3074</v>
      </c>
    </row>
    <row r="112" spans="1:42" s="29" customFormat="1" x14ac:dyDescent="0.25">
      <c r="A112" s="29" t="s">
        <v>3075</v>
      </c>
      <c r="B112" s="29">
        <v>310410928944346</v>
      </c>
      <c r="C112" s="29">
        <v>8.9014103279289401E+19</v>
      </c>
      <c r="D112" s="29">
        <v>353118081565833</v>
      </c>
      <c r="E112" s="29">
        <v>8</v>
      </c>
      <c r="F112" s="29">
        <v>1048</v>
      </c>
      <c r="G112" s="29">
        <v>1048</v>
      </c>
      <c r="H112" s="29" t="s">
        <v>3076</v>
      </c>
      <c r="I112" s="29" t="s">
        <v>3077</v>
      </c>
      <c r="J112" s="29" t="s">
        <v>3078</v>
      </c>
      <c r="K112" s="29" t="s">
        <v>8</v>
      </c>
      <c r="L112" s="29" t="s">
        <v>8</v>
      </c>
      <c r="M112" s="29" t="s">
        <v>8</v>
      </c>
      <c r="N112" s="29">
        <v>7</v>
      </c>
      <c r="O112" s="29">
        <v>100</v>
      </c>
      <c r="P112" s="29">
        <v>700</v>
      </c>
      <c r="Q112" s="29">
        <v>3</v>
      </c>
      <c r="R112" s="29">
        <v>45</v>
      </c>
      <c r="S112" s="29">
        <v>26</v>
      </c>
      <c r="T112" s="29" t="s">
        <v>19630</v>
      </c>
      <c r="U112" s="29">
        <v>7</v>
      </c>
      <c r="V112" s="29">
        <v>10</v>
      </c>
      <c r="W112" s="29">
        <v>70</v>
      </c>
      <c r="X112" s="29">
        <v>3</v>
      </c>
      <c r="Y112" s="29">
        <v>32</v>
      </c>
      <c r="Z112" s="29">
        <v>1</v>
      </c>
      <c r="AA112" s="29" t="s">
        <v>19631</v>
      </c>
      <c r="AB112" s="29">
        <v>0</v>
      </c>
      <c r="AC112" s="29" t="s">
        <v>8</v>
      </c>
      <c r="AD112" s="29" t="s">
        <v>8</v>
      </c>
      <c r="AE112" s="29" t="s">
        <v>8</v>
      </c>
      <c r="AF112" s="29" t="s">
        <v>8</v>
      </c>
      <c r="AG112" s="29" t="s">
        <v>8</v>
      </c>
      <c r="AH112" s="29" t="s">
        <v>8</v>
      </c>
      <c r="AI112" s="29" t="s">
        <v>8</v>
      </c>
      <c r="AJ112" s="29" t="s">
        <v>8</v>
      </c>
      <c r="AK112" s="29">
        <v>0</v>
      </c>
      <c r="AL112" s="29" t="s">
        <v>2009</v>
      </c>
      <c r="AM112" s="29" t="s">
        <v>3079</v>
      </c>
      <c r="AN112" s="29" t="s">
        <v>3080</v>
      </c>
      <c r="AO112" s="29" t="s">
        <v>3081</v>
      </c>
      <c r="AP112" s="29" t="s">
        <v>3082</v>
      </c>
    </row>
    <row r="113" spans="1:42" s="29" customFormat="1" x14ac:dyDescent="0.25">
      <c r="A113" s="29" t="s">
        <v>3083</v>
      </c>
      <c r="B113" s="29">
        <v>310410928944346</v>
      </c>
      <c r="C113" s="29">
        <v>8.9014103279289401E+19</v>
      </c>
      <c r="D113" s="29">
        <v>353118081565833</v>
      </c>
      <c r="E113" s="29">
        <v>8</v>
      </c>
      <c r="F113" s="29">
        <v>1045</v>
      </c>
      <c r="G113" s="29">
        <v>1045</v>
      </c>
      <c r="H113" s="29" t="s">
        <v>3084</v>
      </c>
      <c r="I113" s="29" t="s">
        <v>3085</v>
      </c>
      <c r="J113" s="29" t="s">
        <v>3086</v>
      </c>
      <c r="K113" s="29" t="s">
        <v>8</v>
      </c>
      <c r="L113" s="29" t="s">
        <v>8</v>
      </c>
      <c r="M113" s="29" t="s">
        <v>8</v>
      </c>
      <c r="N113" s="29">
        <v>7</v>
      </c>
      <c r="O113" s="29">
        <v>100</v>
      </c>
      <c r="P113" s="29">
        <v>700</v>
      </c>
      <c r="Q113" s="29">
        <v>3</v>
      </c>
      <c r="R113" s="29">
        <v>16</v>
      </c>
      <c r="S113" s="29">
        <v>1</v>
      </c>
      <c r="T113" s="29" t="s">
        <v>19632</v>
      </c>
      <c r="U113" s="29">
        <v>7</v>
      </c>
      <c r="V113" s="29">
        <v>10</v>
      </c>
      <c r="W113" s="29">
        <v>70</v>
      </c>
      <c r="X113" s="29">
        <v>3</v>
      </c>
      <c r="Y113" s="29">
        <v>1</v>
      </c>
      <c r="Z113" s="29">
        <v>0</v>
      </c>
      <c r="AA113" s="29" t="s">
        <v>19161</v>
      </c>
      <c r="AB113" s="29">
        <v>0</v>
      </c>
      <c r="AC113" s="29" t="s">
        <v>8</v>
      </c>
      <c r="AD113" s="29" t="s">
        <v>8</v>
      </c>
      <c r="AE113" s="29" t="s">
        <v>8</v>
      </c>
      <c r="AF113" s="29" t="s">
        <v>8</v>
      </c>
      <c r="AG113" s="29" t="s">
        <v>8</v>
      </c>
      <c r="AH113" s="29" t="s">
        <v>8</v>
      </c>
      <c r="AI113" s="29" t="s">
        <v>8</v>
      </c>
      <c r="AJ113" s="29" t="s">
        <v>8</v>
      </c>
      <c r="AK113" s="29">
        <v>0</v>
      </c>
      <c r="AL113" s="29" t="s">
        <v>2009</v>
      </c>
      <c r="AM113" s="29" t="s">
        <v>3087</v>
      </c>
      <c r="AN113" s="29" t="s">
        <v>3088</v>
      </c>
      <c r="AO113" s="29" t="s">
        <v>3089</v>
      </c>
      <c r="AP113" s="29" t="s">
        <v>3090</v>
      </c>
    </row>
    <row r="114" spans="1:42" s="29" customFormat="1" x14ac:dyDescent="0.25">
      <c r="A114" s="29" t="s">
        <v>3091</v>
      </c>
      <c r="B114" s="29">
        <v>310410928944346</v>
      </c>
      <c r="C114" s="29">
        <v>8.9014103279289401E+19</v>
      </c>
      <c r="D114" s="29">
        <v>353118081565833</v>
      </c>
      <c r="E114" s="29">
        <v>8</v>
      </c>
      <c r="F114" s="29">
        <v>1046</v>
      </c>
      <c r="G114" s="29">
        <v>1046</v>
      </c>
      <c r="H114" s="29" t="s">
        <v>3092</v>
      </c>
      <c r="I114" s="29" t="s">
        <v>3093</v>
      </c>
      <c r="J114" s="29" t="s">
        <v>3094</v>
      </c>
      <c r="K114" s="29" t="s">
        <v>8</v>
      </c>
      <c r="L114" s="29" t="s">
        <v>8</v>
      </c>
      <c r="M114" s="29" t="s">
        <v>8</v>
      </c>
      <c r="N114" s="29">
        <v>7</v>
      </c>
      <c r="O114" s="29">
        <v>100</v>
      </c>
      <c r="P114" s="29">
        <v>700</v>
      </c>
      <c r="Q114" s="29">
        <v>3</v>
      </c>
      <c r="R114" s="29">
        <v>47</v>
      </c>
      <c r="S114" s="29">
        <v>12</v>
      </c>
      <c r="T114" s="29" t="s">
        <v>19633</v>
      </c>
      <c r="U114" s="29">
        <v>7</v>
      </c>
      <c r="V114" s="29">
        <v>10</v>
      </c>
      <c r="W114" s="29">
        <v>70</v>
      </c>
      <c r="X114" s="29">
        <v>3</v>
      </c>
      <c r="Y114" s="29">
        <v>12</v>
      </c>
      <c r="Z114" s="29">
        <v>4</v>
      </c>
      <c r="AA114" s="29" t="s">
        <v>19634</v>
      </c>
      <c r="AB114" s="29">
        <v>0</v>
      </c>
      <c r="AC114" s="29" t="s">
        <v>8</v>
      </c>
      <c r="AD114" s="29" t="s">
        <v>8</v>
      </c>
      <c r="AE114" s="29" t="s">
        <v>8</v>
      </c>
      <c r="AF114" s="29" t="s">
        <v>8</v>
      </c>
      <c r="AG114" s="29" t="s">
        <v>8</v>
      </c>
      <c r="AH114" s="29" t="s">
        <v>8</v>
      </c>
      <c r="AI114" s="29" t="s">
        <v>8</v>
      </c>
      <c r="AJ114" s="29" t="s">
        <v>8</v>
      </c>
      <c r="AK114" s="29">
        <v>0</v>
      </c>
      <c r="AL114" s="29" t="s">
        <v>2009</v>
      </c>
      <c r="AM114" s="29" t="s">
        <v>3095</v>
      </c>
      <c r="AN114" s="29" t="s">
        <v>3096</v>
      </c>
      <c r="AO114" s="29" t="s">
        <v>3097</v>
      </c>
      <c r="AP114" s="29" t="s">
        <v>3098</v>
      </c>
    </row>
    <row r="115" spans="1:42" s="29" customFormat="1" x14ac:dyDescent="0.25">
      <c r="A115" s="29" t="s">
        <v>3099</v>
      </c>
      <c r="B115" s="29">
        <v>310410928944346</v>
      </c>
      <c r="C115" s="29">
        <v>8.9014103279289401E+19</v>
      </c>
      <c r="D115" s="29">
        <v>353118081565833</v>
      </c>
      <c r="E115" s="29">
        <v>10</v>
      </c>
      <c r="F115" s="29">
        <v>1051</v>
      </c>
      <c r="G115" s="29">
        <v>1051</v>
      </c>
      <c r="H115" s="29" t="s">
        <v>3100</v>
      </c>
      <c r="I115" s="29" t="s">
        <v>3101</v>
      </c>
      <c r="J115" s="29" t="s">
        <v>3102</v>
      </c>
      <c r="K115" s="29" t="s">
        <v>8</v>
      </c>
      <c r="L115" s="29" t="s">
        <v>19635</v>
      </c>
      <c r="M115" s="29" t="s">
        <v>8</v>
      </c>
      <c r="N115" s="29">
        <v>7</v>
      </c>
      <c r="O115" s="29">
        <v>10</v>
      </c>
      <c r="P115" s="29">
        <v>70</v>
      </c>
      <c r="Q115" s="29">
        <v>1</v>
      </c>
      <c r="R115" s="29" t="s">
        <v>8</v>
      </c>
      <c r="S115" s="29" t="s">
        <v>8</v>
      </c>
      <c r="T115" s="29" t="s">
        <v>8</v>
      </c>
      <c r="U115" s="29">
        <v>7</v>
      </c>
      <c r="V115" s="29">
        <v>1</v>
      </c>
      <c r="W115" s="29">
        <v>7</v>
      </c>
      <c r="X115" s="29">
        <v>3</v>
      </c>
      <c r="Y115" s="29">
        <v>45</v>
      </c>
      <c r="Z115" s="29">
        <v>11</v>
      </c>
      <c r="AA115" s="29" t="s">
        <v>19636</v>
      </c>
      <c r="AB115" s="29">
        <v>1</v>
      </c>
      <c r="AC115" s="29">
        <v>6</v>
      </c>
      <c r="AD115" s="29">
        <v>1</v>
      </c>
      <c r="AE115" s="29">
        <v>6</v>
      </c>
      <c r="AF115" s="29">
        <v>3</v>
      </c>
      <c r="AG115" s="29">
        <v>15</v>
      </c>
      <c r="AH115" s="29">
        <v>2</v>
      </c>
      <c r="AI115" s="29" t="s">
        <v>19637</v>
      </c>
      <c r="AJ115" s="29" t="s">
        <v>8</v>
      </c>
      <c r="AK115" s="29">
        <v>0</v>
      </c>
      <c r="AL115" s="29" t="s">
        <v>2009</v>
      </c>
      <c r="AM115" s="29" t="s">
        <v>3103</v>
      </c>
      <c r="AN115" s="29" t="s">
        <v>3104</v>
      </c>
      <c r="AO115" s="29" t="s">
        <v>3105</v>
      </c>
      <c r="AP115" s="29" t="s">
        <v>3106</v>
      </c>
    </row>
    <row r="116" spans="1:42" s="29" customFormat="1" x14ac:dyDescent="0.25">
      <c r="A116" s="29" t="s">
        <v>3107</v>
      </c>
      <c r="B116" s="29">
        <v>310410941179965</v>
      </c>
      <c r="C116" s="29">
        <v>8.9014103279411708E+19</v>
      </c>
      <c r="D116" s="29">
        <v>353118083625148</v>
      </c>
      <c r="E116" s="29">
        <v>3</v>
      </c>
      <c r="F116" s="29">
        <v>1116</v>
      </c>
      <c r="G116" s="29">
        <v>1116</v>
      </c>
      <c r="H116" s="29" t="s">
        <v>3108</v>
      </c>
      <c r="I116" s="29" t="s">
        <v>3109</v>
      </c>
      <c r="J116" s="29" t="s">
        <v>3110</v>
      </c>
      <c r="K116" s="29" t="s">
        <v>8</v>
      </c>
      <c r="L116" s="29" t="s">
        <v>8</v>
      </c>
      <c r="M116" s="29" t="s">
        <v>8</v>
      </c>
      <c r="N116" s="29">
        <v>7</v>
      </c>
      <c r="O116" s="29">
        <v>100</v>
      </c>
      <c r="P116" s="29">
        <v>700</v>
      </c>
      <c r="Q116" s="29">
        <v>1</v>
      </c>
      <c r="R116" s="29" t="s">
        <v>8</v>
      </c>
      <c r="S116" s="29" t="s">
        <v>8</v>
      </c>
      <c r="T116" s="29" t="s">
        <v>8</v>
      </c>
      <c r="U116" s="29">
        <v>7</v>
      </c>
      <c r="V116" s="29">
        <v>10</v>
      </c>
      <c r="W116" s="29">
        <v>70</v>
      </c>
      <c r="X116" s="29">
        <v>1</v>
      </c>
      <c r="Y116" s="29" t="s">
        <v>8</v>
      </c>
      <c r="Z116" s="29" t="s">
        <v>8</v>
      </c>
      <c r="AA116" s="29" t="s">
        <v>8</v>
      </c>
      <c r="AB116" s="29">
        <v>0</v>
      </c>
      <c r="AC116" s="29" t="s">
        <v>8</v>
      </c>
      <c r="AD116" s="29" t="s">
        <v>8</v>
      </c>
      <c r="AE116" s="29" t="s">
        <v>8</v>
      </c>
      <c r="AF116" s="29" t="s">
        <v>8</v>
      </c>
      <c r="AG116" s="29" t="s">
        <v>8</v>
      </c>
      <c r="AH116" s="29" t="s">
        <v>8</v>
      </c>
      <c r="AI116" s="29" t="s">
        <v>8</v>
      </c>
      <c r="AJ116" s="29" t="s">
        <v>8</v>
      </c>
      <c r="AK116" s="29">
        <v>0</v>
      </c>
      <c r="AL116" s="29" t="s">
        <v>2854</v>
      </c>
      <c r="AM116" s="29" t="s">
        <v>3111</v>
      </c>
      <c r="AN116" s="29" t="s">
        <v>3112</v>
      </c>
      <c r="AO116" s="29" t="s">
        <v>3113</v>
      </c>
      <c r="AP116" s="29" t="s">
        <v>3114</v>
      </c>
    </row>
    <row r="117" spans="1:42" s="29" customFormat="1" x14ac:dyDescent="0.25">
      <c r="A117" s="29" t="s">
        <v>3115</v>
      </c>
      <c r="B117" s="29">
        <v>310410941179965</v>
      </c>
      <c r="C117" s="29">
        <v>8.9014103279411708E+19</v>
      </c>
      <c r="D117" s="29">
        <v>353118083625148</v>
      </c>
      <c r="E117" s="29">
        <v>3</v>
      </c>
      <c r="F117" s="29">
        <v>1115</v>
      </c>
      <c r="G117" s="29">
        <v>1115</v>
      </c>
      <c r="H117" s="29" t="s">
        <v>3116</v>
      </c>
      <c r="I117" s="29" t="s">
        <v>3117</v>
      </c>
      <c r="J117" s="29" t="s">
        <v>3118</v>
      </c>
      <c r="K117" s="29" t="s">
        <v>8</v>
      </c>
      <c r="L117" s="29" t="s">
        <v>8</v>
      </c>
      <c r="M117" s="29" t="s">
        <v>8</v>
      </c>
      <c r="N117" s="29">
        <v>7</v>
      </c>
      <c r="O117" s="29">
        <v>100</v>
      </c>
      <c r="P117" s="29">
        <v>700</v>
      </c>
      <c r="Q117" s="29">
        <v>3</v>
      </c>
      <c r="R117" s="29">
        <v>22</v>
      </c>
      <c r="S117" s="29">
        <v>2</v>
      </c>
      <c r="T117" s="29" t="s">
        <v>19638</v>
      </c>
      <c r="U117" s="29">
        <v>7</v>
      </c>
      <c r="V117" s="29">
        <v>10</v>
      </c>
      <c r="W117" s="29">
        <v>70</v>
      </c>
      <c r="X117" s="29">
        <v>3</v>
      </c>
      <c r="Y117" s="29">
        <v>3</v>
      </c>
      <c r="Z117" s="29">
        <v>0</v>
      </c>
      <c r="AA117" s="29" t="s">
        <v>19529</v>
      </c>
      <c r="AB117" s="29">
        <v>0</v>
      </c>
      <c r="AC117" s="29" t="s">
        <v>8</v>
      </c>
      <c r="AD117" s="29" t="s">
        <v>8</v>
      </c>
      <c r="AE117" s="29" t="s">
        <v>8</v>
      </c>
      <c r="AF117" s="29" t="s">
        <v>8</v>
      </c>
      <c r="AG117" s="29" t="s">
        <v>8</v>
      </c>
      <c r="AH117" s="29" t="s">
        <v>8</v>
      </c>
      <c r="AI117" s="29" t="s">
        <v>8</v>
      </c>
      <c r="AJ117" s="29" t="s">
        <v>8</v>
      </c>
      <c r="AK117" s="29">
        <v>0</v>
      </c>
      <c r="AL117" s="29" t="s">
        <v>2854</v>
      </c>
      <c r="AM117" s="29" t="s">
        <v>3119</v>
      </c>
      <c r="AN117" s="29" t="s">
        <v>3120</v>
      </c>
      <c r="AO117" s="29" t="s">
        <v>3121</v>
      </c>
      <c r="AP117" s="29" t="s">
        <v>3122</v>
      </c>
    </row>
    <row r="118" spans="1:42" s="29" customFormat="1" x14ac:dyDescent="0.25">
      <c r="A118" s="29" t="s">
        <v>3123</v>
      </c>
      <c r="B118" s="29">
        <v>310410941179965</v>
      </c>
      <c r="C118" s="29">
        <v>8.9014103279411708E+19</v>
      </c>
      <c r="D118" s="29">
        <v>353118083625148</v>
      </c>
      <c r="E118" s="29">
        <v>8</v>
      </c>
      <c r="F118" s="29">
        <v>1117</v>
      </c>
      <c r="G118" s="29">
        <v>1117</v>
      </c>
      <c r="H118" s="29" t="s">
        <v>3124</v>
      </c>
      <c r="I118" s="29" t="s">
        <v>3125</v>
      </c>
      <c r="J118" s="29" t="s">
        <v>3126</v>
      </c>
      <c r="K118" s="29" t="s">
        <v>8</v>
      </c>
      <c r="L118" s="29" t="s">
        <v>8</v>
      </c>
      <c r="M118" s="29" t="s">
        <v>8</v>
      </c>
      <c r="N118" s="29">
        <v>7</v>
      </c>
      <c r="O118" s="29">
        <v>100</v>
      </c>
      <c r="P118" s="29">
        <v>700</v>
      </c>
      <c r="Q118" s="29">
        <v>3</v>
      </c>
      <c r="R118" s="29">
        <v>22</v>
      </c>
      <c r="S118" s="29">
        <v>4</v>
      </c>
      <c r="T118" s="29" t="s">
        <v>19569</v>
      </c>
      <c r="U118" s="29">
        <v>7</v>
      </c>
      <c r="V118" s="29">
        <v>10</v>
      </c>
      <c r="W118" s="29">
        <v>70</v>
      </c>
      <c r="X118" s="29">
        <v>3</v>
      </c>
      <c r="Y118" s="29">
        <v>4</v>
      </c>
      <c r="Z118" s="29">
        <v>1</v>
      </c>
      <c r="AA118" s="29" t="s">
        <v>19511</v>
      </c>
      <c r="AB118" s="29">
        <v>0</v>
      </c>
      <c r="AC118" s="29" t="s">
        <v>8</v>
      </c>
      <c r="AD118" s="29" t="s">
        <v>8</v>
      </c>
      <c r="AE118" s="29" t="s">
        <v>8</v>
      </c>
      <c r="AF118" s="29" t="s">
        <v>8</v>
      </c>
      <c r="AG118" s="29" t="s">
        <v>8</v>
      </c>
      <c r="AH118" s="29" t="s">
        <v>8</v>
      </c>
      <c r="AI118" s="29" t="s">
        <v>8</v>
      </c>
      <c r="AJ118" s="29" t="s">
        <v>8</v>
      </c>
      <c r="AK118" s="29">
        <v>0</v>
      </c>
      <c r="AL118" s="29" t="s">
        <v>2000</v>
      </c>
      <c r="AM118" s="29" t="s">
        <v>3127</v>
      </c>
      <c r="AN118" s="29" t="s">
        <v>3128</v>
      </c>
      <c r="AO118" s="29" t="s">
        <v>3129</v>
      </c>
      <c r="AP118" s="29" t="s">
        <v>3130</v>
      </c>
    </row>
    <row r="119" spans="1:42" s="29" customFormat="1" x14ac:dyDescent="0.25">
      <c r="A119" s="29" t="s">
        <v>3131</v>
      </c>
      <c r="B119" s="29">
        <v>310410941179965</v>
      </c>
      <c r="C119" s="29">
        <v>8.9014103279411708E+19</v>
      </c>
      <c r="D119" s="29">
        <v>353118083625148</v>
      </c>
      <c r="E119" s="29">
        <v>8</v>
      </c>
      <c r="F119" s="29">
        <v>1119</v>
      </c>
      <c r="G119" s="29">
        <v>1119</v>
      </c>
      <c r="H119" s="29" t="s">
        <v>3132</v>
      </c>
      <c r="I119" s="29" t="s">
        <v>3133</v>
      </c>
      <c r="J119" s="29" t="s">
        <v>3134</v>
      </c>
      <c r="K119" s="29" t="s">
        <v>8</v>
      </c>
      <c r="L119" s="29" t="s">
        <v>8</v>
      </c>
      <c r="M119" s="29" t="s">
        <v>8</v>
      </c>
      <c r="N119" s="29">
        <v>7</v>
      </c>
      <c r="O119" s="29">
        <v>100</v>
      </c>
      <c r="P119" s="29">
        <v>700</v>
      </c>
      <c r="Q119" s="29">
        <v>1</v>
      </c>
      <c r="R119" s="29" t="s">
        <v>8</v>
      </c>
      <c r="S119" s="29" t="s">
        <v>8</v>
      </c>
      <c r="T119" s="29" t="s">
        <v>8</v>
      </c>
      <c r="U119" s="29">
        <v>7</v>
      </c>
      <c r="V119" s="29">
        <v>10</v>
      </c>
      <c r="W119" s="29">
        <v>70</v>
      </c>
      <c r="X119" s="29">
        <v>1</v>
      </c>
      <c r="Y119" s="29" t="s">
        <v>8</v>
      </c>
      <c r="Z119" s="29" t="s">
        <v>8</v>
      </c>
      <c r="AA119" s="29" t="s">
        <v>8</v>
      </c>
      <c r="AB119" s="29">
        <v>0</v>
      </c>
      <c r="AC119" s="29" t="s">
        <v>8</v>
      </c>
      <c r="AD119" s="29" t="s">
        <v>8</v>
      </c>
      <c r="AE119" s="29" t="s">
        <v>8</v>
      </c>
      <c r="AF119" s="29" t="s">
        <v>8</v>
      </c>
      <c r="AG119" s="29" t="s">
        <v>8</v>
      </c>
      <c r="AH119" s="29" t="s">
        <v>8</v>
      </c>
      <c r="AI119" s="29" t="s">
        <v>8</v>
      </c>
      <c r="AJ119" s="29" t="s">
        <v>8</v>
      </c>
      <c r="AK119" s="29">
        <v>0</v>
      </c>
      <c r="AL119" s="29" t="s">
        <v>2000</v>
      </c>
      <c r="AM119" s="29" t="s">
        <v>3135</v>
      </c>
      <c r="AN119" s="29" t="s">
        <v>3136</v>
      </c>
      <c r="AO119" s="29" t="s">
        <v>3137</v>
      </c>
      <c r="AP119" s="29" t="s">
        <v>3138</v>
      </c>
    </row>
    <row r="120" spans="1:42" s="29" customFormat="1" x14ac:dyDescent="0.25">
      <c r="A120" s="29" t="s">
        <v>3139</v>
      </c>
      <c r="B120" s="29">
        <v>310410941179965</v>
      </c>
      <c r="C120" s="29">
        <v>8.9014103279411708E+19</v>
      </c>
      <c r="D120" s="29">
        <v>353118083625148</v>
      </c>
      <c r="E120" s="29">
        <v>9</v>
      </c>
      <c r="F120" s="29">
        <v>1133</v>
      </c>
      <c r="G120" s="29">
        <v>1133</v>
      </c>
      <c r="H120" s="29" t="s">
        <v>3140</v>
      </c>
      <c r="I120" s="29" t="s">
        <v>3141</v>
      </c>
      <c r="J120" s="29" t="s">
        <v>3142</v>
      </c>
      <c r="K120" s="29" t="s">
        <v>8</v>
      </c>
      <c r="L120" s="29" t="s">
        <v>8</v>
      </c>
      <c r="M120" s="29" t="s">
        <v>8</v>
      </c>
      <c r="N120" s="29">
        <v>7</v>
      </c>
      <c r="O120" s="29">
        <v>100</v>
      </c>
      <c r="P120" s="29">
        <v>700</v>
      </c>
      <c r="Q120" s="29">
        <v>3</v>
      </c>
      <c r="R120" s="29">
        <v>0</v>
      </c>
      <c r="S120" s="29">
        <v>0</v>
      </c>
      <c r="T120" s="29" t="s">
        <v>19507</v>
      </c>
      <c r="U120" s="29">
        <v>7</v>
      </c>
      <c r="V120" s="29">
        <v>10</v>
      </c>
      <c r="W120" s="29">
        <v>70</v>
      </c>
      <c r="X120" s="29">
        <v>3</v>
      </c>
      <c r="Y120" s="29">
        <v>0</v>
      </c>
      <c r="Z120" s="29">
        <v>0</v>
      </c>
      <c r="AA120" s="29" t="s">
        <v>19507</v>
      </c>
      <c r="AB120" s="29">
        <v>0</v>
      </c>
      <c r="AC120" s="29" t="s">
        <v>8</v>
      </c>
      <c r="AD120" s="29" t="s">
        <v>8</v>
      </c>
      <c r="AE120" s="29" t="s">
        <v>8</v>
      </c>
      <c r="AF120" s="29" t="s">
        <v>8</v>
      </c>
      <c r="AG120" s="29" t="s">
        <v>8</v>
      </c>
      <c r="AH120" s="29" t="s">
        <v>8</v>
      </c>
      <c r="AI120" s="29" t="s">
        <v>8</v>
      </c>
      <c r="AJ120" s="29" t="s">
        <v>8</v>
      </c>
      <c r="AK120" s="29">
        <v>0</v>
      </c>
      <c r="AL120" s="29" t="s">
        <v>2000</v>
      </c>
      <c r="AM120" s="29" t="s">
        <v>3143</v>
      </c>
      <c r="AN120" s="29" t="s">
        <v>3144</v>
      </c>
      <c r="AO120" s="29" t="s">
        <v>3145</v>
      </c>
      <c r="AP120" s="29" t="s">
        <v>3146</v>
      </c>
    </row>
    <row r="121" spans="1:42" s="29" customFormat="1" x14ac:dyDescent="0.25">
      <c r="A121" s="29" t="s">
        <v>3147</v>
      </c>
      <c r="B121" s="29">
        <v>310410941179965</v>
      </c>
      <c r="C121" s="29">
        <v>8.9014103279411708E+19</v>
      </c>
      <c r="D121" s="29">
        <v>353118083625148</v>
      </c>
      <c r="E121" s="29">
        <v>9</v>
      </c>
      <c r="F121" s="29">
        <v>1134</v>
      </c>
      <c r="G121" s="29">
        <v>1134</v>
      </c>
      <c r="H121" s="29" t="s">
        <v>3148</v>
      </c>
      <c r="I121" s="29" t="s">
        <v>3149</v>
      </c>
      <c r="J121" s="29" t="s">
        <v>3150</v>
      </c>
      <c r="K121" s="29" t="s">
        <v>8</v>
      </c>
      <c r="L121" s="29" t="s">
        <v>8</v>
      </c>
      <c r="M121" s="29" t="s">
        <v>8</v>
      </c>
      <c r="N121" s="29">
        <v>7</v>
      </c>
      <c r="O121" s="29">
        <v>100</v>
      </c>
      <c r="P121" s="29">
        <v>700</v>
      </c>
      <c r="Q121" s="29">
        <v>3</v>
      </c>
      <c r="R121" s="29">
        <v>0</v>
      </c>
      <c r="S121" s="29">
        <v>0</v>
      </c>
      <c r="T121" s="29" t="s">
        <v>19507</v>
      </c>
      <c r="U121" s="29">
        <v>7</v>
      </c>
      <c r="V121" s="29">
        <v>10</v>
      </c>
      <c r="W121" s="29">
        <v>70</v>
      </c>
      <c r="X121" s="29">
        <v>3</v>
      </c>
      <c r="Y121" s="29">
        <v>0</v>
      </c>
      <c r="Z121" s="29">
        <v>0</v>
      </c>
      <c r="AA121" s="29" t="s">
        <v>19507</v>
      </c>
      <c r="AB121" s="29">
        <v>0</v>
      </c>
      <c r="AC121" s="29" t="s">
        <v>8</v>
      </c>
      <c r="AD121" s="29" t="s">
        <v>8</v>
      </c>
      <c r="AE121" s="29" t="s">
        <v>8</v>
      </c>
      <c r="AF121" s="29" t="s">
        <v>8</v>
      </c>
      <c r="AG121" s="29" t="s">
        <v>8</v>
      </c>
      <c r="AH121" s="29" t="s">
        <v>8</v>
      </c>
      <c r="AI121" s="29" t="s">
        <v>8</v>
      </c>
      <c r="AJ121" s="29" t="s">
        <v>8</v>
      </c>
      <c r="AK121" s="29">
        <v>0</v>
      </c>
      <c r="AL121" s="29" t="s">
        <v>2000</v>
      </c>
      <c r="AM121" s="29" t="s">
        <v>3151</v>
      </c>
      <c r="AN121" s="29" t="s">
        <v>3152</v>
      </c>
      <c r="AO121" s="29" t="s">
        <v>3153</v>
      </c>
      <c r="AP121" s="29" t="s">
        <v>3154</v>
      </c>
    </row>
    <row r="122" spans="1:42" s="29" customFormat="1" x14ac:dyDescent="0.25">
      <c r="A122" s="29" t="s">
        <v>3155</v>
      </c>
      <c r="B122" s="29">
        <v>310410941179965</v>
      </c>
      <c r="C122" s="29">
        <v>8.9014103279411708E+19</v>
      </c>
      <c r="D122" s="29">
        <v>353118083625148</v>
      </c>
      <c r="E122" s="29">
        <v>1</v>
      </c>
      <c r="F122" s="29">
        <v>1137</v>
      </c>
      <c r="G122" s="29">
        <v>1137</v>
      </c>
      <c r="H122" s="29" t="s">
        <v>3156</v>
      </c>
      <c r="I122" s="29" t="s">
        <v>3157</v>
      </c>
      <c r="J122" s="29" t="s">
        <v>3158</v>
      </c>
      <c r="K122" s="29" t="s">
        <v>8</v>
      </c>
      <c r="L122" s="29" t="s">
        <v>8</v>
      </c>
      <c r="M122" s="29" t="s">
        <v>8</v>
      </c>
      <c r="N122" s="29">
        <v>4</v>
      </c>
      <c r="O122" s="29">
        <v>1</v>
      </c>
      <c r="P122" s="29">
        <v>4</v>
      </c>
      <c r="Q122" s="29">
        <v>3</v>
      </c>
      <c r="R122" s="29">
        <v>17</v>
      </c>
      <c r="S122" s="29">
        <v>4</v>
      </c>
      <c r="T122" s="29" t="s">
        <v>19639</v>
      </c>
      <c r="U122" s="29">
        <v>3</v>
      </c>
      <c r="V122" s="29">
        <v>1</v>
      </c>
      <c r="W122" s="29">
        <v>3</v>
      </c>
      <c r="X122" s="29">
        <v>3</v>
      </c>
      <c r="Y122" s="29">
        <v>3</v>
      </c>
      <c r="Z122" s="29">
        <v>0</v>
      </c>
      <c r="AA122" s="29" t="s">
        <v>19529</v>
      </c>
      <c r="AB122" s="29">
        <v>0</v>
      </c>
      <c r="AC122" s="29" t="s">
        <v>8</v>
      </c>
      <c r="AD122" s="29" t="s">
        <v>8</v>
      </c>
      <c r="AE122" s="29" t="s">
        <v>8</v>
      </c>
      <c r="AF122" s="29" t="s">
        <v>8</v>
      </c>
      <c r="AG122" s="29" t="s">
        <v>8</v>
      </c>
      <c r="AH122" s="29" t="s">
        <v>8</v>
      </c>
      <c r="AI122" s="29" t="s">
        <v>8</v>
      </c>
      <c r="AJ122" s="29" t="s">
        <v>8</v>
      </c>
      <c r="AK122" s="29">
        <v>0</v>
      </c>
      <c r="AL122" s="29" t="s">
        <v>2000</v>
      </c>
      <c r="AM122" s="29" t="s">
        <v>3159</v>
      </c>
      <c r="AN122" s="29" t="s">
        <v>3160</v>
      </c>
      <c r="AO122" s="29" t="s">
        <v>3161</v>
      </c>
      <c r="AP122" s="29" t="s">
        <v>3162</v>
      </c>
    </row>
    <row r="123" spans="1:42" s="29" customFormat="1" x14ac:dyDescent="0.25">
      <c r="A123" s="29" t="s">
        <v>3163</v>
      </c>
      <c r="B123" s="29">
        <v>310410941179965</v>
      </c>
      <c r="C123" s="29">
        <v>8.9014103279411708E+19</v>
      </c>
      <c r="D123" s="29">
        <v>353118083625148</v>
      </c>
      <c r="E123" s="29">
        <v>1</v>
      </c>
      <c r="F123" s="29">
        <v>1136</v>
      </c>
      <c r="G123" s="29">
        <v>1136</v>
      </c>
      <c r="H123" s="29" t="s">
        <v>3164</v>
      </c>
      <c r="I123" s="29" t="s">
        <v>3165</v>
      </c>
      <c r="J123" s="29" t="s">
        <v>3166</v>
      </c>
      <c r="K123" s="29" t="s">
        <v>8</v>
      </c>
      <c r="L123" s="29" t="s">
        <v>8</v>
      </c>
      <c r="M123" s="29" t="s">
        <v>8</v>
      </c>
      <c r="N123" s="29">
        <v>4</v>
      </c>
      <c r="O123" s="29">
        <v>1</v>
      </c>
      <c r="P123" s="29">
        <v>4</v>
      </c>
      <c r="Q123" s="29">
        <v>3</v>
      </c>
      <c r="R123" s="29">
        <v>49</v>
      </c>
      <c r="S123" s="29">
        <v>46</v>
      </c>
      <c r="T123" s="29" t="s">
        <v>19587</v>
      </c>
      <c r="U123" s="29">
        <v>3</v>
      </c>
      <c r="V123" s="29">
        <v>1</v>
      </c>
      <c r="W123" s="29">
        <v>3</v>
      </c>
      <c r="X123" s="29">
        <v>3</v>
      </c>
      <c r="Y123" s="29">
        <v>49</v>
      </c>
      <c r="Z123" s="29">
        <v>8</v>
      </c>
      <c r="AA123" s="29" t="s">
        <v>19640</v>
      </c>
      <c r="AB123" s="29">
        <v>0</v>
      </c>
      <c r="AC123" s="29" t="s">
        <v>8</v>
      </c>
      <c r="AD123" s="29" t="s">
        <v>8</v>
      </c>
      <c r="AE123" s="29" t="s">
        <v>8</v>
      </c>
      <c r="AF123" s="29" t="s">
        <v>8</v>
      </c>
      <c r="AG123" s="29" t="s">
        <v>8</v>
      </c>
      <c r="AH123" s="29" t="s">
        <v>8</v>
      </c>
      <c r="AI123" s="29" t="s">
        <v>8</v>
      </c>
      <c r="AJ123" s="29" t="s">
        <v>8</v>
      </c>
      <c r="AK123" s="29">
        <v>0</v>
      </c>
      <c r="AL123" s="29" t="s">
        <v>2000</v>
      </c>
      <c r="AM123" s="29" t="s">
        <v>3167</v>
      </c>
      <c r="AN123" s="29" t="s">
        <v>3168</v>
      </c>
      <c r="AO123" s="29" t="s">
        <v>3169</v>
      </c>
      <c r="AP123" s="29" t="s">
        <v>3170</v>
      </c>
    </row>
    <row r="124" spans="1:42" s="29" customFormat="1" x14ac:dyDescent="0.25">
      <c r="A124" s="29" t="s">
        <v>3171</v>
      </c>
      <c r="B124" s="29">
        <v>310410941179965</v>
      </c>
      <c r="C124" s="29">
        <v>8.9014103279411708E+19</v>
      </c>
      <c r="D124" s="29">
        <v>353118083625148</v>
      </c>
      <c r="E124" s="29">
        <v>4</v>
      </c>
      <c r="F124" s="29">
        <v>1125</v>
      </c>
      <c r="G124" s="29">
        <v>1125</v>
      </c>
      <c r="H124" s="29" t="s">
        <v>3172</v>
      </c>
      <c r="I124" s="29" t="s">
        <v>3173</v>
      </c>
      <c r="J124" s="29" t="s">
        <v>3174</v>
      </c>
      <c r="K124" s="29" t="s">
        <v>8</v>
      </c>
      <c r="L124" s="29" t="s">
        <v>8</v>
      </c>
      <c r="M124" s="29" t="s">
        <v>8</v>
      </c>
      <c r="N124" s="29">
        <v>7</v>
      </c>
      <c r="O124" s="29">
        <v>10</v>
      </c>
      <c r="P124" s="29">
        <v>70</v>
      </c>
      <c r="Q124" s="29">
        <v>3</v>
      </c>
      <c r="R124" s="29">
        <v>49</v>
      </c>
      <c r="S124" s="29">
        <v>44</v>
      </c>
      <c r="T124" s="29" t="s">
        <v>19538</v>
      </c>
      <c r="U124" s="29">
        <v>7</v>
      </c>
      <c r="V124" s="29">
        <v>1</v>
      </c>
      <c r="W124" s="29">
        <v>7</v>
      </c>
      <c r="X124" s="29">
        <v>3</v>
      </c>
      <c r="Y124" s="29">
        <v>45</v>
      </c>
      <c r="Z124" s="29">
        <v>9</v>
      </c>
      <c r="AA124" s="29" t="s">
        <v>19628</v>
      </c>
      <c r="AB124" s="29">
        <v>1</v>
      </c>
      <c r="AC124" s="29">
        <v>6</v>
      </c>
      <c r="AD124" s="29">
        <v>1</v>
      </c>
      <c r="AE124" s="29">
        <v>6</v>
      </c>
      <c r="AF124" s="29">
        <v>3</v>
      </c>
      <c r="AG124" s="29">
        <v>9</v>
      </c>
      <c r="AH124" s="29">
        <v>1</v>
      </c>
      <c r="AI124" s="29" t="s">
        <v>19523</v>
      </c>
      <c r="AJ124" s="29" t="s">
        <v>8</v>
      </c>
      <c r="AK124" s="29">
        <v>0</v>
      </c>
      <c r="AL124" s="29" t="s">
        <v>2000</v>
      </c>
      <c r="AM124" s="29" t="s">
        <v>3175</v>
      </c>
      <c r="AN124" s="29" t="s">
        <v>3176</v>
      </c>
      <c r="AO124" s="29" t="s">
        <v>3177</v>
      </c>
      <c r="AP124" s="29" t="s">
        <v>3178</v>
      </c>
    </row>
    <row r="125" spans="1:42" s="29" customFormat="1" x14ac:dyDescent="0.25">
      <c r="A125" s="29" t="s">
        <v>3179</v>
      </c>
      <c r="B125" s="29">
        <v>310410941179965</v>
      </c>
      <c r="C125" s="29">
        <v>8.9014103279411708E+19</v>
      </c>
      <c r="D125" s="29">
        <v>353118083625148</v>
      </c>
      <c r="E125" s="29">
        <v>4</v>
      </c>
      <c r="F125" s="29">
        <v>1126</v>
      </c>
      <c r="G125" s="29">
        <v>1126</v>
      </c>
      <c r="H125" s="29" t="s">
        <v>3180</v>
      </c>
      <c r="I125" s="29" t="s">
        <v>3181</v>
      </c>
      <c r="J125" s="29" t="s">
        <v>3182</v>
      </c>
      <c r="K125" s="29" t="s">
        <v>8</v>
      </c>
      <c r="L125" s="29" t="s">
        <v>8</v>
      </c>
      <c r="M125" s="29" t="s">
        <v>8</v>
      </c>
      <c r="N125" s="29">
        <v>7</v>
      </c>
      <c r="O125" s="29">
        <v>10</v>
      </c>
      <c r="P125" s="29">
        <v>70</v>
      </c>
      <c r="Q125" s="29">
        <v>3</v>
      </c>
      <c r="R125" s="29">
        <v>49</v>
      </c>
      <c r="S125" s="29">
        <v>46</v>
      </c>
      <c r="T125" s="29" t="s">
        <v>19587</v>
      </c>
      <c r="U125" s="29">
        <v>7</v>
      </c>
      <c r="V125" s="29">
        <v>1</v>
      </c>
      <c r="W125" s="29">
        <v>7</v>
      </c>
      <c r="X125" s="29">
        <v>3</v>
      </c>
      <c r="Y125" s="29">
        <v>48</v>
      </c>
      <c r="Z125" s="29">
        <v>16</v>
      </c>
      <c r="AA125" s="29" t="s">
        <v>19588</v>
      </c>
      <c r="AB125" s="29">
        <v>1</v>
      </c>
      <c r="AC125" s="29">
        <v>6</v>
      </c>
      <c r="AD125" s="29">
        <v>1</v>
      </c>
      <c r="AE125" s="29">
        <v>6</v>
      </c>
      <c r="AF125" s="29">
        <v>3</v>
      </c>
      <c r="AG125" s="29">
        <v>8</v>
      </c>
      <c r="AH125" s="29">
        <v>1</v>
      </c>
      <c r="AI125" s="29" t="s">
        <v>19641</v>
      </c>
      <c r="AJ125" s="29" t="s">
        <v>8</v>
      </c>
      <c r="AK125" s="29">
        <v>0</v>
      </c>
      <c r="AL125" s="29" t="s">
        <v>2000</v>
      </c>
      <c r="AM125" s="29" t="s">
        <v>3183</v>
      </c>
      <c r="AN125" s="29" t="s">
        <v>3184</v>
      </c>
      <c r="AO125" s="29" t="s">
        <v>3185</v>
      </c>
      <c r="AP125" s="29" t="s">
        <v>3186</v>
      </c>
    </row>
    <row r="126" spans="1:42" s="29" customFormat="1" x14ac:dyDescent="0.25">
      <c r="A126" s="29" t="s">
        <v>3187</v>
      </c>
      <c r="B126" s="29">
        <v>310410941179965</v>
      </c>
      <c r="C126" s="29">
        <v>8.9014103279411708E+19</v>
      </c>
      <c r="D126" s="29">
        <v>353118083625148</v>
      </c>
      <c r="E126" s="29">
        <v>4</v>
      </c>
      <c r="F126" s="29">
        <v>1127</v>
      </c>
      <c r="G126" s="29">
        <v>1127</v>
      </c>
      <c r="H126" s="29" t="s">
        <v>3188</v>
      </c>
      <c r="I126" s="29" t="s">
        <v>3189</v>
      </c>
      <c r="J126" s="29" t="s">
        <v>3190</v>
      </c>
      <c r="K126" s="29" t="s">
        <v>8</v>
      </c>
      <c r="L126" s="29" t="s">
        <v>8</v>
      </c>
      <c r="M126" s="29" t="s">
        <v>8</v>
      </c>
      <c r="N126" s="29">
        <v>7</v>
      </c>
      <c r="O126" s="29">
        <v>10</v>
      </c>
      <c r="P126" s="29">
        <v>70</v>
      </c>
      <c r="Q126" s="29">
        <v>1</v>
      </c>
      <c r="R126" s="29" t="s">
        <v>8</v>
      </c>
      <c r="S126" s="29" t="s">
        <v>8</v>
      </c>
      <c r="T126" s="29" t="s">
        <v>8</v>
      </c>
      <c r="U126" s="29">
        <v>7</v>
      </c>
      <c r="V126" s="29">
        <v>1</v>
      </c>
      <c r="W126" s="29">
        <v>7</v>
      </c>
      <c r="X126" s="29">
        <v>1</v>
      </c>
      <c r="Y126" s="29" t="s">
        <v>8</v>
      </c>
      <c r="Z126" s="29" t="s">
        <v>8</v>
      </c>
      <c r="AA126" s="29" t="s">
        <v>8</v>
      </c>
      <c r="AB126" s="29">
        <v>1</v>
      </c>
      <c r="AC126" s="29">
        <v>6</v>
      </c>
      <c r="AD126" s="29">
        <v>1</v>
      </c>
      <c r="AE126" s="29">
        <v>6</v>
      </c>
      <c r="AF126" s="29">
        <v>3</v>
      </c>
      <c r="AG126" s="29">
        <v>49</v>
      </c>
      <c r="AH126" s="29">
        <v>41</v>
      </c>
      <c r="AI126" s="29" t="s">
        <v>19602</v>
      </c>
      <c r="AJ126" s="29" t="s">
        <v>8</v>
      </c>
      <c r="AK126" s="29">
        <v>0</v>
      </c>
      <c r="AL126" s="29" t="s">
        <v>2000</v>
      </c>
      <c r="AM126" s="29" t="s">
        <v>3191</v>
      </c>
      <c r="AN126" s="29" t="s">
        <v>3192</v>
      </c>
      <c r="AO126" s="29" t="s">
        <v>3193</v>
      </c>
      <c r="AP126" s="29" t="s">
        <v>3194</v>
      </c>
    </row>
    <row r="127" spans="1:42" s="29" customFormat="1" x14ac:dyDescent="0.25">
      <c r="A127" s="29" t="s">
        <v>3195</v>
      </c>
      <c r="B127" s="29">
        <v>310410941179965</v>
      </c>
      <c r="C127" s="29">
        <v>8.9014103279411708E+19</v>
      </c>
      <c r="D127" s="29">
        <v>353118083625148</v>
      </c>
      <c r="E127" s="29">
        <v>10</v>
      </c>
      <c r="F127" s="29">
        <v>1121</v>
      </c>
      <c r="G127" s="29">
        <v>1121</v>
      </c>
      <c r="H127" s="29" t="s">
        <v>3196</v>
      </c>
      <c r="I127" s="29" t="s">
        <v>3197</v>
      </c>
      <c r="J127" s="29" t="s">
        <v>3198</v>
      </c>
      <c r="K127" s="29" t="s">
        <v>8</v>
      </c>
      <c r="L127" s="29" t="s">
        <v>19642</v>
      </c>
      <c r="M127" s="29" t="s">
        <v>8</v>
      </c>
      <c r="N127" s="29">
        <v>7</v>
      </c>
      <c r="O127" s="29">
        <v>10</v>
      </c>
      <c r="P127" s="29">
        <v>70</v>
      </c>
      <c r="Q127" s="29">
        <v>3</v>
      </c>
      <c r="R127" s="29">
        <v>0</v>
      </c>
      <c r="S127" s="29">
        <v>0</v>
      </c>
      <c r="T127" s="29" t="s">
        <v>19507</v>
      </c>
      <c r="U127" s="29">
        <v>7</v>
      </c>
      <c r="V127" s="29">
        <v>1</v>
      </c>
      <c r="W127" s="29">
        <v>7</v>
      </c>
      <c r="X127" s="29">
        <v>3</v>
      </c>
      <c r="Y127" s="29">
        <v>0</v>
      </c>
      <c r="Z127" s="29">
        <v>0</v>
      </c>
      <c r="AA127" s="29" t="s">
        <v>19507</v>
      </c>
      <c r="AB127" s="29">
        <v>1</v>
      </c>
      <c r="AC127" s="29">
        <v>6</v>
      </c>
      <c r="AD127" s="29">
        <v>1</v>
      </c>
      <c r="AE127" s="29">
        <v>6</v>
      </c>
      <c r="AF127" s="29">
        <v>3</v>
      </c>
      <c r="AG127" s="29">
        <v>0</v>
      </c>
      <c r="AH127" s="29">
        <v>0</v>
      </c>
      <c r="AI127" s="29" t="s">
        <v>19507</v>
      </c>
      <c r="AJ127" s="29" t="s">
        <v>8</v>
      </c>
      <c r="AK127" s="29">
        <v>0</v>
      </c>
      <c r="AL127" s="29" t="s">
        <v>2000</v>
      </c>
      <c r="AM127" s="29" t="s">
        <v>3199</v>
      </c>
      <c r="AN127" s="29" t="s">
        <v>3200</v>
      </c>
      <c r="AO127" s="29" t="s">
        <v>3201</v>
      </c>
      <c r="AP127" s="29" t="s">
        <v>3202</v>
      </c>
    </row>
    <row r="128" spans="1:42" s="29" customFormat="1" x14ac:dyDescent="0.25">
      <c r="A128" s="29" t="s">
        <v>3203</v>
      </c>
      <c r="B128" s="29">
        <v>310410941179965</v>
      </c>
      <c r="C128" s="29">
        <v>8.9014103279411708E+19</v>
      </c>
      <c r="D128" s="29">
        <v>353118083625148</v>
      </c>
      <c r="E128" s="29">
        <v>9</v>
      </c>
      <c r="F128" s="29">
        <v>1133</v>
      </c>
      <c r="G128" s="29">
        <v>1133</v>
      </c>
      <c r="H128" s="29" t="s">
        <v>3204</v>
      </c>
      <c r="I128" s="29" t="s">
        <v>3205</v>
      </c>
      <c r="J128" s="29" t="s">
        <v>3206</v>
      </c>
      <c r="K128" s="29" t="s">
        <v>8</v>
      </c>
      <c r="L128" s="29" t="s">
        <v>8</v>
      </c>
      <c r="M128" s="29" t="s">
        <v>8</v>
      </c>
      <c r="N128" s="29">
        <v>7</v>
      </c>
      <c r="O128" s="29">
        <v>100</v>
      </c>
      <c r="P128" s="29">
        <v>700</v>
      </c>
      <c r="Q128" s="29">
        <v>3</v>
      </c>
      <c r="R128" s="29">
        <v>0</v>
      </c>
      <c r="S128" s="29">
        <v>0</v>
      </c>
      <c r="T128" s="29" t="s">
        <v>19507</v>
      </c>
      <c r="U128" s="29">
        <v>7</v>
      </c>
      <c r="V128" s="29">
        <v>10</v>
      </c>
      <c r="W128" s="29">
        <v>70</v>
      </c>
      <c r="X128" s="29">
        <v>3</v>
      </c>
      <c r="Y128" s="29">
        <v>0</v>
      </c>
      <c r="Z128" s="29">
        <v>0</v>
      </c>
      <c r="AA128" s="29" t="s">
        <v>19507</v>
      </c>
      <c r="AB128" s="29">
        <v>0</v>
      </c>
      <c r="AC128" s="29" t="s">
        <v>8</v>
      </c>
      <c r="AD128" s="29" t="s">
        <v>8</v>
      </c>
      <c r="AE128" s="29" t="s">
        <v>8</v>
      </c>
      <c r="AF128" s="29" t="s">
        <v>8</v>
      </c>
      <c r="AG128" s="29" t="s">
        <v>8</v>
      </c>
      <c r="AH128" s="29" t="s">
        <v>8</v>
      </c>
      <c r="AI128" s="29" t="s">
        <v>8</v>
      </c>
      <c r="AJ128" s="29" t="s">
        <v>8</v>
      </c>
      <c r="AK128" s="29">
        <v>0</v>
      </c>
      <c r="AL128" s="29" t="s">
        <v>2009</v>
      </c>
      <c r="AM128" s="29" t="s">
        <v>3207</v>
      </c>
      <c r="AN128" s="29" t="s">
        <v>3208</v>
      </c>
      <c r="AO128" s="29" t="s">
        <v>3209</v>
      </c>
      <c r="AP128" s="29" t="s">
        <v>3210</v>
      </c>
    </row>
    <row r="129" spans="1:42" s="29" customFormat="1" x14ac:dyDescent="0.25">
      <c r="A129" s="29" t="s">
        <v>3211</v>
      </c>
      <c r="B129" s="29">
        <v>310410941179965</v>
      </c>
      <c r="C129" s="29">
        <v>8.9014103279411708E+19</v>
      </c>
      <c r="D129" s="29">
        <v>353118083625148</v>
      </c>
      <c r="E129" s="29">
        <v>1</v>
      </c>
      <c r="F129" s="29">
        <v>1137</v>
      </c>
      <c r="G129" s="29">
        <v>1137</v>
      </c>
      <c r="H129" s="29" t="s">
        <v>3212</v>
      </c>
      <c r="I129" s="29" t="s">
        <v>3213</v>
      </c>
      <c r="J129" s="29" t="s">
        <v>3214</v>
      </c>
      <c r="K129" s="29" t="s">
        <v>8</v>
      </c>
      <c r="L129" s="29" t="s">
        <v>8</v>
      </c>
      <c r="M129" s="29" t="s">
        <v>8</v>
      </c>
      <c r="N129" s="29">
        <v>4</v>
      </c>
      <c r="O129" s="29">
        <v>1</v>
      </c>
      <c r="P129" s="29">
        <v>4</v>
      </c>
      <c r="Q129" s="29">
        <v>3</v>
      </c>
      <c r="R129" s="29">
        <v>17</v>
      </c>
      <c r="S129" s="29">
        <v>4</v>
      </c>
      <c r="T129" s="29" t="s">
        <v>19639</v>
      </c>
      <c r="U129" s="29">
        <v>3</v>
      </c>
      <c r="V129" s="29">
        <v>1</v>
      </c>
      <c r="W129" s="29">
        <v>3</v>
      </c>
      <c r="X129" s="29">
        <v>3</v>
      </c>
      <c r="Y129" s="29">
        <v>3</v>
      </c>
      <c r="Z129" s="29">
        <v>0</v>
      </c>
      <c r="AA129" s="29" t="s">
        <v>19529</v>
      </c>
      <c r="AB129" s="29">
        <v>0</v>
      </c>
      <c r="AC129" s="29" t="s">
        <v>8</v>
      </c>
      <c r="AD129" s="29" t="s">
        <v>8</v>
      </c>
      <c r="AE129" s="29" t="s">
        <v>8</v>
      </c>
      <c r="AF129" s="29" t="s">
        <v>8</v>
      </c>
      <c r="AG129" s="29" t="s">
        <v>8</v>
      </c>
      <c r="AH129" s="29" t="s">
        <v>8</v>
      </c>
      <c r="AI129" s="29" t="s">
        <v>8</v>
      </c>
      <c r="AJ129" s="29" t="s">
        <v>8</v>
      </c>
      <c r="AK129" s="29">
        <v>0</v>
      </c>
      <c r="AL129" s="29" t="s">
        <v>2009</v>
      </c>
      <c r="AM129" s="29" t="s">
        <v>3215</v>
      </c>
      <c r="AN129" s="29" t="s">
        <v>3216</v>
      </c>
      <c r="AO129" s="29" t="s">
        <v>3217</v>
      </c>
      <c r="AP129" s="29" t="s">
        <v>3218</v>
      </c>
    </row>
    <row r="130" spans="1:42" s="29" customFormat="1" x14ac:dyDescent="0.25">
      <c r="A130" s="29" t="s">
        <v>3219</v>
      </c>
      <c r="B130" s="29">
        <v>310410941179965</v>
      </c>
      <c r="C130" s="29">
        <v>8.9014103279411708E+19</v>
      </c>
      <c r="D130" s="29">
        <v>353118083625148</v>
      </c>
      <c r="E130" s="29">
        <v>8</v>
      </c>
      <c r="F130" s="29">
        <v>1119</v>
      </c>
      <c r="G130" s="29">
        <v>1119</v>
      </c>
      <c r="H130" s="29" t="s">
        <v>3220</v>
      </c>
      <c r="I130" s="29" t="s">
        <v>3141</v>
      </c>
      <c r="J130" s="29" t="s">
        <v>3221</v>
      </c>
      <c r="K130" s="29" t="s">
        <v>8</v>
      </c>
      <c r="L130" s="29" t="s">
        <v>8</v>
      </c>
      <c r="M130" s="29" t="s">
        <v>8</v>
      </c>
      <c r="N130" s="29">
        <v>7</v>
      </c>
      <c r="O130" s="29">
        <v>100</v>
      </c>
      <c r="P130" s="29">
        <v>700</v>
      </c>
      <c r="Q130" s="29">
        <v>1</v>
      </c>
      <c r="R130" s="29" t="s">
        <v>8</v>
      </c>
      <c r="S130" s="29" t="s">
        <v>8</v>
      </c>
      <c r="T130" s="29" t="s">
        <v>8</v>
      </c>
      <c r="U130" s="29">
        <v>7</v>
      </c>
      <c r="V130" s="29">
        <v>10</v>
      </c>
      <c r="W130" s="29">
        <v>70</v>
      </c>
      <c r="X130" s="29">
        <v>1</v>
      </c>
      <c r="Y130" s="29" t="s">
        <v>8</v>
      </c>
      <c r="Z130" s="29" t="s">
        <v>8</v>
      </c>
      <c r="AA130" s="29" t="s">
        <v>8</v>
      </c>
      <c r="AB130" s="29">
        <v>0</v>
      </c>
      <c r="AC130" s="29" t="s">
        <v>8</v>
      </c>
      <c r="AD130" s="29" t="s">
        <v>8</v>
      </c>
      <c r="AE130" s="29" t="s">
        <v>8</v>
      </c>
      <c r="AF130" s="29" t="s">
        <v>8</v>
      </c>
      <c r="AG130" s="29" t="s">
        <v>8</v>
      </c>
      <c r="AH130" s="29" t="s">
        <v>8</v>
      </c>
      <c r="AI130" s="29" t="s">
        <v>8</v>
      </c>
      <c r="AJ130" s="29" t="s">
        <v>8</v>
      </c>
      <c r="AK130" s="29">
        <v>0</v>
      </c>
      <c r="AL130" s="29" t="s">
        <v>3222</v>
      </c>
      <c r="AM130" s="29" t="s">
        <v>3223</v>
      </c>
      <c r="AN130" s="29" t="s">
        <v>3224</v>
      </c>
      <c r="AO130" s="29" t="s">
        <v>3225</v>
      </c>
      <c r="AP130" s="29" t="s">
        <v>3226</v>
      </c>
    </row>
    <row r="131" spans="1:42" s="29" customFormat="1" x14ac:dyDescent="0.25">
      <c r="A131" s="29" t="s">
        <v>3227</v>
      </c>
      <c r="B131" s="29">
        <v>310410941179965</v>
      </c>
      <c r="C131" s="29">
        <v>8.9014103279411708E+19</v>
      </c>
      <c r="D131" s="29">
        <v>353118083625148</v>
      </c>
      <c r="E131" s="29">
        <v>7</v>
      </c>
      <c r="F131" s="29">
        <v>1123</v>
      </c>
      <c r="G131" s="29">
        <v>1123</v>
      </c>
      <c r="H131" s="29" t="s">
        <v>3228</v>
      </c>
      <c r="I131" s="29" t="s">
        <v>3229</v>
      </c>
      <c r="J131" s="29" t="s">
        <v>3230</v>
      </c>
      <c r="K131" s="29" t="s">
        <v>8</v>
      </c>
      <c r="L131" s="29" t="s">
        <v>8</v>
      </c>
      <c r="M131" s="29" t="s">
        <v>19643</v>
      </c>
      <c r="N131" s="29">
        <v>7</v>
      </c>
      <c r="O131" s="29">
        <v>1</v>
      </c>
      <c r="P131" s="29">
        <v>7</v>
      </c>
      <c r="Q131" s="29">
        <v>3</v>
      </c>
      <c r="R131" s="29">
        <v>3</v>
      </c>
      <c r="S131" s="29">
        <v>0</v>
      </c>
      <c r="T131" s="29" t="s">
        <v>19529</v>
      </c>
      <c r="U131" s="29">
        <v>6</v>
      </c>
      <c r="V131" s="29">
        <v>1</v>
      </c>
      <c r="W131" s="29">
        <v>6</v>
      </c>
      <c r="X131" s="29">
        <v>3</v>
      </c>
      <c r="Y131" s="29">
        <v>0</v>
      </c>
      <c r="Z131" s="29">
        <v>1</v>
      </c>
      <c r="AA131" s="29" t="s">
        <v>19161</v>
      </c>
      <c r="AB131" s="29">
        <v>1</v>
      </c>
      <c r="AC131" s="29">
        <v>5</v>
      </c>
      <c r="AD131" s="29">
        <v>1</v>
      </c>
      <c r="AE131" s="29">
        <v>5</v>
      </c>
      <c r="AF131" s="29">
        <v>3</v>
      </c>
      <c r="AG131" s="29">
        <v>0</v>
      </c>
      <c r="AH131" s="29">
        <v>0</v>
      </c>
      <c r="AI131" s="29" t="s">
        <v>19507</v>
      </c>
      <c r="AJ131" s="29" t="s">
        <v>8</v>
      </c>
      <c r="AK131" s="29">
        <v>0</v>
      </c>
      <c r="AL131" s="29" t="s">
        <v>2009</v>
      </c>
      <c r="AM131" s="29" t="s">
        <v>3231</v>
      </c>
      <c r="AN131" s="29" t="s">
        <v>3232</v>
      </c>
      <c r="AO131" s="29" t="s">
        <v>3233</v>
      </c>
      <c r="AP131" s="29" t="s">
        <v>3234</v>
      </c>
    </row>
    <row r="132" spans="1:42" s="29" customFormat="1" x14ac:dyDescent="0.25">
      <c r="A132" s="29" t="s">
        <v>3235</v>
      </c>
      <c r="B132" s="29">
        <v>310410941179965</v>
      </c>
      <c r="C132" s="29">
        <v>8.9014103279411708E+19</v>
      </c>
      <c r="D132" s="29">
        <v>353118083625148</v>
      </c>
      <c r="E132" s="29">
        <v>7</v>
      </c>
      <c r="F132" s="29">
        <v>1124</v>
      </c>
      <c r="G132" s="29">
        <v>1124</v>
      </c>
      <c r="H132" s="29" t="s">
        <v>3236</v>
      </c>
      <c r="I132" s="29" t="s">
        <v>3237</v>
      </c>
      <c r="J132" s="29" t="s">
        <v>3238</v>
      </c>
      <c r="K132" s="29" t="s">
        <v>8</v>
      </c>
      <c r="L132" s="29" t="s">
        <v>8</v>
      </c>
      <c r="M132" s="29" t="s">
        <v>19644</v>
      </c>
      <c r="N132" s="29">
        <v>7</v>
      </c>
      <c r="O132" s="29">
        <v>1</v>
      </c>
      <c r="P132" s="29">
        <v>7</v>
      </c>
      <c r="Q132" s="29">
        <v>3</v>
      </c>
      <c r="R132" s="29">
        <v>49</v>
      </c>
      <c r="S132" s="29">
        <v>32</v>
      </c>
      <c r="T132" s="29" t="s">
        <v>19564</v>
      </c>
      <c r="U132" s="29">
        <v>6</v>
      </c>
      <c r="V132" s="29">
        <v>1</v>
      </c>
      <c r="W132" s="29">
        <v>6</v>
      </c>
      <c r="X132" s="29">
        <v>3</v>
      </c>
      <c r="Y132" s="29">
        <v>26</v>
      </c>
      <c r="Z132" s="29">
        <v>2</v>
      </c>
      <c r="AA132" s="29" t="s">
        <v>19645</v>
      </c>
      <c r="AB132" s="29">
        <v>1</v>
      </c>
      <c r="AC132" s="29">
        <v>5</v>
      </c>
      <c r="AD132" s="29">
        <v>1</v>
      </c>
      <c r="AE132" s="29">
        <v>5</v>
      </c>
      <c r="AF132" s="29">
        <v>3</v>
      </c>
      <c r="AG132" s="29">
        <v>2</v>
      </c>
      <c r="AH132" s="29">
        <v>0</v>
      </c>
      <c r="AI132" s="29" t="s">
        <v>19527</v>
      </c>
      <c r="AJ132" s="29" t="s">
        <v>8</v>
      </c>
      <c r="AK132" s="29">
        <v>0</v>
      </c>
      <c r="AL132" s="29" t="s">
        <v>2009</v>
      </c>
      <c r="AM132" s="29" t="s">
        <v>3239</v>
      </c>
      <c r="AN132" s="29" t="s">
        <v>3240</v>
      </c>
      <c r="AO132" s="29" t="s">
        <v>3241</v>
      </c>
      <c r="AP132" s="29" t="s">
        <v>3242</v>
      </c>
    </row>
    <row r="133" spans="1:42" s="29" customFormat="1" x14ac:dyDescent="0.25">
      <c r="A133" s="29" t="s">
        <v>3243</v>
      </c>
      <c r="B133" s="29">
        <v>310410941179965</v>
      </c>
      <c r="C133" s="29">
        <v>8.9014103279411708E+19</v>
      </c>
      <c r="D133" s="29">
        <v>353118083625148</v>
      </c>
      <c r="E133" s="29">
        <v>10</v>
      </c>
      <c r="F133" s="29">
        <v>1120</v>
      </c>
      <c r="G133" s="29">
        <v>1120</v>
      </c>
      <c r="H133" s="29" t="s">
        <v>3244</v>
      </c>
      <c r="I133" s="29" t="s">
        <v>3245</v>
      </c>
      <c r="J133" s="29" t="s">
        <v>3246</v>
      </c>
      <c r="K133" s="29" t="s">
        <v>8</v>
      </c>
      <c r="L133" s="29" t="s">
        <v>19646</v>
      </c>
      <c r="M133" s="29" t="s">
        <v>8</v>
      </c>
      <c r="N133" s="29">
        <v>7</v>
      </c>
      <c r="O133" s="29">
        <v>10</v>
      </c>
      <c r="P133" s="29">
        <v>70</v>
      </c>
      <c r="Q133" s="29">
        <v>3</v>
      </c>
      <c r="R133" s="29">
        <v>4</v>
      </c>
      <c r="S133" s="29">
        <v>1</v>
      </c>
      <c r="T133" s="29" t="s">
        <v>19511</v>
      </c>
      <c r="U133" s="29">
        <v>7</v>
      </c>
      <c r="V133" s="29">
        <v>1</v>
      </c>
      <c r="W133" s="29">
        <v>7</v>
      </c>
      <c r="X133" s="29">
        <v>3</v>
      </c>
      <c r="Y133" s="29">
        <v>1</v>
      </c>
      <c r="Z133" s="29">
        <v>0</v>
      </c>
      <c r="AA133" s="29" t="s">
        <v>19161</v>
      </c>
      <c r="AB133" s="29">
        <v>1</v>
      </c>
      <c r="AC133" s="29">
        <v>6</v>
      </c>
      <c r="AD133" s="29">
        <v>1</v>
      </c>
      <c r="AE133" s="29">
        <v>6</v>
      </c>
      <c r="AF133" s="29">
        <v>3</v>
      </c>
      <c r="AG133" s="29">
        <v>0</v>
      </c>
      <c r="AH133" s="29">
        <v>0</v>
      </c>
      <c r="AI133" s="29" t="s">
        <v>19507</v>
      </c>
      <c r="AJ133" s="29" t="s">
        <v>8</v>
      </c>
      <c r="AK133" s="29">
        <v>0</v>
      </c>
      <c r="AL133" s="29" t="s">
        <v>2009</v>
      </c>
      <c r="AM133" s="29" t="s">
        <v>3247</v>
      </c>
      <c r="AN133" s="29" t="s">
        <v>3248</v>
      </c>
      <c r="AO133" s="29" t="s">
        <v>3249</v>
      </c>
      <c r="AP133" s="29" t="s">
        <v>3250</v>
      </c>
    </row>
    <row r="134" spans="1:42" s="29" customFormat="1" x14ac:dyDescent="0.25">
      <c r="A134" s="29" t="s">
        <v>3251</v>
      </c>
      <c r="B134" s="29">
        <v>310410941179965</v>
      </c>
      <c r="C134" s="29">
        <v>8.9014103279411708E+19</v>
      </c>
      <c r="D134" s="29">
        <v>353118083625148</v>
      </c>
      <c r="E134" s="29">
        <v>10</v>
      </c>
      <c r="F134" s="29">
        <v>1122</v>
      </c>
      <c r="G134" s="29">
        <v>1122</v>
      </c>
      <c r="H134" s="29" t="s">
        <v>3252</v>
      </c>
      <c r="I134" s="29" t="s">
        <v>3253</v>
      </c>
      <c r="J134" s="29" t="s">
        <v>3254</v>
      </c>
      <c r="K134" s="29" t="s">
        <v>8</v>
      </c>
      <c r="L134" s="29" t="s">
        <v>19647</v>
      </c>
      <c r="M134" s="29" t="s">
        <v>8</v>
      </c>
      <c r="N134" s="29">
        <v>7</v>
      </c>
      <c r="O134" s="29">
        <v>10</v>
      </c>
      <c r="P134" s="29">
        <v>70</v>
      </c>
      <c r="Q134" s="29">
        <v>3</v>
      </c>
      <c r="R134" s="29">
        <v>2</v>
      </c>
      <c r="S134" s="29">
        <v>0</v>
      </c>
      <c r="T134" s="29" t="s">
        <v>19527</v>
      </c>
      <c r="U134" s="29">
        <v>7</v>
      </c>
      <c r="V134" s="29">
        <v>1</v>
      </c>
      <c r="W134" s="29">
        <v>7</v>
      </c>
      <c r="X134" s="29">
        <v>3</v>
      </c>
      <c r="Y134" s="29">
        <v>0</v>
      </c>
      <c r="Z134" s="29">
        <v>0</v>
      </c>
      <c r="AA134" s="29" t="s">
        <v>19507</v>
      </c>
      <c r="AB134" s="29">
        <v>1</v>
      </c>
      <c r="AC134" s="29">
        <v>6</v>
      </c>
      <c r="AD134" s="29">
        <v>1</v>
      </c>
      <c r="AE134" s="29">
        <v>6</v>
      </c>
      <c r="AF134" s="29">
        <v>3</v>
      </c>
      <c r="AG134" s="29">
        <v>0</v>
      </c>
      <c r="AH134" s="29">
        <v>0</v>
      </c>
      <c r="AI134" s="29" t="s">
        <v>19507</v>
      </c>
      <c r="AJ134" s="29" t="s">
        <v>8</v>
      </c>
      <c r="AK134" s="29">
        <v>0</v>
      </c>
      <c r="AL134" s="29" t="s">
        <v>2009</v>
      </c>
      <c r="AM134" s="29" t="s">
        <v>3255</v>
      </c>
      <c r="AN134" s="29" t="s">
        <v>3256</v>
      </c>
      <c r="AO134" s="29" t="s">
        <v>3257</v>
      </c>
      <c r="AP134" s="29" t="s">
        <v>3258</v>
      </c>
    </row>
    <row r="135" spans="1:42" s="29" customFormat="1" x14ac:dyDescent="0.25">
      <c r="A135" s="29" t="s">
        <v>3259</v>
      </c>
      <c r="B135" s="29">
        <v>310410941179965</v>
      </c>
      <c r="C135" s="29">
        <v>8.9014103279411708E+19</v>
      </c>
      <c r="D135" s="29">
        <v>353118083625148</v>
      </c>
      <c r="E135" s="29">
        <v>2</v>
      </c>
      <c r="F135" s="29">
        <v>1128</v>
      </c>
      <c r="G135" s="29">
        <v>1128</v>
      </c>
      <c r="H135" s="29" t="s">
        <v>3260</v>
      </c>
      <c r="I135" s="29" t="s">
        <v>3261</v>
      </c>
      <c r="J135" s="29" t="s">
        <v>3262</v>
      </c>
      <c r="K135" s="29" t="s">
        <v>19648</v>
      </c>
      <c r="L135" s="29" t="s">
        <v>8</v>
      </c>
      <c r="M135" s="29" t="s">
        <v>8</v>
      </c>
      <c r="N135" s="29">
        <v>7</v>
      </c>
      <c r="O135" s="29">
        <v>10</v>
      </c>
      <c r="P135" s="29">
        <v>70</v>
      </c>
      <c r="Q135" s="29">
        <v>3</v>
      </c>
      <c r="R135" s="29">
        <v>47</v>
      </c>
      <c r="S135" s="29">
        <v>14</v>
      </c>
      <c r="T135" s="29" t="s">
        <v>19649</v>
      </c>
      <c r="U135" s="29">
        <v>7</v>
      </c>
      <c r="V135" s="29">
        <v>1</v>
      </c>
      <c r="W135" s="29">
        <v>7</v>
      </c>
      <c r="X135" s="29">
        <v>3</v>
      </c>
      <c r="Y135" s="29">
        <v>12</v>
      </c>
      <c r="Z135" s="29">
        <v>0</v>
      </c>
      <c r="AA135" s="29" t="s">
        <v>19614</v>
      </c>
      <c r="AB135" s="29">
        <v>1</v>
      </c>
      <c r="AC135" s="29">
        <v>6</v>
      </c>
      <c r="AD135" s="29">
        <v>1</v>
      </c>
      <c r="AE135" s="29">
        <v>6</v>
      </c>
      <c r="AF135" s="29">
        <v>3</v>
      </c>
      <c r="AG135" s="29">
        <v>1</v>
      </c>
      <c r="AH135" s="29">
        <v>1</v>
      </c>
      <c r="AI135" s="29" t="s">
        <v>19527</v>
      </c>
      <c r="AJ135" s="29" t="s">
        <v>8</v>
      </c>
      <c r="AK135" s="29">
        <v>0</v>
      </c>
      <c r="AL135" s="29" t="s">
        <v>2009</v>
      </c>
      <c r="AM135" s="29" t="s">
        <v>3263</v>
      </c>
      <c r="AN135" s="29" t="s">
        <v>3264</v>
      </c>
      <c r="AO135" s="29" t="s">
        <v>3265</v>
      </c>
      <c r="AP135" s="29" t="s">
        <v>3266</v>
      </c>
    </row>
    <row r="136" spans="1:42" s="29" customFormat="1" x14ac:dyDescent="0.25">
      <c r="A136" s="29" t="s">
        <v>3267</v>
      </c>
      <c r="B136" s="29">
        <v>310410941179965</v>
      </c>
      <c r="C136" s="29">
        <v>8.9014103279411708E+19</v>
      </c>
      <c r="D136" s="29">
        <v>353118083625148</v>
      </c>
      <c r="E136" s="29">
        <v>2</v>
      </c>
      <c r="F136" s="29">
        <v>1129</v>
      </c>
      <c r="G136" s="29">
        <v>1129</v>
      </c>
      <c r="H136" s="29" t="s">
        <v>3268</v>
      </c>
      <c r="I136" s="29" t="s">
        <v>3269</v>
      </c>
      <c r="J136" s="29" t="s">
        <v>3270</v>
      </c>
      <c r="K136" s="29" t="s">
        <v>19650</v>
      </c>
      <c r="L136" s="29" t="s">
        <v>8</v>
      </c>
      <c r="M136" s="29" t="s">
        <v>8</v>
      </c>
      <c r="N136" s="29">
        <v>7</v>
      </c>
      <c r="O136" s="29">
        <v>10</v>
      </c>
      <c r="P136" s="29">
        <v>70</v>
      </c>
      <c r="Q136" s="29">
        <v>1</v>
      </c>
      <c r="R136" s="29" t="s">
        <v>8</v>
      </c>
      <c r="S136" s="29" t="s">
        <v>8</v>
      </c>
      <c r="T136" s="29" t="s">
        <v>8</v>
      </c>
      <c r="U136" s="29">
        <v>7</v>
      </c>
      <c r="V136" s="29">
        <v>1</v>
      </c>
      <c r="W136" s="29">
        <v>7</v>
      </c>
      <c r="X136" s="29">
        <v>3</v>
      </c>
      <c r="Y136" s="29">
        <v>49</v>
      </c>
      <c r="Z136" s="29">
        <v>27</v>
      </c>
      <c r="AA136" s="29" t="s">
        <v>19548</v>
      </c>
      <c r="AB136" s="29">
        <v>1</v>
      </c>
      <c r="AC136" s="29">
        <v>6</v>
      </c>
      <c r="AD136" s="29">
        <v>1</v>
      </c>
      <c r="AE136" s="29">
        <v>6</v>
      </c>
      <c r="AF136" s="29">
        <v>3</v>
      </c>
      <c r="AG136" s="29">
        <v>32</v>
      </c>
      <c r="AH136" s="29">
        <v>7</v>
      </c>
      <c r="AI136" s="29" t="s">
        <v>19651</v>
      </c>
      <c r="AJ136" s="29" t="s">
        <v>8</v>
      </c>
      <c r="AK136" s="29">
        <v>0</v>
      </c>
      <c r="AL136" s="29" t="s">
        <v>2009</v>
      </c>
      <c r="AM136" s="29" t="s">
        <v>3271</v>
      </c>
      <c r="AN136" s="29" t="s">
        <v>3272</v>
      </c>
      <c r="AO136" s="29" t="s">
        <v>3273</v>
      </c>
      <c r="AP136" s="29" t="s">
        <v>3274</v>
      </c>
    </row>
    <row r="137" spans="1:42" s="29" customFormat="1" x14ac:dyDescent="0.25">
      <c r="A137" s="29" t="s">
        <v>3275</v>
      </c>
      <c r="B137" s="29">
        <v>310410941179965</v>
      </c>
      <c r="C137" s="29">
        <v>8.9014103279411708E+19</v>
      </c>
      <c r="D137" s="29">
        <v>353118083625148</v>
      </c>
      <c r="E137" s="29">
        <v>6</v>
      </c>
      <c r="F137" s="29">
        <v>1130</v>
      </c>
      <c r="G137" s="29">
        <v>1130</v>
      </c>
      <c r="H137" s="29" t="s">
        <v>3276</v>
      </c>
      <c r="I137" s="29" t="s">
        <v>3277</v>
      </c>
      <c r="J137" s="29" t="s">
        <v>3278</v>
      </c>
      <c r="K137" s="29" t="s">
        <v>8</v>
      </c>
      <c r="L137" s="29" t="s">
        <v>8</v>
      </c>
      <c r="M137" s="29" t="s">
        <v>8</v>
      </c>
      <c r="N137" s="29">
        <v>7</v>
      </c>
      <c r="O137" s="29">
        <v>10</v>
      </c>
      <c r="P137" s="29">
        <v>70</v>
      </c>
      <c r="Q137" s="29">
        <v>3</v>
      </c>
      <c r="R137" s="29">
        <v>0</v>
      </c>
      <c r="S137" s="29">
        <v>0</v>
      </c>
      <c r="T137" s="29" t="s">
        <v>19507</v>
      </c>
      <c r="U137" s="29">
        <v>6</v>
      </c>
      <c r="V137" s="29">
        <v>1</v>
      </c>
      <c r="W137" s="29">
        <v>6</v>
      </c>
      <c r="X137" s="29">
        <v>3</v>
      </c>
      <c r="Y137" s="29">
        <v>0</v>
      </c>
      <c r="Z137" s="29">
        <v>0</v>
      </c>
      <c r="AA137" s="29" t="s">
        <v>19507</v>
      </c>
      <c r="AB137" s="29">
        <v>0</v>
      </c>
      <c r="AC137" s="29" t="s">
        <v>8</v>
      </c>
      <c r="AD137" s="29" t="s">
        <v>8</v>
      </c>
      <c r="AE137" s="29" t="s">
        <v>8</v>
      </c>
      <c r="AF137" s="29" t="s">
        <v>8</v>
      </c>
      <c r="AG137" s="29" t="s">
        <v>8</v>
      </c>
      <c r="AH137" s="29" t="s">
        <v>8</v>
      </c>
      <c r="AI137" s="29" t="s">
        <v>8</v>
      </c>
      <c r="AJ137" s="29" t="s">
        <v>8</v>
      </c>
      <c r="AK137" s="29">
        <v>0</v>
      </c>
      <c r="AL137" s="29" t="s">
        <v>2009</v>
      </c>
      <c r="AM137" s="29" t="s">
        <v>3279</v>
      </c>
      <c r="AN137" s="29" t="s">
        <v>3280</v>
      </c>
      <c r="AO137" s="29" t="s">
        <v>3281</v>
      </c>
      <c r="AP137" s="29" t="s">
        <v>3282</v>
      </c>
    </row>
    <row r="138" spans="1:42" s="29" customFormat="1" x14ac:dyDescent="0.25">
      <c r="A138" s="29" t="s">
        <v>3283</v>
      </c>
      <c r="B138" s="29">
        <v>310410941179965</v>
      </c>
      <c r="C138" s="29">
        <v>8.9014103279411708E+19</v>
      </c>
      <c r="D138" s="29">
        <v>353118083625148</v>
      </c>
      <c r="E138" s="29">
        <v>6</v>
      </c>
      <c r="F138" s="29">
        <v>1131</v>
      </c>
      <c r="G138" s="29">
        <v>1131</v>
      </c>
      <c r="H138" s="29" t="s">
        <v>3284</v>
      </c>
      <c r="I138" s="29" t="s">
        <v>3285</v>
      </c>
      <c r="J138" s="29" t="s">
        <v>3286</v>
      </c>
      <c r="K138" s="29" t="s">
        <v>8</v>
      </c>
      <c r="L138" s="29" t="s">
        <v>8</v>
      </c>
      <c r="M138" s="29" t="s">
        <v>8</v>
      </c>
      <c r="N138" s="29">
        <v>7</v>
      </c>
      <c r="O138" s="29">
        <v>10</v>
      </c>
      <c r="P138" s="29">
        <v>70</v>
      </c>
      <c r="Q138" s="29">
        <v>3</v>
      </c>
      <c r="R138" s="29">
        <v>0</v>
      </c>
      <c r="S138" s="29">
        <v>0</v>
      </c>
      <c r="T138" s="29" t="s">
        <v>19507</v>
      </c>
      <c r="U138" s="29">
        <v>6</v>
      </c>
      <c r="V138" s="29">
        <v>1</v>
      </c>
      <c r="W138" s="29">
        <v>6</v>
      </c>
      <c r="X138" s="29">
        <v>3</v>
      </c>
      <c r="Y138" s="29">
        <v>0</v>
      </c>
      <c r="Z138" s="29">
        <v>0</v>
      </c>
      <c r="AA138" s="29" t="s">
        <v>19507</v>
      </c>
      <c r="AB138" s="29">
        <v>0</v>
      </c>
      <c r="AC138" s="29" t="s">
        <v>8</v>
      </c>
      <c r="AD138" s="29" t="s">
        <v>8</v>
      </c>
      <c r="AE138" s="29" t="s">
        <v>8</v>
      </c>
      <c r="AF138" s="29" t="s">
        <v>8</v>
      </c>
      <c r="AG138" s="29" t="s">
        <v>8</v>
      </c>
      <c r="AH138" s="29" t="s">
        <v>8</v>
      </c>
      <c r="AI138" s="29" t="s">
        <v>8</v>
      </c>
      <c r="AJ138" s="29" t="s">
        <v>8</v>
      </c>
      <c r="AK138" s="29">
        <v>0</v>
      </c>
      <c r="AL138" s="29" t="s">
        <v>2009</v>
      </c>
      <c r="AM138" s="29" t="s">
        <v>3287</v>
      </c>
      <c r="AN138" s="29" t="s">
        <v>3288</v>
      </c>
      <c r="AO138" s="29" t="s">
        <v>3289</v>
      </c>
      <c r="AP138" s="29" t="s">
        <v>3290</v>
      </c>
    </row>
    <row r="139" spans="1:42" s="29" customFormat="1" x14ac:dyDescent="0.25">
      <c r="A139" s="29" t="s">
        <v>3291</v>
      </c>
      <c r="B139" s="29">
        <v>310410941179965</v>
      </c>
      <c r="C139" s="29">
        <v>8.9014103279411708E+19</v>
      </c>
      <c r="D139" s="29">
        <v>353118083625148</v>
      </c>
      <c r="E139" s="29">
        <v>6</v>
      </c>
      <c r="F139" s="29">
        <v>1132</v>
      </c>
      <c r="G139" s="29">
        <v>1132</v>
      </c>
      <c r="H139" s="29" t="s">
        <v>3292</v>
      </c>
      <c r="I139" s="29" t="s">
        <v>3293</v>
      </c>
      <c r="J139" s="29" t="s">
        <v>3294</v>
      </c>
      <c r="K139" s="29" t="s">
        <v>8</v>
      </c>
      <c r="L139" s="29" t="s">
        <v>8</v>
      </c>
      <c r="M139" s="29" t="s">
        <v>8</v>
      </c>
      <c r="N139" s="29">
        <v>7</v>
      </c>
      <c r="O139" s="29">
        <v>10</v>
      </c>
      <c r="P139" s="29">
        <v>70</v>
      </c>
      <c r="Q139" s="29">
        <v>3</v>
      </c>
      <c r="R139" s="29">
        <v>0</v>
      </c>
      <c r="S139" s="29">
        <v>0</v>
      </c>
      <c r="T139" s="29" t="s">
        <v>19507</v>
      </c>
      <c r="U139" s="29">
        <v>6</v>
      </c>
      <c r="V139" s="29">
        <v>1</v>
      </c>
      <c r="W139" s="29">
        <v>6</v>
      </c>
      <c r="X139" s="29">
        <v>3</v>
      </c>
      <c r="Y139" s="29">
        <v>0</v>
      </c>
      <c r="Z139" s="29">
        <v>0</v>
      </c>
      <c r="AA139" s="29" t="s">
        <v>19507</v>
      </c>
      <c r="AB139" s="29">
        <v>0</v>
      </c>
      <c r="AC139" s="29" t="s">
        <v>8</v>
      </c>
      <c r="AD139" s="29" t="s">
        <v>8</v>
      </c>
      <c r="AE139" s="29" t="s">
        <v>8</v>
      </c>
      <c r="AF139" s="29" t="s">
        <v>8</v>
      </c>
      <c r="AG139" s="29" t="s">
        <v>8</v>
      </c>
      <c r="AH139" s="29" t="s">
        <v>8</v>
      </c>
      <c r="AI139" s="29" t="s">
        <v>8</v>
      </c>
      <c r="AJ139" s="29" t="s">
        <v>8</v>
      </c>
      <c r="AK139" s="29">
        <v>0</v>
      </c>
      <c r="AL139" s="29" t="s">
        <v>2009</v>
      </c>
      <c r="AM139" s="29" t="s">
        <v>3295</v>
      </c>
      <c r="AN139" s="29" t="s">
        <v>3296</v>
      </c>
      <c r="AO139" s="29" t="s">
        <v>3297</v>
      </c>
      <c r="AP139" s="29" t="s">
        <v>3298</v>
      </c>
    </row>
    <row r="140" spans="1:42" s="29" customFormat="1" x14ac:dyDescent="0.25">
      <c r="A140" s="29" t="s">
        <v>3755</v>
      </c>
      <c r="B140" s="29">
        <v>310410941179965</v>
      </c>
      <c r="C140" s="29">
        <v>8.9014103279411708E+19</v>
      </c>
      <c r="D140" s="29">
        <v>353118083625148</v>
      </c>
      <c r="E140" s="29">
        <v>6</v>
      </c>
      <c r="F140" s="29">
        <v>1254</v>
      </c>
      <c r="G140" s="29">
        <v>1254</v>
      </c>
      <c r="H140" s="29" t="s">
        <v>3756</v>
      </c>
      <c r="I140" s="29" t="s">
        <v>3757</v>
      </c>
      <c r="J140" s="29" t="s">
        <v>3758</v>
      </c>
      <c r="K140" s="29" t="s">
        <v>8</v>
      </c>
      <c r="L140" s="29" t="s">
        <v>8</v>
      </c>
      <c r="M140" s="29" t="s">
        <v>8</v>
      </c>
      <c r="N140" s="29">
        <v>7</v>
      </c>
      <c r="O140" s="29">
        <v>10</v>
      </c>
      <c r="P140" s="29">
        <v>70</v>
      </c>
      <c r="Q140" s="29">
        <v>3</v>
      </c>
      <c r="R140" s="29">
        <v>0</v>
      </c>
      <c r="S140" s="29">
        <v>0</v>
      </c>
      <c r="T140" s="29" t="s">
        <v>19507</v>
      </c>
      <c r="U140" s="29">
        <v>6</v>
      </c>
      <c r="V140" s="29">
        <v>1</v>
      </c>
      <c r="W140" s="29">
        <v>6</v>
      </c>
      <c r="X140" s="29">
        <v>3</v>
      </c>
      <c r="Y140" s="29">
        <v>0</v>
      </c>
      <c r="Z140" s="29">
        <v>0</v>
      </c>
      <c r="AA140" s="29" t="s">
        <v>19507</v>
      </c>
      <c r="AB140" s="29">
        <v>0</v>
      </c>
      <c r="AC140" s="29" t="s">
        <v>8</v>
      </c>
      <c r="AD140" s="29" t="s">
        <v>8</v>
      </c>
      <c r="AE140" s="29" t="s">
        <v>8</v>
      </c>
      <c r="AF140" s="29" t="s">
        <v>8</v>
      </c>
      <c r="AG140" s="29" t="s">
        <v>8</v>
      </c>
      <c r="AH140" s="29" t="s">
        <v>8</v>
      </c>
      <c r="AI140" s="29" t="s">
        <v>8</v>
      </c>
      <c r="AJ140" s="29" t="s">
        <v>8</v>
      </c>
      <c r="AK140" s="29">
        <v>0</v>
      </c>
      <c r="AL140" s="29" t="s">
        <v>2000</v>
      </c>
      <c r="AM140" s="29" t="s">
        <v>3759</v>
      </c>
      <c r="AN140" s="29" t="s">
        <v>3760</v>
      </c>
      <c r="AO140" s="29" t="s">
        <v>3761</v>
      </c>
      <c r="AP140" s="29" t="s">
        <v>3762</v>
      </c>
    </row>
    <row r="141" spans="1:42" s="29" customFormat="1" x14ac:dyDescent="0.25">
      <c r="A141" s="29" t="s">
        <v>3763</v>
      </c>
      <c r="B141" s="29">
        <v>310410941179965</v>
      </c>
      <c r="C141" s="29">
        <v>8.9014103279411708E+19</v>
      </c>
      <c r="D141" s="29">
        <v>353118083625148</v>
      </c>
      <c r="E141" s="29">
        <v>6</v>
      </c>
      <c r="F141" s="29">
        <v>1255</v>
      </c>
      <c r="G141" s="29">
        <v>1255</v>
      </c>
      <c r="H141" s="29" t="s">
        <v>3764</v>
      </c>
      <c r="I141" s="29" t="s">
        <v>3765</v>
      </c>
      <c r="J141" s="29" t="s">
        <v>3766</v>
      </c>
      <c r="K141" s="29" t="s">
        <v>8</v>
      </c>
      <c r="L141" s="29" t="s">
        <v>8</v>
      </c>
      <c r="M141" s="29" t="s">
        <v>8</v>
      </c>
      <c r="N141" s="29">
        <v>7</v>
      </c>
      <c r="O141" s="29">
        <v>10</v>
      </c>
      <c r="P141" s="29">
        <v>70</v>
      </c>
      <c r="Q141" s="29">
        <v>3</v>
      </c>
      <c r="R141" s="29">
        <v>0</v>
      </c>
      <c r="S141" s="29">
        <v>0</v>
      </c>
      <c r="T141" s="29" t="s">
        <v>19507</v>
      </c>
      <c r="U141" s="29">
        <v>6</v>
      </c>
      <c r="V141" s="29">
        <v>1</v>
      </c>
      <c r="W141" s="29">
        <v>6</v>
      </c>
      <c r="X141" s="29">
        <v>3</v>
      </c>
      <c r="Y141" s="29">
        <v>0</v>
      </c>
      <c r="Z141" s="29">
        <v>0</v>
      </c>
      <c r="AA141" s="29" t="s">
        <v>19507</v>
      </c>
      <c r="AB141" s="29">
        <v>0</v>
      </c>
      <c r="AC141" s="29" t="s">
        <v>8</v>
      </c>
      <c r="AD141" s="29" t="s">
        <v>8</v>
      </c>
      <c r="AE141" s="29" t="s">
        <v>8</v>
      </c>
      <c r="AF141" s="29" t="s">
        <v>8</v>
      </c>
      <c r="AG141" s="29" t="s">
        <v>8</v>
      </c>
      <c r="AH141" s="29" t="s">
        <v>8</v>
      </c>
      <c r="AI141" s="29" t="s">
        <v>8</v>
      </c>
      <c r="AJ141" s="29" t="s">
        <v>8</v>
      </c>
      <c r="AK141" s="29">
        <v>0</v>
      </c>
      <c r="AL141" s="29" t="s">
        <v>3767</v>
      </c>
      <c r="AM141" s="29" t="s">
        <v>3768</v>
      </c>
      <c r="AN141" s="29" t="s">
        <v>3769</v>
      </c>
      <c r="AO141" s="29" t="s">
        <v>3770</v>
      </c>
      <c r="AP141" s="29" t="s">
        <v>3771</v>
      </c>
    </row>
    <row r="142" spans="1:42" s="29" customFormat="1" x14ac:dyDescent="0.25">
      <c r="A142" s="29" t="s">
        <v>3772</v>
      </c>
      <c r="B142" s="29">
        <v>310410941179965</v>
      </c>
      <c r="C142" s="29">
        <v>8.9014103279411708E+19</v>
      </c>
      <c r="D142" s="29">
        <v>353118083625148</v>
      </c>
      <c r="E142" s="29">
        <v>7</v>
      </c>
      <c r="F142" s="29">
        <v>1249</v>
      </c>
      <c r="G142" s="29">
        <v>1249</v>
      </c>
      <c r="H142" s="29" t="s">
        <v>3773</v>
      </c>
      <c r="I142" s="29" t="s">
        <v>3774</v>
      </c>
      <c r="J142" s="29" t="s">
        <v>3775</v>
      </c>
      <c r="K142" s="29" t="s">
        <v>8</v>
      </c>
      <c r="L142" s="29" t="s">
        <v>8</v>
      </c>
      <c r="M142" s="29" t="s">
        <v>19275</v>
      </c>
      <c r="N142" s="29">
        <v>7</v>
      </c>
      <c r="O142" s="29">
        <v>1</v>
      </c>
      <c r="P142" s="29">
        <v>7</v>
      </c>
      <c r="Q142" s="29">
        <v>3</v>
      </c>
      <c r="R142" s="29">
        <v>22</v>
      </c>
      <c r="S142" s="29">
        <v>2</v>
      </c>
      <c r="T142" s="29" t="s">
        <v>19638</v>
      </c>
      <c r="U142" s="29">
        <v>6</v>
      </c>
      <c r="V142" s="29">
        <v>1</v>
      </c>
      <c r="W142" s="29">
        <v>6</v>
      </c>
      <c r="X142" s="29">
        <v>3</v>
      </c>
      <c r="Y142" s="29">
        <v>2</v>
      </c>
      <c r="Z142" s="29">
        <v>0</v>
      </c>
      <c r="AA142" s="29" t="s">
        <v>19527</v>
      </c>
      <c r="AB142" s="29">
        <v>1</v>
      </c>
      <c r="AC142" s="29">
        <v>5</v>
      </c>
      <c r="AD142" s="29">
        <v>1</v>
      </c>
      <c r="AE142" s="29">
        <v>5</v>
      </c>
      <c r="AF142" s="29">
        <v>3</v>
      </c>
      <c r="AG142" s="29">
        <v>0</v>
      </c>
      <c r="AH142" s="29">
        <v>0</v>
      </c>
      <c r="AI142" s="29" t="s">
        <v>19507</v>
      </c>
      <c r="AJ142" s="29" t="s">
        <v>8</v>
      </c>
      <c r="AK142" s="29">
        <v>0</v>
      </c>
      <c r="AL142" s="29" t="s">
        <v>3767</v>
      </c>
      <c r="AM142" s="29" t="s">
        <v>3776</v>
      </c>
      <c r="AN142" s="29" t="s">
        <v>3777</v>
      </c>
      <c r="AO142" s="29" t="s">
        <v>3778</v>
      </c>
      <c r="AP142" s="29" t="s">
        <v>3779</v>
      </c>
    </row>
    <row r="143" spans="1:42" s="29" customFormat="1" x14ac:dyDescent="0.25">
      <c r="A143" s="29" t="s">
        <v>3780</v>
      </c>
      <c r="B143" s="29">
        <v>310410941179965</v>
      </c>
      <c r="C143" s="29">
        <v>8.9014103279411708E+19</v>
      </c>
      <c r="D143" s="29">
        <v>353118083625148</v>
      </c>
      <c r="E143" s="29">
        <v>7</v>
      </c>
      <c r="F143" s="29">
        <v>1250</v>
      </c>
      <c r="G143" s="29">
        <v>1250</v>
      </c>
      <c r="H143" s="29" t="s">
        <v>3781</v>
      </c>
      <c r="I143" s="29" t="s">
        <v>3782</v>
      </c>
      <c r="J143" s="29" t="s">
        <v>3783</v>
      </c>
      <c r="K143" s="29" t="s">
        <v>8</v>
      </c>
      <c r="L143" s="29" t="s">
        <v>8</v>
      </c>
      <c r="M143" s="29" t="s">
        <v>19652</v>
      </c>
      <c r="N143" s="29">
        <v>7</v>
      </c>
      <c r="O143" s="29">
        <v>1</v>
      </c>
      <c r="P143" s="29">
        <v>7</v>
      </c>
      <c r="Q143" s="29">
        <v>3</v>
      </c>
      <c r="R143" s="29">
        <v>4</v>
      </c>
      <c r="S143" s="29">
        <v>1</v>
      </c>
      <c r="T143" s="29" t="s">
        <v>19511</v>
      </c>
      <c r="U143" s="29">
        <v>6</v>
      </c>
      <c r="V143" s="29">
        <v>1</v>
      </c>
      <c r="W143" s="29">
        <v>6</v>
      </c>
      <c r="X143" s="29">
        <v>3</v>
      </c>
      <c r="Y143" s="29">
        <v>1</v>
      </c>
      <c r="Z143" s="29">
        <v>1</v>
      </c>
      <c r="AA143" s="29" t="s">
        <v>19527</v>
      </c>
      <c r="AB143" s="29">
        <v>1</v>
      </c>
      <c r="AC143" s="29">
        <v>5</v>
      </c>
      <c r="AD143" s="29">
        <v>1</v>
      </c>
      <c r="AE143" s="29">
        <v>5</v>
      </c>
      <c r="AF143" s="29">
        <v>3</v>
      </c>
      <c r="AG143" s="29">
        <v>0</v>
      </c>
      <c r="AH143" s="29">
        <v>0</v>
      </c>
      <c r="AI143" s="29" t="s">
        <v>19507</v>
      </c>
      <c r="AJ143" s="29" t="s">
        <v>8</v>
      </c>
      <c r="AK143" s="29">
        <v>0</v>
      </c>
      <c r="AL143" s="29" t="s">
        <v>3767</v>
      </c>
      <c r="AM143" s="29" t="s">
        <v>3784</v>
      </c>
      <c r="AN143" s="29" t="s">
        <v>3785</v>
      </c>
      <c r="AO143" s="29" t="s">
        <v>3786</v>
      </c>
      <c r="AP143" s="29" t="s">
        <v>3787</v>
      </c>
    </row>
    <row r="144" spans="1:42" s="29" customFormat="1" x14ac:dyDescent="0.25">
      <c r="A144" s="29" t="s">
        <v>3788</v>
      </c>
      <c r="B144" s="29">
        <v>310410941179965</v>
      </c>
      <c r="C144" s="29">
        <v>8.9014103279411708E+19</v>
      </c>
      <c r="D144" s="29">
        <v>353118083625148</v>
      </c>
      <c r="E144" s="29">
        <v>3</v>
      </c>
      <c r="F144" s="29">
        <v>1242</v>
      </c>
      <c r="G144" s="29">
        <v>1242</v>
      </c>
      <c r="H144" s="29" t="s">
        <v>3789</v>
      </c>
      <c r="I144" s="29" t="s">
        <v>3790</v>
      </c>
      <c r="J144" s="29" t="s">
        <v>3791</v>
      </c>
      <c r="K144" s="29" t="s">
        <v>8</v>
      </c>
      <c r="L144" s="29" t="s">
        <v>8</v>
      </c>
      <c r="M144" s="29" t="s">
        <v>8</v>
      </c>
      <c r="N144" s="29">
        <v>7</v>
      </c>
      <c r="O144" s="29">
        <v>100</v>
      </c>
      <c r="P144" s="29">
        <v>700</v>
      </c>
      <c r="Q144" s="29">
        <v>3</v>
      </c>
      <c r="R144" s="29">
        <v>27</v>
      </c>
      <c r="S144" s="29">
        <v>3</v>
      </c>
      <c r="T144" s="29" t="s">
        <v>19653</v>
      </c>
      <c r="U144" s="29">
        <v>7</v>
      </c>
      <c r="V144" s="29">
        <v>10</v>
      </c>
      <c r="W144" s="29">
        <v>70</v>
      </c>
      <c r="X144" s="29">
        <v>3</v>
      </c>
      <c r="Y144" s="29">
        <v>2</v>
      </c>
      <c r="Z144" s="29">
        <v>1</v>
      </c>
      <c r="AA144" s="29" t="s">
        <v>19626</v>
      </c>
      <c r="AB144" s="29">
        <v>0</v>
      </c>
      <c r="AC144" s="29" t="s">
        <v>8</v>
      </c>
      <c r="AD144" s="29" t="s">
        <v>8</v>
      </c>
      <c r="AE144" s="29" t="s">
        <v>8</v>
      </c>
      <c r="AF144" s="29" t="s">
        <v>8</v>
      </c>
      <c r="AG144" s="29" t="s">
        <v>8</v>
      </c>
      <c r="AH144" s="29" t="s">
        <v>8</v>
      </c>
      <c r="AI144" s="29" t="s">
        <v>8</v>
      </c>
      <c r="AJ144" s="29" t="s">
        <v>8</v>
      </c>
      <c r="AK144" s="29">
        <v>0</v>
      </c>
      <c r="AL144" s="29" t="s">
        <v>3767</v>
      </c>
      <c r="AM144" s="29" t="s">
        <v>3792</v>
      </c>
      <c r="AN144" s="29" t="s">
        <v>3793</v>
      </c>
      <c r="AO144" s="29" t="s">
        <v>3794</v>
      </c>
      <c r="AP144" s="29" t="s">
        <v>3795</v>
      </c>
    </row>
    <row r="145" spans="1:42" s="29" customFormat="1" x14ac:dyDescent="0.25">
      <c r="A145" s="29" t="s">
        <v>3796</v>
      </c>
      <c r="B145" s="29">
        <v>310410941179965</v>
      </c>
      <c r="C145" s="29">
        <v>8.9014103279411708E+19</v>
      </c>
      <c r="D145" s="29">
        <v>353118083625148</v>
      </c>
      <c r="E145" s="29">
        <v>3</v>
      </c>
      <c r="F145" s="29">
        <v>1243</v>
      </c>
      <c r="G145" s="29">
        <v>1243</v>
      </c>
      <c r="H145" s="29" t="s">
        <v>3797</v>
      </c>
      <c r="I145" s="29" t="s">
        <v>3798</v>
      </c>
      <c r="J145" s="29" t="s">
        <v>3799</v>
      </c>
      <c r="K145" s="29" t="s">
        <v>8</v>
      </c>
      <c r="L145" s="29" t="s">
        <v>8</v>
      </c>
      <c r="M145" s="29" t="s">
        <v>8</v>
      </c>
      <c r="N145" s="29">
        <v>7</v>
      </c>
      <c r="O145" s="29">
        <v>100</v>
      </c>
      <c r="P145" s="29">
        <v>700</v>
      </c>
      <c r="Q145" s="29">
        <v>1</v>
      </c>
      <c r="R145" s="29" t="s">
        <v>8</v>
      </c>
      <c r="S145" s="29" t="s">
        <v>8</v>
      </c>
      <c r="T145" s="29" t="s">
        <v>8</v>
      </c>
      <c r="U145" s="29">
        <v>7</v>
      </c>
      <c r="V145" s="29">
        <v>10</v>
      </c>
      <c r="W145" s="29">
        <v>70</v>
      </c>
      <c r="X145" s="29">
        <v>3</v>
      </c>
      <c r="Y145" s="29">
        <v>49</v>
      </c>
      <c r="Z145" s="29">
        <v>34</v>
      </c>
      <c r="AA145" s="29" t="s">
        <v>19654</v>
      </c>
      <c r="AB145" s="29">
        <v>0</v>
      </c>
      <c r="AC145" s="29" t="s">
        <v>8</v>
      </c>
      <c r="AD145" s="29" t="s">
        <v>8</v>
      </c>
      <c r="AE145" s="29" t="s">
        <v>8</v>
      </c>
      <c r="AF145" s="29" t="s">
        <v>8</v>
      </c>
      <c r="AG145" s="29" t="s">
        <v>8</v>
      </c>
      <c r="AH145" s="29" t="s">
        <v>8</v>
      </c>
      <c r="AI145" s="29" t="s">
        <v>8</v>
      </c>
      <c r="AJ145" s="29" t="s">
        <v>8</v>
      </c>
      <c r="AK145" s="29">
        <v>0</v>
      </c>
      <c r="AL145" s="29" t="s">
        <v>3767</v>
      </c>
      <c r="AM145" s="29" t="s">
        <v>3800</v>
      </c>
      <c r="AN145" s="29" t="s">
        <v>3801</v>
      </c>
      <c r="AO145" s="29" t="s">
        <v>3802</v>
      </c>
      <c r="AP145" s="29" t="s">
        <v>3803</v>
      </c>
    </row>
    <row r="146" spans="1:42" s="29" customFormat="1" x14ac:dyDescent="0.25">
      <c r="A146" s="29" t="s">
        <v>3804</v>
      </c>
      <c r="B146" s="29">
        <v>310410941179965</v>
      </c>
      <c r="C146" s="29">
        <v>8.9014103279411708E+19</v>
      </c>
      <c r="D146" s="29">
        <v>353118083625148</v>
      </c>
      <c r="E146" s="29">
        <v>8</v>
      </c>
      <c r="F146" s="29">
        <v>1241</v>
      </c>
      <c r="G146" s="29">
        <v>1241</v>
      </c>
      <c r="H146" s="29" t="s">
        <v>3805</v>
      </c>
      <c r="I146" s="29" t="s">
        <v>3806</v>
      </c>
      <c r="J146" s="29" t="s">
        <v>3807</v>
      </c>
      <c r="K146" s="29" t="s">
        <v>8</v>
      </c>
      <c r="L146" s="29" t="s">
        <v>8</v>
      </c>
      <c r="M146" s="29" t="s">
        <v>8</v>
      </c>
      <c r="N146" s="29">
        <v>7</v>
      </c>
      <c r="O146" s="29">
        <v>100</v>
      </c>
      <c r="P146" s="29">
        <v>700</v>
      </c>
      <c r="Q146" s="29">
        <v>3</v>
      </c>
      <c r="R146" s="29">
        <v>4</v>
      </c>
      <c r="S146" s="29">
        <v>2</v>
      </c>
      <c r="T146" s="29" t="s">
        <v>19655</v>
      </c>
      <c r="U146" s="29">
        <v>7</v>
      </c>
      <c r="V146" s="29">
        <v>10</v>
      </c>
      <c r="W146" s="29">
        <v>70</v>
      </c>
      <c r="X146" s="29">
        <v>3</v>
      </c>
      <c r="Y146" s="29">
        <v>2</v>
      </c>
      <c r="Z146" s="29">
        <v>0</v>
      </c>
      <c r="AA146" s="29" t="s">
        <v>19527</v>
      </c>
      <c r="AB146" s="29">
        <v>0</v>
      </c>
      <c r="AC146" s="29" t="s">
        <v>8</v>
      </c>
      <c r="AD146" s="29" t="s">
        <v>8</v>
      </c>
      <c r="AE146" s="29" t="s">
        <v>8</v>
      </c>
      <c r="AF146" s="29" t="s">
        <v>8</v>
      </c>
      <c r="AG146" s="29" t="s">
        <v>8</v>
      </c>
      <c r="AH146" s="29" t="s">
        <v>8</v>
      </c>
      <c r="AI146" s="29" t="s">
        <v>8</v>
      </c>
      <c r="AJ146" s="29" t="s">
        <v>8</v>
      </c>
      <c r="AK146" s="29">
        <v>0</v>
      </c>
      <c r="AL146" s="29" t="s">
        <v>3767</v>
      </c>
      <c r="AM146" s="29" t="s">
        <v>3808</v>
      </c>
      <c r="AN146" s="29" t="s">
        <v>3809</v>
      </c>
      <c r="AO146" s="29" t="s">
        <v>3810</v>
      </c>
      <c r="AP146" s="29" t="s">
        <v>3811</v>
      </c>
    </row>
    <row r="147" spans="1:42" s="29" customFormat="1" x14ac:dyDescent="0.25">
      <c r="A147" s="29" t="s">
        <v>3812</v>
      </c>
      <c r="B147" s="29">
        <v>310410941179965</v>
      </c>
      <c r="C147" s="29">
        <v>8.9014103279411708E+19</v>
      </c>
      <c r="D147" s="29">
        <v>353118083625148</v>
      </c>
      <c r="E147" s="29">
        <v>8</v>
      </c>
      <c r="F147" s="29">
        <v>1244</v>
      </c>
      <c r="G147" s="29">
        <v>1244</v>
      </c>
      <c r="H147" s="29" t="s">
        <v>3813</v>
      </c>
      <c r="I147" s="29" t="s">
        <v>3814</v>
      </c>
      <c r="J147" s="29" t="s">
        <v>3815</v>
      </c>
      <c r="K147" s="29" t="s">
        <v>8</v>
      </c>
      <c r="L147" s="29" t="s">
        <v>8</v>
      </c>
      <c r="M147" s="29" t="s">
        <v>8</v>
      </c>
      <c r="N147" s="29">
        <v>7</v>
      </c>
      <c r="O147" s="29">
        <v>100</v>
      </c>
      <c r="P147" s="29">
        <v>700</v>
      </c>
      <c r="Q147" s="29">
        <v>3</v>
      </c>
      <c r="R147" s="29">
        <v>49</v>
      </c>
      <c r="S147" s="29">
        <v>39</v>
      </c>
      <c r="T147" s="29" t="s">
        <v>19562</v>
      </c>
      <c r="U147" s="29">
        <v>7</v>
      </c>
      <c r="V147" s="29">
        <v>10</v>
      </c>
      <c r="W147" s="29">
        <v>70</v>
      </c>
      <c r="X147" s="29">
        <v>3</v>
      </c>
      <c r="Y147" s="29">
        <v>36</v>
      </c>
      <c r="Z147" s="29">
        <v>6</v>
      </c>
      <c r="AA147" s="29" t="s">
        <v>19656</v>
      </c>
      <c r="AB147" s="29">
        <v>0</v>
      </c>
      <c r="AC147" s="29" t="s">
        <v>8</v>
      </c>
      <c r="AD147" s="29" t="s">
        <v>8</v>
      </c>
      <c r="AE147" s="29" t="s">
        <v>8</v>
      </c>
      <c r="AF147" s="29" t="s">
        <v>8</v>
      </c>
      <c r="AG147" s="29" t="s">
        <v>8</v>
      </c>
      <c r="AH147" s="29" t="s">
        <v>8</v>
      </c>
      <c r="AI147" s="29" t="s">
        <v>8</v>
      </c>
      <c r="AJ147" s="29" t="s">
        <v>8</v>
      </c>
      <c r="AK147" s="29">
        <v>0</v>
      </c>
      <c r="AL147" s="29" t="s">
        <v>3767</v>
      </c>
      <c r="AM147" s="29" t="s">
        <v>3816</v>
      </c>
      <c r="AN147" s="29" t="s">
        <v>3817</v>
      </c>
      <c r="AO147" s="29" t="s">
        <v>3818</v>
      </c>
      <c r="AP147" s="29" t="s">
        <v>3819</v>
      </c>
    </row>
    <row r="148" spans="1:42" s="29" customFormat="1" x14ac:dyDescent="0.25">
      <c r="A148" s="29" t="s">
        <v>3820</v>
      </c>
      <c r="B148" s="29">
        <v>310410928944346</v>
      </c>
      <c r="C148" s="29">
        <v>8.9014103279289401E+19</v>
      </c>
      <c r="D148" s="29">
        <v>353118081565833</v>
      </c>
      <c r="E148" s="29">
        <v>3</v>
      </c>
      <c r="F148" s="29">
        <v>1140</v>
      </c>
      <c r="G148" s="29">
        <v>1140</v>
      </c>
      <c r="H148" s="29" t="s">
        <v>3821</v>
      </c>
      <c r="I148" s="29" t="s">
        <v>3822</v>
      </c>
      <c r="J148" s="29" t="s">
        <v>3823</v>
      </c>
      <c r="K148" s="29" t="s">
        <v>8</v>
      </c>
      <c r="L148" s="29" t="s">
        <v>8</v>
      </c>
      <c r="M148" s="29" t="s">
        <v>8</v>
      </c>
      <c r="N148" s="29">
        <v>7</v>
      </c>
      <c r="O148" s="29">
        <v>100</v>
      </c>
      <c r="P148" s="29">
        <v>700</v>
      </c>
      <c r="Q148" s="29">
        <v>1</v>
      </c>
      <c r="R148" s="29" t="s">
        <v>8</v>
      </c>
      <c r="S148" s="29" t="s">
        <v>8</v>
      </c>
      <c r="T148" s="29" t="s">
        <v>8</v>
      </c>
      <c r="U148" s="29">
        <v>7</v>
      </c>
      <c r="V148" s="29">
        <v>10</v>
      </c>
      <c r="W148" s="29">
        <v>70</v>
      </c>
      <c r="X148" s="29">
        <v>3</v>
      </c>
      <c r="Y148" s="29">
        <v>49</v>
      </c>
      <c r="Z148" s="29">
        <v>39</v>
      </c>
      <c r="AA148" s="29" t="s">
        <v>19562</v>
      </c>
      <c r="AB148" s="29">
        <v>0</v>
      </c>
      <c r="AC148" s="29" t="s">
        <v>8</v>
      </c>
      <c r="AD148" s="29" t="s">
        <v>8</v>
      </c>
      <c r="AE148" s="29" t="s">
        <v>8</v>
      </c>
      <c r="AF148" s="29" t="s">
        <v>8</v>
      </c>
      <c r="AG148" s="29" t="s">
        <v>8</v>
      </c>
      <c r="AH148" s="29" t="s">
        <v>8</v>
      </c>
      <c r="AI148" s="29" t="s">
        <v>8</v>
      </c>
      <c r="AJ148" s="29" t="s">
        <v>8</v>
      </c>
      <c r="AK148" s="29">
        <v>0</v>
      </c>
      <c r="AL148" s="29" t="s">
        <v>2009</v>
      </c>
      <c r="AM148" s="29" t="s">
        <v>3824</v>
      </c>
      <c r="AN148" s="29" t="s">
        <v>3825</v>
      </c>
      <c r="AO148" s="29" t="s">
        <v>3826</v>
      </c>
      <c r="AP148" s="29" t="s">
        <v>3827</v>
      </c>
    </row>
    <row r="149" spans="1:42" s="29" customFormat="1" x14ac:dyDescent="0.25">
      <c r="A149" s="29" t="s">
        <v>3828</v>
      </c>
      <c r="B149" s="29">
        <v>310410941179965</v>
      </c>
      <c r="C149" s="29">
        <v>8.9014103279411708E+19</v>
      </c>
      <c r="D149" s="29">
        <v>353118083625148</v>
      </c>
      <c r="E149" s="29">
        <v>10</v>
      </c>
      <c r="F149" s="29">
        <v>1245</v>
      </c>
      <c r="G149" s="29">
        <v>1245</v>
      </c>
      <c r="H149" s="29" t="s">
        <v>3829</v>
      </c>
      <c r="I149" s="29" t="s">
        <v>3830</v>
      </c>
      <c r="J149" s="29" t="s">
        <v>3831</v>
      </c>
      <c r="K149" s="29" t="s">
        <v>8</v>
      </c>
      <c r="L149" s="29" t="s">
        <v>19657</v>
      </c>
      <c r="M149" s="29" t="s">
        <v>8</v>
      </c>
      <c r="N149" s="29">
        <v>7</v>
      </c>
      <c r="O149" s="29">
        <v>10</v>
      </c>
      <c r="P149" s="29">
        <v>70</v>
      </c>
      <c r="Q149" s="29">
        <v>3</v>
      </c>
      <c r="R149" s="29">
        <v>14</v>
      </c>
      <c r="S149" s="29">
        <v>0</v>
      </c>
      <c r="T149" s="29" t="s">
        <v>19658</v>
      </c>
      <c r="U149" s="29">
        <v>7</v>
      </c>
      <c r="V149" s="29">
        <v>1</v>
      </c>
      <c r="W149" s="29">
        <v>7</v>
      </c>
      <c r="X149" s="29">
        <v>3</v>
      </c>
      <c r="Y149" s="29">
        <v>0</v>
      </c>
      <c r="Z149" s="29">
        <v>3</v>
      </c>
      <c r="AA149" s="29" t="s">
        <v>19626</v>
      </c>
      <c r="AB149" s="29">
        <v>1</v>
      </c>
      <c r="AC149" s="29">
        <v>6</v>
      </c>
      <c r="AD149" s="29">
        <v>1</v>
      </c>
      <c r="AE149" s="29">
        <v>6</v>
      </c>
      <c r="AF149" s="29">
        <v>3</v>
      </c>
      <c r="AG149" s="29">
        <v>0</v>
      </c>
      <c r="AH149" s="29">
        <v>0</v>
      </c>
      <c r="AI149" s="29" t="s">
        <v>19507</v>
      </c>
      <c r="AJ149" s="29" t="s">
        <v>8</v>
      </c>
      <c r="AK149" s="29">
        <v>0</v>
      </c>
      <c r="AL149" s="29" t="s">
        <v>3767</v>
      </c>
      <c r="AM149" s="29" t="s">
        <v>3832</v>
      </c>
      <c r="AN149" s="29" t="s">
        <v>3833</v>
      </c>
      <c r="AO149" s="29" t="s">
        <v>3834</v>
      </c>
      <c r="AP149" s="29" t="s">
        <v>3835</v>
      </c>
    </row>
    <row r="150" spans="1:42" s="29" customFormat="1" x14ac:dyDescent="0.25">
      <c r="A150" s="29" t="s">
        <v>3836</v>
      </c>
      <c r="B150" s="29">
        <v>310410928944346</v>
      </c>
      <c r="C150" s="29">
        <v>8.9014103279289401E+19</v>
      </c>
      <c r="D150" s="29">
        <v>353118081565833</v>
      </c>
      <c r="E150" s="29">
        <v>3</v>
      </c>
      <c r="F150" s="29">
        <v>1141</v>
      </c>
      <c r="G150" s="29">
        <v>1141</v>
      </c>
      <c r="H150" s="29" t="s">
        <v>3837</v>
      </c>
      <c r="I150" s="29" t="s">
        <v>3838</v>
      </c>
      <c r="J150" s="29" t="s">
        <v>3839</v>
      </c>
      <c r="K150" s="29" t="s">
        <v>8</v>
      </c>
      <c r="L150" s="29" t="s">
        <v>8</v>
      </c>
      <c r="M150" s="29" t="s">
        <v>8</v>
      </c>
      <c r="N150" s="29">
        <v>7</v>
      </c>
      <c r="O150" s="29">
        <v>100</v>
      </c>
      <c r="P150" s="29">
        <v>700</v>
      </c>
      <c r="Q150" s="29">
        <v>3</v>
      </c>
      <c r="R150" s="29">
        <v>49</v>
      </c>
      <c r="S150" s="29">
        <v>47</v>
      </c>
      <c r="T150" s="29" t="s">
        <v>19627</v>
      </c>
      <c r="U150" s="29">
        <v>7</v>
      </c>
      <c r="V150" s="29">
        <v>10</v>
      </c>
      <c r="W150" s="29">
        <v>70</v>
      </c>
      <c r="X150" s="29">
        <v>3</v>
      </c>
      <c r="Y150" s="29">
        <v>49</v>
      </c>
      <c r="Z150" s="29">
        <v>29</v>
      </c>
      <c r="AA150" s="29" t="s">
        <v>19513</v>
      </c>
      <c r="AB150" s="29">
        <v>0</v>
      </c>
      <c r="AC150" s="29" t="s">
        <v>8</v>
      </c>
      <c r="AD150" s="29" t="s">
        <v>8</v>
      </c>
      <c r="AE150" s="29" t="s">
        <v>8</v>
      </c>
      <c r="AF150" s="29" t="s">
        <v>8</v>
      </c>
      <c r="AG150" s="29" t="s">
        <v>8</v>
      </c>
      <c r="AH150" s="29" t="s">
        <v>8</v>
      </c>
      <c r="AI150" s="29" t="s">
        <v>8</v>
      </c>
      <c r="AJ150" s="29" t="s">
        <v>8</v>
      </c>
      <c r="AK150" s="29">
        <v>0</v>
      </c>
      <c r="AL150" s="29" t="s">
        <v>2009</v>
      </c>
      <c r="AM150" s="29" t="s">
        <v>3840</v>
      </c>
      <c r="AN150" s="29" t="s">
        <v>3841</v>
      </c>
      <c r="AO150" s="29" t="s">
        <v>3842</v>
      </c>
      <c r="AP150" s="29" t="s">
        <v>3843</v>
      </c>
    </row>
    <row r="151" spans="1:42" s="29" customFormat="1" x14ac:dyDescent="0.25">
      <c r="A151" s="29" t="s">
        <v>3844</v>
      </c>
      <c r="B151" s="29">
        <v>310410941179965</v>
      </c>
      <c r="C151" s="29">
        <v>8.9014103279411708E+19</v>
      </c>
      <c r="D151" s="29">
        <v>353118083625148</v>
      </c>
      <c r="E151" s="29">
        <v>10</v>
      </c>
      <c r="F151" s="29">
        <v>1246</v>
      </c>
      <c r="G151" s="29">
        <v>1246</v>
      </c>
      <c r="H151" s="29" t="s">
        <v>3845</v>
      </c>
      <c r="I151" s="29" t="s">
        <v>3846</v>
      </c>
      <c r="J151" s="29" t="s">
        <v>3847</v>
      </c>
      <c r="K151" s="29" t="s">
        <v>8</v>
      </c>
      <c r="L151" s="29" t="s">
        <v>19659</v>
      </c>
      <c r="M151" s="29" t="s">
        <v>8</v>
      </c>
      <c r="N151" s="29">
        <v>7</v>
      </c>
      <c r="O151" s="29">
        <v>10</v>
      </c>
      <c r="P151" s="29">
        <v>70</v>
      </c>
      <c r="Q151" s="29">
        <v>3</v>
      </c>
      <c r="R151" s="29">
        <v>11</v>
      </c>
      <c r="S151" s="29">
        <v>0</v>
      </c>
      <c r="T151" s="29" t="s">
        <v>19551</v>
      </c>
      <c r="U151" s="29">
        <v>7</v>
      </c>
      <c r="V151" s="29">
        <v>1</v>
      </c>
      <c r="W151" s="29">
        <v>7</v>
      </c>
      <c r="X151" s="29">
        <v>3</v>
      </c>
      <c r="Y151" s="29">
        <v>2</v>
      </c>
      <c r="Z151" s="29">
        <v>0</v>
      </c>
      <c r="AA151" s="29" t="s">
        <v>19527</v>
      </c>
      <c r="AB151" s="29">
        <v>1</v>
      </c>
      <c r="AC151" s="29">
        <v>6</v>
      </c>
      <c r="AD151" s="29">
        <v>1</v>
      </c>
      <c r="AE151" s="29">
        <v>6</v>
      </c>
      <c r="AF151" s="29">
        <v>3</v>
      </c>
      <c r="AG151" s="29">
        <v>1</v>
      </c>
      <c r="AH151" s="29">
        <v>0</v>
      </c>
      <c r="AI151" s="29" t="s">
        <v>19161</v>
      </c>
      <c r="AJ151" s="29" t="s">
        <v>8</v>
      </c>
      <c r="AK151" s="29">
        <v>0</v>
      </c>
      <c r="AL151" s="29" t="s">
        <v>3767</v>
      </c>
      <c r="AM151" s="29" t="s">
        <v>3848</v>
      </c>
      <c r="AN151" s="29" t="s">
        <v>3849</v>
      </c>
      <c r="AO151" s="29" t="s">
        <v>3850</v>
      </c>
      <c r="AP151" s="29" t="s">
        <v>3843</v>
      </c>
    </row>
    <row r="152" spans="1:42" s="29" customFormat="1" x14ac:dyDescent="0.25">
      <c r="A152" s="29" t="s">
        <v>3851</v>
      </c>
      <c r="B152" s="29">
        <v>310410941179965</v>
      </c>
      <c r="C152" s="29">
        <v>8.9014103279411708E+19</v>
      </c>
      <c r="D152" s="29">
        <v>353118083625148</v>
      </c>
      <c r="E152" s="29">
        <v>9</v>
      </c>
      <c r="F152" s="29">
        <v>1256</v>
      </c>
      <c r="G152" s="29">
        <v>1256</v>
      </c>
      <c r="H152" s="29" t="s">
        <v>3852</v>
      </c>
      <c r="I152" s="29" t="s">
        <v>3853</v>
      </c>
      <c r="J152" s="29" t="s">
        <v>3854</v>
      </c>
      <c r="K152" s="29" t="s">
        <v>8</v>
      </c>
      <c r="L152" s="29" t="s">
        <v>8</v>
      </c>
      <c r="M152" s="29" t="s">
        <v>8</v>
      </c>
      <c r="N152" s="29">
        <v>7</v>
      </c>
      <c r="O152" s="29">
        <v>100</v>
      </c>
      <c r="P152" s="29">
        <v>700</v>
      </c>
      <c r="Q152" s="29">
        <v>3</v>
      </c>
      <c r="R152" s="29">
        <v>8</v>
      </c>
      <c r="S152" s="29">
        <v>3</v>
      </c>
      <c r="T152" s="29" t="s">
        <v>19660</v>
      </c>
      <c r="U152" s="29">
        <v>7</v>
      </c>
      <c r="V152" s="29">
        <v>10</v>
      </c>
      <c r="W152" s="29">
        <v>70</v>
      </c>
      <c r="X152" s="29">
        <v>3</v>
      </c>
      <c r="Y152" s="29">
        <v>0</v>
      </c>
      <c r="Z152" s="29">
        <v>0</v>
      </c>
      <c r="AA152" s="29" t="s">
        <v>19507</v>
      </c>
      <c r="AB152" s="29">
        <v>0</v>
      </c>
      <c r="AC152" s="29" t="s">
        <v>8</v>
      </c>
      <c r="AD152" s="29" t="s">
        <v>8</v>
      </c>
      <c r="AE152" s="29" t="s">
        <v>8</v>
      </c>
      <c r="AF152" s="29" t="s">
        <v>8</v>
      </c>
      <c r="AG152" s="29" t="s">
        <v>8</v>
      </c>
      <c r="AH152" s="29" t="s">
        <v>8</v>
      </c>
      <c r="AI152" s="29" t="s">
        <v>8</v>
      </c>
      <c r="AJ152" s="29" t="s">
        <v>8</v>
      </c>
      <c r="AK152" s="29">
        <v>0</v>
      </c>
      <c r="AL152" s="29" t="s">
        <v>2000</v>
      </c>
      <c r="AM152" s="29" t="s">
        <v>3855</v>
      </c>
      <c r="AN152" s="29" t="s">
        <v>3856</v>
      </c>
      <c r="AO152" s="29" t="s">
        <v>3857</v>
      </c>
      <c r="AP152" s="29" t="s">
        <v>3858</v>
      </c>
    </row>
    <row r="153" spans="1:42" s="29" customFormat="1" x14ac:dyDescent="0.25">
      <c r="A153" s="29" t="s">
        <v>3859</v>
      </c>
      <c r="B153" s="29">
        <v>310410928944346</v>
      </c>
      <c r="C153" s="29">
        <v>8.9014103279289401E+19</v>
      </c>
      <c r="D153" s="29">
        <v>353118081565833</v>
      </c>
      <c r="E153" s="29">
        <v>8</v>
      </c>
      <c r="F153" s="29">
        <v>1142</v>
      </c>
      <c r="G153" s="29">
        <v>1142</v>
      </c>
      <c r="H153" s="29" t="s">
        <v>3860</v>
      </c>
      <c r="I153" s="29" t="s">
        <v>3861</v>
      </c>
      <c r="J153" s="29" t="s">
        <v>3862</v>
      </c>
      <c r="K153" s="29" t="s">
        <v>8</v>
      </c>
      <c r="L153" s="29" t="s">
        <v>8</v>
      </c>
      <c r="M153" s="29" t="s">
        <v>8</v>
      </c>
      <c r="N153" s="29">
        <v>7</v>
      </c>
      <c r="O153" s="29">
        <v>100</v>
      </c>
      <c r="P153" s="29">
        <v>700</v>
      </c>
      <c r="Q153" s="29">
        <v>3</v>
      </c>
      <c r="R153" s="29">
        <v>32</v>
      </c>
      <c r="S153" s="29">
        <v>6</v>
      </c>
      <c r="T153" s="29" t="s">
        <v>19514</v>
      </c>
      <c r="U153" s="29">
        <v>7</v>
      </c>
      <c r="V153" s="29">
        <v>10</v>
      </c>
      <c r="W153" s="29">
        <v>70</v>
      </c>
      <c r="X153" s="29">
        <v>3</v>
      </c>
      <c r="Y153" s="29">
        <v>6</v>
      </c>
      <c r="Z153" s="29">
        <v>2</v>
      </c>
      <c r="AA153" s="29" t="s">
        <v>19661</v>
      </c>
      <c r="AB153" s="29">
        <v>0</v>
      </c>
      <c r="AC153" s="29" t="s">
        <v>8</v>
      </c>
      <c r="AD153" s="29" t="s">
        <v>8</v>
      </c>
      <c r="AE153" s="29" t="s">
        <v>8</v>
      </c>
      <c r="AF153" s="29" t="s">
        <v>8</v>
      </c>
      <c r="AG153" s="29" t="s">
        <v>8</v>
      </c>
      <c r="AH153" s="29" t="s">
        <v>8</v>
      </c>
      <c r="AI153" s="29" t="s">
        <v>8</v>
      </c>
      <c r="AJ153" s="29" t="s">
        <v>8</v>
      </c>
      <c r="AK153" s="29">
        <v>0</v>
      </c>
      <c r="AL153" s="29" t="s">
        <v>2009</v>
      </c>
      <c r="AM153" s="29" t="s">
        <v>3863</v>
      </c>
      <c r="AN153" s="29" t="s">
        <v>3864</v>
      </c>
      <c r="AO153" s="29" t="s">
        <v>3865</v>
      </c>
      <c r="AP153" s="29" t="s">
        <v>3866</v>
      </c>
    </row>
    <row r="154" spans="1:42" s="29" customFormat="1" x14ac:dyDescent="0.25">
      <c r="A154" s="29" t="s">
        <v>3867</v>
      </c>
      <c r="B154" s="29">
        <v>310410941179965</v>
      </c>
      <c r="C154" s="29">
        <v>8.9014103279411708E+19</v>
      </c>
      <c r="D154" s="29">
        <v>353118083625148</v>
      </c>
      <c r="E154" s="29">
        <v>9</v>
      </c>
      <c r="F154" s="29">
        <v>1257</v>
      </c>
      <c r="G154" s="29">
        <v>1257</v>
      </c>
      <c r="H154" s="29" t="s">
        <v>3868</v>
      </c>
      <c r="I154" s="29" t="s">
        <v>3869</v>
      </c>
      <c r="J154" s="29" t="s">
        <v>3870</v>
      </c>
      <c r="K154" s="29" t="s">
        <v>8</v>
      </c>
      <c r="L154" s="29" t="s">
        <v>8</v>
      </c>
      <c r="M154" s="29" t="s">
        <v>8</v>
      </c>
      <c r="N154" s="29">
        <v>7</v>
      </c>
      <c r="O154" s="29">
        <v>100</v>
      </c>
      <c r="P154" s="29">
        <v>700</v>
      </c>
      <c r="Q154" s="29">
        <v>3</v>
      </c>
      <c r="R154" s="29">
        <v>14</v>
      </c>
      <c r="S154" s="29">
        <v>2</v>
      </c>
      <c r="T154" s="29" t="s">
        <v>19662</v>
      </c>
      <c r="U154" s="29">
        <v>7</v>
      </c>
      <c r="V154" s="29">
        <v>10</v>
      </c>
      <c r="W154" s="29">
        <v>70</v>
      </c>
      <c r="X154" s="29">
        <v>3</v>
      </c>
      <c r="Y154" s="29">
        <v>6</v>
      </c>
      <c r="Z154" s="29">
        <v>2</v>
      </c>
      <c r="AA154" s="29" t="s">
        <v>19661</v>
      </c>
      <c r="AB154" s="29">
        <v>0</v>
      </c>
      <c r="AC154" s="29" t="s">
        <v>8</v>
      </c>
      <c r="AD154" s="29" t="s">
        <v>8</v>
      </c>
      <c r="AE154" s="29" t="s">
        <v>8</v>
      </c>
      <c r="AF154" s="29" t="s">
        <v>8</v>
      </c>
      <c r="AG154" s="29" t="s">
        <v>8</v>
      </c>
      <c r="AH154" s="29" t="s">
        <v>8</v>
      </c>
      <c r="AI154" s="29" t="s">
        <v>8</v>
      </c>
      <c r="AJ154" s="29" t="s">
        <v>8</v>
      </c>
      <c r="AK154" s="29">
        <v>0</v>
      </c>
      <c r="AL154" s="29" t="s">
        <v>2000</v>
      </c>
      <c r="AM154" s="29" t="s">
        <v>3871</v>
      </c>
      <c r="AN154" s="29" t="s">
        <v>3872</v>
      </c>
      <c r="AO154" s="29" t="s">
        <v>3873</v>
      </c>
      <c r="AP154" s="29" t="s">
        <v>3866</v>
      </c>
    </row>
    <row r="155" spans="1:42" s="29" customFormat="1" x14ac:dyDescent="0.25">
      <c r="A155" s="29" t="s">
        <v>3874</v>
      </c>
      <c r="B155" s="29">
        <v>310410941179965</v>
      </c>
      <c r="C155" s="29">
        <v>8.9014103279411708E+19</v>
      </c>
      <c r="D155" s="29">
        <v>353118083625148</v>
      </c>
      <c r="E155" s="29">
        <v>9</v>
      </c>
      <c r="F155" s="29">
        <v>1258</v>
      </c>
      <c r="G155" s="29">
        <v>1258</v>
      </c>
      <c r="H155" s="29" t="s">
        <v>3875</v>
      </c>
      <c r="I155" s="29" t="s">
        <v>3876</v>
      </c>
      <c r="J155" s="29" t="s">
        <v>3877</v>
      </c>
      <c r="K155" s="29" t="s">
        <v>8</v>
      </c>
      <c r="L155" s="29" t="s">
        <v>8</v>
      </c>
      <c r="M155" s="29" t="s">
        <v>8</v>
      </c>
      <c r="N155" s="29">
        <v>7</v>
      </c>
      <c r="O155" s="29">
        <v>100</v>
      </c>
      <c r="P155" s="29">
        <v>700</v>
      </c>
      <c r="Q155" s="29">
        <v>1</v>
      </c>
      <c r="R155" s="29" t="s">
        <v>8</v>
      </c>
      <c r="S155" s="29" t="s">
        <v>8</v>
      </c>
      <c r="T155" s="29" t="s">
        <v>8</v>
      </c>
      <c r="U155" s="29">
        <v>7</v>
      </c>
      <c r="V155" s="29">
        <v>10</v>
      </c>
      <c r="W155" s="29">
        <v>70</v>
      </c>
      <c r="X155" s="29">
        <v>3</v>
      </c>
      <c r="Y155" s="29">
        <v>49</v>
      </c>
      <c r="Z155" s="29">
        <v>32</v>
      </c>
      <c r="AA155" s="29" t="s">
        <v>19564</v>
      </c>
      <c r="AB155" s="29">
        <v>0</v>
      </c>
      <c r="AC155" s="29" t="s">
        <v>8</v>
      </c>
      <c r="AD155" s="29" t="s">
        <v>8</v>
      </c>
      <c r="AE155" s="29" t="s">
        <v>8</v>
      </c>
      <c r="AF155" s="29" t="s">
        <v>8</v>
      </c>
      <c r="AG155" s="29" t="s">
        <v>8</v>
      </c>
      <c r="AH155" s="29" t="s">
        <v>8</v>
      </c>
      <c r="AI155" s="29" t="s">
        <v>8</v>
      </c>
      <c r="AJ155" s="29" t="s">
        <v>8</v>
      </c>
      <c r="AK155" s="29">
        <v>0</v>
      </c>
      <c r="AL155" s="29" t="s">
        <v>3767</v>
      </c>
      <c r="AM155" s="29" t="s">
        <v>3878</v>
      </c>
      <c r="AN155" s="29" t="s">
        <v>3879</v>
      </c>
      <c r="AO155" s="29" t="s">
        <v>3880</v>
      </c>
      <c r="AP155" s="29" t="s">
        <v>3881</v>
      </c>
    </row>
    <row r="156" spans="1:42" s="29" customFormat="1" x14ac:dyDescent="0.25">
      <c r="A156" s="29" t="s">
        <v>3882</v>
      </c>
      <c r="B156" s="29">
        <v>310410941179965</v>
      </c>
      <c r="C156" s="29">
        <v>8.9014103279411708E+19</v>
      </c>
      <c r="D156" s="29">
        <v>353118083625148</v>
      </c>
      <c r="E156" s="29">
        <v>1</v>
      </c>
      <c r="F156" s="29">
        <v>1259</v>
      </c>
      <c r="G156" s="29">
        <v>1259</v>
      </c>
      <c r="H156" s="29" t="s">
        <v>3883</v>
      </c>
      <c r="I156" s="29" t="s">
        <v>3884</v>
      </c>
      <c r="J156" s="29" t="s">
        <v>3885</v>
      </c>
      <c r="K156" s="29" t="s">
        <v>8</v>
      </c>
      <c r="L156" s="29" t="s">
        <v>8</v>
      </c>
      <c r="M156" s="29" t="s">
        <v>8</v>
      </c>
      <c r="N156" s="29">
        <v>4</v>
      </c>
      <c r="O156" s="29">
        <v>1</v>
      </c>
      <c r="P156" s="29">
        <v>4</v>
      </c>
      <c r="Q156" s="29">
        <v>3</v>
      </c>
      <c r="R156" s="29">
        <v>34</v>
      </c>
      <c r="S156" s="29">
        <v>7</v>
      </c>
      <c r="T156" s="29" t="s">
        <v>19663</v>
      </c>
      <c r="U156" s="29">
        <v>3</v>
      </c>
      <c r="V156" s="29">
        <v>1</v>
      </c>
      <c r="W156" s="29">
        <v>3</v>
      </c>
      <c r="X156" s="29">
        <v>3</v>
      </c>
      <c r="Y156" s="29">
        <v>10</v>
      </c>
      <c r="Z156" s="29">
        <v>0</v>
      </c>
      <c r="AA156" s="29" t="s">
        <v>19534</v>
      </c>
      <c r="AB156" s="29">
        <v>0</v>
      </c>
      <c r="AC156" s="29" t="s">
        <v>8</v>
      </c>
      <c r="AD156" s="29" t="s">
        <v>8</v>
      </c>
      <c r="AE156" s="29" t="s">
        <v>8</v>
      </c>
      <c r="AF156" s="29" t="s">
        <v>8</v>
      </c>
      <c r="AG156" s="29" t="s">
        <v>8</v>
      </c>
      <c r="AH156" s="29" t="s">
        <v>8</v>
      </c>
      <c r="AI156" s="29" t="s">
        <v>8</v>
      </c>
      <c r="AJ156" s="29" t="s">
        <v>8</v>
      </c>
      <c r="AK156" s="29">
        <v>0</v>
      </c>
      <c r="AL156" s="29" t="s">
        <v>3767</v>
      </c>
      <c r="AM156" s="29" t="s">
        <v>3886</v>
      </c>
      <c r="AN156" s="29" t="s">
        <v>3887</v>
      </c>
      <c r="AO156" s="29" t="s">
        <v>3888</v>
      </c>
      <c r="AP156" s="29" t="s">
        <v>3889</v>
      </c>
    </row>
    <row r="157" spans="1:42" s="29" customFormat="1" x14ac:dyDescent="0.25">
      <c r="A157" s="29" t="s">
        <v>3890</v>
      </c>
      <c r="B157" s="29">
        <v>310410941179965</v>
      </c>
      <c r="C157" s="29">
        <v>8.9014103279411708E+19</v>
      </c>
      <c r="D157" s="29">
        <v>353118083625148</v>
      </c>
      <c r="E157" s="29">
        <v>1</v>
      </c>
      <c r="F157" s="29">
        <v>1260</v>
      </c>
      <c r="G157" s="29">
        <v>1260</v>
      </c>
      <c r="H157" s="29" t="s">
        <v>3891</v>
      </c>
      <c r="I157" s="29" t="s">
        <v>3892</v>
      </c>
      <c r="J157" s="29" t="s">
        <v>3893</v>
      </c>
      <c r="K157" s="29" t="s">
        <v>8</v>
      </c>
      <c r="L157" s="29" t="s">
        <v>8</v>
      </c>
      <c r="M157" s="29" t="s">
        <v>8</v>
      </c>
      <c r="N157" s="29">
        <v>4</v>
      </c>
      <c r="O157" s="29">
        <v>1</v>
      </c>
      <c r="P157" s="29">
        <v>4</v>
      </c>
      <c r="Q157" s="29">
        <v>3</v>
      </c>
      <c r="R157" s="29">
        <v>49</v>
      </c>
      <c r="S157" s="29">
        <v>33</v>
      </c>
      <c r="T157" s="29" t="s">
        <v>19664</v>
      </c>
      <c r="U157" s="29">
        <v>3</v>
      </c>
      <c r="V157" s="29">
        <v>1</v>
      </c>
      <c r="W157" s="29">
        <v>3</v>
      </c>
      <c r="X157" s="29">
        <v>3</v>
      </c>
      <c r="Y157" s="29">
        <v>37</v>
      </c>
      <c r="Z157" s="29">
        <v>2</v>
      </c>
      <c r="AA157" s="29" t="s">
        <v>19663</v>
      </c>
      <c r="AB157" s="29">
        <v>0</v>
      </c>
      <c r="AC157" s="29" t="s">
        <v>8</v>
      </c>
      <c r="AD157" s="29" t="s">
        <v>8</v>
      </c>
      <c r="AE157" s="29" t="s">
        <v>8</v>
      </c>
      <c r="AF157" s="29" t="s">
        <v>8</v>
      </c>
      <c r="AG157" s="29" t="s">
        <v>8</v>
      </c>
      <c r="AH157" s="29" t="s">
        <v>8</v>
      </c>
      <c r="AI157" s="29" t="s">
        <v>8</v>
      </c>
      <c r="AJ157" s="29" t="s">
        <v>8</v>
      </c>
      <c r="AK157" s="29">
        <v>0</v>
      </c>
      <c r="AL157" s="29" t="s">
        <v>3767</v>
      </c>
      <c r="AM157" s="29" t="s">
        <v>3894</v>
      </c>
      <c r="AN157" s="29" t="s">
        <v>3895</v>
      </c>
      <c r="AO157" s="29" t="s">
        <v>3896</v>
      </c>
      <c r="AP157" s="29" t="s">
        <v>3897</v>
      </c>
    </row>
    <row r="158" spans="1:42" s="29" customFormat="1" x14ac:dyDescent="0.25">
      <c r="A158" s="29" t="s">
        <v>3898</v>
      </c>
      <c r="B158" s="29">
        <v>310410941179965</v>
      </c>
      <c r="C158" s="29">
        <v>8.9014103279411708E+19</v>
      </c>
      <c r="D158" s="29">
        <v>353118083625148</v>
      </c>
      <c r="E158" s="29">
        <v>4</v>
      </c>
      <c r="F158" s="29">
        <v>1247</v>
      </c>
      <c r="G158" s="29">
        <v>1247</v>
      </c>
      <c r="H158" s="29" t="s">
        <v>3899</v>
      </c>
      <c r="I158" s="29" t="s">
        <v>3900</v>
      </c>
      <c r="J158" s="29" t="s">
        <v>3901</v>
      </c>
      <c r="K158" s="29" t="s">
        <v>8</v>
      </c>
      <c r="L158" s="29" t="s">
        <v>8</v>
      </c>
      <c r="M158" s="29" t="s">
        <v>8</v>
      </c>
      <c r="N158" s="29">
        <v>7</v>
      </c>
      <c r="O158" s="29">
        <v>10</v>
      </c>
      <c r="P158" s="29">
        <v>70</v>
      </c>
      <c r="Q158" s="29">
        <v>1</v>
      </c>
      <c r="R158" s="29" t="s">
        <v>8</v>
      </c>
      <c r="S158" s="29" t="s">
        <v>8</v>
      </c>
      <c r="T158" s="29" t="s">
        <v>8</v>
      </c>
      <c r="U158" s="29">
        <v>7</v>
      </c>
      <c r="V158" s="29">
        <v>1</v>
      </c>
      <c r="W158" s="29">
        <v>7</v>
      </c>
      <c r="X158" s="29">
        <v>1</v>
      </c>
      <c r="Y158" s="29" t="s">
        <v>8</v>
      </c>
      <c r="Z158" s="29" t="s">
        <v>8</v>
      </c>
      <c r="AA158" s="29" t="s">
        <v>8</v>
      </c>
      <c r="AB158" s="29">
        <v>1</v>
      </c>
      <c r="AC158" s="29">
        <v>6</v>
      </c>
      <c r="AD158" s="29">
        <v>1</v>
      </c>
      <c r="AE158" s="29">
        <v>6</v>
      </c>
      <c r="AF158" s="29">
        <v>1</v>
      </c>
      <c r="AG158" s="29" t="s">
        <v>8</v>
      </c>
      <c r="AH158" s="29" t="s">
        <v>8</v>
      </c>
      <c r="AI158" s="29" t="s">
        <v>8</v>
      </c>
      <c r="AJ158" s="29" t="s">
        <v>8</v>
      </c>
      <c r="AK158" s="29">
        <v>0</v>
      </c>
      <c r="AL158" s="29" t="s">
        <v>3767</v>
      </c>
      <c r="AM158" s="29" t="s">
        <v>3902</v>
      </c>
      <c r="AN158" s="29" t="s">
        <v>3903</v>
      </c>
      <c r="AO158" s="29" t="s">
        <v>3904</v>
      </c>
      <c r="AP158" s="29" t="s">
        <v>3905</v>
      </c>
    </row>
    <row r="159" spans="1:42" s="29" customFormat="1" x14ac:dyDescent="0.25">
      <c r="A159" s="29" t="s">
        <v>3906</v>
      </c>
      <c r="B159" s="29">
        <v>310410941179965</v>
      </c>
      <c r="C159" s="29">
        <v>8.9014103279411708E+19</v>
      </c>
      <c r="D159" s="29">
        <v>353118083625148</v>
      </c>
      <c r="E159" s="29">
        <v>4</v>
      </c>
      <c r="F159" s="29">
        <v>1248</v>
      </c>
      <c r="G159" s="29">
        <v>1248</v>
      </c>
      <c r="H159" s="29" t="s">
        <v>3907</v>
      </c>
      <c r="I159" s="29" t="s">
        <v>3908</v>
      </c>
      <c r="J159" s="29" t="s">
        <v>3909</v>
      </c>
      <c r="K159" s="29" t="s">
        <v>8</v>
      </c>
      <c r="L159" s="29" t="s">
        <v>8</v>
      </c>
      <c r="M159" s="29" t="s">
        <v>8</v>
      </c>
      <c r="N159" s="29">
        <v>7</v>
      </c>
      <c r="O159" s="29">
        <v>10</v>
      </c>
      <c r="P159" s="29">
        <v>70</v>
      </c>
      <c r="Q159" s="29">
        <v>1</v>
      </c>
      <c r="R159" s="29" t="s">
        <v>8</v>
      </c>
      <c r="S159" s="29" t="s">
        <v>8</v>
      </c>
      <c r="T159" s="29" t="s">
        <v>8</v>
      </c>
      <c r="U159" s="29">
        <v>7</v>
      </c>
      <c r="V159" s="29">
        <v>1</v>
      </c>
      <c r="W159" s="29">
        <v>7</v>
      </c>
      <c r="X159" s="29">
        <v>1</v>
      </c>
      <c r="Y159" s="29" t="s">
        <v>8</v>
      </c>
      <c r="Z159" s="29" t="s">
        <v>8</v>
      </c>
      <c r="AA159" s="29" t="s">
        <v>8</v>
      </c>
      <c r="AB159" s="29">
        <v>1</v>
      </c>
      <c r="AC159" s="29">
        <v>6</v>
      </c>
      <c r="AD159" s="29">
        <v>1</v>
      </c>
      <c r="AE159" s="29">
        <v>6</v>
      </c>
      <c r="AF159" s="29">
        <v>1</v>
      </c>
      <c r="AG159" s="29" t="s">
        <v>8</v>
      </c>
      <c r="AH159" s="29" t="s">
        <v>8</v>
      </c>
      <c r="AI159" s="29" t="s">
        <v>8</v>
      </c>
      <c r="AJ159" s="29" t="s">
        <v>8</v>
      </c>
      <c r="AK159" s="29">
        <v>0</v>
      </c>
      <c r="AL159" s="29" t="s">
        <v>3767</v>
      </c>
      <c r="AM159" s="29" t="s">
        <v>3910</v>
      </c>
      <c r="AN159" s="29" t="s">
        <v>3911</v>
      </c>
      <c r="AO159" s="29" t="s">
        <v>3912</v>
      </c>
      <c r="AP159" s="29" t="s">
        <v>3913</v>
      </c>
    </row>
    <row r="160" spans="1:42" s="29" customFormat="1" x14ac:dyDescent="0.25">
      <c r="A160" s="29" t="s">
        <v>3914</v>
      </c>
      <c r="B160" s="29">
        <v>310410941179965</v>
      </c>
      <c r="C160" s="29">
        <v>8.9014103279411708E+19</v>
      </c>
      <c r="D160" s="29">
        <v>353118083625148</v>
      </c>
      <c r="E160" s="29">
        <v>2</v>
      </c>
      <c r="F160" s="29">
        <v>1251</v>
      </c>
      <c r="G160" s="29">
        <v>1251</v>
      </c>
      <c r="H160" s="29" t="s">
        <v>3915</v>
      </c>
      <c r="I160" s="29" t="s">
        <v>3916</v>
      </c>
      <c r="J160" s="29" t="s">
        <v>3917</v>
      </c>
      <c r="K160" s="29" t="s">
        <v>19665</v>
      </c>
      <c r="L160" s="29" t="s">
        <v>8</v>
      </c>
      <c r="M160" s="29" t="s">
        <v>8</v>
      </c>
      <c r="N160" s="29">
        <v>7</v>
      </c>
      <c r="O160" s="29">
        <v>10</v>
      </c>
      <c r="P160" s="29">
        <v>70</v>
      </c>
      <c r="Q160" s="29">
        <v>3</v>
      </c>
      <c r="R160" s="29">
        <v>8</v>
      </c>
      <c r="S160" s="29">
        <v>1</v>
      </c>
      <c r="T160" s="29" t="s">
        <v>19641</v>
      </c>
      <c r="U160" s="29">
        <v>7</v>
      </c>
      <c r="V160" s="29">
        <v>1</v>
      </c>
      <c r="W160" s="29">
        <v>7</v>
      </c>
      <c r="X160" s="29">
        <v>3</v>
      </c>
      <c r="Y160" s="29">
        <v>0</v>
      </c>
      <c r="Z160" s="29">
        <v>0</v>
      </c>
      <c r="AA160" s="29" t="s">
        <v>19507</v>
      </c>
      <c r="AB160" s="29">
        <v>1</v>
      </c>
      <c r="AC160" s="29">
        <v>6</v>
      </c>
      <c r="AD160" s="29">
        <v>1</v>
      </c>
      <c r="AE160" s="29">
        <v>6</v>
      </c>
      <c r="AF160" s="29">
        <v>3</v>
      </c>
      <c r="AG160" s="29">
        <v>0</v>
      </c>
      <c r="AH160" s="29">
        <v>0</v>
      </c>
      <c r="AI160" s="29" t="s">
        <v>19507</v>
      </c>
      <c r="AJ160" s="29" t="s">
        <v>8</v>
      </c>
      <c r="AK160" s="29">
        <v>0</v>
      </c>
      <c r="AL160" s="29" t="s">
        <v>3767</v>
      </c>
      <c r="AM160" s="29" t="s">
        <v>3918</v>
      </c>
      <c r="AN160" s="29" t="s">
        <v>3919</v>
      </c>
      <c r="AO160" s="29" t="s">
        <v>3920</v>
      </c>
      <c r="AP160" s="29" t="s">
        <v>3921</v>
      </c>
    </row>
    <row r="161" spans="1:42" s="29" customFormat="1" x14ac:dyDescent="0.25">
      <c r="A161" s="29" t="s">
        <v>3922</v>
      </c>
      <c r="B161" s="29">
        <v>310410928944346</v>
      </c>
      <c r="C161" s="29">
        <v>8.9014103279289401E+19</v>
      </c>
      <c r="D161" s="29">
        <v>353118081565833</v>
      </c>
      <c r="E161" s="29">
        <v>8</v>
      </c>
      <c r="F161" s="29">
        <v>1143</v>
      </c>
      <c r="G161" s="29">
        <v>1143</v>
      </c>
      <c r="H161" s="29" t="s">
        <v>3923</v>
      </c>
      <c r="I161" s="29" t="s">
        <v>3924</v>
      </c>
      <c r="J161" s="29" t="s">
        <v>3925</v>
      </c>
      <c r="K161" s="29" t="s">
        <v>8</v>
      </c>
      <c r="L161" s="29" t="s">
        <v>8</v>
      </c>
      <c r="M161" s="29" t="s">
        <v>8</v>
      </c>
      <c r="N161" s="29">
        <v>7</v>
      </c>
      <c r="O161" s="29">
        <v>100</v>
      </c>
      <c r="P161" s="29">
        <v>700</v>
      </c>
      <c r="Q161" s="29">
        <v>1</v>
      </c>
      <c r="R161" s="29" t="s">
        <v>8</v>
      </c>
      <c r="S161" s="29" t="s">
        <v>8</v>
      </c>
      <c r="T161" s="29" t="s">
        <v>8</v>
      </c>
      <c r="U161" s="29">
        <v>7</v>
      </c>
      <c r="V161" s="29">
        <v>10</v>
      </c>
      <c r="W161" s="29">
        <v>70</v>
      </c>
      <c r="X161" s="29">
        <v>3</v>
      </c>
      <c r="Y161" s="29">
        <v>49</v>
      </c>
      <c r="Z161" s="29">
        <v>32</v>
      </c>
      <c r="AA161" s="29" t="s">
        <v>19564</v>
      </c>
      <c r="AB161" s="29">
        <v>0</v>
      </c>
      <c r="AC161" s="29" t="s">
        <v>8</v>
      </c>
      <c r="AD161" s="29" t="s">
        <v>8</v>
      </c>
      <c r="AE161" s="29" t="s">
        <v>8</v>
      </c>
      <c r="AF161" s="29" t="s">
        <v>8</v>
      </c>
      <c r="AG161" s="29" t="s">
        <v>8</v>
      </c>
      <c r="AH161" s="29" t="s">
        <v>8</v>
      </c>
      <c r="AI161" s="29" t="s">
        <v>8</v>
      </c>
      <c r="AJ161" s="29" t="s">
        <v>8</v>
      </c>
      <c r="AK161" s="29">
        <v>0</v>
      </c>
      <c r="AL161" s="29" t="s">
        <v>2009</v>
      </c>
      <c r="AM161" s="29" t="s">
        <v>3926</v>
      </c>
      <c r="AN161" s="29" t="s">
        <v>3927</v>
      </c>
      <c r="AO161" s="29" t="s">
        <v>3928</v>
      </c>
      <c r="AP161" s="29" t="s">
        <v>3921</v>
      </c>
    </row>
    <row r="162" spans="1:42" s="29" customFormat="1" x14ac:dyDescent="0.25">
      <c r="A162" s="29" t="s">
        <v>3929</v>
      </c>
      <c r="B162" s="29">
        <v>310410928944346</v>
      </c>
      <c r="C162" s="29">
        <v>8.9014103279289401E+19</v>
      </c>
      <c r="D162" s="29">
        <v>353118081565833</v>
      </c>
      <c r="E162" s="29">
        <v>9</v>
      </c>
      <c r="F162" s="29">
        <v>1158</v>
      </c>
      <c r="G162" s="29">
        <v>1158</v>
      </c>
      <c r="H162" s="29" t="s">
        <v>3930</v>
      </c>
      <c r="I162" s="29" t="s">
        <v>3931</v>
      </c>
      <c r="J162" s="29" t="s">
        <v>3932</v>
      </c>
      <c r="K162" s="29" t="s">
        <v>8</v>
      </c>
      <c r="L162" s="29" t="s">
        <v>8</v>
      </c>
      <c r="M162" s="29" t="s">
        <v>8</v>
      </c>
      <c r="N162" s="29">
        <v>7</v>
      </c>
      <c r="O162" s="29">
        <v>100</v>
      </c>
      <c r="P162" s="29">
        <v>700</v>
      </c>
      <c r="Q162" s="29">
        <v>3</v>
      </c>
      <c r="R162" s="29">
        <v>0</v>
      </c>
      <c r="S162" s="29">
        <v>0</v>
      </c>
      <c r="T162" s="29" t="s">
        <v>19507</v>
      </c>
      <c r="U162" s="29">
        <v>7</v>
      </c>
      <c r="V162" s="29">
        <v>10</v>
      </c>
      <c r="W162" s="29">
        <v>70</v>
      </c>
      <c r="X162" s="29">
        <v>3</v>
      </c>
      <c r="Y162" s="29">
        <v>0</v>
      </c>
      <c r="Z162" s="29">
        <v>0</v>
      </c>
      <c r="AA162" s="29" t="s">
        <v>19507</v>
      </c>
      <c r="AB162" s="29">
        <v>0</v>
      </c>
      <c r="AC162" s="29" t="s">
        <v>8</v>
      </c>
      <c r="AD162" s="29" t="s">
        <v>8</v>
      </c>
      <c r="AE162" s="29" t="s">
        <v>8</v>
      </c>
      <c r="AF162" s="29" t="s">
        <v>8</v>
      </c>
      <c r="AG162" s="29" t="s">
        <v>8</v>
      </c>
      <c r="AH162" s="29" t="s">
        <v>8</v>
      </c>
      <c r="AI162" s="29" t="s">
        <v>8</v>
      </c>
      <c r="AJ162" s="29" t="s">
        <v>8</v>
      </c>
      <c r="AK162" s="29">
        <v>0</v>
      </c>
      <c r="AL162" s="29" t="s">
        <v>2009</v>
      </c>
      <c r="AM162" s="29" t="s">
        <v>3933</v>
      </c>
      <c r="AN162" s="29" t="s">
        <v>3934</v>
      </c>
      <c r="AO162" s="29" t="s">
        <v>3935</v>
      </c>
      <c r="AP162" s="29" t="s">
        <v>3936</v>
      </c>
    </row>
    <row r="163" spans="1:42" s="29" customFormat="1" x14ac:dyDescent="0.25">
      <c r="A163" s="29" t="s">
        <v>3937</v>
      </c>
      <c r="B163" s="29">
        <v>310410941179965</v>
      </c>
      <c r="C163" s="29">
        <v>8.9014103279411708E+19</v>
      </c>
      <c r="D163" s="29">
        <v>353118083625148</v>
      </c>
      <c r="E163" s="29">
        <v>2</v>
      </c>
      <c r="F163" s="29">
        <v>1252</v>
      </c>
      <c r="G163" s="29">
        <v>1252</v>
      </c>
      <c r="H163" s="29" t="s">
        <v>3938</v>
      </c>
      <c r="I163" s="29" t="s">
        <v>3939</v>
      </c>
      <c r="J163" s="29" t="s">
        <v>3940</v>
      </c>
      <c r="K163" s="29" t="s">
        <v>19666</v>
      </c>
      <c r="L163" s="29" t="s">
        <v>8</v>
      </c>
      <c r="M163" s="29" t="s">
        <v>8</v>
      </c>
      <c r="N163" s="29">
        <v>7</v>
      </c>
      <c r="O163" s="29">
        <v>10</v>
      </c>
      <c r="P163" s="29">
        <v>70</v>
      </c>
      <c r="Q163" s="29">
        <v>3</v>
      </c>
      <c r="R163" s="29">
        <v>49</v>
      </c>
      <c r="S163" s="29">
        <v>28</v>
      </c>
      <c r="T163" s="29" t="s">
        <v>19576</v>
      </c>
      <c r="U163" s="29">
        <v>7</v>
      </c>
      <c r="V163" s="29">
        <v>1</v>
      </c>
      <c r="W163" s="29">
        <v>7</v>
      </c>
      <c r="X163" s="29">
        <v>3</v>
      </c>
      <c r="Y163" s="29">
        <v>24</v>
      </c>
      <c r="Z163" s="29">
        <v>4</v>
      </c>
      <c r="AA163" s="29" t="s">
        <v>19667</v>
      </c>
      <c r="AB163" s="29">
        <v>1</v>
      </c>
      <c r="AC163" s="29">
        <v>6</v>
      </c>
      <c r="AD163" s="29">
        <v>1</v>
      </c>
      <c r="AE163" s="29">
        <v>6</v>
      </c>
      <c r="AF163" s="29">
        <v>3</v>
      </c>
      <c r="AG163" s="29">
        <v>4</v>
      </c>
      <c r="AH163" s="29">
        <v>0</v>
      </c>
      <c r="AI163" s="29" t="s">
        <v>19520</v>
      </c>
      <c r="AJ163" s="29" t="s">
        <v>8</v>
      </c>
      <c r="AK163" s="29">
        <v>0</v>
      </c>
      <c r="AL163" s="29" t="s">
        <v>3767</v>
      </c>
      <c r="AM163" s="29" t="s">
        <v>3941</v>
      </c>
      <c r="AN163" s="29" t="s">
        <v>3942</v>
      </c>
      <c r="AO163" s="29" t="s">
        <v>3943</v>
      </c>
      <c r="AP163" s="29" t="s">
        <v>3944</v>
      </c>
    </row>
    <row r="164" spans="1:42" s="29" customFormat="1" x14ac:dyDescent="0.25">
      <c r="A164" s="29" t="s">
        <v>3945</v>
      </c>
      <c r="B164" s="29">
        <v>310410941179965</v>
      </c>
      <c r="C164" s="29">
        <v>8.9014103279411708E+19</v>
      </c>
      <c r="D164" s="29">
        <v>353118083625148</v>
      </c>
      <c r="E164" s="29">
        <v>2</v>
      </c>
      <c r="F164" s="29">
        <v>1253</v>
      </c>
      <c r="G164" s="29">
        <v>1253</v>
      </c>
      <c r="H164" s="29" t="s">
        <v>3946</v>
      </c>
      <c r="I164" s="29" t="s">
        <v>3947</v>
      </c>
      <c r="J164" s="29" t="s">
        <v>3948</v>
      </c>
      <c r="K164" s="29" t="s">
        <v>19668</v>
      </c>
      <c r="L164" s="29" t="s">
        <v>8</v>
      </c>
      <c r="M164" s="29" t="s">
        <v>8</v>
      </c>
      <c r="N164" s="29">
        <v>7</v>
      </c>
      <c r="O164" s="29">
        <v>10</v>
      </c>
      <c r="P164" s="29">
        <v>70</v>
      </c>
      <c r="Q164" s="29">
        <v>3</v>
      </c>
      <c r="R164" s="29">
        <v>3</v>
      </c>
      <c r="S164" s="29">
        <v>0</v>
      </c>
      <c r="T164" s="29" t="s">
        <v>19529</v>
      </c>
      <c r="U164" s="29">
        <v>7</v>
      </c>
      <c r="V164" s="29">
        <v>1</v>
      </c>
      <c r="W164" s="29">
        <v>7</v>
      </c>
      <c r="X164" s="29">
        <v>3</v>
      </c>
      <c r="Y164" s="29">
        <v>0</v>
      </c>
      <c r="Z164" s="29">
        <v>0</v>
      </c>
      <c r="AA164" s="29" t="s">
        <v>19507</v>
      </c>
      <c r="AB164" s="29">
        <v>1</v>
      </c>
      <c r="AC164" s="29">
        <v>6</v>
      </c>
      <c r="AD164" s="29">
        <v>1</v>
      </c>
      <c r="AE164" s="29">
        <v>6</v>
      </c>
      <c r="AF164" s="29">
        <v>3</v>
      </c>
      <c r="AG164" s="29">
        <v>0</v>
      </c>
      <c r="AH164" s="29">
        <v>0</v>
      </c>
      <c r="AI164" s="29" t="s">
        <v>19507</v>
      </c>
      <c r="AJ164" s="29" t="s">
        <v>8</v>
      </c>
      <c r="AK164" s="29">
        <v>0</v>
      </c>
      <c r="AL164" s="29" t="s">
        <v>3767</v>
      </c>
      <c r="AM164" s="29" t="s">
        <v>3949</v>
      </c>
      <c r="AN164" s="29" t="s">
        <v>3950</v>
      </c>
      <c r="AO164" s="29" t="s">
        <v>3951</v>
      </c>
      <c r="AP164" s="29" t="s">
        <v>3952</v>
      </c>
    </row>
    <row r="165" spans="1:42" s="29" customFormat="1" x14ac:dyDescent="0.25">
      <c r="A165" s="29" t="s">
        <v>3953</v>
      </c>
      <c r="B165" s="29">
        <v>310410928944346</v>
      </c>
      <c r="C165" s="29">
        <v>8.9014103279289401E+19</v>
      </c>
      <c r="D165" s="29">
        <v>353118081565833</v>
      </c>
      <c r="E165" s="29">
        <v>9</v>
      </c>
      <c r="F165" s="29">
        <v>1159</v>
      </c>
      <c r="G165" s="29">
        <v>1159</v>
      </c>
      <c r="H165" s="29" t="s">
        <v>3954</v>
      </c>
      <c r="I165" s="29" t="s">
        <v>3955</v>
      </c>
      <c r="J165" s="29" t="s">
        <v>3956</v>
      </c>
      <c r="K165" s="29" t="s">
        <v>8</v>
      </c>
      <c r="L165" s="29" t="s">
        <v>8</v>
      </c>
      <c r="M165" s="29" t="s">
        <v>8</v>
      </c>
      <c r="N165" s="29">
        <v>7</v>
      </c>
      <c r="O165" s="29">
        <v>100</v>
      </c>
      <c r="P165" s="29">
        <v>700</v>
      </c>
      <c r="Q165" s="29">
        <v>3</v>
      </c>
      <c r="R165" s="29">
        <v>0</v>
      </c>
      <c r="S165" s="29">
        <v>0</v>
      </c>
      <c r="T165" s="29" t="s">
        <v>19507</v>
      </c>
      <c r="U165" s="29">
        <v>7</v>
      </c>
      <c r="V165" s="29">
        <v>10</v>
      </c>
      <c r="W165" s="29">
        <v>70</v>
      </c>
      <c r="X165" s="29">
        <v>3</v>
      </c>
      <c r="Y165" s="29">
        <v>0</v>
      </c>
      <c r="Z165" s="29">
        <v>0</v>
      </c>
      <c r="AA165" s="29" t="s">
        <v>19507</v>
      </c>
      <c r="AB165" s="29">
        <v>0</v>
      </c>
      <c r="AC165" s="29" t="s">
        <v>8</v>
      </c>
      <c r="AD165" s="29" t="s">
        <v>8</v>
      </c>
      <c r="AE165" s="29" t="s">
        <v>8</v>
      </c>
      <c r="AF165" s="29" t="s">
        <v>8</v>
      </c>
      <c r="AG165" s="29" t="s">
        <v>8</v>
      </c>
      <c r="AH165" s="29" t="s">
        <v>8</v>
      </c>
      <c r="AI165" s="29" t="s">
        <v>8</v>
      </c>
      <c r="AJ165" s="29" t="s">
        <v>8</v>
      </c>
      <c r="AK165" s="29">
        <v>0</v>
      </c>
      <c r="AL165" s="29" t="s">
        <v>2009</v>
      </c>
      <c r="AM165" s="29" t="s">
        <v>3957</v>
      </c>
      <c r="AN165" s="29" t="s">
        <v>3958</v>
      </c>
      <c r="AO165" s="29" t="s">
        <v>3959</v>
      </c>
      <c r="AP165" s="29" t="s">
        <v>3960</v>
      </c>
    </row>
    <row r="166" spans="1:42" s="29" customFormat="1" x14ac:dyDescent="0.25">
      <c r="A166" s="29" t="s">
        <v>3961</v>
      </c>
      <c r="B166" s="29">
        <v>310410928944346</v>
      </c>
      <c r="C166" s="29">
        <v>8.9014103279289401E+19</v>
      </c>
      <c r="D166" s="29">
        <v>353118081565833</v>
      </c>
      <c r="E166" s="29">
        <v>9</v>
      </c>
      <c r="F166" s="29">
        <v>1157</v>
      </c>
      <c r="G166" s="29">
        <v>1157</v>
      </c>
      <c r="H166" s="29" t="s">
        <v>3962</v>
      </c>
      <c r="I166" s="29" t="s">
        <v>3963</v>
      </c>
      <c r="J166" s="29" t="s">
        <v>3964</v>
      </c>
      <c r="K166" s="29" t="s">
        <v>8</v>
      </c>
      <c r="L166" s="29" t="s">
        <v>8</v>
      </c>
      <c r="M166" s="29" t="s">
        <v>8</v>
      </c>
      <c r="N166" s="29">
        <v>7</v>
      </c>
      <c r="O166" s="29">
        <v>100</v>
      </c>
      <c r="P166" s="29">
        <v>700</v>
      </c>
      <c r="Q166" s="29">
        <v>3</v>
      </c>
      <c r="R166" s="29">
        <v>0</v>
      </c>
      <c r="S166" s="29">
        <v>0</v>
      </c>
      <c r="T166" s="29" t="s">
        <v>19507</v>
      </c>
      <c r="U166" s="29">
        <v>7</v>
      </c>
      <c r="V166" s="29">
        <v>10</v>
      </c>
      <c r="W166" s="29">
        <v>70</v>
      </c>
      <c r="X166" s="29">
        <v>3</v>
      </c>
      <c r="Y166" s="29">
        <v>0</v>
      </c>
      <c r="Z166" s="29">
        <v>0</v>
      </c>
      <c r="AA166" s="29" t="s">
        <v>19507</v>
      </c>
      <c r="AB166" s="29">
        <v>0</v>
      </c>
      <c r="AC166" s="29" t="s">
        <v>8</v>
      </c>
      <c r="AD166" s="29" t="s">
        <v>8</v>
      </c>
      <c r="AE166" s="29" t="s">
        <v>8</v>
      </c>
      <c r="AF166" s="29" t="s">
        <v>8</v>
      </c>
      <c r="AG166" s="29" t="s">
        <v>8</v>
      </c>
      <c r="AH166" s="29" t="s">
        <v>8</v>
      </c>
      <c r="AI166" s="29" t="s">
        <v>8</v>
      </c>
      <c r="AJ166" s="29" t="s">
        <v>8</v>
      </c>
      <c r="AK166" s="29">
        <v>0</v>
      </c>
      <c r="AL166" s="29" t="s">
        <v>2009</v>
      </c>
      <c r="AM166" s="29" t="s">
        <v>3965</v>
      </c>
      <c r="AN166" s="29" t="s">
        <v>3966</v>
      </c>
      <c r="AO166" s="29" t="s">
        <v>3967</v>
      </c>
      <c r="AP166" s="29" t="s">
        <v>3968</v>
      </c>
    </row>
    <row r="167" spans="1:42" s="29" customFormat="1" x14ac:dyDescent="0.25">
      <c r="A167" s="29" t="s">
        <v>3969</v>
      </c>
      <c r="B167" s="29">
        <v>310410928944346</v>
      </c>
      <c r="C167" s="29">
        <v>8.9014103279289401E+19</v>
      </c>
      <c r="D167" s="29">
        <v>353118081565833</v>
      </c>
      <c r="E167" s="29">
        <v>1</v>
      </c>
      <c r="F167" s="29">
        <v>1160</v>
      </c>
      <c r="G167" s="29">
        <v>1160</v>
      </c>
      <c r="H167" s="29" t="s">
        <v>3970</v>
      </c>
      <c r="I167" s="29" t="s">
        <v>3971</v>
      </c>
      <c r="J167" s="29" t="s">
        <v>3972</v>
      </c>
      <c r="K167" s="29" t="s">
        <v>8</v>
      </c>
      <c r="L167" s="29" t="s">
        <v>8</v>
      </c>
      <c r="M167" s="29" t="s">
        <v>8</v>
      </c>
      <c r="N167" s="29">
        <v>4</v>
      </c>
      <c r="O167" s="29">
        <v>1</v>
      </c>
      <c r="P167" s="29">
        <v>4</v>
      </c>
      <c r="Q167" s="29">
        <v>3</v>
      </c>
      <c r="R167" s="29">
        <v>49</v>
      </c>
      <c r="S167" s="29">
        <v>25</v>
      </c>
      <c r="T167" s="29" t="s">
        <v>19669</v>
      </c>
      <c r="U167" s="29">
        <v>3</v>
      </c>
      <c r="V167" s="29">
        <v>1</v>
      </c>
      <c r="W167" s="29">
        <v>3</v>
      </c>
      <c r="X167" s="29">
        <v>3</v>
      </c>
      <c r="Y167" s="29">
        <v>27</v>
      </c>
      <c r="Z167" s="29">
        <v>6</v>
      </c>
      <c r="AA167" s="29" t="s">
        <v>19670</v>
      </c>
      <c r="AB167" s="29">
        <v>0</v>
      </c>
      <c r="AC167" s="29" t="s">
        <v>8</v>
      </c>
      <c r="AD167" s="29" t="s">
        <v>8</v>
      </c>
      <c r="AE167" s="29" t="s">
        <v>8</v>
      </c>
      <c r="AF167" s="29" t="s">
        <v>8</v>
      </c>
      <c r="AG167" s="29" t="s">
        <v>8</v>
      </c>
      <c r="AH167" s="29" t="s">
        <v>8</v>
      </c>
      <c r="AI167" s="29" t="s">
        <v>8</v>
      </c>
      <c r="AJ167" s="29" t="s">
        <v>8</v>
      </c>
      <c r="AK167" s="29">
        <v>0</v>
      </c>
      <c r="AL167" s="29" t="s">
        <v>2009</v>
      </c>
      <c r="AM167" s="29" t="s">
        <v>3973</v>
      </c>
      <c r="AN167" s="29" t="s">
        <v>3974</v>
      </c>
      <c r="AO167" s="29" t="s">
        <v>3975</v>
      </c>
      <c r="AP167" s="29" t="s">
        <v>3976</v>
      </c>
    </row>
    <row r="168" spans="1:42" s="29" customFormat="1" x14ac:dyDescent="0.25">
      <c r="A168" s="29" t="s">
        <v>3977</v>
      </c>
      <c r="B168" s="29">
        <v>310410941179965</v>
      </c>
      <c r="C168" s="29">
        <v>8.9014103279411708E+19</v>
      </c>
      <c r="D168" s="29">
        <v>353118083625148</v>
      </c>
      <c r="E168" s="29">
        <v>6</v>
      </c>
      <c r="F168" s="29">
        <v>1261</v>
      </c>
      <c r="G168" s="29">
        <v>1261</v>
      </c>
      <c r="H168" s="29" t="s">
        <v>3978</v>
      </c>
      <c r="I168" s="29" t="s">
        <v>3979</v>
      </c>
      <c r="J168" s="29" t="s">
        <v>3980</v>
      </c>
      <c r="K168" s="29" t="s">
        <v>8</v>
      </c>
      <c r="L168" s="29" t="s">
        <v>8</v>
      </c>
      <c r="M168" s="29" t="s">
        <v>8</v>
      </c>
      <c r="N168" s="29">
        <v>7</v>
      </c>
      <c r="O168" s="29">
        <v>10</v>
      </c>
      <c r="P168" s="29">
        <v>70</v>
      </c>
      <c r="Q168" s="29">
        <v>3</v>
      </c>
      <c r="R168" s="29">
        <v>0</v>
      </c>
      <c r="S168" s="29">
        <v>0</v>
      </c>
      <c r="T168" s="29" t="s">
        <v>19507</v>
      </c>
      <c r="U168" s="29">
        <v>6</v>
      </c>
      <c r="V168" s="29">
        <v>1</v>
      </c>
      <c r="W168" s="29">
        <v>6</v>
      </c>
      <c r="X168" s="29">
        <v>3</v>
      </c>
      <c r="Y168" s="29">
        <v>0</v>
      </c>
      <c r="Z168" s="29">
        <v>0</v>
      </c>
      <c r="AA168" s="29" t="s">
        <v>19507</v>
      </c>
      <c r="AB168" s="29">
        <v>0</v>
      </c>
      <c r="AC168" s="29" t="s">
        <v>8</v>
      </c>
      <c r="AD168" s="29" t="s">
        <v>8</v>
      </c>
      <c r="AE168" s="29" t="s">
        <v>8</v>
      </c>
      <c r="AF168" s="29" t="s">
        <v>8</v>
      </c>
      <c r="AG168" s="29" t="s">
        <v>8</v>
      </c>
      <c r="AH168" s="29" t="s">
        <v>8</v>
      </c>
      <c r="AI168" s="29" t="s">
        <v>8</v>
      </c>
      <c r="AJ168" s="29" t="s">
        <v>8</v>
      </c>
      <c r="AK168" s="29">
        <v>0</v>
      </c>
      <c r="AL168" s="29" t="s">
        <v>3767</v>
      </c>
      <c r="AM168" s="29" t="s">
        <v>3981</v>
      </c>
      <c r="AN168" s="29" t="s">
        <v>3982</v>
      </c>
      <c r="AO168" s="29" t="s">
        <v>3983</v>
      </c>
      <c r="AP168" s="29" t="s">
        <v>3984</v>
      </c>
    </row>
    <row r="169" spans="1:42" s="29" customFormat="1" x14ac:dyDescent="0.25">
      <c r="A169" s="29" t="s">
        <v>3985</v>
      </c>
      <c r="B169" s="29">
        <v>310410928944346</v>
      </c>
      <c r="C169" s="29">
        <v>8.9014103279289401E+19</v>
      </c>
      <c r="D169" s="29">
        <v>353118081565833</v>
      </c>
      <c r="E169" s="29">
        <v>1</v>
      </c>
      <c r="F169" s="29">
        <v>1161</v>
      </c>
      <c r="G169" s="29">
        <v>1161</v>
      </c>
      <c r="H169" s="29" t="s">
        <v>3986</v>
      </c>
      <c r="I169" s="29" t="s">
        <v>3987</v>
      </c>
      <c r="J169" s="29" t="s">
        <v>3988</v>
      </c>
      <c r="K169" s="29" t="s">
        <v>8</v>
      </c>
      <c r="L169" s="29" t="s">
        <v>8</v>
      </c>
      <c r="M169" s="29" t="s">
        <v>8</v>
      </c>
      <c r="N169" s="29">
        <v>4</v>
      </c>
      <c r="O169" s="29">
        <v>1</v>
      </c>
      <c r="P169" s="29">
        <v>4</v>
      </c>
      <c r="Q169" s="29">
        <v>3</v>
      </c>
      <c r="R169" s="29">
        <v>49</v>
      </c>
      <c r="S169" s="29">
        <v>43</v>
      </c>
      <c r="T169" s="29" t="s">
        <v>19592</v>
      </c>
      <c r="U169" s="29">
        <v>3</v>
      </c>
      <c r="V169" s="29">
        <v>1</v>
      </c>
      <c r="W169" s="29">
        <v>3</v>
      </c>
      <c r="X169" s="29">
        <v>3</v>
      </c>
      <c r="Y169" s="29">
        <v>35</v>
      </c>
      <c r="Z169" s="29">
        <v>9</v>
      </c>
      <c r="AA169" s="29" t="s">
        <v>19671</v>
      </c>
      <c r="AB169" s="29">
        <v>0</v>
      </c>
      <c r="AC169" s="29" t="s">
        <v>8</v>
      </c>
      <c r="AD169" s="29" t="s">
        <v>8</v>
      </c>
      <c r="AE169" s="29" t="s">
        <v>8</v>
      </c>
      <c r="AF169" s="29" t="s">
        <v>8</v>
      </c>
      <c r="AG169" s="29" t="s">
        <v>8</v>
      </c>
      <c r="AH169" s="29" t="s">
        <v>8</v>
      </c>
      <c r="AI169" s="29" t="s">
        <v>8</v>
      </c>
      <c r="AJ169" s="29" t="s">
        <v>8</v>
      </c>
      <c r="AK169" s="29">
        <v>0</v>
      </c>
      <c r="AL169" s="29" t="s">
        <v>2009</v>
      </c>
      <c r="AM169" s="29" t="s">
        <v>3989</v>
      </c>
      <c r="AN169" s="29" t="s">
        <v>3990</v>
      </c>
      <c r="AO169" s="29" t="s">
        <v>3991</v>
      </c>
      <c r="AP169" s="29" t="s">
        <v>3992</v>
      </c>
    </row>
    <row r="170" spans="1:42" s="29" customFormat="1" x14ac:dyDescent="0.25">
      <c r="A170" s="29" t="s">
        <v>3993</v>
      </c>
      <c r="B170" s="29">
        <v>310410941179965</v>
      </c>
      <c r="C170" s="29">
        <v>8.9014103279411708E+19</v>
      </c>
      <c r="D170" s="29">
        <v>353118083625148</v>
      </c>
      <c r="E170" s="29">
        <v>6</v>
      </c>
      <c r="F170" s="29">
        <v>1262</v>
      </c>
      <c r="G170" s="29">
        <v>1262</v>
      </c>
      <c r="H170" s="29" t="s">
        <v>3994</v>
      </c>
      <c r="I170" s="29" t="s">
        <v>3995</v>
      </c>
      <c r="J170" s="29" t="s">
        <v>3996</v>
      </c>
      <c r="K170" s="29" t="s">
        <v>8</v>
      </c>
      <c r="L170" s="29" t="s">
        <v>8</v>
      </c>
      <c r="M170" s="29" t="s">
        <v>8</v>
      </c>
      <c r="N170" s="29">
        <v>7</v>
      </c>
      <c r="O170" s="29">
        <v>10</v>
      </c>
      <c r="P170" s="29">
        <v>70</v>
      </c>
      <c r="Q170" s="29">
        <v>3</v>
      </c>
      <c r="R170" s="29">
        <v>0</v>
      </c>
      <c r="S170" s="29">
        <v>0</v>
      </c>
      <c r="T170" s="29" t="s">
        <v>19507</v>
      </c>
      <c r="U170" s="29">
        <v>6</v>
      </c>
      <c r="V170" s="29">
        <v>1</v>
      </c>
      <c r="W170" s="29">
        <v>6</v>
      </c>
      <c r="X170" s="29">
        <v>3</v>
      </c>
      <c r="Y170" s="29">
        <v>0</v>
      </c>
      <c r="Z170" s="29">
        <v>0</v>
      </c>
      <c r="AA170" s="29" t="s">
        <v>19507</v>
      </c>
      <c r="AB170" s="29">
        <v>0</v>
      </c>
      <c r="AC170" s="29" t="s">
        <v>8</v>
      </c>
      <c r="AD170" s="29" t="s">
        <v>8</v>
      </c>
      <c r="AE170" s="29" t="s">
        <v>8</v>
      </c>
      <c r="AF170" s="29" t="s">
        <v>8</v>
      </c>
      <c r="AG170" s="29" t="s">
        <v>8</v>
      </c>
      <c r="AH170" s="29" t="s">
        <v>8</v>
      </c>
      <c r="AI170" s="29" t="s">
        <v>8</v>
      </c>
      <c r="AJ170" s="29" t="s">
        <v>8</v>
      </c>
      <c r="AK170" s="29">
        <v>0</v>
      </c>
      <c r="AL170" s="29" t="s">
        <v>3767</v>
      </c>
      <c r="AM170" s="29" t="s">
        <v>3997</v>
      </c>
      <c r="AN170" s="29" t="s">
        <v>3998</v>
      </c>
      <c r="AO170" s="29" t="s">
        <v>3999</v>
      </c>
      <c r="AP170" s="29" t="s">
        <v>4000</v>
      </c>
    </row>
    <row r="171" spans="1:42" s="29" customFormat="1" x14ac:dyDescent="0.25">
      <c r="A171" s="29" t="s">
        <v>4001</v>
      </c>
      <c r="B171" s="29">
        <v>310410928944346</v>
      </c>
      <c r="C171" s="29">
        <v>8.9014103279289401E+19</v>
      </c>
      <c r="D171" s="29">
        <v>353118081565833</v>
      </c>
      <c r="E171" s="29">
        <v>1</v>
      </c>
      <c r="F171" s="29">
        <v>1162</v>
      </c>
      <c r="G171" s="29">
        <v>1162</v>
      </c>
      <c r="H171" s="29" t="s">
        <v>4002</v>
      </c>
      <c r="I171" s="29" t="s">
        <v>4003</v>
      </c>
      <c r="J171" s="29" t="s">
        <v>4004</v>
      </c>
      <c r="K171" s="29" t="s">
        <v>8</v>
      </c>
      <c r="L171" s="29" t="s">
        <v>8</v>
      </c>
      <c r="M171" s="29" t="s">
        <v>8</v>
      </c>
      <c r="N171" s="29">
        <v>4</v>
      </c>
      <c r="O171" s="29">
        <v>1</v>
      </c>
      <c r="P171" s="29">
        <v>4</v>
      </c>
      <c r="Q171" s="29">
        <v>3</v>
      </c>
      <c r="R171" s="29">
        <v>47</v>
      </c>
      <c r="S171" s="29">
        <v>23</v>
      </c>
      <c r="T171" s="29" t="s">
        <v>19672</v>
      </c>
      <c r="U171" s="29">
        <v>3</v>
      </c>
      <c r="V171" s="29">
        <v>1</v>
      </c>
      <c r="W171" s="29">
        <v>3</v>
      </c>
      <c r="X171" s="29">
        <v>3</v>
      </c>
      <c r="Y171" s="29">
        <v>15</v>
      </c>
      <c r="Z171" s="29">
        <v>1</v>
      </c>
      <c r="AA171" s="29" t="s">
        <v>19600</v>
      </c>
      <c r="AB171" s="29">
        <v>0</v>
      </c>
      <c r="AC171" s="29" t="s">
        <v>8</v>
      </c>
      <c r="AD171" s="29" t="s">
        <v>8</v>
      </c>
      <c r="AE171" s="29" t="s">
        <v>8</v>
      </c>
      <c r="AF171" s="29" t="s">
        <v>8</v>
      </c>
      <c r="AG171" s="29" t="s">
        <v>8</v>
      </c>
      <c r="AH171" s="29" t="s">
        <v>8</v>
      </c>
      <c r="AI171" s="29" t="s">
        <v>8</v>
      </c>
      <c r="AJ171" s="29" t="s">
        <v>8</v>
      </c>
      <c r="AK171" s="29">
        <v>0</v>
      </c>
      <c r="AL171" s="29" t="s">
        <v>2009</v>
      </c>
      <c r="AM171" s="29" t="s">
        <v>4005</v>
      </c>
      <c r="AN171" s="29" t="s">
        <v>4006</v>
      </c>
      <c r="AO171" s="29" t="s">
        <v>4007</v>
      </c>
      <c r="AP171" s="29" t="s">
        <v>4008</v>
      </c>
    </row>
    <row r="172" spans="1:42" s="29" customFormat="1" x14ac:dyDescent="0.25">
      <c r="A172" s="29" t="s">
        <v>4009</v>
      </c>
      <c r="B172" s="29">
        <v>310410928944346</v>
      </c>
      <c r="C172" s="29">
        <v>8.9014103279289401E+19</v>
      </c>
      <c r="D172" s="29">
        <v>353118081565833</v>
      </c>
      <c r="E172" s="29">
        <v>4</v>
      </c>
      <c r="F172" s="29">
        <v>1150</v>
      </c>
      <c r="G172" s="29">
        <v>1150</v>
      </c>
      <c r="H172" s="29" t="s">
        <v>4010</v>
      </c>
      <c r="I172" s="29" t="s">
        <v>4011</v>
      </c>
      <c r="J172" s="29" t="s">
        <v>4012</v>
      </c>
      <c r="K172" s="29" t="s">
        <v>8</v>
      </c>
      <c r="L172" s="29" t="s">
        <v>8</v>
      </c>
      <c r="M172" s="29" t="s">
        <v>8</v>
      </c>
      <c r="N172" s="29">
        <v>7</v>
      </c>
      <c r="O172" s="29">
        <v>10</v>
      </c>
      <c r="P172" s="29">
        <v>70</v>
      </c>
      <c r="Q172" s="29">
        <v>1</v>
      </c>
      <c r="R172" s="29" t="s">
        <v>8</v>
      </c>
      <c r="S172" s="29" t="s">
        <v>8</v>
      </c>
      <c r="T172" s="29" t="s">
        <v>8</v>
      </c>
      <c r="U172" s="29">
        <v>7</v>
      </c>
      <c r="V172" s="29">
        <v>1</v>
      </c>
      <c r="W172" s="29">
        <v>7</v>
      </c>
      <c r="X172" s="29">
        <v>1</v>
      </c>
      <c r="Y172" s="29" t="s">
        <v>8</v>
      </c>
      <c r="Z172" s="29" t="s">
        <v>8</v>
      </c>
      <c r="AA172" s="29" t="s">
        <v>8</v>
      </c>
      <c r="AB172" s="29">
        <v>1</v>
      </c>
      <c r="AC172" s="29">
        <v>6</v>
      </c>
      <c r="AD172" s="29">
        <v>1</v>
      </c>
      <c r="AE172" s="29">
        <v>6</v>
      </c>
      <c r="AF172" s="29">
        <v>3</v>
      </c>
      <c r="AG172" s="29">
        <v>49</v>
      </c>
      <c r="AH172" s="29">
        <v>43</v>
      </c>
      <c r="AI172" s="29" t="s">
        <v>19592</v>
      </c>
      <c r="AJ172" s="29" t="s">
        <v>8</v>
      </c>
      <c r="AK172" s="29">
        <v>0</v>
      </c>
      <c r="AL172" s="29" t="s">
        <v>2009</v>
      </c>
      <c r="AM172" s="29" t="s">
        <v>4013</v>
      </c>
      <c r="AN172" s="29" t="s">
        <v>4014</v>
      </c>
      <c r="AO172" s="29" t="s">
        <v>4015</v>
      </c>
      <c r="AP172" s="29" t="s">
        <v>4016</v>
      </c>
    </row>
    <row r="173" spans="1:42" s="29" customFormat="1" x14ac:dyDescent="0.25">
      <c r="A173" s="29" t="s">
        <v>4017</v>
      </c>
      <c r="B173" s="29">
        <v>310410941179965</v>
      </c>
      <c r="C173" s="29">
        <v>8.9014103279411708E+19</v>
      </c>
      <c r="D173" s="29">
        <v>353118083625148</v>
      </c>
      <c r="E173" s="29">
        <v>1</v>
      </c>
      <c r="F173" s="29">
        <v>1263</v>
      </c>
      <c r="G173" s="29">
        <v>1263</v>
      </c>
      <c r="H173" s="29" t="s">
        <v>4018</v>
      </c>
      <c r="I173" s="29" t="s">
        <v>4019</v>
      </c>
      <c r="J173" s="29" t="s">
        <v>4020</v>
      </c>
      <c r="K173" s="29" t="s">
        <v>8</v>
      </c>
      <c r="L173" s="29" t="s">
        <v>8</v>
      </c>
      <c r="M173" s="29" t="s">
        <v>8</v>
      </c>
      <c r="N173" s="29">
        <v>4</v>
      </c>
      <c r="O173" s="29">
        <v>1</v>
      </c>
      <c r="P173" s="29">
        <v>4</v>
      </c>
      <c r="Q173" s="29">
        <v>3</v>
      </c>
      <c r="R173" s="29">
        <v>49</v>
      </c>
      <c r="S173" s="29">
        <v>30</v>
      </c>
      <c r="T173" s="29" t="s">
        <v>19509</v>
      </c>
      <c r="U173" s="29">
        <v>3</v>
      </c>
      <c r="V173" s="29">
        <v>1</v>
      </c>
      <c r="W173" s="29">
        <v>3</v>
      </c>
      <c r="X173" s="29">
        <v>3</v>
      </c>
      <c r="Y173" s="29">
        <v>27</v>
      </c>
      <c r="Z173" s="29">
        <v>6</v>
      </c>
      <c r="AA173" s="29" t="s">
        <v>19670</v>
      </c>
      <c r="AB173" s="29">
        <v>0</v>
      </c>
      <c r="AC173" s="29" t="s">
        <v>8</v>
      </c>
      <c r="AD173" s="29" t="s">
        <v>8</v>
      </c>
      <c r="AE173" s="29" t="s">
        <v>8</v>
      </c>
      <c r="AF173" s="29" t="s">
        <v>8</v>
      </c>
      <c r="AG173" s="29" t="s">
        <v>8</v>
      </c>
      <c r="AH173" s="29" t="s">
        <v>8</v>
      </c>
      <c r="AI173" s="29" t="s">
        <v>8</v>
      </c>
      <c r="AJ173" s="29" t="s">
        <v>8</v>
      </c>
      <c r="AK173" s="29">
        <v>0</v>
      </c>
      <c r="AL173" s="29" t="s">
        <v>2000</v>
      </c>
      <c r="AM173" s="29" t="s">
        <v>4021</v>
      </c>
      <c r="AN173" s="29" t="s">
        <v>4022</v>
      </c>
      <c r="AO173" s="29" t="s">
        <v>4023</v>
      </c>
      <c r="AP173" s="29" t="s">
        <v>4024</v>
      </c>
    </row>
    <row r="174" spans="1:42" s="29" customFormat="1" x14ac:dyDescent="0.25">
      <c r="A174" s="29" t="s">
        <v>4025</v>
      </c>
      <c r="B174" s="29">
        <v>310410928944346</v>
      </c>
      <c r="C174" s="29">
        <v>8.9014103279289401E+19</v>
      </c>
      <c r="D174" s="29">
        <v>353118081565833</v>
      </c>
      <c r="E174" s="29">
        <v>4</v>
      </c>
      <c r="F174" s="29">
        <v>1151</v>
      </c>
      <c r="G174" s="29">
        <v>1151</v>
      </c>
      <c r="H174" s="29" t="s">
        <v>4026</v>
      </c>
      <c r="I174" s="29" t="s">
        <v>4027</v>
      </c>
      <c r="J174" s="29" t="s">
        <v>4028</v>
      </c>
      <c r="K174" s="29" t="s">
        <v>8</v>
      </c>
      <c r="L174" s="29" t="s">
        <v>8</v>
      </c>
      <c r="M174" s="29" t="s">
        <v>8</v>
      </c>
      <c r="N174" s="29">
        <v>7</v>
      </c>
      <c r="O174" s="29">
        <v>10</v>
      </c>
      <c r="P174" s="29">
        <v>70</v>
      </c>
      <c r="Q174" s="29">
        <v>1</v>
      </c>
      <c r="R174" s="29" t="s">
        <v>8</v>
      </c>
      <c r="S174" s="29" t="s">
        <v>8</v>
      </c>
      <c r="T174" s="29" t="s">
        <v>8</v>
      </c>
      <c r="U174" s="29">
        <v>7</v>
      </c>
      <c r="V174" s="29">
        <v>1</v>
      </c>
      <c r="W174" s="29">
        <v>7</v>
      </c>
      <c r="X174" s="29">
        <v>1</v>
      </c>
      <c r="Y174" s="29" t="s">
        <v>8</v>
      </c>
      <c r="Z174" s="29" t="s">
        <v>8</v>
      </c>
      <c r="AA174" s="29" t="s">
        <v>8</v>
      </c>
      <c r="AB174" s="29">
        <v>1</v>
      </c>
      <c r="AC174" s="29">
        <v>6</v>
      </c>
      <c r="AD174" s="29">
        <v>1</v>
      </c>
      <c r="AE174" s="29">
        <v>6</v>
      </c>
      <c r="AF174" s="29">
        <v>3</v>
      </c>
      <c r="AG174" s="29">
        <v>49</v>
      </c>
      <c r="AH174" s="29">
        <v>32</v>
      </c>
      <c r="AI174" s="29" t="s">
        <v>19564</v>
      </c>
      <c r="AJ174" s="29" t="s">
        <v>8</v>
      </c>
      <c r="AK174" s="29">
        <v>0</v>
      </c>
      <c r="AL174" s="29" t="s">
        <v>2009</v>
      </c>
      <c r="AM174" s="29" t="s">
        <v>4029</v>
      </c>
      <c r="AN174" s="29" t="s">
        <v>4030</v>
      </c>
      <c r="AO174" s="29" t="s">
        <v>4031</v>
      </c>
      <c r="AP174" s="29" t="s">
        <v>4032</v>
      </c>
    </row>
    <row r="175" spans="1:42" s="29" customFormat="1" x14ac:dyDescent="0.25">
      <c r="A175" s="29" t="s">
        <v>4033</v>
      </c>
      <c r="B175" s="29">
        <v>310410941179965</v>
      </c>
      <c r="C175" s="29">
        <v>8.9014103279411708E+19</v>
      </c>
      <c r="D175" s="29">
        <v>353118083625148</v>
      </c>
      <c r="E175" s="29">
        <v>9</v>
      </c>
      <c r="F175" s="29">
        <v>1264</v>
      </c>
      <c r="G175" s="29">
        <v>1264</v>
      </c>
      <c r="H175" s="29" t="s">
        <v>4034</v>
      </c>
      <c r="I175" s="29" t="s">
        <v>4035</v>
      </c>
      <c r="J175" s="29" t="s">
        <v>4036</v>
      </c>
      <c r="K175" s="29" t="s">
        <v>8</v>
      </c>
      <c r="L175" s="29" t="s">
        <v>8</v>
      </c>
      <c r="M175" s="29" t="s">
        <v>8</v>
      </c>
      <c r="N175" s="29">
        <v>7</v>
      </c>
      <c r="O175" s="29">
        <v>100</v>
      </c>
      <c r="P175" s="29">
        <v>700</v>
      </c>
      <c r="Q175" s="29">
        <v>3</v>
      </c>
      <c r="R175" s="29">
        <v>15</v>
      </c>
      <c r="S175" s="29">
        <v>4</v>
      </c>
      <c r="T175" s="29" t="s">
        <v>19673</v>
      </c>
      <c r="U175" s="29">
        <v>7</v>
      </c>
      <c r="V175" s="29">
        <v>10</v>
      </c>
      <c r="W175" s="29">
        <v>70</v>
      </c>
      <c r="X175" s="29">
        <v>3</v>
      </c>
      <c r="Y175" s="29">
        <v>5</v>
      </c>
      <c r="Z175" s="29">
        <v>0</v>
      </c>
      <c r="AA175" s="29" t="s">
        <v>19511</v>
      </c>
      <c r="AB175" s="29">
        <v>0</v>
      </c>
      <c r="AC175" s="29" t="s">
        <v>8</v>
      </c>
      <c r="AD175" s="29" t="s">
        <v>8</v>
      </c>
      <c r="AE175" s="29" t="s">
        <v>8</v>
      </c>
      <c r="AF175" s="29" t="s">
        <v>8</v>
      </c>
      <c r="AG175" s="29" t="s">
        <v>8</v>
      </c>
      <c r="AH175" s="29" t="s">
        <v>8</v>
      </c>
      <c r="AI175" s="29" t="s">
        <v>8</v>
      </c>
      <c r="AJ175" s="29" t="s">
        <v>8</v>
      </c>
      <c r="AK175" s="29">
        <v>0</v>
      </c>
      <c r="AL175" s="29" t="s">
        <v>3767</v>
      </c>
      <c r="AM175" s="29" t="s">
        <v>4037</v>
      </c>
      <c r="AN175" s="29" t="s">
        <v>4038</v>
      </c>
      <c r="AO175" s="29" t="s">
        <v>4039</v>
      </c>
      <c r="AP175" s="29" t="s">
        <v>4040</v>
      </c>
    </row>
    <row r="176" spans="1:42" s="29" customFormat="1" x14ac:dyDescent="0.25">
      <c r="A176" s="29" t="s">
        <v>4041</v>
      </c>
      <c r="B176" s="29">
        <v>310410928944346</v>
      </c>
      <c r="C176" s="29">
        <v>8.9014103279289401E+19</v>
      </c>
      <c r="D176" s="29">
        <v>353118081565833</v>
      </c>
      <c r="E176" s="29">
        <v>10</v>
      </c>
      <c r="F176" s="29">
        <v>1144</v>
      </c>
      <c r="G176" s="29">
        <v>1144</v>
      </c>
      <c r="H176" s="29" t="s">
        <v>4042</v>
      </c>
      <c r="I176" s="29" t="s">
        <v>4043</v>
      </c>
      <c r="J176" s="29" t="s">
        <v>4044</v>
      </c>
      <c r="K176" s="29" t="s">
        <v>8</v>
      </c>
      <c r="L176" s="29" t="s">
        <v>19674</v>
      </c>
      <c r="M176" s="29" t="s">
        <v>8</v>
      </c>
      <c r="N176" s="29">
        <v>7</v>
      </c>
      <c r="O176" s="29">
        <v>10</v>
      </c>
      <c r="P176" s="29">
        <v>70</v>
      </c>
      <c r="Q176" s="29">
        <v>3</v>
      </c>
      <c r="R176" s="29">
        <v>39</v>
      </c>
      <c r="S176" s="29">
        <v>4</v>
      </c>
      <c r="T176" s="29" t="s">
        <v>19675</v>
      </c>
      <c r="U176" s="29">
        <v>7</v>
      </c>
      <c r="V176" s="29">
        <v>1</v>
      </c>
      <c r="W176" s="29">
        <v>7</v>
      </c>
      <c r="X176" s="29">
        <v>3</v>
      </c>
      <c r="Y176" s="29">
        <v>9</v>
      </c>
      <c r="Z176" s="29">
        <v>0</v>
      </c>
      <c r="AA176" s="29" t="s">
        <v>19558</v>
      </c>
      <c r="AB176" s="29">
        <v>1</v>
      </c>
      <c r="AC176" s="29">
        <v>6</v>
      </c>
      <c r="AD176" s="29">
        <v>1</v>
      </c>
      <c r="AE176" s="29">
        <v>6</v>
      </c>
      <c r="AF176" s="29">
        <v>3</v>
      </c>
      <c r="AG176" s="29">
        <v>0</v>
      </c>
      <c r="AH176" s="29">
        <v>0</v>
      </c>
      <c r="AI176" s="29" t="s">
        <v>19507</v>
      </c>
      <c r="AJ176" s="29" t="s">
        <v>8</v>
      </c>
      <c r="AK176" s="29">
        <v>0</v>
      </c>
      <c r="AL176" s="29" t="s">
        <v>2009</v>
      </c>
      <c r="AM176" s="29" t="s">
        <v>4045</v>
      </c>
      <c r="AN176" s="29" t="s">
        <v>4046</v>
      </c>
      <c r="AO176" s="29" t="s">
        <v>4047</v>
      </c>
      <c r="AP176" s="29" t="s">
        <v>4048</v>
      </c>
    </row>
    <row r="177" spans="1:42" s="29" customFormat="1" x14ac:dyDescent="0.25">
      <c r="A177" s="29" t="s">
        <v>4049</v>
      </c>
      <c r="B177" s="29">
        <v>310410941179965</v>
      </c>
      <c r="C177" s="29">
        <v>8.9014103279411708E+19</v>
      </c>
      <c r="D177" s="29">
        <v>353118083625148</v>
      </c>
      <c r="E177" s="29">
        <v>10</v>
      </c>
      <c r="F177" s="29">
        <v>1269</v>
      </c>
      <c r="G177" s="29">
        <v>1269</v>
      </c>
      <c r="H177" s="29" t="s">
        <v>4050</v>
      </c>
      <c r="I177" s="29" t="s">
        <v>4051</v>
      </c>
      <c r="J177" s="29" t="s">
        <v>4052</v>
      </c>
      <c r="K177" s="29" t="s">
        <v>8</v>
      </c>
      <c r="L177" s="29" t="s">
        <v>19676</v>
      </c>
      <c r="M177" s="29" t="s">
        <v>8</v>
      </c>
      <c r="N177" s="29">
        <v>7</v>
      </c>
      <c r="O177" s="29">
        <v>10</v>
      </c>
      <c r="P177" s="29">
        <v>70</v>
      </c>
      <c r="Q177" s="29">
        <v>3</v>
      </c>
      <c r="R177" s="29">
        <v>10</v>
      </c>
      <c r="S177" s="29">
        <v>1</v>
      </c>
      <c r="T177" s="29" t="s">
        <v>19521</v>
      </c>
      <c r="U177" s="29">
        <v>7</v>
      </c>
      <c r="V177" s="29">
        <v>1</v>
      </c>
      <c r="W177" s="29">
        <v>7</v>
      </c>
      <c r="X177" s="29">
        <v>3</v>
      </c>
      <c r="Y177" s="29">
        <v>4</v>
      </c>
      <c r="Z177" s="29">
        <v>0</v>
      </c>
      <c r="AA177" s="29" t="s">
        <v>19520</v>
      </c>
      <c r="AB177" s="29">
        <v>1</v>
      </c>
      <c r="AC177" s="29">
        <v>6</v>
      </c>
      <c r="AD177" s="29">
        <v>1</v>
      </c>
      <c r="AE177" s="29">
        <v>6</v>
      </c>
      <c r="AF177" s="29">
        <v>3</v>
      </c>
      <c r="AG177" s="29">
        <v>0</v>
      </c>
      <c r="AH177" s="29">
        <v>0</v>
      </c>
      <c r="AI177" s="29" t="s">
        <v>19507</v>
      </c>
      <c r="AJ177" s="29" t="s">
        <v>8</v>
      </c>
      <c r="AK177" s="29">
        <v>0</v>
      </c>
      <c r="AL177" s="29" t="s">
        <v>3767</v>
      </c>
      <c r="AM177" s="29" t="s">
        <v>4053</v>
      </c>
      <c r="AN177" s="29" t="s">
        <v>4054</v>
      </c>
      <c r="AO177" s="29" t="s">
        <v>4055</v>
      </c>
      <c r="AP177" s="29" t="s">
        <v>4056</v>
      </c>
    </row>
    <row r="178" spans="1:42" s="29" customFormat="1" x14ac:dyDescent="0.25">
      <c r="A178" s="29" t="s">
        <v>4057</v>
      </c>
      <c r="B178" s="29">
        <v>310410928944346</v>
      </c>
      <c r="C178" s="29">
        <v>8.9014103279289401E+19</v>
      </c>
      <c r="D178" s="29">
        <v>353118081565833</v>
      </c>
      <c r="E178" s="29">
        <v>10</v>
      </c>
      <c r="F178" s="29">
        <v>1145</v>
      </c>
      <c r="G178" s="29">
        <v>1145</v>
      </c>
      <c r="H178" s="29" t="s">
        <v>4058</v>
      </c>
      <c r="I178" s="29" t="s">
        <v>4059</v>
      </c>
      <c r="J178" s="29" t="s">
        <v>4060</v>
      </c>
      <c r="K178" s="29" t="s">
        <v>8</v>
      </c>
      <c r="L178" s="29" t="s">
        <v>19677</v>
      </c>
      <c r="M178" s="29" t="s">
        <v>8</v>
      </c>
      <c r="N178" s="29">
        <v>7</v>
      </c>
      <c r="O178" s="29">
        <v>10</v>
      </c>
      <c r="P178" s="29">
        <v>70</v>
      </c>
      <c r="Q178" s="29">
        <v>3</v>
      </c>
      <c r="R178" s="29">
        <v>6</v>
      </c>
      <c r="S178" s="29">
        <v>0</v>
      </c>
      <c r="T178" s="29" t="s">
        <v>19515</v>
      </c>
      <c r="U178" s="29">
        <v>7</v>
      </c>
      <c r="V178" s="29">
        <v>1</v>
      </c>
      <c r="W178" s="29">
        <v>7</v>
      </c>
      <c r="X178" s="29">
        <v>3</v>
      </c>
      <c r="Y178" s="29">
        <v>0</v>
      </c>
      <c r="Z178" s="29">
        <v>0</v>
      </c>
      <c r="AA178" s="29" t="s">
        <v>19507</v>
      </c>
      <c r="AB178" s="29">
        <v>1</v>
      </c>
      <c r="AC178" s="29">
        <v>6</v>
      </c>
      <c r="AD178" s="29">
        <v>1</v>
      </c>
      <c r="AE178" s="29">
        <v>6</v>
      </c>
      <c r="AF178" s="29">
        <v>3</v>
      </c>
      <c r="AG178" s="29">
        <v>0</v>
      </c>
      <c r="AH178" s="29">
        <v>0</v>
      </c>
      <c r="AI178" s="29" t="s">
        <v>19507</v>
      </c>
      <c r="AJ178" s="29" t="s">
        <v>8</v>
      </c>
      <c r="AK178" s="29">
        <v>0</v>
      </c>
      <c r="AL178" s="29" t="s">
        <v>2009</v>
      </c>
      <c r="AM178" s="29" t="s">
        <v>4061</v>
      </c>
      <c r="AN178" s="29" t="s">
        <v>4062</v>
      </c>
      <c r="AO178" s="29" t="s">
        <v>4063</v>
      </c>
      <c r="AP178" s="29" t="s">
        <v>4064</v>
      </c>
    </row>
    <row r="179" spans="1:42" s="29" customFormat="1" x14ac:dyDescent="0.25">
      <c r="A179" s="29" t="s">
        <v>4065</v>
      </c>
      <c r="B179" s="29">
        <v>310410941179965</v>
      </c>
      <c r="C179" s="29">
        <v>8.9014103279411708E+19</v>
      </c>
      <c r="D179" s="29">
        <v>353118083625148</v>
      </c>
      <c r="E179" s="29">
        <v>10</v>
      </c>
      <c r="F179" s="29">
        <v>1270</v>
      </c>
      <c r="G179" s="29">
        <v>1270</v>
      </c>
      <c r="H179" s="29" t="s">
        <v>4066</v>
      </c>
      <c r="I179" s="29" t="s">
        <v>4067</v>
      </c>
      <c r="J179" s="29" t="s">
        <v>4068</v>
      </c>
      <c r="K179" s="29" t="s">
        <v>8</v>
      </c>
      <c r="L179" s="29" t="s">
        <v>19678</v>
      </c>
      <c r="M179" s="29" t="s">
        <v>8</v>
      </c>
      <c r="N179" s="29">
        <v>7</v>
      </c>
      <c r="O179" s="29">
        <v>10</v>
      </c>
      <c r="P179" s="29">
        <v>70</v>
      </c>
      <c r="Q179" s="29">
        <v>3</v>
      </c>
      <c r="R179" s="29">
        <v>49</v>
      </c>
      <c r="S179" s="29">
        <v>36</v>
      </c>
      <c r="T179" s="29" t="s">
        <v>19601</v>
      </c>
      <c r="U179" s="29">
        <v>7</v>
      </c>
      <c r="V179" s="29">
        <v>1</v>
      </c>
      <c r="W179" s="29">
        <v>7</v>
      </c>
      <c r="X179" s="29">
        <v>3</v>
      </c>
      <c r="Y179" s="29">
        <v>38</v>
      </c>
      <c r="Z179" s="29">
        <v>5</v>
      </c>
      <c r="AA179" s="29" t="s">
        <v>19679</v>
      </c>
      <c r="AB179" s="29">
        <v>1</v>
      </c>
      <c r="AC179" s="29">
        <v>6</v>
      </c>
      <c r="AD179" s="29">
        <v>1</v>
      </c>
      <c r="AE179" s="29">
        <v>6</v>
      </c>
      <c r="AF179" s="29">
        <v>3</v>
      </c>
      <c r="AG179" s="29">
        <v>11</v>
      </c>
      <c r="AH179" s="29">
        <v>0</v>
      </c>
      <c r="AI179" s="29" t="s">
        <v>19551</v>
      </c>
      <c r="AJ179" s="29" t="s">
        <v>8</v>
      </c>
      <c r="AK179" s="29">
        <v>0</v>
      </c>
      <c r="AL179" s="29" t="s">
        <v>3767</v>
      </c>
      <c r="AM179" s="29" t="s">
        <v>4069</v>
      </c>
      <c r="AN179" s="29" t="s">
        <v>4070</v>
      </c>
      <c r="AO179" s="29" t="s">
        <v>4071</v>
      </c>
      <c r="AP179" s="29" t="s">
        <v>4072</v>
      </c>
    </row>
    <row r="180" spans="1:42" s="29" customFormat="1" x14ac:dyDescent="0.25">
      <c r="A180" s="29" t="s">
        <v>4073</v>
      </c>
      <c r="B180" s="29">
        <v>310410928944346</v>
      </c>
      <c r="C180" s="29">
        <v>8.9014103279289401E+19</v>
      </c>
      <c r="D180" s="29">
        <v>353118081565833</v>
      </c>
      <c r="E180" s="29">
        <v>10</v>
      </c>
      <c r="F180" s="29">
        <v>1146</v>
      </c>
      <c r="G180" s="29">
        <v>1146</v>
      </c>
      <c r="H180" s="29" t="s">
        <v>4074</v>
      </c>
      <c r="I180" s="29" t="s">
        <v>4075</v>
      </c>
      <c r="J180" s="29" t="s">
        <v>4076</v>
      </c>
      <c r="K180" s="29" t="s">
        <v>8</v>
      </c>
      <c r="L180" s="29" t="s">
        <v>19680</v>
      </c>
      <c r="M180" s="29" t="s">
        <v>8</v>
      </c>
      <c r="N180" s="29">
        <v>7</v>
      </c>
      <c r="O180" s="29">
        <v>10</v>
      </c>
      <c r="P180" s="29">
        <v>70</v>
      </c>
      <c r="Q180" s="29">
        <v>3</v>
      </c>
      <c r="R180" s="29">
        <v>49</v>
      </c>
      <c r="S180" s="29">
        <v>11</v>
      </c>
      <c r="T180" s="29" t="s">
        <v>19629</v>
      </c>
      <c r="U180" s="29">
        <v>7</v>
      </c>
      <c r="V180" s="29">
        <v>1</v>
      </c>
      <c r="W180" s="29">
        <v>7</v>
      </c>
      <c r="X180" s="29">
        <v>3</v>
      </c>
      <c r="Y180" s="29">
        <v>27</v>
      </c>
      <c r="Z180" s="29">
        <v>4</v>
      </c>
      <c r="AA180" s="29" t="s">
        <v>19681</v>
      </c>
      <c r="AB180" s="29">
        <v>1</v>
      </c>
      <c r="AC180" s="29">
        <v>6</v>
      </c>
      <c r="AD180" s="29">
        <v>1</v>
      </c>
      <c r="AE180" s="29">
        <v>6</v>
      </c>
      <c r="AF180" s="29">
        <v>3</v>
      </c>
      <c r="AG180" s="29">
        <v>1</v>
      </c>
      <c r="AH180" s="29">
        <v>0</v>
      </c>
      <c r="AI180" s="29" t="s">
        <v>19161</v>
      </c>
      <c r="AJ180" s="29" t="s">
        <v>8</v>
      </c>
      <c r="AK180" s="29">
        <v>0</v>
      </c>
      <c r="AL180" s="29" t="s">
        <v>2009</v>
      </c>
      <c r="AM180" s="29" t="s">
        <v>4077</v>
      </c>
      <c r="AN180" s="29" t="s">
        <v>4078</v>
      </c>
      <c r="AO180" s="29" t="s">
        <v>4079</v>
      </c>
      <c r="AP180" s="29" t="s">
        <v>4080</v>
      </c>
    </row>
    <row r="181" spans="1:42" s="29" customFormat="1" x14ac:dyDescent="0.25">
      <c r="A181" s="29" t="s">
        <v>4081</v>
      </c>
      <c r="B181" s="29">
        <v>310410941179965</v>
      </c>
      <c r="C181" s="29">
        <v>8.9014103279411708E+19</v>
      </c>
      <c r="D181" s="29">
        <v>353118083625148</v>
      </c>
      <c r="E181" s="29">
        <v>3</v>
      </c>
      <c r="F181" s="29">
        <v>1268</v>
      </c>
      <c r="G181" s="29">
        <v>1268</v>
      </c>
      <c r="H181" s="29" t="s">
        <v>4082</v>
      </c>
      <c r="I181" s="29" t="s">
        <v>4083</v>
      </c>
      <c r="J181" s="29" t="s">
        <v>4084</v>
      </c>
      <c r="K181" s="29" t="s">
        <v>8</v>
      </c>
      <c r="L181" s="29" t="s">
        <v>8</v>
      </c>
      <c r="M181" s="29" t="s">
        <v>8</v>
      </c>
      <c r="N181" s="29">
        <v>7</v>
      </c>
      <c r="O181" s="29">
        <v>100</v>
      </c>
      <c r="P181" s="29">
        <v>700</v>
      </c>
      <c r="Q181" s="29">
        <v>1</v>
      </c>
      <c r="R181" s="29" t="s">
        <v>8</v>
      </c>
      <c r="S181" s="29" t="s">
        <v>8</v>
      </c>
      <c r="T181" s="29" t="s">
        <v>8</v>
      </c>
      <c r="U181" s="29">
        <v>7</v>
      </c>
      <c r="V181" s="29">
        <v>10</v>
      </c>
      <c r="W181" s="29">
        <v>70</v>
      </c>
      <c r="X181" s="29">
        <v>3</v>
      </c>
      <c r="Y181" s="29">
        <v>49</v>
      </c>
      <c r="Z181" s="29">
        <v>38</v>
      </c>
      <c r="AA181" s="29" t="s">
        <v>19682</v>
      </c>
      <c r="AB181" s="29">
        <v>0</v>
      </c>
      <c r="AC181" s="29" t="s">
        <v>8</v>
      </c>
      <c r="AD181" s="29" t="s">
        <v>8</v>
      </c>
      <c r="AE181" s="29" t="s">
        <v>8</v>
      </c>
      <c r="AF181" s="29" t="s">
        <v>8</v>
      </c>
      <c r="AG181" s="29" t="s">
        <v>8</v>
      </c>
      <c r="AH181" s="29" t="s">
        <v>8</v>
      </c>
      <c r="AI181" s="29" t="s">
        <v>8</v>
      </c>
      <c r="AJ181" s="29" t="s">
        <v>8</v>
      </c>
      <c r="AK181" s="29">
        <v>0</v>
      </c>
      <c r="AL181" s="29" t="s">
        <v>3767</v>
      </c>
      <c r="AM181" s="29" t="s">
        <v>4085</v>
      </c>
      <c r="AN181" s="29" t="s">
        <v>4086</v>
      </c>
      <c r="AO181" s="29" t="s">
        <v>4087</v>
      </c>
      <c r="AP181" s="29" t="s">
        <v>4088</v>
      </c>
    </row>
    <row r="182" spans="1:42" s="29" customFormat="1" x14ac:dyDescent="0.25">
      <c r="A182" s="29" t="s">
        <v>4089</v>
      </c>
      <c r="B182" s="29">
        <v>310410928944346</v>
      </c>
      <c r="C182" s="29">
        <v>8.9014103279289401E+19</v>
      </c>
      <c r="D182" s="29">
        <v>353118081565833</v>
      </c>
      <c r="E182" s="29">
        <v>2</v>
      </c>
      <c r="F182" s="29">
        <v>1152</v>
      </c>
      <c r="G182" s="29">
        <v>1152</v>
      </c>
      <c r="H182" s="29" t="s">
        <v>4090</v>
      </c>
      <c r="I182" s="29" t="s">
        <v>4091</v>
      </c>
      <c r="J182" s="29" t="s">
        <v>4092</v>
      </c>
      <c r="K182" s="29" t="s">
        <v>19683</v>
      </c>
      <c r="L182" s="29" t="s">
        <v>8</v>
      </c>
      <c r="M182" s="29" t="s">
        <v>8</v>
      </c>
      <c r="N182" s="29">
        <v>7</v>
      </c>
      <c r="O182" s="29">
        <v>10</v>
      </c>
      <c r="P182" s="29">
        <v>70</v>
      </c>
      <c r="Q182" s="29">
        <v>3</v>
      </c>
      <c r="R182" s="29">
        <v>49</v>
      </c>
      <c r="S182" s="29">
        <v>23</v>
      </c>
      <c r="T182" s="29" t="s">
        <v>19605</v>
      </c>
      <c r="U182" s="29">
        <v>7</v>
      </c>
      <c r="V182" s="29">
        <v>1</v>
      </c>
      <c r="W182" s="29">
        <v>7</v>
      </c>
      <c r="X182" s="29">
        <v>3</v>
      </c>
      <c r="Y182" s="29">
        <v>24</v>
      </c>
      <c r="Z182" s="29">
        <v>3</v>
      </c>
      <c r="AA182" s="29" t="s">
        <v>19684</v>
      </c>
      <c r="AB182" s="29">
        <v>1</v>
      </c>
      <c r="AC182" s="29">
        <v>6</v>
      </c>
      <c r="AD182" s="29">
        <v>1</v>
      </c>
      <c r="AE182" s="29">
        <v>6</v>
      </c>
      <c r="AF182" s="29">
        <v>3</v>
      </c>
      <c r="AG182" s="29">
        <v>5</v>
      </c>
      <c r="AH182" s="29">
        <v>0</v>
      </c>
      <c r="AI182" s="29" t="s">
        <v>19511</v>
      </c>
      <c r="AJ182" s="29" t="s">
        <v>8</v>
      </c>
      <c r="AK182" s="29">
        <v>0</v>
      </c>
      <c r="AL182" s="29" t="s">
        <v>2009</v>
      </c>
      <c r="AM182" s="29" t="s">
        <v>4093</v>
      </c>
      <c r="AN182" s="29" t="s">
        <v>4094</v>
      </c>
      <c r="AO182" s="29" t="s">
        <v>4095</v>
      </c>
      <c r="AP182" s="29" t="s">
        <v>4096</v>
      </c>
    </row>
    <row r="183" spans="1:42" s="29" customFormat="1" x14ac:dyDescent="0.25">
      <c r="A183" s="29" t="s">
        <v>4097</v>
      </c>
      <c r="B183" s="29">
        <v>310410941179965</v>
      </c>
      <c r="C183" s="29">
        <v>8.9014103279411708E+19</v>
      </c>
      <c r="D183" s="29">
        <v>353118083625148</v>
      </c>
      <c r="E183" s="29">
        <v>7</v>
      </c>
      <c r="F183" s="29">
        <v>1266</v>
      </c>
      <c r="G183" s="29">
        <v>1266</v>
      </c>
      <c r="H183" s="29" t="s">
        <v>4098</v>
      </c>
      <c r="I183" s="29" t="s">
        <v>4099</v>
      </c>
      <c r="J183" s="29" t="s">
        <v>4100</v>
      </c>
      <c r="K183" s="29" t="s">
        <v>8</v>
      </c>
      <c r="L183" s="29" t="s">
        <v>8</v>
      </c>
      <c r="M183" s="29" t="s">
        <v>19685</v>
      </c>
      <c r="N183" s="29">
        <v>7</v>
      </c>
      <c r="O183" s="29">
        <v>1</v>
      </c>
      <c r="P183" s="29">
        <v>7</v>
      </c>
      <c r="Q183" s="29">
        <v>3</v>
      </c>
      <c r="R183" s="29">
        <v>49</v>
      </c>
      <c r="S183" s="29">
        <v>17</v>
      </c>
      <c r="T183" s="29" t="s">
        <v>19686</v>
      </c>
      <c r="U183" s="29">
        <v>6</v>
      </c>
      <c r="V183" s="29">
        <v>1</v>
      </c>
      <c r="W183" s="29">
        <v>6</v>
      </c>
      <c r="X183" s="29">
        <v>3</v>
      </c>
      <c r="Y183" s="29">
        <v>16</v>
      </c>
      <c r="Z183" s="29">
        <v>3</v>
      </c>
      <c r="AA183" s="29" t="s">
        <v>19687</v>
      </c>
      <c r="AB183" s="29">
        <v>1</v>
      </c>
      <c r="AC183" s="29">
        <v>5</v>
      </c>
      <c r="AD183" s="29">
        <v>1</v>
      </c>
      <c r="AE183" s="29">
        <v>5</v>
      </c>
      <c r="AF183" s="29">
        <v>3</v>
      </c>
      <c r="AG183" s="29">
        <v>1</v>
      </c>
      <c r="AH183" s="29">
        <v>0</v>
      </c>
      <c r="AI183" s="29" t="s">
        <v>19161</v>
      </c>
      <c r="AJ183" s="29" t="s">
        <v>8</v>
      </c>
      <c r="AK183" s="29">
        <v>0</v>
      </c>
      <c r="AL183" s="29" t="s">
        <v>3767</v>
      </c>
      <c r="AM183" s="29" t="s">
        <v>4101</v>
      </c>
      <c r="AN183" s="29" t="s">
        <v>4102</v>
      </c>
      <c r="AO183" s="29" t="s">
        <v>4103</v>
      </c>
      <c r="AP183" s="29" t="s">
        <v>4104</v>
      </c>
    </row>
    <row r="184" spans="1:42" s="29" customFormat="1" x14ac:dyDescent="0.25">
      <c r="A184" s="29" t="s">
        <v>4105</v>
      </c>
      <c r="B184" s="29">
        <v>310410941179965</v>
      </c>
      <c r="C184" s="29">
        <v>8.9014103279411708E+19</v>
      </c>
      <c r="D184" s="29">
        <v>353118083625148</v>
      </c>
      <c r="E184" s="29">
        <v>7</v>
      </c>
      <c r="F184" s="29">
        <v>1267</v>
      </c>
      <c r="G184" s="29">
        <v>1267</v>
      </c>
      <c r="H184" s="29" t="s">
        <v>4106</v>
      </c>
      <c r="I184" s="29" t="s">
        <v>4107</v>
      </c>
      <c r="J184" s="29" t="s">
        <v>4108</v>
      </c>
      <c r="K184" s="29" t="s">
        <v>8</v>
      </c>
      <c r="L184" s="29" t="s">
        <v>8</v>
      </c>
      <c r="M184" s="29" t="s">
        <v>19688</v>
      </c>
      <c r="N184" s="29">
        <v>7</v>
      </c>
      <c r="O184" s="29">
        <v>1</v>
      </c>
      <c r="P184" s="29">
        <v>7</v>
      </c>
      <c r="Q184" s="29">
        <v>3</v>
      </c>
      <c r="R184" s="29">
        <v>49</v>
      </c>
      <c r="S184" s="29">
        <v>31</v>
      </c>
      <c r="T184" s="29" t="s">
        <v>19689</v>
      </c>
      <c r="U184" s="29">
        <v>6</v>
      </c>
      <c r="V184" s="29">
        <v>1</v>
      </c>
      <c r="W184" s="29">
        <v>6</v>
      </c>
      <c r="X184" s="29">
        <v>3</v>
      </c>
      <c r="Y184" s="29">
        <v>31</v>
      </c>
      <c r="Z184" s="29">
        <v>6</v>
      </c>
      <c r="AA184" s="29" t="s">
        <v>19690</v>
      </c>
      <c r="AB184" s="29">
        <v>1</v>
      </c>
      <c r="AC184" s="29">
        <v>5</v>
      </c>
      <c r="AD184" s="29">
        <v>1</v>
      </c>
      <c r="AE184" s="29">
        <v>5</v>
      </c>
      <c r="AF184" s="29">
        <v>3</v>
      </c>
      <c r="AG184" s="29">
        <v>9</v>
      </c>
      <c r="AH184" s="29">
        <v>0</v>
      </c>
      <c r="AI184" s="29" t="s">
        <v>19558</v>
      </c>
      <c r="AJ184" s="29" t="s">
        <v>8</v>
      </c>
      <c r="AK184" s="29">
        <v>0</v>
      </c>
      <c r="AL184" s="29" t="s">
        <v>2000</v>
      </c>
      <c r="AM184" s="29" t="s">
        <v>4109</v>
      </c>
      <c r="AN184" s="29" t="s">
        <v>4110</v>
      </c>
      <c r="AO184" s="29" t="s">
        <v>4111</v>
      </c>
      <c r="AP184" s="29" t="s">
        <v>4112</v>
      </c>
    </row>
    <row r="185" spans="1:42" s="29" customFormat="1" x14ac:dyDescent="0.25">
      <c r="A185" s="29" t="s">
        <v>4113</v>
      </c>
      <c r="B185" s="29">
        <v>310410928944346</v>
      </c>
      <c r="C185" s="29">
        <v>8.9014103279289401E+19</v>
      </c>
      <c r="D185" s="29">
        <v>353118081565833</v>
      </c>
      <c r="E185" s="29">
        <v>2</v>
      </c>
      <c r="F185" s="29">
        <v>1153</v>
      </c>
      <c r="G185" s="29">
        <v>1153</v>
      </c>
      <c r="H185" s="29" t="s">
        <v>4114</v>
      </c>
      <c r="I185" s="29" t="s">
        <v>4115</v>
      </c>
      <c r="J185" s="29" t="s">
        <v>4116</v>
      </c>
      <c r="K185" s="29" t="s">
        <v>19691</v>
      </c>
      <c r="L185" s="29" t="s">
        <v>8</v>
      </c>
      <c r="M185" s="29" t="s">
        <v>8</v>
      </c>
      <c r="N185" s="29">
        <v>7</v>
      </c>
      <c r="O185" s="29">
        <v>10</v>
      </c>
      <c r="P185" s="29">
        <v>70</v>
      </c>
      <c r="Q185" s="29">
        <v>1</v>
      </c>
      <c r="R185" s="29" t="s">
        <v>8</v>
      </c>
      <c r="S185" s="29" t="s">
        <v>8</v>
      </c>
      <c r="T185" s="29" t="s">
        <v>8</v>
      </c>
      <c r="U185" s="29">
        <v>7</v>
      </c>
      <c r="V185" s="29">
        <v>1</v>
      </c>
      <c r="W185" s="29">
        <v>7</v>
      </c>
      <c r="X185" s="29">
        <v>3</v>
      </c>
      <c r="Y185" s="29">
        <v>49</v>
      </c>
      <c r="Z185" s="29">
        <v>46</v>
      </c>
      <c r="AA185" s="29" t="s">
        <v>19587</v>
      </c>
      <c r="AB185" s="29">
        <v>1</v>
      </c>
      <c r="AC185" s="29">
        <v>6</v>
      </c>
      <c r="AD185" s="29">
        <v>1</v>
      </c>
      <c r="AE185" s="29">
        <v>6</v>
      </c>
      <c r="AF185" s="29">
        <v>3</v>
      </c>
      <c r="AG185" s="29">
        <v>47</v>
      </c>
      <c r="AH185" s="29">
        <v>16</v>
      </c>
      <c r="AI185" s="29" t="s">
        <v>19692</v>
      </c>
      <c r="AJ185" s="29" t="s">
        <v>8</v>
      </c>
      <c r="AK185" s="29">
        <v>0</v>
      </c>
      <c r="AL185" s="29" t="s">
        <v>2009</v>
      </c>
      <c r="AM185" s="29" t="s">
        <v>4117</v>
      </c>
      <c r="AN185" s="29" t="s">
        <v>4118</v>
      </c>
      <c r="AO185" s="29" t="s">
        <v>4119</v>
      </c>
      <c r="AP185" s="29" t="s">
        <v>4120</v>
      </c>
    </row>
    <row r="186" spans="1:42" s="29" customFormat="1" x14ac:dyDescent="0.25">
      <c r="A186" s="29" t="s">
        <v>4121</v>
      </c>
      <c r="B186" s="29">
        <v>310410928944346</v>
      </c>
      <c r="C186" s="29">
        <v>8.9014103279289401E+19</v>
      </c>
      <c r="D186" s="29">
        <v>353118081565833</v>
      </c>
      <c r="E186" s="29">
        <v>2</v>
      </c>
      <c r="F186" s="29">
        <v>1154</v>
      </c>
      <c r="G186" s="29">
        <v>1154</v>
      </c>
      <c r="H186" s="29" t="s">
        <v>4122</v>
      </c>
      <c r="I186" s="29" t="s">
        <v>4123</v>
      </c>
      <c r="J186" s="29" t="s">
        <v>4124</v>
      </c>
      <c r="K186" s="29" t="s">
        <v>19693</v>
      </c>
      <c r="L186" s="29" t="s">
        <v>8</v>
      </c>
      <c r="M186" s="29" t="s">
        <v>8</v>
      </c>
      <c r="N186" s="29">
        <v>7</v>
      </c>
      <c r="O186" s="29">
        <v>10</v>
      </c>
      <c r="P186" s="29">
        <v>70</v>
      </c>
      <c r="Q186" s="29">
        <v>3</v>
      </c>
      <c r="R186" s="29">
        <v>22</v>
      </c>
      <c r="S186" s="29">
        <v>2</v>
      </c>
      <c r="T186" s="29" t="s">
        <v>19638</v>
      </c>
      <c r="U186" s="29">
        <v>7</v>
      </c>
      <c r="V186" s="29">
        <v>1</v>
      </c>
      <c r="W186" s="29">
        <v>7</v>
      </c>
      <c r="X186" s="29">
        <v>3</v>
      </c>
      <c r="Y186" s="29">
        <v>1</v>
      </c>
      <c r="Z186" s="29">
        <v>0</v>
      </c>
      <c r="AA186" s="29" t="s">
        <v>19161</v>
      </c>
      <c r="AB186" s="29">
        <v>1</v>
      </c>
      <c r="AC186" s="29">
        <v>6</v>
      </c>
      <c r="AD186" s="29">
        <v>1</v>
      </c>
      <c r="AE186" s="29">
        <v>6</v>
      </c>
      <c r="AF186" s="29">
        <v>3</v>
      </c>
      <c r="AG186" s="29">
        <v>0</v>
      </c>
      <c r="AH186" s="29">
        <v>0</v>
      </c>
      <c r="AI186" s="29" t="s">
        <v>19507</v>
      </c>
      <c r="AJ186" s="29" t="s">
        <v>8</v>
      </c>
      <c r="AK186" s="29">
        <v>0</v>
      </c>
      <c r="AL186" s="29" t="s">
        <v>2009</v>
      </c>
      <c r="AM186" s="29" t="s">
        <v>4125</v>
      </c>
      <c r="AN186" s="29" t="s">
        <v>4126</v>
      </c>
      <c r="AO186" s="29" t="s">
        <v>4127</v>
      </c>
      <c r="AP186" s="29" t="s">
        <v>4128</v>
      </c>
    </row>
    <row r="187" spans="1:42" s="29" customFormat="1" x14ac:dyDescent="0.25">
      <c r="A187" s="29" t="s">
        <v>4129</v>
      </c>
      <c r="B187" s="29">
        <v>310410941179965</v>
      </c>
      <c r="C187" s="29">
        <v>8.9014103279411708E+19</v>
      </c>
      <c r="D187" s="29">
        <v>353118083625148</v>
      </c>
      <c r="E187" s="29">
        <v>4</v>
      </c>
      <c r="F187" s="29">
        <v>1265</v>
      </c>
      <c r="G187" s="29">
        <v>1265</v>
      </c>
      <c r="H187" s="29" t="s">
        <v>4130</v>
      </c>
      <c r="I187" s="29" t="s">
        <v>4131</v>
      </c>
      <c r="J187" s="29" t="s">
        <v>4108</v>
      </c>
      <c r="K187" s="29" t="s">
        <v>8</v>
      </c>
      <c r="L187" s="29" t="s">
        <v>8</v>
      </c>
      <c r="M187" s="29" t="s">
        <v>8</v>
      </c>
      <c r="N187" s="29">
        <v>7</v>
      </c>
      <c r="O187" s="29">
        <v>10</v>
      </c>
      <c r="P187" s="29">
        <v>70</v>
      </c>
      <c r="Q187" s="29">
        <v>1</v>
      </c>
      <c r="R187" s="29" t="s">
        <v>8</v>
      </c>
      <c r="S187" s="29" t="s">
        <v>8</v>
      </c>
      <c r="T187" s="29" t="s">
        <v>8</v>
      </c>
      <c r="U187" s="29">
        <v>7</v>
      </c>
      <c r="V187" s="29">
        <v>1</v>
      </c>
      <c r="W187" s="29">
        <v>7</v>
      </c>
      <c r="X187" s="29">
        <v>1</v>
      </c>
      <c r="Y187" s="29" t="s">
        <v>8</v>
      </c>
      <c r="Z187" s="29" t="s">
        <v>8</v>
      </c>
      <c r="AA187" s="29" t="s">
        <v>8</v>
      </c>
      <c r="AB187" s="29">
        <v>1</v>
      </c>
      <c r="AC187" s="29">
        <v>6</v>
      </c>
      <c r="AD187" s="29">
        <v>1</v>
      </c>
      <c r="AE187" s="29">
        <v>6</v>
      </c>
      <c r="AF187" s="29">
        <v>1</v>
      </c>
      <c r="AG187" s="29" t="s">
        <v>8</v>
      </c>
      <c r="AH187" s="29" t="s">
        <v>8</v>
      </c>
      <c r="AI187" s="29" t="s">
        <v>8</v>
      </c>
      <c r="AJ187" s="29" t="s">
        <v>8</v>
      </c>
      <c r="AK187" s="29">
        <v>0</v>
      </c>
      <c r="AL187" s="29" t="s">
        <v>2000</v>
      </c>
      <c r="AM187" s="29" t="s">
        <v>4132</v>
      </c>
      <c r="AN187" s="29" t="s">
        <v>4133</v>
      </c>
      <c r="AO187" s="29" t="s">
        <v>4134</v>
      </c>
      <c r="AP187" s="29" t="s">
        <v>4128</v>
      </c>
    </row>
    <row r="188" spans="1:42" s="29" customFormat="1" x14ac:dyDescent="0.25">
      <c r="A188" s="29" t="s">
        <v>4135</v>
      </c>
      <c r="B188" s="29">
        <v>310410941179965</v>
      </c>
      <c r="C188" s="29">
        <v>8.9014103279411708E+19</v>
      </c>
      <c r="D188" s="29">
        <v>353118083625148</v>
      </c>
      <c r="E188" s="29">
        <v>7</v>
      </c>
      <c r="F188" s="29">
        <v>1230</v>
      </c>
      <c r="G188" s="29">
        <v>1230</v>
      </c>
      <c r="H188" s="29" t="s">
        <v>4136</v>
      </c>
      <c r="I188" s="29" t="s">
        <v>4137</v>
      </c>
      <c r="J188" s="29" t="s">
        <v>4138</v>
      </c>
      <c r="K188" s="29" t="s">
        <v>8</v>
      </c>
      <c r="L188" s="29" t="s">
        <v>8</v>
      </c>
      <c r="M188" s="29" t="s">
        <v>19694</v>
      </c>
      <c r="N188" s="29">
        <v>7</v>
      </c>
      <c r="O188" s="29">
        <v>1</v>
      </c>
      <c r="P188" s="29">
        <v>7</v>
      </c>
      <c r="Q188" s="29">
        <v>3</v>
      </c>
      <c r="R188" s="29">
        <v>49</v>
      </c>
      <c r="S188" s="29">
        <v>39</v>
      </c>
      <c r="T188" s="29" t="s">
        <v>19562</v>
      </c>
      <c r="U188" s="29">
        <v>6</v>
      </c>
      <c r="V188" s="29">
        <v>1</v>
      </c>
      <c r="W188" s="29">
        <v>6</v>
      </c>
      <c r="X188" s="29">
        <v>3</v>
      </c>
      <c r="Y188" s="29">
        <v>44</v>
      </c>
      <c r="Z188" s="29">
        <v>4</v>
      </c>
      <c r="AA188" s="29" t="s">
        <v>19695</v>
      </c>
      <c r="AB188" s="29">
        <v>1</v>
      </c>
      <c r="AC188" s="29">
        <v>5</v>
      </c>
      <c r="AD188" s="29">
        <v>1</v>
      </c>
      <c r="AE188" s="29">
        <v>5</v>
      </c>
      <c r="AF188" s="29">
        <v>3</v>
      </c>
      <c r="AG188" s="29">
        <v>13</v>
      </c>
      <c r="AH188" s="29">
        <v>0</v>
      </c>
      <c r="AI188" s="29" t="s">
        <v>19540</v>
      </c>
      <c r="AJ188" s="29" t="s">
        <v>8</v>
      </c>
      <c r="AK188" s="29">
        <v>0</v>
      </c>
      <c r="AL188" s="29" t="s">
        <v>3767</v>
      </c>
      <c r="AM188" s="29" t="s">
        <v>4139</v>
      </c>
      <c r="AN188" s="29" t="s">
        <v>4140</v>
      </c>
      <c r="AO188" s="29" t="s">
        <v>4141</v>
      </c>
      <c r="AP188" s="29" t="s">
        <v>4142</v>
      </c>
    </row>
    <row r="189" spans="1:42" s="29" customFormat="1" x14ac:dyDescent="0.25">
      <c r="A189" s="29" t="s">
        <v>4143</v>
      </c>
      <c r="B189" s="29">
        <v>310410941179965</v>
      </c>
      <c r="C189" s="29">
        <v>8.9014103279411708E+19</v>
      </c>
      <c r="D189" s="29">
        <v>353118083625148</v>
      </c>
      <c r="E189" s="29">
        <v>7</v>
      </c>
      <c r="F189" s="29">
        <v>1231</v>
      </c>
      <c r="G189" s="29">
        <v>1231</v>
      </c>
      <c r="H189" s="29" t="s">
        <v>4144</v>
      </c>
      <c r="I189" s="29" t="s">
        <v>4145</v>
      </c>
      <c r="J189" s="29" t="s">
        <v>4146</v>
      </c>
      <c r="K189" s="29" t="s">
        <v>8</v>
      </c>
      <c r="L189" s="29" t="s">
        <v>8</v>
      </c>
      <c r="M189" s="29" t="s">
        <v>19696</v>
      </c>
      <c r="N189" s="29">
        <v>7</v>
      </c>
      <c r="O189" s="29">
        <v>1</v>
      </c>
      <c r="P189" s="29">
        <v>7</v>
      </c>
      <c r="Q189" s="29">
        <v>1</v>
      </c>
      <c r="R189" s="29" t="s">
        <v>8</v>
      </c>
      <c r="S189" s="29" t="s">
        <v>8</v>
      </c>
      <c r="T189" s="29" t="s">
        <v>8</v>
      </c>
      <c r="U189" s="29">
        <v>6</v>
      </c>
      <c r="V189" s="29">
        <v>1</v>
      </c>
      <c r="W189" s="29">
        <v>6</v>
      </c>
      <c r="X189" s="29">
        <v>1</v>
      </c>
      <c r="Y189" s="29" t="s">
        <v>8</v>
      </c>
      <c r="Z189" s="29" t="s">
        <v>8</v>
      </c>
      <c r="AA189" s="29" t="s">
        <v>8</v>
      </c>
      <c r="AB189" s="29">
        <v>1</v>
      </c>
      <c r="AC189" s="29">
        <v>5</v>
      </c>
      <c r="AD189" s="29">
        <v>1</v>
      </c>
      <c r="AE189" s="29">
        <v>5</v>
      </c>
      <c r="AF189" s="29">
        <v>3</v>
      </c>
      <c r="AG189" s="29">
        <v>49</v>
      </c>
      <c r="AH189" s="29">
        <v>27</v>
      </c>
      <c r="AI189" s="29" t="s">
        <v>19548</v>
      </c>
      <c r="AJ189" s="29" t="s">
        <v>8</v>
      </c>
      <c r="AK189" s="29">
        <v>0</v>
      </c>
      <c r="AL189" s="29" t="s">
        <v>3767</v>
      </c>
      <c r="AM189" s="29" t="s">
        <v>4147</v>
      </c>
      <c r="AN189" s="29" t="s">
        <v>4148</v>
      </c>
      <c r="AO189" s="29" t="s">
        <v>4149</v>
      </c>
      <c r="AP189" s="29" t="s">
        <v>4150</v>
      </c>
    </row>
    <row r="190" spans="1:42" s="29" customFormat="1" x14ac:dyDescent="0.25">
      <c r="A190" s="29" t="s">
        <v>4151</v>
      </c>
      <c r="B190" s="29">
        <v>310410941179965</v>
      </c>
      <c r="C190" s="29">
        <v>8.9014103279411708E+19</v>
      </c>
      <c r="D190" s="29">
        <v>353118083625148</v>
      </c>
      <c r="E190" s="29">
        <v>3</v>
      </c>
      <c r="F190" s="29">
        <v>1237</v>
      </c>
      <c r="G190" s="29">
        <v>1237</v>
      </c>
      <c r="H190" s="29" t="s">
        <v>4152</v>
      </c>
      <c r="I190" s="29" t="s">
        <v>4153</v>
      </c>
      <c r="J190" s="29" t="s">
        <v>4154</v>
      </c>
      <c r="K190" s="29" t="s">
        <v>8</v>
      </c>
      <c r="L190" s="29" t="s">
        <v>8</v>
      </c>
      <c r="M190" s="29" t="s">
        <v>8</v>
      </c>
      <c r="N190" s="29">
        <v>7</v>
      </c>
      <c r="O190" s="29">
        <v>100</v>
      </c>
      <c r="P190" s="29">
        <v>700</v>
      </c>
      <c r="Q190" s="29">
        <v>1</v>
      </c>
      <c r="R190" s="29" t="s">
        <v>8</v>
      </c>
      <c r="S190" s="29" t="s">
        <v>8</v>
      </c>
      <c r="T190" s="29" t="s">
        <v>8</v>
      </c>
      <c r="U190" s="29">
        <v>7</v>
      </c>
      <c r="V190" s="29">
        <v>10</v>
      </c>
      <c r="W190" s="29">
        <v>70</v>
      </c>
      <c r="X190" s="29">
        <v>3</v>
      </c>
      <c r="Y190" s="29">
        <v>12</v>
      </c>
      <c r="Z190" s="29">
        <v>1</v>
      </c>
      <c r="AA190" s="29" t="s">
        <v>19546</v>
      </c>
      <c r="AB190" s="29">
        <v>0</v>
      </c>
      <c r="AC190" s="29" t="s">
        <v>8</v>
      </c>
      <c r="AD190" s="29" t="s">
        <v>8</v>
      </c>
      <c r="AE190" s="29" t="s">
        <v>8</v>
      </c>
      <c r="AF190" s="29" t="s">
        <v>8</v>
      </c>
      <c r="AG190" s="29" t="s">
        <v>8</v>
      </c>
      <c r="AH190" s="29" t="s">
        <v>8</v>
      </c>
      <c r="AI190" s="29" t="s">
        <v>8</v>
      </c>
      <c r="AJ190" s="29" t="s">
        <v>8</v>
      </c>
      <c r="AK190" s="29">
        <v>0</v>
      </c>
      <c r="AL190" s="29" t="s">
        <v>3767</v>
      </c>
      <c r="AM190" s="29" t="s">
        <v>4155</v>
      </c>
      <c r="AN190" s="29" t="s">
        <v>4156</v>
      </c>
      <c r="AO190" s="29" t="s">
        <v>4157</v>
      </c>
      <c r="AP190" s="29" t="s">
        <v>4158</v>
      </c>
    </row>
    <row r="191" spans="1:42" s="29" customFormat="1" x14ac:dyDescent="0.25">
      <c r="A191" s="29" t="s">
        <v>4159</v>
      </c>
      <c r="B191" s="29">
        <v>310410941179965</v>
      </c>
      <c r="C191" s="29">
        <v>8.9014103279411708E+19</v>
      </c>
      <c r="D191" s="29">
        <v>353118083625148</v>
      </c>
      <c r="E191" s="29">
        <v>8</v>
      </c>
      <c r="F191" s="29">
        <v>1235</v>
      </c>
      <c r="G191" s="29">
        <v>1235</v>
      </c>
      <c r="H191" s="29" t="s">
        <v>4160</v>
      </c>
      <c r="I191" s="29" t="s">
        <v>4161</v>
      </c>
      <c r="J191" s="29" t="s">
        <v>4162</v>
      </c>
      <c r="K191" s="29" t="s">
        <v>8</v>
      </c>
      <c r="L191" s="29" t="s">
        <v>8</v>
      </c>
      <c r="M191" s="29" t="s">
        <v>8</v>
      </c>
      <c r="N191" s="29">
        <v>7</v>
      </c>
      <c r="O191" s="29">
        <v>100</v>
      </c>
      <c r="P191" s="29">
        <v>700</v>
      </c>
      <c r="Q191" s="29">
        <v>3</v>
      </c>
      <c r="R191" s="29">
        <v>41</v>
      </c>
      <c r="S191" s="29">
        <v>6</v>
      </c>
      <c r="T191" s="29" t="s">
        <v>19697</v>
      </c>
      <c r="U191" s="29">
        <v>7</v>
      </c>
      <c r="V191" s="29">
        <v>10</v>
      </c>
      <c r="W191" s="29">
        <v>70</v>
      </c>
      <c r="X191" s="29">
        <v>3</v>
      </c>
      <c r="Y191" s="29">
        <v>1</v>
      </c>
      <c r="Z191" s="29">
        <v>0</v>
      </c>
      <c r="AA191" s="29" t="s">
        <v>19161</v>
      </c>
      <c r="AB191" s="29">
        <v>0</v>
      </c>
      <c r="AC191" s="29" t="s">
        <v>8</v>
      </c>
      <c r="AD191" s="29" t="s">
        <v>8</v>
      </c>
      <c r="AE191" s="29" t="s">
        <v>8</v>
      </c>
      <c r="AF191" s="29" t="s">
        <v>8</v>
      </c>
      <c r="AG191" s="29" t="s">
        <v>8</v>
      </c>
      <c r="AH191" s="29" t="s">
        <v>8</v>
      </c>
      <c r="AI191" s="29" t="s">
        <v>8</v>
      </c>
      <c r="AJ191" s="29" t="s">
        <v>8</v>
      </c>
      <c r="AK191" s="29">
        <v>0</v>
      </c>
      <c r="AL191" s="29" t="s">
        <v>3767</v>
      </c>
      <c r="AM191" s="29" t="s">
        <v>4163</v>
      </c>
      <c r="AN191" s="29" t="s">
        <v>4164</v>
      </c>
      <c r="AO191" s="29" t="s">
        <v>4165</v>
      </c>
      <c r="AP191" s="29" t="s">
        <v>4166</v>
      </c>
    </row>
    <row r="192" spans="1:42" s="29" customFormat="1" x14ac:dyDescent="0.25">
      <c r="A192" s="29" t="s">
        <v>4167</v>
      </c>
      <c r="B192" s="29">
        <v>310410928944346</v>
      </c>
      <c r="C192" s="29">
        <v>8.9014103279289401E+19</v>
      </c>
      <c r="D192" s="29">
        <v>353118081565833</v>
      </c>
      <c r="E192" s="29">
        <v>7</v>
      </c>
      <c r="F192" s="29">
        <v>1147</v>
      </c>
      <c r="G192" s="29">
        <v>1147</v>
      </c>
      <c r="H192" s="29" t="s">
        <v>4168</v>
      </c>
      <c r="I192" s="29" t="s">
        <v>4169</v>
      </c>
      <c r="J192" s="29" t="s">
        <v>4170</v>
      </c>
      <c r="K192" s="29" t="s">
        <v>8</v>
      </c>
      <c r="L192" s="29" t="s">
        <v>8</v>
      </c>
      <c r="M192" s="29" t="s">
        <v>19698</v>
      </c>
      <c r="N192" s="29">
        <v>7</v>
      </c>
      <c r="O192" s="29">
        <v>1</v>
      </c>
      <c r="P192" s="29">
        <v>7</v>
      </c>
      <c r="Q192" s="29">
        <v>3</v>
      </c>
      <c r="R192" s="29">
        <v>16</v>
      </c>
      <c r="S192" s="29">
        <v>0</v>
      </c>
      <c r="T192" s="29" t="s">
        <v>19699</v>
      </c>
      <c r="U192" s="29">
        <v>6</v>
      </c>
      <c r="V192" s="29">
        <v>1</v>
      </c>
      <c r="W192" s="29">
        <v>6</v>
      </c>
      <c r="X192" s="29">
        <v>3</v>
      </c>
      <c r="Y192" s="29">
        <v>4</v>
      </c>
      <c r="Z192" s="29">
        <v>0</v>
      </c>
      <c r="AA192" s="29" t="s">
        <v>19520</v>
      </c>
      <c r="AB192" s="29">
        <v>1</v>
      </c>
      <c r="AC192" s="29">
        <v>5</v>
      </c>
      <c r="AD192" s="29">
        <v>1</v>
      </c>
      <c r="AE192" s="29">
        <v>5</v>
      </c>
      <c r="AF192" s="29">
        <v>3</v>
      </c>
      <c r="AG192" s="29">
        <v>0</v>
      </c>
      <c r="AH192" s="29">
        <v>0</v>
      </c>
      <c r="AI192" s="29" t="s">
        <v>19507</v>
      </c>
      <c r="AJ192" s="29" t="s">
        <v>8</v>
      </c>
      <c r="AK192" s="29">
        <v>0</v>
      </c>
      <c r="AL192" s="29" t="s">
        <v>2009</v>
      </c>
      <c r="AM192" s="29" t="s">
        <v>4171</v>
      </c>
      <c r="AN192" s="29" t="s">
        <v>4172</v>
      </c>
      <c r="AO192" s="29" t="s">
        <v>4173</v>
      </c>
      <c r="AP192" s="29" t="s">
        <v>4174</v>
      </c>
    </row>
    <row r="193" spans="1:42" s="29" customFormat="1" x14ac:dyDescent="0.25">
      <c r="A193" s="29" t="s">
        <v>4175</v>
      </c>
      <c r="B193" s="29">
        <v>310410941179965</v>
      </c>
      <c r="C193" s="29">
        <v>8.9014103279411708E+19</v>
      </c>
      <c r="D193" s="29">
        <v>353118083625148</v>
      </c>
      <c r="E193" s="29">
        <v>8</v>
      </c>
      <c r="F193" s="29">
        <v>1236</v>
      </c>
      <c r="G193" s="29">
        <v>1236</v>
      </c>
      <c r="H193" s="29" t="s">
        <v>4176</v>
      </c>
      <c r="I193" s="29" t="s">
        <v>4177</v>
      </c>
      <c r="J193" s="29" t="s">
        <v>4178</v>
      </c>
      <c r="K193" s="29" t="s">
        <v>8</v>
      </c>
      <c r="L193" s="29" t="s">
        <v>8</v>
      </c>
      <c r="M193" s="29" t="s">
        <v>8</v>
      </c>
      <c r="N193" s="29">
        <v>7</v>
      </c>
      <c r="O193" s="29">
        <v>100</v>
      </c>
      <c r="P193" s="29">
        <v>700</v>
      </c>
      <c r="Q193" s="29">
        <v>3</v>
      </c>
      <c r="R193" s="29">
        <v>14</v>
      </c>
      <c r="S193" s="29">
        <v>1</v>
      </c>
      <c r="T193" s="29" t="s">
        <v>19700</v>
      </c>
      <c r="U193" s="29">
        <v>7</v>
      </c>
      <c r="V193" s="29">
        <v>10</v>
      </c>
      <c r="W193" s="29">
        <v>70</v>
      </c>
      <c r="X193" s="29">
        <v>3</v>
      </c>
      <c r="Y193" s="29">
        <v>2</v>
      </c>
      <c r="Z193" s="29">
        <v>0</v>
      </c>
      <c r="AA193" s="29" t="s">
        <v>19527</v>
      </c>
      <c r="AB193" s="29">
        <v>0</v>
      </c>
      <c r="AC193" s="29" t="s">
        <v>8</v>
      </c>
      <c r="AD193" s="29" t="s">
        <v>8</v>
      </c>
      <c r="AE193" s="29" t="s">
        <v>8</v>
      </c>
      <c r="AF193" s="29" t="s">
        <v>8</v>
      </c>
      <c r="AG193" s="29" t="s">
        <v>8</v>
      </c>
      <c r="AH193" s="29" t="s">
        <v>8</v>
      </c>
      <c r="AI193" s="29" t="s">
        <v>8</v>
      </c>
      <c r="AJ193" s="29" t="s">
        <v>8</v>
      </c>
      <c r="AK193" s="29">
        <v>0</v>
      </c>
      <c r="AL193" s="29" t="s">
        <v>3767</v>
      </c>
      <c r="AM193" s="29" t="s">
        <v>4179</v>
      </c>
      <c r="AN193" s="29" t="s">
        <v>4180</v>
      </c>
      <c r="AO193" s="29" t="s">
        <v>4181</v>
      </c>
      <c r="AP193" s="29" t="s">
        <v>4182</v>
      </c>
    </row>
    <row r="194" spans="1:42" s="29" customFormat="1" x14ac:dyDescent="0.25">
      <c r="A194" s="29" t="s">
        <v>4183</v>
      </c>
      <c r="B194" s="29">
        <v>310410928944346</v>
      </c>
      <c r="C194" s="29">
        <v>8.9014103279289401E+19</v>
      </c>
      <c r="D194" s="29">
        <v>353118081565833</v>
      </c>
      <c r="E194" s="29">
        <v>7</v>
      </c>
      <c r="F194" s="29">
        <v>1148</v>
      </c>
      <c r="G194" s="29">
        <v>1148</v>
      </c>
      <c r="H194" s="29" t="s">
        <v>4184</v>
      </c>
      <c r="I194" s="29" t="s">
        <v>4185</v>
      </c>
      <c r="J194" s="29" t="s">
        <v>4186</v>
      </c>
      <c r="K194" s="29" t="s">
        <v>8</v>
      </c>
      <c r="L194" s="29" t="s">
        <v>8</v>
      </c>
      <c r="M194" s="29" t="s">
        <v>19701</v>
      </c>
      <c r="N194" s="29">
        <v>7</v>
      </c>
      <c r="O194" s="29">
        <v>1</v>
      </c>
      <c r="P194" s="29">
        <v>7</v>
      </c>
      <c r="Q194" s="29">
        <v>3</v>
      </c>
      <c r="R194" s="29">
        <v>35</v>
      </c>
      <c r="S194" s="29">
        <v>3</v>
      </c>
      <c r="T194" s="29" t="s">
        <v>19702</v>
      </c>
      <c r="U194" s="29">
        <v>6</v>
      </c>
      <c r="V194" s="29">
        <v>1</v>
      </c>
      <c r="W194" s="29">
        <v>6</v>
      </c>
      <c r="X194" s="29">
        <v>3</v>
      </c>
      <c r="Y194" s="29">
        <v>6</v>
      </c>
      <c r="Z194" s="29">
        <v>1</v>
      </c>
      <c r="AA194" s="29" t="s">
        <v>19519</v>
      </c>
      <c r="AB194" s="29">
        <v>1</v>
      </c>
      <c r="AC194" s="29">
        <v>5</v>
      </c>
      <c r="AD194" s="29">
        <v>1</v>
      </c>
      <c r="AE194" s="29">
        <v>5</v>
      </c>
      <c r="AF194" s="29">
        <v>3</v>
      </c>
      <c r="AG194" s="29">
        <v>3</v>
      </c>
      <c r="AH194" s="29">
        <v>0</v>
      </c>
      <c r="AI194" s="29" t="s">
        <v>19529</v>
      </c>
      <c r="AJ194" s="29" t="s">
        <v>8</v>
      </c>
      <c r="AK194" s="29">
        <v>0</v>
      </c>
      <c r="AL194" s="29" t="s">
        <v>2009</v>
      </c>
      <c r="AM194" s="29" t="s">
        <v>4187</v>
      </c>
      <c r="AN194" s="29" t="s">
        <v>4188</v>
      </c>
      <c r="AO194" s="29" t="s">
        <v>4189</v>
      </c>
      <c r="AP194" s="29" t="s">
        <v>4190</v>
      </c>
    </row>
    <row r="195" spans="1:42" s="29" customFormat="1" x14ac:dyDescent="0.25">
      <c r="A195" s="29" t="s">
        <v>4191</v>
      </c>
      <c r="B195" s="29">
        <v>310410941179965</v>
      </c>
      <c r="C195" s="29">
        <v>8.9014103279411708E+19</v>
      </c>
      <c r="D195" s="29">
        <v>353118083625148</v>
      </c>
      <c r="E195" s="29">
        <v>6</v>
      </c>
      <c r="F195" s="29">
        <v>1226</v>
      </c>
      <c r="G195" s="29">
        <v>1226</v>
      </c>
      <c r="H195" s="29" t="s">
        <v>4192</v>
      </c>
      <c r="I195" s="29" t="s">
        <v>4193</v>
      </c>
      <c r="J195" s="29" t="s">
        <v>4194</v>
      </c>
      <c r="K195" s="29" t="s">
        <v>8</v>
      </c>
      <c r="L195" s="29" t="s">
        <v>8</v>
      </c>
      <c r="M195" s="29" t="s">
        <v>8</v>
      </c>
      <c r="N195" s="29">
        <v>7</v>
      </c>
      <c r="O195" s="29">
        <v>10</v>
      </c>
      <c r="P195" s="29">
        <v>70</v>
      </c>
      <c r="Q195" s="29">
        <v>3</v>
      </c>
      <c r="R195" s="29">
        <v>36</v>
      </c>
      <c r="S195" s="29">
        <v>8</v>
      </c>
      <c r="T195" s="29" t="s">
        <v>19703</v>
      </c>
      <c r="U195" s="29">
        <v>6</v>
      </c>
      <c r="V195" s="29">
        <v>1</v>
      </c>
      <c r="W195" s="29">
        <v>6</v>
      </c>
      <c r="X195" s="29">
        <v>3</v>
      </c>
      <c r="Y195" s="29">
        <v>0</v>
      </c>
      <c r="Z195" s="29">
        <v>0</v>
      </c>
      <c r="AA195" s="29" t="s">
        <v>19507</v>
      </c>
      <c r="AB195" s="29">
        <v>0</v>
      </c>
      <c r="AC195" s="29" t="s">
        <v>8</v>
      </c>
      <c r="AD195" s="29" t="s">
        <v>8</v>
      </c>
      <c r="AE195" s="29" t="s">
        <v>8</v>
      </c>
      <c r="AF195" s="29" t="s">
        <v>8</v>
      </c>
      <c r="AG195" s="29" t="s">
        <v>8</v>
      </c>
      <c r="AH195" s="29" t="s">
        <v>8</v>
      </c>
      <c r="AI195" s="29" t="s">
        <v>8</v>
      </c>
      <c r="AJ195" s="29" t="s">
        <v>8</v>
      </c>
      <c r="AK195" s="29">
        <v>0</v>
      </c>
      <c r="AL195" s="29" t="s">
        <v>3767</v>
      </c>
      <c r="AM195" s="29" t="s">
        <v>4195</v>
      </c>
      <c r="AN195" s="29" t="s">
        <v>4196</v>
      </c>
      <c r="AO195" s="29" t="s">
        <v>4197</v>
      </c>
      <c r="AP195" s="29" t="s">
        <v>4198</v>
      </c>
    </row>
    <row r="196" spans="1:42" s="29" customFormat="1" x14ac:dyDescent="0.25">
      <c r="A196" s="29" t="s">
        <v>4199</v>
      </c>
      <c r="B196" s="29">
        <v>310410941179965</v>
      </c>
      <c r="C196" s="29">
        <v>8.9014103279411708E+19</v>
      </c>
      <c r="D196" s="29">
        <v>353118083625148</v>
      </c>
      <c r="E196" s="29">
        <v>6</v>
      </c>
      <c r="F196" s="29">
        <v>1227</v>
      </c>
      <c r="G196" s="29">
        <v>1227</v>
      </c>
      <c r="H196" s="29" t="s">
        <v>4200</v>
      </c>
      <c r="I196" s="29" t="s">
        <v>4201</v>
      </c>
      <c r="J196" s="29" t="s">
        <v>4202</v>
      </c>
      <c r="K196" s="29" t="s">
        <v>8</v>
      </c>
      <c r="L196" s="29" t="s">
        <v>8</v>
      </c>
      <c r="M196" s="29" t="s">
        <v>8</v>
      </c>
      <c r="N196" s="29">
        <v>7</v>
      </c>
      <c r="O196" s="29">
        <v>10</v>
      </c>
      <c r="P196" s="29">
        <v>70</v>
      </c>
      <c r="Q196" s="29">
        <v>3</v>
      </c>
      <c r="R196" s="29">
        <v>20</v>
      </c>
      <c r="S196" s="29">
        <v>2</v>
      </c>
      <c r="T196" s="29" t="s">
        <v>19704</v>
      </c>
      <c r="U196" s="29">
        <v>6</v>
      </c>
      <c r="V196" s="29">
        <v>1</v>
      </c>
      <c r="W196" s="29">
        <v>6</v>
      </c>
      <c r="X196" s="29">
        <v>3</v>
      </c>
      <c r="Y196" s="29">
        <v>1</v>
      </c>
      <c r="Z196" s="29">
        <v>0</v>
      </c>
      <c r="AA196" s="29" t="s">
        <v>19161</v>
      </c>
      <c r="AB196" s="29">
        <v>0</v>
      </c>
      <c r="AC196" s="29" t="s">
        <v>8</v>
      </c>
      <c r="AD196" s="29" t="s">
        <v>8</v>
      </c>
      <c r="AE196" s="29" t="s">
        <v>8</v>
      </c>
      <c r="AF196" s="29" t="s">
        <v>8</v>
      </c>
      <c r="AG196" s="29" t="s">
        <v>8</v>
      </c>
      <c r="AH196" s="29" t="s">
        <v>8</v>
      </c>
      <c r="AI196" s="29" t="s">
        <v>8</v>
      </c>
      <c r="AJ196" s="29" t="s">
        <v>8</v>
      </c>
      <c r="AK196" s="29">
        <v>0</v>
      </c>
      <c r="AL196" s="29" t="s">
        <v>3767</v>
      </c>
      <c r="AM196" s="29" t="s">
        <v>4203</v>
      </c>
      <c r="AN196" s="29" t="s">
        <v>4204</v>
      </c>
      <c r="AO196" s="29" t="s">
        <v>4205</v>
      </c>
      <c r="AP196" s="29" t="s">
        <v>4206</v>
      </c>
    </row>
    <row r="197" spans="1:42" s="29" customFormat="1" x14ac:dyDescent="0.25">
      <c r="A197" s="29" t="s">
        <v>4207</v>
      </c>
      <c r="B197" s="29">
        <v>310410928944346</v>
      </c>
      <c r="C197" s="29">
        <v>8.9014103279289401E+19</v>
      </c>
      <c r="D197" s="29">
        <v>353118081565833</v>
      </c>
      <c r="E197" s="29">
        <v>7</v>
      </c>
      <c r="F197" s="29">
        <v>1149</v>
      </c>
      <c r="G197" s="29">
        <v>1149</v>
      </c>
      <c r="H197" s="29" t="s">
        <v>4208</v>
      </c>
      <c r="I197" s="29" t="s">
        <v>4209</v>
      </c>
      <c r="J197" s="29" t="s">
        <v>4210</v>
      </c>
      <c r="K197" s="29" t="s">
        <v>8</v>
      </c>
      <c r="L197" s="29" t="s">
        <v>8</v>
      </c>
      <c r="M197" s="29" t="s">
        <v>19705</v>
      </c>
      <c r="N197" s="29">
        <v>7</v>
      </c>
      <c r="O197" s="29">
        <v>1</v>
      </c>
      <c r="P197" s="29">
        <v>7</v>
      </c>
      <c r="Q197" s="29">
        <v>3</v>
      </c>
      <c r="R197" s="29">
        <v>0</v>
      </c>
      <c r="S197" s="29">
        <v>0</v>
      </c>
      <c r="T197" s="29" t="s">
        <v>19507</v>
      </c>
      <c r="U197" s="29">
        <v>6</v>
      </c>
      <c r="V197" s="29">
        <v>1</v>
      </c>
      <c r="W197" s="29">
        <v>6</v>
      </c>
      <c r="X197" s="29">
        <v>3</v>
      </c>
      <c r="Y197" s="29">
        <v>0</v>
      </c>
      <c r="Z197" s="29">
        <v>0</v>
      </c>
      <c r="AA197" s="29" t="s">
        <v>19507</v>
      </c>
      <c r="AB197" s="29">
        <v>1</v>
      </c>
      <c r="AC197" s="29">
        <v>5</v>
      </c>
      <c r="AD197" s="29">
        <v>1</v>
      </c>
      <c r="AE197" s="29">
        <v>5</v>
      </c>
      <c r="AF197" s="29">
        <v>3</v>
      </c>
      <c r="AG197" s="29">
        <v>0</v>
      </c>
      <c r="AH197" s="29">
        <v>0</v>
      </c>
      <c r="AI197" s="29" t="s">
        <v>19507</v>
      </c>
      <c r="AJ197" s="29" t="s">
        <v>8</v>
      </c>
      <c r="AK197" s="29">
        <v>0</v>
      </c>
      <c r="AL197" s="29" t="s">
        <v>2009</v>
      </c>
      <c r="AM197" s="29" t="s">
        <v>4211</v>
      </c>
      <c r="AN197" s="29" t="s">
        <v>4212</v>
      </c>
      <c r="AO197" s="29" t="s">
        <v>4213</v>
      </c>
      <c r="AP197" s="29" t="s">
        <v>4206</v>
      </c>
    </row>
    <row r="198" spans="1:42" s="29" customFormat="1" x14ac:dyDescent="0.25">
      <c r="A198" s="29" t="s">
        <v>4214</v>
      </c>
      <c r="B198" s="29">
        <v>310410941179965</v>
      </c>
      <c r="C198" s="29">
        <v>8.9014103279411708E+19</v>
      </c>
      <c r="D198" s="29">
        <v>353118083625148</v>
      </c>
      <c r="E198" s="29">
        <v>2</v>
      </c>
      <c r="F198" s="29">
        <v>1233</v>
      </c>
      <c r="G198" s="29">
        <v>1233</v>
      </c>
      <c r="H198" s="29" t="s">
        <v>4215</v>
      </c>
      <c r="I198" s="29" t="s">
        <v>4216</v>
      </c>
      <c r="J198" s="29" t="s">
        <v>4217</v>
      </c>
      <c r="K198" s="29" t="s">
        <v>19706</v>
      </c>
      <c r="L198" s="29" t="s">
        <v>8</v>
      </c>
      <c r="M198" s="29" t="s">
        <v>8</v>
      </c>
      <c r="N198" s="29">
        <v>7</v>
      </c>
      <c r="O198" s="29">
        <v>10</v>
      </c>
      <c r="P198" s="29">
        <v>70</v>
      </c>
      <c r="Q198" s="29">
        <v>3</v>
      </c>
      <c r="R198" s="29">
        <v>2</v>
      </c>
      <c r="S198" s="29">
        <v>0</v>
      </c>
      <c r="T198" s="29" t="s">
        <v>19527</v>
      </c>
      <c r="U198" s="29">
        <v>7</v>
      </c>
      <c r="V198" s="29">
        <v>1</v>
      </c>
      <c r="W198" s="29">
        <v>7</v>
      </c>
      <c r="X198" s="29">
        <v>3</v>
      </c>
      <c r="Y198" s="29">
        <v>1</v>
      </c>
      <c r="Z198" s="29">
        <v>0</v>
      </c>
      <c r="AA198" s="29" t="s">
        <v>19161</v>
      </c>
      <c r="AB198" s="29">
        <v>1</v>
      </c>
      <c r="AC198" s="29">
        <v>6</v>
      </c>
      <c r="AD198" s="29">
        <v>1</v>
      </c>
      <c r="AE198" s="29">
        <v>6</v>
      </c>
      <c r="AF198" s="29">
        <v>3</v>
      </c>
      <c r="AG198" s="29">
        <v>0</v>
      </c>
      <c r="AH198" s="29">
        <v>0</v>
      </c>
      <c r="AI198" s="29" t="s">
        <v>19507</v>
      </c>
      <c r="AJ198" s="29" t="s">
        <v>8</v>
      </c>
      <c r="AK198" s="29">
        <v>0</v>
      </c>
      <c r="AL198" s="29" t="s">
        <v>3767</v>
      </c>
      <c r="AM198" s="29" t="s">
        <v>4218</v>
      </c>
      <c r="AN198" s="29" t="s">
        <v>4219</v>
      </c>
      <c r="AO198" s="29" t="s">
        <v>4220</v>
      </c>
      <c r="AP198" s="29" t="s">
        <v>4221</v>
      </c>
    </row>
    <row r="199" spans="1:42" s="29" customFormat="1" x14ac:dyDescent="0.25">
      <c r="A199" s="29" t="s">
        <v>4222</v>
      </c>
      <c r="B199" s="29">
        <v>310410928944346</v>
      </c>
      <c r="C199" s="29">
        <v>8.9014103279289401E+19</v>
      </c>
      <c r="D199" s="29">
        <v>353118081565833</v>
      </c>
      <c r="E199" s="29">
        <v>6</v>
      </c>
      <c r="F199" s="29">
        <v>1156</v>
      </c>
      <c r="G199" s="29">
        <v>1156</v>
      </c>
      <c r="H199" s="29" t="s">
        <v>4223</v>
      </c>
      <c r="I199" s="29" t="s">
        <v>4224</v>
      </c>
      <c r="J199" s="29" t="s">
        <v>4225</v>
      </c>
      <c r="K199" s="29" t="s">
        <v>8</v>
      </c>
      <c r="L199" s="29" t="s">
        <v>8</v>
      </c>
      <c r="M199" s="29" t="s">
        <v>8</v>
      </c>
      <c r="N199" s="29">
        <v>7</v>
      </c>
      <c r="O199" s="29">
        <v>10</v>
      </c>
      <c r="P199" s="29">
        <v>70</v>
      </c>
      <c r="Q199" s="29">
        <v>3</v>
      </c>
      <c r="R199" s="29">
        <v>0</v>
      </c>
      <c r="S199" s="29">
        <v>0</v>
      </c>
      <c r="T199" s="29" t="s">
        <v>19507</v>
      </c>
      <c r="U199" s="29">
        <v>6</v>
      </c>
      <c r="V199" s="29">
        <v>1</v>
      </c>
      <c r="W199" s="29">
        <v>6</v>
      </c>
      <c r="X199" s="29">
        <v>3</v>
      </c>
      <c r="Y199" s="29">
        <v>0</v>
      </c>
      <c r="Z199" s="29">
        <v>0</v>
      </c>
      <c r="AA199" s="29" t="s">
        <v>19507</v>
      </c>
      <c r="AB199" s="29">
        <v>0</v>
      </c>
      <c r="AC199" s="29" t="s">
        <v>8</v>
      </c>
      <c r="AD199" s="29" t="s">
        <v>8</v>
      </c>
      <c r="AE199" s="29" t="s">
        <v>8</v>
      </c>
      <c r="AF199" s="29" t="s">
        <v>8</v>
      </c>
      <c r="AG199" s="29" t="s">
        <v>8</v>
      </c>
      <c r="AH199" s="29" t="s">
        <v>8</v>
      </c>
      <c r="AI199" s="29" t="s">
        <v>8</v>
      </c>
      <c r="AJ199" s="29" t="s">
        <v>8</v>
      </c>
      <c r="AK199" s="29">
        <v>0</v>
      </c>
      <c r="AL199" s="29" t="s">
        <v>2009</v>
      </c>
      <c r="AM199" s="29" t="s">
        <v>4226</v>
      </c>
      <c r="AN199" s="29" t="s">
        <v>4227</v>
      </c>
      <c r="AO199" s="29" t="s">
        <v>4228</v>
      </c>
      <c r="AP199" s="29" t="s">
        <v>4221</v>
      </c>
    </row>
    <row r="200" spans="1:42" s="29" customFormat="1" x14ac:dyDescent="0.25">
      <c r="A200" s="29" t="s">
        <v>4229</v>
      </c>
      <c r="B200" s="29">
        <v>310410941179965</v>
      </c>
      <c r="C200" s="29">
        <v>8.9014103279411708E+19</v>
      </c>
      <c r="D200" s="29">
        <v>353118083625148</v>
      </c>
      <c r="E200" s="29">
        <v>2</v>
      </c>
      <c r="F200" s="29">
        <v>1232</v>
      </c>
      <c r="G200" s="29">
        <v>1232</v>
      </c>
      <c r="H200" s="29" t="s">
        <v>4230</v>
      </c>
      <c r="I200" s="29" t="s">
        <v>4231</v>
      </c>
      <c r="J200" s="29" t="s">
        <v>4232</v>
      </c>
      <c r="K200" s="29" t="s">
        <v>19707</v>
      </c>
      <c r="L200" s="29" t="s">
        <v>8</v>
      </c>
      <c r="M200" s="29" t="s">
        <v>8</v>
      </c>
      <c r="N200" s="29">
        <v>7</v>
      </c>
      <c r="O200" s="29">
        <v>10</v>
      </c>
      <c r="P200" s="29">
        <v>70</v>
      </c>
      <c r="Q200" s="29">
        <v>3</v>
      </c>
      <c r="R200" s="29">
        <v>46</v>
      </c>
      <c r="S200" s="29">
        <v>9</v>
      </c>
      <c r="T200" s="29" t="s">
        <v>19708</v>
      </c>
      <c r="U200" s="29">
        <v>7</v>
      </c>
      <c r="V200" s="29">
        <v>1</v>
      </c>
      <c r="W200" s="29">
        <v>7</v>
      </c>
      <c r="X200" s="29">
        <v>3</v>
      </c>
      <c r="Y200" s="29">
        <v>10</v>
      </c>
      <c r="Z200" s="29">
        <v>0</v>
      </c>
      <c r="AA200" s="29" t="s">
        <v>19534</v>
      </c>
      <c r="AB200" s="29">
        <v>1</v>
      </c>
      <c r="AC200" s="29">
        <v>6</v>
      </c>
      <c r="AD200" s="29">
        <v>1</v>
      </c>
      <c r="AE200" s="29">
        <v>6</v>
      </c>
      <c r="AF200" s="29">
        <v>3</v>
      </c>
      <c r="AG200" s="29">
        <v>1</v>
      </c>
      <c r="AH200" s="29">
        <v>0</v>
      </c>
      <c r="AI200" s="29" t="s">
        <v>19161</v>
      </c>
      <c r="AJ200" s="29" t="s">
        <v>8</v>
      </c>
      <c r="AK200" s="29">
        <v>0</v>
      </c>
      <c r="AL200" s="29" t="s">
        <v>3767</v>
      </c>
      <c r="AM200" s="29" t="s">
        <v>4233</v>
      </c>
      <c r="AN200" s="29" t="s">
        <v>4234</v>
      </c>
      <c r="AO200" s="29" t="s">
        <v>4235</v>
      </c>
      <c r="AP200" s="29" t="s">
        <v>4236</v>
      </c>
    </row>
    <row r="201" spans="1:42" s="29" customFormat="1" x14ac:dyDescent="0.25">
      <c r="A201" s="29" t="s">
        <v>4237</v>
      </c>
      <c r="B201" s="29">
        <v>310410928944346</v>
      </c>
      <c r="C201" s="29">
        <v>8.9014103279289401E+19</v>
      </c>
      <c r="D201" s="29">
        <v>353118081565833</v>
      </c>
      <c r="E201" s="29">
        <v>6</v>
      </c>
      <c r="F201" s="29">
        <v>1155</v>
      </c>
      <c r="G201" s="29">
        <v>1155</v>
      </c>
      <c r="H201" s="29" t="s">
        <v>4238</v>
      </c>
      <c r="I201" s="29" t="s">
        <v>4239</v>
      </c>
      <c r="J201" s="29" t="s">
        <v>4240</v>
      </c>
      <c r="K201" s="29" t="s">
        <v>8</v>
      </c>
      <c r="L201" s="29" t="s">
        <v>8</v>
      </c>
      <c r="M201" s="29" t="s">
        <v>8</v>
      </c>
      <c r="N201" s="29">
        <v>7</v>
      </c>
      <c r="O201" s="29">
        <v>10</v>
      </c>
      <c r="P201" s="29">
        <v>70</v>
      </c>
      <c r="Q201" s="29">
        <v>3</v>
      </c>
      <c r="R201" s="29">
        <v>0</v>
      </c>
      <c r="S201" s="29">
        <v>0</v>
      </c>
      <c r="T201" s="29" t="s">
        <v>19507</v>
      </c>
      <c r="U201" s="29">
        <v>6</v>
      </c>
      <c r="V201" s="29">
        <v>1</v>
      </c>
      <c r="W201" s="29">
        <v>6</v>
      </c>
      <c r="X201" s="29">
        <v>3</v>
      </c>
      <c r="Y201" s="29">
        <v>0</v>
      </c>
      <c r="Z201" s="29">
        <v>0</v>
      </c>
      <c r="AA201" s="29" t="s">
        <v>19507</v>
      </c>
      <c r="AB201" s="29">
        <v>0</v>
      </c>
      <c r="AC201" s="29" t="s">
        <v>8</v>
      </c>
      <c r="AD201" s="29" t="s">
        <v>8</v>
      </c>
      <c r="AE201" s="29" t="s">
        <v>8</v>
      </c>
      <c r="AF201" s="29" t="s">
        <v>8</v>
      </c>
      <c r="AG201" s="29" t="s">
        <v>8</v>
      </c>
      <c r="AH201" s="29" t="s">
        <v>8</v>
      </c>
      <c r="AI201" s="29" t="s">
        <v>8</v>
      </c>
      <c r="AJ201" s="29" t="s">
        <v>8</v>
      </c>
      <c r="AK201" s="29">
        <v>0</v>
      </c>
      <c r="AL201" s="29" t="s">
        <v>2009</v>
      </c>
      <c r="AM201" s="29" t="s">
        <v>4241</v>
      </c>
      <c r="AN201" s="29" t="s">
        <v>4242</v>
      </c>
      <c r="AO201" s="29" t="s">
        <v>4243</v>
      </c>
      <c r="AP201" s="29" t="s">
        <v>4236</v>
      </c>
    </row>
    <row r="202" spans="1:42" s="29" customFormat="1" x14ac:dyDescent="0.25">
      <c r="A202" s="29" t="s">
        <v>4244</v>
      </c>
      <c r="B202" s="29">
        <v>310410941179965</v>
      </c>
      <c r="C202" s="29">
        <v>8.9014103279411708E+19</v>
      </c>
      <c r="D202" s="29">
        <v>353118083625148</v>
      </c>
      <c r="E202" s="29">
        <v>4</v>
      </c>
      <c r="F202" s="29">
        <v>1229</v>
      </c>
      <c r="G202" s="29">
        <v>1229</v>
      </c>
      <c r="H202" s="29" t="s">
        <v>4245</v>
      </c>
      <c r="I202" s="29" t="s">
        <v>4246</v>
      </c>
      <c r="J202" s="29" t="s">
        <v>4247</v>
      </c>
      <c r="K202" s="29" t="s">
        <v>8</v>
      </c>
      <c r="L202" s="29" t="s">
        <v>8</v>
      </c>
      <c r="M202" s="29" t="s">
        <v>8</v>
      </c>
      <c r="N202" s="29">
        <v>7</v>
      </c>
      <c r="O202" s="29">
        <v>10</v>
      </c>
      <c r="P202" s="29">
        <v>70</v>
      </c>
      <c r="Q202" s="29">
        <v>1</v>
      </c>
      <c r="R202" s="29" t="s">
        <v>8</v>
      </c>
      <c r="S202" s="29" t="s">
        <v>8</v>
      </c>
      <c r="T202" s="29" t="s">
        <v>8</v>
      </c>
      <c r="U202" s="29">
        <v>7</v>
      </c>
      <c r="V202" s="29">
        <v>1</v>
      </c>
      <c r="W202" s="29">
        <v>7</v>
      </c>
      <c r="X202" s="29">
        <v>1</v>
      </c>
      <c r="Y202" s="29" t="s">
        <v>8</v>
      </c>
      <c r="Z202" s="29" t="s">
        <v>8</v>
      </c>
      <c r="AA202" s="29" t="s">
        <v>8</v>
      </c>
      <c r="AB202" s="29">
        <v>1</v>
      </c>
      <c r="AC202" s="29">
        <v>6</v>
      </c>
      <c r="AD202" s="29">
        <v>1</v>
      </c>
      <c r="AE202" s="29">
        <v>6</v>
      </c>
      <c r="AF202" s="29">
        <v>1</v>
      </c>
      <c r="AG202" s="29" t="s">
        <v>8</v>
      </c>
      <c r="AH202" s="29" t="s">
        <v>8</v>
      </c>
      <c r="AI202" s="29" t="s">
        <v>8</v>
      </c>
      <c r="AJ202" s="29" t="s">
        <v>8</v>
      </c>
      <c r="AK202" s="29">
        <v>0</v>
      </c>
      <c r="AL202" s="29" t="s">
        <v>2000</v>
      </c>
      <c r="AM202" s="29" t="s">
        <v>4248</v>
      </c>
      <c r="AN202" s="29" t="s">
        <v>4249</v>
      </c>
      <c r="AO202" s="29" t="s">
        <v>4250</v>
      </c>
      <c r="AP202" s="29" t="s">
        <v>4251</v>
      </c>
    </row>
    <row r="203" spans="1:42" s="29" customFormat="1" x14ac:dyDescent="0.25">
      <c r="A203" s="29" t="s">
        <v>4252</v>
      </c>
      <c r="B203" s="29">
        <v>310410941179965</v>
      </c>
      <c r="C203" s="29">
        <v>8.9014103279411708E+19</v>
      </c>
      <c r="D203" s="29">
        <v>353118083625148</v>
      </c>
      <c r="E203" s="29">
        <v>4</v>
      </c>
      <c r="F203" s="29">
        <v>1228</v>
      </c>
      <c r="G203" s="29">
        <v>1228</v>
      </c>
      <c r="H203" s="29" t="s">
        <v>4253</v>
      </c>
      <c r="I203" s="29" t="s">
        <v>4254</v>
      </c>
      <c r="J203" s="29" t="s">
        <v>4255</v>
      </c>
      <c r="K203" s="29" t="s">
        <v>8</v>
      </c>
      <c r="L203" s="29" t="s">
        <v>8</v>
      </c>
      <c r="M203" s="29" t="s">
        <v>8</v>
      </c>
      <c r="N203" s="29">
        <v>7</v>
      </c>
      <c r="O203" s="29">
        <v>10</v>
      </c>
      <c r="P203" s="29">
        <v>70</v>
      </c>
      <c r="Q203" s="29">
        <v>1</v>
      </c>
      <c r="R203" s="29" t="s">
        <v>8</v>
      </c>
      <c r="S203" s="29" t="s">
        <v>8</v>
      </c>
      <c r="T203" s="29" t="s">
        <v>8</v>
      </c>
      <c r="U203" s="29">
        <v>7</v>
      </c>
      <c r="V203" s="29">
        <v>1</v>
      </c>
      <c r="W203" s="29">
        <v>7</v>
      </c>
      <c r="X203" s="29">
        <v>1</v>
      </c>
      <c r="Y203" s="29" t="s">
        <v>8</v>
      </c>
      <c r="Z203" s="29" t="s">
        <v>8</v>
      </c>
      <c r="AA203" s="29" t="s">
        <v>8</v>
      </c>
      <c r="AB203" s="29">
        <v>1</v>
      </c>
      <c r="AC203" s="29">
        <v>6</v>
      </c>
      <c r="AD203" s="29">
        <v>1</v>
      </c>
      <c r="AE203" s="29">
        <v>6</v>
      </c>
      <c r="AF203" s="29">
        <v>1</v>
      </c>
      <c r="AG203" s="29" t="s">
        <v>8</v>
      </c>
      <c r="AH203" s="29" t="s">
        <v>8</v>
      </c>
      <c r="AI203" s="29" t="s">
        <v>8</v>
      </c>
      <c r="AJ203" s="29" t="s">
        <v>8</v>
      </c>
      <c r="AK203" s="29">
        <v>0</v>
      </c>
      <c r="AL203" s="29" t="s">
        <v>2000</v>
      </c>
      <c r="AM203" s="29" t="s">
        <v>4256</v>
      </c>
      <c r="AN203" s="29" t="s">
        <v>4257</v>
      </c>
      <c r="AO203" s="29" t="s">
        <v>4258</v>
      </c>
      <c r="AP203" s="29" t="s">
        <v>4259</v>
      </c>
    </row>
    <row r="204" spans="1:42" s="29" customFormat="1" x14ac:dyDescent="0.25">
      <c r="A204" s="29" t="s">
        <v>4260</v>
      </c>
      <c r="B204" s="29">
        <v>310410941179965</v>
      </c>
      <c r="C204" s="29">
        <v>8.9014103279411708E+19</v>
      </c>
      <c r="D204" s="29">
        <v>353118083625148</v>
      </c>
      <c r="E204" s="29">
        <v>8</v>
      </c>
      <c r="F204" s="29">
        <v>1238</v>
      </c>
      <c r="G204" s="29">
        <v>1238</v>
      </c>
      <c r="H204" s="29" t="s">
        <v>4261</v>
      </c>
      <c r="I204" s="29" t="s">
        <v>4262</v>
      </c>
      <c r="J204" s="29" t="s">
        <v>4263</v>
      </c>
      <c r="K204" s="29" t="s">
        <v>8</v>
      </c>
      <c r="L204" s="29" t="s">
        <v>8</v>
      </c>
      <c r="M204" s="29" t="s">
        <v>8</v>
      </c>
      <c r="N204" s="29">
        <v>7</v>
      </c>
      <c r="O204" s="29">
        <v>100</v>
      </c>
      <c r="P204" s="29">
        <v>700</v>
      </c>
      <c r="Q204" s="29">
        <v>1</v>
      </c>
      <c r="R204" s="29" t="s">
        <v>8</v>
      </c>
      <c r="S204" s="29" t="s">
        <v>8</v>
      </c>
      <c r="T204" s="29" t="s">
        <v>8</v>
      </c>
      <c r="U204" s="29">
        <v>7</v>
      </c>
      <c r="V204" s="29">
        <v>10</v>
      </c>
      <c r="W204" s="29">
        <v>70</v>
      </c>
      <c r="X204" s="29">
        <v>3</v>
      </c>
      <c r="Y204" s="29">
        <v>46</v>
      </c>
      <c r="Z204" s="29">
        <v>22</v>
      </c>
      <c r="AA204" s="29" t="s">
        <v>19709</v>
      </c>
      <c r="AB204" s="29">
        <v>0</v>
      </c>
      <c r="AC204" s="29" t="s">
        <v>8</v>
      </c>
      <c r="AD204" s="29" t="s">
        <v>8</v>
      </c>
      <c r="AE204" s="29" t="s">
        <v>8</v>
      </c>
      <c r="AF204" s="29" t="s">
        <v>8</v>
      </c>
      <c r="AG204" s="29" t="s">
        <v>8</v>
      </c>
      <c r="AH204" s="29" t="s">
        <v>8</v>
      </c>
      <c r="AI204" s="29" t="s">
        <v>8</v>
      </c>
      <c r="AJ204" s="29" t="s">
        <v>8</v>
      </c>
      <c r="AK204" s="29">
        <v>0</v>
      </c>
      <c r="AL204" s="29" t="s">
        <v>3767</v>
      </c>
      <c r="AM204" s="29" t="s">
        <v>4264</v>
      </c>
      <c r="AN204" s="29" t="s">
        <v>4265</v>
      </c>
      <c r="AO204" s="29" t="s">
        <v>4266</v>
      </c>
      <c r="AP204" s="29" t="s">
        <v>4267</v>
      </c>
    </row>
    <row r="205" spans="1:42" s="29" customFormat="1" x14ac:dyDescent="0.25">
      <c r="A205" s="29" t="s">
        <v>4268</v>
      </c>
      <c r="B205" s="29">
        <v>310410928944346</v>
      </c>
      <c r="C205" s="29">
        <v>8.9014103279289401E+19</v>
      </c>
      <c r="D205" s="29">
        <v>353118081565833</v>
      </c>
      <c r="E205" s="29">
        <v>3</v>
      </c>
      <c r="F205" s="29">
        <v>1177</v>
      </c>
      <c r="G205" s="29">
        <v>1177</v>
      </c>
      <c r="H205" s="29" t="s">
        <v>4269</v>
      </c>
      <c r="I205" s="29" t="s">
        <v>4270</v>
      </c>
      <c r="J205" s="29" t="s">
        <v>4271</v>
      </c>
      <c r="K205" s="29" t="s">
        <v>8</v>
      </c>
      <c r="L205" s="29" t="s">
        <v>8</v>
      </c>
      <c r="M205" s="29" t="s">
        <v>8</v>
      </c>
      <c r="N205" s="29">
        <v>7</v>
      </c>
      <c r="O205" s="29">
        <v>100</v>
      </c>
      <c r="P205" s="29">
        <v>700</v>
      </c>
      <c r="Q205" s="29">
        <v>3</v>
      </c>
      <c r="R205" s="29">
        <v>6</v>
      </c>
      <c r="S205" s="29">
        <v>1</v>
      </c>
      <c r="T205" s="29" t="s">
        <v>19519</v>
      </c>
      <c r="U205" s="29">
        <v>7</v>
      </c>
      <c r="V205" s="29">
        <v>10</v>
      </c>
      <c r="W205" s="29">
        <v>70</v>
      </c>
      <c r="X205" s="29">
        <v>3</v>
      </c>
      <c r="Y205" s="29">
        <v>3</v>
      </c>
      <c r="Z205" s="29">
        <v>1</v>
      </c>
      <c r="AA205" s="29" t="s">
        <v>19520</v>
      </c>
      <c r="AB205" s="29">
        <v>0</v>
      </c>
      <c r="AC205" s="29" t="s">
        <v>8</v>
      </c>
      <c r="AD205" s="29" t="s">
        <v>8</v>
      </c>
      <c r="AE205" s="29" t="s">
        <v>8</v>
      </c>
      <c r="AF205" s="29" t="s">
        <v>8</v>
      </c>
      <c r="AG205" s="29" t="s">
        <v>8</v>
      </c>
      <c r="AH205" s="29" t="s">
        <v>8</v>
      </c>
      <c r="AI205" s="29" t="s">
        <v>8</v>
      </c>
      <c r="AJ205" s="29" t="s">
        <v>8</v>
      </c>
      <c r="AK205" s="29">
        <v>0</v>
      </c>
      <c r="AL205" s="29" t="s">
        <v>4272</v>
      </c>
      <c r="AM205" s="29" t="s">
        <v>4273</v>
      </c>
      <c r="AN205" s="29" t="s">
        <v>4274</v>
      </c>
      <c r="AO205" s="29" t="s">
        <v>4275</v>
      </c>
      <c r="AP205" s="29" t="s">
        <v>4276</v>
      </c>
    </row>
    <row r="206" spans="1:42" s="29" customFormat="1" x14ac:dyDescent="0.25">
      <c r="A206" s="29" t="s">
        <v>4277</v>
      </c>
      <c r="B206" s="29">
        <v>310410941179965</v>
      </c>
      <c r="C206" s="29">
        <v>8.9014103279411708E+19</v>
      </c>
      <c r="D206" s="29">
        <v>353118083625148</v>
      </c>
      <c r="E206" s="29">
        <v>10</v>
      </c>
      <c r="F206" s="29">
        <v>1240</v>
      </c>
      <c r="G206" s="29">
        <v>1240</v>
      </c>
      <c r="H206" s="29" t="s">
        <v>4278</v>
      </c>
      <c r="I206" s="29" t="s">
        <v>4279</v>
      </c>
      <c r="J206" s="29" t="s">
        <v>4280</v>
      </c>
      <c r="K206" s="29" t="s">
        <v>8</v>
      </c>
      <c r="L206" s="29" t="s">
        <v>19710</v>
      </c>
      <c r="M206" s="29" t="s">
        <v>8</v>
      </c>
      <c r="N206" s="29">
        <v>7</v>
      </c>
      <c r="O206" s="29">
        <v>10</v>
      </c>
      <c r="P206" s="29">
        <v>70</v>
      </c>
      <c r="Q206" s="29">
        <v>3</v>
      </c>
      <c r="R206" s="29">
        <v>28</v>
      </c>
      <c r="S206" s="29">
        <v>9</v>
      </c>
      <c r="T206" s="29" t="s">
        <v>19711</v>
      </c>
      <c r="U206" s="29">
        <v>7</v>
      </c>
      <c r="V206" s="29">
        <v>1</v>
      </c>
      <c r="W206" s="29">
        <v>7</v>
      </c>
      <c r="X206" s="29">
        <v>3</v>
      </c>
      <c r="Y206" s="29">
        <v>6</v>
      </c>
      <c r="Z206" s="29">
        <v>0</v>
      </c>
      <c r="AA206" s="29" t="s">
        <v>19515</v>
      </c>
      <c r="AB206" s="29">
        <v>1</v>
      </c>
      <c r="AC206" s="29">
        <v>6</v>
      </c>
      <c r="AD206" s="29">
        <v>1</v>
      </c>
      <c r="AE206" s="29">
        <v>6</v>
      </c>
      <c r="AF206" s="29">
        <v>3</v>
      </c>
      <c r="AG206" s="29">
        <v>0</v>
      </c>
      <c r="AH206" s="29">
        <v>0</v>
      </c>
      <c r="AI206" s="29" t="s">
        <v>19507</v>
      </c>
      <c r="AJ206" s="29" t="s">
        <v>8</v>
      </c>
      <c r="AK206" s="29">
        <v>0</v>
      </c>
      <c r="AL206" s="29" t="s">
        <v>3767</v>
      </c>
      <c r="AM206" s="29" t="s">
        <v>4281</v>
      </c>
      <c r="AN206" s="29" t="s">
        <v>4282</v>
      </c>
      <c r="AO206" s="29" t="s">
        <v>4283</v>
      </c>
      <c r="AP206" s="29" t="s">
        <v>4276</v>
      </c>
    </row>
    <row r="207" spans="1:42" s="29" customFormat="1" x14ac:dyDescent="0.25">
      <c r="A207" s="29" t="s">
        <v>4284</v>
      </c>
      <c r="B207" s="29">
        <v>310410941179965</v>
      </c>
      <c r="C207" s="29">
        <v>8.9014103279411708E+19</v>
      </c>
      <c r="D207" s="29">
        <v>353118083625148</v>
      </c>
      <c r="E207" s="29">
        <v>10</v>
      </c>
      <c r="F207" s="29">
        <v>1239</v>
      </c>
      <c r="G207" s="29">
        <v>1239</v>
      </c>
      <c r="H207" s="29" t="s">
        <v>4285</v>
      </c>
      <c r="I207" s="29" t="s">
        <v>4286</v>
      </c>
      <c r="J207" s="29" t="s">
        <v>4287</v>
      </c>
      <c r="K207" s="29" t="s">
        <v>8</v>
      </c>
      <c r="L207" s="29" t="s">
        <v>19712</v>
      </c>
      <c r="M207" s="29" t="s">
        <v>8</v>
      </c>
      <c r="N207" s="29">
        <v>7</v>
      </c>
      <c r="O207" s="29">
        <v>10</v>
      </c>
      <c r="P207" s="29">
        <v>70</v>
      </c>
      <c r="Q207" s="29">
        <v>3</v>
      </c>
      <c r="R207" s="29">
        <v>12</v>
      </c>
      <c r="S207" s="29">
        <v>1</v>
      </c>
      <c r="T207" s="29" t="s">
        <v>19546</v>
      </c>
      <c r="U207" s="29">
        <v>7</v>
      </c>
      <c r="V207" s="29">
        <v>1</v>
      </c>
      <c r="W207" s="29">
        <v>7</v>
      </c>
      <c r="X207" s="29">
        <v>3</v>
      </c>
      <c r="Y207" s="29">
        <v>4</v>
      </c>
      <c r="Z207" s="29">
        <v>0</v>
      </c>
      <c r="AA207" s="29" t="s">
        <v>19520</v>
      </c>
      <c r="AB207" s="29">
        <v>1</v>
      </c>
      <c r="AC207" s="29">
        <v>6</v>
      </c>
      <c r="AD207" s="29">
        <v>1</v>
      </c>
      <c r="AE207" s="29">
        <v>6</v>
      </c>
      <c r="AF207" s="29">
        <v>3</v>
      </c>
      <c r="AG207" s="29">
        <v>0</v>
      </c>
      <c r="AH207" s="29">
        <v>0</v>
      </c>
      <c r="AI207" s="29" t="s">
        <v>19507</v>
      </c>
      <c r="AJ207" s="29" t="s">
        <v>8</v>
      </c>
      <c r="AK207" s="29">
        <v>0</v>
      </c>
      <c r="AL207" s="29" t="s">
        <v>3767</v>
      </c>
      <c r="AM207" s="29" t="s">
        <v>4288</v>
      </c>
      <c r="AN207" s="29" t="s">
        <v>4289</v>
      </c>
      <c r="AO207" s="29" t="s">
        <v>4290</v>
      </c>
      <c r="AP207" s="29" t="s">
        <v>4291</v>
      </c>
    </row>
    <row r="208" spans="1:42" s="29" customFormat="1" x14ac:dyDescent="0.25">
      <c r="A208" s="29" t="s">
        <v>4292</v>
      </c>
      <c r="B208" s="29">
        <v>310410928944346</v>
      </c>
      <c r="C208" s="29">
        <v>8.9014103279289401E+19</v>
      </c>
      <c r="D208" s="29">
        <v>353118081565833</v>
      </c>
      <c r="E208" s="29">
        <v>3</v>
      </c>
      <c r="F208" s="29">
        <v>1178</v>
      </c>
      <c r="G208" s="29">
        <v>1178</v>
      </c>
      <c r="H208" s="29" t="s">
        <v>4293</v>
      </c>
      <c r="I208" s="29" t="s">
        <v>4294</v>
      </c>
      <c r="J208" s="29" t="s">
        <v>4295</v>
      </c>
      <c r="K208" s="29" t="s">
        <v>8</v>
      </c>
      <c r="L208" s="29" t="s">
        <v>8</v>
      </c>
      <c r="M208" s="29" t="s">
        <v>8</v>
      </c>
      <c r="N208" s="29">
        <v>7</v>
      </c>
      <c r="O208" s="29">
        <v>100</v>
      </c>
      <c r="P208" s="29">
        <v>700</v>
      </c>
      <c r="Q208" s="29">
        <v>1</v>
      </c>
      <c r="R208" s="29" t="s">
        <v>8</v>
      </c>
      <c r="S208" s="29" t="s">
        <v>8</v>
      </c>
      <c r="T208" s="29" t="s">
        <v>8</v>
      </c>
      <c r="U208" s="29">
        <v>7</v>
      </c>
      <c r="V208" s="29">
        <v>10</v>
      </c>
      <c r="W208" s="29">
        <v>70</v>
      </c>
      <c r="X208" s="29">
        <v>1</v>
      </c>
      <c r="Y208" s="29" t="s">
        <v>8</v>
      </c>
      <c r="Z208" s="29" t="s">
        <v>8</v>
      </c>
      <c r="AA208" s="29" t="s">
        <v>8</v>
      </c>
      <c r="AB208" s="29">
        <v>0</v>
      </c>
      <c r="AC208" s="29" t="s">
        <v>8</v>
      </c>
      <c r="AD208" s="29" t="s">
        <v>8</v>
      </c>
      <c r="AE208" s="29" t="s">
        <v>8</v>
      </c>
      <c r="AF208" s="29" t="s">
        <v>8</v>
      </c>
      <c r="AG208" s="29" t="s">
        <v>8</v>
      </c>
      <c r="AH208" s="29" t="s">
        <v>8</v>
      </c>
      <c r="AI208" s="29" t="s">
        <v>8</v>
      </c>
      <c r="AJ208" s="29" t="s">
        <v>8</v>
      </c>
      <c r="AK208" s="29">
        <v>0</v>
      </c>
      <c r="AL208" s="29" t="s">
        <v>4272</v>
      </c>
      <c r="AM208" s="29" t="s">
        <v>4296</v>
      </c>
      <c r="AN208" s="29" t="s">
        <v>4297</v>
      </c>
      <c r="AO208" s="29" t="s">
        <v>4298</v>
      </c>
      <c r="AP208" s="29" t="s">
        <v>4299</v>
      </c>
    </row>
    <row r="209" spans="1:42" s="29" customFormat="1" x14ac:dyDescent="0.25">
      <c r="A209" s="29" t="s">
        <v>4300</v>
      </c>
      <c r="B209" s="29">
        <v>310410941179965</v>
      </c>
      <c r="C209" s="29">
        <v>8.9014103279411708E+19</v>
      </c>
      <c r="D209" s="29">
        <v>353118083625148</v>
      </c>
      <c r="E209" s="29">
        <v>9</v>
      </c>
      <c r="F209" s="29">
        <v>1225</v>
      </c>
      <c r="G209" s="29">
        <v>1225</v>
      </c>
      <c r="H209" s="29" t="s">
        <v>4301</v>
      </c>
      <c r="I209" s="29" t="s">
        <v>4302</v>
      </c>
      <c r="J209" s="29" t="s">
        <v>4303</v>
      </c>
      <c r="K209" s="29" t="s">
        <v>8</v>
      </c>
      <c r="L209" s="29" t="s">
        <v>8</v>
      </c>
      <c r="M209" s="29" t="s">
        <v>8</v>
      </c>
      <c r="N209" s="29">
        <v>7</v>
      </c>
      <c r="O209" s="29">
        <v>100</v>
      </c>
      <c r="P209" s="29">
        <v>700</v>
      </c>
      <c r="Q209" s="29">
        <v>3</v>
      </c>
      <c r="R209" s="29">
        <v>2</v>
      </c>
      <c r="S209" s="29">
        <v>1</v>
      </c>
      <c r="T209" s="29" t="s">
        <v>19626</v>
      </c>
      <c r="U209" s="29">
        <v>7</v>
      </c>
      <c r="V209" s="29">
        <v>10</v>
      </c>
      <c r="W209" s="29">
        <v>70</v>
      </c>
      <c r="X209" s="29">
        <v>3</v>
      </c>
      <c r="Y209" s="29">
        <v>1</v>
      </c>
      <c r="Z209" s="29">
        <v>0</v>
      </c>
      <c r="AA209" s="29" t="s">
        <v>19161</v>
      </c>
      <c r="AB209" s="29">
        <v>0</v>
      </c>
      <c r="AC209" s="29" t="s">
        <v>8</v>
      </c>
      <c r="AD209" s="29" t="s">
        <v>8</v>
      </c>
      <c r="AE209" s="29" t="s">
        <v>8</v>
      </c>
      <c r="AF209" s="29" t="s">
        <v>8</v>
      </c>
      <c r="AG209" s="29" t="s">
        <v>8</v>
      </c>
      <c r="AH209" s="29" t="s">
        <v>8</v>
      </c>
      <c r="AI209" s="29" t="s">
        <v>8</v>
      </c>
      <c r="AJ209" s="29" t="s">
        <v>8</v>
      </c>
      <c r="AK209" s="29">
        <v>0</v>
      </c>
      <c r="AL209" s="29" t="s">
        <v>3767</v>
      </c>
      <c r="AM209" s="29" t="s">
        <v>4304</v>
      </c>
      <c r="AN209" s="29" t="s">
        <v>4305</v>
      </c>
      <c r="AO209" s="29" t="s">
        <v>4306</v>
      </c>
      <c r="AP209" s="29" t="s">
        <v>4307</v>
      </c>
    </row>
    <row r="210" spans="1:42" s="29" customFormat="1" x14ac:dyDescent="0.25">
      <c r="A210" s="29" t="s">
        <v>4308</v>
      </c>
      <c r="B210" s="29">
        <v>310410941179965</v>
      </c>
      <c r="C210" s="29">
        <v>8.9014103279411708E+19</v>
      </c>
      <c r="D210" s="29">
        <v>353118083625148</v>
      </c>
      <c r="E210" s="29">
        <v>9</v>
      </c>
      <c r="F210" s="29">
        <v>1224</v>
      </c>
      <c r="G210" s="29">
        <v>1224</v>
      </c>
      <c r="H210" s="29" t="s">
        <v>4309</v>
      </c>
      <c r="I210" s="29" t="s">
        <v>4310</v>
      </c>
      <c r="J210" s="29" t="s">
        <v>4311</v>
      </c>
      <c r="K210" s="29" t="s">
        <v>8</v>
      </c>
      <c r="L210" s="29" t="s">
        <v>8</v>
      </c>
      <c r="M210" s="29" t="s">
        <v>8</v>
      </c>
      <c r="N210" s="29">
        <v>7</v>
      </c>
      <c r="O210" s="29">
        <v>100</v>
      </c>
      <c r="P210" s="29">
        <v>700</v>
      </c>
      <c r="Q210" s="29">
        <v>3</v>
      </c>
      <c r="R210" s="29">
        <v>4</v>
      </c>
      <c r="S210" s="29">
        <v>0</v>
      </c>
      <c r="T210" s="29" t="s">
        <v>19520</v>
      </c>
      <c r="U210" s="29">
        <v>7</v>
      </c>
      <c r="V210" s="29">
        <v>10</v>
      </c>
      <c r="W210" s="29">
        <v>70</v>
      </c>
      <c r="X210" s="29">
        <v>3</v>
      </c>
      <c r="Y210" s="29">
        <v>2</v>
      </c>
      <c r="Z210" s="29">
        <v>0</v>
      </c>
      <c r="AA210" s="29" t="s">
        <v>19527</v>
      </c>
      <c r="AB210" s="29">
        <v>0</v>
      </c>
      <c r="AC210" s="29" t="s">
        <v>8</v>
      </c>
      <c r="AD210" s="29" t="s">
        <v>8</v>
      </c>
      <c r="AE210" s="29" t="s">
        <v>8</v>
      </c>
      <c r="AF210" s="29" t="s">
        <v>8</v>
      </c>
      <c r="AG210" s="29" t="s">
        <v>8</v>
      </c>
      <c r="AH210" s="29" t="s">
        <v>8</v>
      </c>
      <c r="AI210" s="29" t="s">
        <v>8</v>
      </c>
      <c r="AJ210" s="29" t="s">
        <v>8</v>
      </c>
      <c r="AK210" s="29">
        <v>0</v>
      </c>
      <c r="AL210" s="29" t="s">
        <v>3767</v>
      </c>
      <c r="AM210" s="29" t="s">
        <v>4312</v>
      </c>
      <c r="AN210" s="29" t="s">
        <v>4313</v>
      </c>
      <c r="AO210" s="29" t="s">
        <v>4314</v>
      </c>
      <c r="AP210" s="29" t="s">
        <v>4315</v>
      </c>
    </row>
    <row r="211" spans="1:42" s="29" customFormat="1" x14ac:dyDescent="0.25">
      <c r="A211" s="29" t="s">
        <v>4316</v>
      </c>
      <c r="B211" s="29">
        <v>310410928944346</v>
      </c>
      <c r="C211" s="29">
        <v>8.9014103279289401E+19</v>
      </c>
      <c r="D211" s="29">
        <v>353118081565833</v>
      </c>
      <c r="E211" s="29">
        <v>8</v>
      </c>
      <c r="F211" s="29">
        <v>1179</v>
      </c>
      <c r="G211" s="29">
        <v>1179</v>
      </c>
      <c r="H211" s="29" t="s">
        <v>4317</v>
      </c>
      <c r="I211" s="29" t="s">
        <v>4318</v>
      </c>
      <c r="J211" s="29" t="s">
        <v>4319</v>
      </c>
      <c r="K211" s="29" t="s">
        <v>8</v>
      </c>
      <c r="L211" s="29" t="s">
        <v>8</v>
      </c>
      <c r="M211" s="29" t="s">
        <v>8</v>
      </c>
      <c r="N211" s="29">
        <v>7</v>
      </c>
      <c r="O211" s="29">
        <v>100</v>
      </c>
      <c r="P211" s="29">
        <v>700</v>
      </c>
      <c r="Q211" s="29">
        <v>3</v>
      </c>
      <c r="R211" s="29">
        <v>1</v>
      </c>
      <c r="S211" s="29">
        <v>0</v>
      </c>
      <c r="T211" s="29" t="s">
        <v>19161</v>
      </c>
      <c r="U211" s="29">
        <v>7</v>
      </c>
      <c r="V211" s="29">
        <v>10</v>
      </c>
      <c r="W211" s="29">
        <v>70</v>
      </c>
      <c r="X211" s="29">
        <v>3</v>
      </c>
      <c r="Y211" s="29">
        <v>0</v>
      </c>
      <c r="Z211" s="29">
        <v>0</v>
      </c>
      <c r="AA211" s="29" t="s">
        <v>19507</v>
      </c>
      <c r="AB211" s="29">
        <v>0</v>
      </c>
      <c r="AC211" s="29" t="s">
        <v>8</v>
      </c>
      <c r="AD211" s="29" t="s">
        <v>8</v>
      </c>
      <c r="AE211" s="29" t="s">
        <v>8</v>
      </c>
      <c r="AF211" s="29" t="s">
        <v>8</v>
      </c>
      <c r="AG211" s="29" t="s">
        <v>8</v>
      </c>
      <c r="AH211" s="29" t="s">
        <v>8</v>
      </c>
      <c r="AI211" s="29" t="s">
        <v>8</v>
      </c>
      <c r="AJ211" s="29" t="s">
        <v>8</v>
      </c>
      <c r="AK211" s="29">
        <v>0</v>
      </c>
      <c r="AL211" s="29" t="s">
        <v>2009</v>
      </c>
      <c r="AM211" s="29" t="s">
        <v>4320</v>
      </c>
      <c r="AN211" s="29" t="s">
        <v>4321</v>
      </c>
      <c r="AO211" s="29" t="s">
        <v>4322</v>
      </c>
      <c r="AP211" s="29" t="s">
        <v>4315</v>
      </c>
    </row>
    <row r="212" spans="1:42" s="29" customFormat="1" x14ac:dyDescent="0.25">
      <c r="A212" s="29" t="s">
        <v>4323</v>
      </c>
      <c r="B212" s="29">
        <v>310410941179965</v>
      </c>
      <c r="C212" s="29">
        <v>8.9014103279411708E+19</v>
      </c>
      <c r="D212" s="29">
        <v>353118083625148</v>
      </c>
      <c r="E212" s="29">
        <v>1</v>
      </c>
      <c r="F212" s="29">
        <v>1223</v>
      </c>
      <c r="G212" s="29">
        <v>1223</v>
      </c>
      <c r="H212" s="29" t="s">
        <v>4324</v>
      </c>
      <c r="I212" s="29" t="s">
        <v>4325</v>
      </c>
      <c r="J212" s="29" t="s">
        <v>4326</v>
      </c>
      <c r="K212" s="29" t="s">
        <v>8</v>
      </c>
      <c r="L212" s="29" t="s">
        <v>8</v>
      </c>
      <c r="M212" s="29" t="s">
        <v>8</v>
      </c>
      <c r="N212" s="29">
        <v>4</v>
      </c>
      <c r="O212" s="29">
        <v>1</v>
      </c>
      <c r="P212" s="29">
        <v>4</v>
      </c>
      <c r="Q212" s="29">
        <v>3</v>
      </c>
      <c r="R212" s="29">
        <v>39</v>
      </c>
      <c r="S212" s="29">
        <v>8</v>
      </c>
      <c r="T212" s="29" t="s">
        <v>19713</v>
      </c>
      <c r="U212" s="29">
        <v>3</v>
      </c>
      <c r="V212" s="29">
        <v>1</v>
      </c>
      <c r="W212" s="29">
        <v>3</v>
      </c>
      <c r="X212" s="29">
        <v>3</v>
      </c>
      <c r="Y212" s="29">
        <v>9</v>
      </c>
      <c r="Z212" s="29">
        <v>1</v>
      </c>
      <c r="AA212" s="29" t="s">
        <v>19523</v>
      </c>
      <c r="AB212" s="29">
        <v>0</v>
      </c>
      <c r="AC212" s="29" t="s">
        <v>8</v>
      </c>
      <c r="AD212" s="29" t="s">
        <v>8</v>
      </c>
      <c r="AE212" s="29" t="s">
        <v>8</v>
      </c>
      <c r="AF212" s="29" t="s">
        <v>8</v>
      </c>
      <c r="AG212" s="29" t="s">
        <v>8</v>
      </c>
      <c r="AH212" s="29" t="s">
        <v>8</v>
      </c>
      <c r="AI212" s="29" t="s">
        <v>8</v>
      </c>
      <c r="AJ212" s="29" t="s">
        <v>8</v>
      </c>
      <c r="AK212" s="29">
        <v>0</v>
      </c>
      <c r="AL212" s="29" t="s">
        <v>3767</v>
      </c>
      <c r="AM212" s="29" t="s">
        <v>4327</v>
      </c>
      <c r="AN212" s="29" t="s">
        <v>4328</v>
      </c>
      <c r="AO212" s="29" t="s">
        <v>4329</v>
      </c>
      <c r="AP212" s="29" t="s">
        <v>4330</v>
      </c>
    </row>
    <row r="213" spans="1:42" s="29" customFormat="1" x14ac:dyDescent="0.25">
      <c r="A213" s="29" t="s">
        <v>4331</v>
      </c>
      <c r="B213" s="29">
        <v>310410941179965</v>
      </c>
      <c r="C213" s="29">
        <v>8.9014103279411708E+19</v>
      </c>
      <c r="D213" s="29">
        <v>353118083625148</v>
      </c>
      <c r="E213" s="29">
        <v>1</v>
      </c>
      <c r="F213" s="29">
        <v>1222</v>
      </c>
      <c r="G213" s="29">
        <v>1222</v>
      </c>
      <c r="H213" s="29" t="s">
        <v>4332</v>
      </c>
      <c r="I213" s="29" t="s">
        <v>4333</v>
      </c>
      <c r="J213" s="29" t="s">
        <v>4334</v>
      </c>
      <c r="K213" s="29" t="s">
        <v>8</v>
      </c>
      <c r="L213" s="29" t="s">
        <v>8</v>
      </c>
      <c r="M213" s="29" t="s">
        <v>8</v>
      </c>
      <c r="N213" s="29">
        <v>4</v>
      </c>
      <c r="O213" s="29">
        <v>1</v>
      </c>
      <c r="P213" s="29">
        <v>4</v>
      </c>
      <c r="Q213" s="29">
        <v>3</v>
      </c>
      <c r="R213" s="29">
        <v>49</v>
      </c>
      <c r="S213" s="29">
        <v>17</v>
      </c>
      <c r="T213" s="29" t="s">
        <v>19548</v>
      </c>
      <c r="U213" s="29">
        <v>3</v>
      </c>
      <c r="V213" s="29">
        <v>1</v>
      </c>
      <c r="W213" s="29">
        <v>3</v>
      </c>
      <c r="X213" s="29">
        <v>3</v>
      </c>
      <c r="Y213" s="29">
        <v>34</v>
      </c>
      <c r="Z213" s="29">
        <v>1</v>
      </c>
      <c r="AA213" s="29" t="s">
        <v>19714</v>
      </c>
      <c r="AB213" s="29">
        <v>0</v>
      </c>
      <c r="AC213" s="29" t="s">
        <v>8</v>
      </c>
      <c r="AD213" s="29" t="s">
        <v>8</v>
      </c>
      <c r="AE213" s="29" t="s">
        <v>8</v>
      </c>
      <c r="AF213" s="29" t="s">
        <v>8</v>
      </c>
      <c r="AG213" s="29" t="s">
        <v>8</v>
      </c>
      <c r="AH213" s="29" t="s">
        <v>8</v>
      </c>
      <c r="AI213" s="29" t="s">
        <v>8</v>
      </c>
      <c r="AJ213" s="29" t="s">
        <v>8</v>
      </c>
      <c r="AK213" s="29">
        <v>0</v>
      </c>
      <c r="AL213" s="29" t="s">
        <v>3767</v>
      </c>
      <c r="AM213" s="29" t="s">
        <v>4335</v>
      </c>
      <c r="AN213" s="29" t="s">
        <v>4336</v>
      </c>
      <c r="AO213" s="29" t="s">
        <v>4337</v>
      </c>
      <c r="AP213" s="29" t="s">
        <v>4338</v>
      </c>
    </row>
    <row r="214" spans="1:42" s="29" customFormat="1" x14ac:dyDescent="0.25">
      <c r="A214" s="29" t="s">
        <v>4339</v>
      </c>
      <c r="B214" s="29">
        <v>310410928944346</v>
      </c>
      <c r="C214" s="29">
        <v>8.9014103279289401E+19</v>
      </c>
      <c r="D214" s="29">
        <v>353118081565833</v>
      </c>
      <c r="E214" s="29">
        <v>8</v>
      </c>
      <c r="F214" s="29">
        <v>1180</v>
      </c>
      <c r="G214" s="29">
        <v>1180</v>
      </c>
      <c r="H214" s="29" t="s">
        <v>4340</v>
      </c>
      <c r="I214" s="29" t="s">
        <v>4341</v>
      </c>
      <c r="J214" s="29" t="s">
        <v>4342</v>
      </c>
      <c r="K214" s="29" t="s">
        <v>8</v>
      </c>
      <c r="L214" s="29" t="s">
        <v>8</v>
      </c>
      <c r="M214" s="29" t="s">
        <v>8</v>
      </c>
      <c r="N214" s="29">
        <v>7</v>
      </c>
      <c r="O214" s="29">
        <v>100</v>
      </c>
      <c r="P214" s="29">
        <v>700</v>
      </c>
      <c r="Q214" s="29">
        <v>3</v>
      </c>
      <c r="R214" s="29">
        <v>49</v>
      </c>
      <c r="S214" s="29">
        <v>47</v>
      </c>
      <c r="T214" s="29" t="s">
        <v>19627</v>
      </c>
      <c r="U214" s="29">
        <v>7</v>
      </c>
      <c r="V214" s="29">
        <v>10</v>
      </c>
      <c r="W214" s="29">
        <v>70</v>
      </c>
      <c r="X214" s="29">
        <v>3</v>
      </c>
      <c r="Y214" s="29">
        <v>49</v>
      </c>
      <c r="Z214" s="29">
        <v>19</v>
      </c>
      <c r="AA214" s="29" t="s">
        <v>19596</v>
      </c>
      <c r="AB214" s="29">
        <v>0</v>
      </c>
      <c r="AC214" s="29" t="s">
        <v>8</v>
      </c>
      <c r="AD214" s="29" t="s">
        <v>8</v>
      </c>
      <c r="AE214" s="29" t="s">
        <v>8</v>
      </c>
      <c r="AF214" s="29" t="s">
        <v>8</v>
      </c>
      <c r="AG214" s="29" t="s">
        <v>8</v>
      </c>
      <c r="AH214" s="29" t="s">
        <v>8</v>
      </c>
      <c r="AI214" s="29" t="s">
        <v>8</v>
      </c>
      <c r="AJ214" s="29" t="s">
        <v>8</v>
      </c>
      <c r="AK214" s="29">
        <v>0</v>
      </c>
      <c r="AL214" s="29" t="s">
        <v>2009</v>
      </c>
      <c r="AM214" s="29" t="s">
        <v>4343</v>
      </c>
      <c r="AN214" s="29" t="s">
        <v>4344</v>
      </c>
      <c r="AO214" s="29" t="s">
        <v>4345</v>
      </c>
      <c r="AP214" s="29" t="s">
        <v>4346</v>
      </c>
    </row>
    <row r="215" spans="1:42" s="29" customFormat="1" x14ac:dyDescent="0.25">
      <c r="A215" s="29" t="s">
        <v>4347</v>
      </c>
      <c r="B215" s="29">
        <v>310410941179965</v>
      </c>
      <c r="C215" s="29">
        <v>8.9014103279411708E+19</v>
      </c>
      <c r="D215" s="29">
        <v>353118083625148</v>
      </c>
      <c r="E215" s="29">
        <v>1</v>
      </c>
      <c r="F215" s="29">
        <v>1221</v>
      </c>
      <c r="G215" s="29">
        <v>1221</v>
      </c>
      <c r="H215" s="29" t="s">
        <v>4348</v>
      </c>
      <c r="I215" s="29" t="s">
        <v>4349</v>
      </c>
      <c r="J215" s="29" t="s">
        <v>4350</v>
      </c>
      <c r="K215" s="29" t="s">
        <v>8</v>
      </c>
      <c r="L215" s="29" t="s">
        <v>8</v>
      </c>
      <c r="M215" s="29" t="s">
        <v>8</v>
      </c>
      <c r="N215" s="29">
        <v>4</v>
      </c>
      <c r="O215" s="29">
        <v>1</v>
      </c>
      <c r="P215" s="29">
        <v>4</v>
      </c>
      <c r="Q215" s="29">
        <v>3</v>
      </c>
      <c r="R215" s="29">
        <v>48</v>
      </c>
      <c r="S215" s="29">
        <v>19</v>
      </c>
      <c r="T215" s="29" t="s">
        <v>19715</v>
      </c>
      <c r="U215" s="29">
        <v>3</v>
      </c>
      <c r="V215" s="29">
        <v>1</v>
      </c>
      <c r="W215" s="29">
        <v>3</v>
      </c>
      <c r="X215" s="29">
        <v>3</v>
      </c>
      <c r="Y215" s="29">
        <v>21</v>
      </c>
      <c r="Z215" s="29">
        <v>2</v>
      </c>
      <c r="AA215" s="29" t="s">
        <v>19716</v>
      </c>
      <c r="AB215" s="29">
        <v>0</v>
      </c>
      <c r="AC215" s="29" t="s">
        <v>8</v>
      </c>
      <c r="AD215" s="29" t="s">
        <v>8</v>
      </c>
      <c r="AE215" s="29" t="s">
        <v>8</v>
      </c>
      <c r="AF215" s="29" t="s">
        <v>8</v>
      </c>
      <c r="AG215" s="29" t="s">
        <v>8</v>
      </c>
      <c r="AH215" s="29" t="s">
        <v>8</v>
      </c>
      <c r="AI215" s="29" t="s">
        <v>8</v>
      </c>
      <c r="AJ215" s="29" t="s">
        <v>8</v>
      </c>
      <c r="AK215" s="29">
        <v>0</v>
      </c>
      <c r="AL215" s="29" t="s">
        <v>3767</v>
      </c>
      <c r="AM215" s="29" t="s">
        <v>4351</v>
      </c>
      <c r="AN215" s="29" t="s">
        <v>4352</v>
      </c>
      <c r="AO215" s="29" t="s">
        <v>4353</v>
      </c>
      <c r="AP215" s="29" t="s">
        <v>4354</v>
      </c>
    </row>
    <row r="216" spans="1:42" s="29" customFormat="1" x14ac:dyDescent="0.25">
      <c r="A216" s="29" t="s">
        <v>4355</v>
      </c>
      <c r="B216" s="29">
        <v>310410941179965</v>
      </c>
      <c r="C216" s="29">
        <v>8.9014103279411708E+19</v>
      </c>
      <c r="D216" s="29">
        <v>353118083625148</v>
      </c>
      <c r="E216" s="29">
        <v>3</v>
      </c>
      <c r="F216" s="29">
        <v>1234</v>
      </c>
      <c r="G216" s="29">
        <v>1234</v>
      </c>
      <c r="H216" s="29" t="s">
        <v>4356</v>
      </c>
      <c r="I216" s="29" t="s">
        <v>4357</v>
      </c>
      <c r="J216" s="29" t="s">
        <v>4358</v>
      </c>
      <c r="K216" s="29" t="s">
        <v>8</v>
      </c>
      <c r="L216" s="29" t="s">
        <v>8</v>
      </c>
      <c r="M216" s="29" t="s">
        <v>8</v>
      </c>
      <c r="N216" s="29">
        <v>7</v>
      </c>
      <c r="O216" s="29">
        <v>100</v>
      </c>
      <c r="P216" s="29">
        <v>700</v>
      </c>
      <c r="Q216" s="29">
        <v>3</v>
      </c>
      <c r="R216" s="29">
        <v>49</v>
      </c>
      <c r="S216" s="29">
        <v>19</v>
      </c>
      <c r="T216" s="29" t="s">
        <v>19596</v>
      </c>
      <c r="U216" s="29">
        <v>7</v>
      </c>
      <c r="V216" s="29">
        <v>10</v>
      </c>
      <c r="W216" s="29">
        <v>70</v>
      </c>
      <c r="X216" s="29">
        <v>3</v>
      </c>
      <c r="Y216" s="29">
        <v>10</v>
      </c>
      <c r="Z216" s="29">
        <v>1</v>
      </c>
      <c r="AA216" s="29" t="s">
        <v>19521</v>
      </c>
      <c r="AB216" s="29">
        <v>0</v>
      </c>
      <c r="AC216" s="29" t="s">
        <v>8</v>
      </c>
      <c r="AD216" s="29" t="s">
        <v>8</v>
      </c>
      <c r="AE216" s="29" t="s">
        <v>8</v>
      </c>
      <c r="AF216" s="29" t="s">
        <v>8</v>
      </c>
      <c r="AG216" s="29" t="s">
        <v>8</v>
      </c>
      <c r="AH216" s="29" t="s">
        <v>8</v>
      </c>
      <c r="AI216" s="29" t="s">
        <v>8</v>
      </c>
      <c r="AJ216" s="29" t="s">
        <v>8</v>
      </c>
      <c r="AK216" s="29">
        <v>0</v>
      </c>
      <c r="AL216" s="29" t="s">
        <v>3767</v>
      </c>
      <c r="AM216" s="29" t="s">
        <v>4359</v>
      </c>
      <c r="AN216" s="29" t="s">
        <v>4360</v>
      </c>
      <c r="AO216" s="29" t="s">
        <v>4361</v>
      </c>
      <c r="AP216" s="29" t="s">
        <v>4362</v>
      </c>
    </row>
    <row r="217" spans="1:42" s="29" customFormat="1" x14ac:dyDescent="0.25">
      <c r="A217" s="29" t="s">
        <v>4363</v>
      </c>
      <c r="B217" s="29">
        <v>310410928944346</v>
      </c>
      <c r="C217" s="29">
        <v>8.9014103279289401E+19</v>
      </c>
      <c r="D217" s="29">
        <v>353118081565833</v>
      </c>
      <c r="E217" s="29">
        <v>9</v>
      </c>
      <c r="F217" s="29">
        <v>1168</v>
      </c>
      <c r="G217" s="29">
        <v>1168</v>
      </c>
      <c r="H217" s="29" t="s">
        <v>4364</v>
      </c>
      <c r="I217" s="29" t="s">
        <v>4365</v>
      </c>
      <c r="J217" s="29" t="s">
        <v>4366</v>
      </c>
      <c r="K217" s="29" t="s">
        <v>8</v>
      </c>
      <c r="L217" s="29" t="s">
        <v>8</v>
      </c>
      <c r="M217" s="29" t="s">
        <v>8</v>
      </c>
      <c r="N217" s="29">
        <v>7</v>
      </c>
      <c r="O217" s="29">
        <v>100</v>
      </c>
      <c r="P217" s="29">
        <v>700</v>
      </c>
      <c r="Q217" s="29">
        <v>3</v>
      </c>
      <c r="R217" s="29">
        <v>0</v>
      </c>
      <c r="S217" s="29">
        <v>0</v>
      </c>
      <c r="T217" s="29" t="s">
        <v>19507</v>
      </c>
      <c r="U217" s="29">
        <v>7</v>
      </c>
      <c r="V217" s="29">
        <v>10</v>
      </c>
      <c r="W217" s="29">
        <v>70</v>
      </c>
      <c r="X217" s="29">
        <v>3</v>
      </c>
      <c r="Y217" s="29">
        <v>0</v>
      </c>
      <c r="Z217" s="29">
        <v>0</v>
      </c>
      <c r="AA217" s="29" t="s">
        <v>19507</v>
      </c>
      <c r="AB217" s="29">
        <v>0</v>
      </c>
      <c r="AC217" s="29" t="s">
        <v>8</v>
      </c>
      <c r="AD217" s="29" t="s">
        <v>8</v>
      </c>
      <c r="AE217" s="29" t="s">
        <v>8</v>
      </c>
      <c r="AF217" s="29" t="s">
        <v>8</v>
      </c>
      <c r="AG217" s="29" t="s">
        <v>8</v>
      </c>
      <c r="AH217" s="29" t="s">
        <v>8</v>
      </c>
      <c r="AI217" s="29" t="s">
        <v>8</v>
      </c>
      <c r="AJ217" s="29" t="s">
        <v>8</v>
      </c>
      <c r="AK217" s="29">
        <v>0</v>
      </c>
      <c r="AL217" s="29" t="s">
        <v>2009</v>
      </c>
      <c r="AM217" s="29" t="s">
        <v>4367</v>
      </c>
      <c r="AN217" s="29" t="s">
        <v>4368</v>
      </c>
      <c r="AO217" s="29" t="s">
        <v>4369</v>
      </c>
      <c r="AP217" s="29" t="s">
        <v>4370</v>
      </c>
    </row>
    <row r="218" spans="1:42" s="29" customFormat="1" x14ac:dyDescent="0.25">
      <c r="A218" s="29" t="s">
        <v>4371</v>
      </c>
      <c r="B218" s="29">
        <v>310410928944346</v>
      </c>
      <c r="C218" s="29">
        <v>8.9014103279289401E+19</v>
      </c>
      <c r="D218" s="29">
        <v>353118081565833</v>
      </c>
      <c r="E218" s="29">
        <v>9</v>
      </c>
      <c r="F218" s="29">
        <v>1169</v>
      </c>
      <c r="G218" s="29">
        <v>1169</v>
      </c>
      <c r="H218" s="29" t="s">
        <v>4372</v>
      </c>
      <c r="I218" s="29" t="s">
        <v>4373</v>
      </c>
      <c r="J218" s="29" t="s">
        <v>4374</v>
      </c>
      <c r="K218" s="29" t="s">
        <v>8</v>
      </c>
      <c r="L218" s="29" t="s">
        <v>8</v>
      </c>
      <c r="M218" s="29" t="s">
        <v>8</v>
      </c>
      <c r="N218" s="29">
        <v>7</v>
      </c>
      <c r="O218" s="29">
        <v>100</v>
      </c>
      <c r="P218" s="29">
        <v>700</v>
      </c>
      <c r="Q218" s="29">
        <v>3</v>
      </c>
      <c r="R218" s="29">
        <v>0</v>
      </c>
      <c r="S218" s="29">
        <v>0</v>
      </c>
      <c r="T218" s="29" t="s">
        <v>19507</v>
      </c>
      <c r="U218" s="29">
        <v>7</v>
      </c>
      <c r="V218" s="29">
        <v>10</v>
      </c>
      <c r="W218" s="29">
        <v>70</v>
      </c>
      <c r="X218" s="29">
        <v>3</v>
      </c>
      <c r="Y218" s="29">
        <v>0</v>
      </c>
      <c r="Z218" s="29">
        <v>0</v>
      </c>
      <c r="AA218" s="29" t="s">
        <v>19507</v>
      </c>
      <c r="AB218" s="29">
        <v>0</v>
      </c>
      <c r="AC218" s="29" t="s">
        <v>8</v>
      </c>
      <c r="AD218" s="29" t="s">
        <v>8</v>
      </c>
      <c r="AE218" s="29" t="s">
        <v>8</v>
      </c>
      <c r="AF218" s="29" t="s">
        <v>8</v>
      </c>
      <c r="AG218" s="29" t="s">
        <v>8</v>
      </c>
      <c r="AH218" s="29" t="s">
        <v>8</v>
      </c>
      <c r="AI218" s="29" t="s">
        <v>8</v>
      </c>
      <c r="AJ218" s="29" t="s">
        <v>8</v>
      </c>
      <c r="AK218" s="29">
        <v>0</v>
      </c>
      <c r="AL218" s="29" t="s">
        <v>2009</v>
      </c>
      <c r="AM218" s="29" t="s">
        <v>4375</v>
      </c>
      <c r="AN218" s="29" t="s">
        <v>4376</v>
      </c>
      <c r="AO218" s="29" t="s">
        <v>4377</v>
      </c>
      <c r="AP218" s="29" t="s">
        <v>4378</v>
      </c>
    </row>
    <row r="219" spans="1:42" s="29" customFormat="1" x14ac:dyDescent="0.25">
      <c r="A219" s="29" t="s">
        <v>4379</v>
      </c>
      <c r="B219" s="29">
        <v>310410928944346</v>
      </c>
      <c r="C219" s="29">
        <v>8.9014103279289401E+19</v>
      </c>
      <c r="D219" s="29">
        <v>353118081565833</v>
      </c>
      <c r="E219" s="29">
        <v>1</v>
      </c>
      <c r="F219" s="29">
        <v>1166</v>
      </c>
      <c r="G219" s="29">
        <v>1166</v>
      </c>
      <c r="H219" s="29" t="s">
        <v>4380</v>
      </c>
      <c r="I219" s="29" t="s">
        <v>4381</v>
      </c>
      <c r="J219" s="29" t="s">
        <v>4382</v>
      </c>
      <c r="K219" s="29" t="s">
        <v>8</v>
      </c>
      <c r="L219" s="29" t="s">
        <v>8</v>
      </c>
      <c r="M219" s="29" t="s">
        <v>8</v>
      </c>
      <c r="N219" s="29">
        <v>4</v>
      </c>
      <c r="O219" s="29">
        <v>1</v>
      </c>
      <c r="P219" s="29">
        <v>4</v>
      </c>
      <c r="Q219" s="29">
        <v>3</v>
      </c>
      <c r="R219" s="29">
        <v>49</v>
      </c>
      <c r="S219" s="29">
        <v>40</v>
      </c>
      <c r="T219" s="29" t="s">
        <v>19623</v>
      </c>
      <c r="U219" s="29">
        <v>3</v>
      </c>
      <c r="V219" s="29">
        <v>1</v>
      </c>
      <c r="W219" s="29">
        <v>3</v>
      </c>
      <c r="X219" s="29">
        <v>3</v>
      </c>
      <c r="Y219" s="29">
        <v>42</v>
      </c>
      <c r="Z219" s="29">
        <v>12</v>
      </c>
      <c r="AA219" s="29" t="s">
        <v>19717</v>
      </c>
      <c r="AB219" s="29">
        <v>0</v>
      </c>
      <c r="AC219" s="29" t="s">
        <v>8</v>
      </c>
      <c r="AD219" s="29" t="s">
        <v>8</v>
      </c>
      <c r="AE219" s="29" t="s">
        <v>8</v>
      </c>
      <c r="AF219" s="29" t="s">
        <v>8</v>
      </c>
      <c r="AG219" s="29" t="s">
        <v>8</v>
      </c>
      <c r="AH219" s="29" t="s">
        <v>8</v>
      </c>
      <c r="AI219" s="29" t="s">
        <v>8</v>
      </c>
      <c r="AJ219" s="29" t="s">
        <v>8</v>
      </c>
      <c r="AK219" s="29">
        <v>0</v>
      </c>
      <c r="AL219" s="29" t="s">
        <v>2009</v>
      </c>
      <c r="AM219" s="29" t="s">
        <v>4383</v>
      </c>
      <c r="AN219" s="29" t="s">
        <v>4384</v>
      </c>
      <c r="AO219" s="29" t="s">
        <v>4385</v>
      </c>
      <c r="AP219" s="29" t="s">
        <v>4386</v>
      </c>
    </row>
    <row r="220" spans="1:42" s="29" customFormat="1" x14ac:dyDescent="0.25">
      <c r="A220" s="29" t="s">
        <v>4387</v>
      </c>
      <c r="B220" s="29">
        <v>310410928944346</v>
      </c>
      <c r="C220" s="29">
        <v>8.9014103279289401E+19</v>
      </c>
      <c r="D220" s="29">
        <v>353118081565833</v>
      </c>
      <c r="E220" s="29">
        <v>1</v>
      </c>
      <c r="F220" s="29">
        <v>1167</v>
      </c>
      <c r="G220" s="29">
        <v>1167</v>
      </c>
      <c r="H220" s="29" t="s">
        <v>4388</v>
      </c>
      <c r="I220" s="29" t="s">
        <v>4389</v>
      </c>
      <c r="J220" s="29" t="s">
        <v>4390</v>
      </c>
      <c r="K220" s="29" t="s">
        <v>8</v>
      </c>
      <c r="L220" s="29" t="s">
        <v>8</v>
      </c>
      <c r="M220" s="29" t="s">
        <v>8</v>
      </c>
      <c r="N220" s="29">
        <v>4</v>
      </c>
      <c r="O220" s="29">
        <v>1</v>
      </c>
      <c r="P220" s="29">
        <v>4</v>
      </c>
      <c r="Q220" s="29">
        <v>3</v>
      </c>
      <c r="R220" s="29">
        <v>49</v>
      </c>
      <c r="S220" s="29">
        <v>42</v>
      </c>
      <c r="T220" s="29" t="s">
        <v>19594</v>
      </c>
      <c r="U220" s="29">
        <v>3</v>
      </c>
      <c r="V220" s="29">
        <v>1</v>
      </c>
      <c r="W220" s="29">
        <v>3</v>
      </c>
      <c r="X220" s="29">
        <v>3</v>
      </c>
      <c r="Y220" s="29">
        <v>40</v>
      </c>
      <c r="Z220" s="29">
        <v>7</v>
      </c>
      <c r="AA220" s="29" t="s">
        <v>19718</v>
      </c>
      <c r="AB220" s="29">
        <v>0</v>
      </c>
      <c r="AC220" s="29" t="s">
        <v>8</v>
      </c>
      <c r="AD220" s="29" t="s">
        <v>8</v>
      </c>
      <c r="AE220" s="29" t="s">
        <v>8</v>
      </c>
      <c r="AF220" s="29" t="s">
        <v>8</v>
      </c>
      <c r="AG220" s="29" t="s">
        <v>8</v>
      </c>
      <c r="AH220" s="29" t="s">
        <v>8</v>
      </c>
      <c r="AI220" s="29" t="s">
        <v>8</v>
      </c>
      <c r="AJ220" s="29" t="s">
        <v>8</v>
      </c>
      <c r="AK220" s="29">
        <v>0</v>
      </c>
      <c r="AL220" s="29" t="s">
        <v>2009</v>
      </c>
      <c r="AM220" s="29" t="s">
        <v>4391</v>
      </c>
      <c r="AN220" s="29" t="s">
        <v>4392</v>
      </c>
      <c r="AO220" s="29" t="s">
        <v>4393</v>
      </c>
      <c r="AP220" s="29" t="s">
        <v>4394</v>
      </c>
    </row>
    <row r="221" spans="1:42" s="29" customFormat="1" x14ac:dyDescent="0.25">
      <c r="A221" s="29" t="s">
        <v>4395</v>
      </c>
      <c r="B221" s="29">
        <v>310410928944346</v>
      </c>
      <c r="C221" s="29">
        <v>8.9014103279289401E+19</v>
      </c>
      <c r="D221" s="29">
        <v>353118081565833</v>
      </c>
      <c r="E221" s="29">
        <v>4</v>
      </c>
      <c r="F221" s="29">
        <v>1172</v>
      </c>
      <c r="G221" s="29">
        <v>1172</v>
      </c>
      <c r="H221" s="29" t="s">
        <v>4396</v>
      </c>
      <c r="I221" s="29" t="s">
        <v>4397</v>
      </c>
      <c r="J221" s="29" t="s">
        <v>4398</v>
      </c>
      <c r="K221" s="29" t="s">
        <v>8</v>
      </c>
      <c r="L221" s="29" t="s">
        <v>8</v>
      </c>
      <c r="M221" s="29" t="s">
        <v>8</v>
      </c>
      <c r="N221" s="29">
        <v>7</v>
      </c>
      <c r="O221" s="29">
        <v>10</v>
      </c>
      <c r="P221" s="29">
        <v>70</v>
      </c>
      <c r="Q221" s="29">
        <v>3</v>
      </c>
      <c r="R221" s="29">
        <v>49</v>
      </c>
      <c r="S221" s="29">
        <v>47</v>
      </c>
      <c r="T221" s="29" t="s">
        <v>19627</v>
      </c>
      <c r="U221" s="29">
        <v>7</v>
      </c>
      <c r="V221" s="29">
        <v>1</v>
      </c>
      <c r="W221" s="29">
        <v>7</v>
      </c>
      <c r="X221" s="29">
        <v>3</v>
      </c>
      <c r="Y221" s="29">
        <v>49</v>
      </c>
      <c r="Z221" s="29">
        <v>18</v>
      </c>
      <c r="AA221" s="29" t="s">
        <v>19719</v>
      </c>
      <c r="AB221" s="29">
        <v>1</v>
      </c>
      <c r="AC221" s="29">
        <v>6</v>
      </c>
      <c r="AD221" s="29">
        <v>1</v>
      </c>
      <c r="AE221" s="29">
        <v>6</v>
      </c>
      <c r="AF221" s="29">
        <v>3</v>
      </c>
      <c r="AG221" s="29">
        <v>20</v>
      </c>
      <c r="AH221" s="29">
        <v>1</v>
      </c>
      <c r="AI221" s="29" t="s">
        <v>19585</v>
      </c>
      <c r="AJ221" s="29" t="s">
        <v>8</v>
      </c>
      <c r="AK221" s="29">
        <v>0</v>
      </c>
      <c r="AL221" s="29" t="s">
        <v>2009</v>
      </c>
      <c r="AM221" s="29" t="s">
        <v>4399</v>
      </c>
      <c r="AN221" s="29" t="s">
        <v>4400</v>
      </c>
      <c r="AO221" s="29" t="s">
        <v>4401</v>
      </c>
      <c r="AP221" s="29" t="s">
        <v>4402</v>
      </c>
    </row>
    <row r="222" spans="1:42" s="29" customFormat="1" x14ac:dyDescent="0.25">
      <c r="A222" s="29" t="s">
        <v>4403</v>
      </c>
      <c r="B222" s="29">
        <v>310410928944346</v>
      </c>
      <c r="C222" s="29">
        <v>8.9014103279289401E+19</v>
      </c>
      <c r="D222" s="29">
        <v>353118081565833</v>
      </c>
      <c r="E222" s="29">
        <v>4</v>
      </c>
      <c r="F222" s="29">
        <v>1173</v>
      </c>
      <c r="G222" s="29">
        <v>1173</v>
      </c>
      <c r="H222" s="29" t="s">
        <v>4404</v>
      </c>
      <c r="I222" s="29" t="s">
        <v>4405</v>
      </c>
      <c r="J222" s="29" t="s">
        <v>4406</v>
      </c>
      <c r="K222" s="29" t="s">
        <v>8</v>
      </c>
      <c r="L222" s="29" t="s">
        <v>8</v>
      </c>
      <c r="M222" s="29" t="s">
        <v>8</v>
      </c>
      <c r="N222" s="29">
        <v>7</v>
      </c>
      <c r="O222" s="29">
        <v>10</v>
      </c>
      <c r="P222" s="29">
        <v>70</v>
      </c>
      <c r="Q222" s="29">
        <v>1</v>
      </c>
      <c r="R222" s="29" t="s">
        <v>8</v>
      </c>
      <c r="S222" s="29" t="s">
        <v>8</v>
      </c>
      <c r="T222" s="29" t="s">
        <v>8</v>
      </c>
      <c r="U222" s="29">
        <v>7</v>
      </c>
      <c r="V222" s="29">
        <v>1</v>
      </c>
      <c r="W222" s="29">
        <v>7</v>
      </c>
      <c r="X222" s="29">
        <v>3</v>
      </c>
      <c r="Y222" s="29">
        <v>49</v>
      </c>
      <c r="Z222" s="29">
        <v>25</v>
      </c>
      <c r="AA222" s="29" t="s">
        <v>19669</v>
      </c>
      <c r="AB222" s="29">
        <v>1</v>
      </c>
      <c r="AC222" s="29">
        <v>6</v>
      </c>
      <c r="AD222" s="29">
        <v>1</v>
      </c>
      <c r="AE222" s="29">
        <v>6</v>
      </c>
      <c r="AF222" s="29">
        <v>3</v>
      </c>
      <c r="AG222" s="29">
        <v>18</v>
      </c>
      <c r="AH222" s="29">
        <v>3</v>
      </c>
      <c r="AI222" s="29" t="s">
        <v>19720</v>
      </c>
      <c r="AJ222" s="29" t="s">
        <v>8</v>
      </c>
      <c r="AK222" s="29">
        <v>0</v>
      </c>
      <c r="AL222" s="29" t="s">
        <v>2009</v>
      </c>
      <c r="AM222" s="29" t="s">
        <v>4407</v>
      </c>
      <c r="AN222" s="29" t="s">
        <v>4408</v>
      </c>
      <c r="AO222" s="29" t="s">
        <v>4409</v>
      </c>
      <c r="AP222" s="29" t="s">
        <v>4410</v>
      </c>
    </row>
    <row r="223" spans="1:42" s="29" customFormat="1" x14ac:dyDescent="0.25">
      <c r="A223" s="29" t="s">
        <v>4411</v>
      </c>
      <c r="B223" s="29">
        <v>310410928944346</v>
      </c>
      <c r="C223" s="29">
        <v>8.9014103279289401E+19</v>
      </c>
      <c r="D223" s="29">
        <v>353118081565833</v>
      </c>
      <c r="E223" s="29">
        <v>10</v>
      </c>
      <c r="F223" s="29">
        <v>1175</v>
      </c>
      <c r="G223" s="29">
        <v>1175</v>
      </c>
      <c r="H223" s="29" t="s">
        <v>4412</v>
      </c>
      <c r="I223" s="29" t="s">
        <v>4413</v>
      </c>
      <c r="J223" s="29" t="s">
        <v>4414</v>
      </c>
      <c r="K223" s="29" t="s">
        <v>8</v>
      </c>
      <c r="L223" s="29" t="s">
        <v>19721</v>
      </c>
      <c r="M223" s="29" t="s">
        <v>8</v>
      </c>
      <c r="N223" s="29">
        <v>7</v>
      </c>
      <c r="O223" s="29">
        <v>10</v>
      </c>
      <c r="P223" s="29">
        <v>70</v>
      </c>
      <c r="Q223" s="29">
        <v>3</v>
      </c>
      <c r="R223" s="29">
        <v>0</v>
      </c>
      <c r="S223" s="29">
        <v>0</v>
      </c>
      <c r="T223" s="29" t="s">
        <v>19507</v>
      </c>
      <c r="U223" s="29">
        <v>7</v>
      </c>
      <c r="V223" s="29">
        <v>1</v>
      </c>
      <c r="W223" s="29">
        <v>7</v>
      </c>
      <c r="X223" s="29">
        <v>3</v>
      </c>
      <c r="Y223" s="29">
        <v>0</v>
      </c>
      <c r="Z223" s="29">
        <v>0</v>
      </c>
      <c r="AA223" s="29" t="s">
        <v>19507</v>
      </c>
      <c r="AB223" s="29">
        <v>1</v>
      </c>
      <c r="AC223" s="29">
        <v>6</v>
      </c>
      <c r="AD223" s="29">
        <v>1</v>
      </c>
      <c r="AE223" s="29">
        <v>6</v>
      </c>
      <c r="AF223" s="29">
        <v>3</v>
      </c>
      <c r="AG223" s="29">
        <v>0</v>
      </c>
      <c r="AH223" s="29">
        <v>0</v>
      </c>
      <c r="AI223" s="29" t="s">
        <v>19507</v>
      </c>
      <c r="AJ223" s="29" t="s">
        <v>8</v>
      </c>
      <c r="AK223" s="29">
        <v>0</v>
      </c>
      <c r="AL223" s="29" t="s">
        <v>2009</v>
      </c>
      <c r="AM223" s="29" t="s">
        <v>4415</v>
      </c>
      <c r="AN223" s="29" t="s">
        <v>4416</v>
      </c>
      <c r="AO223" s="29" t="s">
        <v>4417</v>
      </c>
      <c r="AP223" s="29" t="s">
        <v>4418</v>
      </c>
    </row>
    <row r="224" spans="1:42" s="29" customFormat="1" x14ac:dyDescent="0.25">
      <c r="A224" s="29" t="s">
        <v>4419</v>
      </c>
      <c r="B224" s="29">
        <v>310410928944346</v>
      </c>
      <c r="C224" s="29">
        <v>8.9014103279289401E+19</v>
      </c>
      <c r="D224" s="29">
        <v>353118081565833</v>
      </c>
      <c r="E224" s="29">
        <v>10</v>
      </c>
      <c r="F224" s="29">
        <v>1176</v>
      </c>
      <c r="G224" s="29">
        <v>1176</v>
      </c>
      <c r="H224" s="29" t="s">
        <v>4420</v>
      </c>
      <c r="I224" s="29" t="s">
        <v>4421</v>
      </c>
      <c r="J224" s="29" t="s">
        <v>4422</v>
      </c>
      <c r="K224" s="29" t="s">
        <v>8</v>
      </c>
      <c r="L224" s="29" t="s">
        <v>19722</v>
      </c>
      <c r="M224" s="29" t="s">
        <v>8</v>
      </c>
      <c r="N224" s="29">
        <v>7</v>
      </c>
      <c r="O224" s="29">
        <v>10</v>
      </c>
      <c r="P224" s="29">
        <v>70</v>
      </c>
      <c r="Q224" s="29">
        <v>3</v>
      </c>
      <c r="R224" s="29">
        <v>3</v>
      </c>
      <c r="S224" s="29">
        <v>0</v>
      </c>
      <c r="T224" s="29" t="s">
        <v>19529</v>
      </c>
      <c r="U224" s="29">
        <v>7</v>
      </c>
      <c r="V224" s="29">
        <v>1</v>
      </c>
      <c r="W224" s="29">
        <v>7</v>
      </c>
      <c r="X224" s="29">
        <v>3</v>
      </c>
      <c r="Y224" s="29">
        <v>0</v>
      </c>
      <c r="Z224" s="29">
        <v>0</v>
      </c>
      <c r="AA224" s="29" t="s">
        <v>19507</v>
      </c>
      <c r="AB224" s="29">
        <v>1</v>
      </c>
      <c r="AC224" s="29">
        <v>6</v>
      </c>
      <c r="AD224" s="29">
        <v>1</v>
      </c>
      <c r="AE224" s="29">
        <v>6</v>
      </c>
      <c r="AF224" s="29">
        <v>3</v>
      </c>
      <c r="AG224" s="29">
        <v>0</v>
      </c>
      <c r="AH224" s="29">
        <v>0</v>
      </c>
      <c r="AI224" s="29" t="s">
        <v>19507</v>
      </c>
      <c r="AJ224" s="29" t="s">
        <v>8</v>
      </c>
      <c r="AK224" s="29">
        <v>0</v>
      </c>
      <c r="AL224" s="29" t="s">
        <v>2009</v>
      </c>
      <c r="AM224" s="29" t="s">
        <v>4423</v>
      </c>
      <c r="AN224" s="29" t="s">
        <v>4424</v>
      </c>
      <c r="AO224" s="29" t="s">
        <v>4425</v>
      </c>
      <c r="AP224" s="29" t="s">
        <v>4426</v>
      </c>
    </row>
    <row r="225" spans="1:42" s="29" customFormat="1" x14ac:dyDescent="0.25">
      <c r="A225" s="29" t="s">
        <v>4427</v>
      </c>
      <c r="B225" s="29">
        <v>310410928944346</v>
      </c>
      <c r="C225" s="29">
        <v>8.9014103279289401E+19</v>
      </c>
      <c r="D225" s="29">
        <v>353118081565833</v>
      </c>
      <c r="E225" s="29">
        <v>2</v>
      </c>
      <c r="F225" s="29">
        <v>1174</v>
      </c>
      <c r="G225" s="29">
        <v>1174</v>
      </c>
      <c r="H225" s="29" t="s">
        <v>4428</v>
      </c>
      <c r="I225" s="29" t="s">
        <v>4429</v>
      </c>
      <c r="J225" s="29" t="s">
        <v>4430</v>
      </c>
      <c r="K225" s="29" t="s">
        <v>19723</v>
      </c>
      <c r="L225" s="29" t="s">
        <v>8</v>
      </c>
      <c r="M225" s="29" t="s">
        <v>8</v>
      </c>
      <c r="N225" s="29">
        <v>7</v>
      </c>
      <c r="O225" s="29">
        <v>10</v>
      </c>
      <c r="P225" s="29">
        <v>70</v>
      </c>
      <c r="Q225" s="29">
        <v>3</v>
      </c>
      <c r="R225" s="29">
        <v>0</v>
      </c>
      <c r="S225" s="29">
        <v>0</v>
      </c>
      <c r="T225" s="29" t="s">
        <v>19507</v>
      </c>
      <c r="U225" s="29">
        <v>7</v>
      </c>
      <c r="V225" s="29">
        <v>1</v>
      </c>
      <c r="W225" s="29">
        <v>7</v>
      </c>
      <c r="X225" s="29">
        <v>3</v>
      </c>
      <c r="Y225" s="29">
        <v>0</v>
      </c>
      <c r="Z225" s="29">
        <v>0</v>
      </c>
      <c r="AA225" s="29" t="s">
        <v>19507</v>
      </c>
      <c r="AB225" s="29">
        <v>1</v>
      </c>
      <c r="AC225" s="29">
        <v>6</v>
      </c>
      <c r="AD225" s="29">
        <v>1</v>
      </c>
      <c r="AE225" s="29">
        <v>6</v>
      </c>
      <c r="AF225" s="29">
        <v>3</v>
      </c>
      <c r="AG225" s="29">
        <v>0</v>
      </c>
      <c r="AH225" s="29">
        <v>0</v>
      </c>
      <c r="AI225" s="29" t="s">
        <v>19507</v>
      </c>
      <c r="AJ225" s="29" t="s">
        <v>8</v>
      </c>
      <c r="AK225" s="29">
        <v>0</v>
      </c>
      <c r="AL225" s="29" t="s">
        <v>2009</v>
      </c>
      <c r="AM225" s="29" t="s">
        <v>4431</v>
      </c>
      <c r="AN225" s="29" t="s">
        <v>4432</v>
      </c>
      <c r="AO225" s="29" t="s">
        <v>4433</v>
      </c>
      <c r="AP225" s="29" t="s">
        <v>4434</v>
      </c>
    </row>
    <row r="226" spans="1:42" s="29" customFormat="1" x14ac:dyDescent="0.25">
      <c r="A226" s="29" t="s">
        <v>4435</v>
      </c>
      <c r="B226" s="29">
        <v>310410928944346</v>
      </c>
      <c r="C226" s="29">
        <v>8.9014103279289401E+19</v>
      </c>
      <c r="D226" s="29">
        <v>353118081565833</v>
      </c>
      <c r="E226" s="29">
        <v>7</v>
      </c>
      <c r="F226" s="29">
        <v>1170</v>
      </c>
      <c r="G226" s="29">
        <v>1170</v>
      </c>
      <c r="H226" s="29" t="s">
        <v>4436</v>
      </c>
      <c r="I226" s="29" t="s">
        <v>4437</v>
      </c>
      <c r="J226" s="29" t="s">
        <v>4438</v>
      </c>
      <c r="K226" s="29" t="s">
        <v>8</v>
      </c>
      <c r="L226" s="29" t="s">
        <v>8</v>
      </c>
      <c r="M226" s="29" t="s">
        <v>19597</v>
      </c>
      <c r="N226" s="29">
        <v>7</v>
      </c>
      <c r="O226" s="29">
        <v>1</v>
      </c>
      <c r="P226" s="29">
        <v>7</v>
      </c>
      <c r="Q226" s="29">
        <v>3</v>
      </c>
      <c r="R226" s="29">
        <v>49</v>
      </c>
      <c r="S226" s="29">
        <v>21</v>
      </c>
      <c r="T226" s="29" t="s">
        <v>19724</v>
      </c>
      <c r="U226" s="29">
        <v>6</v>
      </c>
      <c r="V226" s="29">
        <v>1</v>
      </c>
      <c r="W226" s="29">
        <v>6</v>
      </c>
      <c r="X226" s="29">
        <v>3</v>
      </c>
      <c r="Y226" s="29">
        <v>19</v>
      </c>
      <c r="Z226" s="29">
        <v>2</v>
      </c>
      <c r="AA226" s="29" t="s">
        <v>19725</v>
      </c>
      <c r="AB226" s="29">
        <v>1</v>
      </c>
      <c r="AC226" s="29">
        <v>5</v>
      </c>
      <c r="AD226" s="29">
        <v>1</v>
      </c>
      <c r="AE226" s="29">
        <v>5</v>
      </c>
      <c r="AF226" s="29">
        <v>3</v>
      </c>
      <c r="AG226" s="29">
        <v>3</v>
      </c>
      <c r="AH226" s="29">
        <v>0</v>
      </c>
      <c r="AI226" s="29" t="s">
        <v>19529</v>
      </c>
      <c r="AJ226" s="29" t="s">
        <v>8</v>
      </c>
      <c r="AK226" s="29">
        <v>0</v>
      </c>
      <c r="AL226" s="29" t="s">
        <v>2009</v>
      </c>
      <c r="AM226" s="29" t="s">
        <v>4439</v>
      </c>
      <c r="AN226" s="29" t="s">
        <v>4440</v>
      </c>
      <c r="AO226" s="29" t="s">
        <v>4441</v>
      </c>
      <c r="AP226" s="29" t="s">
        <v>4442</v>
      </c>
    </row>
    <row r="227" spans="1:42" s="29" customFormat="1" x14ac:dyDescent="0.25">
      <c r="A227" s="29" t="s">
        <v>4443</v>
      </c>
      <c r="B227" s="29">
        <v>310410928944346</v>
      </c>
      <c r="C227" s="29">
        <v>8.9014103279289401E+19</v>
      </c>
      <c r="D227" s="29">
        <v>353118081565833</v>
      </c>
      <c r="E227" s="29">
        <v>7</v>
      </c>
      <c r="F227" s="29">
        <v>1171</v>
      </c>
      <c r="G227" s="29">
        <v>1171</v>
      </c>
      <c r="H227" s="29" t="s">
        <v>4444</v>
      </c>
      <c r="I227" s="29" t="s">
        <v>4445</v>
      </c>
      <c r="J227" s="29" t="s">
        <v>4446</v>
      </c>
      <c r="K227" s="29" t="s">
        <v>8</v>
      </c>
      <c r="L227" s="29" t="s">
        <v>8</v>
      </c>
      <c r="M227" s="29" t="s">
        <v>19696</v>
      </c>
      <c r="N227" s="29">
        <v>7</v>
      </c>
      <c r="O227" s="29">
        <v>1</v>
      </c>
      <c r="P227" s="29">
        <v>7</v>
      </c>
      <c r="Q227" s="29">
        <v>3</v>
      </c>
      <c r="R227" s="29">
        <v>49</v>
      </c>
      <c r="S227" s="29">
        <v>12</v>
      </c>
      <c r="T227" s="29" t="s">
        <v>19726</v>
      </c>
      <c r="U227" s="29">
        <v>6</v>
      </c>
      <c r="V227" s="29">
        <v>1</v>
      </c>
      <c r="W227" s="29">
        <v>6</v>
      </c>
      <c r="X227" s="29">
        <v>3</v>
      </c>
      <c r="Y227" s="29">
        <v>28</v>
      </c>
      <c r="Z227" s="29">
        <v>1</v>
      </c>
      <c r="AA227" s="29" t="s">
        <v>19727</v>
      </c>
      <c r="AB227" s="29">
        <v>1</v>
      </c>
      <c r="AC227" s="29">
        <v>5</v>
      </c>
      <c r="AD227" s="29">
        <v>1</v>
      </c>
      <c r="AE227" s="29">
        <v>5</v>
      </c>
      <c r="AF227" s="29">
        <v>3</v>
      </c>
      <c r="AG227" s="29">
        <v>1</v>
      </c>
      <c r="AH227" s="29">
        <v>0</v>
      </c>
      <c r="AI227" s="29" t="s">
        <v>19161</v>
      </c>
      <c r="AJ227" s="29" t="s">
        <v>8</v>
      </c>
      <c r="AK227" s="29">
        <v>0</v>
      </c>
      <c r="AL227" s="29" t="s">
        <v>2009</v>
      </c>
      <c r="AM227" s="29" t="s">
        <v>4447</v>
      </c>
      <c r="AN227" s="29" t="s">
        <v>4448</v>
      </c>
      <c r="AO227" s="29" t="s">
        <v>4449</v>
      </c>
      <c r="AP227" s="29" t="s">
        <v>4450</v>
      </c>
    </row>
    <row r="228" spans="1:42" s="29" customFormat="1" x14ac:dyDescent="0.25">
      <c r="A228" s="29" t="s">
        <v>4451</v>
      </c>
      <c r="B228" s="29">
        <v>310410928944346</v>
      </c>
      <c r="C228" s="29">
        <v>8.9014103279289401E+19</v>
      </c>
      <c r="D228" s="29">
        <v>353118081565833</v>
      </c>
      <c r="E228" s="29">
        <v>6</v>
      </c>
      <c r="F228" s="29">
        <v>1163</v>
      </c>
      <c r="G228" s="29">
        <v>1163</v>
      </c>
      <c r="H228" s="29" t="s">
        <v>4452</v>
      </c>
      <c r="I228" s="29" t="s">
        <v>4453</v>
      </c>
      <c r="J228" s="29" t="s">
        <v>4454</v>
      </c>
      <c r="K228" s="29" t="s">
        <v>8</v>
      </c>
      <c r="L228" s="29" t="s">
        <v>8</v>
      </c>
      <c r="M228" s="29" t="s">
        <v>8</v>
      </c>
      <c r="N228" s="29">
        <v>7</v>
      </c>
      <c r="O228" s="29">
        <v>10</v>
      </c>
      <c r="P228" s="29">
        <v>70</v>
      </c>
      <c r="Q228" s="29">
        <v>3</v>
      </c>
      <c r="R228" s="29">
        <v>4</v>
      </c>
      <c r="S228" s="29">
        <v>0</v>
      </c>
      <c r="T228" s="29" t="s">
        <v>19520</v>
      </c>
      <c r="U228" s="29">
        <v>6</v>
      </c>
      <c r="V228" s="29">
        <v>1</v>
      </c>
      <c r="W228" s="29">
        <v>6</v>
      </c>
      <c r="X228" s="29">
        <v>3</v>
      </c>
      <c r="Y228" s="29">
        <v>0</v>
      </c>
      <c r="Z228" s="29">
        <v>0</v>
      </c>
      <c r="AA228" s="29" t="s">
        <v>19507</v>
      </c>
      <c r="AB228" s="29">
        <v>0</v>
      </c>
      <c r="AC228" s="29" t="s">
        <v>8</v>
      </c>
      <c r="AD228" s="29" t="s">
        <v>8</v>
      </c>
      <c r="AE228" s="29" t="s">
        <v>8</v>
      </c>
      <c r="AF228" s="29" t="s">
        <v>8</v>
      </c>
      <c r="AG228" s="29" t="s">
        <v>8</v>
      </c>
      <c r="AH228" s="29" t="s">
        <v>8</v>
      </c>
      <c r="AI228" s="29" t="s">
        <v>8</v>
      </c>
      <c r="AJ228" s="29" t="s">
        <v>8</v>
      </c>
      <c r="AK228" s="29">
        <v>0</v>
      </c>
      <c r="AL228" s="29" t="s">
        <v>2009</v>
      </c>
      <c r="AM228" s="29" t="s">
        <v>4455</v>
      </c>
      <c r="AN228" s="29" t="s">
        <v>4456</v>
      </c>
      <c r="AO228" s="29" t="s">
        <v>4457</v>
      </c>
      <c r="AP228" s="29" t="s">
        <v>4458</v>
      </c>
    </row>
    <row r="229" spans="1:42" s="29" customFormat="1" x14ac:dyDescent="0.25">
      <c r="A229" s="29" t="s">
        <v>4459</v>
      </c>
      <c r="B229" s="29">
        <v>310410928944346</v>
      </c>
      <c r="C229" s="29">
        <v>8.9014103279289401E+19</v>
      </c>
      <c r="D229" s="29">
        <v>353118081565833</v>
      </c>
      <c r="E229" s="29">
        <v>6</v>
      </c>
      <c r="F229" s="29">
        <v>1164</v>
      </c>
      <c r="G229" s="29">
        <v>1164</v>
      </c>
      <c r="H229" s="29" t="s">
        <v>4460</v>
      </c>
      <c r="I229" s="29" t="s">
        <v>4461</v>
      </c>
      <c r="J229" s="29" t="s">
        <v>4462</v>
      </c>
      <c r="K229" s="29" t="s">
        <v>8</v>
      </c>
      <c r="L229" s="29" t="s">
        <v>8</v>
      </c>
      <c r="M229" s="29" t="s">
        <v>8</v>
      </c>
      <c r="N229" s="29">
        <v>7</v>
      </c>
      <c r="O229" s="29">
        <v>10</v>
      </c>
      <c r="P229" s="29">
        <v>70</v>
      </c>
      <c r="Q229" s="29">
        <v>3</v>
      </c>
      <c r="R229" s="29">
        <v>0</v>
      </c>
      <c r="S229" s="29">
        <v>0</v>
      </c>
      <c r="T229" s="29" t="s">
        <v>19507</v>
      </c>
      <c r="U229" s="29">
        <v>6</v>
      </c>
      <c r="V229" s="29">
        <v>1</v>
      </c>
      <c r="W229" s="29">
        <v>6</v>
      </c>
      <c r="X229" s="29">
        <v>3</v>
      </c>
      <c r="Y229" s="29">
        <v>0</v>
      </c>
      <c r="Z229" s="29">
        <v>0</v>
      </c>
      <c r="AA229" s="29" t="s">
        <v>19507</v>
      </c>
      <c r="AB229" s="29">
        <v>0</v>
      </c>
      <c r="AC229" s="29" t="s">
        <v>8</v>
      </c>
      <c r="AD229" s="29" t="s">
        <v>8</v>
      </c>
      <c r="AE229" s="29" t="s">
        <v>8</v>
      </c>
      <c r="AF229" s="29" t="s">
        <v>8</v>
      </c>
      <c r="AG229" s="29" t="s">
        <v>8</v>
      </c>
      <c r="AH229" s="29" t="s">
        <v>8</v>
      </c>
      <c r="AI229" s="29" t="s">
        <v>8</v>
      </c>
      <c r="AJ229" s="29" t="s">
        <v>8</v>
      </c>
      <c r="AK229" s="29">
        <v>0</v>
      </c>
      <c r="AL229" s="29" t="s">
        <v>2009</v>
      </c>
      <c r="AM229" s="29" t="s">
        <v>4463</v>
      </c>
      <c r="AN229" s="29" t="s">
        <v>4464</v>
      </c>
      <c r="AO229" s="29" t="s">
        <v>4465</v>
      </c>
      <c r="AP229" s="29" t="s">
        <v>4466</v>
      </c>
    </row>
    <row r="230" spans="1:42" s="29" customFormat="1" x14ac:dyDescent="0.25">
      <c r="A230" s="29" t="s">
        <v>4467</v>
      </c>
      <c r="B230" s="29">
        <v>310410928944346</v>
      </c>
      <c r="C230" s="29">
        <v>8.9014103279289401E+19</v>
      </c>
      <c r="D230" s="29">
        <v>353118081565833</v>
      </c>
      <c r="E230" s="29">
        <v>6</v>
      </c>
      <c r="F230" s="29">
        <v>1165</v>
      </c>
      <c r="G230" s="29">
        <v>1165</v>
      </c>
      <c r="H230" s="29" t="s">
        <v>4468</v>
      </c>
      <c r="I230" s="29" t="s">
        <v>4469</v>
      </c>
      <c r="J230" s="29" t="s">
        <v>4470</v>
      </c>
      <c r="K230" s="29" t="s">
        <v>8</v>
      </c>
      <c r="L230" s="29" t="s">
        <v>8</v>
      </c>
      <c r="M230" s="29" t="s">
        <v>8</v>
      </c>
      <c r="N230" s="29">
        <v>7</v>
      </c>
      <c r="O230" s="29">
        <v>10</v>
      </c>
      <c r="P230" s="29">
        <v>70</v>
      </c>
      <c r="Q230" s="29">
        <v>3</v>
      </c>
      <c r="R230" s="29">
        <v>0</v>
      </c>
      <c r="S230" s="29">
        <v>0</v>
      </c>
      <c r="T230" s="29" t="s">
        <v>19507</v>
      </c>
      <c r="U230" s="29">
        <v>6</v>
      </c>
      <c r="V230" s="29">
        <v>1</v>
      </c>
      <c r="W230" s="29">
        <v>6</v>
      </c>
      <c r="X230" s="29">
        <v>3</v>
      </c>
      <c r="Y230" s="29">
        <v>0</v>
      </c>
      <c r="Z230" s="29">
        <v>0</v>
      </c>
      <c r="AA230" s="29" t="s">
        <v>19507</v>
      </c>
      <c r="AB230" s="29">
        <v>0</v>
      </c>
      <c r="AC230" s="29" t="s">
        <v>8</v>
      </c>
      <c r="AD230" s="29" t="s">
        <v>8</v>
      </c>
      <c r="AE230" s="29" t="s">
        <v>8</v>
      </c>
      <c r="AF230" s="29" t="s">
        <v>8</v>
      </c>
      <c r="AG230" s="29" t="s">
        <v>8</v>
      </c>
      <c r="AH230" s="29" t="s">
        <v>8</v>
      </c>
      <c r="AI230" s="29" t="s">
        <v>8</v>
      </c>
      <c r="AJ230" s="29" t="s">
        <v>8</v>
      </c>
      <c r="AK230" s="29">
        <v>0</v>
      </c>
      <c r="AL230" s="29" t="s">
        <v>2000</v>
      </c>
      <c r="AM230" s="29" t="s">
        <v>4471</v>
      </c>
      <c r="AN230" s="29" t="s">
        <v>4472</v>
      </c>
      <c r="AO230" s="29" t="s">
        <v>4473</v>
      </c>
      <c r="AP230" s="29" t="s">
        <v>4474</v>
      </c>
    </row>
    <row r="231" spans="1:42" s="29" customFormat="1" x14ac:dyDescent="0.25">
      <c r="A231" s="29" t="s">
        <v>4475</v>
      </c>
      <c r="B231" s="29">
        <v>310410928944346</v>
      </c>
      <c r="C231" s="29">
        <v>8.9014103279289401E+19</v>
      </c>
      <c r="D231" s="29">
        <v>353118081565833</v>
      </c>
      <c r="E231" s="29">
        <v>2</v>
      </c>
      <c r="F231" s="29">
        <v>1213</v>
      </c>
      <c r="G231" s="29">
        <v>1213</v>
      </c>
      <c r="H231" s="29" t="s">
        <v>4476</v>
      </c>
      <c r="I231" s="29" t="s">
        <v>4477</v>
      </c>
      <c r="J231" s="29" t="s">
        <v>4478</v>
      </c>
      <c r="K231" s="29" t="s">
        <v>19728</v>
      </c>
      <c r="L231" s="29" t="s">
        <v>8</v>
      </c>
      <c r="M231" s="29" t="s">
        <v>8</v>
      </c>
      <c r="N231" s="29">
        <v>7</v>
      </c>
      <c r="O231" s="29">
        <v>10</v>
      </c>
      <c r="P231" s="29">
        <v>70</v>
      </c>
      <c r="Q231" s="29">
        <v>3</v>
      </c>
      <c r="R231" s="29">
        <v>6</v>
      </c>
      <c r="S231" s="29">
        <v>3</v>
      </c>
      <c r="T231" s="29" t="s">
        <v>19729</v>
      </c>
      <c r="U231" s="29">
        <v>7</v>
      </c>
      <c r="V231" s="29">
        <v>1</v>
      </c>
      <c r="W231" s="29">
        <v>7</v>
      </c>
      <c r="X231" s="29">
        <v>3</v>
      </c>
      <c r="Y231" s="29">
        <v>0</v>
      </c>
      <c r="Z231" s="29">
        <v>0</v>
      </c>
      <c r="AA231" s="29" t="s">
        <v>19507</v>
      </c>
      <c r="AB231" s="29">
        <v>1</v>
      </c>
      <c r="AC231" s="29">
        <v>6</v>
      </c>
      <c r="AD231" s="29">
        <v>1</v>
      </c>
      <c r="AE231" s="29">
        <v>6</v>
      </c>
      <c r="AF231" s="29">
        <v>3</v>
      </c>
      <c r="AG231" s="29">
        <v>0</v>
      </c>
      <c r="AH231" s="29">
        <v>0</v>
      </c>
      <c r="AI231" s="29" t="s">
        <v>19507</v>
      </c>
      <c r="AJ231" s="29" t="s">
        <v>8</v>
      </c>
      <c r="AK231" s="29">
        <v>0</v>
      </c>
      <c r="AL231" s="29" t="s">
        <v>3767</v>
      </c>
      <c r="AM231" s="29" t="s">
        <v>4479</v>
      </c>
      <c r="AN231" s="29" t="s">
        <v>4480</v>
      </c>
      <c r="AO231" s="29" t="s">
        <v>4481</v>
      </c>
      <c r="AP231" s="29" t="s">
        <v>4482</v>
      </c>
    </row>
    <row r="232" spans="1:42" s="29" customFormat="1" x14ac:dyDescent="0.25">
      <c r="A232" s="29" t="s">
        <v>4483</v>
      </c>
      <c r="B232" s="29">
        <v>310410928944346</v>
      </c>
      <c r="C232" s="29">
        <v>8.9014103279289401E+19</v>
      </c>
      <c r="D232" s="29">
        <v>353118081565833</v>
      </c>
      <c r="E232" s="29">
        <v>2</v>
      </c>
      <c r="F232" s="29">
        <v>1212</v>
      </c>
      <c r="G232" s="29">
        <v>1212</v>
      </c>
      <c r="H232" s="29" t="s">
        <v>4484</v>
      </c>
      <c r="I232" s="29" t="s">
        <v>4485</v>
      </c>
      <c r="J232" s="29" t="s">
        <v>4486</v>
      </c>
      <c r="K232" s="29" t="s">
        <v>19730</v>
      </c>
      <c r="L232" s="29" t="s">
        <v>8</v>
      </c>
      <c r="M232" s="29" t="s">
        <v>8</v>
      </c>
      <c r="N232" s="29">
        <v>7</v>
      </c>
      <c r="O232" s="29">
        <v>10</v>
      </c>
      <c r="P232" s="29">
        <v>70</v>
      </c>
      <c r="Q232" s="29">
        <v>3</v>
      </c>
      <c r="R232" s="29">
        <v>0</v>
      </c>
      <c r="S232" s="29">
        <v>0</v>
      </c>
      <c r="T232" s="29" t="s">
        <v>19507</v>
      </c>
      <c r="U232" s="29">
        <v>7</v>
      </c>
      <c r="V232" s="29">
        <v>1</v>
      </c>
      <c r="W232" s="29">
        <v>7</v>
      </c>
      <c r="X232" s="29">
        <v>3</v>
      </c>
      <c r="Y232" s="29">
        <v>0</v>
      </c>
      <c r="Z232" s="29">
        <v>0</v>
      </c>
      <c r="AA232" s="29" t="s">
        <v>19507</v>
      </c>
      <c r="AB232" s="29">
        <v>1</v>
      </c>
      <c r="AC232" s="29">
        <v>6</v>
      </c>
      <c r="AD232" s="29">
        <v>1</v>
      </c>
      <c r="AE232" s="29">
        <v>6</v>
      </c>
      <c r="AF232" s="29">
        <v>3</v>
      </c>
      <c r="AG232" s="29">
        <v>0</v>
      </c>
      <c r="AH232" s="29">
        <v>0</v>
      </c>
      <c r="AI232" s="29" t="s">
        <v>19507</v>
      </c>
      <c r="AJ232" s="29" t="s">
        <v>8</v>
      </c>
      <c r="AK232" s="29">
        <v>0</v>
      </c>
      <c r="AL232" s="29" t="s">
        <v>3767</v>
      </c>
      <c r="AM232" s="29" t="s">
        <v>4487</v>
      </c>
      <c r="AN232" s="29" t="s">
        <v>4488</v>
      </c>
      <c r="AO232" s="29" t="s">
        <v>4489</v>
      </c>
      <c r="AP232" s="29" t="s">
        <v>4490</v>
      </c>
    </row>
    <row r="233" spans="1:42" s="29" customFormat="1" x14ac:dyDescent="0.25">
      <c r="A233" s="29" t="s">
        <v>4491</v>
      </c>
      <c r="B233" s="29">
        <v>310410928944346</v>
      </c>
      <c r="C233" s="29">
        <v>8.9014103279289401E+19</v>
      </c>
      <c r="D233" s="29">
        <v>353118081565833</v>
      </c>
      <c r="E233" s="29">
        <v>10</v>
      </c>
      <c r="F233" s="29">
        <v>1207</v>
      </c>
      <c r="G233" s="29">
        <v>1207</v>
      </c>
      <c r="H233" s="29" t="s">
        <v>4492</v>
      </c>
      <c r="I233" s="29" t="s">
        <v>4493</v>
      </c>
      <c r="J233" s="29" t="s">
        <v>4494</v>
      </c>
      <c r="K233" s="29" t="s">
        <v>8</v>
      </c>
      <c r="L233" s="29" t="s">
        <v>19731</v>
      </c>
      <c r="M233" s="29" t="s">
        <v>8</v>
      </c>
      <c r="N233" s="29">
        <v>7</v>
      </c>
      <c r="O233" s="29">
        <v>10</v>
      </c>
      <c r="P233" s="29">
        <v>70</v>
      </c>
      <c r="Q233" s="29">
        <v>3</v>
      </c>
      <c r="R233" s="29">
        <v>49</v>
      </c>
      <c r="S233" s="29">
        <v>25</v>
      </c>
      <c r="T233" s="29" t="s">
        <v>19669</v>
      </c>
      <c r="U233" s="29">
        <v>7</v>
      </c>
      <c r="V233" s="29">
        <v>1</v>
      </c>
      <c r="W233" s="29">
        <v>7</v>
      </c>
      <c r="X233" s="29">
        <v>3</v>
      </c>
      <c r="Y233" s="29">
        <v>30</v>
      </c>
      <c r="Z233" s="29">
        <v>1</v>
      </c>
      <c r="AA233" s="29" t="s">
        <v>19732</v>
      </c>
      <c r="AB233" s="29">
        <v>1</v>
      </c>
      <c r="AC233" s="29">
        <v>6</v>
      </c>
      <c r="AD233" s="29">
        <v>1</v>
      </c>
      <c r="AE233" s="29">
        <v>6</v>
      </c>
      <c r="AF233" s="29">
        <v>3</v>
      </c>
      <c r="AG233" s="29">
        <v>3</v>
      </c>
      <c r="AH233" s="29">
        <v>1</v>
      </c>
      <c r="AI233" s="29" t="s">
        <v>19520</v>
      </c>
      <c r="AJ233" s="29" t="s">
        <v>8</v>
      </c>
      <c r="AK233" s="29">
        <v>0</v>
      </c>
      <c r="AL233" s="29" t="s">
        <v>2009</v>
      </c>
      <c r="AM233" s="29" t="s">
        <v>4495</v>
      </c>
      <c r="AN233" s="29" t="s">
        <v>4496</v>
      </c>
      <c r="AO233" s="29" t="s">
        <v>4497</v>
      </c>
      <c r="AP233" s="29" t="s">
        <v>4498</v>
      </c>
    </row>
    <row r="234" spans="1:42" s="29" customFormat="1" x14ac:dyDescent="0.25">
      <c r="A234" s="29" t="s">
        <v>4499</v>
      </c>
      <c r="B234" s="29">
        <v>310410928944346</v>
      </c>
      <c r="C234" s="29">
        <v>8.9014103279289401E+19</v>
      </c>
      <c r="D234" s="29">
        <v>353118081565833</v>
      </c>
      <c r="E234" s="29">
        <v>10</v>
      </c>
      <c r="F234" s="29">
        <v>1206</v>
      </c>
      <c r="G234" s="29">
        <v>1206</v>
      </c>
      <c r="H234" s="29" t="s">
        <v>4500</v>
      </c>
      <c r="I234" s="29" t="s">
        <v>4501</v>
      </c>
      <c r="J234" s="29" t="s">
        <v>4502</v>
      </c>
      <c r="K234" s="29" t="s">
        <v>8</v>
      </c>
      <c r="L234" s="29" t="s">
        <v>19733</v>
      </c>
      <c r="M234" s="29" t="s">
        <v>8</v>
      </c>
      <c r="N234" s="29">
        <v>7</v>
      </c>
      <c r="O234" s="29">
        <v>10</v>
      </c>
      <c r="P234" s="29">
        <v>70</v>
      </c>
      <c r="Q234" s="29">
        <v>3</v>
      </c>
      <c r="R234" s="29">
        <v>46</v>
      </c>
      <c r="S234" s="29">
        <v>14</v>
      </c>
      <c r="T234" s="29" t="s">
        <v>19539</v>
      </c>
      <c r="U234" s="29">
        <v>7</v>
      </c>
      <c r="V234" s="29">
        <v>1</v>
      </c>
      <c r="W234" s="29">
        <v>7</v>
      </c>
      <c r="X234" s="29">
        <v>3</v>
      </c>
      <c r="Y234" s="29">
        <v>12</v>
      </c>
      <c r="Z234" s="29">
        <v>1</v>
      </c>
      <c r="AA234" s="29" t="s">
        <v>19546</v>
      </c>
      <c r="AB234" s="29">
        <v>1</v>
      </c>
      <c r="AC234" s="29">
        <v>6</v>
      </c>
      <c r="AD234" s="29">
        <v>1</v>
      </c>
      <c r="AE234" s="29">
        <v>6</v>
      </c>
      <c r="AF234" s="29">
        <v>3</v>
      </c>
      <c r="AG234" s="29">
        <v>2</v>
      </c>
      <c r="AH234" s="29">
        <v>0</v>
      </c>
      <c r="AI234" s="29" t="s">
        <v>19527</v>
      </c>
      <c r="AJ234" s="29" t="s">
        <v>8</v>
      </c>
      <c r="AK234" s="29">
        <v>0</v>
      </c>
      <c r="AL234" s="29" t="s">
        <v>2009</v>
      </c>
      <c r="AM234" s="29" t="s">
        <v>4503</v>
      </c>
      <c r="AN234" s="29" t="s">
        <v>4504</v>
      </c>
      <c r="AO234" s="29" t="s">
        <v>4505</v>
      </c>
      <c r="AP234" s="29" t="s">
        <v>4506</v>
      </c>
    </row>
    <row r="235" spans="1:42" s="29" customFormat="1" x14ac:dyDescent="0.25">
      <c r="A235" s="29" t="s">
        <v>4507</v>
      </c>
      <c r="B235" s="29">
        <v>310410928944346</v>
      </c>
      <c r="C235" s="29">
        <v>8.9014103279289401E+19</v>
      </c>
      <c r="D235" s="29">
        <v>353118081565833</v>
      </c>
      <c r="E235" s="29">
        <v>6</v>
      </c>
      <c r="F235" s="29">
        <v>1216</v>
      </c>
      <c r="G235" s="29">
        <v>1216</v>
      </c>
      <c r="H235" s="29" t="s">
        <v>4508</v>
      </c>
      <c r="I235" s="29" t="s">
        <v>4509</v>
      </c>
      <c r="J235" s="29" t="s">
        <v>4510</v>
      </c>
      <c r="K235" s="29" t="s">
        <v>8</v>
      </c>
      <c r="L235" s="29" t="s">
        <v>8</v>
      </c>
      <c r="M235" s="29" t="s">
        <v>8</v>
      </c>
      <c r="N235" s="29">
        <v>7</v>
      </c>
      <c r="O235" s="29">
        <v>10</v>
      </c>
      <c r="P235" s="29">
        <v>70</v>
      </c>
      <c r="Q235" s="29">
        <v>3</v>
      </c>
      <c r="R235" s="29">
        <v>39</v>
      </c>
      <c r="S235" s="29">
        <v>9</v>
      </c>
      <c r="T235" s="29" t="s">
        <v>19734</v>
      </c>
      <c r="U235" s="29">
        <v>6</v>
      </c>
      <c r="V235" s="29">
        <v>1</v>
      </c>
      <c r="W235" s="29">
        <v>6</v>
      </c>
      <c r="X235" s="29">
        <v>3</v>
      </c>
      <c r="Y235" s="29">
        <v>1</v>
      </c>
      <c r="Z235" s="29">
        <v>1</v>
      </c>
      <c r="AA235" s="29" t="s">
        <v>19527</v>
      </c>
      <c r="AB235" s="29">
        <v>0</v>
      </c>
      <c r="AC235" s="29" t="s">
        <v>8</v>
      </c>
      <c r="AD235" s="29" t="s">
        <v>8</v>
      </c>
      <c r="AE235" s="29" t="s">
        <v>8</v>
      </c>
      <c r="AF235" s="29" t="s">
        <v>8</v>
      </c>
      <c r="AG235" s="29" t="s">
        <v>8</v>
      </c>
      <c r="AH235" s="29" t="s">
        <v>8</v>
      </c>
      <c r="AI235" s="29" t="s">
        <v>8</v>
      </c>
      <c r="AJ235" s="29" t="s">
        <v>8</v>
      </c>
      <c r="AK235" s="29">
        <v>0</v>
      </c>
      <c r="AL235" s="29" t="s">
        <v>2009</v>
      </c>
      <c r="AM235" s="29" t="s">
        <v>4511</v>
      </c>
      <c r="AN235" s="29" t="s">
        <v>4512</v>
      </c>
      <c r="AO235" s="29" t="s">
        <v>4513</v>
      </c>
      <c r="AP235" s="29" t="s">
        <v>4514</v>
      </c>
    </row>
    <row r="236" spans="1:42" s="29" customFormat="1" x14ac:dyDescent="0.25">
      <c r="A236" s="29" t="s">
        <v>4515</v>
      </c>
      <c r="B236" s="29">
        <v>310410928944346</v>
      </c>
      <c r="C236" s="29">
        <v>8.9014103279289401E+19</v>
      </c>
      <c r="D236" s="29">
        <v>353118081565833</v>
      </c>
      <c r="E236" s="29">
        <v>6</v>
      </c>
      <c r="F236" s="29">
        <v>1215</v>
      </c>
      <c r="G236" s="29">
        <v>1215</v>
      </c>
      <c r="H236" s="29" t="s">
        <v>4516</v>
      </c>
      <c r="I236" s="29" t="s">
        <v>4517</v>
      </c>
      <c r="J236" s="29" t="s">
        <v>4518</v>
      </c>
      <c r="K236" s="29" t="s">
        <v>8</v>
      </c>
      <c r="L236" s="29" t="s">
        <v>8</v>
      </c>
      <c r="M236" s="29" t="s">
        <v>8</v>
      </c>
      <c r="N236" s="29">
        <v>7</v>
      </c>
      <c r="O236" s="29">
        <v>10</v>
      </c>
      <c r="P236" s="29">
        <v>70</v>
      </c>
      <c r="Q236" s="29">
        <v>3</v>
      </c>
      <c r="R236" s="29">
        <v>0</v>
      </c>
      <c r="S236" s="29">
        <v>1</v>
      </c>
      <c r="T236" s="29" t="s">
        <v>19161</v>
      </c>
      <c r="U236" s="29">
        <v>6</v>
      </c>
      <c r="V236" s="29">
        <v>1</v>
      </c>
      <c r="W236" s="29">
        <v>6</v>
      </c>
      <c r="X236" s="29">
        <v>3</v>
      </c>
      <c r="Y236" s="29">
        <v>0</v>
      </c>
      <c r="Z236" s="29">
        <v>0</v>
      </c>
      <c r="AA236" s="29" t="s">
        <v>19507</v>
      </c>
      <c r="AB236" s="29">
        <v>0</v>
      </c>
      <c r="AC236" s="29" t="s">
        <v>8</v>
      </c>
      <c r="AD236" s="29" t="s">
        <v>8</v>
      </c>
      <c r="AE236" s="29" t="s">
        <v>8</v>
      </c>
      <c r="AF236" s="29" t="s">
        <v>8</v>
      </c>
      <c r="AG236" s="29" t="s">
        <v>8</v>
      </c>
      <c r="AH236" s="29" t="s">
        <v>8</v>
      </c>
      <c r="AI236" s="29" t="s">
        <v>8</v>
      </c>
      <c r="AJ236" s="29" t="s">
        <v>8</v>
      </c>
      <c r="AK236" s="29">
        <v>0</v>
      </c>
      <c r="AL236" s="29" t="s">
        <v>2009</v>
      </c>
      <c r="AM236" s="29" t="s">
        <v>4519</v>
      </c>
      <c r="AN236" s="29" t="s">
        <v>4520</v>
      </c>
      <c r="AO236" s="29" t="s">
        <v>4521</v>
      </c>
      <c r="AP236" s="29" t="s">
        <v>4522</v>
      </c>
    </row>
    <row r="237" spans="1:42" s="29" customFormat="1" x14ac:dyDescent="0.25">
      <c r="A237" s="29" t="s">
        <v>4523</v>
      </c>
      <c r="B237" s="29">
        <v>310410928944346</v>
      </c>
      <c r="C237" s="29">
        <v>8.9014103279289401E+19</v>
      </c>
      <c r="D237" s="29">
        <v>353118081565833</v>
      </c>
      <c r="E237" s="29">
        <v>9</v>
      </c>
      <c r="F237" s="29">
        <v>1219</v>
      </c>
      <c r="G237" s="29">
        <v>1219</v>
      </c>
      <c r="H237" s="29" t="s">
        <v>4524</v>
      </c>
      <c r="I237" s="29" t="s">
        <v>4525</v>
      </c>
      <c r="J237" s="29" t="s">
        <v>4526</v>
      </c>
      <c r="K237" s="29" t="s">
        <v>8</v>
      </c>
      <c r="L237" s="29" t="s">
        <v>8</v>
      </c>
      <c r="M237" s="29" t="s">
        <v>8</v>
      </c>
      <c r="N237" s="29">
        <v>7</v>
      </c>
      <c r="O237" s="29">
        <v>100</v>
      </c>
      <c r="P237" s="29">
        <v>700</v>
      </c>
      <c r="Q237" s="29">
        <v>3</v>
      </c>
      <c r="R237" s="29">
        <v>17</v>
      </c>
      <c r="S237" s="29">
        <v>0</v>
      </c>
      <c r="T237" s="29" t="s">
        <v>19735</v>
      </c>
      <c r="U237" s="29">
        <v>7</v>
      </c>
      <c r="V237" s="29">
        <v>10</v>
      </c>
      <c r="W237" s="29">
        <v>70</v>
      </c>
      <c r="X237" s="29">
        <v>3</v>
      </c>
      <c r="Y237" s="29">
        <v>6</v>
      </c>
      <c r="Z237" s="29">
        <v>0</v>
      </c>
      <c r="AA237" s="29" t="s">
        <v>19515</v>
      </c>
      <c r="AB237" s="29">
        <v>0</v>
      </c>
      <c r="AC237" s="29" t="s">
        <v>8</v>
      </c>
      <c r="AD237" s="29" t="s">
        <v>8</v>
      </c>
      <c r="AE237" s="29" t="s">
        <v>8</v>
      </c>
      <c r="AF237" s="29" t="s">
        <v>8</v>
      </c>
      <c r="AG237" s="29" t="s">
        <v>8</v>
      </c>
      <c r="AH237" s="29" t="s">
        <v>8</v>
      </c>
      <c r="AI237" s="29" t="s">
        <v>8</v>
      </c>
      <c r="AJ237" s="29" t="s">
        <v>8</v>
      </c>
      <c r="AK237" s="29">
        <v>0</v>
      </c>
      <c r="AL237" s="29" t="s">
        <v>2009</v>
      </c>
      <c r="AM237" s="29" t="s">
        <v>4527</v>
      </c>
      <c r="AN237" s="29" t="s">
        <v>4528</v>
      </c>
      <c r="AO237" s="29" t="s">
        <v>4529</v>
      </c>
      <c r="AP237" s="29" t="s">
        <v>4530</v>
      </c>
    </row>
    <row r="238" spans="1:42" s="29" customFormat="1" x14ac:dyDescent="0.25">
      <c r="A238" s="29" t="s">
        <v>4531</v>
      </c>
      <c r="B238" s="29">
        <v>310410928944346</v>
      </c>
      <c r="C238" s="29">
        <v>8.9014103279289401E+19</v>
      </c>
      <c r="D238" s="29">
        <v>353118081565833</v>
      </c>
      <c r="E238" s="29">
        <v>4</v>
      </c>
      <c r="F238" s="29">
        <v>1209</v>
      </c>
      <c r="G238" s="29">
        <v>1209</v>
      </c>
      <c r="H238" s="29" t="s">
        <v>4532</v>
      </c>
      <c r="I238" s="29" t="s">
        <v>4533</v>
      </c>
      <c r="J238" s="29" t="s">
        <v>4534</v>
      </c>
      <c r="K238" s="29" t="s">
        <v>8</v>
      </c>
      <c r="L238" s="29" t="s">
        <v>8</v>
      </c>
      <c r="M238" s="29" t="s">
        <v>8</v>
      </c>
      <c r="N238" s="29">
        <v>7</v>
      </c>
      <c r="O238" s="29">
        <v>10</v>
      </c>
      <c r="P238" s="29">
        <v>70</v>
      </c>
      <c r="Q238" s="29">
        <v>1</v>
      </c>
      <c r="R238" s="29" t="s">
        <v>8</v>
      </c>
      <c r="S238" s="29" t="s">
        <v>8</v>
      </c>
      <c r="T238" s="29" t="s">
        <v>8</v>
      </c>
      <c r="U238" s="29">
        <v>7</v>
      </c>
      <c r="V238" s="29">
        <v>1</v>
      </c>
      <c r="W238" s="29">
        <v>7</v>
      </c>
      <c r="X238" s="29">
        <v>1</v>
      </c>
      <c r="Y238" s="29" t="s">
        <v>8</v>
      </c>
      <c r="Z238" s="29" t="s">
        <v>8</v>
      </c>
      <c r="AA238" s="29" t="s">
        <v>8</v>
      </c>
      <c r="AB238" s="29">
        <v>1</v>
      </c>
      <c r="AC238" s="29">
        <v>6</v>
      </c>
      <c r="AD238" s="29">
        <v>1</v>
      </c>
      <c r="AE238" s="29">
        <v>6</v>
      </c>
      <c r="AF238" s="29">
        <v>1</v>
      </c>
      <c r="AG238" s="29" t="s">
        <v>8</v>
      </c>
      <c r="AH238" s="29" t="s">
        <v>8</v>
      </c>
      <c r="AI238" s="29" t="s">
        <v>8</v>
      </c>
      <c r="AJ238" s="29" t="s">
        <v>8</v>
      </c>
      <c r="AK238" s="29">
        <v>0</v>
      </c>
      <c r="AL238" s="29" t="s">
        <v>2009</v>
      </c>
      <c r="AM238" s="29" t="s">
        <v>4535</v>
      </c>
      <c r="AN238" s="29" t="s">
        <v>4536</v>
      </c>
      <c r="AO238" s="29" t="s">
        <v>4537</v>
      </c>
      <c r="AP238" s="29" t="s">
        <v>4538</v>
      </c>
    </row>
    <row r="239" spans="1:42" s="29" customFormat="1" x14ac:dyDescent="0.25">
      <c r="A239" s="29" t="s">
        <v>4539</v>
      </c>
      <c r="B239" s="29">
        <v>310410928944346</v>
      </c>
      <c r="C239" s="29">
        <v>8.9014103279289401E+19</v>
      </c>
      <c r="D239" s="29">
        <v>353118081565833</v>
      </c>
      <c r="E239" s="29">
        <v>4</v>
      </c>
      <c r="F239" s="29">
        <v>1208</v>
      </c>
      <c r="G239" s="29">
        <v>1208</v>
      </c>
      <c r="H239" s="29" t="s">
        <v>4540</v>
      </c>
      <c r="I239" s="29" t="s">
        <v>4541</v>
      </c>
      <c r="J239" s="29" t="s">
        <v>4510</v>
      </c>
      <c r="K239" s="29" t="s">
        <v>8</v>
      </c>
      <c r="L239" s="29" t="s">
        <v>8</v>
      </c>
      <c r="M239" s="29" t="s">
        <v>8</v>
      </c>
      <c r="N239" s="29">
        <v>7</v>
      </c>
      <c r="O239" s="29">
        <v>10</v>
      </c>
      <c r="P239" s="29">
        <v>70</v>
      </c>
      <c r="Q239" s="29">
        <v>1</v>
      </c>
      <c r="R239" s="29" t="s">
        <v>8</v>
      </c>
      <c r="S239" s="29" t="s">
        <v>8</v>
      </c>
      <c r="T239" s="29" t="s">
        <v>8</v>
      </c>
      <c r="U239" s="29">
        <v>7</v>
      </c>
      <c r="V239" s="29">
        <v>1</v>
      </c>
      <c r="W239" s="29">
        <v>7</v>
      </c>
      <c r="X239" s="29">
        <v>1</v>
      </c>
      <c r="Y239" s="29" t="s">
        <v>8</v>
      </c>
      <c r="Z239" s="29" t="s">
        <v>8</v>
      </c>
      <c r="AA239" s="29" t="s">
        <v>8</v>
      </c>
      <c r="AB239" s="29">
        <v>1</v>
      </c>
      <c r="AC239" s="29">
        <v>6</v>
      </c>
      <c r="AD239" s="29">
        <v>1</v>
      </c>
      <c r="AE239" s="29">
        <v>6</v>
      </c>
      <c r="AF239" s="29">
        <v>1</v>
      </c>
      <c r="AG239" s="29" t="s">
        <v>8</v>
      </c>
      <c r="AH239" s="29" t="s">
        <v>8</v>
      </c>
      <c r="AI239" s="29" t="s">
        <v>8</v>
      </c>
      <c r="AJ239" s="29" t="s">
        <v>8</v>
      </c>
      <c r="AK239" s="29">
        <v>0</v>
      </c>
      <c r="AL239" s="29" t="s">
        <v>2009</v>
      </c>
      <c r="AM239" s="29" t="s">
        <v>4542</v>
      </c>
      <c r="AN239" s="29" t="s">
        <v>4543</v>
      </c>
      <c r="AO239" s="29" t="s">
        <v>4544</v>
      </c>
      <c r="AP239" s="29" t="s">
        <v>4545</v>
      </c>
    </row>
    <row r="240" spans="1:42" s="29" customFormat="1" x14ac:dyDescent="0.25">
      <c r="A240" s="29" t="s">
        <v>4546</v>
      </c>
      <c r="B240" s="29">
        <v>310410928944346</v>
      </c>
      <c r="C240" s="29">
        <v>8.9014103279289401E+19</v>
      </c>
      <c r="D240" s="29">
        <v>353118081565833</v>
      </c>
      <c r="E240" s="29">
        <v>8</v>
      </c>
      <c r="F240" s="29">
        <v>1205</v>
      </c>
      <c r="G240" s="29">
        <v>1205</v>
      </c>
      <c r="H240" s="29" t="s">
        <v>4547</v>
      </c>
      <c r="I240" s="29" t="s">
        <v>4548</v>
      </c>
      <c r="J240" s="29" t="s">
        <v>4549</v>
      </c>
      <c r="K240" s="29" t="s">
        <v>8</v>
      </c>
      <c r="L240" s="29" t="s">
        <v>8</v>
      </c>
      <c r="M240" s="29" t="s">
        <v>8</v>
      </c>
      <c r="N240" s="29">
        <v>7</v>
      </c>
      <c r="O240" s="29">
        <v>100</v>
      </c>
      <c r="P240" s="29">
        <v>700</v>
      </c>
      <c r="Q240" s="29">
        <v>3</v>
      </c>
      <c r="R240" s="29">
        <v>19</v>
      </c>
      <c r="S240" s="29">
        <v>2</v>
      </c>
      <c r="T240" s="29" t="s">
        <v>19725</v>
      </c>
      <c r="U240" s="29">
        <v>7</v>
      </c>
      <c r="V240" s="29">
        <v>10</v>
      </c>
      <c r="W240" s="29">
        <v>70</v>
      </c>
      <c r="X240" s="29">
        <v>3</v>
      </c>
      <c r="Y240" s="29">
        <v>1</v>
      </c>
      <c r="Z240" s="29">
        <v>0</v>
      </c>
      <c r="AA240" s="29" t="s">
        <v>19161</v>
      </c>
      <c r="AB240" s="29">
        <v>0</v>
      </c>
      <c r="AC240" s="29" t="s">
        <v>8</v>
      </c>
      <c r="AD240" s="29" t="s">
        <v>8</v>
      </c>
      <c r="AE240" s="29" t="s">
        <v>8</v>
      </c>
      <c r="AF240" s="29" t="s">
        <v>8</v>
      </c>
      <c r="AG240" s="29" t="s">
        <v>8</v>
      </c>
      <c r="AH240" s="29" t="s">
        <v>8</v>
      </c>
      <c r="AI240" s="29" t="s">
        <v>8</v>
      </c>
      <c r="AJ240" s="29" t="s">
        <v>8</v>
      </c>
      <c r="AK240" s="29">
        <v>0</v>
      </c>
      <c r="AL240" s="29" t="s">
        <v>4550</v>
      </c>
      <c r="AM240" s="29" t="s">
        <v>4551</v>
      </c>
      <c r="AN240" s="29" t="s">
        <v>4552</v>
      </c>
      <c r="AO240" s="29" t="s">
        <v>4553</v>
      </c>
      <c r="AP240" s="29" t="s">
        <v>4554</v>
      </c>
    </row>
    <row r="241" spans="1:42" s="29" customFormat="1" x14ac:dyDescent="0.25">
      <c r="A241" s="29" t="s">
        <v>4555</v>
      </c>
      <c r="B241" s="29">
        <v>310410928944346</v>
      </c>
      <c r="C241" s="29">
        <v>8.9014103279289401E+19</v>
      </c>
      <c r="D241" s="29">
        <v>353118081565833</v>
      </c>
      <c r="E241" s="29">
        <v>8</v>
      </c>
      <c r="F241" s="29">
        <v>1203</v>
      </c>
      <c r="G241" s="29">
        <v>1203</v>
      </c>
      <c r="H241" s="29" t="s">
        <v>4524</v>
      </c>
      <c r="I241" s="29" t="s">
        <v>4556</v>
      </c>
      <c r="J241" s="29" t="s">
        <v>4557</v>
      </c>
      <c r="K241" s="29" t="s">
        <v>8</v>
      </c>
      <c r="L241" s="29" t="s">
        <v>8</v>
      </c>
      <c r="M241" s="29" t="s">
        <v>8</v>
      </c>
      <c r="N241" s="29">
        <v>7</v>
      </c>
      <c r="O241" s="29">
        <v>100</v>
      </c>
      <c r="P241" s="29">
        <v>700</v>
      </c>
      <c r="Q241" s="29">
        <v>3</v>
      </c>
      <c r="R241" s="29">
        <v>15</v>
      </c>
      <c r="S241" s="29">
        <v>5</v>
      </c>
      <c r="T241" s="29" t="s">
        <v>19736</v>
      </c>
      <c r="U241" s="29">
        <v>7</v>
      </c>
      <c r="V241" s="29">
        <v>10</v>
      </c>
      <c r="W241" s="29">
        <v>70</v>
      </c>
      <c r="X241" s="29">
        <v>3</v>
      </c>
      <c r="Y241" s="29">
        <v>1</v>
      </c>
      <c r="Z241" s="29">
        <v>0</v>
      </c>
      <c r="AA241" s="29" t="s">
        <v>19161</v>
      </c>
      <c r="AB241" s="29">
        <v>0</v>
      </c>
      <c r="AC241" s="29" t="s">
        <v>8</v>
      </c>
      <c r="AD241" s="29" t="s">
        <v>8</v>
      </c>
      <c r="AE241" s="29" t="s">
        <v>8</v>
      </c>
      <c r="AF241" s="29" t="s">
        <v>8</v>
      </c>
      <c r="AG241" s="29" t="s">
        <v>8</v>
      </c>
      <c r="AH241" s="29" t="s">
        <v>8</v>
      </c>
      <c r="AI241" s="29" t="s">
        <v>8</v>
      </c>
      <c r="AJ241" s="29" t="s">
        <v>8</v>
      </c>
      <c r="AK241" s="29">
        <v>0</v>
      </c>
      <c r="AL241" s="29" t="s">
        <v>2009</v>
      </c>
      <c r="AM241" s="29" t="s">
        <v>4558</v>
      </c>
      <c r="AN241" s="29" t="s">
        <v>4559</v>
      </c>
      <c r="AO241" s="29" t="s">
        <v>4560</v>
      </c>
      <c r="AP241" s="29" t="s">
        <v>4561</v>
      </c>
    </row>
    <row r="242" spans="1:42" s="29" customFormat="1" x14ac:dyDescent="0.25">
      <c r="A242" s="29" t="s">
        <v>4562</v>
      </c>
      <c r="B242" s="29">
        <v>310410928944346</v>
      </c>
      <c r="C242" s="29">
        <v>8.9014103279289401E+19</v>
      </c>
      <c r="D242" s="29">
        <v>353118081565833</v>
      </c>
      <c r="E242" s="29">
        <v>8</v>
      </c>
      <c r="F242" s="29">
        <v>1201</v>
      </c>
      <c r="G242" s="29">
        <v>1201</v>
      </c>
      <c r="H242" s="29" t="s">
        <v>4563</v>
      </c>
      <c r="I242" s="29" t="s">
        <v>4564</v>
      </c>
      <c r="J242" s="29" t="s">
        <v>4565</v>
      </c>
      <c r="K242" s="29" t="s">
        <v>8</v>
      </c>
      <c r="L242" s="29" t="s">
        <v>8</v>
      </c>
      <c r="M242" s="29" t="s">
        <v>8</v>
      </c>
      <c r="N242" s="29">
        <v>7</v>
      </c>
      <c r="O242" s="29">
        <v>100</v>
      </c>
      <c r="P242" s="29">
        <v>700</v>
      </c>
      <c r="Q242" s="29">
        <v>3</v>
      </c>
      <c r="R242" s="29">
        <v>49</v>
      </c>
      <c r="S242" s="29">
        <v>19</v>
      </c>
      <c r="T242" s="29" t="s">
        <v>19596</v>
      </c>
      <c r="U242" s="29">
        <v>7</v>
      </c>
      <c r="V242" s="29">
        <v>10</v>
      </c>
      <c r="W242" s="29">
        <v>70</v>
      </c>
      <c r="X242" s="29">
        <v>3</v>
      </c>
      <c r="Y242" s="29">
        <v>29</v>
      </c>
      <c r="Z242" s="29">
        <v>4</v>
      </c>
      <c r="AA242" s="29" t="s">
        <v>19737</v>
      </c>
      <c r="AB242" s="29">
        <v>0</v>
      </c>
      <c r="AC242" s="29" t="s">
        <v>8</v>
      </c>
      <c r="AD242" s="29" t="s">
        <v>8</v>
      </c>
      <c r="AE242" s="29" t="s">
        <v>8</v>
      </c>
      <c r="AF242" s="29" t="s">
        <v>8</v>
      </c>
      <c r="AG242" s="29" t="s">
        <v>8</v>
      </c>
      <c r="AH242" s="29" t="s">
        <v>8</v>
      </c>
      <c r="AI242" s="29" t="s">
        <v>8</v>
      </c>
      <c r="AJ242" s="29" t="s">
        <v>8</v>
      </c>
      <c r="AK242" s="29">
        <v>0</v>
      </c>
      <c r="AL242" s="29" t="s">
        <v>4272</v>
      </c>
      <c r="AM242" s="29" t="s">
        <v>4566</v>
      </c>
      <c r="AN242" s="29" t="s">
        <v>4567</v>
      </c>
      <c r="AO242" s="29" t="s">
        <v>4568</v>
      </c>
      <c r="AP242" s="29" t="s">
        <v>4569</v>
      </c>
    </row>
    <row r="243" spans="1:42" s="29" customFormat="1" x14ac:dyDescent="0.25">
      <c r="A243" s="29" t="s">
        <v>4570</v>
      </c>
      <c r="B243" s="29">
        <v>310410928944346</v>
      </c>
      <c r="C243" s="29">
        <v>8.9014103279289401E+19</v>
      </c>
      <c r="D243" s="29">
        <v>353118081565833</v>
      </c>
      <c r="E243" s="29">
        <v>3</v>
      </c>
      <c r="F243" s="29">
        <v>1204</v>
      </c>
      <c r="G243" s="29">
        <v>1204</v>
      </c>
      <c r="H243" s="29" t="s">
        <v>4571</v>
      </c>
      <c r="I243" s="29" t="s">
        <v>4572</v>
      </c>
      <c r="J243" s="29" t="s">
        <v>4573</v>
      </c>
      <c r="K243" s="29" t="s">
        <v>8</v>
      </c>
      <c r="L243" s="29" t="s">
        <v>8</v>
      </c>
      <c r="M243" s="29" t="s">
        <v>8</v>
      </c>
      <c r="N243" s="29">
        <v>7</v>
      </c>
      <c r="O243" s="29">
        <v>100</v>
      </c>
      <c r="P243" s="29">
        <v>700</v>
      </c>
      <c r="Q243" s="29">
        <v>1</v>
      </c>
      <c r="R243" s="29" t="s">
        <v>8</v>
      </c>
      <c r="S243" s="29" t="s">
        <v>8</v>
      </c>
      <c r="T243" s="29" t="s">
        <v>8</v>
      </c>
      <c r="U243" s="29">
        <v>7</v>
      </c>
      <c r="V243" s="29">
        <v>10</v>
      </c>
      <c r="W243" s="29">
        <v>70</v>
      </c>
      <c r="X243" s="29">
        <v>3</v>
      </c>
      <c r="Y243" s="29">
        <v>49</v>
      </c>
      <c r="Z243" s="29">
        <v>43</v>
      </c>
      <c r="AA243" s="29" t="s">
        <v>19592</v>
      </c>
      <c r="AB243" s="29">
        <v>0</v>
      </c>
      <c r="AC243" s="29" t="s">
        <v>8</v>
      </c>
      <c r="AD243" s="29" t="s">
        <v>8</v>
      </c>
      <c r="AE243" s="29" t="s">
        <v>8</v>
      </c>
      <c r="AF243" s="29" t="s">
        <v>8</v>
      </c>
      <c r="AG243" s="29" t="s">
        <v>8</v>
      </c>
      <c r="AH243" s="29" t="s">
        <v>8</v>
      </c>
      <c r="AI243" s="29" t="s">
        <v>8</v>
      </c>
      <c r="AJ243" s="29" t="s">
        <v>8</v>
      </c>
      <c r="AK243" s="29">
        <v>0</v>
      </c>
      <c r="AL243" s="29" t="s">
        <v>2009</v>
      </c>
      <c r="AM243" s="29" t="s">
        <v>4574</v>
      </c>
      <c r="AN243" s="29" t="s">
        <v>4575</v>
      </c>
      <c r="AO243" s="29" t="s">
        <v>4576</v>
      </c>
      <c r="AP243" s="29" t="s">
        <v>4577</v>
      </c>
    </row>
    <row r="244" spans="1:42" s="29" customFormat="1" x14ac:dyDescent="0.25">
      <c r="A244" s="29" t="s">
        <v>4578</v>
      </c>
      <c r="B244" s="29">
        <v>310410928944346</v>
      </c>
      <c r="C244" s="29">
        <v>8.9014103279289401E+19</v>
      </c>
      <c r="D244" s="29">
        <v>353118081565833</v>
      </c>
      <c r="E244" s="29">
        <v>3</v>
      </c>
      <c r="F244" s="29">
        <v>1202</v>
      </c>
      <c r="G244" s="29">
        <v>1202</v>
      </c>
      <c r="H244" s="29" t="s">
        <v>4579</v>
      </c>
      <c r="I244" s="29" t="s">
        <v>4580</v>
      </c>
      <c r="J244" s="29" t="s">
        <v>4581</v>
      </c>
      <c r="K244" s="29" t="s">
        <v>8</v>
      </c>
      <c r="L244" s="29" t="s">
        <v>8</v>
      </c>
      <c r="M244" s="29" t="s">
        <v>8</v>
      </c>
      <c r="N244" s="29">
        <v>7</v>
      </c>
      <c r="O244" s="29">
        <v>100</v>
      </c>
      <c r="P244" s="29">
        <v>700</v>
      </c>
      <c r="Q244" s="29">
        <v>1</v>
      </c>
      <c r="R244" s="29" t="s">
        <v>8</v>
      </c>
      <c r="S244" s="29" t="s">
        <v>8</v>
      </c>
      <c r="T244" s="29" t="s">
        <v>8</v>
      </c>
      <c r="U244" s="29">
        <v>7</v>
      </c>
      <c r="V244" s="29">
        <v>10</v>
      </c>
      <c r="W244" s="29">
        <v>70</v>
      </c>
      <c r="X244" s="29">
        <v>3</v>
      </c>
      <c r="Y244" s="29">
        <v>46</v>
      </c>
      <c r="Z244" s="29">
        <v>11</v>
      </c>
      <c r="AA244" s="29" t="s">
        <v>19738</v>
      </c>
      <c r="AB244" s="29">
        <v>0</v>
      </c>
      <c r="AC244" s="29" t="s">
        <v>8</v>
      </c>
      <c r="AD244" s="29" t="s">
        <v>8</v>
      </c>
      <c r="AE244" s="29" t="s">
        <v>8</v>
      </c>
      <c r="AF244" s="29" t="s">
        <v>8</v>
      </c>
      <c r="AG244" s="29" t="s">
        <v>8</v>
      </c>
      <c r="AH244" s="29" t="s">
        <v>8</v>
      </c>
      <c r="AI244" s="29" t="s">
        <v>8</v>
      </c>
      <c r="AJ244" s="29" t="s">
        <v>8</v>
      </c>
      <c r="AK244" s="29">
        <v>0</v>
      </c>
      <c r="AL244" s="29" t="s">
        <v>2009</v>
      </c>
      <c r="AM244" s="29" t="s">
        <v>4582</v>
      </c>
      <c r="AN244" s="29" t="s">
        <v>4583</v>
      </c>
      <c r="AO244" s="29" t="s">
        <v>4584</v>
      </c>
      <c r="AP244" s="29" t="s">
        <v>4585</v>
      </c>
    </row>
    <row r="245" spans="1:42" s="29" customFormat="1" x14ac:dyDescent="0.25">
      <c r="A245" s="29" t="s">
        <v>4586</v>
      </c>
      <c r="B245" s="29">
        <v>310410928944346</v>
      </c>
      <c r="C245" s="29">
        <v>8.9014103279289401E+19</v>
      </c>
      <c r="D245" s="29">
        <v>353118081565833</v>
      </c>
      <c r="E245" s="29">
        <v>7</v>
      </c>
      <c r="F245" s="29">
        <v>1211</v>
      </c>
      <c r="G245" s="29">
        <v>1211</v>
      </c>
      <c r="H245" s="29" t="s">
        <v>4587</v>
      </c>
      <c r="I245" s="29" t="s">
        <v>4588</v>
      </c>
      <c r="J245" s="29" t="s">
        <v>4589</v>
      </c>
      <c r="K245" s="29" t="s">
        <v>8</v>
      </c>
      <c r="L245" s="29" t="s">
        <v>8</v>
      </c>
      <c r="M245" s="29" t="s">
        <v>19739</v>
      </c>
      <c r="N245" s="29">
        <v>7</v>
      </c>
      <c r="O245" s="29">
        <v>1</v>
      </c>
      <c r="P245" s="29">
        <v>7</v>
      </c>
      <c r="Q245" s="29">
        <v>3</v>
      </c>
      <c r="R245" s="29">
        <v>45</v>
      </c>
      <c r="S245" s="29">
        <v>17</v>
      </c>
      <c r="T245" s="29" t="s">
        <v>19740</v>
      </c>
      <c r="U245" s="29">
        <v>6</v>
      </c>
      <c r="V245" s="29">
        <v>1</v>
      </c>
      <c r="W245" s="29">
        <v>6</v>
      </c>
      <c r="X245" s="29">
        <v>3</v>
      </c>
      <c r="Y245" s="29">
        <v>21</v>
      </c>
      <c r="Z245" s="29">
        <v>2</v>
      </c>
      <c r="AA245" s="29" t="s">
        <v>19716</v>
      </c>
      <c r="AB245" s="29">
        <v>1</v>
      </c>
      <c r="AC245" s="29">
        <v>5</v>
      </c>
      <c r="AD245" s="29">
        <v>1</v>
      </c>
      <c r="AE245" s="29">
        <v>5</v>
      </c>
      <c r="AF245" s="29">
        <v>3</v>
      </c>
      <c r="AG245" s="29">
        <v>3</v>
      </c>
      <c r="AH245" s="29">
        <v>0</v>
      </c>
      <c r="AI245" s="29" t="s">
        <v>19529</v>
      </c>
      <c r="AJ245" s="29" t="s">
        <v>8</v>
      </c>
      <c r="AK245" s="29">
        <v>0</v>
      </c>
      <c r="AL245" s="29" t="s">
        <v>2009</v>
      </c>
      <c r="AM245" s="29" t="s">
        <v>4590</v>
      </c>
      <c r="AN245" s="29" t="s">
        <v>4591</v>
      </c>
      <c r="AO245" s="29" t="s">
        <v>4592</v>
      </c>
      <c r="AP245" s="29" t="s">
        <v>4593</v>
      </c>
    </row>
    <row r="246" spans="1:42" s="29" customFormat="1" x14ac:dyDescent="0.25">
      <c r="A246" s="29" t="s">
        <v>4594</v>
      </c>
      <c r="B246" s="29">
        <v>310410928944346</v>
      </c>
      <c r="C246" s="29">
        <v>8.9014103279289401E+19</v>
      </c>
      <c r="D246" s="29">
        <v>353118081565833</v>
      </c>
      <c r="E246" s="29">
        <v>7</v>
      </c>
      <c r="F246" s="29">
        <v>1210</v>
      </c>
      <c r="G246" s="29">
        <v>1210</v>
      </c>
      <c r="H246" s="29" t="s">
        <v>4595</v>
      </c>
      <c r="I246" s="29" t="s">
        <v>4596</v>
      </c>
      <c r="J246" s="29" t="s">
        <v>4597</v>
      </c>
      <c r="K246" s="29" t="s">
        <v>8</v>
      </c>
      <c r="L246" s="29" t="s">
        <v>8</v>
      </c>
      <c r="M246" s="29" t="s">
        <v>19694</v>
      </c>
      <c r="N246" s="29">
        <v>7</v>
      </c>
      <c r="O246" s="29">
        <v>1</v>
      </c>
      <c r="P246" s="29">
        <v>7</v>
      </c>
      <c r="Q246" s="29">
        <v>3</v>
      </c>
      <c r="R246" s="29">
        <v>39</v>
      </c>
      <c r="S246" s="29">
        <v>6</v>
      </c>
      <c r="T246" s="29" t="s">
        <v>19624</v>
      </c>
      <c r="U246" s="29">
        <v>6</v>
      </c>
      <c r="V246" s="29">
        <v>1</v>
      </c>
      <c r="W246" s="29">
        <v>6</v>
      </c>
      <c r="X246" s="29">
        <v>3</v>
      </c>
      <c r="Y246" s="29">
        <v>5</v>
      </c>
      <c r="Z246" s="29">
        <v>1</v>
      </c>
      <c r="AA246" s="29" t="s">
        <v>19515</v>
      </c>
      <c r="AB246" s="29">
        <v>1</v>
      </c>
      <c r="AC246" s="29">
        <v>5</v>
      </c>
      <c r="AD246" s="29">
        <v>1</v>
      </c>
      <c r="AE246" s="29">
        <v>5</v>
      </c>
      <c r="AF246" s="29">
        <v>3</v>
      </c>
      <c r="AG246" s="29">
        <v>1</v>
      </c>
      <c r="AH246" s="29">
        <v>0</v>
      </c>
      <c r="AI246" s="29" t="s">
        <v>19161</v>
      </c>
      <c r="AJ246" s="29" t="s">
        <v>8</v>
      </c>
      <c r="AK246" s="29">
        <v>0</v>
      </c>
      <c r="AL246" s="29" t="s">
        <v>2009</v>
      </c>
      <c r="AM246" s="29" t="s">
        <v>4598</v>
      </c>
      <c r="AN246" s="29" t="s">
        <v>4599</v>
      </c>
      <c r="AO246" s="29" t="s">
        <v>4600</v>
      </c>
      <c r="AP246" s="29" t="s">
        <v>4601</v>
      </c>
    </row>
    <row r="247" spans="1:42" s="29" customFormat="1" x14ac:dyDescent="0.25">
      <c r="A247" s="29" t="s">
        <v>4602</v>
      </c>
      <c r="B247" s="29">
        <v>310410928944346</v>
      </c>
      <c r="C247" s="29">
        <v>8.9014103279289401E+19</v>
      </c>
      <c r="D247" s="29">
        <v>353118081565833</v>
      </c>
      <c r="E247" s="29">
        <v>1</v>
      </c>
      <c r="F247" s="29">
        <v>1218</v>
      </c>
      <c r="G247" s="29">
        <v>1218</v>
      </c>
      <c r="H247" s="29" t="s">
        <v>4603</v>
      </c>
      <c r="I247" s="29" t="s">
        <v>4604</v>
      </c>
      <c r="J247" s="29" t="s">
        <v>4605</v>
      </c>
      <c r="K247" s="29" t="s">
        <v>8</v>
      </c>
      <c r="L247" s="29" t="s">
        <v>8</v>
      </c>
      <c r="M247" s="29" t="s">
        <v>8</v>
      </c>
      <c r="N247" s="29">
        <v>4</v>
      </c>
      <c r="O247" s="29">
        <v>1</v>
      </c>
      <c r="P247" s="29">
        <v>4</v>
      </c>
      <c r="Q247" s="29">
        <v>3</v>
      </c>
      <c r="R247" s="29">
        <v>35</v>
      </c>
      <c r="S247" s="29">
        <v>4</v>
      </c>
      <c r="T247" s="29" t="s">
        <v>19563</v>
      </c>
      <c r="U247" s="29">
        <v>3</v>
      </c>
      <c r="V247" s="29">
        <v>1</v>
      </c>
      <c r="W247" s="29">
        <v>3</v>
      </c>
      <c r="X247" s="29">
        <v>3</v>
      </c>
      <c r="Y247" s="29">
        <v>7</v>
      </c>
      <c r="Z247" s="29">
        <v>0</v>
      </c>
      <c r="AA247" s="29" t="s">
        <v>19547</v>
      </c>
      <c r="AB247" s="29">
        <v>0</v>
      </c>
      <c r="AC247" s="29" t="s">
        <v>8</v>
      </c>
      <c r="AD247" s="29" t="s">
        <v>8</v>
      </c>
      <c r="AE247" s="29" t="s">
        <v>8</v>
      </c>
      <c r="AF247" s="29" t="s">
        <v>8</v>
      </c>
      <c r="AG247" s="29" t="s">
        <v>8</v>
      </c>
      <c r="AH247" s="29" t="s">
        <v>8</v>
      </c>
      <c r="AI247" s="29" t="s">
        <v>8</v>
      </c>
      <c r="AJ247" s="29" t="s">
        <v>8</v>
      </c>
      <c r="AK247" s="29">
        <v>0</v>
      </c>
      <c r="AL247" s="29" t="s">
        <v>2009</v>
      </c>
      <c r="AM247" s="29" t="s">
        <v>4606</v>
      </c>
      <c r="AN247" s="29" t="s">
        <v>4607</v>
      </c>
      <c r="AO247" s="29" t="s">
        <v>4608</v>
      </c>
      <c r="AP247" s="29" t="s">
        <v>4609</v>
      </c>
    </row>
    <row r="248" spans="1:42" s="29" customFormat="1" x14ac:dyDescent="0.25">
      <c r="A248" s="29" t="s">
        <v>4610</v>
      </c>
      <c r="B248" s="29">
        <v>310410928944346</v>
      </c>
      <c r="C248" s="29">
        <v>8.9014103279289401E+19</v>
      </c>
      <c r="D248" s="29">
        <v>353118081565833</v>
      </c>
      <c r="E248" s="29">
        <v>1</v>
      </c>
      <c r="F248" s="29">
        <v>1217</v>
      </c>
      <c r="G248" s="29">
        <v>1217</v>
      </c>
      <c r="H248" s="29" t="s">
        <v>4611</v>
      </c>
      <c r="I248" s="29" t="s">
        <v>4612</v>
      </c>
      <c r="J248" s="29" t="s">
        <v>4613</v>
      </c>
      <c r="K248" s="29" t="s">
        <v>8</v>
      </c>
      <c r="L248" s="29" t="s">
        <v>8</v>
      </c>
      <c r="M248" s="29" t="s">
        <v>8</v>
      </c>
      <c r="N248" s="29">
        <v>4</v>
      </c>
      <c r="O248" s="29">
        <v>1</v>
      </c>
      <c r="P248" s="29">
        <v>4</v>
      </c>
      <c r="Q248" s="29">
        <v>3</v>
      </c>
      <c r="R248" s="29">
        <v>49</v>
      </c>
      <c r="S248" s="29">
        <v>24</v>
      </c>
      <c r="T248" s="29" t="s">
        <v>19528</v>
      </c>
      <c r="U248" s="29">
        <v>3</v>
      </c>
      <c r="V248" s="29">
        <v>1</v>
      </c>
      <c r="W248" s="29">
        <v>3</v>
      </c>
      <c r="X248" s="29">
        <v>3</v>
      </c>
      <c r="Y248" s="29">
        <v>33</v>
      </c>
      <c r="Z248" s="29">
        <v>3</v>
      </c>
      <c r="AA248" s="29" t="s">
        <v>19741</v>
      </c>
      <c r="AB248" s="29">
        <v>0</v>
      </c>
      <c r="AC248" s="29" t="s">
        <v>8</v>
      </c>
      <c r="AD248" s="29" t="s">
        <v>8</v>
      </c>
      <c r="AE248" s="29" t="s">
        <v>8</v>
      </c>
      <c r="AF248" s="29" t="s">
        <v>8</v>
      </c>
      <c r="AG248" s="29" t="s">
        <v>8</v>
      </c>
      <c r="AH248" s="29" t="s">
        <v>8</v>
      </c>
      <c r="AI248" s="29" t="s">
        <v>8</v>
      </c>
      <c r="AJ248" s="29" t="s">
        <v>8</v>
      </c>
      <c r="AK248" s="29">
        <v>0</v>
      </c>
      <c r="AL248" s="29" t="s">
        <v>4272</v>
      </c>
      <c r="AM248" s="29" t="s">
        <v>4614</v>
      </c>
      <c r="AN248" s="29" t="s">
        <v>4615</v>
      </c>
      <c r="AO248" s="29" t="s">
        <v>4616</v>
      </c>
      <c r="AP248" s="29" t="s">
        <v>4617</v>
      </c>
    </row>
    <row r="249" spans="1:42" s="29" customFormat="1" x14ac:dyDescent="0.25">
      <c r="A249" s="29" t="s">
        <v>4618</v>
      </c>
      <c r="B249" s="29">
        <v>310410928944346</v>
      </c>
      <c r="C249" s="29">
        <v>8.9014103279289401E+19</v>
      </c>
      <c r="D249" s="29">
        <v>353118081565833</v>
      </c>
      <c r="E249" s="29">
        <v>2</v>
      </c>
      <c r="F249" s="29">
        <v>1214</v>
      </c>
      <c r="G249" s="29">
        <v>1214</v>
      </c>
      <c r="H249" s="29" t="s">
        <v>4619</v>
      </c>
      <c r="I249" s="29" t="s">
        <v>4620</v>
      </c>
      <c r="J249" s="29" t="s">
        <v>4621</v>
      </c>
      <c r="K249" s="29" t="s">
        <v>19742</v>
      </c>
      <c r="L249" s="29" t="s">
        <v>8</v>
      </c>
      <c r="M249" s="29" t="s">
        <v>8</v>
      </c>
      <c r="N249" s="29">
        <v>7</v>
      </c>
      <c r="O249" s="29">
        <v>10</v>
      </c>
      <c r="P249" s="29">
        <v>70</v>
      </c>
      <c r="Q249" s="29">
        <v>3</v>
      </c>
      <c r="R249" s="29">
        <v>49</v>
      </c>
      <c r="S249" s="29">
        <v>36</v>
      </c>
      <c r="T249" s="29" t="s">
        <v>19601</v>
      </c>
      <c r="U249" s="29">
        <v>7</v>
      </c>
      <c r="V249" s="29">
        <v>1</v>
      </c>
      <c r="W249" s="29">
        <v>7</v>
      </c>
      <c r="X249" s="29">
        <v>3</v>
      </c>
      <c r="Y249" s="29">
        <v>32</v>
      </c>
      <c r="Z249" s="29">
        <v>5</v>
      </c>
      <c r="AA249" s="29" t="s">
        <v>19743</v>
      </c>
      <c r="AB249" s="29">
        <v>1</v>
      </c>
      <c r="AC249" s="29">
        <v>6</v>
      </c>
      <c r="AD249" s="29">
        <v>1</v>
      </c>
      <c r="AE249" s="29">
        <v>6</v>
      </c>
      <c r="AF249" s="29">
        <v>3</v>
      </c>
      <c r="AG249" s="29">
        <v>5</v>
      </c>
      <c r="AH249" s="29">
        <v>1</v>
      </c>
      <c r="AI249" s="29" t="s">
        <v>19515</v>
      </c>
      <c r="AJ249" s="29" t="s">
        <v>8</v>
      </c>
      <c r="AK249" s="29">
        <v>0</v>
      </c>
      <c r="AL249" s="29" t="s">
        <v>3767</v>
      </c>
      <c r="AM249" s="29" t="s">
        <v>4622</v>
      </c>
      <c r="AN249" s="29" t="s">
        <v>4623</v>
      </c>
      <c r="AO249" s="41" t="s">
        <v>4624</v>
      </c>
      <c r="AP249" s="29" t="s">
        <v>4625</v>
      </c>
    </row>
    <row r="250" spans="1:42" s="29" customFormat="1" x14ac:dyDescent="0.25">
      <c r="A250" s="29" t="s">
        <v>4626</v>
      </c>
      <c r="B250" s="29">
        <v>310410928944346</v>
      </c>
      <c r="C250" s="29">
        <v>8.9014103279289401E+19</v>
      </c>
      <c r="D250" s="29">
        <v>353118081565833</v>
      </c>
      <c r="E250" s="29">
        <v>9</v>
      </c>
      <c r="F250" s="29">
        <v>1220</v>
      </c>
      <c r="G250" s="29">
        <v>1220</v>
      </c>
      <c r="H250" s="29" t="s">
        <v>4627</v>
      </c>
      <c r="I250" s="29" t="s">
        <v>4628</v>
      </c>
      <c r="J250" s="29" t="s">
        <v>4629</v>
      </c>
      <c r="K250" s="29" t="s">
        <v>8</v>
      </c>
      <c r="L250" s="29" t="s">
        <v>8</v>
      </c>
      <c r="M250" s="29" t="s">
        <v>8</v>
      </c>
      <c r="N250" s="29">
        <v>7</v>
      </c>
      <c r="O250" s="29">
        <v>100</v>
      </c>
      <c r="P250" s="29">
        <v>700</v>
      </c>
      <c r="Q250" s="29">
        <v>3</v>
      </c>
      <c r="R250" s="29">
        <v>4</v>
      </c>
      <c r="S250" s="29">
        <v>0</v>
      </c>
      <c r="T250" s="29" t="s">
        <v>19520</v>
      </c>
      <c r="U250" s="29">
        <v>7</v>
      </c>
      <c r="V250" s="29">
        <v>10</v>
      </c>
      <c r="W250" s="29">
        <v>70</v>
      </c>
      <c r="X250" s="29">
        <v>3</v>
      </c>
      <c r="Y250" s="29">
        <v>2</v>
      </c>
      <c r="Z250" s="29">
        <v>0</v>
      </c>
      <c r="AA250" s="29" t="s">
        <v>19527</v>
      </c>
      <c r="AB250" s="29">
        <v>0</v>
      </c>
      <c r="AC250" s="29" t="s">
        <v>8</v>
      </c>
      <c r="AD250" s="29" t="s">
        <v>8</v>
      </c>
      <c r="AE250" s="29" t="s">
        <v>8</v>
      </c>
      <c r="AF250" s="29" t="s">
        <v>8</v>
      </c>
      <c r="AG250" s="29" t="s">
        <v>8</v>
      </c>
      <c r="AH250" s="29" t="s">
        <v>8</v>
      </c>
      <c r="AI250" s="29" t="s">
        <v>8</v>
      </c>
      <c r="AJ250" s="29" t="s">
        <v>8</v>
      </c>
      <c r="AK250" s="29">
        <v>0</v>
      </c>
      <c r="AL250" s="29" t="s">
        <v>3767</v>
      </c>
      <c r="AM250" s="29" t="s">
        <v>4630</v>
      </c>
      <c r="AN250" s="29" t="s">
        <v>4631</v>
      </c>
      <c r="AO250" s="29" t="s">
        <v>4632</v>
      </c>
      <c r="AP250" s="29" t="s">
        <v>4633</v>
      </c>
    </row>
    <row r="251" spans="1:42" s="29" customFormat="1" x14ac:dyDescent="0.25">
      <c r="A251" s="29" t="s">
        <v>4634</v>
      </c>
      <c r="B251" s="29">
        <v>310410928944346</v>
      </c>
      <c r="C251" s="29">
        <v>8.9014103279289401E+19</v>
      </c>
      <c r="D251" s="29">
        <v>353118081565833</v>
      </c>
      <c r="E251" s="29">
        <v>9</v>
      </c>
      <c r="F251" s="29">
        <v>1183</v>
      </c>
      <c r="G251" s="29">
        <v>1183</v>
      </c>
      <c r="H251" s="29" t="s">
        <v>4635</v>
      </c>
      <c r="I251" s="29" t="s">
        <v>4636</v>
      </c>
      <c r="J251" s="29" t="s">
        <v>4637</v>
      </c>
      <c r="K251" s="29" t="s">
        <v>8</v>
      </c>
      <c r="L251" s="29" t="s">
        <v>8</v>
      </c>
      <c r="M251" s="29" t="s">
        <v>8</v>
      </c>
      <c r="N251" s="29">
        <v>7</v>
      </c>
      <c r="O251" s="29">
        <v>100</v>
      </c>
      <c r="P251" s="29">
        <v>700</v>
      </c>
      <c r="Q251" s="29">
        <v>3</v>
      </c>
      <c r="R251" s="29">
        <v>49</v>
      </c>
      <c r="S251" s="29">
        <v>31</v>
      </c>
      <c r="T251" s="29" t="s">
        <v>19689</v>
      </c>
      <c r="U251" s="29">
        <v>7</v>
      </c>
      <c r="V251" s="29">
        <v>10</v>
      </c>
      <c r="W251" s="29">
        <v>70</v>
      </c>
      <c r="X251" s="29">
        <v>3</v>
      </c>
      <c r="Y251" s="29">
        <v>33</v>
      </c>
      <c r="Z251" s="29">
        <v>6</v>
      </c>
      <c r="AA251" s="29" t="s">
        <v>19568</v>
      </c>
      <c r="AB251" s="29">
        <v>0</v>
      </c>
      <c r="AC251" s="29" t="s">
        <v>8</v>
      </c>
      <c r="AD251" s="29" t="s">
        <v>8</v>
      </c>
      <c r="AE251" s="29" t="s">
        <v>8</v>
      </c>
      <c r="AF251" s="29" t="s">
        <v>8</v>
      </c>
      <c r="AG251" s="29" t="s">
        <v>8</v>
      </c>
      <c r="AH251" s="29" t="s">
        <v>8</v>
      </c>
      <c r="AI251" s="29" t="s">
        <v>8</v>
      </c>
      <c r="AJ251" s="29" t="s">
        <v>8</v>
      </c>
      <c r="AK251" s="29">
        <v>0</v>
      </c>
      <c r="AL251" s="29" t="s">
        <v>2009</v>
      </c>
      <c r="AM251" s="29" t="s">
        <v>4638</v>
      </c>
      <c r="AN251" s="29" t="s">
        <v>4639</v>
      </c>
      <c r="AO251" s="29" t="s">
        <v>4640</v>
      </c>
      <c r="AP251" s="29" t="s">
        <v>4641</v>
      </c>
    </row>
    <row r="252" spans="1:42" s="29" customFormat="1" x14ac:dyDescent="0.25">
      <c r="A252" s="29" t="s">
        <v>4642</v>
      </c>
      <c r="B252" s="29">
        <v>310410928944346</v>
      </c>
      <c r="C252" s="29">
        <v>8.9014103279289401E+19</v>
      </c>
      <c r="D252" s="29">
        <v>353118081565833</v>
      </c>
      <c r="E252" s="29">
        <v>9</v>
      </c>
      <c r="F252" s="29">
        <v>1184</v>
      </c>
      <c r="G252" s="29">
        <v>1184</v>
      </c>
      <c r="H252" s="29" t="s">
        <v>4643</v>
      </c>
      <c r="I252" s="29" t="s">
        <v>4644</v>
      </c>
      <c r="J252" s="29" t="s">
        <v>4645</v>
      </c>
      <c r="K252" s="29" t="s">
        <v>8</v>
      </c>
      <c r="L252" s="29" t="s">
        <v>8</v>
      </c>
      <c r="M252" s="29" t="s">
        <v>8</v>
      </c>
      <c r="N252" s="29">
        <v>7</v>
      </c>
      <c r="O252" s="29">
        <v>100</v>
      </c>
      <c r="P252" s="29">
        <v>700</v>
      </c>
      <c r="Q252" s="29">
        <v>3</v>
      </c>
      <c r="R252" s="29">
        <v>49</v>
      </c>
      <c r="S252" s="29">
        <v>46</v>
      </c>
      <c r="T252" s="29" t="s">
        <v>19587</v>
      </c>
      <c r="U252" s="29">
        <v>7</v>
      </c>
      <c r="V252" s="29">
        <v>10</v>
      </c>
      <c r="W252" s="29">
        <v>70</v>
      </c>
      <c r="X252" s="29">
        <v>3</v>
      </c>
      <c r="Y252" s="29">
        <v>48</v>
      </c>
      <c r="Z252" s="29">
        <v>18</v>
      </c>
      <c r="AA252" s="29" t="s">
        <v>19744</v>
      </c>
      <c r="AB252" s="29">
        <v>0</v>
      </c>
      <c r="AC252" s="29" t="s">
        <v>8</v>
      </c>
      <c r="AD252" s="29" t="s">
        <v>8</v>
      </c>
      <c r="AE252" s="29" t="s">
        <v>8</v>
      </c>
      <c r="AF252" s="29" t="s">
        <v>8</v>
      </c>
      <c r="AG252" s="29" t="s">
        <v>8</v>
      </c>
      <c r="AH252" s="29" t="s">
        <v>8</v>
      </c>
      <c r="AI252" s="29" t="s">
        <v>8</v>
      </c>
      <c r="AJ252" s="29" t="s">
        <v>8</v>
      </c>
      <c r="AK252" s="29">
        <v>0</v>
      </c>
      <c r="AL252" s="29" t="s">
        <v>2009</v>
      </c>
      <c r="AM252" s="29" t="s">
        <v>4646</v>
      </c>
      <c r="AN252" s="29" t="s">
        <v>4647</v>
      </c>
      <c r="AO252" s="29" t="s">
        <v>4648</v>
      </c>
      <c r="AP252" s="29" t="s">
        <v>4649</v>
      </c>
    </row>
    <row r="253" spans="1:42" s="29" customFormat="1" x14ac:dyDescent="0.25">
      <c r="A253" s="29" t="s">
        <v>4650</v>
      </c>
      <c r="B253" s="29">
        <v>310410928944346</v>
      </c>
      <c r="C253" s="29">
        <v>8.9014103279289401E+19</v>
      </c>
      <c r="D253" s="29">
        <v>353118081565833</v>
      </c>
      <c r="E253" s="29">
        <v>4</v>
      </c>
      <c r="F253" s="29">
        <v>1196</v>
      </c>
      <c r="G253" s="29">
        <v>1196</v>
      </c>
      <c r="H253" s="29" t="s">
        <v>4651</v>
      </c>
      <c r="I253" s="29" t="s">
        <v>4652</v>
      </c>
      <c r="J253" s="29" t="s">
        <v>4653</v>
      </c>
      <c r="K253" s="29" t="s">
        <v>8</v>
      </c>
      <c r="L253" s="29" t="s">
        <v>8</v>
      </c>
      <c r="M253" s="29" t="s">
        <v>8</v>
      </c>
      <c r="N253" s="29">
        <v>7</v>
      </c>
      <c r="O253" s="29">
        <v>10</v>
      </c>
      <c r="P253" s="29">
        <v>70</v>
      </c>
      <c r="Q253" s="29">
        <v>1</v>
      </c>
      <c r="R253" s="29" t="s">
        <v>8</v>
      </c>
      <c r="S253" s="29" t="s">
        <v>8</v>
      </c>
      <c r="T253" s="29" t="s">
        <v>8</v>
      </c>
      <c r="U253" s="29">
        <v>7</v>
      </c>
      <c r="V253" s="29">
        <v>1</v>
      </c>
      <c r="W253" s="29">
        <v>7</v>
      </c>
      <c r="X253" s="29">
        <v>1</v>
      </c>
      <c r="Y253" s="29" t="s">
        <v>8</v>
      </c>
      <c r="Z253" s="29" t="s">
        <v>8</v>
      </c>
      <c r="AA253" s="29" t="s">
        <v>8</v>
      </c>
      <c r="AB253" s="29">
        <v>1</v>
      </c>
      <c r="AC253" s="29">
        <v>6</v>
      </c>
      <c r="AD253" s="29">
        <v>1</v>
      </c>
      <c r="AE253" s="29">
        <v>6</v>
      </c>
      <c r="AF253" s="29">
        <v>1</v>
      </c>
      <c r="AG253" s="29" t="s">
        <v>8</v>
      </c>
      <c r="AH253" s="29" t="s">
        <v>8</v>
      </c>
      <c r="AI253" s="29" t="s">
        <v>8</v>
      </c>
      <c r="AJ253" s="29" t="s">
        <v>8</v>
      </c>
      <c r="AK253" s="29">
        <v>0</v>
      </c>
      <c r="AL253" s="29" t="s">
        <v>2009</v>
      </c>
      <c r="AM253" s="29" t="s">
        <v>4654</v>
      </c>
      <c r="AN253" s="29" t="s">
        <v>4655</v>
      </c>
      <c r="AO253" s="29" t="s">
        <v>4656</v>
      </c>
      <c r="AP253" s="29" t="s">
        <v>4657</v>
      </c>
    </row>
    <row r="254" spans="1:42" s="29" customFormat="1" x14ac:dyDescent="0.25">
      <c r="A254" s="29" t="s">
        <v>4658</v>
      </c>
      <c r="B254" s="29">
        <v>310410928944346</v>
      </c>
      <c r="C254" s="29">
        <v>8.9014103279289401E+19</v>
      </c>
      <c r="D254" s="29">
        <v>353118081565833</v>
      </c>
      <c r="E254" s="29">
        <v>4</v>
      </c>
      <c r="F254" s="29">
        <v>1195</v>
      </c>
      <c r="G254" s="29">
        <v>1195</v>
      </c>
      <c r="H254" s="29" t="s">
        <v>4659</v>
      </c>
      <c r="I254" s="29" t="s">
        <v>4660</v>
      </c>
      <c r="J254" s="29" t="s">
        <v>4661</v>
      </c>
      <c r="K254" s="29" t="s">
        <v>8</v>
      </c>
      <c r="L254" s="29" t="s">
        <v>8</v>
      </c>
      <c r="M254" s="29" t="s">
        <v>8</v>
      </c>
      <c r="N254" s="29">
        <v>7</v>
      </c>
      <c r="O254" s="29">
        <v>10</v>
      </c>
      <c r="P254" s="29">
        <v>70</v>
      </c>
      <c r="Q254" s="29">
        <v>1</v>
      </c>
      <c r="R254" s="29" t="s">
        <v>8</v>
      </c>
      <c r="S254" s="29" t="s">
        <v>8</v>
      </c>
      <c r="T254" s="29" t="s">
        <v>8</v>
      </c>
      <c r="U254" s="29">
        <v>7</v>
      </c>
      <c r="V254" s="29">
        <v>1</v>
      </c>
      <c r="W254" s="29">
        <v>7</v>
      </c>
      <c r="X254" s="29">
        <v>1</v>
      </c>
      <c r="Y254" s="29" t="s">
        <v>8</v>
      </c>
      <c r="Z254" s="29" t="s">
        <v>8</v>
      </c>
      <c r="AA254" s="29" t="s">
        <v>8</v>
      </c>
      <c r="AB254" s="29">
        <v>1</v>
      </c>
      <c r="AC254" s="29">
        <v>6</v>
      </c>
      <c r="AD254" s="29">
        <v>1</v>
      </c>
      <c r="AE254" s="29">
        <v>6</v>
      </c>
      <c r="AF254" s="29">
        <v>1</v>
      </c>
      <c r="AG254" s="29" t="s">
        <v>8</v>
      </c>
      <c r="AH254" s="29" t="s">
        <v>8</v>
      </c>
      <c r="AI254" s="29" t="s">
        <v>8</v>
      </c>
      <c r="AJ254" s="29" t="s">
        <v>8</v>
      </c>
      <c r="AK254" s="29">
        <v>0</v>
      </c>
      <c r="AL254" s="29" t="s">
        <v>2009</v>
      </c>
      <c r="AM254" s="29" t="s">
        <v>4662</v>
      </c>
      <c r="AN254" s="29" t="s">
        <v>4663</v>
      </c>
      <c r="AO254" s="29" t="s">
        <v>4664</v>
      </c>
      <c r="AP254" s="29" t="s">
        <v>4665</v>
      </c>
    </row>
    <row r="255" spans="1:42" s="29" customFormat="1" x14ac:dyDescent="0.25">
      <c r="A255" s="29" t="s">
        <v>4666</v>
      </c>
      <c r="B255" s="29">
        <v>310410928944346</v>
      </c>
      <c r="C255" s="29">
        <v>8.9014103279289401E+19</v>
      </c>
      <c r="D255" s="29">
        <v>353118081565833</v>
      </c>
      <c r="E255" s="29">
        <v>4</v>
      </c>
      <c r="F255" s="29">
        <v>1194</v>
      </c>
      <c r="G255" s="29">
        <v>1194</v>
      </c>
      <c r="H255" s="29" t="s">
        <v>4667</v>
      </c>
      <c r="I255" s="29" t="s">
        <v>4668</v>
      </c>
      <c r="J255" s="29" t="s">
        <v>4669</v>
      </c>
      <c r="K255" s="29" t="s">
        <v>8</v>
      </c>
      <c r="L255" s="29" t="s">
        <v>8</v>
      </c>
      <c r="M255" s="29" t="s">
        <v>8</v>
      </c>
      <c r="N255" s="29">
        <v>7</v>
      </c>
      <c r="O255" s="29">
        <v>10</v>
      </c>
      <c r="P255" s="29">
        <v>70</v>
      </c>
      <c r="Q255" s="29">
        <v>1</v>
      </c>
      <c r="R255" s="29" t="s">
        <v>8</v>
      </c>
      <c r="S255" s="29" t="s">
        <v>8</v>
      </c>
      <c r="T255" s="29" t="s">
        <v>8</v>
      </c>
      <c r="U255" s="29">
        <v>7</v>
      </c>
      <c r="V255" s="29">
        <v>1</v>
      </c>
      <c r="W255" s="29">
        <v>7</v>
      </c>
      <c r="X255" s="29">
        <v>1</v>
      </c>
      <c r="Y255" s="29" t="s">
        <v>8</v>
      </c>
      <c r="Z255" s="29" t="s">
        <v>8</v>
      </c>
      <c r="AA255" s="29" t="s">
        <v>8</v>
      </c>
      <c r="AB255" s="29">
        <v>1</v>
      </c>
      <c r="AC255" s="29">
        <v>6</v>
      </c>
      <c r="AD255" s="29">
        <v>1</v>
      </c>
      <c r="AE255" s="29">
        <v>6</v>
      </c>
      <c r="AF255" s="29">
        <v>1</v>
      </c>
      <c r="AG255" s="29" t="s">
        <v>8</v>
      </c>
      <c r="AH255" s="29" t="s">
        <v>8</v>
      </c>
      <c r="AI255" s="29" t="s">
        <v>8</v>
      </c>
      <c r="AJ255" s="29" t="s">
        <v>8</v>
      </c>
      <c r="AK255" s="29">
        <v>0</v>
      </c>
      <c r="AL255" s="29" t="s">
        <v>2009</v>
      </c>
      <c r="AM255" s="29" t="s">
        <v>4670</v>
      </c>
      <c r="AN255" s="29" t="s">
        <v>4671</v>
      </c>
      <c r="AO255" s="29" t="s">
        <v>4672</v>
      </c>
      <c r="AP255" s="29" t="s">
        <v>4673</v>
      </c>
    </row>
    <row r="256" spans="1:42" s="29" customFormat="1" x14ac:dyDescent="0.25">
      <c r="A256" s="29" t="s">
        <v>4674</v>
      </c>
      <c r="B256" s="29">
        <v>310410928944346</v>
      </c>
      <c r="C256" s="29">
        <v>8.9014103279289401E+19</v>
      </c>
      <c r="D256" s="29">
        <v>353118081565833</v>
      </c>
      <c r="E256" s="29">
        <v>6</v>
      </c>
      <c r="F256" s="29">
        <v>1181</v>
      </c>
      <c r="G256" s="29">
        <v>1181</v>
      </c>
      <c r="H256" s="29" t="s">
        <v>4675</v>
      </c>
      <c r="I256" s="29" t="s">
        <v>4676</v>
      </c>
      <c r="J256" s="29" t="s">
        <v>4677</v>
      </c>
      <c r="K256" s="29" t="s">
        <v>8</v>
      </c>
      <c r="L256" s="29" t="s">
        <v>8</v>
      </c>
      <c r="M256" s="29" t="s">
        <v>8</v>
      </c>
      <c r="N256" s="29">
        <v>7</v>
      </c>
      <c r="O256" s="29">
        <v>10</v>
      </c>
      <c r="P256" s="29">
        <v>70</v>
      </c>
      <c r="Q256" s="29">
        <v>3</v>
      </c>
      <c r="R256" s="29">
        <v>13</v>
      </c>
      <c r="S256" s="29">
        <v>1</v>
      </c>
      <c r="T256" s="29" t="s">
        <v>18980</v>
      </c>
      <c r="U256" s="29">
        <v>6</v>
      </c>
      <c r="V256" s="29">
        <v>1</v>
      </c>
      <c r="W256" s="29">
        <v>6</v>
      </c>
      <c r="X256" s="29">
        <v>3</v>
      </c>
      <c r="Y256" s="29">
        <v>0</v>
      </c>
      <c r="Z256" s="29">
        <v>0</v>
      </c>
      <c r="AA256" s="29" t="s">
        <v>19507</v>
      </c>
      <c r="AB256" s="29">
        <v>0</v>
      </c>
      <c r="AC256" s="29" t="s">
        <v>8</v>
      </c>
      <c r="AD256" s="29" t="s">
        <v>8</v>
      </c>
      <c r="AE256" s="29" t="s">
        <v>8</v>
      </c>
      <c r="AF256" s="29" t="s">
        <v>8</v>
      </c>
      <c r="AG256" s="29" t="s">
        <v>8</v>
      </c>
      <c r="AH256" s="29" t="s">
        <v>8</v>
      </c>
      <c r="AI256" s="29" t="s">
        <v>8</v>
      </c>
      <c r="AJ256" s="29" t="s">
        <v>8</v>
      </c>
      <c r="AK256" s="29">
        <v>0</v>
      </c>
      <c r="AL256" s="29" t="s">
        <v>2009</v>
      </c>
      <c r="AM256" s="29" t="s">
        <v>4678</v>
      </c>
      <c r="AN256" s="29" t="s">
        <v>4679</v>
      </c>
      <c r="AO256" s="29" t="s">
        <v>4680</v>
      </c>
      <c r="AP256" s="29" t="s">
        <v>4681</v>
      </c>
    </row>
    <row r="257" spans="1:42" s="29" customFormat="1" x14ac:dyDescent="0.25">
      <c r="A257" s="29" t="s">
        <v>4682</v>
      </c>
      <c r="B257" s="29">
        <v>310410928944346</v>
      </c>
      <c r="C257" s="29">
        <v>8.9014103279289401E+19</v>
      </c>
      <c r="D257" s="29">
        <v>353118081565833</v>
      </c>
      <c r="E257" s="29">
        <v>6</v>
      </c>
      <c r="F257" s="29">
        <v>1182</v>
      </c>
      <c r="G257" s="29">
        <v>1182</v>
      </c>
      <c r="H257" s="29" t="s">
        <v>4683</v>
      </c>
      <c r="I257" s="29" t="s">
        <v>4684</v>
      </c>
      <c r="J257" s="29" t="s">
        <v>4685</v>
      </c>
      <c r="K257" s="29" t="s">
        <v>8</v>
      </c>
      <c r="L257" s="29" t="s">
        <v>8</v>
      </c>
      <c r="M257" s="29" t="s">
        <v>8</v>
      </c>
      <c r="N257" s="29">
        <v>7</v>
      </c>
      <c r="O257" s="29">
        <v>10</v>
      </c>
      <c r="P257" s="29">
        <v>70</v>
      </c>
      <c r="Q257" s="29">
        <v>3</v>
      </c>
      <c r="R257" s="29">
        <v>0</v>
      </c>
      <c r="S257" s="29">
        <v>0</v>
      </c>
      <c r="T257" s="29" t="s">
        <v>19507</v>
      </c>
      <c r="U257" s="29">
        <v>6</v>
      </c>
      <c r="V257" s="29">
        <v>1</v>
      </c>
      <c r="W257" s="29">
        <v>6</v>
      </c>
      <c r="X257" s="29">
        <v>3</v>
      </c>
      <c r="Y257" s="29">
        <v>0</v>
      </c>
      <c r="Z257" s="29">
        <v>0</v>
      </c>
      <c r="AA257" s="29" t="s">
        <v>19507</v>
      </c>
      <c r="AB257" s="29">
        <v>0</v>
      </c>
      <c r="AC257" s="29" t="s">
        <v>8</v>
      </c>
      <c r="AD257" s="29" t="s">
        <v>8</v>
      </c>
      <c r="AE257" s="29" t="s">
        <v>8</v>
      </c>
      <c r="AF257" s="29" t="s">
        <v>8</v>
      </c>
      <c r="AG257" s="29" t="s">
        <v>8</v>
      </c>
      <c r="AH257" s="29" t="s">
        <v>8</v>
      </c>
      <c r="AI257" s="29" t="s">
        <v>8</v>
      </c>
      <c r="AJ257" s="29" t="s">
        <v>8</v>
      </c>
      <c r="AK257" s="29">
        <v>0</v>
      </c>
      <c r="AL257" s="29" t="s">
        <v>2009</v>
      </c>
      <c r="AM257" s="29" t="s">
        <v>4686</v>
      </c>
      <c r="AN257" s="29" t="s">
        <v>4687</v>
      </c>
      <c r="AO257" s="29" t="s">
        <v>4688</v>
      </c>
      <c r="AP257" s="29" t="s">
        <v>4689</v>
      </c>
    </row>
    <row r="258" spans="1:42" s="29" customFormat="1" x14ac:dyDescent="0.25">
      <c r="A258" s="29" t="s">
        <v>4690</v>
      </c>
      <c r="B258" s="29">
        <v>310410928944346</v>
      </c>
      <c r="C258" s="29">
        <v>8.9014103279289401E+19</v>
      </c>
      <c r="D258" s="29">
        <v>353118081565833</v>
      </c>
      <c r="E258" s="29">
        <v>3</v>
      </c>
      <c r="F258" s="29">
        <v>1190</v>
      </c>
      <c r="G258" s="29">
        <v>1190</v>
      </c>
      <c r="H258" s="29" t="s">
        <v>4691</v>
      </c>
      <c r="I258" s="29" t="s">
        <v>4692</v>
      </c>
      <c r="J258" s="29" t="s">
        <v>4693</v>
      </c>
      <c r="K258" s="29" t="s">
        <v>8</v>
      </c>
      <c r="L258" s="29" t="s">
        <v>8</v>
      </c>
      <c r="M258" s="29" t="s">
        <v>8</v>
      </c>
      <c r="N258" s="29">
        <v>7</v>
      </c>
      <c r="O258" s="29">
        <v>100</v>
      </c>
      <c r="P258" s="29">
        <v>700</v>
      </c>
      <c r="Q258" s="29">
        <v>1</v>
      </c>
      <c r="R258" s="29" t="s">
        <v>8</v>
      </c>
      <c r="S258" s="29" t="s">
        <v>8</v>
      </c>
      <c r="T258" s="29" t="s">
        <v>8</v>
      </c>
      <c r="U258" s="29">
        <v>7</v>
      </c>
      <c r="V258" s="29">
        <v>10</v>
      </c>
      <c r="W258" s="29">
        <v>70</v>
      </c>
      <c r="X258" s="29">
        <v>3</v>
      </c>
      <c r="Y258" s="29">
        <v>49</v>
      </c>
      <c r="Z258" s="29">
        <v>28</v>
      </c>
      <c r="AA258" s="29" t="s">
        <v>19513</v>
      </c>
      <c r="AB258" s="29">
        <v>0</v>
      </c>
      <c r="AC258" s="29" t="s">
        <v>8</v>
      </c>
      <c r="AD258" s="29" t="s">
        <v>8</v>
      </c>
      <c r="AE258" s="29" t="s">
        <v>8</v>
      </c>
      <c r="AF258" s="29" t="s">
        <v>8</v>
      </c>
      <c r="AG258" s="29" t="s">
        <v>8</v>
      </c>
      <c r="AH258" s="29" t="s">
        <v>8</v>
      </c>
      <c r="AI258" s="29" t="s">
        <v>8</v>
      </c>
      <c r="AJ258" s="29" t="s">
        <v>8</v>
      </c>
      <c r="AK258" s="29">
        <v>0</v>
      </c>
      <c r="AL258" s="29" t="s">
        <v>2009</v>
      </c>
      <c r="AM258" s="29" t="s">
        <v>4694</v>
      </c>
      <c r="AN258" s="29" t="s">
        <v>4695</v>
      </c>
      <c r="AO258" s="29" t="s">
        <v>4696</v>
      </c>
      <c r="AP258" s="29" t="s">
        <v>4697</v>
      </c>
    </row>
    <row r="259" spans="1:42" s="29" customFormat="1" x14ac:dyDescent="0.25">
      <c r="A259" s="29" t="s">
        <v>4698</v>
      </c>
      <c r="B259" s="29">
        <v>310410928944346</v>
      </c>
      <c r="C259" s="29">
        <v>8.9014103279289401E+19</v>
      </c>
      <c r="D259" s="29">
        <v>353118081565833</v>
      </c>
      <c r="E259" s="29">
        <v>3</v>
      </c>
      <c r="F259" s="29">
        <v>1191</v>
      </c>
      <c r="G259" s="29">
        <v>1191</v>
      </c>
      <c r="H259" s="29" t="s">
        <v>4699</v>
      </c>
      <c r="I259" s="29" t="s">
        <v>4700</v>
      </c>
      <c r="J259" s="29" t="s">
        <v>4701</v>
      </c>
      <c r="K259" s="29" t="s">
        <v>8</v>
      </c>
      <c r="L259" s="29" t="s">
        <v>8</v>
      </c>
      <c r="M259" s="29" t="s">
        <v>8</v>
      </c>
      <c r="N259" s="29">
        <v>7</v>
      </c>
      <c r="O259" s="29">
        <v>100</v>
      </c>
      <c r="P259" s="29">
        <v>700</v>
      </c>
      <c r="Q259" s="29">
        <v>1</v>
      </c>
      <c r="R259" s="29" t="s">
        <v>8</v>
      </c>
      <c r="S259" s="29" t="s">
        <v>8</v>
      </c>
      <c r="T259" s="29" t="s">
        <v>8</v>
      </c>
      <c r="U259" s="29">
        <v>7</v>
      </c>
      <c r="V259" s="29">
        <v>10</v>
      </c>
      <c r="W259" s="29">
        <v>70</v>
      </c>
      <c r="X259" s="29">
        <v>3</v>
      </c>
      <c r="Y259" s="29">
        <v>49</v>
      </c>
      <c r="Z259" s="29">
        <v>23</v>
      </c>
      <c r="AA259" s="29" t="s">
        <v>19605</v>
      </c>
      <c r="AB259" s="29">
        <v>0</v>
      </c>
      <c r="AC259" s="29" t="s">
        <v>8</v>
      </c>
      <c r="AD259" s="29" t="s">
        <v>8</v>
      </c>
      <c r="AE259" s="29" t="s">
        <v>8</v>
      </c>
      <c r="AF259" s="29" t="s">
        <v>8</v>
      </c>
      <c r="AG259" s="29" t="s">
        <v>8</v>
      </c>
      <c r="AH259" s="29" t="s">
        <v>8</v>
      </c>
      <c r="AI259" s="29" t="s">
        <v>8</v>
      </c>
      <c r="AJ259" s="29" t="s">
        <v>8</v>
      </c>
      <c r="AK259" s="29">
        <v>0</v>
      </c>
      <c r="AL259" s="29" t="s">
        <v>2009</v>
      </c>
      <c r="AM259" s="29" t="s">
        <v>4702</v>
      </c>
      <c r="AN259" s="29" t="s">
        <v>4703</v>
      </c>
      <c r="AO259" s="41" t="s">
        <v>4704</v>
      </c>
      <c r="AP259" s="29" t="s">
        <v>4705</v>
      </c>
    </row>
    <row r="260" spans="1:42" s="29" customFormat="1" x14ac:dyDescent="0.25">
      <c r="A260" s="29" t="s">
        <v>4706</v>
      </c>
      <c r="B260" s="29">
        <v>310410928944346</v>
      </c>
      <c r="C260" s="29">
        <v>8.9014103279289401E+19</v>
      </c>
      <c r="D260" s="29">
        <v>353118081565833</v>
      </c>
      <c r="E260" s="29">
        <v>8</v>
      </c>
      <c r="F260" s="29">
        <v>1187</v>
      </c>
      <c r="G260" s="29">
        <v>1187</v>
      </c>
      <c r="H260" s="29" t="s">
        <v>4707</v>
      </c>
      <c r="I260" s="29" t="s">
        <v>4708</v>
      </c>
      <c r="J260" s="29" t="s">
        <v>4709</v>
      </c>
      <c r="K260" s="29" t="s">
        <v>8</v>
      </c>
      <c r="L260" s="29" t="s">
        <v>8</v>
      </c>
      <c r="M260" s="29" t="s">
        <v>8</v>
      </c>
      <c r="N260" s="29">
        <v>7</v>
      </c>
      <c r="O260" s="29">
        <v>100</v>
      </c>
      <c r="P260" s="29">
        <v>700</v>
      </c>
      <c r="Q260" s="29">
        <v>3</v>
      </c>
      <c r="R260" s="29">
        <v>49</v>
      </c>
      <c r="S260" s="29">
        <v>47</v>
      </c>
      <c r="T260" s="29" t="s">
        <v>19627</v>
      </c>
      <c r="U260" s="29">
        <v>7</v>
      </c>
      <c r="V260" s="29">
        <v>10</v>
      </c>
      <c r="W260" s="29">
        <v>70</v>
      </c>
      <c r="X260" s="29">
        <v>3</v>
      </c>
      <c r="Y260" s="29">
        <v>49</v>
      </c>
      <c r="Z260" s="29">
        <v>16</v>
      </c>
      <c r="AA260" s="29" t="s">
        <v>19745</v>
      </c>
      <c r="AB260" s="29">
        <v>0</v>
      </c>
      <c r="AC260" s="29" t="s">
        <v>8</v>
      </c>
      <c r="AD260" s="29" t="s">
        <v>8</v>
      </c>
      <c r="AE260" s="29" t="s">
        <v>8</v>
      </c>
      <c r="AF260" s="29" t="s">
        <v>8</v>
      </c>
      <c r="AG260" s="29" t="s">
        <v>8</v>
      </c>
      <c r="AH260" s="29" t="s">
        <v>8</v>
      </c>
      <c r="AI260" s="29" t="s">
        <v>8</v>
      </c>
      <c r="AJ260" s="29" t="s">
        <v>8</v>
      </c>
      <c r="AK260" s="29">
        <v>0</v>
      </c>
      <c r="AL260" s="29" t="s">
        <v>2009</v>
      </c>
      <c r="AM260" s="29" t="s">
        <v>4710</v>
      </c>
      <c r="AN260" s="29" t="s">
        <v>4711</v>
      </c>
      <c r="AO260" s="29" t="s">
        <v>4712</v>
      </c>
      <c r="AP260" s="29" t="s">
        <v>4713</v>
      </c>
    </row>
    <row r="261" spans="1:42" s="29" customFormat="1" x14ac:dyDescent="0.25">
      <c r="A261" s="29" t="s">
        <v>4714</v>
      </c>
      <c r="B261" s="29">
        <v>310410928944346</v>
      </c>
      <c r="C261" s="29">
        <v>8.9014103279289401E+19</v>
      </c>
      <c r="D261" s="29">
        <v>353118081565833</v>
      </c>
      <c r="E261" s="29">
        <v>8</v>
      </c>
      <c r="F261" s="29">
        <v>1189</v>
      </c>
      <c r="G261" s="29">
        <v>1189</v>
      </c>
      <c r="H261" s="29" t="s">
        <v>4715</v>
      </c>
      <c r="I261" s="29" t="s">
        <v>4716</v>
      </c>
      <c r="J261" s="29" t="s">
        <v>4717</v>
      </c>
      <c r="K261" s="29" t="s">
        <v>8</v>
      </c>
      <c r="L261" s="29" t="s">
        <v>8</v>
      </c>
      <c r="M261" s="29" t="s">
        <v>8</v>
      </c>
      <c r="N261" s="29">
        <v>7</v>
      </c>
      <c r="O261" s="29">
        <v>100</v>
      </c>
      <c r="P261" s="29">
        <v>700</v>
      </c>
      <c r="Q261" s="29">
        <v>1</v>
      </c>
      <c r="R261" s="29" t="s">
        <v>8</v>
      </c>
      <c r="S261" s="29" t="s">
        <v>8</v>
      </c>
      <c r="T261" s="29" t="s">
        <v>8</v>
      </c>
      <c r="U261" s="29">
        <v>7</v>
      </c>
      <c r="V261" s="29">
        <v>10</v>
      </c>
      <c r="W261" s="29">
        <v>70</v>
      </c>
      <c r="X261" s="29">
        <v>3</v>
      </c>
      <c r="Y261" s="29">
        <v>49</v>
      </c>
      <c r="Z261" s="29">
        <v>28</v>
      </c>
      <c r="AA261" s="29" t="s">
        <v>19576</v>
      </c>
      <c r="AB261" s="29">
        <v>0</v>
      </c>
      <c r="AC261" s="29" t="s">
        <v>8</v>
      </c>
      <c r="AD261" s="29" t="s">
        <v>8</v>
      </c>
      <c r="AE261" s="29" t="s">
        <v>8</v>
      </c>
      <c r="AF261" s="29" t="s">
        <v>8</v>
      </c>
      <c r="AG261" s="29" t="s">
        <v>8</v>
      </c>
      <c r="AH261" s="29" t="s">
        <v>8</v>
      </c>
      <c r="AI261" s="29" t="s">
        <v>8</v>
      </c>
      <c r="AJ261" s="29" t="s">
        <v>8</v>
      </c>
      <c r="AK261" s="29">
        <v>0</v>
      </c>
      <c r="AL261" s="29" t="s">
        <v>2009</v>
      </c>
      <c r="AM261" s="29" t="s">
        <v>4718</v>
      </c>
      <c r="AN261" s="29" t="s">
        <v>4719</v>
      </c>
      <c r="AO261" s="29" t="s">
        <v>4720</v>
      </c>
      <c r="AP261" s="29" t="s">
        <v>4721</v>
      </c>
    </row>
    <row r="262" spans="1:42" s="29" customFormat="1" x14ac:dyDescent="0.25">
      <c r="A262" s="29" t="s">
        <v>4722</v>
      </c>
      <c r="B262" s="29">
        <v>310410928944346</v>
      </c>
      <c r="C262" s="29">
        <v>8.9014103279289401E+19</v>
      </c>
      <c r="D262" s="29">
        <v>353118081565833</v>
      </c>
      <c r="E262" s="29">
        <v>3</v>
      </c>
      <c r="F262" s="29">
        <v>1188</v>
      </c>
      <c r="G262" s="29">
        <v>1188</v>
      </c>
      <c r="H262" s="29" t="s">
        <v>4723</v>
      </c>
      <c r="I262" s="29" t="s">
        <v>4724</v>
      </c>
      <c r="J262" s="29" t="s">
        <v>4725</v>
      </c>
      <c r="K262" s="29" t="s">
        <v>8</v>
      </c>
      <c r="L262" s="29" t="s">
        <v>8</v>
      </c>
      <c r="M262" s="29" t="s">
        <v>8</v>
      </c>
      <c r="N262" s="29">
        <v>7</v>
      </c>
      <c r="O262" s="29">
        <v>100</v>
      </c>
      <c r="P262" s="29">
        <v>700</v>
      </c>
      <c r="Q262" s="29">
        <v>1</v>
      </c>
      <c r="R262" s="29" t="s">
        <v>8</v>
      </c>
      <c r="S262" s="29" t="s">
        <v>8</v>
      </c>
      <c r="T262" s="29" t="s">
        <v>8</v>
      </c>
      <c r="U262" s="29">
        <v>7</v>
      </c>
      <c r="V262" s="29">
        <v>1</v>
      </c>
      <c r="W262" s="29">
        <v>7</v>
      </c>
      <c r="X262" s="29">
        <v>3</v>
      </c>
      <c r="Y262" s="29">
        <v>49</v>
      </c>
      <c r="Z262" s="29">
        <v>29</v>
      </c>
      <c r="AA262" s="29" t="s">
        <v>19513</v>
      </c>
      <c r="AB262" s="29">
        <v>0</v>
      </c>
      <c r="AC262" s="29" t="s">
        <v>8</v>
      </c>
      <c r="AD262" s="29" t="s">
        <v>8</v>
      </c>
      <c r="AE262" s="29" t="s">
        <v>8</v>
      </c>
      <c r="AF262" s="29" t="s">
        <v>8</v>
      </c>
      <c r="AG262" s="29" t="s">
        <v>8</v>
      </c>
      <c r="AH262" s="29" t="s">
        <v>8</v>
      </c>
      <c r="AI262" s="29" t="s">
        <v>8</v>
      </c>
      <c r="AJ262" s="29" t="s">
        <v>8</v>
      </c>
      <c r="AK262" s="29">
        <v>0</v>
      </c>
      <c r="AL262" s="29" t="s">
        <v>2009</v>
      </c>
      <c r="AM262" s="29" t="s">
        <v>4726</v>
      </c>
      <c r="AN262" s="29" t="s">
        <v>4727</v>
      </c>
      <c r="AO262" s="29" t="s">
        <v>4728</v>
      </c>
      <c r="AP262" s="29" t="s">
        <v>4729</v>
      </c>
    </row>
    <row r="263" spans="1:42" s="29" customFormat="1" x14ac:dyDescent="0.25">
      <c r="A263" s="29" t="s">
        <v>4730</v>
      </c>
      <c r="B263" s="29">
        <v>310410928944346</v>
      </c>
      <c r="C263" s="29">
        <v>8.9014103279289401E+19</v>
      </c>
      <c r="D263" s="29">
        <v>353118081565833</v>
      </c>
      <c r="E263" s="29">
        <v>7</v>
      </c>
      <c r="F263" s="29">
        <v>1197</v>
      </c>
      <c r="G263" s="29">
        <v>1197</v>
      </c>
      <c r="H263" s="29" t="s">
        <v>4731</v>
      </c>
      <c r="I263" s="29" t="s">
        <v>4732</v>
      </c>
      <c r="J263" s="29" t="s">
        <v>4733</v>
      </c>
      <c r="K263" s="29" t="s">
        <v>8</v>
      </c>
      <c r="L263" s="29" t="s">
        <v>8</v>
      </c>
      <c r="M263" s="29" t="s">
        <v>19644</v>
      </c>
      <c r="N263" s="29">
        <v>7</v>
      </c>
      <c r="O263" s="29">
        <v>1</v>
      </c>
      <c r="P263" s="29">
        <v>7</v>
      </c>
      <c r="Q263" s="29">
        <v>3</v>
      </c>
      <c r="R263" s="29">
        <v>49</v>
      </c>
      <c r="S263" s="29">
        <v>39</v>
      </c>
      <c r="T263" s="29" t="s">
        <v>19562</v>
      </c>
      <c r="U263" s="29">
        <v>6</v>
      </c>
      <c r="V263" s="29">
        <v>1</v>
      </c>
      <c r="W263" s="29">
        <v>6</v>
      </c>
      <c r="X263" s="29">
        <v>3</v>
      </c>
      <c r="Y263" s="29">
        <v>40</v>
      </c>
      <c r="Z263" s="29">
        <v>5</v>
      </c>
      <c r="AA263" s="29" t="s">
        <v>19746</v>
      </c>
      <c r="AB263" s="29">
        <v>1</v>
      </c>
      <c r="AC263" s="29">
        <v>5</v>
      </c>
      <c r="AD263" s="29">
        <v>1</v>
      </c>
      <c r="AE263" s="29">
        <v>5</v>
      </c>
      <c r="AF263" s="29">
        <v>3</v>
      </c>
      <c r="AG263" s="29">
        <v>12</v>
      </c>
      <c r="AH263" s="29">
        <v>0</v>
      </c>
      <c r="AI263" s="29" t="s">
        <v>19614</v>
      </c>
      <c r="AJ263" s="29" t="s">
        <v>8</v>
      </c>
      <c r="AK263" s="29">
        <v>0</v>
      </c>
      <c r="AL263" s="29" t="s">
        <v>2009</v>
      </c>
      <c r="AM263" s="29" t="s">
        <v>4734</v>
      </c>
      <c r="AN263" s="29" t="s">
        <v>4735</v>
      </c>
      <c r="AO263" s="29" t="s">
        <v>4736</v>
      </c>
      <c r="AP263" s="29" t="s">
        <v>4737</v>
      </c>
    </row>
    <row r="264" spans="1:42" s="29" customFormat="1" x14ac:dyDescent="0.25">
      <c r="A264" s="29" t="s">
        <v>4738</v>
      </c>
      <c r="B264" s="29">
        <v>310410928944346</v>
      </c>
      <c r="C264" s="29">
        <v>8.9014103279289401E+19</v>
      </c>
      <c r="D264" s="29">
        <v>353118081565833</v>
      </c>
      <c r="E264" s="29">
        <v>7</v>
      </c>
      <c r="F264" s="29">
        <v>1198</v>
      </c>
      <c r="G264" s="29">
        <v>1198</v>
      </c>
      <c r="H264" s="29" t="s">
        <v>4739</v>
      </c>
      <c r="I264" s="29" t="s">
        <v>4740</v>
      </c>
      <c r="J264" s="29" t="s">
        <v>4741</v>
      </c>
      <c r="K264" s="29" t="s">
        <v>8</v>
      </c>
      <c r="L264" s="29" t="s">
        <v>8</v>
      </c>
      <c r="M264" s="29" t="s">
        <v>19597</v>
      </c>
      <c r="N264" s="29">
        <v>7</v>
      </c>
      <c r="O264" s="29">
        <v>1</v>
      </c>
      <c r="P264" s="29">
        <v>7</v>
      </c>
      <c r="Q264" s="29">
        <v>3</v>
      </c>
      <c r="R264" s="29">
        <v>48</v>
      </c>
      <c r="S264" s="29">
        <v>15</v>
      </c>
      <c r="T264" s="29" t="s">
        <v>19747</v>
      </c>
      <c r="U264" s="29">
        <v>6</v>
      </c>
      <c r="V264" s="29">
        <v>1</v>
      </c>
      <c r="W264" s="29">
        <v>6</v>
      </c>
      <c r="X264" s="29">
        <v>3</v>
      </c>
      <c r="Y264" s="29">
        <v>20</v>
      </c>
      <c r="Z264" s="29">
        <v>1</v>
      </c>
      <c r="AA264" s="29" t="s">
        <v>19585</v>
      </c>
      <c r="AB264" s="29">
        <v>1</v>
      </c>
      <c r="AC264" s="29">
        <v>5</v>
      </c>
      <c r="AD264" s="29">
        <v>1</v>
      </c>
      <c r="AE264" s="29">
        <v>5</v>
      </c>
      <c r="AF264" s="29">
        <v>3</v>
      </c>
      <c r="AG264" s="29">
        <v>5</v>
      </c>
      <c r="AH264" s="29">
        <v>0</v>
      </c>
      <c r="AI264" s="29" t="s">
        <v>19511</v>
      </c>
      <c r="AJ264" s="29" t="s">
        <v>8</v>
      </c>
      <c r="AK264" s="29">
        <v>0</v>
      </c>
      <c r="AL264" s="29" t="s">
        <v>2009</v>
      </c>
      <c r="AM264" s="29" t="s">
        <v>4742</v>
      </c>
      <c r="AN264" s="29" t="s">
        <v>4743</v>
      </c>
      <c r="AO264" s="29" t="s">
        <v>4744</v>
      </c>
      <c r="AP264" s="29" t="s">
        <v>4745</v>
      </c>
    </row>
    <row r="265" spans="1:42" s="29" customFormat="1" x14ac:dyDescent="0.25">
      <c r="A265" s="29" t="s">
        <v>4746</v>
      </c>
      <c r="B265" s="29">
        <v>310410928944346</v>
      </c>
      <c r="C265" s="29">
        <v>8.9014103279289401E+19</v>
      </c>
      <c r="D265" s="29">
        <v>353118081565833</v>
      </c>
      <c r="E265" s="29">
        <v>1</v>
      </c>
      <c r="F265" s="29">
        <v>1185</v>
      </c>
      <c r="G265" s="29">
        <v>1185</v>
      </c>
      <c r="H265" s="29" t="s">
        <v>4747</v>
      </c>
      <c r="I265" s="29" t="s">
        <v>4748</v>
      </c>
      <c r="J265" s="29" t="s">
        <v>4749</v>
      </c>
      <c r="K265" s="29" t="s">
        <v>8</v>
      </c>
      <c r="L265" s="29" t="s">
        <v>8</v>
      </c>
      <c r="M265" s="29" t="s">
        <v>8</v>
      </c>
      <c r="N265" s="29">
        <v>4</v>
      </c>
      <c r="O265" s="29">
        <v>1</v>
      </c>
      <c r="P265" s="29">
        <v>4</v>
      </c>
      <c r="Q265" s="29">
        <v>3</v>
      </c>
      <c r="R265" s="29">
        <v>49</v>
      </c>
      <c r="S265" s="29">
        <v>28</v>
      </c>
      <c r="T265" s="29" t="s">
        <v>19576</v>
      </c>
      <c r="U265" s="29">
        <v>3</v>
      </c>
      <c r="V265" s="29">
        <v>1</v>
      </c>
      <c r="W265" s="29">
        <v>3</v>
      </c>
      <c r="X265" s="29">
        <v>3</v>
      </c>
      <c r="Y265" s="29">
        <v>40</v>
      </c>
      <c r="Z265" s="29">
        <v>4</v>
      </c>
      <c r="AA265" s="29" t="s">
        <v>19748</v>
      </c>
      <c r="AB265" s="29">
        <v>0</v>
      </c>
      <c r="AC265" s="29" t="s">
        <v>8</v>
      </c>
      <c r="AD265" s="29" t="s">
        <v>8</v>
      </c>
      <c r="AE265" s="29" t="s">
        <v>8</v>
      </c>
      <c r="AF265" s="29" t="s">
        <v>8</v>
      </c>
      <c r="AG265" s="29" t="s">
        <v>8</v>
      </c>
      <c r="AH265" s="29" t="s">
        <v>8</v>
      </c>
      <c r="AI265" s="29" t="s">
        <v>8</v>
      </c>
      <c r="AJ265" s="29" t="s">
        <v>8</v>
      </c>
      <c r="AK265" s="29">
        <v>0</v>
      </c>
      <c r="AL265" s="29" t="s">
        <v>2009</v>
      </c>
      <c r="AM265" s="29" t="s">
        <v>4750</v>
      </c>
      <c r="AN265" s="29" t="s">
        <v>4751</v>
      </c>
      <c r="AO265" s="29" t="s">
        <v>4752</v>
      </c>
      <c r="AP265" s="29" t="s">
        <v>4753</v>
      </c>
    </row>
    <row r="266" spans="1:42" s="29" customFormat="1" x14ac:dyDescent="0.25">
      <c r="A266" s="29" t="s">
        <v>4754</v>
      </c>
      <c r="B266" s="29">
        <v>310410928944346</v>
      </c>
      <c r="C266" s="29">
        <v>8.9014103279289401E+19</v>
      </c>
      <c r="D266" s="29">
        <v>353118081565833</v>
      </c>
      <c r="E266" s="29">
        <v>1</v>
      </c>
      <c r="F266" s="29">
        <v>1186</v>
      </c>
      <c r="G266" s="29">
        <v>1186</v>
      </c>
      <c r="H266" s="29" t="s">
        <v>4755</v>
      </c>
      <c r="I266" s="29" t="s">
        <v>4756</v>
      </c>
      <c r="J266" s="29" t="s">
        <v>4757</v>
      </c>
      <c r="K266" s="29" t="s">
        <v>8</v>
      </c>
      <c r="L266" s="29" t="s">
        <v>8</v>
      </c>
      <c r="M266" s="29" t="s">
        <v>8</v>
      </c>
      <c r="N266" s="29">
        <v>4</v>
      </c>
      <c r="O266" s="29">
        <v>1</v>
      </c>
      <c r="P266" s="29">
        <v>4</v>
      </c>
      <c r="Q266" s="29">
        <v>3</v>
      </c>
      <c r="R266" s="29">
        <v>49</v>
      </c>
      <c r="S266" s="29">
        <v>21</v>
      </c>
      <c r="T266" s="29" t="s">
        <v>19749</v>
      </c>
      <c r="U266" s="29">
        <v>3</v>
      </c>
      <c r="V266" s="29">
        <v>1</v>
      </c>
      <c r="W266" s="29">
        <v>3</v>
      </c>
      <c r="X266" s="29">
        <v>3</v>
      </c>
      <c r="Y266" s="29">
        <v>24</v>
      </c>
      <c r="Z266" s="29">
        <v>4</v>
      </c>
      <c r="AA266" s="29" t="s">
        <v>19667</v>
      </c>
      <c r="AB266" s="29">
        <v>0</v>
      </c>
      <c r="AC266" s="29" t="s">
        <v>8</v>
      </c>
      <c r="AD266" s="29" t="s">
        <v>8</v>
      </c>
      <c r="AE266" s="29" t="s">
        <v>8</v>
      </c>
      <c r="AF266" s="29" t="s">
        <v>8</v>
      </c>
      <c r="AG266" s="29" t="s">
        <v>8</v>
      </c>
      <c r="AH266" s="29" t="s">
        <v>8</v>
      </c>
      <c r="AI266" s="29" t="s">
        <v>8</v>
      </c>
      <c r="AJ266" s="29" t="s">
        <v>8</v>
      </c>
      <c r="AK266" s="29">
        <v>0</v>
      </c>
      <c r="AL266" s="29" t="s">
        <v>2009</v>
      </c>
      <c r="AM266" s="29" t="s">
        <v>4758</v>
      </c>
      <c r="AN266" s="29" t="s">
        <v>4759</v>
      </c>
      <c r="AO266" s="29" t="s">
        <v>4760</v>
      </c>
      <c r="AP266" s="29" t="s">
        <v>4761</v>
      </c>
    </row>
    <row r="267" spans="1:42" s="29" customFormat="1" x14ac:dyDescent="0.25">
      <c r="A267" s="29" t="s">
        <v>4762</v>
      </c>
      <c r="B267" s="29">
        <v>310410928944346</v>
      </c>
      <c r="C267" s="29">
        <v>8.9014103279289401E+19</v>
      </c>
      <c r="D267" s="29">
        <v>353118081565833</v>
      </c>
      <c r="E267" s="29">
        <v>2</v>
      </c>
      <c r="F267" s="29">
        <v>1199</v>
      </c>
      <c r="G267" s="29">
        <v>1199</v>
      </c>
      <c r="H267" s="29" t="s">
        <v>4763</v>
      </c>
      <c r="I267" s="29" t="s">
        <v>4764</v>
      </c>
      <c r="J267" s="29" t="s">
        <v>4765</v>
      </c>
      <c r="K267" s="29" t="s">
        <v>19750</v>
      </c>
      <c r="L267" s="29" t="s">
        <v>8</v>
      </c>
      <c r="M267" s="29" t="s">
        <v>8</v>
      </c>
      <c r="N267" s="29">
        <v>7</v>
      </c>
      <c r="O267" s="29">
        <v>10</v>
      </c>
      <c r="P267" s="29">
        <v>70</v>
      </c>
      <c r="Q267" s="29">
        <v>3</v>
      </c>
      <c r="R267" s="29">
        <v>8</v>
      </c>
      <c r="S267" s="29">
        <v>1</v>
      </c>
      <c r="T267" s="29" t="s">
        <v>19641</v>
      </c>
      <c r="U267" s="29">
        <v>7</v>
      </c>
      <c r="V267" s="29">
        <v>1</v>
      </c>
      <c r="W267" s="29">
        <v>7</v>
      </c>
      <c r="X267" s="29">
        <v>3</v>
      </c>
      <c r="Y267" s="29">
        <v>0</v>
      </c>
      <c r="Z267" s="29">
        <v>0</v>
      </c>
      <c r="AA267" s="29" t="s">
        <v>19507</v>
      </c>
      <c r="AB267" s="29">
        <v>1</v>
      </c>
      <c r="AC267" s="29">
        <v>6</v>
      </c>
      <c r="AD267" s="29">
        <v>1</v>
      </c>
      <c r="AE267" s="29">
        <v>6</v>
      </c>
      <c r="AF267" s="29">
        <v>3</v>
      </c>
      <c r="AG267" s="29">
        <v>0</v>
      </c>
      <c r="AH267" s="29">
        <v>0</v>
      </c>
      <c r="AI267" s="29" t="s">
        <v>19507</v>
      </c>
      <c r="AJ267" s="29" t="s">
        <v>8</v>
      </c>
      <c r="AK267" s="29">
        <v>0</v>
      </c>
      <c r="AL267" s="29" t="s">
        <v>2009</v>
      </c>
      <c r="AM267" s="29" t="s">
        <v>4766</v>
      </c>
      <c r="AN267" s="29" t="s">
        <v>4767</v>
      </c>
      <c r="AO267" s="29" t="s">
        <v>4768</v>
      </c>
      <c r="AP267" s="29" t="s">
        <v>4769</v>
      </c>
    </row>
    <row r="268" spans="1:42" s="29" customFormat="1" x14ac:dyDescent="0.25">
      <c r="A268" s="29" t="s">
        <v>4770</v>
      </c>
      <c r="B268" s="29">
        <v>310410928944346</v>
      </c>
      <c r="C268" s="29">
        <v>8.9014103279289401E+19</v>
      </c>
      <c r="D268" s="29">
        <v>353118081565833</v>
      </c>
      <c r="E268" s="29">
        <v>10</v>
      </c>
      <c r="F268" s="29">
        <v>1192</v>
      </c>
      <c r="G268" s="29">
        <v>1192</v>
      </c>
      <c r="H268" s="29" t="s">
        <v>4771</v>
      </c>
      <c r="I268" s="29" t="s">
        <v>4772</v>
      </c>
      <c r="J268" s="29" t="s">
        <v>4773</v>
      </c>
      <c r="K268" s="29" t="s">
        <v>8</v>
      </c>
      <c r="L268" s="29" t="s">
        <v>19751</v>
      </c>
      <c r="M268" s="29" t="s">
        <v>8</v>
      </c>
      <c r="N268" s="29">
        <v>7</v>
      </c>
      <c r="O268" s="29">
        <v>10</v>
      </c>
      <c r="P268" s="29">
        <v>70</v>
      </c>
      <c r="Q268" s="29">
        <v>3</v>
      </c>
      <c r="R268" s="29">
        <v>49</v>
      </c>
      <c r="S268" s="29">
        <v>19</v>
      </c>
      <c r="T268" s="29" t="s">
        <v>19596</v>
      </c>
      <c r="U268" s="29">
        <v>7</v>
      </c>
      <c r="V268" s="29">
        <v>1</v>
      </c>
      <c r="W268" s="29">
        <v>7</v>
      </c>
      <c r="X268" s="29">
        <v>3</v>
      </c>
      <c r="Y268" s="29">
        <v>16</v>
      </c>
      <c r="Z268" s="29">
        <v>4</v>
      </c>
      <c r="AA268" s="29" t="s">
        <v>19752</v>
      </c>
      <c r="AB268" s="29">
        <v>1</v>
      </c>
      <c r="AC268" s="29">
        <v>6</v>
      </c>
      <c r="AD268" s="29">
        <v>1</v>
      </c>
      <c r="AE268" s="29">
        <v>6</v>
      </c>
      <c r="AF268" s="29">
        <v>3</v>
      </c>
      <c r="AG268" s="29">
        <v>2</v>
      </c>
      <c r="AH268" s="29">
        <v>0</v>
      </c>
      <c r="AI268" s="29" t="s">
        <v>19527</v>
      </c>
      <c r="AJ268" s="29" t="s">
        <v>8</v>
      </c>
      <c r="AK268" s="29">
        <v>0</v>
      </c>
      <c r="AL268" s="29" t="s">
        <v>2009</v>
      </c>
      <c r="AM268" s="29" t="s">
        <v>4774</v>
      </c>
      <c r="AN268" s="29" t="s">
        <v>4775</v>
      </c>
      <c r="AO268" s="29" t="s">
        <v>4776</v>
      </c>
      <c r="AP268" s="29" t="s">
        <v>4777</v>
      </c>
    </row>
    <row r="269" spans="1:42" s="29" customFormat="1" x14ac:dyDescent="0.25">
      <c r="A269" s="29" t="s">
        <v>4778</v>
      </c>
      <c r="B269" s="29">
        <v>310410928944346</v>
      </c>
      <c r="C269" s="29">
        <v>8.9014103279289401E+19</v>
      </c>
      <c r="D269" s="29">
        <v>353118081565833</v>
      </c>
      <c r="E269" s="29">
        <v>2</v>
      </c>
      <c r="F269" s="29">
        <v>1200</v>
      </c>
      <c r="G269" s="29">
        <v>1200</v>
      </c>
      <c r="H269" s="29" t="s">
        <v>4779</v>
      </c>
      <c r="I269" s="29" t="s">
        <v>4780</v>
      </c>
      <c r="J269" s="29" t="s">
        <v>4781</v>
      </c>
      <c r="K269" s="29" t="s">
        <v>19753</v>
      </c>
      <c r="L269" s="29" t="s">
        <v>8</v>
      </c>
      <c r="M269" s="29" t="s">
        <v>8</v>
      </c>
      <c r="N269" s="29">
        <v>7</v>
      </c>
      <c r="O269" s="29">
        <v>10</v>
      </c>
      <c r="P269" s="29">
        <v>70</v>
      </c>
      <c r="Q269" s="29">
        <v>3</v>
      </c>
      <c r="R269" s="29">
        <v>1</v>
      </c>
      <c r="S269" s="29">
        <v>0</v>
      </c>
      <c r="T269" s="29" t="s">
        <v>19161</v>
      </c>
      <c r="U269" s="29">
        <v>7</v>
      </c>
      <c r="V269" s="29">
        <v>1</v>
      </c>
      <c r="W269" s="29">
        <v>7</v>
      </c>
      <c r="X269" s="29">
        <v>3</v>
      </c>
      <c r="Y269" s="29">
        <v>0</v>
      </c>
      <c r="Z269" s="29">
        <v>0</v>
      </c>
      <c r="AA269" s="29" t="s">
        <v>19507</v>
      </c>
      <c r="AB269" s="29">
        <v>1</v>
      </c>
      <c r="AC269" s="29">
        <v>6</v>
      </c>
      <c r="AD269" s="29">
        <v>1</v>
      </c>
      <c r="AE269" s="29">
        <v>6</v>
      </c>
      <c r="AF269" s="29">
        <v>3</v>
      </c>
      <c r="AG269" s="29">
        <v>0</v>
      </c>
      <c r="AH269" s="29">
        <v>0</v>
      </c>
      <c r="AI269" s="29" t="s">
        <v>19507</v>
      </c>
      <c r="AJ269" s="29" t="s">
        <v>8</v>
      </c>
      <c r="AK269" s="29">
        <v>0</v>
      </c>
      <c r="AL269" s="29" t="s">
        <v>2009</v>
      </c>
      <c r="AM269" s="29" t="s">
        <v>4782</v>
      </c>
      <c r="AN269" s="29" t="s">
        <v>4783</v>
      </c>
      <c r="AO269" s="29" t="s">
        <v>4784</v>
      </c>
      <c r="AP269" s="29" t="s">
        <v>4785</v>
      </c>
    </row>
    <row r="270" spans="1:42" s="29" customFormat="1" x14ac:dyDescent="0.25">
      <c r="A270" s="29" t="s">
        <v>4786</v>
      </c>
      <c r="B270" s="29">
        <v>310410928944346</v>
      </c>
      <c r="C270" s="29">
        <v>8.9014103279289401E+19</v>
      </c>
      <c r="D270" s="29">
        <v>353118081565833</v>
      </c>
      <c r="E270" s="29">
        <v>9</v>
      </c>
      <c r="F270" s="29">
        <v>1220</v>
      </c>
      <c r="G270" s="29">
        <v>1220</v>
      </c>
      <c r="H270" s="29" t="s">
        <v>4787</v>
      </c>
      <c r="I270" s="29" t="s">
        <v>4788</v>
      </c>
      <c r="J270" s="29" t="s">
        <v>4789</v>
      </c>
      <c r="K270" s="29" t="s">
        <v>8</v>
      </c>
      <c r="L270" s="29" t="s">
        <v>8</v>
      </c>
      <c r="M270" s="29" t="s">
        <v>8</v>
      </c>
      <c r="N270" s="29">
        <v>7</v>
      </c>
      <c r="O270" s="29">
        <v>100</v>
      </c>
      <c r="P270" s="29">
        <v>700</v>
      </c>
      <c r="Q270" s="29">
        <v>3</v>
      </c>
      <c r="R270" s="29">
        <v>4</v>
      </c>
      <c r="S270" s="29">
        <v>0</v>
      </c>
      <c r="T270" s="29" t="s">
        <v>19520</v>
      </c>
      <c r="U270" s="29">
        <v>7</v>
      </c>
      <c r="V270" s="29">
        <v>10</v>
      </c>
      <c r="W270" s="29">
        <v>70</v>
      </c>
      <c r="X270" s="29">
        <v>3</v>
      </c>
      <c r="Y270" s="29">
        <v>2</v>
      </c>
      <c r="Z270" s="29">
        <v>0</v>
      </c>
      <c r="AA270" s="29" t="s">
        <v>19527</v>
      </c>
      <c r="AB270" s="29">
        <v>0</v>
      </c>
      <c r="AC270" s="29" t="s">
        <v>8</v>
      </c>
      <c r="AD270" s="29" t="s">
        <v>8</v>
      </c>
      <c r="AE270" s="29" t="s">
        <v>8</v>
      </c>
      <c r="AF270" s="29" t="s">
        <v>8</v>
      </c>
      <c r="AG270" s="29" t="s">
        <v>8</v>
      </c>
      <c r="AH270" s="29" t="s">
        <v>8</v>
      </c>
      <c r="AI270" s="29" t="s">
        <v>8</v>
      </c>
      <c r="AJ270" s="29" t="s">
        <v>8</v>
      </c>
      <c r="AK270" s="29">
        <v>0</v>
      </c>
      <c r="AL270" s="29" t="s">
        <v>2009</v>
      </c>
      <c r="AM270" s="29" t="s">
        <v>4790</v>
      </c>
      <c r="AN270" s="29" t="s">
        <v>4791</v>
      </c>
      <c r="AO270" s="29" t="s">
        <v>4792</v>
      </c>
      <c r="AP270" s="29" t="s">
        <v>4793</v>
      </c>
    </row>
    <row r="271" spans="1:42" s="29" customFormat="1" x14ac:dyDescent="0.25">
      <c r="A271" s="29" t="s">
        <v>4971</v>
      </c>
      <c r="B271" s="29">
        <v>310410928944346</v>
      </c>
      <c r="C271" s="29">
        <v>8.9014103279289401E+19</v>
      </c>
      <c r="D271" s="29">
        <v>353118081565833</v>
      </c>
      <c r="E271" s="29">
        <v>10</v>
      </c>
      <c r="F271" s="29">
        <v>1193</v>
      </c>
      <c r="G271" s="29">
        <v>1193</v>
      </c>
      <c r="H271" s="29" t="s">
        <v>4972</v>
      </c>
      <c r="I271" s="29" t="s">
        <v>4973</v>
      </c>
      <c r="J271" s="29" t="s">
        <v>4974</v>
      </c>
      <c r="K271" s="29" t="s">
        <v>8</v>
      </c>
      <c r="L271" s="29" t="s">
        <v>19754</v>
      </c>
      <c r="M271" s="29" t="s">
        <v>8</v>
      </c>
      <c r="N271" s="29">
        <v>7</v>
      </c>
      <c r="O271" s="29">
        <v>10</v>
      </c>
      <c r="P271" s="29">
        <v>70</v>
      </c>
      <c r="Q271" s="29">
        <v>3</v>
      </c>
      <c r="R271" s="29">
        <v>49</v>
      </c>
      <c r="S271" s="29">
        <v>35</v>
      </c>
      <c r="T271" s="29" t="s">
        <v>19535</v>
      </c>
      <c r="U271" s="29">
        <v>7</v>
      </c>
      <c r="V271" s="29">
        <v>1</v>
      </c>
      <c r="W271" s="29">
        <v>7</v>
      </c>
      <c r="X271" s="29">
        <v>3</v>
      </c>
      <c r="Y271" s="29">
        <v>24</v>
      </c>
      <c r="Z271" s="29">
        <v>6</v>
      </c>
      <c r="AA271" s="29" t="s">
        <v>19755</v>
      </c>
      <c r="AB271" s="29">
        <v>1</v>
      </c>
      <c r="AC271" s="29">
        <v>6</v>
      </c>
      <c r="AD271" s="29">
        <v>1</v>
      </c>
      <c r="AE271" s="29">
        <v>6</v>
      </c>
      <c r="AF271" s="29">
        <v>3</v>
      </c>
      <c r="AG271" s="29">
        <v>5</v>
      </c>
      <c r="AH271" s="29">
        <v>1</v>
      </c>
      <c r="AI271" s="29" t="s">
        <v>19515</v>
      </c>
      <c r="AJ271" s="29" t="s">
        <v>4975</v>
      </c>
      <c r="AK271" s="29">
        <v>0</v>
      </c>
      <c r="AL271" s="29" t="s">
        <v>2009</v>
      </c>
      <c r="AM271" s="29" t="s">
        <v>4976</v>
      </c>
      <c r="AN271" s="29" t="s">
        <v>4977</v>
      </c>
      <c r="AO271" s="29" t="s">
        <v>4978</v>
      </c>
      <c r="AP271" s="29" t="s">
        <v>4979</v>
      </c>
    </row>
    <row r="272" spans="1:42" s="29" customFormat="1" x14ac:dyDescent="0.25">
      <c r="A272" s="29" t="s">
        <v>4980</v>
      </c>
      <c r="B272" s="29">
        <v>310410941179965</v>
      </c>
      <c r="C272" s="29">
        <v>8.9014103279411708E+19</v>
      </c>
      <c r="D272" s="29">
        <v>353118083625148</v>
      </c>
      <c r="E272" s="29">
        <v>3</v>
      </c>
      <c r="F272" s="29">
        <v>1139</v>
      </c>
      <c r="G272" s="29">
        <v>1139</v>
      </c>
      <c r="H272" s="29" t="s">
        <v>4981</v>
      </c>
      <c r="I272" s="29" t="s">
        <v>4982</v>
      </c>
      <c r="J272" s="29" t="s">
        <v>4983</v>
      </c>
      <c r="K272" s="29" t="s">
        <v>8</v>
      </c>
      <c r="L272" s="29" t="s">
        <v>8</v>
      </c>
      <c r="M272" s="29" t="s">
        <v>8</v>
      </c>
      <c r="N272" s="29">
        <v>7</v>
      </c>
      <c r="O272" s="29">
        <v>100</v>
      </c>
      <c r="P272" s="29">
        <v>700</v>
      </c>
      <c r="Q272" s="29">
        <v>3</v>
      </c>
      <c r="R272" s="29">
        <v>34</v>
      </c>
      <c r="S272" s="29">
        <v>5</v>
      </c>
      <c r="T272" s="29" t="s">
        <v>19581</v>
      </c>
      <c r="U272" s="29">
        <v>7</v>
      </c>
      <c r="V272" s="29">
        <v>10</v>
      </c>
      <c r="W272" s="29">
        <v>70</v>
      </c>
      <c r="X272" s="29">
        <v>3</v>
      </c>
      <c r="Y272" s="29">
        <v>6</v>
      </c>
      <c r="Z272" s="29">
        <v>1</v>
      </c>
      <c r="AA272" s="29" t="s">
        <v>19519</v>
      </c>
      <c r="AB272" s="29">
        <v>0</v>
      </c>
      <c r="AC272" s="29" t="s">
        <v>8</v>
      </c>
      <c r="AD272" s="29" t="s">
        <v>8</v>
      </c>
      <c r="AE272" s="29" t="s">
        <v>8</v>
      </c>
      <c r="AF272" s="29" t="s">
        <v>8</v>
      </c>
      <c r="AG272" s="29" t="s">
        <v>8</v>
      </c>
      <c r="AH272" s="29" t="s">
        <v>8</v>
      </c>
      <c r="AI272" s="29" t="s">
        <v>8</v>
      </c>
      <c r="AJ272" s="29" t="s">
        <v>8</v>
      </c>
      <c r="AK272" s="29">
        <v>0</v>
      </c>
      <c r="AL272" s="29" t="s">
        <v>2009</v>
      </c>
      <c r="AM272" s="29" t="s">
        <v>4984</v>
      </c>
      <c r="AN272" s="29" t="s">
        <v>4985</v>
      </c>
      <c r="AO272" s="29" t="s">
        <v>4986</v>
      </c>
      <c r="AP272" s="29" t="s">
        <v>4987</v>
      </c>
    </row>
    <row r="273" spans="1:42" s="29" customFormat="1" x14ac:dyDescent="0.25">
      <c r="A273" s="29" t="s">
        <v>4988</v>
      </c>
      <c r="B273" s="29">
        <v>310410941179965</v>
      </c>
      <c r="C273" s="29">
        <v>8.9014103279411708E+19</v>
      </c>
      <c r="D273" s="29">
        <v>353118083625148</v>
      </c>
      <c r="E273" s="29">
        <v>7</v>
      </c>
      <c r="F273" s="29">
        <v>1288</v>
      </c>
      <c r="G273" s="29">
        <v>1288</v>
      </c>
      <c r="H273" s="29" t="s">
        <v>4989</v>
      </c>
      <c r="I273" s="29" t="s">
        <v>4990</v>
      </c>
      <c r="J273" s="29" t="s">
        <v>4991</v>
      </c>
      <c r="K273" s="29" t="s">
        <v>8</v>
      </c>
      <c r="L273" s="29" t="s">
        <v>8</v>
      </c>
      <c r="M273" s="29" t="s">
        <v>19756</v>
      </c>
      <c r="N273" s="29">
        <v>7</v>
      </c>
      <c r="O273" s="29">
        <v>1</v>
      </c>
      <c r="P273" s="29">
        <v>7</v>
      </c>
      <c r="Q273" s="29">
        <v>3</v>
      </c>
      <c r="R273" s="29">
        <v>10</v>
      </c>
      <c r="S273" s="29">
        <v>0</v>
      </c>
      <c r="T273" s="29" t="s">
        <v>19534</v>
      </c>
      <c r="U273" s="29">
        <v>6</v>
      </c>
      <c r="V273" s="29">
        <v>1</v>
      </c>
      <c r="W273" s="29">
        <v>6</v>
      </c>
      <c r="X273" s="29">
        <v>3</v>
      </c>
      <c r="Y273" s="29">
        <v>1</v>
      </c>
      <c r="Z273" s="29">
        <v>0</v>
      </c>
      <c r="AA273" s="29" t="s">
        <v>19161</v>
      </c>
      <c r="AB273" s="29">
        <v>1</v>
      </c>
      <c r="AC273" s="29">
        <v>5</v>
      </c>
      <c r="AD273" s="29">
        <v>1</v>
      </c>
      <c r="AE273" s="29">
        <v>5</v>
      </c>
      <c r="AF273" s="29">
        <v>3</v>
      </c>
      <c r="AG273" s="29">
        <v>0</v>
      </c>
      <c r="AH273" s="29">
        <v>0</v>
      </c>
      <c r="AI273" s="29" t="s">
        <v>19507</v>
      </c>
      <c r="AJ273" s="29" t="s">
        <v>8</v>
      </c>
      <c r="AK273" s="29">
        <v>0</v>
      </c>
      <c r="AL273" s="29" t="s">
        <v>2000</v>
      </c>
      <c r="AM273" s="29" t="s">
        <v>4992</v>
      </c>
      <c r="AN273" s="29" t="s">
        <v>4993</v>
      </c>
      <c r="AO273" s="29" t="s">
        <v>4994</v>
      </c>
      <c r="AP273" s="29" t="s">
        <v>4995</v>
      </c>
    </row>
    <row r="274" spans="1:42" s="29" customFormat="1" x14ac:dyDescent="0.25">
      <c r="A274" s="29" t="s">
        <v>4996</v>
      </c>
      <c r="B274" s="29">
        <v>310410941179965</v>
      </c>
      <c r="C274" s="29">
        <v>8.9014103279411708E+19</v>
      </c>
      <c r="D274" s="29">
        <v>353118083625148</v>
      </c>
      <c r="E274" s="29">
        <v>6</v>
      </c>
      <c r="F274" s="29">
        <v>1284</v>
      </c>
      <c r="G274" s="29">
        <v>1284</v>
      </c>
      <c r="H274" s="29" t="s">
        <v>4997</v>
      </c>
      <c r="I274" s="29" t="s">
        <v>4998</v>
      </c>
      <c r="J274" s="29" t="s">
        <v>4999</v>
      </c>
      <c r="K274" s="29" t="s">
        <v>8</v>
      </c>
      <c r="L274" s="29" t="s">
        <v>8</v>
      </c>
      <c r="M274" s="29" t="s">
        <v>8</v>
      </c>
      <c r="N274" s="29">
        <v>7</v>
      </c>
      <c r="O274" s="29">
        <v>10</v>
      </c>
      <c r="P274" s="29">
        <v>70</v>
      </c>
      <c r="Q274" s="29">
        <v>3</v>
      </c>
      <c r="R274" s="29">
        <v>43</v>
      </c>
      <c r="S274" s="29">
        <v>13</v>
      </c>
      <c r="T274" s="29" t="s">
        <v>19757</v>
      </c>
      <c r="U274" s="29">
        <v>6</v>
      </c>
      <c r="V274" s="29">
        <v>1</v>
      </c>
      <c r="W274" s="29">
        <v>6</v>
      </c>
      <c r="X274" s="29">
        <v>3</v>
      </c>
      <c r="Y274" s="29">
        <v>1</v>
      </c>
      <c r="Z274" s="29">
        <v>0</v>
      </c>
      <c r="AA274" s="29" t="s">
        <v>19161</v>
      </c>
      <c r="AB274" s="29">
        <v>0</v>
      </c>
      <c r="AC274" s="29" t="s">
        <v>8</v>
      </c>
      <c r="AD274" s="29" t="s">
        <v>8</v>
      </c>
      <c r="AE274" s="29" t="s">
        <v>8</v>
      </c>
      <c r="AF274" s="29" t="s">
        <v>8</v>
      </c>
      <c r="AG274" s="29" t="s">
        <v>8</v>
      </c>
      <c r="AH274" s="29" t="s">
        <v>8</v>
      </c>
      <c r="AI274" s="29" t="s">
        <v>8</v>
      </c>
      <c r="AJ274" s="29" t="s">
        <v>8</v>
      </c>
      <c r="AK274" s="29">
        <v>0</v>
      </c>
      <c r="AL274" s="29" t="s">
        <v>2854</v>
      </c>
      <c r="AM274" s="29" t="s">
        <v>5000</v>
      </c>
      <c r="AN274" s="29" t="s">
        <v>5001</v>
      </c>
      <c r="AO274" s="29" t="s">
        <v>5002</v>
      </c>
      <c r="AP274" s="29" t="s">
        <v>5003</v>
      </c>
    </row>
    <row r="275" spans="1:42" s="29" customFormat="1" x14ac:dyDescent="0.25">
      <c r="A275" s="29" t="s">
        <v>5004</v>
      </c>
      <c r="B275" s="29">
        <v>310410941179965</v>
      </c>
      <c r="C275" s="29">
        <v>8.9014103279411708E+19</v>
      </c>
      <c r="D275" s="29">
        <v>353118083625148</v>
      </c>
      <c r="E275" s="29">
        <v>6</v>
      </c>
      <c r="F275" s="29">
        <v>1286</v>
      </c>
      <c r="G275" s="29">
        <v>1286</v>
      </c>
      <c r="H275" s="29" t="s">
        <v>5005</v>
      </c>
      <c r="I275" s="29" t="s">
        <v>5006</v>
      </c>
      <c r="J275" s="29" t="s">
        <v>5007</v>
      </c>
      <c r="K275" s="29" t="s">
        <v>8</v>
      </c>
      <c r="L275" s="29" t="s">
        <v>8</v>
      </c>
      <c r="M275" s="29" t="s">
        <v>8</v>
      </c>
      <c r="N275" s="29">
        <v>7</v>
      </c>
      <c r="O275" s="29">
        <v>10</v>
      </c>
      <c r="P275" s="29">
        <v>70</v>
      </c>
      <c r="Q275" s="29">
        <v>3</v>
      </c>
      <c r="R275" s="29">
        <v>0</v>
      </c>
      <c r="S275" s="29">
        <v>0</v>
      </c>
      <c r="T275" s="29" t="s">
        <v>19507</v>
      </c>
      <c r="U275" s="29">
        <v>6</v>
      </c>
      <c r="V275" s="29">
        <v>1</v>
      </c>
      <c r="W275" s="29">
        <v>6</v>
      </c>
      <c r="X275" s="29">
        <v>3</v>
      </c>
      <c r="Y275" s="29">
        <v>0</v>
      </c>
      <c r="Z275" s="29">
        <v>0</v>
      </c>
      <c r="AA275" s="29" t="s">
        <v>19507</v>
      </c>
      <c r="AB275" s="29">
        <v>0</v>
      </c>
      <c r="AC275" s="29" t="s">
        <v>8</v>
      </c>
      <c r="AD275" s="29" t="s">
        <v>8</v>
      </c>
      <c r="AE275" s="29" t="s">
        <v>8</v>
      </c>
      <c r="AF275" s="29" t="s">
        <v>8</v>
      </c>
      <c r="AG275" s="29" t="s">
        <v>8</v>
      </c>
      <c r="AH275" s="29" t="s">
        <v>8</v>
      </c>
      <c r="AI275" s="29" t="s">
        <v>8</v>
      </c>
      <c r="AJ275" s="29" t="s">
        <v>8</v>
      </c>
      <c r="AK275" s="29">
        <v>0</v>
      </c>
      <c r="AL275" s="29" t="s">
        <v>2854</v>
      </c>
      <c r="AM275" s="29" t="s">
        <v>5008</v>
      </c>
      <c r="AN275" s="29" t="s">
        <v>5009</v>
      </c>
      <c r="AO275" s="29" t="s">
        <v>5010</v>
      </c>
      <c r="AP275" s="29" t="s">
        <v>5011</v>
      </c>
    </row>
    <row r="276" spans="1:42" s="29" customFormat="1" x14ac:dyDescent="0.25">
      <c r="A276" s="29" t="s">
        <v>5012</v>
      </c>
      <c r="B276" s="29">
        <v>310410941179965</v>
      </c>
      <c r="C276" s="29">
        <v>8.9014103279411708E+19</v>
      </c>
      <c r="D276" s="29">
        <v>353118083625148</v>
      </c>
      <c r="E276" s="29">
        <v>8</v>
      </c>
      <c r="F276" s="29">
        <v>1274</v>
      </c>
      <c r="G276" s="29">
        <v>1274</v>
      </c>
      <c r="H276" s="29" t="s">
        <v>5013</v>
      </c>
      <c r="I276" s="29" t="s">
        <v>5014</v>
      </c>
      <c r="J276" s="29" t="s">
        <v>5015</v>
      </c>
      <c r="K276" s="29" t="s">
        <v>8</v>
      </c>
      <c r="L276" s="29" t="s">
        <v>8</v>
      </c>
      <c r="M276" s="29" t="s">
        <v>8</v>
      </c>
      <c r="N276" s="29">
        <v>7</v>
      </c>
      <c r="O276" s="29">
        <v>100</v>
      </c>
      <c r="P276" s="29">
        <v>700</v>
      </c>
      <c r="Q276" s="29">
        <v>3</v>
      </c>
      <c r="R276" s="29">
        <v>49</v>
      </c>
      <c r="S276" s="29">
        <v>22</v>
      </c>
      <c r="T276" s="29" t="s">
        <v>19758</v>
      </c>
      <c r="U276" s="29">
        <v>7</v>
      </c>
      <c r="V276" s="29">
        <v>10</v>
      </c>
      <c r="W276" s="29">
        <v>70</v>
      </c>
      <c r="X276" s="29">
        <v>3</v>
      </c>
      <c r="Y276" s="29">
        <v>23</v>
      </c>
      <c r="Z276" s="29">
        <v>4</v>
      </c>
      <c r="AA276" s="29" t="s">
        <v>19565</v>
      </c>
      <c r="AB276" s="29">
        <v>0</v>
      </c>
      <c r="AC276" s="29" t="s">
        <v>8</v>
      </c>
      <c r="AD276" s="29" t="s">
        <v>8</v>
      </c>
      <c r="AE276" s="29" t="s">
        <v>8</v>
      </c>
      <c r="AF276" s="29" t="s">
        <v>8</v>
      </c>
      <c r="AG276" s="29" t="s">
        <v>8</v>
      </c>
      <c r="AH276" s="29" t="s">
        <v>8</v>
      </c>
      <c r="AI276" s="29" t="s">
        <v>8</v>
      </c>
      <c r="AJ276" s="29" t="s">
        <v>8</v>
      </c>
      <c r="AK276" s="29">
        <v>0</v>
      </c>
      <c r="AL276" s="29" t="s">
        <v>2854</v>
      </c>
      <c r="AM276" s="29" t="s">
        <v>5016</v>
      </c>
      <c r="AN276" s="29" t="s">
        <v>5017</v>
      </c>
      <c r="AO276" s="29" t="s">
        <v>5018</v>
      </c>
      <c r="AP276" s="29" t="s">
        <v>5019</v>
      </c>
    </row>
    <row r="277" spans="1:42" s="29" customFormat="1" x14ac:dyDescent="0.25">
      <c r="A277" s="29" t="s">
        <v>5020</v>
      </c>
      <c r="B277" s="29">
        <v>310410941179965</v>
      </c>
      <c r="C277" s="29">
        <v>8.9014103279411708E+19</v>
      </c>
      <c r="D277" s="29">
        <v>353118083625148</v>
      </c>
      <c r="E277" s="29">
        <v>8</v>
      </c>
      <c r="F277" s="29">
        <v>1275</v>
      </c>
      <c r="G277" s="29">
        <v>1275</v>
      </c>
      <c r="H277" s="29" t="s">
        <v>5021</v>
      </c>
      <c r="I277" s="29" t="s">
        <v>5022</v>
      </c>
      <c r="J277" s="29" t="s">
        <v>5023</v>
      </c>
      <c r="K277" s="29" t="s">
        <v>8</v>
      </c>
      <c r="L277" s="29" t="s">
        <v>8</v>
      </c>
      <c r="M277" s="29" t="s">
        <v>8</v>
      </c>
      <c r="N277" s="29">
        <v>7</v>
      </c>
      <c r="O277" s="29">
        <v>100</v>
      </c>
      <c r="P277" s="29">
        <v>700</v>
      </c>
      <c r="Q277" s="29">
        <v>3</v>
      </c>
      <c r="R277" s="29">
        <v>0</v>
      </c>
      <c r="S277" s="29">
        <v>0</v>
      </c>
      <c r="T277" s="29" t="s">
        <v>19507</v>
      </c>
      <c r="U277" s="29">
        <v>7</v>
      </c>
      <c r="V277" s="29">
        <v>10</v>
      </c>
      <c r="W277" s="29">
        <v>70</v>
      </c>
      <c r="X277" s="29">
        <v>3</v>
      </c>
      <c r="Y277" s="29">
        <v>0</v>
      </c>
      <c r="Z277" s="29">
        <v>0</v>
      </c>
      <c r="AA277" s="29" t="s">
        <v>19507</v>
      </c>
      <c r="AB277" s="29">
        <v>0</v>
      </c>
      <c r="AC277" s="29" t="s">
        <v>8</v>
      </c>
      <c r="AD277" s="29" t="s">
        <v>8</v>
      </c>
      <c r="AE277" s="29" t="s">
        <v>8</v>
      </c>
      <c r="AF277" s="29" t="s">
        <v>8</v>
      </c>
      <c r="AG277" s="29" t="s">
        <v>8</v>
      </c>
      <c r="AH277" s="29" t="s">
        <v>8</v>
      </c>
      <c r="AI277" s="29" t="s">
        <v>8</v>
      </c>
      <c r="AJ277" s="29" t="s">
        <v>8</v>
      </c>
      <c r="AK277" s="29">
        <v>0</v>
      </c>
      <c r="AL277" s="29" t="s">
        <v>2000</v>
      </c>
      <c r="AM277" s="29" t="s">
        <v>5024</v>
      </c>
      <c r="AN277" s="29" t="s">
        <v>5025</v>
      </c>
      <c r="AO277" s="29" t="s">
        <v>5026</v>
      </c>
      <c r="AP277" s="29" t="s">
        <v>5027</v>
      </c>
    </row>
    <row r="278" spans="1:42" s="29" customFormat="1" x14ac:dyDescent="0.25">
      <c r="A278" s="29" t="s">
        <v>5028</v>
      </c>
      <c r="B278" s="29">
        <v>310410941179965</v>
      </c>
      <c r="C278" s="29">
        <v>8.9014103279411708E+19</v>
      </c>
      <c r="D278" s="29">
        <v>353118083625148</v>
      </c>
      <c r="E278" s="29">
        <v>8</v>
      </c>
      <c r="F278" s="29">
        <v>1276</v>
      </c>
      <c r="G278" s="29">
        <v>1276</v>
      </c>
      <c r="H278" s="29" t="s">
        <v>5029</v>
      </c>
      <c r="I278" s="29" t="s">
        <v>5030</v>
      </c>
      <c r="J278" s="29" t="s">
        <v>5031</v>
      </c>
      <c r="K278" s="29" t="s">
        <v>8</v>
      </c>
      <c r="L278" s="29" t="s">
        <v>8</v>
      </c>
      <c r="M278" s="29" t="s">
        <v>8</v>
      </c>
      <c r="N278" s="29">
        <v>7</v>
      </c>
      <c r="O278" s="29">
        <v>100</v>
      </c>
      <c r="P278" s="29">
        <v>700</v>
      </c>
      <c r="Q278" s="29">
        <v>3</v>
      </c>
      <c r="R278" s="29">
        <v>49</v>
      </c>
      <c r="S278" s="29">
        <v>20</v>
      </c>
      <c r="T278" s="29" t="s">
        <v>19759</v>
      </c>
      <c r="U278" s="29">
        <v>7</v>
      </c>
      <c r="V278" s="29">
        <v>10</v>
      </c>
      <c r="W278" s="29">
        <v>70</v>
      </c>
      <c r="X278" s="29">
        <v>3</v>
      </c>
      <c r="Y278" s="29">
        <v>18</v>
      </c>
      <c r="Z278" s="29">
        <v>2</v>
      </c>
      <c r="AA278" s="29" t="s">
        <v>19760</v>
      </c>
      <c r="AB278" s="29">
        <v>0</v>
      </c>
      <c r="AC278" s="29" t="s">
        <v>8</v>
      </c>
      <c r="AD278" s="29" t="s">
        <v>8</v>
      </c>
      <c r="AE278" s="29" t="s">
        <v>8</v>
      </c>
      <c r="AF278" s="29" t="s">
        <v>8</v>
      </c>
      <c r="AG278" s="29" t="s">
        <v>8</v>
      </c>
      <c r="AH278" s="29" t="s">
        <v>8</v>
      </c>
      <c r="AI278" s="29" t="s">
        <v>8</v>
      </c>
      <c r="AJ278" s="29" t="s">
        <v>8</v>
      </c>
      <c r="AK278" s="29">
        <v>0</v>
      </c>
      <c r="AL278" s="29" t="s">
        <v>2000</v>
      </c>
      <c r="AM278" s="29" t="s">
        <v>5032</v>
      </c>
      <c r="AN278" s="29" t="s">
        <v>5033</v>
      </c>
      <c r="AO278" s="29" t="s">
        <v>5034</v>
      </c>
      <c r="AP278" s="29" t="s">
        <v>5035</v>
      </c>
    </row>
    <row r="279" spans="1:42" s="29" customFormat="1" x14ac:dyDescent="0.25">
      <c r="A279" s="29" t="s">
        <v>5585</v>
      </c>
      <c r="B279" s="29">
        <v>310410928944346</v>
      </c>
      <c r="C279" s="29">
        <v>8.9014103279289401E+19</v>
      </c>
      <c r="D279" s="29">
        <v>353118081565833</v>
      </c>
      <c r="E279" s="29">
        <v>1</v>
      </c>
      <c r="F279" s="29">
        <v>1011</v>
      </c>
      <c r="G279" s="29">
        <v>1011</v>
      </c>
      <c r="H279" s="29" t="s">
        <v>5586</v>
      </c>
      <c r="I279" s="29" t="s">
        <v>5587</v>
      </c>
      <c r="J279" s="29" t="s">
        <v>5588</v>
      </c>
      <c r="K279" s="29" t="s">
        <v>8</v>
      </c>
      <c r="L279" s="29" t="s">
        <v>8</v>
      </c>
      <c r="M279" s="29" t="s">
        <v>8</v>
      </c>
      <c r="N279" s="29">
        <v>4</v>
      </c>
      <c r="O279" s="29">
        <v>1</v>
      </c>
      <c r="P279" s="29">
        <v>4</v>
      </c>
      <c r="Q279" s="29">
        <v>3</v>
      </c>
      <c r="R279" s="29">
        <v>2</v>
      </c>
      <c r="S279" s="29">
        <v>1</v>
      </c>
      <c r="T279" s="29" t="s">
        <v>19626</v>
      </c>
      <c r="U279" s="29">
        <v>3</v>
      </c>
      <c r="V279" s="29">
        <v>1</v>
      </c>
      <c r="W279" s="29">
        <v>3</v>
      </c>
      <c r="X279" s="29">
        <v>3</v>
      </c>
      <c r="Y279" s="29">
        <v>0</v>
      </c>
      <c r="Z279" s="29">
        <v>0</v>
      </c>
      <c r="AA279" s="29" t="s">
        <v>19507</v>
      </c>
      <c r="AB279" s="29">
        <v>0</v>
      </c>
      <c r="AC279" s="29" t="s">
        <v>8</v>
      </c>
      <c r="AD279" s="29" t="s">
        <v>8</v>
      </c>
      <c r="AE279" s="29" t="s">
        <v>8</v>
      </c>
      <c r="AF279" s="29" t="s">
        <v>8</v>
      </c>
      <c r="AG279" s="29" t="s">
        <v>8</v>
      </c>
      <c r="AH279" s="29" t="s">
        <v>8</v>
      </c>
      <c r="AI279" s="29" t="s">
        <v>8</v>
      </c>
      <c r="AJ279" s="29" t="s">
        <v>8</v>
      </c>
      <c r="AK279" s="29">
        <v>0</v>
      </c>
      <c r="AL279" s="29" t="s">
        <v>2009</v>
      </c>
      <c r="AM279" s="29" t="s">
        <v>5589</v>
      </c>
      <c r="AN279" s="29" t="s">
        <v>5590</v>
      </c>
      <c r="AO279" s="29" t="s">
        <v>5591</v>
      </c>
      <c r="AP279" s="29" t="s">
        <v>5592</v>
      </c>
    </row>
    <row r="280" spans="1:42" s="29" customFormat="1" x14ac:dyDescent="0.25">
      <c r="A280" s="29" t="s">
        <v>5593</v>
      </c>
      <c r="B280" s="29">
        <v>310410928944346</v>
      </c>
      <c r="C280" s="29">
        <v>8.9014103279289401E+19</v>
      </c>
      <c r="D280" s="29">
        <v>353118081565833</v>
      </c>
      <c r="E280" s="29">
        <v>8</v>
      </c>
      <c r="F280" s="29">
        <v>1118</v>
      </c>
      <c r="G280" s="29">
        <v>1118</v>
      </c>
      <c r="H280" s="29" t="s">
        <v>5594</v>
      </c>
      <c r="I280" s="29" t="s">
        <v>5595</v>
      </c>
      <c r="J280" s="29" t="s">
        <v>5596</v>
      </c>
      <c r="K280" s="29" t="s">
        <v>8</v>
      </c>
      <c r="L280" s="29" t="s">
        <v>8</v>
      </c>
      <c r="M280" s="29" t="s">
        <v>8</v>
      </c>
      <c r="N280" s="29">
        <v>7</v>
      </c>
      <c r="O280" s="29">
        <v>100</v>
      </c>
      <c r="P280" s="29">
        <v>700</v>
      </c>
      <c r="Q280" s="29">
        <v>1</v>
      </c>
      <c r="R280" s="29" t="s">
        <v>8</v>
      </c>
      <c r="S280" s="29" t="s">
        <v>8</v>
      </c>
      <c r="T280" s="29" t="s">
        <v>8</v>
      </c>
      <c r="U280" s="29">
        <v>7</v>
      </c>
      <c r="V280" s="29">
        <v>10</v>
      </c>
      <c r="W280" s="29">
        <v>70</v>
      </c>
      <c r="X280" s="29">
        <v>1</v>
      </c>
      <c r="Y280" s="29" t="s">
        <v>8</v>
      </c>
      <c r="Z280" s="29" t="s">
        <v>8</v>
      </c>
      <c r="AA280" s="29" t="s">
        <v>8</v>
      </c>
      <c r="AB280" s="29">
        <v>0</v>
      </c>
      <c r="AC280" s="29" t="s">
        <v>8</v>
      </c>
      <c r="AD280" s="29" t="s">
        <v>8</v>
      </c>
      <c r="AE280" s="29" t="s">
        <v>8</v>
      </c>
      <c r="AF280" s="29" t="s">
        <v>8</v>
      </c>
      <c r="AG280" s="29" t="s">
        <v>8</v>
      </c>
      <c r="AH280" s="29" t="s">
        <v>8</v>
      </c>
      <c r="AI280" s="29" t="s">
        <v>8</v>
      </c>
      <c r="AJ280" s="29" t="s">
        <v>8</v>
      </c>
      <c r="AK280" s="29">
        <v>0</v>
      </c>
      <c r="AL280" s="29" t="s">
        <v>2009</v>
      </c>
      <c r="AM280" s="29" t="s">
        <v>5597</v>
      </c>
      <c r="AN280" s="29" t="s">
        <v>5598</v>
      </c>
      <c r="AO280" s="29" t="s">
        <v>5599</v>
      </c>
      <c r="AP280" s="29" t="s">
        <v>5600</v>
      </c>
    </row>
    <row r="281" spans="1:42" s="29" customFormat="1" x14ac:dyDescent="0.25">
      <c r="A281" s="29" t="s">
        <v>5601</v>
      </c>
      <c r="B281" s="29">
        <v>310410928944346</v>
      </c>
      <c r="C281" s="29">
        <v>8.9014103279289401E+19</v>
      </c>
      <c r="D281" s="29">
        <v>353118081565833</v>
      </c>
      <c r="E281" s="29">
        <v>9</v>
      </c>
      <c r="F281" s="29">
        <v>1135</v>
      </c>
      <c r="G281" s="29">
        <v>1135</v>
      </c>
      <c r="H281" s="29" t="s">
        <v>5602</v>
      </c>
      <c r="I281" s="29" t="s">
        <v>5603</v>
      </c>
      <c r="J281" s="29" t="s">
        <v>5604</v>
      </c>
      <c r="K281" s="29" t="s">
        <v>8</v>
      </c>
      <c r="L281" s="29" t="s">
        <v>8</v>
      </c>
      <c r="M281" s="29" t="s">
        <v>8</v>
      </c>
      <c r="N281" s="29">
        <v>7</v>
      </c>
      <c r="O281" s="29">
        <v>100</v>
      </c>
      <c r="P281" s="29">
        <v>700</v>
      </c>
      <c r="Q281" s="29">
        <v>3</v>
      </c>
      <c r="R281" s="29">
        <v>0</v>
      </c>
      <c r="S281" s="29">
        <v>0</v>
      </c>
      <c r="T281" s="29" t="s">
        <v>19507</v>
      </c>
      <c r="U281" s="29">
        <v>7</v>
      </c>
      <c r="V281" s="29">
        <v>10</v>
      </c>
      <c r="W281" s="29">
        <v>70</v>
      </c>
      <c r="X281" s="29">
        <v>3</v>
      </c>
      <c r="Y281" s="29">
        <v>0</v>
      </c>
      <c r="Z281" s="29">
        <v>0</v>
      </c>
      <c r="AA281" s="29" t="s">
        <v>19507</v>
      </c>
      <c r="AB281" s="29">
        <v>0</v>
      </c>
      <c r="AC281" s="29" t="s">
        <v>8</v>
      </c>
      <c r="AD281" s="29" t="s">
        <v>8</v>
      </c>
      <c r="AE281" s="29" t="s">
        <v>8</v>
      </c>
      <c r="AF281" s="29" t="s">
        <v>8</v>
      </c>
      <c r="AG281" s="29" t="s">
        <v>8</v>
      </c>
      <c r="AH281" s="29" t="s">
        <v>8</v>
      </c>
      <c r="AI281" s="29" t="s">
        <v>8</v>
      </c>
      <c r="AJ281" s="29" t="s">
        <v>8</v>
      </c>
      <c r="AK281" s="29">
        <v>0</v>
      </c>
      <c r="AL281" s="29" t="s">
        <v>2009</v>
      </c>
      <c r="AM281" s="29" t="s">
        <v>5605</v>
      </c>
      <c r="AN281" s="29" t="s">
        <v>5606</v>
      </c>
      <c r="AO281" s="29" t="s">
        <v>5607</v>
      </c>
      <c r="AP281" s="29" t="s">
        <v>5608</v>
      </c>
    </row>
    <row r="282" spans="1:42" s="29" customFormat="1" x14ac:dyDescent="0.25">
      <c r="A282" s="29" t="s">
        <v>5609</v>
      </c>
      <c r="B282" s="29">
        <v>310410928944346</v>
      </c>
      <c r="C282" s="29">
        <v>8.9014103279289401E+19</v>
      </c>
      <c r="D282" s="29">
        <v>353118081565833</v>
      </c>
      <c r="E282" s="29">
        <v>1</v>
      </c>
      <c r="F282" s="29">
        <v>1138</v>
      </c>
      <c r="G282" s="29">
        <v>1138</v>
      </c>
      <c r="H282" s="29" t="s">
        <v>5610</v>
      </c>
      <c r="I282" s="29" t="s">
        <v>5611</v>
      </c>
      <c r="J282" s="29" t="s">
        <v>5612</v>
      </c>
      <c r="K282" s="29" t="s">
        <v>8</v>
      </c>
      <c r="L282" s="29" t="s">
        <v>8</v>
      </c>
      <c r="M282" s="29" t="s">
        <v>8</v>
      </c>
      <c r="N282" s="29">
        <v>4</v>
      </c>
      <c r="O282" s="29">
        <v>1</v>
      </c>
      <c r="P282" s="29">
        <v>4</v>
      </c>
      <c r="Q282" s="29">
        <v>3</v>
      </c>
      <c r="R282" s="29">
        <v>47</v>
      </c>
      <c r="S282" s="29">
        <v>6</v>
      </c>
      <c r="T282" s="29" t="s">
        <v>19761</v>
      </c>
      <c r="U282" s="29">
        <v>3</v>
      </c>
      <c r="V282" s="29">
        <v>1</v>
      </c>
      <c r="W282" s="29">
        <v>3</v>
      </c>
      <c r="X282" s="29">
        <v>3</v>
      </c>
      <c r="Y282" s="29">
        <v>11</v>
      </c>
      <c r="Z282" s="29">
        <v>3</v>
      </c>
      <c r="AA282" s="29" t="s">
        <v>19762</v>
      </c>
      <c r="AB282" s="29">
        <v>0</v>
      </c>
      <c r="AC282" s="29" t="s">
        <v>8</v>
      </c>
      <c r="AD282" s="29" t="s">
        <v>8</v>
      </c>
      <c r="AE282" s="29" t="s">
        <v>8</v>
      </c>
      <c r="AF282" s="29" t="s">
        <v>8</v>
      </c>
      <c r="AG282" s="29" t="s">
        <v>8</v>
      </c>
      <c r="AH282" s="29" t="s">
        <v>8</v>
      </c>
      <c r="AI282" s="29" t="s">
        <v>8</v>
      </c>
      <c r="AJ282" s="29" t="s">
        <v>8</v>
      </c>
      <c r="AK282" s="29">
        <v>0</v>
      </c>
      <c r="AL282" s="29" t="s">
        <v>2009</v>
      </c>
      <c r="AM282" s="29" t="s">
        <v>5613</v>
      </c>
      <c r="AN282" s="29" t="s">
        <v>5614</v>
      </c>
      <c r="AO282" s="29" t="s">
        <v>5615</v>
      </c>
      <c r="AP282" s="29" t="s">
        <v>5616</v>
      </c>
    </row>
    <row r="283" spans="1:42" s="29" customFormat="1" x14ac:dyDescent="0.25">
      <c r="A283" s="29" t="s">
        <v>5800</v>
      </c>
      <c r="B283" s="29">
        <v>310410941179965</v>
      </c>
      <c r="C283" s="29">
        <v>8.9014103279411708E+19</v>
      </c>
      <c r="D283" s="29">
        <v>353118083625148</v>
      </c>
      <c r="E283" s="29">
        <v>3</v>
      </c>
      <c r="F283" s="29">
        <v>1271</v>
      </c>
      <c r="G283" s="29">
        <v>1271</v>
      </c>
      <c r="H283" s="29" t="s">
        <v>5801</v>
      </c>
      <c r="I283" s="29" t="s">
        <v>5802</v>
      </c>
      <c r="J283" s="29" t="s">
        <v>5007</v>
      </c>
      <c r="K283" s="29" t="s">
        <v>8</v>
      </c>
      <c r="L283" s="29" t="s">
        <v>8</v>
      </c>
      <c r="M283" s="29" t="s">
        <v>8</v>
      </c>
      <c r="N283" s="29">
        <v>7</v>
      </c>
      <c r="O283" s="29">
        <v>100</v>
      </c>
      <c r="P283" s="29">
        <v>700</v>
      </c>
      <c r="Q283" s="29">
        <v>3</v>
      </c>
      <c r="R283" s="29">
        <v>49</v>
      </c>
      <c r="S283" s="29">
        <v>10</v>
      </c>
      <c r="T283" s="29" t="s">
        <v>19763</v>
      </c>
      <c r="U283" s="29">
        <v>7</v>
      </c>
      <c r="V283" s="29">
        <v>10</v>
      </c>
      <c r="W283" s="29">
        <v>70</v>
      </c>
      <c r="X283" s="29">
        <v>3</v>
      </c>
      <c r="Y283" s="29">
        <v>16</v>
      </c>
      <c r="Z283" s="29">
        <v>0</v>
      </c>
      <c r="AA283" s="29" t="s">
        <v>19699</v>
      </c>
      <c r="AB283" s="29">
        <v>0</v>
      </c>
      <c r="AC283" s="29" t="s">
        <v>8</v>
      </c>
      <c r="AD283" s="29" t="s">
        <v>8</v>
      </c>
      <c r="AE283" s="29" t="s">
        <v>8</v>
      </c>
      <c r="AF283" s="29" t="s">
        <v>8</v>
      </c>
      <c r="AG283" s="29" t="s">
        <v>8</v>
      </c>
      <c r="AH283" s="29" t="s">
        <v>8</v>
      </c>
      <c r="AI283" s="29" t="s">
        <v>8</v>
      </c>
      <c r="AJ283" s="29" t="s">
        <v>8</v>
      </c>
      <c r="AK283" s="29">
        <v>0</v>
      </c>
      <c r="AL283" s="29" t="s">
        <v>2000</v>
      </c>
      <c r="AM283" s="29" t="s">
        <v>5803</v>
      </c>
      <c r="AN283" s="29" t="s">
        <v>5804</v>
      </c>
      <c r="AO283" s="29" t="s">
        <v>5805</v>
      </c>
      <c r="AP283" s="29" t="s">
        <v>5806</v>
      </c>
    </row>
    <row r="284" spans="1:42" s="29" customFormat="1" x14ac:dyDescent="0.25">
      <c r="A284" s="29" t="s">
        <v>5807</v>
      </c>
      <c r="B284" s="29">
        <v>310410941179965</v>
      </c>
      <c r="C284" s="29">
        <v>8.9014103279411708E+19</v>
      </c>
      <c r="D284" s="29">
        <v>353118083625148</v>
      </c>
      <c r="E284" s="29">
        <v>1</v>
      </c>
      <c r="F284" s="29">
        <v>1280</v>
      </c>
      <c r="G284" s="29">
        <v>1280</v>
      </c>
      <c r="H284" s="29" t="s">
        <v>5808</v>
      </c>
      <c r="I284" s="29" t="s">
        <v>5809</v>
      </c>
      <c r="J284" s="29" t="s">
        <v>5810</v>
      </c>
      <c r="K284" s="29" t="s">
        <v>8</v>
      </c>
      <c r="L284" s="29" t="s">
        <v>8</v>
      </c>
      <c r="M284" s="29" t="s">
        <v>8</v>
      </c>
      <c r="N284" s="29">
        <v>4</v>
      </c>
      <c r="O284" s="29">
        <v>1</v>
      </c>
      <c r="P284" s="29">
        <v>4</v>
      </c>
      <c r="Q284" s="29">
        <v>3</v>
      </c>
      <c r="R284" s="29">
        <v>47</v>
      </c>
      <c r="S284" s="29">
        <v>18</v>
      </c>
      <c r="T284" s="29" t="s">
        <v>19764</v>
      </c>
      <c r="U284" s="29">
        <v>3</v>
      </c>
      <c r="V284" s="29">
        <v>1</v>
      </c>
      <c r="W284" s="29">
        <v>3</v>
      </c>
      <c r="X284" s="29">
        <v>3</v>
      </c>
      <c r="Y284" s="29">
        <v>25</v>
      </c>
      <c r="Z284" s="29">
        <v>3</v>
      </c>
      <c r="AA284" s="29" t="s">
        <v>19765</v>
      </c>
      <c r="AB284" s="29">
        <v>0</v>
      </c>
      <c r="AC284" s="29" t="s">
        <v>8</v>
      </c>
      <c r="AD284" s="29" t="s">
        <v>8</v>
      </c>
      <c r="AE284" s="29" t="s">
        <v>8</v>
      </c>
      <c r="AF284" s="29" t="s">
        <v>8</v>
      </c>
      <c r="AG284" s="29" t="s">
        <v>8</v>
      </c>
      <c r="AH284" s="29" t="s">
        <v>8</v>
      </c>
      <c r="AI284" s="29" t="s">
        <v>8</v>
      </c>
      <c r="AJ284" s="29" t="s">
        <v>8</v>
      </c>
      <c r="AK284" s="29">
        <v>0</v>
      </c>
      <c r="AL284" s="29" t="s">
        <v>2000</v>
      </c>
      <c r="AM284" s="29" t="s">
        <v>5811</v>
      </c>
      <c r="AN284" s="29" t="s">
        <v>5812</v>
      </c>
      <c r="AO284" s="29" t="s">
        <v>5813</v>
      </c>
      <c r="AP284" s="29" t="s">
        <v>5814</v>
      </c>
    </row>
    <row r="285" spans="1:42" s="29" customFormat="1" x14ac:dyDescent="0.25">
      <c r="A285" s="29" t="s">
        <v>5815</v>
      </c>
      <c r="B285" s="29">
        <v>310410941179965</v>
      </c>
      <c r="C285" s="29">
        <v>8.9014103279411708E+19</v>
      </c>
      <c r="D285" s="29">
        <v>353118083625148</v>
      </c>
      <c r="E285" s="29">
        <v>1</v>
      </c>
      <c r="F285" s="29">
        <v>1279</v>
      </c>
      <c r="G285" s="29">
        <v>1279</v>
      </c>
      <c r="H285" s="29" t="s">
        <v>5816</v>
      </c>
      <c r="I285" s="29" t="s">
        <v>5817</v>
      </c>
      <c r="J285" s="29" t="s">
        <v>5818</v>
      </c>
      <c r="K285" s="29" t="s">
        <v>8</v>
      </c>
      <c r="L285" s="29" t="s">
        <v>8</v>
      </c>
      <c r="M285" s="29" t="s">
        <v>8</v>
      </c>
      <c r="N285" s="29">
        <v>4</v>
      </c>
      <c r="O285" s="29">
        <v>1</v>
      </c>
      <c r="P285" s="29">
        <v>4</v>
      </c>
      <c r="Q285" s="29">
        <v>3</v>
      </c>
      <c r="R285" s="29">
        <v>49</v>
      </c>
      <c r="S285" s="29">
        <v>34</v>
      </c>
      <c r="T285" s="29" t="s">
        <v>19766</v>
      </c>
      <c r="U285" s="29">
        <v>3</v>
      </c>
      <c r="V285" s="29">
        <v>1</v>
      </c>
      <c r="W285" s="29">
        <v>3</v>
      </c>
      <c r="X285" s="29">
        <v>3</v>
      </c>
      <c r="Y285" s="29">
        <v>42</v>
      </c>
      <c r="Z285" s="29">
        <v>7</v>
      </c>
      <c r="AA285" s="29" t="s">
        <v>19593</v>
      </c>
      <c r="AB285" s="29">
        <v>0</v>
      </c>
      <c r="AC285" s="29" t="s">
        <v>8</v>
      </c>
      <c r="AD285" s="29" t="s">
        <v>8</v>
      </c>
      <c r="AE285" s="29" t="s">
        <v>8</v>
      </c>
      <c r="AF285" s="29" t="s">
        <v>8</v>
      </c>
      <c r="AG285" s="29" t="s">
        <v>8</v>
      </c>
      <c r="AH285" s="29" t="s">
        <v>8</v>
      </c>
      <c r="AI285" s="29" t="s">
        <v>8</v>
      </c>
      <c r="AJ285" s="29" t="s">
        <v>8</v>
      </c>
      <c r="AK285" s="29">
        <v>0</v>
      </c>
      <c r="AL285" s="29" t="s">
        <v>2000</v>
      </c>
      <c r="AM285" s="29" t="s">
        <v>5819</v>
      </c>
      <c r="AN285" s="29" t="s">
        <v>5820</v>
      </c>
      <c r="AO285" s="29" t="s">
        <v>5821</v>
      </c>
      <c r="AP285" s="29" t="s">
        <v>5822</v>
      </c>
    </row>
    <row r="286" spans="1:42" s="29" customFormat="1" x14ac:dyDescent="0.25">
      <c r="A286" s="29" t="s">
        <v>5823</v>
      </c>
      <c r="B286" s="29">
        <v>310410941179965</v>
      </c>
      <c r="C286" s="29">
        <v>8.9014103279411708E+19</v>
      </c>
      <c r="D286" s="29">
        <v>353118083625148</v>
      </c>
      <c r="E286" s="29">
        <v>10</v>
      </c>
      <c r="F286" s="29">
        <v>1277</v>
      </c>
      <c r="G286" s="29">
        <v>1277</v>
      </c>
      <c r="H286" s="29" t="s">
        <v>5824</v>
      </c>
      <c r="I286" s="29" t="s">
        <v>5825</v>
      </c>
      <c r="J286" s="29" t="s">
        <v>5826</v>
      </c>
      <c r="K286" s="29" t="s">
        <v>8</v>
      </c>
      <c r="L286" s="29" t="s">
        <v>19767</v>
      </c>
      <c r="M286" s="29" t="s">
        <v>8</v>
      </c>
      <c r="N286" s="29">
        <v>7</v>
      </c>
      <c r="O286" s="29">
        <v>10</v>
      </c>
      <c r="P286" s="29">
        <v>70</v>
      </c>
      <c r="Q286" s="29">
        <v>3</v>
      </c>
      <c r="R286" s="29">
        <v>44</v>
      </c>
      <c r="S286" s="29">
        <v>4</v>
      </c>
      <c r="T286" s="29" t="s">
        <v>19695</v>
      </c>
      <c r="U286" s="29">
        <v>7</v>
      </c>
      <c r="V286" s="29">
        <v>1</v>
      </c>
      <c r="W286" s="29">
        <v>7</v>
      </c>
      <c r="X286" s="29">
        <v>3</v>
      </c>
      <c r="Y286" s="29">
        <v>9</v>
      </c>
      <c r="Z286" s="29">
        <v>1</v>
      </c>
      <c r="AA286" s="29" t="s">
        <v>19523</v>
      </c>
      <c r="AB286" s="29">
        <v>1</v>
      </c>
      <c r="AC286" s="29">
        <v>6</v>
      </c>
      <c r="AD286" s="29">
        <v>1</v>
      </c>
      <c r="AE286" s="29">
        <v>6</v>
      </c>
      <c r="AF286" s="29">
        <v>3</v>
      </c>
      <c r="AG286" s="29">
        <v>1</v>
      </c>
      <c r="AH286" s="29">
        <v>0</v>
      </c>
      <c r="AI286" s="29" t="s">
        <v>19161</v>
      </c>
      <c r="AJ286" s="29" t="s">
        <v>8</v>
      </c>
      <c r="AK286" s="29">
        <v>0</v>
      </c>
      <c r="AL286" s="29" t="s">
        <v>2000</v>
      </c>
      <c r="AM286" s="29" t="s">
        <v>5827</v>
      </c>
      <c r="AN286" s="29" t="s">
        <v>5828</v>
      </c>
      <c r="AO286" s="29" t="s">
        <v>5829</v>
      </c>
      <c r="AP286" s="29" t="s">
        <v>5830</v>
      </c>
    </row>
    <row r="287" spans="1:42" s="29" customFormat="1" x14ac:dyDescent="0.25">
      <c r="A287" s="29" t="s">
        <v>5831</v>
      </c>
      <c r="B287" s="29">
        <v>310410941179965</v>
      </c>
      <c r="C287" s="29">
        <v>8.9014103279411708E+19</v>
      </c>
      <c r="D287" s="29">
        <v>353118083625148</v>
      </c>
      <c r="E287" s="29">
        <v>9</v>
      </c>
      <c r="F287" s="29">
        <v>1282</v>
      </c>
      <c r="G287" s="29">
        <v>1282</v>
      </c>
      <c r="H287" s="29" t="s">
        <v>5832</v>
      </c>
      <c r="I287" s="29" t="s">
        <v>5833</v>
      </c>
      <c r="J287" s="29" t="s">
        <v>5834</v>
      </c>
      <c r="K287" s="29" t="s">
        <v>8</v>
      </c>
      <c r="L287" s="29" t="s">
        <v>8</v>
      </c>
      <c r="M287" s="29" t="s">
        <v>8</v>
      </c>
      <c r="N287" s="29">
        <v>7</v>
      </c>
      <c r="O287" s="29">
        <v>100</v>
      </c>
      <c r="P287" s="29">
        <v>700</v>
      </c>
      <c r="Q287" s="29">
        <v>3</v>
      </c>
      <c r="R287" s="29">
        <v>13</v>
      </c>
      <c r="S287" s="29">
        <v>1</v>
      </c>
      <c r="T287" s="29" t="s">
        <v>18980</v>
      </c>
      <c r="U287" s="29">
        <v>7</v>
      </c>
      <c r="V287" s="29">
        <v>10</v>
      </c>
      <c r="W287" s="29">
        <v>70</v>
      </c>
      <c r="X287" s="29">
        <v>3</v>
      </c>
      <c r="Y287" s="29">
        <v>5</v>
      </c>
      <c r="Z287" s="29">
        <v>0</v>
      </c>
      <c r="AA287" s="29" t="s">
        <v>19511</v>
      </c>
      <c r="AB287" s="29">
        <v>0</v>
      </c>
      <c r="AC287" s="29" t="s">
        <v>8</v>
      </c>
      <c r="AD287" s="29" t="s">
        <v>8</v>
      </c>
      <c r="AE287" s="29" t="s">
        <v>8</v>
      </c>
      <c r="AF287" s="29" t="s">
        <v>8</v>
      </c>
      <c r="AG287" s="29" t="s">
        <v>8</v>
      </c>
      <c r="AH287" s="29" t="s">
        <v>8</v>
      </c>
      <c r="AI287" s="29" t="s">
        <v>8</v>
      </c>
      <c r="AJ287" s="29" t="s">
        <v>8</v>
      </c>
      <c r="AK287" s="29">
        <v>0</v>
      </c>
      <c r="AL287" s="29" t="s">
        <v>2000</v>
      </c>
      <c r="AM287" s="29" t="s">
        <v>5835</v>
      </c>
      <c r="AN287" s="29" t="s">
        <v>5836</v>
      </c>
      <c r="AO287" s="29" t="s">
        <v>5837</v>
      </c>
      <c r="AP287" s="29" t="s">
        <v>5838</v>
      </c>
    </row>
    <row r="288" spans="1:42" s="29" customFormat="1" x14ac:dyDescent="0.25">
      <c r="A288" s="29" t="s">
        <v>5839</v>
      </c>
      <c r="B288" s="29">
        <v>310410941179965</v>
      </c>
      <c r="C288" s="29">
        <v>8.9014103279411708E+19</v>
      </c>
      <c r="D288" s="29">
        <v>353118083625148</v>
      </c>
      <c r="E288" s="29">
        <v>10</v>
      </c>
      <c r="F288" s="29">
        <v>1278</v>
      </c>
      <c r="G288" s="29">
        <v>1278</v>
      </c>
      <c r="H288" s="29" t="s">
        <v>5840</v>
      </c>
      <c r="I288" s="29" t="s">
        <v>5841</v>
      </c>
      <c r="J288" s="29" t="s">
        <v>5842</v>
      </c>
      <c r="K288" s="29" t="s">
        <v>8</v>
      </c>
      <c r="L288" s="29" t="s">
        <v>19768</v>
      </c>
      <c r="M288" s="29" t="s">
        <v>8</v>
      </c>
      <c r="N288" s="29">
        <v>7</v>
      </c>
      <c r="O288" s="29">
        <v>10</v>
      </c>
      <c r="P288" s="29">
        <v>70</v>
      </c>
      <c r="Q288" s="29">
        <v>1</v>
      </c>
      <c r="R288" s="29" t="s">
        <v>8</v>
      </c>
      <c r="S288" s="29" t="s">
        <v>8</v>
      </c>
      <c r="T288" s="29" t="s">
        <v>8</v>
      </c>
      <c r="U288" s="29">
        <v>7</v>
      </c>
      <c r="V288" s="29">
        <v>1</v>
      </c>
      <c r="W288" s="29">
        <v>7</v>
      </c>
      <c r="X288" s="29">
        <v>3</v>
      </c>
      <c r="Y288" s="29">
        <v>47</v>
      </c>
      <c r="Z288" s="29">
        <v>9</v>
      </c>
      <c r="AA288" s="29" t="s">
        <v>19769</v>
      </c>
      <c r="AB288" s="29">
        <v>1</v>
      </c>
      <c r="AC288" s="29">
        <v>6</v>
      </c>
      <c r="AD288" s="29">
        <v>1</v>
      </c>
      <c r="AE288" s="29">
        <v>6</v>
      </c>
      <c r="AF288" s="29">
        <v>3</v>
      </c>
      <c r="AG288" s="29">
        <v>16</v>
      </c>
      <c r="AH288" s="29">
        <v>0</v>
      </c>
      <c r="AI288" s="29" t="s">
        <v>19699</v>
      </c>
      <c r="AJ288" s="29" t="s">
        <v>8</v>
      </c>
      <c r="AK288" s="29">
        <v>1</v>
      </c>
      <c r="AL288" s="29" t="s">
        <v>2000</v>
      </c>
      <c r="AM288" s="29" t="s">
        <v>5843</v>
      </c>
      <c r="AN288" s="29" t="s">
        <v>5844</v>
      </c>
      <c r="AO288" s="29" t="s">
        <v>5845</v>
      </c>
      <c r="AP288" s="29" t="s">
        <v>5846</v>
      </c>
    </row>
    <row r="289" spans="1:42" s="29" customFormat="1" x14ac:dyDescent="0.25">
      <c r="A289" s="29" t="s">
        <v>5847</v>
      </c>
      <c r="B289" s="29">
        <v>310410941179965</v>
      </c>
      <c r="C289" s="29">
        <v>8.9014103279411708E+19</v>
      </c>
      <c r="D289" s="29">
        <v>353118083625148</v>
      </c>
      <c r="E289" s="29">
        <v>2</v>
      </c>
      <c r="F289" s="29">
        <v>1292</v>
      </c>
      <c r="G289" s="29">
        <v>1292</v>
      </c>
      <c r="H289" s="29" t="s">
        <v>5848</v>
      </c>
      <c r="I289" s="29" t="s">
        <v>5849</v>
      </c>
      <c r="J289" s="29" t="s">
        <v>5850</v>
      </c>
      <c r="K289" s="29" t="s">
        <v>19770</v>
      </c>
      <c r="L289" s="29" t="s">
        <v>8</v>
      </c>
      <c r="M289" s="29" t="s">
        <v>8</v>
      </c>
      <c r="N289" s="29">
        <v>7</v>
      </c>
      <c r="O289" s="29">
        <v>10</v>
      </c>
      <c r="P289" s="29">
        <v>70</v>
      </c>
      <c r="Q289" s="29">
        <v>3</v>
      </c>
      <c r="R289" s="29">
        <v>42</v>
      </c>
      <c r="S289" s="29">
        <v>11</v>
      </c>
      <c r="T289" s="29" t="s">
        <v>19771</v>
      </c>
      <c r="U289" s="29">
        <v>7</v>
      </c>
      <c r="V289" s="29">
        <v>1</v>
      </c>
      <c r="W289" s="29">
        <v>7</v>
      </c>
      <c r="X289" s="29">
        <v>3</v>
      </c>
      <c r="Y289" s="29">
        <v>10</v>
      </c>
      <c r="Z289" s="29">
        <v>0</v>
      </c>
      <c r="AA289" s="29" t="s">
        <v>19534</v>
      </c>
      <c r="AB289" s="29">
        <v>1</v>
      </c>
      <c r="AC289" s="29">
        <v>6</v>
      </c>
      <c r="AD289" s="29">
        <v>1</v>
      </c>
      <c r="AE289" s="29">
        <v>6</v>
      </c>
      <c r="AF289" s="29">
        <v>3</v>
      </c>
      <c r="AG289" s="29">
        <v>2</v>
      </c>
      <c r="AH289" s="29">
        <v>1</v>
      </c>
      <c r="AI289" s="29" t="s">
        <v>19626</v>
      </c>
      <c r="AJ289" s="29" t="s">
        <v>8</v>
      </c>
      <c r="AK289" s="29">
        <v>0</v>
      </c>
      <c r="AL289" s="29" t="s">
        <v>2000</v>
      </c>
      <c r="AM289" s="29" t="s">
        <v>5851</v>
      </c>
      <c r="AN289" s="29" t="s">
        <v>5852</v>
      </c>
      <c r="AO289" s="29" t="s">
        <v>5853</v>
      </c>
      <c r="AP289" s="29" t="s">
        <v>5854</v>
      </c>
    </row>
    <row r="290" spans="1:42" s="29" customFormat="1" x14ac:dyDescent="0.25">
      <c r="A290" s="29" t="s">
        <v>5855</v>
      </c>
      <c r="B290" s="29">
        <v>310410941179965</v>
      </c>
      <c r="C290" s="29">
        <v>8.9014103279411708E+19</v>
      </c>
      <c r="D290" s="29">
        <v>353118083625148</v>
      </c>
      <c r="E290" s="29">
        <v>2</v>
      </c>
      <c r="F290" s="29">
        <v>1293</v>
      </c>
      <c r="G290" s="29">
        <v>1293</v>
      </c>
      <c r="H290" s="29" t="s">
        <v>5856</v>
      </c>
      <c r="I290" s="29" t="s">
        <v>5857</v>
      </c>
      <c r="J290" s="29" t="s">
        <v>5858</v>
      </c>
      <c r="K290" s="29" t="s">
        <v>19772</v>
      </c>
      <c r="L290" s="29" t="s">
        <v>8</v>
      </c>
      <c r="M290" s="29" t="s">
        <v>8</v>
      </c>
      <c r="N290" s="29">
        <v>7</v>
      </c>
      <c r="O290" s="29">
        <v>10</v>
      </c>
      <c r="P290" s="29">
        <v>70</v>
      </c>
      <c r="Q290" s="29">
        <v>3</v>
      </c>
      <c r="R290" s="29">
        <v>49</v>
      </c>
      <c r="S290" s="29">
        <v>44</v>
      </c>
      <c r="T290" s="29" t="s">
        <v>19538</v>
      </c>
      <c r="U290" s="29">
        <v>7</v>
      </c>
      <c r="V290" s="29">
        <v>1</v>
      </c>
      <c r="W290" s="29">
        <v>7</v>
      </c>
      <c r="X290" s="29">
        <v>3</v>
      </c>
      <c r="Y290" s="29">
        <v>47</v>
      </c>
      <c r="Z290" s="29">
        <v>19</v>
      </c>
      <c r="AA290" s="29" t="s">
        <v>19773</v>
      </c>
      <c r="AB290" s="29">
        <v>1</v>
      </c>
      <c r="AC290" s="29">
        <v>6</v>
      </c>
      <c r="AD290" s="29">
        <v>1</v>
      </c>
      <c r="AE290" s="29">
        <v>6</v>
      </c>
      <c r="AF290" s="29">
        <v>3</v>
      </c>
      <c r="AG290" s="29">
        <v>10</v>
      </c>
      <c r="AH290" s="29">
        <v>4</v>
      </c>
      <c r="AI290" s="29" t="s">
        <v>19774</v>
      </c>
      <c r="AJ290" s="29" t="s">
        <v>5859</v>
      </c>
      <c r="AK290" s="29">
        <v>0</v>
      </c>
      <c r="AL290" s="29" t="s">
        <v>2000</v>
      </c>
      <c r="AM290" s="29" t="s">
        <v>5860</v>
      </c>
      <c r="AN290" s="29" t="s">
        <v>5861</v>
      </c>
      <c r="AO290" s="29" t="s">
        <v>5862</v>
      </c>
      <c r="AP290" s="29" t="s">
        <v>5863</v>
      </c>
    </row>
    <row r="291" spans="1:42" s="29" customFormat="1" x14ac:dyDescent="0.25">
      <c r="A291" s="29" t="s">
        <v>5864</v>
      </c>
      <c r="B291" s="29">
        <v>310410941179965</v>
      </c>
      <c r="C291" s="29">
        <v>8.9014103279411708E+19</v>
      </c>
      <c r="D291" s="29">
        <v>353118083625148</v>
      </c>
      <c r="E291" s="29">
        <v>2</v>
      </c>
      <c r="F291" s="29">
        <v>1294</v>
      </c>
      <c r="G291" s="29">
        <v>1294</v>
      </c>
      <c r="H291" s="29" t="s">
        <v>5865</v>
      </c>
      <c r="I291" s="29" t="s">
        <v>5866</v>
      </c>
      <c r="J291" s="29" t="s">
        <v>5867</v>
      </c>
      <c r="K291" s="29" t="s">
        <v>19775</v>
      </c>
      <c r="L291" s="29" t="s">
        <v>8</v>
      </c>
      <c r="M291" s="29" t="s">
        <v>8</v>
      </c>
      <c r="N291" s="29">
        <v>7</v>
      </c>
      <c r="O291" s="29">
        <v>10</v>
      </c>
      <c r="P291" s="29">
        <v>70</v>
      </c>
      <c r="Q291" s="29">
        <v>3</v>
      </c>
      <c r="R291" s="29">
        <v>4</v>
      </c>
      <c r="S291" s="29">
        <v>2</v>
      </c>
      <c r="T291" s="29" t="s">
        <v>19655</v>
      </c>
      <c r="U291" s="29">
        <v>7</v>
      </c>
      <c r="V291" s="29">
        <v>1</v>
      </c>
      <c r="W291" s="29">
        <v>7</v>
      </c>
      <c r="X291" s="29">
        <v>3</v>
      </c>
      <c r="Y291" s="29">
        <v>1</v>
      </c>
      <c r="Z291" s="29">
        <v>0</v>
      </c>
      <c r="AA291" s="29" t="s">
        <v>19161</v>
      </c>
      <c r="AB291" s="29">
        <v>1</v>
      </c>
      <c r="AC291" s="29">
        <v>6</v>
      </c>
      <c r="AD291" s="29">
        <v>1</v>
      </c>
      <c r="AE291" s="29">
        <v>6</v>
      </c>
      <c r="AF291" s="29">
        <v>3</v>
      </c>
      <c r="AG291" s="29">
        <v>0</v>
      </c>
      <c r="AH291" s="29">
        <v>0</v>
      </c>
      <c r="AI291" s="29" t="s">
        <v>19507</v>
      </c>
      <c r="AJ291" s="29" t="s">
        <v>8</v>
      </c>
      <c r="AK291" s="29">
        <v>0</v>
      </c>
      <c r="AL291" s="29" t="s">
        <v>2000</v>
      </c>
      <c r="AM291" s="29" t="s">
        <v>5868</v>
      </c>
      <c r="AN291" s="29" t="s">
        <v>5869</v>
      </c>
      <c r="AO291" s="29" t="s">
        <v>5870</v>
      </c>
      <c r="AP291" s="29" t="s">
        <v>5871</v>
      </c>
    </row>
    <row r="292" spans="1:42" s="29" customFormat="1" x14ac:dyDescent="0.25">
      <c r="A292" s="29" t="s">
        <v>5872</v>
      </c>
      <c r="B292" s="29">
        <v>310410941179965</v>
      </c>
      <c r="C292" s="29">
        <v>8.9014103279411708E+19</v>
      </c>
      <c r="D292" s="29">
        <v>353118083625148</v>
      </c>
      <c r="E292" s="29">
        <v>9</v>
      </c>
      <c r="F292" s="29">
        <v>1281</v>
      </c>
      <c r="G292" s="29">
        <v>1281</v>
      </c>
      <c r="H292" s="29" t="s">
        <v>5873</v>
      </c>
      <c r="I292" s="29" t="s">
        <v>5874</v>
      </c>
      <c r="J292" s="29" t="s">
        <v>5875</v>
      </c>
      <c r="K292" s="29" t="s">
        <v>8</v>
      </c>
      <c r="L292" s="29" t="s">
        <v>8</v>
      </c>
      <c r="M292" s="29" t="s">
        <v>8</v>
      </c>
      <c r="N292" s="29">
        <v>7</v>
      </c>
      <c r="O292" s="29">
        <v>100</v>
      </c>
      <c r="P292" s="29">
        <v>700</v>
      </c>
      <c r="Q292" s="29">
        <v>3</v>
      </c>
      <c r="R292" s="29">
        <v>1</v>
      </c>
      <c r="S292" s="29">
        <v>0</v>
      </c>
      <c r="T292" s="29" t="s">
        <v>19161</v>
      </c>
      <c r="U292" s="29">
        <v>7</v>
      </c>
      <c r="V292" s="29">
        <v>10</v>
      </c>
      <c r="W292" s="29">
        <v>70</v>
      </c>
      <c r="X292" s="29">
        <v>3</v>
      </c>
      <c r="Y292" s="29">
        <v>1</v>
      </c>
      <c r="Z292" s="29">
        <v>0</v>
      </c>
      <c r="AA292" s="29" t="s">
        <v>19161</v>
      </c>
      <c r="AB292" s="29">
        <v>0</v>
      </c>
      <c r="AC292" s="29" t="s">
        <v>8</v>
      </c>
      <c r="AD292" s="29" t="s">
        <v>8</v>
      </c>
      <c r="AE292" s="29" t="s">
        <v>8</v>
      </c>
      <c r="AF292" s="29" t="s">
        <v>8</v>
      </c>
      <c r="AG292" s="29" t="s">
        <v>8</v>
      </c>
      <c r="AH292" s="29" t="s">
        <v>8</v>
      </c>
      <c r="AI292" s="29" t="s">
        <v>8</v>
      </c>
      <c r="AJ292" s="29" t="s">
        <v>8</v>
      </c>
      <c r="AK292" s="29">
        <v>0</v>
      </c>
      <c r="AL292" s="29" t="s">
        <v>2000</v>
      </c>
      <c r="AM292" s="29" t="s">
        <v>5876</v>
      </c>
      <c r="AN292" s="29" t="s">
        <v>5877</v>
      </c>
      <c r="AO292" s="29" t="s">
        <v>5878</v>
      </c>
      <c r="AP292" s="29" t="s">
        <v>5879</v>
      </c>
    </row>
    <row r="293" spans="1:42" s="29" customFormat="1" x14ac:dyDescent="0.25">
      <c r="A293" s="29" t="s">
        <v>5880</v>
      </c>
      <c r="B293" s="29">
        <v>310410941179965</v>
      </c>
      <c r="C293" s="29">
        <v>8.9014103279411708E+19</v>
      </c>
      <c r="D293" s="29">
        <v>353118083625148</v>
      </c>
      <c r="E293" s="29">
        <v>9</v>
      </c>
      <c r="F293" s="29">
        <v>1283</v>
      </c>
      <c r="G293" s="29">
        <v>1283</v>
      </c>
      <c r="H293" s="29" t="s">
        <v>5881</v>
      </c>
      <c r="I293" s="29" t="s">
        <v>5882</v>
      </c>
      <c r="J293" s="29" t="s">
        <v>5883</v>
      </c>
      <c r="K293" s="29" t="s">
        <v>8</v>
      </c>
      <c r="L293" s="29" t="s">
        <v>8</v>
      </c>
      <c r="M293" s="29" t="s">
        <v>8</v>
      </c>
      <c r="N293" s="29">
        <v>7</v>
      </c>
      <c r="O293" s="29">
        <v>100</v>
      </c>
      <c r="P293" s="29">
        <v>700</v>
      </c>
      <c r="Q293" s="29">
        <v>3</v>
      </c>
      <c r="R293" s="29">
        <v>0</v>
      </c>
      <c r="S293" s="29">
        <v>1</v>
      </c>
      <c r="T293" s="29" t="s">
        <v>19161</v>
      </c>
      <c r="U293" s="29">
        <v>7</v>
      </c>
      <c r="V293" s="29">
        <v>10</v>
      </c>
      <c r="W293" s="29">
        <v>70</v>
      </c>
      <c r="X293" s="29">
        <v>3</v>
      </c>
      <c r="Y293" s="29">
        <v>0</v>
      </c>
      <c r="Z293" s="29">
        <v>0</v>
      </c>
      <c r="AA293" s="29" t="s">
        <v>19507</v>
      </c>
      <c r="AB293" s="29">
        <v>0</v>
      </c>
      <c r="AC293" s="29" t="s">
        <v>8</v>
      </c>
      <c r="AD293" s="29" t="s">
        <v>8</v>
      </c>
      <c r="AE293" s="29" t="s">
        <v>8</v>
      </c>
      <c r="AF293" s="29" t="s">
        <v>8</v>
      </c>
      <c r="AG293" s="29" t="s">
        <v>8</v>
      </c>
      <c r="AH293" s="29" t="s">
        <v>8</v>
      </c>
      <c r="AI293" s="29" t="s">
        <v>8</v>
      </c>
      <c r="AJ293" s="29" t="s">
        <v>8</v>
      </c>
      <c r="AK293" s="29">
        <v>0</v>
      </c>
      <c r="AL293" s="29" t="s">
        <v>2000</v>
      </c>
      <c r="AM293" s="29" t="s">
        <v>5884</v>
      </c>
      <c r="AN293" s="29" t="s">
        <v>5885</v>
      </c>
      <c r="AO293" s="29" t="s">
        <v>5886</v>
      </c>
      <c r="AP293" s="29" t="s">
        <v>5887</v>
      </c>
    </row>
    <row r="294" spans="1:42" s="29" customFormat="1" x14ac:dyDescent="0.25">
      <c r="A294" s="29" t="s">
        <v>5888</v>
      </c>
      <c r="B294" s="29">
        <v>310410941179965</v>
      </c>
      <c r="C294" s="29">
        <v>8.9014103279411708E+19</v>
      </c>
      <c r="D294" s="29">
        <v>353118083625148</v>
      </c>
      <c r="E294" s="29">
        <v>4</v>
      </c>
      <c r="F294" s="29">
        <v>1291</v>
      </c>
      <c r="G294" s="29">
        <v>1291</v>
      </c>
      <c r="H294" s="29" t="s">
        <v>5889</v>
      </c>
      <c r="I294" s="29" t="s">
        <v>5890</v>
      </c>
      <c r="J294" s="29" t="s">
        <v>5891</v>
      </c>
      <c r="K294" s="29" t="s">
        <v>8</v>
      </c>
      <c r="L294" s="29" t="s">
        <v>8</v>
      </c>
      <c r="M294" s="29" t="s">
        <v>8</v>
      </c>
      <c r="N294" s="29">
        <v>7</v>
      </c>
      <c r="O294" s="29">
        <v>10</v>
      </c>
      <c r="P294" s="29">
        <v>70</v>
      </c>
      <c r="Q294" s="29">
        <v>3</v>
      </c>
      <c r="R294" s="29">
        <v>41</v>
      </c>
      <c r="S294" s="29">
        <v>8</v>
      </c>
      <c r="T294" s="29" t="s">
        <v>19776</v>
      </c>
      <c r="U294" s="29">
        <v>7</v>
      </c>
      <c r="V294" s="29">
        <v>1</v>
      </c>
      <c r="W294" s="29">
        <v>7</v>
      </c>
      <c r="X294" s="29">
        <v>3</v>
      </c>
      <c r="Y294" s="29">
        <v>9</v>
      </c>
      <c r="Z294" s="29">
        <v>1</v>
      </c>
      <c r="AA294" s="29" t="s">
        <v>19523</v>
      </c>
      <c r="AB294" s="29">
        <v>1</v>
      </c>
      <c r="AC294" s="29">
        <v>6</v>
      </c>
      <c r="AD294" s="29">
        <v>1</v>
      </c>
      <c r="AE294" s="29">
        <v>6</v>
      </c>
      <c r="AF294" s="29">
        <v>3</v>
      </c>
      <c r="AG294" s="29">
        <v>1</v>
      </c>
      <c r="AH294" s="29">
        <v>0</v>
      </c>
      <c r="AI294" s="29" t="s">
        <v>19161</v>
      </c>
      <c r="AJ294" s="29" t="s">
        <v>8</v>
      </c>
      <c r="AK294" s="29">
        <v>0</v>
      </c>
      <c r="AL294" s="29" t="s">
        <v>2000</v>
      </c>
      <c r="AM294" s="29" t="s">
        <v>5892</v>
      </c>
      <c r="AN294" s="29" t="s">
        <v>5893</v>
      </c>
      <c r="AO294" s="29" t="s">
        <v>5894</v>
      </c>
      <c r="AP294" s="29" t="s">
        <v>5895</v>
      </c>
    </row>
    <row r="295" spans="1:42" s="29" customFormat="1" x14ac:dyDescent="0.25">
      <c r="A295" s="29" t="s">
        <v>5896</v>
      </c>
      <c r="B295" s="29">
        <v>310410941179965</v>
      </c>
      <c r="C295" s="29">
        <v>8.9014103279411708E+19</v>
      </c>
      <c r="D295" s="29">
        <v>353118083625148</v>
      </c>
      <c r="E295" s="29">
        <v>4</v>
      </c>
      <c r="F295" s="29">
        <v>1290</v>
      </c>
      <c r="G295" s="29">
        <v>1290</v>
      </c>
      <c r="H295" s="29" t="s">
        <v>5897</v>
      </c>
      <c r="I295" s="29" t="s">
        <v>5898</v>
      </c>
      <c r="J295" s="29" t="s">
        <v>5899</v>
      </c>
      <c r="K295" s="29" t="s">
        <v>8</v>
      </c>
      <c r="L295" s="29" t="s">
        <v>8</v>
      </c>
      <c r="M295" s="29" t="s">
        <v>8</v>
      </c>
      <c r="N295" s="29">
        <v>7</v>
      </c>
      <c r="O295" s="29">
        <v>10</v>
      </c>
      <c r="P295" s="29">
        <v>70</v>
      </c>
      <c r="Q295" s="29">
        <v>3</v>
      </c>
      <c r="R295" s="29">
        <v>49</v>
      </c>
      <c r="S295" s="29">
        <v>39</v>
      </c>
      <c r="T295" s="29" t="s">
        <v>19562</v>
      </c>
      <c r="U295" s="29">
        <v>7</v>
      </c>
      <c r="V295" s="29">
        <v>1</v>
      </c>
      <c r="W295" s="29">
        <v>7</v>
      </c>
      <c r="X295" s="29">
        <v>3</v>
      </c>
      <c r="Y295" s="29">
        <v>44</v>
      </c>
      <c r="Z295" s="29">
        <v>8</v>
      </c>
      <c r="AA295" s="29" t="s">
        <v>19777</v>
      </c>
      <c r="AB295" s="29">
        <v>1</v>
      </c>
      <c r="AC295" s="29">
        <v>6</v>
      </c>
      <c r="AD295" s="29">
        <v>1</v>
      </c>
      <c r="AE295" s="29">
        <v>6</v>
      </c>
      <c r="AF295" s="29">
        <v>3</v>
      </c>
      <c r="AG295" s="29">
        <v>5</v>
      </c>
      <c r="AH295" s="29">
        <v>1</v>
      </c>
      <c r="AI295" s="29" t="s">
        <v>19515</v>
      </c>
      <c r="AJ295" s="29" t="s">
        <v>8</v>
      </c>
      <c r="AK295" s="29">
        <v>0</v>
      </c>
      <c r="AL295" s="29" t="s">
        <v>2000</v>
      </c>
      <c r="AM295" s="29" t="s">
        <v>5900</v>
      </c>
      <c r="AN295" s="29" t="s">
        <v>5901</v>
      </c>
      <c r="AO295" s="29" t="s">
        <v>5902</v>
      </c>
      <c r="AP295" s="29" t="s">
        <v>5903</v>
      </c>
    </row>
    <row r="296" spans="1:42" s="29" customFormat="1" x14ac:dyDescent="0.25">
      <c r="A296" s="29" t="s">
        <v>5904</v>
      </c>
      <c r="B296" s="29">
        <v>310410941179965</v>
      </c>
      <c r="C296" s="29">
        <v>8.9014103279411708E+19</v>
      </c>
      <c r="D296" s="29">
        <v>353118083625148</v>
      </c>
      <c r="E296" s="29">
        <v>4</v>
      </c>
      <c r="F296" s="29">
        <v>1289</v>
      </c>
      <c r="G296" s="29">
        <v>1289</v>
      </c>
      <c r="H296" s="29" t="s">
        <v>5905</v>
      </c>
      <c r="I296" s="29" t="s">
        <v>5906</v>
      </c>
      <c r="J296" s="29" t="s">
        <v>5907</v>
      </c>
      <c r="K296" s="29" t="s">
        <v>8</v>
      </c>
      <c r="L296" s="29" t="s">
        <v>8</v>
      </c>
      <c r="M296" s="29" t="s">
        <v>8</v>
      </c>
      <c r="N296" s="29">
        <v>7</v>
      </c>
      <c r="O296" s="29">
        <v>10</v>
      </c>
      <c r="P296" s="29">
        <v>70</v>
      </c>
      <c r="Q296" s="29">
        <v>3</v>
      </c>
      <c r="R296" s="29">
        <v>25</v>
      </c>
      <c r="S296" s="29">
        <v>5</v>
      </c>
      <c r="T296" s="29" t="s">
        <v>19778</v>
      </c>
      <c r="U296" s="29">
        <v>7</v>
      </c>
      <c r="V296" s="29">
        <v>1</v>
      </c>
      <c r="W296" s="29">
        <v>7</v>
      </c>
      <c r="X296" s="29">
        <v>3</v>
      </c>
      <c r="Y296" s="29">
        <v>4</v>
      </c>
      <c r="Z296" s="29">
        <v>0</v>
      </c>
      <c r="AA296" s="29" t="s">
        <v>19520</v>
      </c>
      <c r="AB296" s="29">
        <v>1</v>
      </c>
      <c r="AC296" s="29">
        <v>6</v>
      </c>
      <c r="AD296" s="29">
        <v>1</v>
      </c>
      <c r="AE296" s="29">
        <v>6</v>
      </c>
      <c r="AF296" s="29">
        <v>3</v>
      </c>
      <c r="AG296" s="29">
        <v>0</v>
      </c>
      <c r="AH296" s="29">
        <v>0</v>
      </c>
      <c r="AI296" s="29" t="s">
        <v>19507</v>
      </c>
      <c r="AJ296" s="29" t="s">
        <v>8</v>
      </c>
      <c r="AK296" s="29">
        <v>0</v>
      </c>
      <c r="AL296" s="29" t="s">
        <v>2000</v>
      </c>
      <c r="AM296" s="29" t="s">
        <v>5908</v>
      </c>
      <c r="AN296" s="29" t="s">
        <v>5909</v>
      </c>
      <c r="AO296" s="29" t="s">
        <v>5910</v>
      </c>
      <c r="AP296" s="29" t="s">
        <v>5911</v>
      </c>
    </row>
    <row r="297" spans="1:42" s="29" customFormat="1" x14ac:dyDescent="0.25">
      <c r="A297" s="29" t="s">
        <v>5912</v>
      </c>
      <c r="B297" s="29">
        <v>310410941179965</v>
      </c>
      <c r="C297" s="29">
        <v>8.9014103279411708E+19</v>
      </c>
      <c r="D297" s="29">
        <v>353118083625148</v>
      </c>
      <c r="E297" s="29">
        <v>3</v>
      </c>
      <c r="F297" s="29">
        <v>1272</v>
      </c>
      <c r="G297" s="29">
        <v>1272</v>
      </c>
      <c r="H297" s="29" t="s">
        <v>5913</v>
      </c>
      <c r="I297" s="29" t="s">
        <v>5914</v>
      </c>
      <c r="J297" s="29" t="s">
        <v>5915</v>
      </c>
      <c r="K297" s="29" t="s">
        <v>8</v>
      </c>
      <c r="L297" s="29" t="s">
        <v>8</v>
      </c>
      <c r="M297" s="29" t="s">
        <v>8</v>
      </c>
      <c r="N297" s="29">
        <v>7</v>
      </c>
      <c r="O297" s="29">
        <v>100</v>
      </c>
      <c r="P297" s="29">
        <v>700</v>
      </c>
      <c r="Q297" s="29">
        <v>3</v>
      </c>
      <c r="R297" s="29">
        <v>48</v>
      </c>
      <c r="S297" s="29">
        <v>20</v>
      </c>
      <c r="T297" s="29" t="s">
        <v>19779</v>
      </c>
      <c r="U297" s="29">
        <v>7</v>
      </c>
      <c r="V297" s="29">
        <v>10</v>
      </c>
      <c r="W297" s="29">
        <v>70</v>
      </c>
      <c r="X297" s="29">
        <v>3</v>
      </c>
      <c r="Y297" s="29">
        <v>12</v>
      </c>
      <c r="Z297" s="29">
        <v>2</v>
      </c>
      <c r="AA297" s="29" t="s">
        <v>19780</v>
      </c>
      <c r="AB297" s="29">
        <v>0</v>
      </c>
      <c r="AC297" s="29" t="s">
        <v>8</v>
      </c>
      <c r="AD297" s="29" t="s">
        <v>8</v>
      </c>
      <c r="AE297" s="29" t="s">
        <v>8</v>
      </c>
      <c r="AF297" s="29" t="s">
        <v>8</v>
      </c>
      <c r="AG297" s="29" t="s">
        <v>8</v>
      </c>
      <c r="AH297" s="29" t="s">
        <v>8</v>
      </c>
      <c r="AI297" s="29" t="s">
        <v>8</v>
      </c>
      <c r="AJ297" s="29" t="s">
        <v>8</v>
      </c>
      <c r="AK297" s="29">
        <v>0</v>
      </c>
      <c r="AL297" s="29" t="s">
        <v>2000</v>
      </c>
      <c r="AM297" s="29" t="s">
        <v>5916</v>
      </c>
      <c r="AN297" s="29" t="s">
        <v>5917</v>
      </c>
      <c r="AO297" s="29" t="s">
        <v>5918</v>
      </c>
      <c r="AP297" s="29" t="s">
        <v>5919</v>
      </c>
    </row>
    <row r="298" spans="1:42" s="29" customFormat="1" x14ac:dyDescent="0.25">
      <c r="A298" s="29" t="s">
        <v>5920</v>
      </c>
      <c r="B298" s="29">
        <v>310410941179965</v>
      </c>
      <c r="C298" s="29">
        <v>8.9014103279411708E+19</v>
      </c>
      <c r="D298" s="29">
        <v>353118083625148</v>
      </c>
      <c r="E298" s="29">
        <v>3</v>
      </c>
      <c r="F298" s="29">
        <v>1273</v>
      </c>
      <c r="G298" s="29">
        <v>1273</v>
      </c>
      <c r="H298" s="29" t="s">
        <v>5921</v>
      </c>
      <c r="I298" s="29" t="s">
        <v>5922</v>
      </c>
      <c r="J298" s="29" t="s">
        <v>5923</v>
      </c>
      <c r="K298" s="29" t="s">
        <v>8</v>
      </c>
      <c r="L298" s="29" t="s">
        <v>8</v>
      </c>
      <c r="M298" s="29" t="s">
        <v>8</v>
      </c>
      <c r="N298" s="29">
        <v>7</v>
      </c>
      <c r="O298" s="29">
        <v>100</v>
      </c>
      <c r="P298" s="29">
        <v>700</v>
      </c>
      <c r="Q298" s="29">
        <v>3</v>
      </c>
      <c r="R298" s="29">
        <v>49</v>
      </c>
      <c r="S298" s="29">
        <v>14</v>
      </c>
      <c r="T298" s="29" t="s">
        <v>19781</v>
      </c>
      <c r="U298" s="29">
        <v>7</v>
      </c>
      <c r="V298" s="29">
        <v>10</v>
      </c>
      <c r="W298" s="29">
        <v>70</v>
      </c>
      <c r="X298" s="29">
        <v>3</v>
      </c>
      <c r="Y298" s="29">
        <v>34</v>
      </c>
      <c r="Z298" s="29">
        <v>3</v>
      </c>
      <c r="AA298" s="29" t="s">
        <v>19782</v>
      </c>
      <c r="AB298" s="29">
        <v>0</v>
      </c>
      <c r="AC298" s="29" t="s">
        <v>8</v>
      </c>
      <c r="AD298" s="29" t="s">
        <v>8</v>
      </c>
      <c r="AE298" s="29" t="s">
        <v>8</v>
      </c>
      <c r="AF298" s="29" t="s">
        <v>8</v>
      </c>
      <c r="AG298" s="29" t="s">
        <v>8</v>
      </c>
      <c r="AH298" s="29" t="s">
        <v>8</v>
      </c>
      <c r="AI298" s="29" t="s">
        <v>8</v>
      </c>
      <c r="AJ298" s="29" t="s">
        <v>8</v>
      </c>
      <c r="AK298" s="29">
        <v>0</v>
      </c>
      <c r="AL298" s="29" t="s">
        <v>2000</v>
      </c>
      <c r="AM298" s="29" t="s">
        <v>5924</v>
      </c>
      <c r="AN298" s="29" t="s">
        <v>5925</v>
      </c>
      <c r="AO298" s="29" t="s">
        <v>5926</v>
      </c>
      <c r="AP298" s="29" t="s">
        <v>5927</v>
      </c>
    </row>
    <row r="299" spans="1:42" s="29" customFormat="1" x14ac:dyDescent="0.25">
      <c r="A299" s="29" t="s">
        <v>5928</v>
      </c>
      <c r="B299" s="29">
        <v>310410941179965</v>
      </c>
      <c r="C299" s="29">
        <v>8.9014103279411708E+19</v>
      </c>
      <c r="D299" s="29">
        <v>353118083625148</v>
      </c>
      <c r="E299" s="29">
        <v>6</v>
      </c>
      <c r="F299" s="29">
        <v>1285</v>
      </c>
      <c r="G299" s="29">
        <v>1285</v>
      </c>
      <c r="H299" s="29" t="s">
        <v>5929</v>
      </c>
      <c r="I299" s="29" t="s">
        <v>5930</v>
      </c>
      <c r="J299" s="29" t="s">
        <v>5931</v>
      </c>
      <c r="K299" s="29" t="s">
        <v>8</v>
      </c>
      <c r="L299" s="29" t="s">
        <v>8</v>
      </c>
      <c r="M299" s="29" t="s">
        <v>8</v>
      </c>
      <c r="N299" s="29">
        <v>7</v>
      </c>
      <c r="O299" s="29">
        <v>10</v>
      </c>
      <c r="P299" s="29">
        <v>70</v>
      </c>
      <c r="Q299" s="29">
        <v>3</v>
      </c>
      <c r="R299" s="29">
        <v>0</v>
      </c>
      <c r="S299" s="29">
        <v>0</v>
      </c>
      <c r="T299" s="29" t="s">
        <v>19507</v>
      </c>
      <c r="U299" s="29">
        <v>6</v>
      </c>
      <c r="V299" s="29">
        <v>1</v>
      </c>
      <c r="W299" s="29">
        <v>6</v>
      </c>
      <c r="X299" s="29">
        <v>3</v>
      </c>
      <c r="Y299" s="29">
        <v>0</v>
      </c>
      <c r="Z299" s="29">
        <v>0</v>
      </c>
      <c r="AA299" s="29" t="s">
        <v>19507</v>
      </c>
      <c r="AB299" s="29">
        <v>0</v>
      </c>
      <c r="AC299" s="29" t="s">
        <v>8</v>
      </c>
      <c r="AD299" s="29" t="s">
        <v>8</v>
      </c>
      <c r="AE299" s="29" t="s">
        <v>8</v>
      </c>
      <c r="AF299" s="29" t="s">
        <v>8</v>
      </c>
      <c r="AG299" s="29" t="s">
        <v>8</v>
      </c>
      <c r="AH299" s="29" t="s">
        <v>8</v>
      </c>
      <c r="AI299" s="29" t="s">
        <v>8</v>
      </c>
      <c r="AJ299" s="29" t="s">
        <v>8</v>
      </c>
      <c r="AK299" s="29">
        <v>0</v>
      </c>
      <c r="AL299" s="29" t="s">
        <v>2000</v>
      </c>
      <c r="AM299" s="29" t="s">
        <v>5932</v>
      </c>
      <c r="AN299" s="29" t="s">
        <v>5933</v>
      </c>
      <c r="AO299" s="29" t="s">
        <v>5934</v>
      </c>
      <c r="AP299" s="29" t="s">
        <v>5935</v>
      </c>
    </row>
    <row r="300" spans="1:42" s="29" customFormat="1" x14ac:dyDescent="0.25">
      <c r="A300" s="29" t="s">
        <v>5936</v>
      </c>
      <c r="B300" s="29">
        <v>310410941179965</v>
      </c>
      <c r="C300" s="29">
        <v>8.9014103279411708E+19</v>
      </c>
      <c r="D300" s="29">
        <v>353118083625148</v>
      </c>
      <c r="E300" s="29">
        <v>7</v>
      </c>
      <c r="F300" s="29">
        <v>1287</v>
      </c>
      <c r="G300" s="29">
        <v>1287</v>
      </c>
      <c r="H300" s="29" t="s">
        <v>5937</v>
      </c>
      <c r="I300" s="29" t="s">
        <v>5938</v>
      </c>
      <c r="J300" s="29" t="s">
        <v>5939</v>
      </c>
      <c r="K300" s="29" t="s">
        <v>8</v>
      </c>
      <c r="L300" s="29" t="s">
        <v>8</v>
      </c>
      <c r="M300" s="29" t="s">
        <v>19571</v>
      </c>
      <c r="N300" s="29">
        <v>7</v>
      </c>
      <c r="O300" s="29">
        <v>1</v>
      </c>
      <c r="P300" s="29">
        <v>7</v>
      </c>
      <c r="Q300" s="29">
        <v>3</v>
      </c>
      <c r="R300" s="29">
        <v>32</v>
      </c>
      <c r="S300" s="29">
        <v>2</v>
      </c>
      <c r="T300" s="29" t="s">
        <v>19783</v>
      </c>
      <c r="U300" s="29">
        <v>6</v>
      </c>
      <c r="V300" s="29">
        <v>1</v>
      </c>
      <c r="W300" s="29">
        <v>6</v>
      </c>
      <c r="X300" s="29">
        <v>3</v>
      </c>
      <c r="Y300" s="29">
        <v>6</v>
      </c>
      <c r="Z300" s="29">
        <v>0</v>
      </c>
      <c r="AA300" s="29" t="s">
        <v>19515</v>
      </c>
      <c r="AB300" s="29">
        <v>1</v>
      </c>
      <c r="AC300" s="29">
        <v>5</v>
      </c>
      <c r="AD300" s="29">
        <v>1</v>
      </c>
      <c r="AE300" s="29">
        <v>5</v>
      </c>
      <c r="AF300" s="29">
        <v>3</v>
      </c>
      <c r="AG300" s="29">
        <v>0</v>
      </c>
      <c r="AH300" s="29">
        <v>0</v>
      </c>
      <c r="AI300" s="29" t="s">
        <v>19507</v>
      </c>
      <c r="AJ300" s="29" t="s">
        <v>8</v>
      </c>
      <c r="AK300" s="29">
        <v>0</v>
      </c>
      <c r="AL300" s="29" t="s">
        <v>2000</v>
      </c>
      <c r="AM300" s="29" t="s">
        <v>5940</v>
      </c>
      <c r="AN300" s="29" t="s">
        <v>5941</v>
      </c>
      <c r="AO300" s="41" t="s">
        <v>5942</v>
      </c>
      <c r="AP300" s="29" t="s">
        <v>5943</v>
      </c>
    </row>
    <row r="301" spans="1:42" s="29" customFormat="1" x14ac:dyDescent="0.25">
      <c r="A301" s="29" t="s">
        <v>5944</v>
      </c>
      <c r="B301" s="29">
        <v>310410928944346</v>
      </c>
      <c r="C301" s="29">
        <v>8.9014103279289401E+19</v>
      </c>
      <c r="D301" s="29">
        <v>353118081565833</v>
      </c>
      <c r="E301" s="29">
        <v>9</v>
      </c>
      <c r="F301" s="29">
        <v>1333</v>
      </c>
      <c r="G301" s="29">
        <v>1333</v>
      </c>
      <c r="H301" s="29" t="s">
        <v>5945</v>
      </c>
      <c r="I301" s="29" t="s">
        <v>5946</v>
      </c>
      <c r="J301" s="29" t="s">
        <v>5947</v>
      </c>
      <c r="K301" s="29" t="s">
        <v>8</v>
      </c>
      <c r="L301" s="29" t="s">
        <v>8</v>
      </c>
      <c r="M301" s="29" t="s">
        <v>8</v>
      </c>
      <c r="N301" s="29">
        <v>7</v>
      </c>
      <c r="O301" s="29">
        <v>100</v>
      </c>
      <c r="P301" s="29">
        <v>700</v>
      </c>
      <c r="Q301" s="29">
        <v>3</v>
      </c>
      <c r="R301" s="29">
        <v>0</v>
      </c>
      <c r="S301" s="29">
        <v>0</v>
      </c>
      <c r="T301" s="29" t="s">
        <v>19507</v>
      </c>
      <c r="U301" s="29">
        <v>7</v>
      </c>
      <c r="V301" s="29">
        <v>10</v>
      </c>
      <c r="W301" s="29">
        <v>70</v>
      </c>
      <c r="X301" s="29">
        <v>3</v>
      </c>
      <c r="Y301" s="29">
        <v>0</v>
      </c>
      <c r="Z301" s="29">
        <v>0</v>
      </c>
      <c r="AA301" s="29" t="s">
        <v>19507</v>
      </c>
      <c r="AB301" s="29">
        <v>0</v>
      </c>
      <c r="AC301" s="29" t="s">
        <v>8</v>
      </c>
      <c r="AD301" s="29" t="s">
        <v>8</v>
      </c>
      <c r="AE301" s="29" t="s">
        <v>8</v>
      </c>
      <c r="AF301" s="29" t="s">
        <v>8</v>
      </c>
      <c r="AG301" s="29" t="s">
        <v>8</v>
      </c>
      <c r="AH301" s="29" t="s">
        <v>8</v>
      </c>
      <c r="AI301" s="29" t="s">
        <v>8</v>
      </c>
      <c r="AJ301" s="29" t="s">
        <v>8</v>
      </c>
      <c r="AK301" s="29">
        <v>0</v>
      </c>
      <c r="AL301" s="29" t="s">
        <v>2009</v>
      </c>
      <c r="AM301" s="29" t="s">
        <v>5948</v>
      </c>
      <c r="AN301" s="29" t="s">
        <v>5949</v>
      </c>
      <c r="AO301" s="29" t="s">
        <v>5950</v>
      </c>
      <c r="AP301" s="29" t="s">
        <v>5951</v>
      </c>
    </row>
    <row r="302" spans="1:42" s="29" customFormat="1" x14ac:dyDescent="0.25">
      <c r="A302" s="29" t="s">
        <v>5952</v>
      </c>
      <c r="B302" s="29">
        <v>310410928944346</v>
      </c>
      <c r="C302" s="29">
        <v>8.9014103279289401E+19</v>
      </c>
      <c r="D302" s="29">
        <v>353118081565833</v>
      </c>
      <c r="E302" s="29">
        <v>9</v>
      </c>
      <c r="F302" s="29">
        <v>1332</v>
      </c>
      <c r="G302" s="29">
        <v>1332</v>
      </c>
      <c r="H302" s="29" t="s">
        <v>5953</v>
      </c>
      <c r="I302" s="29" t="s">
        <v>5954</v>
      </c>
      <c r="J302" s="29" t="s">
        <v>5955</v>
      </c>
      <c r="K302" s="29" t="s">
        <v>8</v>
      </c>
      <c r="L302" s="29" t="s">
        <v>8</v>
      </c>
      <c r="M302" s="29" t="s">
        <v>8</v>
      </c>
      <c r="N302" s="29">
        <v>7</v>
      </c>
      <c r="O302" s="29">
        <v>100</v>
      </c>
      <c r="P302" s="29">
        <v>700</v>
      </c>
      <c r="Q302" s="29">
        <v>3</v>
      </c>
      <c r="R302" s="29">
        <v>2</v>
      </c>
      <c r="S302" s="29">
        <v>0</v>
      </c>
      <c r="T302" s="29" t="s">
        <v>19527</v>
      </c>
      <c r="U302" s="29">
        <v>7</v>
      </c>
      <c r="V302" s="29">
        <v>10</v>
      </c>
      <c r="W302" s="29">
        <v>70</v>
      </c>
      <c r="X302" s="29">
        <v>3</v>
      </c>
      <c r="Y302" s="29">
        <v>0</v>
      </c>
      <c r="Z302" s="29">
        <v>0</v>
      </c>
      <c r="AA302" s="29" t="s">
        <v>19507</v>
      </c>
      <c r="AB302" s="29">
        <v>0</v>
      </c>
      <c r="AC302" s="29" t="s">
        <v>8</v>
      </c>
      <c r="AD302" s="29" t="s">
        <v>8</v>
      </c>
      <c r="AE302" s="29" t="s">
        <v>8</v>
      </c>
      <c r="AF302" s="29" t="s">
        <v>8</v>
      </c>
      <c r="AG302" s="29" t="s">
        <v>8</v>
      </c>
      <c r="AH302" s="29" t="s">
        <v>8</v>
      </c>
      <c r="AI302" s="29" t="s">
        <v>8</v>
      </c>
      <c r="AJ302" s="29" t="s">
        <v>8</v>
      </c>
      <c r="AK302" s="29">
        <v>0</v>
      </c>
      <c r="AL302" s="29" t="s">
        <v>2009</v>
      </c>
      <c r="AM302" s="29" t="s">
        <v>5956</v>
      </c>
      <c r="AN302" s="29" t="s">
        <v>5957</v>
      </c>
      <c r="AO302" s="29" t="s">
        <v>5958</v>
      </c>
      <c r="AP302" s="29" t="s">
        <v>5959</v>
      </c>
    </row>
    <row r="303" spans="1:42" s="29" customFormat="1" x14ac:dyDescent="0.25">
      <c r="A303" s="29" t="s">
        <v>5960</v>
      </c>
      <c r="B303" s="29">
        <v>310410928944346</v>
      </c>
      <c r="C303" s="29">
        <v>8.9014103279289401E+19</v>
      </c>
      <c r="D303" s="29">
        <v>353118081565833</v>
      </c>
      <c r="E303" s="29">
        <v>9</v>
      </c>
      <c r="F303" s="29">
        <v>1334</v>
      </c>
      <c r="G303" s="29">
        <v>1334</v>
      </c>
      <c r="H303" s="29" t="s">
        <v>5961</v>
      </c>
      <c r="I303" s="29" t="s">
        <v>5962</v>
      </c>
      <c r="J303" s="29" t="s">
        <v>5963</v>
      </c>
      <c r="K303" s="29" t="s">
        <v>8</v>
      </c>
      <c r="L303" s="29" t="s">
        <v>8</v>
      </c>
      <c r="M303" s="29" t="s">
        <v>8</v>
      </c>
      <c r="N303" s="29">
        <v>7</v>
      </c>
      <c r="O303" s="29">
        <v>100</v>
      </c>
      <c r="P303" s="29">
        <v>700</v>
      </c>
      <c r="Q303" s="29">
        <v>3</v>
      </c>
      <c r="R303" s="29">
        <v>22</v>
      </c>
      <c r="S303" s="29">
        <v>3</v>
      </c>
      <c r="T303" s="29" t="s">
        <v>19583</v>
      </c>
      <c r="U303" s="29">
        <v>7</v>
      </c>
      <c r="V303" s="29">
        <v>10</v>
      </c>
      <c r="W303" s="29">
        <v>70</v>
      </c>
      <c r="X303" s="29">
        <v>3</v>
      </c>
      <c r="Y303" s="29">
        <v>1</v>
      </c>
      <c r="Z303" s="29">
        <v>0</v>
      </c>
      <c r="AA303" s="29" t="s">
        <v>19161</v>
      </c>
      <c r="AB303" s="29">
        <v>0</v>
      </c>
      <c r="AC303" s="29" t="s">
        <v>8</v>
      </c>
      <c r="AD303" s="29" t="s">
        <v>8</v>
      </c>
      <c r="AE303" s="29" t="s">
        <v>8</v>
      </c>
      <c r="AF303" s="29" t="s">
        <v>8</v>
      </c>
      <c r="AG303" s="29" t="s">
        <v>8</v>
      </c>
      <c r="AH303" s="29" t="s">
        <v>8</v>
      </c>
      <c r="AI303" s="29" t="s">
        <v>8</v>
      </c>
      <c r="AJ303" s="29" t="s">
        <v>8</v>
      </c>
      <c r="AK303" s="29">
        <v>0</v>
      </c>
      <c r="AL303" s="29" t="s">
        <v>2009</v>
      </c>
      <c r="AM303" s="29" t="s">
        <v>5964</v>
      </c>
      <c r="AN303" s="29" t="s">
        <v>5965</v>
      </c>
      <c r="AO303" s="29" t="s">
        <v>5966</v>
      </c>
      <c r="AP303" s="29" t="s">
        <v>5967</v>
      </c>
    </row>
    <row r="304" spans="1:42" s="29" customFormat="1" x14ac:dyDescent="0.25">
      <c r="A304" s="29" t="s">
        <v>5968</v>
      </c>
      <c r="B304" s="29">
        <v>310410941179965</v>
      </c>
      <c r="C304" s="29">
        <v>8.9014103279411708E+19</v>
      </c>
      <c r="D304" s="29">
        <v>353118083625148</v>
      </c>
      <c r="E304" s="29">
        <v>6</v>
      </c>
      <c r="F304" s="29">
        <v>1310</v>
      </c>
      <c r="G304" s="29">
        <v>1310</v>
      </c>
      <c r="H304" s="29" t="s">
        <v>5969</v>
      </c>
      <c r="I304" s="29" t="s">
        <v>5970</v>
      </c>
      <c r="J304" s="29" t="s">
        <v>5971</v>
      </c>
      <c r="K304" s="29" t="s">
        <v>8</v>
      </c>
      <c r="L304" s="29" t="s">
        <v>8</v>
      </c>
      <c r="M304" s="29" t="s">
        <v>8</v>
      </c>
      <c r="N304" s="29">
        <v>7</v>
      </c>
      <c r="O304" s="29">
        <v>10</v>
      </c>
      <c r="P304" s="29">
        <v>70</v>
      </c>
      <c r="Q304" s="29">
        <v>3</v>
      </c>
      <c r="R304" s="29">
        <v>0</v>
      </c>
      <c r="S304" s="29">
        <v>0</v>
      </c>
      <c r="T304" s="29" t="s">
        <v>19507</v>
      </c>
      <c r="U304" s="29">
        <v>6</v>
      </c>
      <c r="V304" s="29">
        <v>1</v>
      </c>
      <c r="W304" s="29">
        <v>6</v>
      </c>
      <c r="X304" s="29">
        <v>3</v>
      </c>
      <c r="Y304" s="29">
        <v>0</v>
      </c>
      <c r="Z304" s="29">
        <v>0</v>
      </c>
      <c r="AA304" s="29" t="s">
        <v>19507</v>
      </c>
      <c r="AB304" s="29">
        <v>0</v>
      </c>
      <c r="AC304" s="29" t="s">
        <v>8</v>
      </c>
      <c r="AD304" s="29" t="s">
        <v>8</v>
      </c>
      <c r="AE304" s="29" t="s">
        <v>8</v>
      </c>
      <c r="AF304" s="29" t="s">
        <v>8</v>
      </c>
      <c r="AG304" s="29" t="s">
        <v>8</v>
      </c>
      <c r="AH304" s="29" t="s">
        <v>8</v>
      </c>
      <c r="AI304" s="29" t="s">
        <v>8</v>
      </c>
      <c r="AJ304" s="29" t="s">
        <v>8</v>
      </c>
      <c r="AK304" s="29">
        <v>0</v>
      </c>
      <c r="AL304" s="29" t="s">
        <v>2009</v>
      </c>
      <c r="AM304" s="29" t="s">
        <v>5972</v>
      </c>
      <c r="AN304" s="29" t="s">
        <v>5973</v>
      </c>
      <c r="AO304" s="29" t="s">
        <v>5974</v>
      </c>
      <c r="AP304" s="29" t="s">
        <v>5967</v>
      </c>
    </row>
    <row r="305" spans="1:42" s="29" customFormat="1" x14ac:dyDescent="0.25">
      <c r="A305" s="29" t="s">
        <v>5975</v>
      </c>
      <c r="B305" s="29">
        <v>310410941179965</v>
      </c>
      <c r="C305" s="29">
        <v>8.9014103279411708E+19</v>
      </c>
      <c r="D305" s="29">
        <v>353118083625148</v>
      </c>
      <c r="E305" s="29">
        <v>6</v>
      </c>
      <c r="F305" s="29">
        <v>1309</v>
      </c>
      <c r="G305" s="29">
        <v>1309</v>
      </c>
      <c r="H305" s="29" t="s">
        <v>5976</v>
      </c>
      <c r="I305" s="29" t="s">
        <v>5977</v>
      </c>
      <c r="J305" s="29" t="s">
        <v>5978</v>
      </c>
      <c r="K305" s="29" t="s">
        <v>8</v>
      </c>
      <c r="L305" s="29" t="s">
        <v>8</v>
      </c>
      <c r="M305" s="29" t="s">
        <v>8</v>
      </c>
      <c r="N305" s="29">
        <v>7</v>
      </c>
      <c r="O305" s="29">
        <v>10</v>
      </c>
      <c r="P305" s="29">
        <v>70</v>
      </c>
      <c r="Q305" s="29">
        <v>3</v>
      </c>
      <c r="R305" s="29">
        <v>0</v>
      </c>
      <c r="S305" s="29">
        <v>0</v>
      </c>
      <c r="T305" s="29" t="s">
        <v>19507</v>
      </c>
      <c r="U305" s="29">
        <v>6</v>
      </c>
      <c r="V305" s="29">
        <v>1</v>
      </c>
      <c r="W305" s="29">
        <v>6</v>
      </c>
      <c r="X305" s="29">
        <v>3</v>
      </c>
      <c r="Y305" s="29">
        <v>0</v>
      </c>
      <c r="Z305" s="29">
        <v>0</v>
      </c>
      <c r="AA305" s="29" t="s">
        <v>19507</v>
      </c>
      <c r="AB305" s="29">
        <v>0</v>
      </c>
      <c r="AC305" s="29" t="s">
        <v>8</v>
      </c>
      <c r="AD305" s="29" t="s">
        <v>8</v>
      </c>
      <c r="AE305" s="29" t="s">
        <v>8</v>
      </c>
      <c r="AF305" s="29" t="s">
        <v>8</v>
      </c>
      <c r="AG305" s="29" t="s">
        <v>8</v>
      </c>
      <c r="AH305" s="29" t="s">
        <v>8</v>
      </c>
      <c r="AI305" s="29" t="s">
        <v>8</v>
      </c>
      <c r="AJ305" s="29" t="s">
        <v>8</v>
      </c>
      <c r="AK305" s="29">
        <v>0</v>
      </c>
      <c r="AL305" s="29" t="s">
        <v>2009</v>
      </c>
      <c r="AM305" s="29" t="s">
        <v>5979</v>
      </c>
      <c r="AN305" s="29" t="s">
        <v>5980</v>
      </c>
      <c r="AO305" s="29" t="s">
        <v>5981</v>
      </c>
      <c r="AP305" s="29" t="s">
        <v>5982</v>
      </c>
    </row>
    <row r="306" spans="1:42" s="29" customFormat="1" x14ac:dyDescent="0.25">
      <c r="A306" s="29" t="s">
        <v>5983</v>
      </c>
      <c r="B306" s="29">
        <v>310410928944346</v>
      </c>
      <c r="C306" s="29">
        <v>8.9014103279289401E+19</v>
      </c>
      <c r="D306" s="29">
        <v>353118081565833</v>
      </c>
      <c r="E306" s="29">
        <v>7</v>
      </c>
      <c r="F306" s="29">
        <v>1321</v>
      </c>
      <c r="G306" s="29">
        <v>1321</v>
      </c>
      <c r="H306" s="29" t="s">
        <v>5984</v>
      </c>
      <c r="I306" s="29" t="s">
        <v>5985</v>
      </c>
      <c r="J306" s="29" t="s">
        <v>5986</v>
      </c>
      <c r="K306" s="29" t="s">
        <v>8</v>
      </c>
      <c r="L306" s="29" t="s">
        <v>8</v>
      </c>
      <c r="M306" s="29" t="s">
        <v>19784</v>
      </c>
      <c r="N306" s="29">
        <v>7</v>
      </c>
      <c r="O306" s="29">
        <v>1</v>
      </c>
      <c r="P306" s="29">
        <v>7</v>
      </c>
      <c r="Q306" s="29">
        <v>3</v>
      </c>
      <c r="R306" s="29">
        <v>48</v>
      </c>
      <c r="S306" s="29">
        <v>17</v>
      </c>
      <c r="T306" s="29" t="s">
        <v>19785</v>
      </c>
      <c r="U306" s="29">
        <v>6</v>
      </c>
      <c r="V306" s="29">
        <v>1</v>
      </c>
      <c r="W306" s="29">
        <v>6</v>
      </c>
      <c r="X306" s="29">
        <v>3</v>
      </c>
      <c r="Y306" s="29">
        <v>16</v>
      </c>
      <c r="Z306" s="29">
        <v>1</v>
      </c>
      <c r="AA306" s="29" t="s">
        <v>19632</v>
      </c>
      <c r="AB306" s="29">
        <v>1</v>
      </c>
      <c r="AC306" s="29">
        <v>5</v>
      </c>
      <c r="AD306" s="29">
        <v>1</v>
      </c>
      <c r="AE306" s="29">
        <v>5</v>
      </c>
      <c r="AF306" s="29">
        <v>3</v>
      </c>
      <c r="AG306" s="29">
        <v>5</v>
      </c>
      <c r="AH306" s="29">
        <v>0</v>
      </c>
      <c r="AI306" s="29" t="s">
        <v>19511</v>
      </c>
      <c r="AJ306" s="29" t="s">
        <v>8</v>
      </c>
      <c r="AK306" s="29">
        <v>0</v>
      </c>
      <c r="AL306" s="29" t="s">
        <v>2009</v>
      </c>
      <c r="AM306" s="29" t="s">
        <v>5987</v>
      </c>
      <c r="AN306" s="29" t="s">
        <v>5988</v>
      </c>
      <c r="AO306" s="29" t="s">
        <v>5989</v>
      </c>
      <c r="AP306" s="29" t="s">
        <v>5982</v>
      </c>
    </row>
    <row r="307" spans="1:42" s="29" customFormat="1" x14ac:dyDescent="0.25">
      <c r="A307" s="29" t="s">
        <v>5990</v>
      </c>
      <c r="B307" s="29">
        <v>310410941179965</v>
      </c>
      <c r="C307" s="29">
        <v>8.9014103279411708E+19</v>
      </c>
      <c r="D307" s="29">
        <v>353118083625148</v>
      </c>
      <c r="E307" s="29">
        <v>6</v>
      </c>
      <c r="F307" s="29">
        <v>1308</v>
      </c>
      <c r="G307" s="29">
        <v>1308</v>
      </c>
      <c r="H307" s="29" t="s">
        <v>5991</v>
      </c>
      <c r="I307" s="29" t="s">
        <v>5992</v>
      </c>
      <c r="J307" s="29" t="s">
        <v>5993</v>
      </c>
      <c r="K307" s="29" t="s">
        <v>8</v>
      </c>
      <c r="L307" s="29" t="s">
        <v>8</v>
      </c>
      <c r="M307" s="29" t="s">
        <v>8</v>
      </c>
      <c r="N307" s="29">
        <v>7</v>
      </c>
      <c r="O307" s="29">
        <v>10</v>
      </c>
      <c r="P307" s="29">
        <v>70</v>
      </c>
      <c r="Q307" s="29">
        <v>3</v>
      </c>
      <c r="R307" s="29">
        <v>0</v>
      </c>
      <c r="S307" s="29">
        <v>0</v>
      </c>
      <c r="T307" s="29" t="s">
        <v>19507</v>
      </c>
      <c r="U307" s="29">
        <v>6</v>
      </c>
      <c r="V307" s="29">
        <v>1</v>
      </c>
      <c r="W307" s="29">
        <v>6</v>
      </c>
      <c r="X307" s="29">
        <v>3</v>
      </c>
      <c r="Y307" s="29">
        <v>0</v>
      </c>
      <c r="Z307" s="29">
        <v>0</v>
      </c>
      <c r="AA307" s="29" t="s">
        <v>19507</v>
      </c>
      <c r="AB307" s="29">
        <v>0</v>
      </c>
      <c r="AC307" s="29" t="s">
        <v>8</v>
      </c>
      <c r="AD307" s="29" t="s">
        <v>8</v>
      </c>
      <c r="AE307" s="29" t="s">
        <v>8</v>
      </c>
      <c r="AF307" s="29" t="s">
        <v>8</v>
      </c>
      <c r="AG307" s="29" t="s">
        <v>8</v>
      </c>
      <c r="AH307" s="29" t="s">
        <v>8</v>
      </c>
      <c r="AI307" s="29" t="s">
        <v>8</v>
      </c>
      <c r="AJ307" s="29" t="s">
        <v>8</v>
      </c>
      <c r="AK307" s="29">
        <v>0</v>
      </c>
      <c r="AL307" s="29" t="s">
        <v>2009</v>
      </c>
      <c r="AM307" s="29" t="s">
        <v>5994</v>
      </c>
      <c r="AN307" s="29" t="s">
        <v>5995</v>
      </c>
      <c r="AO307" s="29" t="s">
        <v>5996</v>
      </c>
      <c r="AP307" s="29" t="s">
        <v>5997</v>
      </c>
    </row>
    <row r="308" spans="1:42" s="29" customFormat="1" x14ac:dyDescent="0.25">
      <c r="A308" s="29" t="s">
        <v>5998</v>
      </c>
      <c r="B308" s="29">
        <v>310410928944346</v>
      </c>
      <c r="C308" s="29">
        <v>8.9014103279289401E+19</v>
      </c>
      <c r="D308" s="29">
        <v>353118081565833</v>
      </c>
      <c r="E308" s="29">
        <v>7</v>
      </c>
      <c r="F308" s="29">
        <v>1320</v>
      </c>
      <c r="G308" s="29">
        <v>1320</v>
      </c>
      <c r="H308" s="29" t="s">
        <v>5999</v>
      </c>
      <c r="I308" s="29" t="s">
        <v>6000</v>
      </c>
      <c r="J308" s="29" t="s">
        <v>6001</v>
      </c>
      <c r="K308" s="29" t="s">
        <v>8</v>
      </c>
      <c r="L308" s="29" t="s">
        <v>8</v>
      </c>
      <c r="M308" s="29" t="s">
        <v>19786</v>
      </c>
      <c r="N308" s="29">
        <v>7</v>
      </c>
      <c r="O308" s="29">
        <v>1</v>
      </c>
      <c r="P308" s="29">
        <v>7</v>
      </c>
      <c r="Q308" s="29">
        <v>3</v>
      </c>
      <c r="R308" s="29">
        <v>9</v>
      </c>
      <c r="S308" s="29">
        <v>3</v>
      </c>
      <c r="T308" s="29" t="s">
        <v>19787</v>
      </c>
      <c r="U308" s="29">
        <v>6</v>
      </c>
      <c r="V308" s="29">
        <v>1</v>
      </c>
      <c r="W308" s="29">
        <v>6</v>
      </c>
      <c r="X308" s="29">
        <v>3</v>
      </c>
      <c r="Y308" s="29">
        <v>4</v>
      </c>
      <c r="Z308" s="29">
        <v>0</v>
      </c>
      <c r="AA308" s="29" t="s">
        <v>19520</v>
      </c>
      <c r="AB308" s="29">
        <v>1</v>
      </c>
      <c r="AC308" s="29">
        <v>5</v>
      </c>
      <c r="AD308" s="29">
        <v>1</v>
      </c>
      <c r="AE308" s="29">
        <v>5</v>
      </c>
      <c r="AF308" s="29">
        <v>3</v>
      </c>
      <c r="AG308" s="29">
        <v>0</v>
      </c>
      <c r="AH308" s="29">
        <v>0</v>
      </c>
      <c r="AI308" s="29" t="s">
        <v>19507</v>
      </c>
      <c r="AJ308" s="29" t="s">
        <v>8</v>
      </c>
      <c r="AK308" s="29">
        <v>0</v>
      </c>
      <c r="AL308" s="29" t="s">
        <v>2009</v>
      </c>
      <c r="AM308" s="29" t="s">
        <v>6002</v>
      </c>
      <c r="AN308" s="29" t="s">
        <v>6003</v>
      </c>
      <c r="AO308" s="29" t="s">
        <v>6004</v>
      </c>
      <c r="AP308" s="29" t="s">
        <v>5997</v>
      </c>
    </row>
    <row r="309" spans="1:42" s="29" customFormat="1" x14ac:dyDescent="0.25">
      <c r="A309" s="29" t="s">
        <v>6005</v>
      </c>
      <c r="B309" s="29">
        <v>310410941179965</v>
      </c>
      <c r="C309" s="29">
        <v>8.9014103279411708E+19</v>
      </c>
      <c r="D309" s="29">
        <v>353118083625148</v>
      </c>
      <c r="E309" s="29">
        <v>7</v>
      </c>
      <c r="F309" s="29">
        <v>1300</v>
      </c>
      <c r="G309" s="29">
        <v>1300</v>
      </c>
      <c r="H309" s="29" t="s">
        <v>6006</v>
      </c>
      <c r="I309" s="29" t="s">
        <v>6007</v>
      </c>
      <c r="J309" s="29" t="s">
        <v>6008</v>
      </c>
      <c r="K309" s="29" t="s">
        <v>8</v>
      </c>
      <c r="L309" s="29" t="s">
        <v>8</v>
      </c>
      <c r="M309" s="29" t="s">
        <v>19788</v>
      </c>
      <c r="N309" s="29">
        <v>7</v>
      </c>
      <c r="O309" s="29">
        <v>1</v>
      </c>
      <c r="P309" s="29">
        <v>7</v>
      </c>
      <c r="Q309" s="29">
        <v>3</v>
      </c>
      <c r="R309" s="29">
        <v>41</v>
      </c>
      <c r="S309" s="29">
        <v>11</v>
      </c>
      <c r="T309" s="29" t="s">
        <v>19789</v>
      </c>
      <c r="U309" s="29">
        <v>6</v>
      </c>
      <c r="V309" s="29">
        <v>1</v>
      </c>
      <c r="W309" s="29">
        <v>6</v>
      </c>
      <c r="X309" s="29">
        <v>3</v>
      </c>
      <c r="Y309" s="29">
        <v>8</v>
      </c>
      <c r="Z309" s="29">
        <v>1</v>
      </c>
      <c r="AA309" s="29" t="s">
        <v>19641</v>
      </c>
      <c r="AB309" s="29">
        <v>1</v>
      </c>
      <c r="AC309" s="29">
        <v>5</v>
      </c>
      <c r="AD309" s="29">
        <v>1</v>
      </c>
      <c r="AE309" s="29">
        <v>5</v>
      </c>
      <c r="AF309" s="29">
        <v>3</v>
      </c>
      <c r="AG309" s="29">
        <v>1</v>
      </c>
      <c r="AH309" s="29">
        <v>1</v>
      </c>
      <c r="AI309" s="29" t="s">
        <v>19527</v>
      </c>
      <c r="AJ309" s="29" t="s">
        <v>8</v>
      </c>
      <c r="AK309" s="29">
        <v>0</v>
      </c>
      <c r="AL309" s="29" t="s">
        <v>2009</v>
      </c>
      <c r="AM309" s="29" t="s">
        <v>6009</v>
      </c>
      <c r="AN309" s="29" t="s">
        <v>6010</v>
      </c>
      <c r="AO309" s="29" t="s">
        <v>6011</v>
      </c>
      <c r="AP309" s="29" t="s">
        <v>6012</v>
      </c>
    </row>
    <row r="310" spans="1:42" s="29" customFormat="1" x14ac:dyDescent="0.25">
      <c r="A310" s="29" t="s">
        <v>6013</v>
      </c>
      <c r="B310" s="29">
        <v>310410928944346</v>
      </c>
      <c r="C310" s="29">
        <v>8.9014103279289401E+19</v>
      </c>
      <c r="D310" s="29">
        <v>353118081565833</v>
      </c>
      <c r="E310" s="29">
        <v>7</v>
      </c>
      <c r="F310" s="29">
        <v>1319</v>
      </c>
      <c r="G310" s="29">
        <v>1319</v>
      </c>
      <c r="H310" s="29" t="s">
        <v>6014</v>
      </c>
      <c r="I310" s="29" t="s">
        <v>6015</v>
      </c>
      <c r="J310" s="29" t="s">
        <v>6016</v>
      </c>
      <c r="K310" s="29" t="s">
        <v>8</v>
      </c>
      <c r="L310" s="29" t="s">
        <v>8</v>
      </c>
      <c r="M310" s="29" t="s">
        <v>19790</v>
      </c>
      <c r="N310" s="29">
        <v>7</v>
      </c>
      <c r="O310" s="29">
        <v>1</v>
      </c>
      <c r="P310" s="29">
        <v>7</v>
      </c>
      <c r="Q310" s="29">
        <v>3</v>
      </c>
      <c r="R310" s="29">
        <v>49</v>
      </c>
      <c r="S310" s="29">
        <v>14</v>
      </c>
      <c r="T310" s="29" t="s">
        <v>19781</v>
      </c>
      <c r="U310" s="29">
        <v>6</v>
      </c>
      <c r="V310" s="29">
        <v>1</v>
      </c>
      <c r="W310" s="29">
        <v>6</v>
      </c>
      <c r="X310" s="29">
        <v>3</v>
      </c>
      <c r="Y310" s="29">
        <v>22</v>
      </c>
      <c r="Z310" s="29">
        <v>3</v>
      </c>
      <c r="AA310" s="29" t="s">
        <v>19583</v>
      </c>
      <c r="AB310" s="29">
        <v>1</v>
      </c>
      <c r="AC310" s="29">
        <v>5</v>
      </c>
      <c r="AD310" s="29">
        <v>1</v>
      </c>
      <c r="AE310" s="29">
        <v>5</v>
      </c>
      <c r="AF310" s="29">
        <v>3</v>
      </c>
      <c r="AG310" s="29">
        <v>3</v>
      </c>
      <c r="AH310" s="29">
        <v>2</v>
      </c>
      <c r="AI310" s="29" t="s">
        <v>19791</v>
      </c>
      <c r="AJ310" s="29" t="s">
        <v>8</v>
      </c>
      <c r="AK310" s="29">
        <v>0</v>
      </c>
      <c r="AL310" s="29" t="s">
        <v>2009</v>
      </c>
      <c r="AM310" s="29" t="s">
        <v>6017</v>
      </c>
      <c r="AN310" s="29" t="s">
        <v>6018</v>
      </c>
      <c r="AO310" s="29" t="s">
        <v>6019</v>
      </c>
      <c r="AP310" s="29" t="s">
        <v>6012</v>
      </c>
    </row>
    <row r="311" spans="1:42" s="29" customFormat="1" x14ac:dyDescent="0.25">
      <c r="A311" s="29" t="s">
        <v>6020</v>
      </c>
      <c r="B311" s="29">
        <v>310410941179965</v>
      </c>
      <c r="C311" s="29">
        <v>8.9014103279411708E+19</v>
      </c>
      <c r="D311" s="29">
        <v>353118083625148</v>
      </c>
      <c r="E311" s="29">
        <v>7</v>
      </c>
      <c r="F311" s="29">
        <v>1299</v>
      </c>
      <c r="G311" s="29">
        <v>1299</v>
      </c>
      <c r="H311" s="29" t="s">
        <v>6021</v>
      </c>
      <c r="I311" s="29" t="s">
        <v>6022</v>
      </c>
      <c r="J311" s="29" t="s">
        <v>6023</v>
      </c>
      <c r="K311" s="29" t="s">
        <v>8</v>
      </c>
      <c r="L311" s="29" t="s">
        <v>8</v>
      </c>
      <c r="M311" s="29" t="s">
        <v>19544</v>
      </c>
      <c r="N311" s="29">
        <v>7</v>
      </c>
      <c r="O311" s="29">
        <v>1</v>
      </c>
      <c r="P311" s="29">
        <v>7</v>
      </c>
      <c r="Q311" s="29">
        <v>3</v>
      </c>
      <c r="R311" s="29">
        <v>32</v>
      </c>
      <c r="S311" s="29">
        <v>2</v>
      </c>
      <c r="T311" s="29" t="s">
        <v>19783</v>
      </c>
      <c r="U311" s="29">
        <v>6</v>
      </c>
      <c r="V311" s="29">
        <v>1</v>
      </c>
      <c r="W311" s="29">
        <v>6</v>
      </c>
      <c r="X311" s="29">
        <v>3</v>
      </c>
      <c r="Y311" s="29">
        <v>3</v>
      </c>
      <c r="Z311" s="29">
        <v>1</v>
      </c>
      <c r="AA311" s="29" t="s">
        <v>19520</v>
      </c>
      <c r="AB311" s="29">
        <v>1</v>
      </c>
      <c r="AC311" s="29">
        <v>5</v>
      </c>
      <c r="AD311" s="29">
        <v>1</v>
      </c>
      <c r="AE311" s="29">
        <v>5</v>
      </c>
      <c r="AF311" s="29">
        <v>3</v>
      </c>
      <c r="AG311" s="29">
        <v>0</v>
      </c>
      <c r="AH311" s="29">
        <v>0</v>
      </c>
      <c r="AI311" s="29" t="s">
        <v>19507</v>
      </c>
      <c r="AJ311" s="29" t="s">
        <v>8</v>
      </c>
      <c r="AK311" s="29">
        <v>0</v>
      </c>
      <c r="AL311" s="29" t="s">
        <v>2009</v>
      </c>
      <c r="AM311" s="29" t="s">
        <v>6024</v>
      </c>
      <c r="AN311" s="29" t="s">
        <v>6025</v>
      </c>
      <c r="AO311" s="29" t="s">
        <v>6026</v>
      </c>
      <c r="AP311" s="29" t="s">
        <v>6027</v>
      </c>
    </row>
    <row r="312" spans="1:42" s="29" customFormat="1" x14ac:dyDescent="0.25">
      <c r="A312" s="29" t="s">
        <v>6028</v>
      </c>
      <c r="B312" s="29">
        <v>310410928944346</v>
      </c>
      <c r="C312" s="29">
        <v>8.9014103279289401E+19</v>
      </c>
      <c r="D312" s="29">
        <v>353118081565833</v>
      </c>
      <c r="E312" s="29">
        <v>2</v>
      </c>
      <c r="F312" s="29">
        <v>1326</v>
      </c>
      <c r="G312" s="29">
        <v>1326</v>
      </c>
      <c r="H312" s="29" t="s">
        <v>6029</v>
      </c>
      <c r="I312" s="29" t="s">
        <v>6030</v>
      </c>
      <c r="J312" s="29" t="s">
        <v>6031</v>
      </c>
      <c r="K312" s="29" t="s">
        <v>19792</v>
      </c>
      <c r="L312" s="29" t="s">
        <v>8</v>
      </c>
      <c r="M312" s="29" t="s">
        <v>8</v>
      </c>
      <c r="N312" s="29">
        <v>7</v>
      </c>
      <c r="O312" s="29">
        <v>10</v>
      </c>
      <c r="P312" s="29">
        <v>70</v>
      </c>
      <c r="Q312" s="29">
        <v>3</v>
      </c>
      <c r="R312" s="29">
        <v>0</v>
      </c>
      <c r="S312" s="29">
        <v>0</v>
      </c>
      <c r="T312" s="29" t="s">
        <v>19507</v>
      </c>
      <c r="U312" s="29">
        <v>7</v>
      </c>
      <c r="V312" s="29">
        <v>1</v>
      </c>
      <c r="W312" s="29">
        <v>7</v>
      </c>
      <c r="X312" s="29">
        <v>3</v>
      </c>
      <c r="Y312" s="29">
        <v>0</v>
      </c>
      <c r="Z312" s="29">
        <v>0</v>
      </c>
      <c r="AA312" s="29" t="s">
        <v>19507</v>
      </c>
      <c r="AB312" s="29">
        <v>1</v>
      </c>
      <c r="AC312" s="29">
        <v>6</v>
      </c>
      <c r="AD312" s="29">
        <v>1</v>
      </c>
      <c r="AE312" s="29">
        <v>6</v>
      </c>
      <c r="AF312" s="29">
        <v>3</v>
      </c>
      <c r="AG312" s="29">
        <v>0</v>
      </c>
      <c r="AH312" s="29">
        <v>0</v>
      </c>
      <c r="AI312" s="29" t="s">
        <v>19507</v>
      </c>
      <c r="AJ312" s="29" t="s">
        <v>8</v>
      </c>
      <c r="AK312" s="29">
        <v>0</v>
      </c>
      <c r="AL312" s="29" t="s">
        <v>2009</v>
      </c>
      <c r="AM312" s="29" t="s">
        <v>6032</v>
      </c>
      <c r="AN312" s="29" t="s">
        <v>6033</v>
      </c>
      <c r="AO312" s="29" t="s">
        <v>6034</v>
      </c>
      <c r="AP312" s="29" t="s">
        <v>6035</v>
      </c>
    </row>
    <row r="313" spans="1:42" s="29" customFormat="1" x14ac:dyDescent="0.25">
      <c r="A313" s="29" t="s">
        <v>6036</v>
      </c>
      <c r="B313" s="29">
        <v>310410941179965</v>
      </c>
      <c r="C313" s="29">
        <v>8.9014103279411708E+19</v>
      </c>
      <c r="D313" s="29">
        <v>353118083625148</v>
      </c>
      <c r="E313" s="29">
        <v>2</v>
      </c>
      <c r="F313" s="29">
        <v>1302</v>
      </c>
      <c r="G313" s="29">
        <v>1302</v>
      </c>
      <c r="H313" s="29" t="s">
        <v>6037</v>
      </c>
      <c r="I313" s="29" t="s">
        <v>6038</v>
      </c>
      <c r="J313" s="29" t="s">
        <v>6039</v>
      </c>
      <c r="K313" s="29" t="s">
        <v>19613</v>
      </c>
      <c r="L313" s="29" t="s">
        <v>8</v>
      </c>
      <c r="M313" s="29" t="s">
        <v>8</v>
      </c>
      <c r="N313" s="29">
        <v>7</v>
      </c>
      <c r="O313" s="29">
        <v>10</v>
      </c>
      <c r="P313" s="29">
        <v>70</v>
      </c>
      <c r="Q313" s="29">
        <v>3</v>
      </c>
      <c r="R313" s="29">
        <v>46</v>
      </c>
      <c r="S313" s="29">
        <v>13</v>
      </c>
      <c r="T313" s="29" t="s">
        <v>19793</v>
      </c>
      <c r="U313" s="29">
        <v>7</v>
      </c>
      <c r="V313" s="29">
        <v>1</v>
      </c>
      <c r="W313" s="29">
        <v>7</v>
      </c>
      <c r="X313" s="29">
        <v>3</v>
      </c>
      <c r="Y313" s="29">
        <v>18</v>
      </c>
      <c r="Z313" s="29">
        <v>1</v>
      </c>
      <c r="AA313" s="29" t="s">
        <v>19794</v>
      </c>
      <c r="AB313" s="29">
        <v>1</v>
      </c>
      <c r="AC313" s="29">
        <v>6</v>
      </c>
      <c r="AD313" s="29">
        <v>1</v>
      </c>
      <c r="AE313" s="29">
        <v>6</v>
      </c>
      <c r="AF313" s="29">
        <v>3</v>
      </c>
      <c r="AG313" s="29">
        <v>2</v>
      </c>
      <c r="AH313" s="29">
        <v>0</v>
      </c>
      <c r="AI313" s="29" t="s">
        <v>19527</v>
      </c>
      <c r="AJ313" s="29" t="s">
        <v>8</v>
      </c>
      <c r="AK313" s="29">
        <v>0</v>
      </c>
      <c r="AL313" s="29" t="s">
        <v>2009</v>
      </c>
      <c r="AM313" s="29" t="s">
        <v>6040</v>
      </c>
      <c r="AN313" s="29" t="s">
        <v>6041</v>
      </c>
      <c r="AO313" s="29" t="s">
        <v>6042</v>
      </c>
      <c r="AP313" s="29" t="s">
        <v>6043</v>
      </c>
    </row>
    <row r="314" spans="1:42" s="29" customFormat="1" x14ac:dyDescent="0.25">
      <c r="A314" s="29" t="s">
        <v>6044</v>
      </c>
      <c r="B314" s="29">
        <v>310410928944346</v>
      </c>
      <c r="C314" s="29">
        <v>8.9014103279289401E+19</v>
      </c>
      <c r="D314" s="29">
        <v>353118081565833</v>
      </c>
      <c r="E314" s="29">
        <v>2</v>
      </c>
      <c r="F314" s="29">
        <v>1325</v>
      </c>
      <c r="G314" s="29">
        <v>1325</v>
      </c>
      <c r="H314" s="29" t="s">
        <v>6045</v>
      </c>
      <c r="I314" s="29" t="s">
        <v>6046</v>
      </c>
      <c r="J314" s="29" t="s">
        <v>6047</v>
      </c>
      <c r="K314" s="29" t="s">
        <v>19795</v>
      </c>
      <c r="L314" s="29" t="s">
        <v>8</v>
      </c>
      <c r="M314" s="29" t="s">
        <v>8</v>
      </c>
      <c r="N314" s="29">
        <v>7</v>
      </c>
      <c r="O314" s="29">
        <v>10</v>
      </c>
      <c r="P314" s="29">
        <v>70</v>
      </c>
      <c r="Q314" s="29">
        <v>3</v>
      </c>
      <c r="R314" s="29">
        <v>4</v>
      </c>
      <c r="S314" s="29">
        <v>1</v>
      </c>
      <c r="T314" s="29" t="s">
        <v>19511</v>
      </c>
      <c r="U314" s="29">
        <v>7</v>
      </c>
      <c r="V314" s="29">
        <v>1</v>
      </c>
      <c r="W314" s="29">
        <v>7</v>
      </c>
      <c r="X314" s="29">
        <v>3</v>
      </c>
      <c r="Y314" s="29">
        <v>0</v>
      </c>
      <c r="Z314" s="29">
        <v>0</v>
      </c>
      <c r="AA314" s="29" t="s">
        <v>19507</v>
      </c>
      <c r="AB314" s="29">
        <v>1</v>
      </c>
      <c r="AC314" s="29">
        <v>6</v>
      </c>
      <c r="AD314" s="29">
        <v>1</v>
      </c>
      <c r="AE314" s="29">
        <v>6</v>
      </c>
      <c r="AF314" s="29">
        <v>3</v>
      </c>
      <c r="AG314" s="29">
        <v>0</v>
      </c>
      <c r="AH314" s="29">
        <v>0</v>
      </c>
      <c r="AI314" s="29" t="s">
        <v>19507</v>
      </c>
      <c r="AJ314" s="29" t="s">
        <v>8</v>
      </c>
      <c r="AK314" s="29">
        <v>0</v>
      </c>
      <c r="AL314" s="29" t="s">
        <v>2009</v>
      </c>
      <c r="AM314" s="29" t="s">
        <v>6048</v>
      </c>
      <c r="AN314" s="29" t="s">
        <v>6049</v>
      </c>
      <c r="AO314" s="29" t="s">
        <v>6050</v>
      </c>
      <c r="AP314" s="29" t="s">
        <v>6051</v>
      </c>
    </row>
    <row r="315" spans="1:42" s="29" customFormat="1" x14ac:dyDescent="0.25">
      <c r="A315" s="29" t="s">
        <v>6052</v>
      </c>
      <c r="B315" s="29">
        <v>310410941179965</v>
      </c>
      <c r="C315" s="29">
        <v>8.9014103279411708E+19</v>
      </c>
      <c r="D315" s="29">
        <v>353118083625148</v>
      </c>
      <c r="E315" s="29">
        <v>2</v>
      </c>
      <c r="F315" s="29">
        <v>1301</v>
      </c>
      <c r="G315" s="29">
        <v>1301</v>
      </c>
      <c r="H315" s="29" t="s">
        <v>6053</v>
      </c>
      <c r="I315" s="29" t="s">
        <v>6054</v>
      </c>
      <c r="J315" s="29" t="s">
        <v>6055</v>
      </c>
      <c r="K315" s="29" t="s">
        <v>19796</v>
      </c>
      <c r="L315" s="29" t="s">
        <v>8</v>
      </c>
      <c r="M315" s="29" t="s">
        <v>8</v>
      </c>
      <c r="N315" s="29">
        <v>7</v>
      </c>
      <c r="O315" s="29">
        <v>10</v>
      </c>
      <c r="P315" s="29">
        <v>70</v>
      </c>
      <c r="Q315" s="29">
        <v>3</v>
      </c>
      <c r="R315" s="29">
        <v>27</v>
      </c>
      <c r="S315" s="29">
        <v>5</v>
      </c>
      <c r="T315" s="29" t="s">
        <v>19797</v>
      </c>
      <c r="U315" s="29">
        <v>7</v>
      </c>
      <c r="V315" s="29">
        <v>1</v>
      </c>
      <c r="W315" s="29">
        <v>7</v>
      </c>
      <c r="X315" s="29">
        <v>3</v>
      </c>
      <c r="Y315" s="29">
        <v>4</v>
      </c>
      <c r="Z315" s="29">
        <v>0</v>
      </c>
      <c r="AA315" s="29" t="s">
        <v>19520</v>
      </c>
      <c r="AB315" s="29">
        <v>1</v>
      </c>
      <c r="AC315" s="29">
        <v>6</v>
      </c>
      <c r="AD315" s="29">
        <v>1</v>
      </c>
      <c r="AE315" s="29">
        <v>6</v>
      </c>
      <c r="AF315" s="29">
        <v>3</v>
      </c>
      <c r="AG315" s="29">
        <v>0</v>
      </c>
      <c r="AH315" s="29">
        <v>0</v>
      </c>
      <c r="AI315" s="29" t="s">
        <v>19507</v>
      </c>
      <c r="AJ315" s="29" t="s">
        <v>8</v>
      </c>
      <c r="AK315" s="29">
        <v>0</v>
      </c>
      <c r="AL315" s="29" t="s">
        <v>2009</v>
      </c>
      <c r="AM315" s="29" t="s">
        <v>6056</v>
      </c>
      <c r="AN315" s="29" t="s">
        <v>6057</v>
      </c>
      <c r="AO315" s="29" t="s">
        <v>6058</v>
      </c>
      <c r="AP315" s="29" t="s">
        <v>6051</v>
      </c>
    </row>
    <row r="316" spans="1:42" s="29" customFormat="1" x14ac:dyDescent="0.25">
      <c r="A316" s="29" t="s">
        <v>6059</v>
      </c>
      <c r="B316" s="29">
        <v>310410941179965</v>
      </c>
      <c r="C316" s="29">
        <v>8.9014103279411708E+19</v>
      </c>
      <c r="D316" s="29">
        <v>353118083625148</v>
      </c>
      <c r="E316" s="29">
        <v>9</v>
      </c>
      <c r="F316" s="29">
        <v>1307</v>
      </c>
      <c r="G316" s="29">
        <v>1307</v>
      </c>
      <c r="H316" s="29" t="s">
        <v>6060</v>
      </c>
      <c r="I316" s="29" t="s">
        <v>6061</v>
      </c>
      <c r="J316" s="29" t="s">
        <v>6062</v>
      </c>
      <c r="K316" s="29" t="s">
        <v>8</v>
      </c>
      <c r="L316" s="29" t="s">
        <v>8</v>
      </c>
      <c r="M316" s="29" t="s">
        <v>8</v>
      </c>
      <c r="N316" s="29">
        <v>7</v>
      </c>
      <c r="O316" s="29">
        <v>100</v>
      </c>
      <c r="P316" s="29">
        <v>700</v>
      </c>
      <c r="Q316" s="29">
        <v>3</v>
      </c>
      <c r="R316" s="29">
        <v>0</v>
      </c>
      <c r="S316" s="29">
        <v>0</v>
      </c>
      <c r="T316" s="29" t="s">
        <v>19507</v>
      </c>
      <c r="U316" s="29">
        <v>7</v>
      </c>
      <c r="V316" s="29">
        <v>10</v>
      </c>
      <c r="W316" s="29">
        <v>70</v>
      </c>
      <c r="X316" s="29">
        <v>3</v>
      </c>
      <c r="Y316" s="29">
        <v>0</v>
      </c>
      <c r="Z316" s="29">
        <v>0</v>
      </c>
      <c r="AA316" s="29" t="s">
        <v>19507</v>
      </c>
      <c r="AB316" s="29">
        <v>0</v>
      </c>
      <c r="AC316" s="29" t="s">
        <v>8</v>
      </c>
      <c r="AD316" s="29" t="s">
        <v>8</v>
      </c>
      <c r="AE316" s="29" t="s">
        <v>8</v>
      </c>
      <c r="AF316" s="29" t="s">
        <v>8</v>
      </c>
      <c r="AG316" s="29" t="s">
        <v>8</v>
      </c>
      <c r="AH316" s="29" t="s">
        <v>8</v>
      </c>
      <c r="AI316" s="29" t="s">
        <v>8</v>
      </c>
      <c r="AJ316" s="29" t="s">
        <v>8</v>
      </c>
      <c r="AK316" s="29">
        <v>0</v>
      </c>
      <c r="AL316" s="29" t="s">
        <v>2009</v>
      </c>
      <c r="AM316" s="29" t="s">
        <v>6063</v>
      </c>
      <c r="AN316" s="29" t="s">
        <v>6064</v>
      </c>
      <c r="AO316" s="29" t="s">
        <v>6065</v>
      </c>
      <c r="AP316" s="29" t="s">
        <v>6066</v>
      </c>
    </row>
    <row r="317" spans="1:42" s="29" customFormat="1" x14ac:dyDescent="0.25">
      <c r="A317" s="29" t="s">
        <v>6067</v>
      </c>
      <c r="B317" s="29">
        <v>310410928944346</v>
      </c>
      <c r="C317" s="29">
        <v>8.9014103279289401E+19</v>
      </c>
      <c r="D317" s="29">
        <v>353118081565833</v>
      </c>
      <c r="E317" s="29">
        <v>4</v>
      </c>
      <c r="F317" s="29">
        <v>1324</v>
      </c>
      <c r="G317" s="29">
        <v>1324</v>
      </c>
      <c r="H317" s="29" t="s">
        <v>6068</v>
      </c>
      <c r="I317" s="29" t="s">
        <v>6069</v>
      </c>
      <c r="J317" s="29" t="s">
        <v>6070</v>
      </c>
      <c r="K317" s="29" t="s">
        <v>8</v>
      </c>
      <c r="L317" s="29" t="s">
        <v>8</v>
      </c>
      <c r="M317" s="29" t="s">
        <v>8</v>
      </c>
      <c r="N317" s="29">
        <v>7</v>
      </c>
      <c r="O317" s="29">
        <v>10</v>
      </c>
      <c r="P317" s="29">
        <v>70</v>
      </c>
      <c r="Q317" s="29">
        <v>3</v>
      </c>
      <c r="R317" s="29">
        <v>19</v>
      </c>
      <c r="S317" s="29">
        <v>1</v>
      </c>
      <c r="T317" s="29" t="s">
        <v>19798</v>
      </c>
      <c r="U317" s="29">
        <v>7</v>
      </c>
      <c r="V317" s="29">
        <v>1</v>
      </c>
      <c r="W317" s="29">
        <v>7</v>
      </c>
      <c r="X317" s="29">
        <v>3</v>
      </c>
      <c r="Y317" s="29">
        <v>1</v>
      </c>
      <c r="Z317" s="29">
        <v>0</v>
      </c>
      <c r="AA317" s="29" t="s">
        <v>19161</v>
      </c>
      <c r="AB317" s="29">
        <v>1</v>
      </c>
      <c r="AC317" s="29">
        <v>6</v>
      </c>
      <c r="AD317" s="29">
        <v>1</v>
      </c>
      <c r="AE317" s="29">
        <v>6</v>
      </c>
      <c r="AF317" s="29">
        <v>3</v>
      </c>
      <c r="AG317" s="29">
        <v>0</v>
      </c>
      <c r="AH317" s="29">
        <v>0</v>
      </c>
      <c r="AI317" s="29" t="s">
        <v>19507</v>
      </c>
      <c r="AJ317" s="29" t="s">
        <v>8</v>
      </c>
      <c r="AK317" s="29">
        <v>0</v>
      </c>
      <c r="AL317" s="29" t="s">
        <v>2009</v>
      </c>
      <c r="AM317" s="29" t="s">
        <v>6071</v>
      </c>
      <c r="AN317" s="29" t="s">
        <v>6072</v>
      </c>
      <c r="AO317" s="29" t="s">
        <v>6073</v>
      </c>
      <c r="AP317" s="29" t="s">
        <v>6066</v>
      </c>
    </row>
    <row r="318" spans="1:42" s="29" customFormat="1" x14ac:dyDescent="0.25">
      <c r="A318" s="29" t="s">
        <v>6074</v>
      </c>
      <c r="B318" s="29">
        <v>310410941179965</v>
      </c>
      <c r="C318" s="29">
        <v>8.9014103279411708E+19</v>
      </c>
      <c r="D318" s="29">
        <v>353118083625148</v>
      </c>
      <c r="E318" s="29">
        <v>9</v>
      </c>
      <c r="F318" s="29">
        <v>1306</v>
      </c>
      <c r="G318" s="29">
        <v>1306</v>
      </c>
      <c r="H318" s="29" t="s">
        <v>6075</v>
      </c>
      <c r="I318" s="29" t="s">
        <v>6076</v>
      </c>
      <c r="J318" s="29" t="s">
        <v>6077</v>
      </c>
      <c r="K318" s="29" t="s">
        <v>8</v>
      </c>
      <c r="L318" s="29" t="s">
        <v>8</v>
      </c>
      <c r="M318" s="29" t="s">
        <v>8</v>
      </c>
      <c r="N318" s="29">
        <v>7</v>
      </c>
      <c r="O318" s="29">
        <v>100</v>
      </c>
      <c r="P318" s="29">
        <v>700</v>
      </c>
      <c r="Q318" s="29">
        <v>3</v>
      </c>
      <c r="R318" s="29">
        <v>1</v>
      </c>
      <c r="S318" s="29">
        <v>0</v>
      </c>
      <c r="T318" s="29" t="s">
        <v>19161</v>
      </c>
      <c r="U318" s="29">
        <v>7</v>
      </c>
      <c r="V318" s="29">
        <v>10</v>
      </c>
      <c r="W318" s="29">
        <v>70</v>
      </c>
      <c r="X318" s="29">
        <v>3</v>
      </c>
      <c r="Y318" s="29">
        <v>0</v>
      </c>
      <c r="Z318" s="29">
        <v>0</v>
      </c>
      <c r="AA318" s="29" t="s">
        <v>19507</v>
      </c>
      <c r="AB318" s="29">
        <v>0</v>
      </c>
      <c r="AC318" s="29" t="s">
        <v>8</v>
      </c>
      <c r="AD318" s="29" t="s">
        <v>8</v>
      </c>
      <c r="AE318" s="29" t="s">
        <v>8</v>
      </c>
      <c r="AF318" s="29" t="s">
        <v>8</v>
      </c>
      <c r="AG318" s="29" t="s">
        <v>8</v>
      </c>
      <c r="AH318" s="29" t="s">
        <v>8</v>
      </c>
      <c r="AI318" s="29" t="s">
        <v>8</v>
      </c>
      <c r="AJ318" s="29" t="s">
        <v>8</v>
      </c>
      <c r="AK318" s="29">
        <v>0</v>
      </c>
      <c r="AL318" s="29" t="s">
        <v>2009</v>
      </c>
      <c r="AM318" s="29" t="s">
        <v>6078</v>
      </c>
      <c r="AN318" s="29" t="s">
        <v>6079</v>
      </c>
      <c r="AO318" s="29" t="s">
        <v>6080</v>
      </c>
      <c r="AP318" s="29" t="s">
        <v>6081</v>
      </c>
    </row>
    <row r="319" spans="1:42" s="29" customFormat="1" x14ac:dyDescent="0.25">
      <c r="A319" s="29" t="s">
        <v>6082</v>
      </c>
      <c r="B319" s="29">
        <v>310410928944346</v>
      </c>
      <c r="C319" s="29">
        <v>8.9014103279289401E+19</v>
      </c>
      <c r="D319" s="29">
        <v>353118081565833</v>
      </c>
      <c r="E319" s="29">
        <v>4</v>
      </c>
      <c r="F319" s="29">
        <v>1323</v>
      </c>
      <c r="G319" s="29">
        <v>1323</v>
      </c>
      <c r="H319" s="29" t="s">
        <v>6083</v>
      </c>
      <c r="I319" s="29" t="s">
        <v>6084</v>
      </c>
      <c r="J319" s="29" t="s">
        <v>6085</v>
      </c>
      <c r="K319" s="29" t="s">
        <v>8</v>
      </c>
      <c r="L319" s="29" t="s">
        <v>8</v>
      </c>
      <c r="M319" s="29" t="s">
        <v>8</v>
      </c>
      <c r="N319" s="29">
        <v>7</v>
      </c>
      <c r="O319" s="29">
        <v>10</v>
      </c>
      <c r="P319" s="29">
        <v>70</v>
      </c>
      <c r="Q319" s="29">
        <v>3</v>
      </c>
      <c r="R319" s="29">
        <v>3</v>
      </c>
      <c r="S319" s="29">
        <v>0</v>
      </c>
      <c r="T319" s="29" t="s">
        <v>19529</v>
      </c>
      <c r="U319" s="29">
        <v>7</v>
      </c>
      <c r="V319" s="29">
        <v>1</v>
      </c>
      <c r="W319" s="29">
        <v>7</v>
      </c>
      <c r="X319" s="29">
        <v>3</v>
      </c>
      <c r="Y319" s="29">
        <v>0</v>
      </c>
      <c r="Z319" s="29">
        <v>0</v>
      </c>
      <c r="AA319" s="29" t="s">
        <v>19507</v>
      </c>
      <c r="AB319" s="29">
        <v>1</v>
      </c>
      <c r="AC319" s="29">
        <v>6</v>
      </c>
      <c r="AD319" s="29">
        <v>1</v>
      </c>
      <c r="AE319" s="29">
        <v>6</v>
      </c>
      <c r="AF319" s="29">
        <v>3</v>
      </c>
      <c r="AG319" s="29">
        <v>0</v>
      </c>
      <c r="AH319" s="29">
        <v>0</v>
      </c>
      <c r="AI319" s="29" t="s">
        <v>19507</v>
      </c>
      <c r="AJ319" s="29" t="s">
        <v>8</v>
      </c>
      <c r="AK319" s="29">
        <v>0</v>
      </c>
      <c r="AL319" s="29" t="s">
        <v>2009</v>
      </c>
      <c r="AM319" s="29" t="s">
        <v>6086</v>
      </c>
      <c r="AN319" s="29" t="s">
        <v>6087</v>
      </c>
      <c r="AO319" s="29" t="s">
        <v>6088</v>
      </c>
      <c r="AP319" s="29" t="s">
        <v>6081</v>
      </c>
    </row>
    <row r="320" spans="1:42" s="29" customFormat="1" x14ac:dyDescent="0.25">
      <c r="A320" s="29" t="s">
        <v>6089</v>
      </c>
      <c r="B320" s="29">
        <v>310410941179965</v>
      </c>
      <c r="C320" s="29">
        <v>8.9014103279411708E+19</v>
      </c>
      <c r="D320" s="29">
        <v>353118083625148</v>
      </c>
      <c r="E320" s="29">
        <v>4</v>
      </c>
      <c r="F320" s="29">
        <v>1298</v>
      </c>
      <c r="G320" s="29">
        <v>1298</v>
      </c>
      <c r="H320" s="29" t="s">
        <v>6090</v>
      </c>
      <c r="I320" s="29" t="s">
        <v>6091</v>
      </c>
      <c r="J320" s="29" t="s">
        <v>6092</v>
      </c>
      <c r="K320" s="29" t="s">
        <v>8</v>
      </c>
      <c r="L320" s="29" t="s">
        <v>8</v>
      </c>
      <c r="M320" s="29" t="s">
        <v>8</v>
      </c>
      <c r="N320" s="29">
        <v>7</v>
      </c>
      <c r="O320" s="29">
        <v>10</v>
      </c>
      <c r="P320" s="29">
        <v>70</v>
      </c>
      <c r="Q320" s="29">
        <v>3</v>
      </c>
      <c r="R320" s="29">
        <v>29</v>
      </c>
      <c r="S320" s="29">
        <v>4</v>
      </c>
      <c r="T320" s="29" t="s">
        <v>19737</v>
      </c>
      <c r="U320" s="29">
        <v>7</v>
      </c>
      <c r="V320" s="29">
        <v>1</v>
      </c>
      <c r="W320" s="29">
        <v>7</v>
      </c>
      <c r="X320" s="29">
        <v>3</v>
      </c>
      <c r="Y320" s="29">
        <v>2</v>
      </c>
      <c r="Z320" s="29">
        <v>0</v>
      </c>
      <c r="AA320" s="29" t="s">
        <v>19527</v>
      </c>
      <c r="AB320" s="29">
        <v>1</v>
      </c>
      <c r="AC320" s="29">
        <v>6</v>
      </c>
      <c r="AD320" s="29">
        <v>1</v>
      </c>
      <c r="AE320" s="29">
        <v>6</v>
      </c>
      <c r="AF320" s="29">
        <v>3</v>
      </c>
      <c r="AG320" s="29">
        <v>1</v>
      </c>
      <c r="AH320" s="29">
        <v>0</v>
      </c>
      <c r="AI320" s="29" t="s">
        <v>19161</v>
      </c>
      <c r="AJ320" s="29" t="s">
        <v>8</v>
      </c>
      <c r="AK320" s="29">
        <v>0</v>
      </c>
      <c r="AL320" s="29" t="s">
        <v>2009</v>
      </c>
      <c r="AM320" s="29" t="s">
        <v>6093</v>
      </c>
      <c r="AN320" s="29" t="s">
        <v>6094</v>
      </c>
      <c r="AO320" s="29" t="s">
        <v>6095</v>
      </c>
      <c r="AP320" s="29" t="s">
        <v>6096</v>
      </c>
    </row>
    <row r="321" spans="1:42" s="29" customFormat="1" x14ac:dyDescent="0.25">
      <c r="A321" s="29" t="s">
        <v>6097</v>
      </c>
      <c r="B321" s="29">
        <v>310410928944346</v>
      </c>
      <c r="C321" s="29">
        <v>8.9014103279289401E+19</v>
      </c>
      <c r="D321" s="29">
        <v>353118081565833</v>
      </c>
      <c r="E321" s="29">
        <v>4</v>
      </c>
      <c r="F321" s="29">
        <v>1322</v>
      </c>
      <c r="G321" s="29">
        <v>1322</v>
      </c>
      <c r="H321" s="29" t="s">
        <v>6098</v>
      </c>
      <c r="I321" s="29" t="s">
        <v>6099</v>
      </c>
      <c r="J321" s="29" t="s">
        <v>6100</v>
      </c>
      <c r="K321" s="29" t="s">
        <v>8</v>
      </c>
      <c r="L321" s="29" t="s">
        <v>8</v>
      </c>
      <c r="M321" s="29" t="s">
        <v>8</v>
      </c>
      <c r="N321" s="29">
        <v>7</v>
      </c>
      <c r="O321" s="29">
        <v>10</v>
      </c>
      <c r="P321" s="29">
        <v>70</v>
      </c>
      <c r="Q321" s="29">
        <v>3</v>
      </c>
      <c r="R321" s="29">
        <v>5</v>
      </c>
      <c r="S321" s="29">
        <v>0</v>
      </c>
      <c r="T321" s="29" t="s">
        <v>19511</v>
      </c>
      <c r="U321" s="29">
        <v>7</v>
      </c>
      <c r="V321" s="29">
        <v>1</v>
      </c>
      <c r="W321" s="29">
        <v>7</v>
      </c>
      <c r="X321" s="29">
        <v>3</v>
      </c>
      <c r="Y321" s="29">
        <v>0</v>
      </c>
      <c r="Z321" s="29">
        <v>0</v>
      </c>
      <c r="AA321" s="29" t="s">
        <v>19507</v>
      </c>
      <c r="AB321" s="29">
        <v>1</v>
      </c>
      <c r="AC321" s="29">
        <v>6</v>
      </c>
      <c r="AD321" s="29">
        <v>1</v>
      </c>
      <c r="AE321" s="29">
        <v>6</v>
      </c>
      <c r="AF321" s="29">
        <v>3</v>
      </c>
      <c r="AG321" s="29">
        <v>0</v>
      </c>
      <c r="AH321" s="29">
        <v>0</v>
      </c>
      <c r="AI321" s="29" t="s">
        <v>19507</v>
      </c>
      <c r="AJ321" s="29" t="s">
        <v>8</v>
      </c>
      <c r="AK321" s="29">
        <v>0</v>
      </c>
      <c r="AL321" s="29" t="s">
        <v>2009</v>
      </c>
      <c r="AM321" s="29" t="s">
        <v>6101</v>
      </c>
      <c r="AN321" s="29" t="s">
        <v>6102</v>
      </c>
      <c r="AO321" s="29" t="s">
        <v>6103</v>
      </c>
      <c r="AP321" s="29" t="s">
        <v>6096</v>
      </c>
    </row>
    <row r="322" spans="1:42" s="29" customFormat="1" x14ac:dyDescent="0.25">
      <c r="A322" s="29" t="s">
        <v>6104</v>
      </c>
      <c r="B322" s="29">
        <v>310410928944346</v>
      </c>
      <c r="C322" s="29">
        <v>8.9014103279289401E+19</v>
      </c>
      <c r="D322" s="29">
        <v>353118081565833</v>
      </c>
      <c r="E322" s="29">
        <v>10</v>
      </c>
      <c r="F322" s="29">
        <v>1342</v>
      </c>
      <c r="G322" s="29">
        <v>1342</v>
      </c>
      <c r="H322" s="29" t="s">
        <v>6105</v>
      </c>
      <c r="I322" s="29" t="s">
        <v>6106</v>
      </c>
      <c r="J322" s="29" t="s">
        <v>6107</v>
      </c>
      <c r="K322" s="29" t="s">
        <v>8</v>
      </c>
      <c r="L322" s="29" t="s">
        <v>19799</v>
      </c>
      <c r="M322" s="29" t="s">
        <v>8</v>
      </c>
      <c r="N322" s="29">
        <v>7</v>
      </c>
      <c r="O322" s="29">
        <v>10</v>
      </c>
      <c r="P322" s="29">
        <v>70</v>
      </c>
      <c r="Q322" s="29">
        <v>3</v>
      </c>
      <c r="R322" s="29">
        <v>0</v>
      </c>
      <c r="S322" s="29">
        <v>0</v>
      </c>
      <c r="T322" s="29" t="s">
        <v>19507</v>
      </c>
      <c r="U322" s="29">
        <v>7</v>
      </c>
      <c r="V322" s="29">
        <v>1</v>
      </c>
      <c r="W322" s="29">
        <v>7</v>
      </c>
      <c r="X322" s="29">
        <v>3</v>
      </c>
      <c r="Y322" s="29">
        <v>0</v>
      </c>
      <c r="Z322" s="29">
        <v>0</v>
      </c>
      <c r="AA322" s="29" t="s">
        <v>19507</v>
      </c>
      <c r="AB322" s="29">
        <v>1</v>
      </c>
      <c r="AC322" s="29">
        <v>6</v>
      </c>
      <c r="AD322" s="29">
        <v>1</v>
      </c>
      <c r="AE322" s="29">
        <v>6</v>
      </c>
      <c r="AF322" s="29">
        <v>3</v>
      </c>
      <c r="AG322" s="29">
        <v>0</v>
      </c>
      <c r="AH322" s="29">
        <v>0</v>
      </c>
      <c r="AI322" s="29" t="s">
        <v>19507</v>
      </c>
      <c r="AJ322" s="29" t="s">
        <v>8</v>
      </c>
      <c r="AK322" s="29">
        <v>0</v>
      </c>
      <c r="AL322" s="29" t="s">
        <v>2009</v>
      </c>
      <c r="AM322" s="29" t="s">
        <v>6108</v>
      </c>
      <c r="AN322" s="29" t="s">
        <v>6109</v>
      </c>
      <c r="AO322" s="29" t="s">
        <v>6110</v>
      </c>
      <c r="AP322" s="29" t="s">
        <v>6111</v>
      </c>
    </row>
    <row r="323" spans="1:42" s="29" customFormat="1" x14ac:dyDescent="0.25">
      <c r="A323" s="29" t="s">
        <v>6112</v>
      </c>
      <c r="B323" s="29">
        <v>310410941179965</v>
      </c>
      <c r="C323" s="29">
        <v>8.9014103279411708E+19</v>
      </c>
      <c r="D323" s="29">
        <v>353118083625148</v>
      </c>
      <c r="E323" s="29">
        <v>4</v>
      </c>
      <c r="F323" s="29">
        <v>1297</v>
      </c>
      <c r="G323" s="29">
        <v>1297</v>
      </c>
      <c r="H323" s="29" t="s">
        <v>6113</v>
      </c>
      <c r="I323" s="29" t="s">
        <v>6114</v>
      </c>
      <c r="J323" s="29" t="s">
        <v>6115</v>
      </c>
      <c r="K323" s="29" t="s">
        <v>8</v>
      </c>
      <c r="L323" s="29" t="s">
        <v>8</v>
      </c>
      <c r="M323" s="29" t="s">
        <v>8</v>
      </c>
      <c r="N323" s="29">
        <v>7</v>
      </c>
      <c r="O323" s="29">
        <v>10</v>
      </c>
      <c r="P323" s="29">
        <v>70</v>
      </c>
      <c r="Q323" s="29">
        <v>3</v>
      </c>
      <c r="R323" s="29">
        <v>7</v>
      </c>
      <c r="S323" s="29">
        <v>0</v>
      </c>
      <c r="T323" s="29" t="s">
        <v>19547</v>
      </c>
      <c r="U323" s="29">
        <v>7</v>
      </c>
      <c r="V323" s="29">
        <v>1</v>
      </c>
      <c r="W323" s="29">
        <v>7</v>
      </c>
      <c r="X323" s="29">
        <v>3</v>
      </c>
      <c r="Y323" s="29">
        <v>0</v>
      </c>
      <c r="Z323" s="29">
        <v>0</v>
      </c>
      <c r="AA323" s="29" t="s">
        <v>19507</v>
      </c>
      <c r="AB323" s="29">
        <v>1</v>
      </c>
      <c r="AC323" s="29">
        <v>6</v>
      </c>
      <c r="AD323" s="29">
        <v>1</v>
      </c>
      <c r="AE323" s="29">
        <v>6</v>
      </c>
      <c r="AF323" s="29">
        <v>3</v>
      </c>
      <c r="AG323" s="29">
        <v>0</v>
      </c>
      <c r="AH323" s="29">
        <v>0</v>
      </c>
      <c r="AI323" s="29" t="s">
        <v>19507</v>
      </c>
      <c r="AJ323" s="29" t="s">
        <v>8</v>
      </c>
      <c r="AK323" s="29">
        <v>0</v>
      </c>
      <c r="AL323" s="29" t="s">
        <v>2009</v>
      </c>
      <c r="AM323" s="29" t="s">
        <v>6116</v>
      </c>
      <c r="AN323" s="29" t="s">
        <v>6117</v>
      </c>
      <c r="AO323" s="29" t="s">
        <v>6118</v>
      </c>
      <c r="AP323" s="29" t="s">
        <v>6111</v>
      </c>
    </row>
    <row r="324" spans="1:42" s="29" customFormat="1" x14ac:dyDescent="0.25">
      <c r="A324" s="29" t="s">
        <v>6119</v>
      </c>
      <c r="B324" s="29">
        <v>310410928944346</v>
      </c>
      <c r="C324" s="29">
        <v>8.9014103279289401E+19</v>
      </c>
      <c r="D324" s="29">
        <v>353118081565833</v>
      </c>
      <c r="E324" s="29">
        <v>10</v>
      </c>
      <c r="F324" s="29">
        <v>1341</v>
      </c>
      <c r="G324" s="29">
        <v>1341</v>
      </c>
      <c r="H324" s="29" t="s">
        <v>6120</v>
      </c>
      <c r="I324" s="29" t="s">
        <v>6121</v>
      </c>
      <c r="J324" s="29" t="s">
        <v>6122</v>
      </c>
      <c r="K324" s="29" t="s">
        <v>8</v>
      </c>
      <c r="L324" s="29" t="s">
        <v>19800</v>
      </c>
      <c r="M324" s="29" t="s">
        <v>8</v>
      </c>
      <c r="N324" s="29">
        <v>7</v>
      </c>
      <c r="O324" s="29">
        <v>10</v>
      </c>
      <c r="P324" s="29">
        <v>70</v>
      </c>
      <c r="Q324" s="29">
        <v>3</v>
      </c>
      <c r="R324" s="29">
        <v>47</v>
      </c>
      <c r="S324" s="29">
        <v>13</v>
      </c>
      <c r="T324" s="29" t="s">
        <v>19801</v>
      </c>
      <c r="U324" s="29">
        <v>7</v>
      </c>
      <c r="V324" s="29">
        <v>1</v>
      </c>
      <c r="W324" s="29">
        <v>7</v>
      </c>
      <c r="X324" s="29">
        <v>3</v>
      </c>
      <c r="Y324" s="29">
        <v>18</v>
      </c>
      <c r="Z324" s="29">
        <v>4</v>
      </c>
      <c r="AA324" s="29" t="s">
        <v>19802</v>
      </c>
      <c r="AB324" s="29">
        <v>1</v>
      </c>
      <c r="AC324" s="29">
        <v>6</v>
      </c>
      <c r="AD324" s="29">
        <v>1</v>
      </c>
      <c r="AE324" s="29">
        <v>6</v>
      </c>
      <c r="AF324" s="29">
        <v>3</v>
      </c>
      <c r="AG324" s="29">
        <v>1</v>
      </c>
      <c r="AH324" s="29">
        <v>0</v>
      </c>
      <c r="AI324" s="29" t="s">
        <v>19161</v>
      </c>
      <c r="AJ324" s="29" t="s">
        <v>8</v>
      </c>
      <c r="AK324" s="29">
        <v>0</v>
      </c>
      <c r="AL324" s="29" t="s">
        <v>2009</v>
      </c>
      <c r="AM324" s="29" t="s">
        <v>6123</v>
      </c>
      <c r="AN324" s="29" t="s">
        <v>6124</v>
      </c>
      <c r="AO324" s="29" t="s">
        <v>6125</v>
      </c>
      <c r="AP324" s="29" t="s">
        <v>6126</v>
      </c>
    </row>
    <row r="325" spans="1:42" s="29" customFormat="1" x14ac:dyDescent="0.25">
      <c r="A325" s="29" t="s">
        <v>6127</v>
      </c>
      <c r="B325" s="29">
        <v>310410941179965</v>
      </c>
      <c r="C325" s="29">
        <v>8.9014103279411708E+19</v>
      </c>
      <c r="D325" s="29">
        <v>353118083625148</v>
      </c>
      <c r="E325" s="29">
        <v>4</v>
      </c>
      <c r="F325" s="29">
        <v>1296</v>
      </c>
      <c r="G325" s="29">
        <v>1296</v>
      </c>
      <c r="H325" s="29" t="s">
        <v>6128</v>
      </c>
      <c r="I325" s="29" t="s">
        <v>6129</v>
      </c>
      <c r="J325" s="29" t="s">
        <v>6130</v>
      </c>
      <c r="K325" s="29" t="s">
        <v>8</v>
      </c>
      <c r="L325" s="29" t="s">
        <v>8</v>
      </c>
      <c r="M325" s="29" t="s">
        <v>8</v>
      </c>
      <c r="N325" s="29">
        <v>7</v>
      </c>
      <c r="O325" s="29">
        <v>10</v>
      </c>
      <c r="P325" s="29">
        <v>70</v>
      </c>
      <c r="Q325" s="29">
        <v>3</v>
      </c>
      <c r="R325" s="29">
        <v>18</v>
      </c>
      <c r="S325" s="29">
        <v>2</v>
      </c>
      <c r="T325" s="29" t="s">
        <v>19760</v>
      </c>
      <c r="U325" s="29">
        <v>7</v>
      </c>
      <c r="V325" s="29">
        <v>1</v>
      </c>
      <c r="W325" s="29">
        <v>7</v>
      </c>
      <c r="X325" s="29">
        <v>3</v>
      </c>
      <c r="Y325" s="29">
        <v>2</v>
      </c>
      <c r="Z325" s="29">
        <v>0</v>
      </c>
      <c r="AA325" s="29" t="s">
        <v>19527</v>
      </c>
      <c r="AB325" s="29">
        <v>1</v>
      </c>
      <c r="AC325" s="29">
        <v>6</v>
      </c>
      <c r="AD325" s="29">
        <v>1</v>
      </c>
      <c r="AE325" s="29">
        <v>6</v>
      </c>
      <c r="AF325" s="29">
        <v>3</v>
      </c>
      <c r="AG325" s="29">
        <v>0</v>
      </c>
      <c r="AH325" s="29">
        <v>0</v>
      </c>
      <c r="AI325" s="29" t="s">
        <v>19507</v>
      </c>
      <c r="AJ325" s="29" t="s">
        <v>8</v>
      </c>
      <c r="AK325" s="29">
        <v>0</v>
      </c>
      <c r="AL325" s="29" t="s">
        <v>2009</v>
      </c>
      <c r="AM325" s="29" t="s">
        <v>6131</v>
      </c>
      <c r="AN325" s="29" t="s">
        <v>6132</v>
      </c>
      <c r="AO325" s="29" t="s">
        <v>6133</v>
      </c>
      <c r="AP325" s="29" t="s">
        <v>6134</v>
      </c>
    </row>
    <row r="326" spans="1:42" s="29" customFormat="1" x14ac:dyDescent="0.25">
      <c r="A326" s="29" t="s">
        <v>6135</v>
      </c>
      <c r="B326" s="29">
        <v>310410941179965</v>
      </c>
      <c r="C326" s="29">
        <v>8.9014103279411708E+19</v>
      </c>
      <c r="D326" s="29">
        <v>353118083625148</v>
      </c>
      <c r="E326" s="29">
        <v>4</v>
      </c>
      <c r="F326" s="29">
        <v>1295</v>
      </c>
      <c r="G326" s="29">
        <v>1295</v>
      </c>
      <c r="H326" s="29" t="s">
        <v>6136</v>
      </c>
      <c r="I326" s="29" t="s">
        <v>6137</v>
      </c>
      <c r="J326" s="29" t="s">
        <v>6138</v>
      </c>
      <c r="K326" s="29" t="s">
        <v>8</v>
      </c>
      <c r="L326" s="29" t="s">
        <v>8</v>
      </c>
      <c r="M326" s="29" t="s">
        <v>8</v>
      </c>
      <c r="N326" s="29">
        <v>7</v>
      </c>
      <c r="O326" s="29">
        <v>10</v>
      </c>
      <c r="P326" s="29">
        <v>70</v>
      </c>
      <c r="Q326" s="29">
        <v>3</v>
      </c>
      <c r="R326" s="29">
        <v>20</v>
      </c>
      <c r="S326" s="29">
        <v>3</v>
      </c>
      <c r="T326" s="29" t="s">
        <v>19803</v>
      </c>
      <c r="U326" s="29">
        <v>7</v>
      </c>
      <c r="V326" s="29">
        <v>1</v>
      </c>
      <c r="W326" s="29">
        <v>7</v>
      </c>
      <c r="X326" s="29">
        <v>3</v>
      </c>
      <c r="Y326" s="29">
        <v>0</v>
      </c>
      <c r="Z326" s="29">
        <v>0</v>
      </c>
      <c r="AA326" s="29" t="s">
        <v>19507</v>
      </c>
      <c r="AB326" s="29">
        <v>1</v>
      </c>
      <c r="AC326" s="29">
        <v>6</v>
      </c>
      <c r="AD326" s="29">
        <v>1</v>
      </c>
      <c r="AE326" s="29">
        <v>6</v>
      </c>
      <c r="AF326" s="29">
        <v>3</v>
      </c>
      <c r="AG326" s="29">
        <v>0</v>
      </c>
      <c r="AH326" s="29">
        <v>0</v>
      </c>
      <c r="AI326" s="29" t="s">
        <v>19507</v>
      </c>
      <c r="AJ326" s="29" t="s">
        <v>8</v>
      </c>
      <c r="AK326" s="29">
        <v>0</v>
      </c>
      <c r="AL326" s="29" t="s">
        <v>2009</v>
      </c>
      <c r="AM326" s="29" t="s">
        <v>6139</v>
      </c>
      <c r="AN326" s="29" t="s">
        <v>6140</v>
      </c>
      <c r="AO326" s="29" t="s">
        <v>6141</v>
      </c>
      <c r="AP326" s="29" t="s">
        <v>6142</v>
      </c>
    </row>
    <row r="327" spans="1:42" s="29" customFormat="1" x14ac:dyDescent="0.25">
      <c r="A327" s="29" t="s">
        <v>6143</v>
      </c>
      <c r="B327" s="29">
        <v>310410928944346</v>
      </c>
      <c r="C327" s="29">
        <v>8.9014103279289401E+19</v>
      </c>
      <c r="D327" s="29">
        <v>353118081565833</v>
      </c>
      <c r="E327" s="29">
        <v>1</v>
      </c>
      <c r="F327" s="29">
        <v>1329</v>
      </c>
      <c r="G327" s="29">
        <v>1329</v>
      </c>
      <c r="H327" s="29" t="s">
        <v>6144</v>
      </c>
      <c r="I327" s="29" t="s">
        <v>6145</v>
      </c>
      <c r="J327" s="29" t="s">
        <v>6146</v>
      </c>
      <c r="K327" s="29" t="s">
        <v>8</v>
      </c>
      <c r="L327" s="29" t="s">
        <v>8</v>
      </c>
      <c r="M327" s="29" t="s">
        <v>8</v>
      </c>
      <c r="N327" s="29">
        <v>4</v>
      </c>
      <c r="O327" s="29">
        <v>1</v>
      </c>
      <c r="P327" s="29">
        <v>4</v>
      </c>
      <c r="Q327" s="29">
        <v>3</v>
      </c>
      <c r="R327" s="29">
        <v>47</v>
      </c>
      <c r="S327" s="29">
        <v>14</v>
      </c>
      <c r="T327" s="29" t="s">
        <v>19649</v>
      </c>
      <c r="U327" s="29">
        <v>3</v>
      </c>
      <c r="V327" s="29">
        <v>1</v>
      </c>
      <c r="W327" s="29">
        <v>3</v>
      </c>
      <c r="X327" s="29">
        <v>3</v>
      </c>
      <c r="Y327" s="29">
        <v>7</v>
      </c>
      <c r="Z327" s="29">
        <v>1</v>
      </c>
      <c r="AA327" s="29" t="s">
        <v>19573</v>
      </c>
      <c r="AB327" s="29">
        <v>0</v>
      </c>
      <c r="AC327" s="29" t="s">
        <v>8</v>
      </c>
      <c r="AD327" s="29" t="s">
        <v>8</v>
      </c>
      <c r="AE327" s="29" t="s">
        <v>8</v>
      </c>
      <c r="AF327" s="29" t="s">
        <v>8</v>
      </c>
      <c r="AG327" s="29" t="s">
        <v>8</v>
      </c>
      <c r="AH327" s="29" t="s">
        <v>8</v>
      </c>
      <c r="AI327" s="29" t="s">
        <v>8</v>
      </c>
      <c r="AJ327" s="29" t="s">
        <v>8</v>
      </c>
      <c r="AK327" s="29">
        <v>0</v>
      </c>
      <c r="AL327" s="29" t="s">
        <v>2009</v>
      </c>
      <c r="AM327" s="29" t="s">
        <v>6147</v>
      </c>
      <c r="AN327" s="29" t="s">
        <v>6148</v>
      </c>
      <c r="AO327" s="29" t="s">
        <v>6149</v>
      </c>
      <c r="AP327" s="29" t="s">
        <v>6142</v>
      </c>
    </row>
    <row r="328" spans="1:42" s="29" customFormat="1" x14ac:dyDescent="0.25">
      <c r="A328" s="29" t="s">
        <v>6150</v>
      </c>
      <c r="B328" s="29">
        <v>310410928944346</v>
      </c>
      <c r="C328" s="29">
        <v>8.9014103279289401E+19</v>
      </c>
      <c r="D328" s="29">
        <v>353118081565833</v>
      </c>
      <c r="E328" s="29">
        <v>1</v>
      </c>
      <c r="F328" s="29">
        <v>1330</v>
      </c>
      <c r="G328" s="29">
        <v>1330</v>
      </c>
      <c r="H328" s="29" t="s">
        <v>6151</v>
      </c>
      <c r="I328" s="29" t="s">
        <v>6152</v>
      </c>
      <c r="J328" s="29" t="s">
        <v>6153</v>
      </c>
      <c r="K328" s="29" t="s">
        <v>8</v>
      </c>
      <c r="L328" s="29" t="s">
        <v>8</v>
      </c>
      <c r="M328" s="29" t="s">
        <v>8</v>
      </c>
      <c r="N328" s="29">
        <v>4</v>
      </c>
      <c r="O328" s="29">
        <v>1</v>
      </c>
      <c r="P328" s="29">
        <v>4</v>
      </c>
      <c r="Q328" s="29">
        <v>3</v>
      </c>
      <c r="R328" s="29">
        <v>19</v>
      </c>
      <c r="S328" s="29">
        <v>3</v>
      </c>
      <c r="T328" s="29" t="s">
        <v>19804</v>
      </c>
      <c r="U328" s="29">
        <v>3</v>
      </c>
      <c r="V328" s="29">
        <v>1</v>
      </c>
      <c r="W328" s="29">
        <v>3</v>
      </c>
      <c r="X328" s="29">
        <v>3</v>
      </c>
      <c r="Y328" s="29">
        <v>3</v>
      </c>
      <c r="Z328" s="29">
        <v>0</v>
      </c>
      <c r="AA328" s="29" t="s">
        <v>19529</v>
      </c>
      <c r="AB328" s="29">
        <v>0</v>
      </c>
      <c r="AC328" s="29" t="s">
        <v>8</v>
      </c>
      <c r="AD328" s="29" t="s">
        <v>8</v>
      </c>
      <c r="AE328" s="29" t="s">
        <v>8</v>
      </c>
      <c r="AF328" s="29" t="s">
        <v>8</v>
      </c>
      <c r="AG328" s="29" t="s">
        <v>8</v>
      </c>
      <c r="AH328" s="29" t="s">
        <v>8</v>
      </c>
      <c r="AI328" s="29" t="s">
        <v>8</v>
      </c>
      <c r="AJ328" s="29" t="s">
        <v>8</v>
      </c>
      <c r="AK328" s="29">
        <v>0</v>
      </c>
      <c r="AL328" s="29" t="s">
        <v>2009</v>
      </c>
      <c r="AM328" s="29" t="s">
        <v>6154</v>
      </c>
      <c r="AN328" s="29" t="s">
        <v>6155</v>
      </c>
      <c r="AO328" s="29" t="s">
        <v>6156</v>
      </c>
      <c r="AP328" s="29" t="s">
        <v>6157</v>
      </c>
    </row>
    <row r="329" spans="1:42" s="29" customFormat="1" x14ac:dyDescent="0.25">
      <c r="A329" s="29" t="s">
        <v>6158</v>
      </c>
      <c r="B329" s="29">
        <v>310410941179965</v>
      </c>
      <c r="C329" s="29">
        <v>8.9014103279411708E+19</v>
      </c>
      <c r="D329" s="29">
        <v>353118083625148</v>
      </c>
      <c r="E329" s="29">
        <v>3</v>
      </c>
      <c r="F329" s="29">
        <v>1312</v>
      </c>
      <c r="G329" s="29">
        <v>1312</v>
      </c>
      <c r="H329" s="29" t="s">
        <v>6159</v>
      </c>
      <c r="I329" s="29" t="s">
        <v>6160</v>
      </c>
      <c r="J329" s="29" t="s">
        <v>6161</v>
      </c>
      <c r="K329" s="29" t="s">
        <v>8</v>
      </c>
      <c r="L329" s="29" t="s">
        <v>8</v>
      </c>
      <c r="M329" s="29" t="s">
        <v>8</v>
      </c>
      <c r="N329" s="29">
        <v>7</v>
      </c>
      <c r="O329" s="29">
        <v>100</v>
      </c>
      <c r="P329" s="29">
        <v>700</v>
      </c>
      <c r="Q329" s="29">
        <v>3</v>
      </c>
      <c r="R329" s="29">
        <v>0</v>
      </c>
      <c r="S329" s="29">
        <v>0</v>
      </c>
      <c r="T329" s="29" t="s">
        <v>19507</v>
      </c>
      <c r="U329" s="29">
        <v>7</v>
      </c>
      <c r="V329" s="29">
        <v>10</v>
      </c>
      <c r="W329" s="29">
        <v>70</v>
      </c>
      <c r="X329" s="29">
        <v>3</v>
      </c>
      <c r="Y329" s="29">
        <v>0</v>
      </c>
      <c r="Z329" s="29">
        <v>0</v>
      </c>
      <c r="AA329" s="29" t="s">
        <v>19507</v>
      </c>
      <c r="AB329" s="29">
        <v>0</v>
      </c>
      <c r="AC329" s="29" t="s">
        <v>8</v>
      </c>
      <c r="AD329" s="29" t="s">
        <v>8</v>
      </c>
      <c r="AE329" s="29" t="s">
        <v>8</v>
      </c>
      <c r="AF329" s="29" t="s">
        <v>8</v>
      </c>
      <c r="AG329" s="29" t="s">
        <v>8</v>
      </c>
      <c r="AH329" s="29" t="s">
        <v>8</v>
      </c>
      <c r="AI329" s="29" t="s">
        <v>8</v>
      </c>
      <c r="AJ329" s="29" t="s">
        <v>8</v>
      </c>
      <c r="AK329" s="29">
        <v>0</v>
      </c>
      <c r="AL329" s="29" t="s">
        <v>2009</v>
      </c>
      <c r="AM329" s="29" t="s">
        <v>6162</v>
      </c>
      <c r="AN329" s="29" t="s">
        <v>6163</v>
      </c>
      <c r="AO329" s="29" t="s">
        <v>6164</v>
      </c>
      <c r="AP329" s="29" t="s">
        <v>6157</v>
      </c>
    </row>
    <row r="330" spans="1:42" s="29" customFormat="1" x14ac:dyDescent="0.25">
      <c r="A330" s="29" t="s">
        <v>6165</v>
      </c>
      <c r="B330" s="29">
        <v>310410928944346</v>
      </c>
      <c r="C330" s="29">
        <v>8.9014103279289401E+19</v>
      </c>
      <c r="D330" s="29">
        <v>353118081565833</v>
      </c>
      <c r="E330" s="29">
        <v>1</v>
      </c>
      <c r="F330" s="29">
        <v>1331</v>
      </c>
      <c r="G330" s="29">
        <v>1331</v>
      </c>
      <c r="H330" s="29" t="s">
        <v>6166</v>
      </c>
      <c r="I330" s="29" t="s">
        <v>6167</v>
      </c>
      <c r="J330" s="29" t="s">
        <v>6168</v>
      </c>
      <c r="K330" s="29" t="s">
        <v>8</v>
      </c>
      <c r="L330" s="29" t="s">
        <v>8</v>
      </c>
      <c r="M330" s="29" t="s">
        <v>8</v>
      </c>
      <c r="N330" s="29">
        <v>4</v>
      </c>
      <c r="O330" s="29">
        <v>1</v>
      </c>
      <c r="P330" s="29">
        <v>4</v>
      </c>
      <c r="Q330" s="29">
        <v>3</v>
      </c>
      <c r="R330" s="29">
        <v>1</v>
      </c>
      <c r="S330" s="29">
        <v>0</v>
      </c>
      <c r="T330" s="29" t="s">
        <v>19161</v>
      </c>
      <c r="U330" s="29">
        <v>3</v>
      </c>
      <c r="V330" s="29">
        <v>1</v>
      </c>
      <c r="W330" s="29">
        <v>3</v>
      </c>
      <c r="X330" s="29">
        <v>3</v>
      </c>
      <c r="Y330" s="29">
        <v>0</v>
      </c>
      <c r="Z330" s="29">
        <v>0</v>
      </c>
      <c r="AA330" s="29" t="s">
        <v>19507</v>
      </c>
      <c r="AB330" s="29">
        <v>0</v>
      </c>
      <c r="AC330" s="29" t="s">
        <v>8</v>
      </c>
      <c r="AD330" s="29" t="s">
        <v>8</v>
      </c>
      <c r="AE330" s="29" t="s">
        <v>8</v>
      </c>
      <c r="AF330" s="29" t="s">
        <v>8</v>
      </c>
      <c r="AG330" s="29" t="s">
        <v>8</v>
      </c>
      <c r="AH330" s="29" t="s">
        <v>8</v>
      </c>
      <c r="AI330" s="29" t="s">
        <v>8</v>
      </c>
      <c r="AJ330" s="29" t="s">
        <v>8</v>
      </c>
      <c r="AK330" s="29">
        <v>0</v>
      </c>
      <c r="AL330" s="29" t="s">
        <v>2009</v>
      </c>
      <c r="AM330" s="29" t="s">
        <v>6169</v>
      </c>
      <c r="AN330" s="29" t="s">
        <v>6170</v>
      </c>
      <c r="AO330" s="29" t="s">
        <v>6171</v>
      </c>
      <c r="AP330" s="29" t="s">
        <v>6172</v>
      </c>
    </row>
    <row r="331" spans="1:42" s="29" customFormat="1" x14ac:dyDescent="0.25">
      <c r="A331" s="29" t="s">
        <v>6173</v>
      </c>
      <c r="B331" s="29">
        <v>310410928944346</v>
      </c>
      <c r="C331" s="29">
        <v>8.9014103279289401E+19</v>
      </c>
      <c r="D331" s="29">
        <v>353118081565833</v>
      </c>
      <c r="E331" s="29">
        <v>8</v>
      </c>
      <c r="F331" s="29">
        <v>1339</v>
      </c>
      <c r="G331" s="29">
        <v>1339</v>
      </c>
      <c r="H331" s="29" t="s">
        <v>6174</v>
      </c>
      <c r="I331" s="29" t="s">
        <v>6175</v>
      </c>
      <c r="J331" s="29" t="s">
        <v>6176</v>
      </c>
      <c r="K331" s="29" t="s">
        <v>8</v>
      </c>
      <c r="L331" s="29" t="s">
        <v>8</v>
      </c>
      <c r="M331" s="29" t="s">
        <v>8</v>
      </c>
      <c r="N331" s="29">
        <v>7</v>
      </c>
      <c r="O331" s="29">
        <v>100</v>
      </c>
      <c r="P331" s="29">
        <v>700</v>
      </c>
      <c r="Q331" s="29">
        <v>3</v>
      </c>
      <c r="R331" s="29">
        <v>42</v>
      </c>
      <c r="S331" s="29">
        <v>9</v>
      </c>
      <c r="T331" s="29" t="s">
        <v>19805</v>
      </c>
      <c r="U331" s="29">
        <v>7</v>
      </c>
      <c r="V331" s="29">
        <v>10</v>
      </c>
      <c r="W331" s="29">
        <v>70</v>
      </c>
      <c r="X331" s="29">
        <v>3</v>
      </c>
      <c r="Y331" s="29">
        <v>13</v>
      </c>
      <c r="Z331" s="29">
        <v>2</v>
      </c>
      <c r="AA331" s="29" t="s">
        <v>19806</v>
      </c>
      <c r="AB331" s="29">
        <v>0</v>
      </c>
      <c r="AC331" s="29" t="s">
        <v>8</v>
      </c>
      <c r="AD331" s="29" t="s">
        <v>8</v>
      </c>
      <c r="AE331" s="29" t="s">
        <v>8</v>
      </c>
      <c r="AF331" s="29" t="s">
        <v>8</v>
      </c>
      <c r="AG331" s="29" t="s">
        <v>8</v>
      </c>
      <c r="AH331" s="29" t="s">
        <v>8</v>
      </c>
      <c r="AI331" s="29" t="s">
        <v>8</v>
      </c>
      <c r="AJ331" s="29" t="s">
        <v>8</v>
      </c>
      <c r="AK331" s="29">
        <v>0</v>
      </c>
      <c r="AL331" s="29" t="s">
        <v>2009</v>
      </c>
      <c r="AM331" s="29" t="s">
        <v>6177</v>
      </c>
      <c r="AN331" s="29" t="s">
        <v>6178</v>
      </c>
      <c r="AO331" s="29" t="s">
        <v>6179</v>
      </c>
      <c r="AP331" s="29" t="s">
        <v>6180</v>
      </c>
    </row>
    <row r="332" spans="1:42" s="29" customFormat="1" x14ac:dyDescent="0.25">
      <c r="A332" s="29" t="s">
        <v>6181</v>
      </c>
      <c r="B332" s="29">
        <v>310410941179965</v>
      </c>
      <c r="C332" s="29">
        <v>8.9014103279411708E+19</v>
      </c>
      <c r="D332" s="29">
        <v>353118083625148</v>
      </c>
      <c r="E332" s="29">
        <v>3</v>
      </c>
      <c r="F332" s="29">
        <v>1311</v>
      </c>
      <c r="G332" s="29">
        <v>1311</v>
      </c>
      <c r="H332" s="29" t="s">
        <v>6182</v>
      </c>
      <c r="I332" s="29" t="s">
        <v>6183</v>
      </c>
      <c r="J332" s="29" t="s">
        <v>6184</v>
      </c>
      <c r="K332" s="29" t="s">
        <v>8</v>
      </c>
      <c r="L332" s="29" t="s">
        <v>8</v>
      </c>
      <c r="M332" s="29" t="s">
        <v>8</v>
      </c>
      <c r="N332" s="29">
        <v>7</v>
      </c>
      <c r="O332" s="29">
        <v>100</v>
      </c>
      <c r="P332" s="29">
        <v>700</v>
      </c>
      <c r="Q332" s="29">
        <v>3</v>
      </c>
      <c r="R332" s="29">
        <v>30</v>
      </c>
      <c r="S332" s="29">
        <v>6</v>
      </c>
      <c r="T332" s="29" t="s">
        <v>19807</v>
      </c>
      <c r="U332" s="29">
        <v>7</v>
      </c>
      <c r="V332" s="29">
        <v>10</v>
      </c>
      <c r="W332" s="29">
        <v>70</v>
      </c>
      <c r="X332" s="29">
        <v>3</v>
      </c>
      <c r="Y332" s="29">
        <v>3</v>
      </c>
      <c r="Z332" s="29">
        <v>0</v>
      </c>
      <c r="AA332" s="29" t="s">
        <v>19529</v>
      </c>
      <c r="AB332" s="29">
        <v>0</v>
      </c>
      <c r="AC332" s="29" t="s">
        <v>8</v>
      </c>
      <c r="AD332" s="29" t="s">
        <v>8</v>
      </c>
      <c r="AE332" s="29" t="s">
        <v>8</v>
      </c>
      <c r="AF332" s="29" t="s">
        <v>8</v>
      </c>
      <c r="AG332" s="29" t="s">
        <v>8</v>
      </c>
      <c r="AH332" s="29" t="s">
        <v>8</v>
      </c>
      <c r="AI332" s="29" t="s">
        <v>8</v>
      </c>
      <c r="AJ332" s="29" t="s">
        <v>8</v>
      </c>
      <c r="AK332" s="29">
        <v>0</v>
      </c>
      <c r="AL332" s="29" t="s">
        <v>2009</v>
      </c>
      <c r="AM332" s="29" t="s">
        <v>6185</v>
      </c>
      <c r="AN332" s="29" t="s">
        <v>6186</v>
      </c>
      <c r="AO332" s="29" t="s">
        <v>6187</v>
      </c>
      <c r="AP332" s="29" t="s">
        <v>6188</v>
      </c>
    </row>
    <row r="333" spans="1:42" s="29" customFormat="1" x14ac:dyDescent="0.25">
      <c r="A333" s="29" t="s">
        <v>6189</v>
      </c>
      <c r="B333" s="29">
        <v>310410941179965</v>
      </c>
      <c r="C333" s="29">
        <v>8.9014103279411708E+19</v>
      </c>
      <c r="D333" s="29">
        <v>353118083625148</v>
      </c>
      <c r="E333" s="29">
        <v>8</v>
      </c>
      <c r="F333" s="29">
        <v>1315</v>
      </c>
      <c r="G333" s="29">
        <v>1315</v>
      </c>
      <c r="H333" s="29" t="s">
        <v>6190</v>
      </c>
      <c r="I333" s="29" t="s">
        <v>6191</v>
      </c>
      <c r="J333" s="29" t="s">
        <v>6192</v>
      </c>
      <c r="K333" s="29" t="s">
        <v>8</v>
      </c>
      <c r="L333" s="29" t="s">
        <v>8</v>
      </c>
      <c r="M333" s="29" t="s">
        <v>8</v>
      </c>
      <c r="N333" s="29">
        <v>7</v>
      </c>
      <c r="O333" s="29">
        <v>100</v>
      </c>
      <c r="P333" s="29">
        <v>700</v>
      </c>
      <c r="Q333" s="29">
        <v>3</v>
      </c>
      <c r="R333" s="29">
        <v>20</v>
      </c>
      <c r="S333" s="29">
        <v>2</v>
      </c>
      <c r="T333" s="29" t="s">
        <v>19704</v>
      </c>
      <c r="U333" s="29">
        <v>7</v>
      </c>
      <c r="V333" s="29">
        <v>10</v>
      </c>
      <c r="W333" s="29">
        <v>70</v>
      </c>
      <c r="X333" s="29">
        <v>3</v>
      </c>
      <c r="Y333" s="29">
        <v>3</v>
      </c>
      <c r="Z333" s="29">
        <v>0</v>
      </c>
      <c r="AA333" s="29" t="s">
        <v>19529</v>
      </c>
      <c r="AB333" s="29">
        <v>0</v>
      </c>
      <c r="AC333" s="29" t="s">
        <v>8</v>
      </c>
      <c r="AD333" s="29" t="s">
        <v>8</v>
      </c>
      <c r="AE333" s="29" t="s">
        <v>8</v>
      </c>
      <c r="AF333" s="29" t="s">
        <v>8</v>
      </c>
      <c r="AG333" s="29" t="s">
        <v>8</v>
      </c>
      <c r="AH333" s="29" t="s">
        <v>8</v>
      </c>
      <c r="AI333" s="29" t="s">
        <v>8</v>
      </c>
      <c r="AJ333" s="29" t="s">
        <v>8</v>
      </c>
      <c r="AK333" s="29">
        <v>0</v>
      </c>
      <c r="AL333" s="29" t="s">
        <v>2009</v>
      </c>
      <c r="AM333" s="29" t="s">
        <v>6193</v>
      </c>
      <c r="AN333" s="29" t="s">
        <v>6194</v>
      </c>
      <c r="AO333" s="29" t="s">
        <v>6195</v>
      </c>
      <c r="AP333" s="29" t="s">
        <v>6188</v>
      </c>
    </row>
    <row r="334" spans="1:42" s="29" customFormat="1" x14ac:dyDescent="0.25">
      <c r="A334" s="29" t="s">
        <v>6196</v>
      </c>
      <c r="B334" s="29">
        <v>310410928944346</v>
      </c>
      <c r="C334" s="29">
        <v>8.9014103279289401E+19</v>
      </c>
      <c r="D334" s="29">
        <v>353118081565833</v>
      </c>
      <c r="E334" s="29">
        <v>6</v>
      </c>
      <c r="F334" s="29">
        <v>1328</v>
      </c>
      <c r="G334" s="29">
        <v>1328</v>
      </c>
      <c r="H334" s="29" t="s">
        <v>6197</v>
      </c>
      <c r="I334" s="29" t="s">
        <v>6198</v>
      </c>
      <c r="J334" s="29" t="s">
        <v>6199</v>
      </c>
      <c r="K334" s="29" t="s">
        <v>8</v>
      </c>
      <c r="L334" s="29" t="s">
        <v>8</v>
      </c>
      <c r="M334" s="29" t="s">
        <v>8</v>
      </c>
      <c r="N334" s="29">
        <v>7</v>
      </c>
      <c r="O334" s="29">
        <v>10</v>
      </c>
      <c r="P334" s="29">
        <v>70</v>
      </c>
      <c r="Q334" s="29">
        <v>3</v>
      </c>
      <c r="R334" s="29">
        <v>0</v>
      </c>
      <c r="S334" s="29">
        <v>0</v>
      </c>
      <c r="T334" s="29" t="s">
        <v>19507</v>
      </c>
      <c r="U334" s="29">
        <v>6</v>
      </c>
      <c r="V334" s="29">
        <v>1</v>
      </c>
      <c r="W334" s="29">
        <v>6</v>
      </c>
      <c r="X334" s="29">
        <v>3</v>
      </c>
      <c r="Y334" s="29">
        <v>0</v>
      </c>
      <c r="Z334" s="29">
        <v>0</v>
      </c>
      <c r="AA334" s="29" t="s">
        <v>19507</v>
      </c>
      <c r="AB334" s="29">
        <v>0</v>
      </c>
      <c r="AC334" s="29" t="s">
        <v>8</v>
      </c>
      <c r="AD334" s="29" t="s">
        <v>8</v>
      </c>
      <c r="AE334" s="29" t="s">
        <v>8</v>
      </c>
      <c r="AF334" s="29" t="s">
        <v>8</v>
      </c>
      <c r="AG334" s="29" t="s">
        <v>8</v>
      </c>
      <c r="AH334" s="29" t="s">
        <v>8</v>
      </c>
      <c r="AI334" s="29" t="s">
        <v>8</v>
      </c>
      <c r="AJ334" s="29" t="s">
        <v>8</v>
      </c>
      <c r="AK334" s="29">
        <v>0</v>
      </c>
      <c r="AL334" s="29" t="s">
        <v>2009</v>
      </c>
      <c r="AM334" s="29" t="s">
        <v>6200</v>
      </c>
      <c r="AN334" s="29" t="s">
        <v>6201</v>
      </c>
      <c r="AO334" s="29" t="s">
        <v>6202</v>
      </c>
      <c r="AP334" s="29" t="s">
        <v>6203</v>
      </c>
    </row>
    <row r="335" spans="1:42" s="29" customFormat="1" x14ac:dyDescent="0.25">
      <c r="A335" s="29" t="s">
        <v>6204</v>
      </c>
      <c r="B335" s="29">
        <v>310410941179965</v>
      </c>
      <c r="C335" s="29">
        <v>8.9014103279411708E+19</v>
      </c>
      <c r="D335" s="29">
        <v>353118083625148</v>
      </c>
      <c r="E335" s="29">
        <v>8</v>
      </c>
      <c r="F335" s="29">
        <v>1314</v>
      </c>
      <c r="G335" s="29">
        <v>1314</v>
      </c>
      <c r="H335" s="29" t="s">
        <v>6205</v>
      </c>
      <c r="I335" s="29" t="s">
        <v>6206</v>
      </c>
      <c r="J335" s="29" t="s">
        <v>6207</v>
      </c>
      <c r="K335" s="29" t="s">
        <v>8</v>
      </c>
      <c r="L335" s="29" t="s">
        <v>8</v>
      </c>
      <c r="M335" s="29" t="s">
        <v>8</v>
      </c>
      <c r="N335" s="29">
        <v>7</v>
      </c>
      <c r="O335" s="29">
        <v>100</v>
      </c>
      <c r="P335" s="29">
        <v>700</v>
      </c>
      <c r="Q335" s="29">
        <v>3</v>
      </c>
      <c r="R335" s="29">
        <v>4</v>
      </c>
      <c r="S335" s="29">
        <v>0</v>
      </c>
      <c r="T335" s="29" t="s">
        <v>19520</v>
      </c>
      <c r="U335" s="29">
        <v>7</v>
      </c>
      <c r="V335" s="29">
        <v>10</v>
      </c>
      <c r="W335" s="29">
        <v>70</v>
      </c>
      <c r="X335" s="29">
        <v>3</v>
      </c>
      <c r="Y335" s="29">
        <v>1</v>
      </c>
      <c r="Z335" s="29">
        <v>0</v>
      </c>
      <c r="AA335" s="29" t="s">
        <v>19161</v>
      </c>
      <c r="AB335" s="29">
        <v>0</v>
      </c>
      <c r="AC335" s="29" t="s">
        <v>8</v>
      </c>
      <c r="AD335" s="29" t="s">
        <v>8</v>
      </c>
      <c r="AE335" s="29" t="s">
        <v>8</v>
      </c>
      <c r="AF335" s="29" t="s">
        <v>8</v>
      </c>
      <c r="AG335" s="29" t="s">
        <v>8</v>
      </c>
      <c r="AH335" s="29" t="s">
        <v>8</v>
      </c>
      <c r="AI335" s="29" t="s">
        <v>8</v>
      </c>
      <c r="AJ335" s="29" t="s">
        <v>8</v>
      </c>
      <c r="AK335" s="29">
        <v>0</v>
      </c>
      <c r="AL335" s="29" t="s">
        <v>2009</v>
      </c>
      <c r="AM335" s="29" t="s">
        <v>6208</v>
      </c>
      <c r="AN335" s="29" t="s">
        <v>6209</v>
      </c>
      <c r="AO335" s="29" t="s">
        <v>6210</v>
      </c>
      <c r="AP335" s="29" t="s">
        <v>6211</v>
      </c>
    </row>
    <row r="336" spans="1:42" s="29" customFormat="1" x14ac:dyDescent="0.25">
      <c r="A336" s="29" t="s">
        <v>6212</v>
      </c>
      <c r="B336" s="29">
        <v>310410941179965</v>
      </c>
      <c r="C336" s="29">
        <v>8.9014103279411708E+19</v>
      </c>
      <c r="D336" s="29">
        <v>353118083625148</v>
      </c>
      <c r="E336" s="29">
        <v>8</v>
      </c>
      <c r="F336" s="29">
        <v>1313</v>
      </c>
      <c r="G336" s="29">
        <v>1313</v>
      </c>
      <c r="H336" s="29" t="s">
        <v>6213</v>
      </c>
      <c r="I336" s="29" t="s">
        <v>6214</v>
      </c>
      <c r="J336" s="29" t="s">
        <v>6215</v>
      </c>
      <c r="K336" s="29" t="s">
        <v>8</v>
      </c>
      <c r="L336" s="29" t="s">
        <v>8</v>
      </c>
      <c r="M336" s="29" t="s">
        <v>8</v>
      </c>
      <c r="N336" s="29">
        <v>7</v>
      </c>
      <c r="O336" s="29">
        <v>100</v>
      </c>
      <c r="P336" s="29">
        <v>700</v>
      </c>
      <c r="Q336" s="29">
        <v>3</v>
      </c>
      <c r="R336" s="29">
        <v>14</v>
      </c>
      <c r="S336" s="29">
        <v>2</v>
      </c>
      <c r="T336" s="29" t="s">
        <v>19662</v>
      </c>
      <c r="U336" s="29">
        <v>7</v>
      </c>
      <c r="V336" s="29">
        <v>10</v>
      </c>
      <c r="W336" s="29">
        <v>70</v>
      </c>
      <c r="X336" s="29">
        <v>3</v>
      </c>
      <c r="Y336" s="29">
        <v>1</v>
      </c>
      <c r="Z336" s="29">
        <v>0</v>
      </c>
      <c r="AA336" s="29" t="s">
        <v>19161</v>
      </c>
      <c r="AB336" s="29">
        <v>0</v>
      </c>
      <c r="AC336" s="29" t="s">
        <v>8</v>
      </c>
      <c r="AD336" s="29" t="s">
        <v>8</v>
      </c>
      <c r="AE336" s="29" t="s">
        <v>8</v>
      </c>
      <c r="AF336" s="29" t="s">
        <v>8</v>
      </c>
      <c r="AG336" s="29" t="s">
        <v>8</v>
      </c>
      <c r="AH336" s="29" t="s">
        <v>8</v>
      </c>
      <c r="AI336" s="29" t="s">
        <v>8</v>
      </c>
      <c r="AJ336" s="29" t="s">
        <v>8</v>
      </c>
      <c r="AK336" s="29">
        <v>0</v>
      </c>
      <c r="AL336" s="29" t="s">
        <v>2009</v>
      </c>
      <c r="AM336" s="29" t="s">
        <v>6216</v>
      </c>
      <c r="AN336" s="29" t="s">
        <v>6217</v>
      </c>
      <c r="AO336" s="29" t="s">
        <v>6218</v>
      </c>
      <c r="AP336" s="29" t="s">
        <v>6219</v>
      </c>
    </row>
    <row r="337" spans="1:42" s="29" customFormat="1" x14ac:dyDescent="0.25">
      <c r="A337" s="29" t="s">
        <v>6220</v>
      </c>
      <c r="B337" s="29">
        <v>310410928944346</v>
      </c>
      <c r="C337" s="29">
        <v>8.9014103279289401E+19</v>
      </c>
      <c r="D337" s="29">
        <v>353118081565833</v>
      </c>
      <c r="E337" s="29">
        <v>6</v>
      </c>
      <c r="F337" s="29">
        <v>1327</v>
      </c>
      <c r="G337" s="29">
        <v>1327</v>
      </c>
      <c r="H337" s="29" t="s">
        <v>6221</v>
      </c>
      <c r="I337" s="29" t="s">
        <v>6222</v>
      </c>
      <c r="J337" s="29" t="s">
        <v>6223</v>
      </c>
      <c r="K337" s="29" t="s">
        <v>8</v>
      </c>
      <c r="L337" s="29" t="s">
        <v>8</v>
      </c>
      <c r="M337" s="29" t="s">
        <v>8</v>
      </c>
      <c r="N337" s="29">
        <v>7</v>
      </c>
      <c r="O337" s="29">
        <v>10</v>
      </c>
      <c r="P337" s="29">
        <v>70</v>
      </c>
      <c r="Q337" s="29">
        <v>3</v>
      </c>
      <c r="R337" s="29">
        <v>0</v>
      </c>
      <c r="S337" s="29">
        <v>0</v>
      </c>
      <c r="T337" s="29" t="s">
        <v>19507</v>
      </c>
      <c r="U337" s="29">
        <v>6</v>
      </c>
      <c r="V337" s="29">
        <v>1</v>
      </c>
      <c r="W337" s="29">
        <v>6</v>
      </c>
      <c r="X337" s="29">
        <v>3</v>
      </c>
      <c r="Y337" s="29">
        <v>0</v>
      </c>
      <c r="Z337" s="29">
        <v>0</v>
      </c>
      <c r="AA337" s="29" t="s">
        <v>19507</v>
      </c>
      <c r="AB337" s="29">
        <v>0</v>
      </c>
      <c r="AC337" s="29" t="s">
        <v>8</v>
      </c>
      <c r="AD337" s="29" t="s">
        <v>8</v>
      </c>
      <c r="AE337" s="29" t="s">
        <v>8</v>
      </c>
      <c r="AF337" s="29" t="s">
        <v>8</v>
      </c>
      <c r="AG337" s="29" t="s">
        <v>8</v>
      </c>
      <c r="AH337" s="29" t="s">
        <v>8</v>
      </c>
      <c r="AI337" s="29" t="s">
        <v>8</v>
      </c>
      <c r="AJ337" s="29" t="s">
        <v>8</v>
      </c>
      <c r="AK337" s="29">
        <v>0</v>
      </c>
      <c r="AL337" s="29" t="s">
        <v>2009</v>
      </c>
      <c r="AM337" s="29" t="s">
        <v>6224</v>
      </c>
      <c r="AN337" s="29" t="s">
        <v>6225</v>
      </c>
      <c r="AO337" s="29" t="s">
        <v>6226</v>
      </c>
      <c r="AP337" s="29" t="s">
        <v>6227</v>
      </c>
    </row>
    <row r="338" spans="1:42" s="29" customFormat="1" x14ac:dyDescent="0.25">
      <c r="A338" s="29" t="s">
        <v>6228</v>
      </c>
      <c r="B338" s="29">
        <v>310410941179965</v>
      </c>
      <c r="C338" s="29">
        <v>8.9014103279411708E+19</v>
      </c>
      <c r="D338" s="29">
        <v>353118083625148</v>
      </c>
      <c r="E338" s="29">
        <v>1</v>
      </c>
      <c r="F338" s="29">
        <v>1303</v>
      </c>
      <c r="G338" s="29">
        <v>1303</v>
      </c>
      <c r="H338" s="29" t="s">
        <v>6229</v>
      </c>
      <c r="I338" s="29" t="s">
        <v>6230</v>
      </c>
      <c r="J338" s="29" t="s">
        <v>6231</v>
      </c>
      <c r="K338" s="29" t="s">
        <v>8</v>
      </c>
      <c r="L338" s="29" t="s">
        <v>8</v>
      </c>
      <c r="M338" s="29" t="s">
        <v>8</v>
      </c>
      <c r="N338" s="29">
        <v>4</v>
      </c>
      <c r="O338" s="29">
        <v>1</v>
      </c>
      <c r="P338" s="29">
        <v>4</v>
      </c>
      <c r="Q338" s="29">
        <v>3</v>
      </c>
      <c r="R338" s="29">
        <v>38</v>
      </c>
      <c r="S338" s="29">
        <v>4</v>
      </c>
      <c r="T338" s="29" t="s">
        <v>19808</v>
      </c>
      <c r="U338" s="29">
        <v>3</v>
      </c>
      <c r="V338" s="29">
        <v>1</v>
      </c>
      <c r="W338" s="29">
        <v>3</v>
      </c>
      <c r="X338" s="29">
        <v>3</v>
      </c>
      <c r="Y338" s="29">
        <v>8</v>
      </c>
      <c r="Z338" s="29">
        <v>0</v>
      </c>
      <c r="AA338" s="29" t="s">
        <v>19570</v>
      </c>
      <c r="AB338" s="29">
        <v>0</v>
      </c>
      <c r="AC338" s="29" t="s">
        <v>8</v>
      </c>
      <c r="AD338" s="29" t="s">
        <v>8</v>
      </c>
      <c r="AE338" s="29" t="s">
        <v>8</v>
      </c>
      <c r="AF338" s="29" t="s">
        <v>8</v>
      </c>
      <c r="AG338" s="29" t="s">
        <v>8</v>
      </c>
      <c r="AH338" s="29" t="s">
        <v>8</v>
      </c>
      <c r="AI338" s="29" t="s">
        <v>8</v>
      </c>
      <c r="AJ338" s="29" t="s">
        <v>8</v>
      </c>
      <c r="AK338" s="29">
        <v>0</v>
      </c>
      <c r="AL338" s="29" t="s">
        <v>2009</v>
      </c>
      <c r="AM338" s="29" t="s">
        <v>6232</v>
      </c>
      <c r="AN338" s="29" t="s">
        <v>6233</v>
      </c>
      <c r="AO338" s="29" t="s">
        <v>6234</v>
      </c>
      <c r="AP338" s="29" t="s">
        <v>6235</v>
      </c>
    </row>
    <row r="339" spans="1:42" s="29" customFormat="1" x14ac:dyDescent="0.25">
      <c r="A339" s="29" t="s">
        <v>6236</v>
      </c>
      <c r="B339" s="29">
        <v>310410928944346</v>
      </c>
      <c r="C339" s="29">
        <v>8.9014103279289401E+19</v>
      </c>
      <c r="D339" s="29">
        <v>353118081565833</v>
      </c>
      <c r="E339" s="29">
        <v>3</v>
      </c>
      <c r="F339" s="29">
        <v>1335</v>
      </c>
      <c r="G339" s="29">
        <v>1335</v>
      </c>
      <c r="H339" s="29" t="s">
        <v>6237</v>
      </c>
      <c r="I339" s="29" t="s">
        <v>6238</v>
      </c>
      <c r="J339" s="29" t="s">
        <v>6239</v>
      </c>
      <c r="K339" s="29" t="s">
        <v>8</v>
      </c>
      <c r="L339" s="29" t="s">
        <v>8</v>
      </c>
      <c r="M339" s="29" t="s">
        <v>8</v>
      </c>
      <c r="N339" s="29">
        <v>7</v>
      </c>
      <c r="O339" s="29">
        <v>100</v>
      </c>
      <c r="P339" s="29">
        <v>700</v>
      </c>
      <c r="Q339" s="29">
        <v>3</v>
      </c>
      <c r="R339" s="29">
        <v>34</v>
      </c>
      <c r="S339" s="29">
        <v>3</v>
      </c>
      <c r="T339" s="29" t="s">
        <v>19782</v>
      </c>
      <c r="U339" s="29">
        <v>7</v>
      </c>
      <c r="V339" s="29">
        <v>10</v>
      </c>
      <c r="W339" s="29">
        <v>70</v>
      </c>
      <c r="X339" s="29">
        <v>3</v>
      </c>
      <c r="Y339" s="29">
        <v>5</v>
      </c>
      <c r="Z339" s="29">
        <v>2</v>
      </c>
      <c r="AA339" s="29" t="s">
        <v>19809</v>
      </c>
      <c r="AB339" s="29">
        <v>0</v>
      </c>
      <c r="AC339" s="29" t="s">
        <v>8</v>
      </c>
      <c r="AD339" s="29" t="s">
        <v>8</v>
      </c>
      <c r="AE339" s="29" t="s">
        <v>8</v>
      </c>
      <c r="AF339" s="29" t="s">
        <v>8</v>
      </c>
      <c r="AG339" s="29" t="s">
        <v>8</v>
      </c>
      <c r="AH339" s="29" t="s">
        <v>8</v>
      </c>
      <c r="AI339" s="29" t="s">
        <v>8</v>
      </c>
      <c r="AJ339" s="29" t="s">
        <v>8</v>
      </c>
      <c r="AK339" s="29">
        <v>0</v>
      </c>
      <c r="AL339" s="29" t="s">
        <v>2009</v>
      </c>
      <c r="AM339" s="29" t="s">
        <v>6240</v>
      </c>
      <c r="AN339" s="29" t="s">
        <v>6241</v>
      </c>
      <c r="AO339" s="29" t="s">
        <v>6242</v>
      </c>
      <c r="AP339" s="29" t="s">
        <v>6243</v>
      </c>
    </row>
    <row r="340" spans="1:42" s="29" customFormat="1" x14ac:dyDescent="0.25">
      <c r="A340" s="29" t="s">
        <v>6244</v>
      </c>
      <c r="B340" s="29">
        <v>310410941179965</v>
      </c>
      <c r="C340" s="29">
        <v>8.9014103279411708E+19</v>
      </c>
      <c r="D340" s="29">
        <v>353118083625148</v>
      </c>
      <c r="E340" s="29">
        <v>1</v>
      </c>
      <c r="F340" s="29">
        <v>1304</v>
      </c>
      <c r="G340" s="29">
        <v>1304</v>
      </c>
      <c r="H340" s="29" t="s">
        <v>6245</v>
      </c>
      <c r="I340" s="29" t="s">
        <v>6246</v>
      </c>
      <c r="J340" s="29" t="s">
        <v>6247</v>
      </c>
      <c r="K340" s="29" t="s">
        <v>8</v>
      </c>
      <c r="L340" s="29" t="s">
        <v>8</v>
      </c>
      <c r="M340" s="29" t="s">
        <v>8</v>
      </c>
      <c r="N340" s="29">
        <v>4</v>
      </c>
      <c r="O340" s="29">
        <v>1</v>
      </c>
      <c r="P340" s="29">
        <v>4</v>
      </c>
      <c r="Q340" s="29">
        <v>3</v>
      </c>
      <c r="R340" s="29">
        <v>46</v>
      </c>
      <c r="S340" s="29">
        <v>11</v>
      </c>
      <c r="T340" s="29" t="s">
        <v>19738</v>
      </c>
      <c r="U340" s="29">
        <v>3</v>
      </c>
      <c r="V340" s="29">
        <v>1</v>
      </c>
      <c r="W340" s="29">
        <v>3</v>
      </c>
      <c r="X340" s="29">
        <v>3</v>
      </c>
      <c r="Y340" s="29">
        <v>12</v>
      </c>
      <c r="Z340" s="29">
        <v>1</v>
      </c>
      <c r="AA340" s="29" t="s">
        <v>19546</v>
      </c>
      <c r="AB340" s="29">
        <v>0</v>
      </c>
      <c r="AC340" s="29" t="s">
        <v>8</v>
      </c>
      <c r="AD340" s="29" t="s">
        <v>8</v>
      </c>
      <c r="AE340" s="29" t="s">
        <v>8</v>
      </c>
      <c r="AF340" s="29" t="s">
        <v>8</v>
      </c>
      <c r="AG340" s="29" t="s">
        <v>8</v>
      </c>
      <c r="AH340" s="29" t="s">
        <v>8</v>
      </c>
      <c r="AI340" s="29" t="s">
        <v>8</v>
      </c>
      <c r="AJ340" s="29" t="s">
        <v>8</v>
      </c>
      <c r="AK340" s="29">
        <v>0</v>
      </c>
      <c r="AL340" s="29" t="s">
        <v>2009</v>
      </c>
      <c r="AM340" s="29" t="s">
        <v>6248</v>
      </c>
      <c r="AN340" s="29" t="s">
        <v>6249</v>
      </c>
      <c r="AO340" s="29" t="s">
        <v>6250</v>
      </c>
      <c r="AP340" s="29" t="s">
        <v>6251</v>
      </c>
    </row>
    <row r="341" spans="1:42" s="29" customFormat="1" x14ac:dyDescent="0.25">
      <c r="A341" s="29" t="s">
        <v>6252</v>
      </c>
      <c r="B341" s="29">
        <v>310410928944346</v>
      </c>
      <c r="C341" s="29">
        <v>8.9014103279289401E+19</v>
      </c>
      <c r="D341" s="29">
        <v>353118081565833</v>
      </c>
      <c r="E341" s="29">
        <v>3</v>
      </c>
      <c r="F341" s="29">
        <v>1336</v>
      </c>
      <c r="G341" s="29">
        <v>1336</v>
      </c>
      <c r="H341" s="29" t="s">
        <v>6253</v>
      </c>
      <c r="I341" s="29" t="s">
        <v>6254</v>
      </c>
      <c r="J341" s="29" t="s">
        <v>6255</v>
      </c>
      <c r="K341" s="29" t="s">
        <v>8</v>
      </c>
      <c r="L341" s="29" t="s">
        <v>8</v>
      </c>
      <c r="M341" s="29" t="s">
        <v>8</v>
      </c>
      <c r="N341" s="29">
        <v>7</v>
      </c>
      <c r="O341" s="29">
        <v>100</v>
      </c>
      <c r="P341" s="29">
        <v>700</v>
      </c>
      <c r="Q341" s="29">
        <v>3</v>
      </c>
      <c r="R341" s="29">
        <v>45</v>
      </c>
      <c r="S341" s="29">
        <v>9</v>
      </c>
      <c r="T341" s="29" t="s">
        <v>19628</v>
      </c>
      <c r="U341" s="29">
        <v>7</v>
      </c>
      <c r="V341" s="29">
        <v>10</v>
      </c>
      <c r="W341" s="29">
        <v>70</v>
      </c>
      <c r="X341" s="29">
        <v>3</v>
      </c>
      <c r="Y341" s="29">
        <v>23</v>
      </c>
      <c r="Z341" s="29">
        <v>3</v>
      </c>
      <c r="AA341" s="29" t="s">
        <v>19810</v>
      </c>
      <c r="AB341" s="29">
        <v>0</v>
      </c>
      <c r="AC341" s="29" t="s">
        <v>8</v>
      </c>
      <c r="AD341" s="29" t="s">
        <v>8</v>
      </c>
      <c r="AE341" s="29" t="s">
        <v>8</v>
      </c>
      <c r="AF341" s="29" t="s">
        <v>8</v>
      </c>
      <c r="AG341" s="29" t="s">
        <v>8</v>
      </c>
      <c r="AH341" s="29" t="s">
        <v>8</v>
      </c>
      <c r="AI341" s="29" t="s">
        <v>8</v>
      </c>
      <c r="AJ341" s="29" t="s">
        <v>8</v>
      </c>
      <c r="AK341" s="29">
        <v>0</v>
      </c>
      <c r="AL341" s="29" t="s">
        <v>2009</v>
      </c>
      <c r="AM341" s="29" t="s">
        <v>6256</v>
      </c>
      <c r="AN341" s="29" t="s">
        <v>6257</v>
      </c>
      <c r="AO341" s="29" t="s">
        <v>6258</v>
      </c>
      <c r="AP341" s="29" t="s">
        <v>6259</v>
      </c>
    </row>
    <row r="342" spans="1:42" s="29" customFormat="1" x14ac:dyDescent="0.25">
      <c r="A342" s="29" t="s">
        <v>6260</v>
      </c>
      <c r="B342" s="29">
        <v>310410941179965</v>
      </c>
      <c r="C342" s="29">
        <v>8.9014103279411708E+19</v>
      </c>
      <c r="D342" s="29">
        <v>353118083625148</v>
      </c>
      <c r="E342" s="29">
        <v>1</v>
      </c>
      <c r="F342" s="29">
        <v>1305</v>
      </c>
      <c r="G342" s="29">
        <v>1305</v>
      </c>
      <c r="H342" s="29" t="s">
        <v>6261</v>
      </c>
      <c r="I342" s="29" t="s">
        <v>6262</v>
      </c>
      <c r="J342" s="29" t="s">
        <v>6263</v>
      </c>
      <c r="K342" s="29" t="s">
        <v>8</v>
      </c>
      <c r="L342" s="29" t="s">
        <v>8</v>
      </c>
      <c r="M342" s="29" t="s">
        <v>8</v>
      </c>
      <c r="N342" s="29">
        <v>4</v>
      </c>
      <c r="O342" s="29">
        <v>1</v>
      </c>
      <c r="P342" s="29">
        <v>4</v>
      </c>
      <c r="Q342" s="29">
        <v>3</v>
      </c>
      <c r="R342" s="29">
        <v>5</v>
      </c>
      <c r="S342" s="29">
        <v>1</v>
      </c>
      <c r="T342" s="29" t="s">
        <v>19515</v>
      </c>
      <c r="U342" s="29">
        <v>3</v>
      </c>
      <c r="V342" s="29">
        <v>1</v>
      </c>
      <c r="W342" s="29">
        <v>3</v>
      </c>
      <c r="X342" s="29">
        <v>3</v>
      </c>
      <c r="Y342" s="29">
        <v>0</v>
      </c>
      <c r="Z342" s="29">
        <v>0</v>
      </c>
      <c r="AA342" s="29" t="s">
        <v>19507</v>
      </c>
      <c r="AB342" s="29">
        <v>0</v>
      </c>
      <c r="AC342" s="29" t="s">
        <v>8</v>
      </c>
      <c r="AD342" s="29" t="s">
        <v>8</v>
      </c>
      <c r="AE342" s="29" t="s">
        <v>8</v>
      </c>
      <c r="AF342" s="29" t="s">
        <v>8</v>
      </c>
      <c r="AG342" s="29" t="s">
        <v>8</v>
      </c>
      <c r="AH342" s="29" t="s">
        <v>8</v>
      </c>
      <c r="AI342" s="29" t="s">
        <v>8</v>
      </c>
      <c r="AJ342" s="29" t="s">
        <v>8</v>
      </c>
      <c r="AK342" s="29">
        <v>0</v>
      </c>
      <c r="AL342" s="29" t="s">
        <v>2009</v>
      </c>
      <c r="AM342" s="29" t="s">
        <v>6264</v>
      </c>
      <c r="AN342" s="29" t="s">
        <v>6265</v>
      </c>
      <c r="AO342" s="29" t="s">
        <v>6266</v>
      </c>
      <c r="AP342" s="29" t="s">
        <v>6259</v>
      </c>
    </row>
    <row r="343" spans="1:42" s="29" customFormat="1" x14ac:dyDescent="0.25">
      <c r="A343" s="29" t="s">
        <v>6267</v>
      </c>
      <c r="B343" s="29">
        <v>310410941179965</v>
      </c>
      <c r="C343" s="29">
        <v>8.9014103279411708E+19</v>
      </c>
      <c r="D343" s="29">
        <v>353118083625148</v>
      </c>
      <c r="E343" s="29">
        <v>10</v>
      </c>
      <c r="F343" s="29">
        <v>1317</v>
      </c>
      <c r="G343" s="29">
        <v>1317</v>
      </c>
      <c r="H343" s="29" t="s">
        <v>6268</v>
      </c>
      <c r="I343" s="29" t="s">
        <v>6269</v>
      </c>
      <c r="J343" s="29" t="s">
        <v>6270</v>
      </c>
      <c r="K343" s="29" t="s">
        <v>8</v>
      </c>
      <c r="L343" s="29" t="s">
        <v>19811</v>
      </c>
      <c r="M343" s="29" t="s">
        <v>8</v>
      </c>
      <c r="N343" s="29">
        <v>7</v>
      </c>
      <c r="O343" s="29">
        <v>10</v>
      </c>
      <c r="P343" s="29">
        <v>70</v>
      </c>
      <c r="Q343" s="29">
        <v>3</v>
      </c>
      <c r="R343" s="29">
        <v>18</v>
      </c>
      <c r="S343" s="29">
        <v>1</v>
      </c>
      <c r="T343" s="29" t="s">
        <v>19794</v>
      </c>
      <c r="U343" s="29">
        <v>7</v>
      </c>
      <c r="V343" s="29">
        <v>1</v>
      </c>
      <c r="W343" s="29">
        <v>7</v>
      </c>
      <c r="X343" s="29">
        <v>3</v>
      </c>
      <c r="Y343" s="29">
        <v>3</v>
      </c>
      <c r="Z343" s="29">
        <v>0</v>
      </c>
      <c r="AA343" s="29" t="s">
        <v>19529</v>
      </c>
      <c r="AB343" s="29">
        <v>1</v>
      </c>
      <c r="AC343" s="29">
        <v>6</v>
      </c>
      <c r="AD343" s="29">
        <v>1</v>
      </c>
      <c r="AE343" s="29">
        <v>6</v>
      </c>
      <c r="AF343" s="29">
        <v>3</v>
      </c>
      <c r="AG343" s="29">
        <v>0</v>
      </c>
      <c r="AH343" s="29">
        <v>0</v>
      </c>
      <c r="AI343" s="29" t="s">
        <v>19507</v>
      </c>
      <c r="AJ343" s="29" t="s">
        <v>8</v>
      </c>
      <c r="AK343" s="29">
        <v>0</v>
      </c>
      <c r="AL343" s="29" t="s">
        <v>2009</v>
      </c>
      <c r="AM343" s="29" t="s">
        <v>6271</v>
      </c>
      <c r="AN343" s="29" t="s">
        <v>6272</v>
      </c>
      <c r="AO343" s="29" t="s">
        <v>6273</v>
      </c>
      <c r="AP343" s="29" t="s">
        <v>6274</v>
      </c>
    </row>
    <row r="344" spans="1:42" s="29" customFormat="1" x14ac:dyDescent="0.25">
      <c r="A344" s="29" t="s">
        <v>6275</v>
      </c>
      <c r="B344" s="29">
        <v>310410941179965</v>
      </c>
      <c r="C344" s="29">
        <v>8.9014103279411708E+19</v>
      </c>
      <c r="D344" s="29">
        <v>353118083625148</v>
      </c>
      <c r="E344" s="29">
        <v>10</v>
      </c>
      <c r="F344" s="29">
        <v>1316</v>
      </c>
      <c r="G344" s="29">
        <v>1316</v>
      </c>
      <c r="H344" s="29" t="s">
        <v>6276</v>
      </c>
      <c r="I344" s="29" t="s">
        <v>6277</v>
      </c>
      <c r="J344" s="29" t="s">
        <v>6278</v>
      </c>
      <c r="K344" s="29" t="s">
        <v>8</v>
      </c>
      <c r="L344" s="29" t="s">
        <v>19812</v>
      </c>
      <c r="M344" s="29" t="s">
        <v>8</v>
      </c>
      <c r="N344" s="29">
        <v>7</v>
      </c>
      <c r="O344" s="29">
        <v>10</v>
      </c>
      <c r="P344" s="29">
        <v>70</v>
      </c>
      <c r="Q344" s="29">
        <v>1</v>
      </c>
      <c r="R344" s="29" t="s">
        <v>8</v>
      </c>
      <c r="S344" s="29" t="s">
        <v>8</v>
      </c>
      <c r="T344" s="29" t="s">
        <v>8</v>
      </c>
      <c r="U344" s="29">
        <v>7</v>
      </c>
      <c r="V344" s="29">
        <v>1</v>
      </c>
      <c r="W344" s="29">
        <v>7</v>
      </c>
      <c r="X344" s="29">
        <v>3</v>
      </c>
      <c r="Y344" s="29">
        <v>46</v>
      </c>
      <c r="Z344" s="29">
        <v>15</v>
      </c>
      <c r="AA344" s="29" t="s">
        <v>19603</v>
      </c>
      <c r="AB344" s="29">
        <v>1</v>
      </c>
      <c r="AC344" s="29">
        <v>6</v>
      </c>
      <c r="AD344" s="29">
        <v>1</v>
      </c>
      <c r="AE344" s="29">
        <v>6</v>
      </c>
      <c r="AF344" s="29">
        <v>3</v>
      </c>
      <c r="AG344" s="29">
        <v>14</v>
      </c>
      <c r="AH344" s="29">
        <v>1</v>
      </c>
      <c r="AI344" s="29" t="s">
        <v>19658</v>
      </c>
      <c r="AJ344" s="29" t="s">
        <v>8</v>
      </c>
      <c r="AK344" s="29">
        <v>0</v>
      </c>
      <c r="AL344" s="29" t="s">
        <v>2009</v>
      </c>
      <c r="AM344" s="29" t="s">
        <v>6279</v>
      </c>
      <c r="AN344" s="29" t="s">
        <v>6280</v>
      </c>
      <c r="AO344" s="29" t="s">
        <v>6281</v>
      </c>
      <c r="AP344" s="29" t="s">
        <v>6282</v>
      </c>
    </row>
    <row r="345" spans="1:42" s="29" customFormat="1" x14ac:dyDescent="0.25">
      <c r="A345" s="29" t="s">
        <v>6283</v>
      </c>
      <c r="B345" s="29">
        <v>310410941179965</v>
      </c>
      <c r="C345" s="29">
        <v>8.9014103279411708E+19</v>
      </c>
      <c r="D345" s="29">
        <v>353118083625148</v>
      </c>
      <c r="E345" s="29">
        <v>10</v>
      </c>
      <c r="F345" s="29">
        <v>1318</v>
      </c>
      <c r="G345" s="29">
        <v>1318</v>
      </c>
      <c r="H345" s="29" t="s">
        <v>6284</v>
      </c>
      <c r="I345" s="29" t="s">
        <v>6285</v>
      </c>
      <c r="J345" s="29" t="s">
        <v>6286</v>
      </c>
      <c r="K345" s="29" t="s">
        <v>8</v>
      </c>
      <c r="L345" s="29" t="s">
        <v>19813</v>
      </c>
      <c r="M345" s="29" t="s">
        <v>8</v>
      </c>
      <c r="N345" s="29">
        <v>7</v>
      </c>
      <c r="O345" s="29">
        <v>10</v>
      </c>
      <c r="P345" s="29">
        <v>70</v>
      </c>
      <c r="Q345" s="29">
        <v>3</v>
      </c>
      <c r="R345" s="29">
        <v>42</v>
      </c>
      <c r="S345" s="29">
        <v>10</v>
      </c>
      <c r="T345" s="29" t="s">
        <v>19814</v>
      </c>
      <c r="U345" s="29">
        <v>7</v>
      </c>
      <c r="V345" s="29">
        <v>1</v>
      </c>
      <c r="W345" s="29">
        <v>7</v>
      </c>
      <c r="X345" s="29">
        <v>3</v>
      </c>
      <c r="Y345" s="29">
        <v>8</v>
      </c>
      <c r="Z345" s="29">
        <v>1</v>
      </c>
      <c r="AA345" s="29" t="s">
        <v>19641</v>
      </c>
      <c r="AB345" s="29">
        <v>1</v>
      </c>
      <c r="AC345" s="29">
        <v>6</v>
      </c>
      <c r="AD345" s="29">
        <v>1</v>
      </c>
      <c r="AE345" s="29">
        <v>6</v>
      </c>
      <c r="AF345" s="29">
        <v>3</v>
      </c>
      <c r="AG345" s="29">
        <v>1</v>
      </c>
      <c r="AH345" s="29">
        <v>0</v>
      </c>
      <c r="AI345" s="29" t="s">
        <v>19161</v>
      </c>
      <c r="AJ345" s="29" t="s">
        <v>8</v>
      </c>
      <c r="AK345" s="29">
        <v>0</v>
      </c>
      <c r="AL345" s="29" t="s">
        <v>2009</v>
      </c>
      <c r="AM345" s="29" t="s">
        <v>6287</v>
      </c>
      <c r="AN345" s="29" t="s">
        <v>6288</v>
      </c>
      <c r="AO345" s="29" t="s">
        <v>6289</v>
      </c>
      <c r="AP345" s="29" t="s">
        <v>6290</v>
      </c>
    </row>
    <row r="346" spans="1:42" s="29" customFormat="1" x14ac:dyDescent="0.25">
      <c r="A346" s="29" t="s">
        <v>6291</v>
      </c>
      <c r="B346" s="29">
        <v>310410928944346</v>
      </c>
      <c r="C346" s="29">
        <v>8.9014103279289401E+19</v>
      </c>
      <c r="D346" s="29">
        <v>353118081565833</v>
      </c>
      <c r="E346" s="29">
        <v>10</v>
      </c>
      <c r="F346" s="29">
        <v>1340</v>
      </c>
      <c r="G346" s="29">
        <v>1340</v>
      </c>
      <c r="H346" s="29" t="s">
        <v>6292</v>
      </c>
      <c r="I346" s="29" t="s">
        <v>6293</v>
      </c>
      <c r="J346" s="29" t="s">
        <v>6294</v>
      </c>
      <c r="K346" s="29" t="s">
        <v>8</v>
      </c>
      <c r="L346" s="29" t="s">
        <v>19815</v>
      </c>
      <c r="M346" s="29" t="s">
        <v>8</v>
      </c>
      <c r="N346" s="29">
        <v>7</v>
      </c>
      <c r="O346" s="29">
        <v>10</v>
      </c>
      <c r="P346" s="29">
        <v>70</v>
      </c>
      <c r="Q346" s="29">
        <v>3</v>
      </c>
      <c r="R346" s="29">
        <v>49</v>
      </c>
      <c r="S346" s="29">
        <v>22</v>
      </c>
      <c r="T346" s="29" t="s">
        <v>19758</v>
      </c>
      <c r="U346" s="29">
        <v>7</v>
      </c>
      <c r="V346" s="29">
        <v>1</v>
      </c>
      <c r="W346" s="29">
        <v>7</v>
      </c>
      <c r="X346" s="29">
        <v>3</v>
      </c>
      <c r="Y346" s="29">
        <v>17</v>
      </c>
      <c r="Z346" s="29">
        <v>4</v>
      </c>
      <c r="AA346" s="29" t="s">
        <v>19639</v>
      </c>
      <c r="AB346" s="29">
        <v>1</v>
      </c>
      <c r="AC346" s="29">
        <v>6</v>
      </c>
      <c r="AD346" s="29">
        <v>1</v>
      </c>
      <c r="AE346" s="29">
        <v>6</v>
      </c>
      <c r="AF346" s="29">
        <v>3</v>
      </c>
      <c r="AG346" s="29">
        <v>5</v>
      </c>
      <c r="AH346" s="29">
        <v>0</v>
      </c>
      <c r="AI346" s="29" t="s">
        <v>19511</v>
      </c>
      <c r="AJ346" s="29" t="s">
        <v>8</v>
      </c>
      <c r="AK346" s="29">
        <v>0</v>
      </c>
      <c r="AL346" s="29" t="s">
        <v>2009</v>
      </c>
      <c r="AM346" s="29" t="s">
        <v>6295</v>
      </c>
      <c r="AN346" s="29" t="s">
        <v>6296</v>
      </c>
      <c r="AO346" s="29" t="s">
        <v>6297</v>
      </c>
      <c r="AP346" s="29" t="s">
        <v>6298</v>
      </c>
    </row>
    <row r="347" spans="1:42" s="29" customFormat="1" x14ac:dyDescent="0.25">
      <c r="A347" s="29" t="s">
        <v>6299</v>
      </c>
      <c r="B347" s="29">
        <v>310410928944346</v>
      </c>
      <c r="C347" s="29">
        <v>8.9014103279289401E+19</v>
      </c>
      <c r="D347" s="29">
        <v>353118081565833</v>
      </c>
      <c r="E347" s="29">
        <v>8</v>
      </c>
      <c r="F347" s="29">
        <v>1338</v>
      </c>
      <c r="G347" s="29">
        <v>1338</v>
      </c>
      <c r="H347" s="29" t="s">
        <v>6300</v>
      </c>
      <c r="I347" s="29" t="s">
        <v>6301</v>
      </c>
      <c r="J347" s="29" t="s">
        <v>6302</v>
      </c>
      <c r="K347" s="29" t="s">
        <v>8</v>
      </c>
      <c r="L347" s="29" t="s">
        <v>8</v>
      </c>
      <c r="M347" s="29" t="s">
        <v>8</v>
      </c>
      <c r="N347" s="29">
        <v>7</v>
      </c>
      <c r="O347" s="29">
        <v>100</v>
      </c>
      <c r="P347" s="29">
        <v>700</v>
      </c>
      <c r="Q347" s="29">
        <v>3</v>
      </c>
      <c r="R347" s="29">
        <v>49</v>
      </c>
      <c r="S347" s="29">
        <v>16</v>
      </c>
      <c r="T347" s="29" t="s">
        <v>19745</v>
      </c>
      <c r="U347" s="29">
        <v>7</v>
      </c>
      <c r="V347" s="29">
        <v>10</v>
      </c>
      <c r="W347" s="29">
        <v>70</v>
      </c>
      <c r="X347" s="29">
        <v>3</v>
      </c>
      <c r="Y347" s="29">
        <v>28</v>
      </c>
      <c r="Z347" s="29">
        <v>5</v>
      </c>
      <c r="AA347" s="29" t="s">
        <v>19816</v>
      </c>
      <c r="AB347" s="29">
        <v>0</v>
      </c>
      <c r="AC347" s="29" t="s">
        <v>8</v>
      </c>
      <c r="AD347" s="29" t="s">
        <v>8</v>
      </c>
      <c r="AE347" s="29" t="s">
        <v>8</v>
      </c>
      <c r="AF347" s="29" t="s">
        <v>8</v>
      </c>
      <c r="AG347" s="29" t="s">
        <v>8</v>
      </c>
      <c r="AH347" s="29" t="s">
        <v>8</v>
      </c>
      <c r="AI347" s="29" t="s">
        <v>8</v>
      </c>
      <c r="AJ347" s="29" t="s">
        <v>8</v>
      </c>
      <c r="AK347" s="29">
        <v>0</v>
      </c>
      <c r="AL347" s="29" t="s">
        <v>2009</v>
      </c>
      <c r="AM347" s="29" t="s">
        <v>6303</v>
      </c>
      <c r="AN347" s="29" t="s">
        <v>6304</v>
      </c>
      <c r="AO347" s="41" t="s">
        <v>6305</v>
      </c>
      <c r="AP347" s="29" t="s">
        <v>6306</v>
      </c>
    </row>
    <row r="348" spans="1:42" s="29" customFormat="1" x14ac:dyDescent="0.25">
      <c r="A348" s="29" t="s">
        <v>6307</v>
      </c>
      <c r="B348" s="29">
        <v>310410928944346</v>
      </c>
      <c r="C348" s="29">
        <v>8.9014103279289401E+19</v>
      </c>
      <c r="D348" s="29">
        <v>353118081565833</v>
      </c>
      <c r="E348" s="29">
        <v>3</v>
      </c>
      <c r="F348" s="29">
        <v>1337</v>
      </c>
      <c r="G348" s="29">
        <v>1337</v>
      </c>
      <c r="H348" s="29" t="s">
        <v>6308</v>
      </c>
      <c r="I348" s="29" t="s">
        <v>6309</v>
      </c>
      <c r="J348" s="29" t="s">
        <v>6310</v>
      </c>
      <c r="K348" s="29" t="s">
        <v>8</v>
      </c>
      <c r="L348" s="29" t="s">
        <v>8</v>
      </c>
      <c r="M348" s="29" t="s">
        <v>8</v>
      </c>
      <c r="N348" s="29">
        <v>7</v>
      </c>
      <c r="O348" s="29">
        <v>100</v>
      </c>
      <c r="P348" s="29">
        <v>700</v>
      </c>
      <c r="Q348" s="29">
        <v>3</v>
      </c>
      <c r="R348" s="29">
        <v>2</v>
      </c>
      <c r="S348" s="29">
        <v>1</v>
      </c>
      <c r="T348" s="29" t="s">
        <v>19626</v>
      </c>
      <c r="U348" s="29">
        <v>7</v>
      </c>
      <c r="V348" s="29">
        <v>10</v>
      </c>
      <c r="W348" s="29">
        <v>70</v>
      </c>
      <c r="X348" s="29">
        <v>3</v>
      </c>
      <c r="Y348" s="29">
        <v>0</v>
      </c>
      <c r="Z348" s="29">
        <v>0</v>
      </c>
      <c r="AA348" s="29" t="s">
        <v>19507</v>
      </c>
      <c r="AB348" s="29">
        <v>0</v>
      </c>
      <c r="AC348" s="29" t="s">
        <v>8</v>
      </c>
      <c r="AD348" s="29" t="s">
        <v>8</v>
      </c>
      <c r="AE348" s="29" t="s">
        <v>8</v>
      </c>
      <c r="AF348" s="29" t="s">
        <v>8</v>
      </c>
      <c r="AG348" s="29" t="s">
        <v>8</v>
      </c>
      <c r="AH348" s="29" t="s">
        <v>8</v>
      </c>
      <c r="AI348" s="29" t="s">
        <v>8</v>
      </c>
      <c r="AJ348" s="29" t="s">
        <v>8</v>
      </c>
      <c r="AK348" s="29">
        <v>0</v>
      </c>
      <c r="AL348" s="29" t="s">
        <v>2009</v>
      </c>
      <c r="AM348" s="29" t="s">
        <v>6311</v>
      </c>
      <c r="AN348" s="29" t="s">
        <v>6312</v>
      </c>
      <c r="AO348" s="29" t="s">
        <v>6313</v>
      </c>
      <c r="AP348" s="29" t="s">
        <v>6314</v>
      </c>
    </row>
    <row r="349" spans="1:42" s="29" customFormat="1" x14ac:dyDescent="0.25">
      <c r="A349" s="29" t="s">
        <v>6315</v>
      </c>
      <c r="B349" s="29">
        <v>310410941179965</v>
      </c>
      <c r="C349" s="29">
        <v>8.9014103279411708E+19</v>
      </c>
      <c r="D349" s="29">
        <v>353118083625148</v>
      </c>
      <c r="E349" s="29">
        <v>7</v>
      </c>
      <c r="F349" s="29">
        <v>1346</v>
      </c>
      <c r="G349" s="29">
        <v>1346</v>
      </c>
      <c r="H349" s="29" t="s">
        <v>6316</v>
      </c>
      <c r="I349" s="29" t="s">
        <v>6317</v>
      </c>
      <c r="J349" s="29" t="s">
        <v>6318</v>
      </c>
      <c r="K349" s="29" t="s">
        <v>8</v>
      </c>
      <c r="L349" s="29" t="s">
        <v>8</v>
      </c>
      <c r="M349" s="29" t="s">
        <v>19790</v>
      </c>
      <c r="N349" s="29">
        <v>7</v>
      </c>
      <c r="O349" s="29">
        <v>1</v>
      </c>
      <c r="P349" s="29">
        <v>7</v>
      </c>
      <c r="Q349" s="29">
        <v>3</v>
      </c>
      <c r="R349" s="29">
        <v>44</v>
      </c>
      <c r="S349" s="29">
        <v>24</v>
      </c>
      <c r="T349" s="29" t="s">
        <v>19817</v>
      </c>
      <c r="U349" s="29">
        <v>6</v>
      </c>
      <c r="V349" s="29">
        <v>1</v>
      </c>
      <c r="W349" s="29">
        <v>6</v>
      </c>
      <c r="X349" s="29">
        <v>3</v>
      </c>
      <c r="Y349" s="29">
        <v>22</v>
      </c>
      <c r="Z349" s="29">
        <v>3</v>
      </c>
      <c r="AA349" s="29" t="s">
        <v>19583</v>
      </c>
      <c r="AB349" s="29">
        <v>1</v>
      </c>
      <c r="AC349" s="29">
        <v>5</v>
      </c>
      <c r="AD349" s="29">
        <v>1</v>
      </c>
      <c r="AE349" s="29">
        <v>5</v>
      </c>
      <c r="AF349" s="29">
        <v>3</v>
      </c>
      <c r="AG349" s="29">
        <v>5</v>
      </c>
      <c r="AH349" s="29">
        <v>0</v>
      </c>
      <c r="AI349" s="29" t="s">
        <v>19511</v>
      </c>
      <c r="AJ349" s="29" t="s">
        <v>8</v>
      </c>
      <c r="AK349" s="29">
        <v>0</v>
      </c>
      <c r="AL349" s="29" t="s">
        <v>2000</v>
      </c>
      <c r="AM349" s="29" t="s">
        <v>6319</v>
      </c>
      <c r="AN349" s="29" t="s">
        <v>6320</v>
      </c>
      <c r="AO349" s="29" t="s">
        <v>6321</v>
      </c>
      <c r="AP349" s="29" t="s">
        <v>6322</v>
      </c>
    </row>
    <row r="350" spans="1:42" s="29" customFormat="1" x14ac:dyDescent="0.25">
      <c r="A350" s="29" t="s">
        <v>6323</v>
      </c>
      <c r="B350" s="29">
        <v>310410941179965</v>
      </c>
      <c r="C350" s="29">
        <v>8.9014103279411708E+19</v>
      </c>
      <c r="D350" s="29">
        <v>353118083625148</v>
      </c>
      <c r="E350" s="29">
        <v>7</v>
      </c>
      <c r="F350" s="29">
        <v>1347</v>
      </c>
      <c r="G350" s="29">
        <v>1347</v>
      </c>
      <c r="H350" s="29" t="s">
        <v>6324</v>
      </c>
      <c r="I350" s="29" t="s">
        <v>6325</v>
      </c>
      <c r="J350" s="29" t="s">
        <v>6326</v>
      </c>
      <c r="K350" s="29" t="s">
        <v>8</v>
      </c>
      <c r="L350" s="29" t="s">
        <v>8</v>
      </c>
      <c r="M350" s="29" t="s">
        <v>19818</v>
      </c>
      <c r="N350" s="29">
        <v>7</v>
      </c>
      <c r="O350" s="29">
        <v>1</v>
      </c>
      <c r="P350" s="29">
        <v>7</v>
      </c>
      <c r="Q350" s="29">
        <v>3</v>
      </c>
      <c r="R350" s="29">
        <v>31</v>
      </c>
      <c r="S350" s="29">
        <v>4</v>
      </c>
      <c r="T350" s="29" t="s">
        <v>19819</v>
      </c>
      <c r="U350" s="29">
        <v>6</v>
      </c>
      <c r="V350" s="29">
        <v>1</v>
      </c>
      <c r="W350" s="29">
        <v>6</v>
      </c>
      <c r="X350" s="29">
        <v>3</v>
      </c>
      <c r="Y350" s="29">
        <v>3</v>
      </c>
      <c r="Z350" s="29">
        <v>1</v>
      </c>
      <c r="AA350" s="29" t="s">
        <v>19520</v>
      </c>
      <c r="AB350" s="29">
        <v>1</v>
      </c>
      <c r="AC350" s="29">
        <v>5</v>
      </c>
      <c r="AD350" s="29">
        <v>1</v>
      </c>
      <c r="AE350" s="29">
        <v>5</v>
      </c>
      <c r="AF350" s="29">
        <v>3</v>
      </c>
      <c r="AG350" s="29">
        <v>0</v>
      </c>
      <c r="AH350" s="29">
        <v>0</v>
      </c>
      <c r="AI350" s="29" t="s">
        <v>19507</v>
      </c>
      <c r="AJ350" s="29" t="s">
        <v>8</v>
      </c>
      <c r="AK350" s="29">
        <v>0</v>
      </c>
      <c r="AL350" s="29" t="s">
        <v>2000</v>
      </c>
      <c r="AM350" s="29" t="s">
        <v>6327</v>
      </c>
      <c r="AN350" s="29" t="s">
        <v>6328</v>
      </c>
      <c r="AO350" s="29" t="s">
        <v>6329</v>
      </c>
      <c r="AP350" s="29" t="s">
        <v>6330</v>
      </c>
    </row>
    <row r="351" spans="1:42" s="29" customFormat="1" x14ac:dyDescent="0.25">
      <c r="A351" s="29" t="s">
        <v>6331</v>
      </c>
      <c r="B351" s="29">
        <v>310410941179965</v>
      </c>
      <c r="C351" s="29">
        <v>8.9014103279411708E+19</v>
      </c>
      <c r="D351" s="29">
        <v>353118083625148</v>
      </c>
      <c r="E351" s="29">
        <v>7</v>
      </c>
      <c r="F351" s="29">
        <v>1348</v>
      </c>
      <c r="G351" s="29">
        <v>1348</v>
      </c>
      <c r="H351" s="29" t="s">
        <v>6332</v>
      </c>
      <c r="I351" s="29" t="s">
        <v>6333</v>
      </c>
      <c r="J351" s="29" t="s">
        <v>6334</v>
      </c>
      <c r="K351" s="29" t="s">
        <v>8</v>
      </c>
      <c r="L351" s="29" t="s">
        <v>8</v>
      </c>
      <c r="M351" s="29" t="s">
        <v>19820</v>
      </c>
      <c r="N351" s="29">
        <v>7</v>
      </c>
      <c r="O351" s="29">
        <v>1</v>
      </c>
      <c r="P351" s="29">
        <v>7</v>
      </c>
      <c r="Q351" s="29">
        <v>3</v>
      </c>
      <c r="R351" s="29">
        <v>49</v>
      </c>
      <c r="S351" s="29">
        <v>40</v>
      </c>
      <c r="T351" s="29" t="s">
        <v>19623</v>
      </c>
      <c r="U351" s="29">
        <v>6</v>
      </c>
      <c r="V351" s="29">
        <v>1</v>
      </c>
      <c r="W351" s="29">
        <v>6</v>
      </c>
      <c r="X351" s="29">
        <v>3</v>
      </c>
      <c r="Y351" s="29">
        <v>45</v>
      </c>
      <c r="Z351" s="29">
        <v>7</v>
      </c>
      <c r="AA351" s="29" t="s">
        <v>19821</v>
      </c>
      <c r="AB351" s="29">
        <v>1</v>
      </c>
      <c r="AC351" s="29">
        <v>5</v>
      </c>
      <c r="AD351" s="29">
        <v>1</v>
      </c>
      <c r="AE351" s="29">
        <v>5</v>
      </c>
      <c r="AF351" s="29">
        <v>3</v>
      </c>
      <c r="AG351" s="29">
        <v>9</v>
      </c>
      <c r="AH351" s="29">
        <v>2</v>
      </c>
      <c r="AI351" s="29" t="s">
        <v>19007</v>
      </c>
      <c r="AJ351" s="29" t="s">
        <v>8</v>
      </c>
      <c r="AK351" s="29">
        <v>0</v>
      </c>
      <c r="AL351" s="29" t="s">
        <v>2000</v>
      </c>
      <c r="AM351" s="29" t="s">
        <v>6335</v>
      </c>
      <c r="AN351" s="29" t="s">
        <v>6336</v>
      </c>
      <c r="AO351" s="29" t="s">
        <v>6337</v>
      </c>
      <c r="AP351" s="29" t="s">
        <v>6338</v>
      </c>
    </row>
    <row r="352" spans="1:42" s="29" customFormat="1" x14ac:dyDescent="0.25">
      <c r="A352" s="29" t="s">
        <v>6339</v>
      </c>
      <c r="B352" s="29">
        <v>310410941179965</v>
      </c>
      <c r="C352" s="29">
        <v>8.9014103279411708E+19</v>
      </c>
      <c r="D352" s="29">
        <v>353118083625148</v>
      </c>
      <c r="E352" s="29">
        <v>6</v>
      </c>
      <c r="F352" s="29">
        <v>1349</v>
      </c>
      <c r="G352" s="29">
        <v>1349</v>
      </c>
      <c r="H352" s="29" t="s">
        <v>6340</v>
      </c>
      <c r="I352" s="29" t="s">
        <v>6341</v>
      </c>
      <c r="J352" s="29" t="s">
        <v>6342</v>
      </c>
      <c r="K352" s="29" t="s">
        <v>8</v>
      </c>
      <c r="L352" s="29" t="s">
        <v>8</v>
      </c>
      <c r="M352" s="29" t="s">
        <v>8</v>
      </c>
      <c r="N352" s="29">
        <v>7</v>
      </c>
      <c r="O352" s="29">
        <v>10</v>
      </c>
      <c r="P352" s="29">
        <v>70</v>
      </c>
      <c r="Q352" s="29">
        <v>3</v>
      </c>
      <c r="R352" s="29">
        <v>0</v>
      </c>
      <c r="S352" s="29">
        <v>0</v>
      </c>
      <c r="T352" s="29" t="s">
        <v>19507</v>
      </c>
      <c r="U352" s="29">
        <v>6</v>
      </c>
      <c r="V352" s="29">
        <v>1</v>
      </c>
      <c r="W352" s="29">
        <v>6</v>
      </c>
      <c r="X352" s="29">
        <v>3</v>
      </c>
      <c r="Y352" s="29">
        <v>0</v>
      </c>
      <c r="Z352" s="29">
        <v>0</v>
      </c>
      <c r="AA352" s="29" t="s">
        <v>19507</v>
      </c>
      <c r="AB352" s="29">
        <v>0</v>
      </c>
      <c r="AC352" s="29" t="s">
        <v>8</v>
      </c>
      <c r="AD352" s="29" t="s">
        <v>8</v>
      </c>
      <c r="AE352" s="29" t="s">
        <v>8</v>
      </c>
      <c r="AF352" s="29" t="s">
        <v>8</v>
      </c>
      <c r="AG352" s="29" t="s">
        <v>8</v>
      </c>
      <c r="AH352" s="29" t="s">
        <v>8</v>
      </c>
      <c r="AI352" s="29" t="s">
        <v>8</v>
      </c>
      <c r="AJ352" s="29" t="s">
        <v>8</v>
      </c>
      <c r="AK352" s="29">
        <v>0</v>
      </c>
      <c r="AL352" s="29" t="s">
        <v>2000</v>
      </c>
      <c r="AM352" s="29" t="s">
        <v>6343</v>
      </c>
      <c r="AN352" s="29" t="s">
        <v>6344</v>
      </c>
      <c r="AO352" s="29" t="s">
        <v>6345</v>
      </c>
      <c r="AP352" s="29" t="s">
        <v>6346</v>
      </c>
    </row>
    <row r="353" spans="1:42" s="29" customFormat="1" x14ac:dyDescent="0.25">
      <c r="A353" s="29" t="s">
        <v>6347</v>
      </c>
      <c r="B353" s="29">
        <v>310410941179965</v>
      </c>
      <c r="C353" s="29">
        <v>8.9014103279411708E+19</v>
      </c>
      <c r="D353" s="29">
        <v>353118083625148</v>
      </c>
      <c r="E353" s="29">
        <v>6</v>
      </c>
      <c r="F353" s="29">
        <v>1350</v>
      </c>
      <c r="G353" s="29">
        <v>1350</v>
      </c>
      <c r="H353" s="29" t="s">
        <v>6348</v>
      </c>
      <c r="I353" s="29" t="s">
        <v>6349</v>
      </c>
      <c r="J353" s="29" t="s">
        <v>6350</v>
      </c>
      <c r="K353" s="29" t="s">
        <v>8</v>
      </c>
      <c r="L353" s="29" t="s">
        <v>8</v>
      </c>
      <c r="M353" s="29" t="s">
        <v>8</v>
      </c>
      <c r="N353" s="29">
        <v>7</v>
      </c>
      <c r="O353" s="29">
        <v>10</v>
      </c>
      <c r="P353" s="29">
        <v>70</v>
      </c>
      <c r="Q353" s="29">
        <v>3</v>
      </c>
      <c r="R353" s="29">
        <v>1</v>
      </c>
      <c r="S353" s="29">
        <v>0</v>
      </c>
      <c r="T353" s="29" t="s">
        <v>19161</v>
      </c>
      <c r="U353" s="29">
        <v>6</v>
      </c>
      <c r="V353" s="29">
        <v>1</v>
      </c>
      <c r="W353" s="29">
        <v>6</v>
      </c>
      <c r="X353" s="29">
        <v>3</v>
      </c>
      <c r="Y353" s="29">
        <v>0</v>
      </c>
      <c r="Z353" s="29">
        <v>0</v>
      </c>
      <c r="AA353" s="29" t="s">
        <v>19507</v>
      </c>
      <c r="AB353" s="29">
        <v>0</v>
      </c>
      <c r="AC353" s="29" t="s">
        <v>8</v>
      </c>
      <c r="AD353" s="29" t="s">
        <v>8</v>
      </c>
      <c r="AE353" s="29" t="s">
        <v>8</v>
      </c>
      <c r="AF353" s="29" t="s">
        <v>8</v>
      </c>
      <c r="AG353" s="29" t="s">
        <v>8</v>
      </c>
      <c r="AH353" s="29" t="s">
        <v>8</v>
      </c>
      <c r="AI353" s="29" t="s">
        <v>8</v>
      </c>
      <c r="AJ353" s="29" t="s">
        <v>8</v>
      </c>
      <c r="AK353" s="29">
        <v>0</v>
      </c>
      <c r="AL353" s="29" t="s">
        <v>2000</v>
      </c>
      <c r="AM353" s="29" t="s">
        <v>6351</v>
      </c>
      <c r="AN353" s="29" t="s">
        <v>6352</v>
      </c>
      <c r="AO353" s="29" t="s">
        <v>6353</v>
      </c>
      <c r="AP353" s="29" t="s">
        <v>6354</v>
      </c>
    </row>
    <row r="354" spans="1:42" s="29" customFormat="1" x14ac:dyDescent="0.25">
      <c r="A354" s="29" t="s">
        <v>6355</v>
      </c>
      <c r="B354" s="29">
        <v>310410941179965</v>
      </c>
      <c r="C354" s="29">
        <v>8.9014103279411708E+19</v>
      </c>
      <c r="D354" s="29">
        <v>353118083625148</v>
      </c>
      <c r="E354" s="29">
        <v>8</v>
      </c>
      <c r="F354" s="29">
        <v>1355</v>
      </c>
      <c r="G354" s="29">
        <v>1355</v>
      </c>
      <c r="H354" s="29" t="s">
        <v>6356</v>
      </c>
      <c r="I354" s="29" t="s">
        <v>6357</v>
      </c>
      <c r="J354" s="29" t="s">
        <v>6358</v>
      </c>
      <c r="K354" s="29" t="s">
        <v>8</v>
      </c>
      <c r="L354" s="29" t="s">
        <v>8</v>
      </c>
      <c r="M354" s="29" t="s">
        <v>8</v>
      </c>
      <c r="N354" s="29">
        <v>7</v>
      </c>
      <c r="O354" s="29">
        <v>100</v>
      </c>
      <c r="P354" s="29">
        <v>700</v>
      </c>
      <c r="Q354" s="29">
        <v>3</v>
      </c>
      <c r="R354" s="29">
        <v>7</v>
      </c>
      <c r="S354" s="29">
        <v>1</v>
      </c>
      <c r="T354" s="29" t="s">
        <v>19573</v>
      </c>
      <c r="U354" s="29">
        <v>7</v>
      </c>
      <c r="V354" s="29">
        <v>10</v>
      </c>
      <c r="W354" s="29">
        <v>70</v>
      </c>
      <c r="X354" s="29">
        <v>3</v>
      </c>
      <c r="Y354" s="29">
        <v>3</v>
      </c>
      <c r="Z354" s="29">
        <v>1</v>
      </c>
      <c r="AA354" s="29" t="s">
        <v>19520</v>
      </c>
      <c r="AB354" s="29">
        <v>0</v>
      </c>
      <c r="AC354" s="29" t="s">
        <v>8</v>
      </c>
      <c r="AD354" s="29" t="s">
        <v>8</v>
      </c>
      <c r="AE354" s="29" t="s">
        <v>8</v>
      </c>
      <c r="AF354" s="29" t="s">
        <v>8</v>
      </c>
      <c r="AG354" s="29" t="s">
        <v>8</v>
      </c>
      <c r="AH354" s="29" t="s">
        <v>8</v>
      </c>
      <c r="AI354" s="29" t="s">
        <v>8</v>
      </c>
      <c r="AJ354" s="29" t="s">
        <v>8</v>
      </c>
      <c r="AK354" s="29">
        <v>0</v>
      </c>
      <c r="AL354" s="29" t="s">
        <v>2000</v>
      </c>
      <c r="AM354" s="29" t="s">
        <v>6359</v>
      </c>
      <c r="AN354" s="29" t="s">
        <v>6360</v>
      </c>
      <c r="AO354" s="29" t="s">
        <v>6361</v>
      </c>
      <c r="AP354" s="29" t="s">
        <v>6362</v>
      </c>
    </row>
    <row r="355" spans="1:42" s="29" customFormat="1" x14ac:dyDescent="0.25">
      <c r="A355" s="29" t="s">
        <v>6363</v>
      </c>
      <c r="B355" s="29">
        <v>310410941179965</v>
      </c>
      <c r="C355" s="29">
        <v>8.9014103279411708E+19</v>
      </c>
      <c r="D355" s="29">
        <v>353118083625148</v>
      </c>
      <c r="E355" s="29">
        <v>8</v>
      </c>
      <c r="F355" s="29">
        <v>1356</v>
      </c>
      <c r="G355" s="29">
        <v>1356</v>
      </c>
      <c r="H355" s="29" t="s">
        <v>6364</v>
      </c>
      <c r="I355" s="29" t="s">
        <v>6365</v>
      </c>
      <c r="J355" s="29" t="s">
        <v>6366</v>
      </c>
      <c r="K355" s="29" t="s">
        <v>8</v>
      </c>
      <c r="L355" s="29" t="s">
        <v>8</v>
      </c>
      <c r="M355" s="29" t="s">
        <v>8</v>
      </c>
      <c r="N355" s="29">
        <v>7</v>
      </c>
      <c r="O355" s="29">
        <v>100</v>
      </c>
      <c r="P355" s="29">
        <v>700</v>
      </c>
      <c r="Q355" s="29">
        <v>3</v>
      </c>
      <c r="R355" s="29">
        <v>49</v>
      </c>
      <c r="S355" s="29">
        <v>27</v>
      </c>
      <c r="T355" s="29" t="s">
        <v>19548</v>
      </c>
      <c r="U355" s="29">
        <v>7</v>
      </c>
      <c r="V355" s="29">
        <v>10</v>
      </c>
      <c r="W355" s="29">
        <v>70</v>
      </c>
      <c r="X355" s="29">
        <v>3</v>
      </c>
      <c r="Y355" s="29">
        <v>33</v>
      </c>
      <c r="Z355" s="29">
        <v>2</v>
      </c>
      <c r="AA355" s="29" t="s">
        <v>19822</v>
      </c>
      <c r="AB355" s="29">
        <v>0</v>
      </c>
      <c r="AC355" s="29" t="s">
        <v>8</v>
      </c>
      <c r="AD355" s="29" t="s">
        <v>8</v>
      </c>
      <c r="AE355" s="29" t="s">
        <v>8</v>
      </c>
      <c r="AF355" s="29" t="s">
        <v>8</v>
      </c>
      <c r="AG355" s="29" t="s">
        <v>8</v>
      </c>
      <c r="AH355" s="29" t="s">
        <v>8</v>
      </c>
      <c r="AI355" s="29" t="s">
        <v>8</v>
      </c>
      <c r="AJ355" s="29" t="s">
        <v>8</v>
      </c>
      <c r="AK355" s="29">
        <v>0</v>
      </c>
      <c r="AL355" s="29" t="s">
        <v>2000</v>
      </c>
      <c r="AM355" s="29" t="s">
        <v>6367</v>
      </c>
      <c r="AN355" s="29" t="s">
        <v>6368</v>
      </c>
      <c r="AO355" s="29" t="s">
        <v>6369</v>
      </c>
      <c r="AP355" s="29" t="s">
        <v>6370</v>
      </c>
    </row>
    <row r="356" spans="1:42" s="29" customFormat="1" x14ac:dyDescent="0.25">
      <c r="A356" s="29" t="s">
        <v>6371</v>
      </c>
      <c r="B356" s="29">
        <v>310410941179965</v>
      </c>
      <c r="C356" s="29">
        <v>8.9014103279411708E+19</v>
      </c>
      <c r="D356" s="29">
        <v>353118083625148</v>
      </c>
      <c r="E356" s="29">
        <v>1</v>
      </c>
      <c r="F356" s="29">
        <v>1359</v>
      </c>
      <c r="G356" s="29">
        <v>1359</v>
      </c>
      <c r="H356" s="29" t="s">
        <v>6372</v>
      </c>
      <c r="I356" s="29" t="s">
        <v>6373</v>
      </c>
      <c r="J356" s="29" t="s">
        <v>6374</v>
      </c>
      <c r="K356" s="29" t="s">
        <v>8</v>
      </c>
      <c r="L356" s="29" t="s">
        <v>8</v>
      </c>
      <c r="M356" s="29" t="s">
        <v>8</v>
      </c>
      <c r="N356" s="29">
        <v>4</v>
      </c>
      <c r="O356" s="29">
        <v>1</v>
      </c>
      <c r="P356" s="29">
        <v>4</v>
      </c>
      <c r="Q356" s="29">
        <v>3</v>
      </c>
      <c r="R356" s="29">
        <v>2</v>
      </c>
      <c r="S356" s="29">
        <v>0</v>
      </c>
      <c r="T356" s="29" t="s">
        <v>19527</v>
      </c>
      <c r="U356" s="29">
        <v>3</v>
      </c>
      <c r="V356" s="29">
        <v>1</v>
      </c>
      <c r="W356" s="29">
        <v>3</v>
      </c>
      <c r="X356" s="29">
        <v>3</v>
      </c>
      <c r="Y356" s="29">
        <v>0</v>
      </c>
      <c r="Z356" s="29">
        <v>0</v>
      </c>
      <c r="AA356" s="29" t="s">
        <v>19507</v>
      </c>
      <c r="AB356" s="29">
        <v>0</v>
      </c>
      <c r="AC356" s="29" t="s">
        <v>8</v>
      </c>
      <c r="AD356" s="29" t="s">
        <v>8</v>
      </c>
      <c r="AE356" s="29" t="s">
        <v>8</v>
      </c>
      <c r="AF356" s="29" t="s">
        <v>8</v>
      </c>
      <c r="AG356" s="29" t="s">
        <v>8</v>
      </c>
      <c r="AH356" s="29" t="s">
        <v>8</v>
      </c>
      <c r="AI356" s="29" t="s">
        <v>8</v>
      </c>
      <c r="AJ356" s="29" t="s">
        <v>8</v>
      </c>
      <c r="AK356" s="29">
        <v>0</v>
      </c>
      <c r="AL356" s="29" t="s">
        <v>2000</v>
      </c>
      <c r="AM356" s="29" t="s">
        <v>6375</v>
      </c>
      <c r="AN356" s="29" t="s">
        <v>6376</v>
      </c>
      <c r="AO356" s="29" t="s">
        <v>6377</v>
      </c>
      <c r="AP356" s="29" t="s">
        <v>6378</v>
      </c>
    </row>
    <row r="357" spans="1:42" s="29" customFormat="1" x14ac:dyDescent="0.25">
      <c r="A357" s="29" t="s">
        <v>6379</v>
      </c>
      <c r="B357" s="29">
        <v>310410941179965</v>
      </c>
      <c r="C357" s="29">
        <v>8.9014103279411708E+19</v>
      </c>
      <c r="D357" s="29">
        <v>353118083625148</v>
      </c>
      <c r="E357" s="29">
        <v>1</v>
      </c>
      <c r="F357" s="29">
        <v>1360</v>
      </c>
      <c r="G357" s="29">
        <v>1360</v>
      </c>
      <c r="H357" s="29" t="s">
        <v>6380</v>
      </c>
      <c r="I357" s="29" t="s">
        <v>6381</v>
      </c>
      <c r="J357" s="29" t="s">
        <v>6382</v>
      </c>
      <c r="K357" s="29" t="s">
        <v>8</v>
      </c>
      <c r="L357" s="29" t="s">
        <v>8</v>
      </c>
      <c r="M357" s="29" t="s">
        <v>8</v>
      </c>
      <c r="N357" s="29">
        <v>4</v>
      </c>
      <c r="O357" s="29">
        <v>1</v>
      </c>
      <c r="P357" s="29">
        <v>4</v>
      </c>
      <c r="Q357" s="29">
        <v>3</v>
      </c>
      <c r="R357" s="29">
        <v>48</v>
      </c>
      <c r="S357" s="29">
        <v>30</v>
      </c>
      <c r="T357" s="29" t="s">
        <v>19823</v>
      </c>
      <c r="U357" s="29">
        <v>3</v>
      </c>
      <c r="V357" s="29">
        <v>1</v>
      </c>
      <c r="W357" s="29">
        <v>3</v>
      </c>
      <c r="X357" s="29">
        <v>3</v>
      </c>
      <c r="Y357" s="29">
        <v>25</v>
      </c>
      <c r="Z357" s="29">
        <v>3</v>
      </c>
      <c r="AA357" s="29" t="s">
        <v>19765</v>
      </c>
      <c r="AB357" s="29">
        <v>0</v>
      </c>
      <c r="AC357" s="29" t="s">
        <v>8</v>
      </c>
      <c r="AD357" s="29" t="s">
        <v>8</v>
      </c>
      <c r="AE357" s="29" t="s">
        <v>8</v>
      </c>
      <c r="AF357" s="29" t="s">
        <v>8</v>
      </c>
      <c r="AG357" s="29" t="s">
        <v>8</v>
      </c>
      <c r="AH357" s="29" t="s">
        <v>8</v>
      </c>
      <c r="AI357" s="29" t="s">
        <v>8</v>
      </c>
      <c r="AJ357" s="29" t="s">
        <v>8</v>
      </c>
      <c r="AK357" s="29">
        <v>0</v>
      </c>
      <c r="AL357" s="29" t="s">
        <v>2000</v>
      </c>
      <c r="AM357" s="29" t="s">
        <v>6383</v>
      </c>
      <c r="AN357" s="29" t="s">
        <v>6384</v>
      </c>
      <c r="AO357" s="29" t="s">
        <v>6385</v>
      </c>
      <c r="AP357" s="29" t="s">
        <v>6386</v>
      </c>
    </row>
    <row r="358" spans="1:42" s="29" customFormat="1" x14ac:dyDescent="0.25">
      <c r="A358" s="29" t="s">
        <v>6387</v>
      </c>
      <c r="B358" s="29">
        <v>310410941179965</v>
      </c>
      <c r="C358" s="29">
        <v>8.9014103279411708E+19</v>
      </c>
      <c r="D358" s="29">
        <v>353118083625148</v>
      </c>
      <c r="E358" s="29">
        <v>9</v>
      </c>
      <c r="F358" s="29">
        <v>1357</v>
      </c>
      <c r="G358" s="29">
        <v>1357</v>
      </c>
      <c r="H358" s="29" t="s">
        <v>6388</v>
      </c>
      <c r="I358" s="29" t="s">
        <v>6389</v>
      </c>
      <c r="J358" s="29" t="s">
        <v>6390</v>
      </c>
      <c r="K358" s="29" t="s">
        <v>8</v>
      </c>
      <c r="L358" s="29" t="s">
        <v>8</v>
      </c>
      <c r="M358" s="29" t="s">
        <v>8</v>
      </c>
      <c r="N358" s="29">
        <v>7</v>
      </c>
      <c r="O358" s="29">
        <v>100</v>
      </c>
      <c r="P358" s="29">
        <v>700</v>
      </c>
      <c r="Q358" s="29">
        <v>3</v>
      </c>
      <c r="R358" s="29">
        <v>11</v>
      </c>
      <c r="S358" s="29">
        <v>0</v>
      </c>
      <c r="T358" s="29" t="s">
        <v>19551</v>
      </c>
      <c r="U358" s="29">
        <v>7</v>
      </c>
      <c r="V358" s="29">
        <v>10</v>
      </c>
      <c r="W358" s="29">
        <v>70</v>
      </c>
      <c r="X358" s="29">
        <v>3</v>
      </c>
      <c r="Y358" s="29">
        <v>4</v>
      </c>
      <c r="Z358" s="29">
        <v>0</v>
      </c>
      <c r="AA358" s="29" t="s">
        <v>19520</v>
      </c>
      <c r="AB358" s="29">
        <v>0</v>
      </c>
      <c r="AC358" s="29" t="s">
        <v>8</v>
      </c>
      <c r="AD358" s="29" t="s">
        <v>8</v>
      </c>
      <c r="AE358" s="29" t="s">
        <v>8</v>
      </c>
      <c r="AF358" s="29" t="s">
        <v>8</v>
      </c>
      <c r="AG358" s="29" t="s">
        <v>8</v>
      </c>
      <c r="AH358" s="29" t="s">
        <v>8</v>
      </c>
      <c r="AI358" s="29" t="s">
        <v>8</v>
      </c>
      <c r="AJ358" s="29" t="s">
        <v>8</v>
      </c>
      <c r="AK358" s="29">
        <v>0</v>
      </c>
      <c r="AL358" s="29" t="s">
        <v>2000</v>
      </c>
      <c r="AM358" s="29" t="s">
        <v>6391</v>
      </c>
      <c r="AN358" s="29" t="s">
        <v>6392</v>
      </c>
      <c r="AO358" s="29" t="s">
        <v>6393</v>
      </c>
      <c r="AP358" s="29" t="s">
        <v>6394</v>
      </c>
    </row>
    <row r="359" spans="1:42" s="29" customFormat="1" x14ac:dyDescent="0.25">
      <c r="A359" s="29" t="s">
        <v>6395</v>
      </c>
      <c r="B359" s="29">
        <v>310410941179965</v>
      </c>
      <c r="C359" s="29">
        <v>8.9014103279411708E+19</v>
      </c>
      <c r="D359" s="29">
        <v>353118083625148</v>
      </c>
      <c r="E359" s="29">
        <v>9</v>
      </c>
      <c r="F359" s="29">
        <v>1358</v>
      </c>
      <c r="G359" s="29">
        <v>1358</v>
      </c>
      <c r="H359" s="29" t="s">
        <v>6396</v>
      </c>
      <c r="I359" s="29" t="s">
        <v>6397</v>
      </c>
      <c r="J359" s="29" t="s">
        <v>6398</v>
      </c>
      <c r="K359" s="29" t="s">
        <v>8</v>
      </c>
      <c r="L359" s="29" t="s">
        <v>8</v>
      </c>
      <c r="M359" s="29" t="s">
        <v>8</v>
      </c>
      <c r="N359" s="29">
        <v>7</v>
      </c>
      <c r="O359" s="29">
        <v>100</v>
      </c>
      <c r="P359" s="29">
        <v>700</v>
      </c>
      <c r="Q359" s="29">
        <v>3</v>
      </c>
      <c r="R359" s="29">
        <v>0</v>
      </c>
      <c r="S359" s="29">
        <v>0</v>
      </c>
      <c r="T359" s="29" t="s">
        <v>19507</v>
      </c>
      <c r="U359" s="29">
        <v>7</v>
      </c>
      <c r="V359" s="29">
        <v>10</v>
      </c>
      <c r="W359" s="29">
        <v>70</v>
      </c>
      <c r="X359" s="29">
        <v>3</v>
      </c>
      <c r="Y359" s="29">
        <v>0</v>
      </c>
      <c r="Z359" s="29">
        <v>0</v>
      </c>
      <c r="AA359" s="29" t="s">
        <v>19507</v>
      </c>
      <c r="AB359" s="29">
        <v>0</v>
      </c>
      <c r="AC359" s="29" t="s">
        <v>8</v>
      </c>
      <c r="AD359" s="29" t="s">
        <v>8</v>
      </c>
      <c r="AE359" s="29" t="s">
        <v>8</v>
      </c>
      <c r="AF359" s="29" t="s">
        <v>8</v>
      </c>
      <c r="AG359" s="29" t="s">
        <v>8</v>
      </c>
      <c r="AH359" s="29" t="s">
        <v>8</v>
      </c>
      <c r="AI359" s="29" t="s">
        <v>8</v>
      </c>
      <c r="AJ359" s="29" t="s">
        <v>8</v>
      </c>
      <c r="AK359" s="29">
        <v>0</v>
      </c>
      <c r="AL359" s="29" t="s">
        <v>2000</v>
      </c>
      <c r="AM359" s="29" t="s">
        <v>6399</v>
      </c>
      <c r="AN359" s="29" t="s">
        <v>6400</v>
      </c>
      <c r="AO359" s="29" t="s">
        <v>6401</v>
      </c>
      <c r="AP359" s="29" t="s">
        <v>6402</v>
      </c>
    </row>
    <row r="360" spans="1:42" s="29" customFormat="1" x14ac:dyDescent="0.25">
      <c r="A360" s="29" t="s">
        <v>6403</v>
      </c>
      <c r="B360" s="29">
        <v>310410941179965</v>
      </c>
      <c r="C360" s="29">
        <v>8.9014103279411708E+19</v>
      </c>
      <c r="D360" s="29">
        <v>353118083625148</v>
      </c>
      <c r="E360" s="29">
        <v>2</v>
      </c>
      <c r="F360" s="29">
        <v>1343</v>
      </c>
      <c r="G360" s="29">
        <v>1343</v>
      </c>
      <c r="H360" s="29" t="s">
        <v>6404</v>
      </c>
      <c r="I360" s="29" t="s">
        <v>6405</v>
      </c>
      <c r="J360" s="29" t="s">
        <v>6406</v>
      </c>
      <c r="K360" s="29" t="s">
        <v>19824</v>
      </c>
      <c r="L360" s="29" t="s">
        <v>8</v>
      </c>
      <c r="M360" s="29" t="s">
        <v>8</v>
      </c>
      <c r="N360" s="29">
        <v>7</v>
      </c>
      <c r="O360" s="29">
        <v>10</v>
      </c>
      <c r="P360" s="29">
        <v>70</v>
      </c>
      <c r="Q360" s="29">
        <v>3</v>
      </c>
      <c r="R360" s="29">
        <v>48</v>
      </c>
      <c r="S360" s="29">
        <v>19</v>
      </c>
      <c r="T360" s="29" t="s">
        <v>19715</v>
      </c>
      <c r="U360" s="29">
        <v>7</v>
      </c>
      <c r="V360" s="29">
        <v>1</v>
      </c>
      <c r="W360" s="29">
        <v>7</v>
      </c>
      <c r="X360" s="29">
        <v>3</v>
      </c>
      <c r="Y360" s="29">
        <v>25</v>
      </c>
      <c r="Z360" s="29">
        <v>3</v>
      </c>
      <c r="AA360" s="29" t="s">
        <v>19765</v>
      </c>
      <c r="AB360" s="29">
        <v>1</v>
      </c>
      <c r="AC360" s="29">
        <v>6</v>
      </c>
      <c r="AD360" s="29">
        <v>1</v>
      </c>
      <c r="AE360" s="29">
        <v>6</v>
      </c>
      <c r="AF360" s="29">
        <v>3</v>
      </c>
      <c r="AG360" s="29">
        <v>4</v>
      </c>
      <c r="AH360" s="29">
        <v>0</v>
      </c>
      <c r="AI360" s="29" t="s">
        <v>19520</v>
      </c>
      <c r="AJ360" s="29" t="s">
        <v>8</v>
      </c>
      <c r="AK360" s="29">
        <v>0</v>
      </c>
      <c r="AL360" s="29" t="s">
        <v>2000</v>
      </c>
      <c r="AM360" s="29" t="s">
        <v>6407</v>
      </c>
      <c r="AN360" s="29" t="s">
        <v>6408</v>
      </c>
      <c r="AO360" s="29" t="s">
        <v>6409</v>
      </c>
      <c r="AP360" s="29" t="s">
        <v>6410</v>
      </c>
    </row>
    <row r="361" spans="1:42" s="29" customFormat="1" x14ac:dyDescent="0.25">
      <c r="A361" s="29" t="s">
        <v>6411</v>
      </c>
      <c r="B361" s="29">
        <v>310410941179965</v>
      </c>
      <c r="C361" s="29">
        <v>8.9014103279411708E+19</v>
      </c>
      <c r="D361" s="29">
        <v>353118083625148</v>
      </c>
      <c r="E361" s="29">
        <v>2</v>
      </c>
      <c r="F361" s="29">
        <v>1344</v>
      </c>
      <c r="G361" s="29">
        <v>1344</v>
      </c>
      <c r="H361" s="29" t="s">
        <v>6412</v>
      </c>
      <c r="I361" s="29" t="s">
        <v>6413</v>
      </c>
      <c r="J361" s="29" t="s">
        <v>6414</v>
      </c>
      <c r="K361" s="29" t="s">
        <v>19825</v>
      </c>
      <c r="L361" s="29" t="s">
        <v>8</v>
      </c>
      <c r="M361" s="29" t="s">
        <v>8</v>
      </c>
      <c r="N361" s="29">
        <v>7</v>
      </c>
      <c r="O361" s="29">
        <v>10</v>
      </c>
      <c r="P361" s="29">
        <v>70</v>
      </c>
      <c r="Q361" s="29">
        <v>3</v>
      </c>
      <c r="R361" s="29">
        <v>21</v>
      </c>
      <c r="S361" s="29">
        <v>5</v>
      </c>
      <c r="T361" s="29" t="s">
        <v>19826</v>
      </c>
      <c r="U361" s="29">
        <v>7</v>
      </c>
      <c r="V361" s="29">
        <v>1</v>
      </c>
      <c r="W361" s="29">
        <v>7</v>
      </c>
      <c r="X361" s="29">
        <v>3</v>
      </c>
      <c r="Y361" s="29">
        <v>5</v>
      </c>
      <c r="Z361" s="29">
        <v>0</v>
      </c>
      <c r="AA361" s="29" t="s">
        <v>19511</v>
      </c>
      <c r="AB361" s="29">
        <v>1</v>
      </c>
      <c r="AC361" s="29">
        <v>6</v>
      </c>
      <c r="AD361" s="29">
        <v>1</v>
      </c>
      <c r="AE361" s="29">
        <v>6</v>
      </c>
      <c r="AF361" s="29">
        <v>3</v>
      </c>
      <c r="AG361" s="29">
        <v>0</v>
      </c>
      <c r="AH361" s="29">
        <v>0</v>
      </c>
      <c r="AI361" s="29" t="s">
        <v>19507</v>
      </c>
      <c r="AJ361" s="29" t="s">
        <v>8</v>
      </c>
      <c r="AK361" s="29">
        <v>0</v>
      </c>
      <c r="AL361" s="29" t="s">
        <v>2000</v>
      </c>
      <c r="AM361" s="29" t="s">
        <v>6415</v>
      </c>
      <c r="AN361" s="29" t="s">
        <v>6416</v>
      </c>
      <c r="AO361" s="29" t="s">
        <v>6417</v>
      </c>
      <c r="AP361" s="29" t="s">
        <v>6418</v>
      </c>
    </row>
    <row r="362" spans="1:42" s="29" customFormat="1" x14ac:dyDescent="0.25">
      <c r="A362" s="29" t="s">
        <v>6419</v>
      </c>
      <c r="B362" s="29">
        <v>310410941179965</v>
      </c>
      <c r="C362" s="29">
        <v>8.9014103279411708E+19</v>
      </c>
      <c r="D362" s="29">
        <v>353118083625148</v>
      </c>
      <c r="E362" s="29">
        <v>2</v>
      </c>
      <c r="F362" s="29">
        <v>1345</v>
      </c>
      <c r="G362" s="29">
        <v>1345</v>
      </c>
      <c r="H362" s="29" t="s">
        <v>6420</v>
      </c>
      <c r="I362" s="29" t="s">
        <v>6389</v>
      </c>
      <c r="J362" s="29" t="s">
        <v>6421</v>
      </c>
      <c r="K362" s="29" t="s">
        <v>19827</v>
      </c>
      <c r="L362" s="29" t="s">
        <v>8</v>
      </c>
      <c r="M362" s="29" t="s">
        <v>8</v>
      </c>
      <c r="N362" s="29">
        <v>7</v>
      </c>
      <c r="O362" s="29">
        <v>10</v>
      </c>
      <c r="P362" s="29">
        <v>70</v>
      </c>
      <c r="Q362" s="29">
        <v>3</v>
      </c>
      <c r="R362" s="29">
        <v>0</v>
      </c>
      <c r="S362" s="29">
        <v>0</v>
      </c>
      <c r="T362" s="29" t="s">
        <v>19507</v>
      </c>
      <c r="U362" s="29">
        <v>7</v>
      </c>
      <c r="V362" s="29">
        <v>1</v>
      </c>
      <c r="W362" s="29">
        <v>7</v>
      </c>
      <c r="X362" s="29">
        <v>3</v>
      </c>
      <c r="Y362" s="29">
        <v>0</v>
      </c>
      <c r="Z362" s="29">
        <v>0</v>
      </c>
      <c r="AA362" s="29" t="s">
        <v>19507</v>
      </c>
      <c r="AB362" s="29">
        <v>1</v>
      </c>
      <c r="AC362" s="29">
        <v>6</v>
      </c>
      <c r="AD362" s="29">
        <v>1</v>
      </c>
      <c r="AE362" s="29">
        <v>6</v>
      </c>
      <c r="AF362" s="29">
        <v>3</v>
      </c>
      <c r="AG362" s="29">
        <v>0</v>
      </c>
      <c r="AH362" s="29">
        <v>0</v>
      </c>
      <c r="AI362" s="29" t="s">
        <v>19507</v>
      </c>
      <c r="AJ362" s="29" t="s">
        <v>8</v>
      </c>
      <c r="AK362" s="29">
        <v>0</v>
      </c>
      <c r="AL362" s="29" t="s">
        <v>2000</v>
      </c>
      <c r="AM362" s="29" t="s">
        <v>6422</v>
      </c>
      <c r="AN362" s="29" t="s">
        <v>6423</v>
      </c>
      <c r="AO362" s="29" t="s">
        <v>6424</v>
      </c>
      <c r="AP362" s="29" t="s">
        <v>6425</v>
      </c>
    </row>
    <row r="363" spans="1:42" s="29" customFormat="1" x14ac:dyDescent="0.25">
      <c r="A363" s="29" t="s">
        <v>6426</v>
      </c>
      <c r="B363" s="29">
        <v>310410941179965</v>
      </c>
      <c r="C363" s="29">
        <v>8.9014103279411708E+19</v>
      </c>
      <c r="D363" s="29">
        <v>353118083625148</v>
      </c>
      <c r="E363" s="29">
        <v>10</v>
      </c>
      <c r="F363" s="29">
        <v>1351</v>
      </c>
      <c r="G363" s="29">
        <v>1351</v>
      </c>
      <c r="H363" s="29" t="s">
        <v>6427</v>
      </c>
      <c r="I363" s="29" t="s">
        <v>6428</v>
      </c>
      <c r="J363" s="29" t="s">
        <v>6429</v>
      </c>
      <c r="K363" s="29" t="s">
        <v>8</v>
      </c>
      <c r="L363" s="29" t="s">
        <v>19828</v>
      </c>
      <c r="M363" s="29" t="s">
        <v>8</v>
      </c>
      <c r="N363" s="29">
        <v>7</v>
      </c>
      <c r="O363" s="29">
        <v>10</v>
      </c>
      <c r="P363" s="29">
        <v>70</v>
      </c>
      <c r="Q363" s="29">
        <v>3</v>
      </c>
      <c r="R363" s="29">
        <v>13</v>
      </c>
      <c r="S363" s="29">
        <v>2</v>
      </c>
      <c r="T363" s="29" t="s">
        <v>19806</v>
      </c>
      <c r="U363" s="29">
        <v>7</v>
      </c>
      <c r="V363" s="29">
        <v>1</v>
      </c>
      <c r="W363" s="29">
        <v>7</v>
      </c>
      <c r="X363" s="29">
        <v>3</v>
      </c>
      <c r="Y363" s="29">
        <v>0</v>
      </c>
      <c r="Z363" s="29">
        <v>0</v>
      </c>
      <c r="AA363" s="29" t="s">
        <v>19507</v>
      </c>
      <c r="AB363" s="29">
        <v>1</v>
      </c>
      <c r="AC363" s="29">
        <v>6</v>
      </c>
      <c r="AD363" s="29">
        <v>1</v>
      </c>
      <c r="AE363" s="29">
        <v>6</v>
      </c>
      <c r="AF363" s="29">
        <v>3</v>
      </c>
      <c r="AG363" s="29">
        <v>0</v>
      </c>
      <c r="AH363" s="29">
        <v>0</v>
      </c>
      <c r="AI363" s="29" t="s">
        <v>19507</v>
      </c>
      <c r="AJ363" s="29" t="s">
        <v>8</v>
      </c>
      <c r="AK363" s="29">
        <v>0</v>
      </c>
      <c r="AL363" s="29" t="s">
        <v>2000</v>
      </c>
      <c r="AM363" s="29" t="s">
        <v>6430</v>
      </c>
      <c r="AN363" s="29" t="s">
        <v>6431</v>
      </c>
      <c r="AO363" s="29" t="s">
        <v>6432</v>
      </c>
      <c r="AP363" s="29" t="s">
        <v>6433</v>
      </c>
    </row>
    <row r="364" spans="1:42" s="29" customFormat="1" x14ac:dyDescent="0.25">
      <c r="A364" s="29" t="s">
        <v>6434</v>
      </c>
      <c r="B364" s="29">
        <v>310410941179965</v>
      </c>
      <c r="C364" s="29">
        <v>8.9014103279411708E+19</v>
      </c>
      <c r="D364" s="29">
        <v>353118083625148</v>
      </c>
      <c r="E364" s="29">
        <v>10</v>
      </c>
      <c r="F364" s="29">
        <v>1352</v>
      </c>
      <c r="G364" s="29">
        <v>1352</v>
      </c>
      <c r="H364" s="29" t="s">
        <v>6435</v>
      </c>
      <c r="I364" s="29" t="s">
        <v>6436</v>
      </c>
      <c r="J364" s="29" t="s">
        <v>6437</v>
      </c>
      <c r="K364" s="29" t="s">
        <v>8</v>
      </c>
      <c r="L364" s="29" t="s">
        <v>19829</v>
      </c>
      <c r="M364" s="29" t="s">
        <v>8</v>
      </c>
      <c r="N364" s="29">
        <v>7</v>
      </c>
      <c r="O364" s="29">
        <v>10</v>
      </c>
      <c r="P364" s="29">
        <v>70</v>
      </c>
      <c r="Q364" s="29">
        <v>3</v>
      </c>
      <c r="R364" s="29">
        <v>26</v>
      </c>
      <c r="S364" s="29">
        <v>2</v>
      </c>
      <c r="T364" s="29" t="s">
        <v>19645</v>
      </c>
      <c r="U364" s="29">
        <v>7</v>
      </c>
      <c r="V364" s="29">
        <v>1</v>
      </c>
      <c r="W364" s="29">
        <v>7</v>
      </c>
      <c r="X364" s="29">
        <v>3</v>
      </c>
      <c r="Y364" s="29">
        <v>1</v>
      </c>
      <c r="Z364" s="29">
        <v>0</v>
      </c>
      <c r="AA364" s="29" t="s">
        <v>19161</v>
      </c>
      <c r="AB364" s="29">
        <v>1</v>
      </c>
      <c r="AC364" s="29">
        <v>6</v>
      </c>
      <c r="AD364" s="29">
        <v>1</v>
      </c>
      <c r="AE364" s="29">
        <v>6</v>
      </c>
      <c r="AF364" s="29">
        <v>3</v>
      </c>
      <c r="AG364" s="29">
        <v>1</v>
      </c>
      <c r="AH364" s="29">
        <v>0</v>
      </c>
      <c r="AI364" s="29" t="s">
        <v>19161</v>
      </c>
      <c r="AJ364" s="29" t="s">
        <v>8</v>
      </c>
      <c r="AK364" s="29">
        <v>0</v>
      </c>
      <c r="AL364" s="29" t="s">
        <v>2000</v>
      </c>
      <c r="AM364" s="29" t="s">
        <v>6438</v>
      </c>
      <c r="AN364" s="29" t="s">
        <v>6439</v>
      </c>
      <c r="AO364" s="29" t="s">
        <v>6440</v>
      </c>
      <c r="AP364" s="29" t="s">
        <v>6441</v>
      </c>
    </row>
    <row r="365" spans="1:42" s="29" customFormat="1" x14ac:dyDescent="0.25">
      <c r="A365" s="29" t="s">
        <v>6442</v>
      </c>
      <c r="B365" s="29">
        <v>310410941179965</v>
      </c>
      <c r="C365" s="29">
        <v>8.9014103279411708E+19</v>
      </c>
      <c r="D365" s="29">
        <v>353118083625148</v>
      </c>
      <c r="E365" s="29">
        <v>3</v>
      </c>
      <c r="F365" s="29">
        <v>1353</v>
      </c>
      <c r="G365" s="29">
        <v>1353</v>
      </c>
      <c r="H365" s="29" t="s">
        <v>6443</v>
      </c>
      <c r="I365" s="29" t="s">
        <v>6444</v>
      </c>
      <c r="J365" s="29" t="s">
        <v>6445</v>
      </c>
      <c r="K365" s="29" t="s">
        <v>8</v>
      </c>
      <c r="L365" s="29" t="s">
        <v>8</v>
      </c>
      <c r="M365" s="29" t="s">
        <v>8</v>
      </c>
      <c r="N365" s="29">
        <v>7</v>
      </c>
      <c r="O365" s="29">
        <v>100</v>
      </c>
      <c r="P365" s="29">
        <v>700</v>
      </c>
      <c r="Q365" s="29">
        <v>3</v>
      </c>
      <c r="R365" s="29">
        <v>2</v>
      </c>
      <c r="S365" s="29">
        <v>0</v>
      </c>
      <c r="T365" s="29" t="s">
        <v>19527</v>
      </c>
      <c r="U365" s="29">
        <v>7</v>
      </c>
      <c r="V365" s="29">
        <v>10</v>
      </c>
      <c r="W365" s="29">
        <v>70</v>
      </c>
      <c r="X365" s="29">
        <v>3</v>
      </c>
      <c r="Y365" s="29">
        <v>0</v>
      </c>
      <c r="Z365" s="29">
        <v>0</v>
      </c>
      <c r="AA365" s="29" t="s">
        <v>19507</v>
      </c>
      <c r="AB365" s="29">
        <v>0</v>
      </c>
      <c r="AC365" s="29" t="s">
        <v>8</v>
      </c>
      <c r="AD365" s="29" t="s">
        <v>8</v>
      </c>
      <c r="AE365" s="29" t="s">
        <v>8</v>
      </c>
      <c r="AF365" s="29" t="s">
        <v>8</v>
      </c>
      <c r="AG365" s="29" t="s">
        <v>8</v>
      </c>
      <c r="AH365" s="29" t="s">
        <v>8</v>
      </c>
      <c r="AI365" s="29" t="s">
        <v>8</v>
      </c>
      <c r="AJ365" s="29" t="s">
        <v>8</v>
      </c>
      <c r="AK365" s="29">
        <v>0</v>
      </c>
      <c r="AL365" s="29" t="s">
        <v>2000</v>
      </c>
      <c r="AM365" s="29" t="s">
        <v>6446</v>
      </c>
      <c r="AN365" s="29" t="s">
        <v>6447</v>
      </c>
      <c r="AO365" s="29" t="s">
        <v>6448</v>
      </c>
      <c r="AP365" s="29" t="s">
        <v>6449</v>
      </c>
    </row>
    <row r="366" spans="1:42" s="29" customFormat="1" x14ac:dyDescent="0.25">
      <c r="A366" s="29" t="s">
        <v>6450</v>
      </c>
      <c r="B366" s="29">
        <v>310410941179965</v>
      </c>
      <c r="C366" s="29">
        <v>8.9014103279411708E+19</v>
      </c>
      <c r="D366" s="29">
        <v>353118083625148</v>
      </c>
      <c r="E366" s="29">
        <v>3</v>
      </c>
      <c r="F366" s="29">
        <v>1354</v>
      </c>
      <c r="G366" s="29">
        <v>1354</v>
      </c>
      <c r="H366" s="29" t="s">
        <v>6451</v>
      </c>
      <c r="I366" s="29" t="s">
        <v>6452</v>
      </c>
      <c r="J366" s="29" t="s">
        <v>6406</v>
      </c>
      <c r="K366" s="29" t="s">
        <v>8</v>
      </c>
      <c r="L366" s="29" t="s">
        <v>8</v>
      </c>
      <c r="M366" s="29" t="s">
        <v>8</v>
      </c>
      <c r="N366" s="29">
        <v>7</v>
      </c>
      <c r="O366" s="29">
        <v>100</v>
      </c>
      <c r="P366" s="29">
        <v>700</v>
      </c>
      <c r="Q366" s="29">
        <v>3</v>
      </c>
      <c r="R366" s="29">
        <v>49</v>
      </c>
      <c r="S366" s="29">
        <v>17</v>
      </c>
      <c r="T366" s="29" t="s">
        <v>19686</v>
      </c>
      <c r="U366" s="29">
        <v>7</v>
      </c>
      <c r="V366" s="29">
        <v>10</v>
      </c>
      <c r="W366" s="29">
        <v>70</v>
      </c>
      <c r="X366" s="29">
        <v>3</v>
      </c>
      <c r="Y366" s="29">
        <v>21</v>
      </c>
      <c r="Z366" s="29">
        <v>8</v>
      </c>
      <c r="AA366" s="29" t="s">
        <v>19667</v>
      </c>
      <c r="AB366" s="29">
        <v>0</v>
      </c>
      <c r="AC366" s="29" t="s">
        <v>8</v>
      </c>
      <c r="AD366" s="29" t="s">
        <v>8</v>
      </c>
      <c r="AE366" s="29" t="s">
        <v>8</v>
      </c>
      <c r="AF366" s="29" t="s">
        <v>8</v>
      </c>
      <c r="AG366" s="29" t="s">
        <v>8</v>
      </c>
      <c r="AH366" s="29" t="s">
        <v>8</v>
      </c>
      <c r="AI366" s="29" t="s">
        <v>8</v>
      </c>
      <c r="AJ366" s="29" t="s">
        <v>8</v>
      </c>
      <c r="AK366" s="29">
        <v>0</v>
      </c>
      <c r="AL366" s="29" t="s">
        <v>2000</v>
      </c>
      <c r="AM366" s="29" t="s">
        <v>6453</v>
      </c>
      <c r="AN366" s="29" t="s">
        <v>6454</v>
      </c>
      <c r="AO366" s="29" t="s">
        <v>6455</v>
      </c>
      <c r="AP366" s="29" t="s">
        <v>6456</v>
      </c>
    </row>
    <row r="367" spans="1:42" s="29" customFormat="1" x14ac:dyDescent="0.25">
      <c r="A367" s="29" t="s">
        <v>7140</v>
      </c>
      <c r="B367" s="29">
        <v>310410928944346</v>
      </c>
      <c r="C367" s="29">
        <v>8.9014103279289401E+19</v>
      </c>
      <c r="D367" s="29">
        <v>353118081565833</v>
      </c>
      <c r="E367" s="29">
        <v>3</v>
      </c>
      <c r="F367" s="29">
        <v>1372</v>
      </c>
      <c r="G367" s="29">
        <v>1372</v>
      </c>
      <c r="H367" s="29" t="s">
        <v>7141</v>
      </c>
      <c r="I367" s="29" t="s">
        <v>7142</v>
      </c>
      <c r="J367" s="29" t="s">
        <v>7143</v>
      </c>
      <c r="K367" s="29" t="s">
        <v>8</v>
      </c>
      <c r="L367" s="29" t="s">
        <v>8</v>
      </c>
      <c r="M367" s="29" t="s">
        <v>8</v>
      </c>
      <c r="N367" s="29">
        <v>7</v>
      </c>
      <c r="O367" s="29">
        <v>100</v>
      </c>
      <c r="P367" s="29">
        <v>700</v>
      </c>
      <c r="Q367" s="29">
        <v>3</v>
      </c>
      <c r="R367" s="29">
        <v>29</v>
      </c>
      <c r="S367" s="29">
        <v>4</v>
      </c>
      <c r="T367" s="29" t="s">
        <v>19737</v>
      </c>
      <c r="U367" s="29">
        <v>7</v>
      </c>
      <c r="V367" s="29">
        <v>10</v>
      </c>
      <c r="W367" s="29">
        <v>70</v>
      </c>
      <c r="X367" s="29">
        <v>3</v>
      </c>
      <c r="Y367" s="29">
        <v>5</v>
      </c>
      <c r="Z367" s="29">
        <v>0</v>
      </c>
      <c r="AA367" s="29" t="s">
        <v>19511</v>
      </c>
      <c r="AB367" s="29">
        <v>0</v>
      </c>
      <c r="AC367" s="29" t="s">
        <v>8</v>
      </c>
      <c r="AD367" s="29" t="s">
        <v>8</v>
      </c>
      <c r="AE367" s="29" t="s">
        <v>8</v>
      </c>
      <c r="AF367" s="29" t="s">
        <v>8</v>
      </c>
      <c r="AG367" s="29" t="s">
        <v>8</v>
      </c>
      <c r="AH367" s="29" t="s">
        <v>8</v>
      </c>
      <c r="AI367" s="29" t="s">
        <v>8</v>
      </c>
      <c r="AJ367" s="29" t="s">
        <v>8</v>
      </c>
      <c r="AK367" s="29">
        <v>0</v>
      </c>
      <c r="AL367" s="29" t="s">
        <v>2009</v>
      </c>
      <c r="AM367" s="29" t="s">
        <v>7144</v>
      </c>
      <c r="AN367" s="29" t="s">
        <v>7145</v>
      </c>
      <c r="AO367" s="29" t="s">
        <v>7146</v>
      </c>
      <c r="AP367" s="29" t="s">
        <v>7147</v>
      </c>
    </row>
    <row r="368" spans="1:42" s="29" customFormat="1" x14ac:dyDescent="0.25">
      <c r="A368" s="29" t="s">
        <v>7148</v>
      </c>
      <c r="B368" s="29">
        <v>310410928944346</v>
      </c>
      <c r="C368" s="29">
        <v>8.9014103279289401E+19</v>
      </c>
      <c r="D368" s="29">
        <v>353118081565833</v>
      </c>
      <c r="E368" s="29">
        <v>10</v>
      </c>
      <c r="F368" s="29">
        <v>1367</v>
      </c>
      <c r="G368" s="29">
        <v>1367</v>
      </c>
      <c r="H368" s="29" t="s">
        <v>7149</v>
      </c>
      <c r="I368" s="29" t="s">
        <v>7150</v>
      </c>
      <c r="J368" s="29" t="s">
        <v>7151</v>
      </c>
      <c r="K368" s="29" t="s">
        <v>8</v>
      </c>
      <c r="L368" s="29" t="s">
        <v>19830</v>
      </c>
      <c r="M368" s="29" t="s">
        <v>8</v>
      </c>
      <c r="N368" s="29">
        <v>7</v>
      </c>
      <c r="O368" s="29">
        <v>10</v>
      </c>
      <c r="P368" s="29">
        <v>70</v>
      </c>
      <c r="Q368" s="29">
        <v>3</v>
      </c>
      <c r="R368" s="29">
        <v>2</v>
      </c>
      <c r="S368" s="29">
        <v>0</v>
      </c>
      <c r="T368" s="29" t="s">
        <v>19527</v>
      </c>
      <c r="U368" s="29">
        <v>7</v>
      </c>
      <c r="V368" s="29">
        <v>1</v>
      </c>
      <c r="W368" s="29">
        <v>7</v>
      </c>
      <c r="X368" s="29">
        <v>3</v>
      </c>
      <c r="Y368" s="29">
        <v>0</v>
      </c>
      <c r="Z368" s="29">
        <v>0</v>
      </c>
      <c r="AA368" s="29" t="s">
        <v>19507</v>
      </c>
      <c r="AB368" s="29">
        <v>1</v>
      </c>
      <c r="AC368" s="29">
        <v>6</v>
      </c>
      <c r="AD368" s="29">
        <v>1</v>
      </c>
      <c r="AE368" s="29">
        <v>6</v>
      </c>
      <c r="AF368" s="29">
        <v>3</v>
      </c>
      <c r="AG368" s="29">
        <v>0</v>
      </c>
      <c r="AH368" s="29">
        <v>0</v>
      </c>
      <c r="AI368" s="29" t="s">
        <v>19507</v>
      </c>
      <c r="AJ368" s="29" t="s">
        <v>8</v>
      </c>
      <c r="AK368" s="29">
        <v>0</v>
      </c>
      <c r="AL368" s="29" t="s">
        <v>2009</v>
      </c>
      <c r="AM368" s="29" t="s">
        <v>7152</v>
      </c>
      <c r="AN368" s="29" t="s">
        <v>7153</v>
      </c>
      <c r="AO368" s="29" t="s">
        <v>7154</v>
      </c>
      <c r="AP368" s="29" t="s">
        <v>7155</v>
      </c>
    </row>
    <row r="369" spans="1:42" s="29" customFormat="1" x14ac:dyDescent="0.25">
      <c r="A369" s="29" t="s">
        <v>7156</v>
      </c>
      <c r="B369" s="29">
        <v>310410928944346</v>
      </c>
      <c r="C369" s="29">
        <v>8.9014103279289401E+19</v>
      </c>
      <c r="D369" s="29">
        <v>353118081565833</v>
      </c>
      <c r="E369" s="29">
        <v>10</v>
      </c>
      <c r="F369" s="29">
        <v>1368</v>
      </c>
      <c r="G369" s="29">
        <v>1368</v>
      </c>
      <c r="H369" s="29" t="s">
        <v>7157</v>
      </c>
      <c r="I369" s="29" t="s">
        <v>7158</v>
      </c>
      <c r="J369" s="29" t="s">
        <v>7159</v>
      </c>
      <c r="K369" s="29" t="s">
        <v>8</v>
      </c>
      <c r="L369" s="29" t="s">
        <v>19831</v>
      </c>
      <c r="M369" s="29" t="s">
        <v>8</v>
      </c>
      <c r="N369" s="29">
        <v>7</v>
      </c>
      <c r="O369" s="29">
        <v>10</v>
      </c>
      <c r="P369" s="29">
        <v>70</v>
      </c>
      <c r="Q369" s="29">
        <v>3</v>
      </c>
      <c r="R369" s="29">
        <v>49</v>
      </c>
      <c r="S369" s="29">
        <v>39</v>
      </c>
      <c r="T369" s="29" t="s">
        <v>19562</v>
      </c>
      <c r="U369" s="29">
        <v>7</v>
      </c>
      <c r="V369" s="29">
        <v>1</v>
      </c>
      <c r="W369" s="29">
        <v>7</v>
      </c>
      <c r="X369" s="29">
        <v>3</v>
      </c>
      <c r="Y369" s="29">
        <v>48</v>
      </c>
      <c r="Z369" s="29">
        <v>12</v>
      </c>
      <c r="AA369" s="29" t="s">
        <v>19832</v>
      </c>
      <c r="AB369" s="29">
        <v>1</v>
      </c>
      <c r="AC369" s="29">
        <v>6</v>
      </c>
      <c r="AD369" s="29">
        <v>1</v>
      </c>
      <c r="AE369" s="29">
        <v>6</v>
      </c>
      <c r="AF369" s="29">
        <v>3</v>
      </c>
      <c r="AG369" s="29">
        <v>12</v>
      </c>
      <c r="AH369" s="29">
        <v>1</v>
      </c>
      <c r="AI369" s="29" t="s">
        <v>19546</v>
      </c>
      <c r="AJ369" s="29" t="s">
        <v>8</v>
      </c>
      <c r="AK369" s="29">
        <v>0</v>
      </c>
      <c r="AL369" s="29" t="s">
        <v>2009</v>
      </c>
      <c r="AM369" s="29" t="s">
        <v>7160</v>
      </c>
      <c r="AN369" s="29" t="s">
        <v>7161</v>
      </c>
      <c r="AO369" s="29" t="s">
        <v>7162</v>
      </c>
      <c r="AP369" s="29" t="s">
        <v>7163</v>
      </c>
    </row>
    <row r="370" spans="1:42" s="29" customFormat="1" x14ac:dyDescent="0.25">
      <c r="A370" s="29" t="s">
        <v>7164</v>
      </c>
      <c r="B370" s="29">
        <v>310410928944346</v>
      </c>
      <c r="C370" s="29">
        <v>8.9014103279289401E+19</v>
      </c>
      <c r="D370" s="29">
        <v>353118081565833</v>
      </c>
      <c r="E370" s="29">
        <v>10</v>
      </c>
      <c r="F370" s="29">
        <v>1398</v>
      </c>
      <c r="G370" s="29">
        <v>1398</v>
      </c>
      <c r="H370" s="29" t="s">
        <v>7165</v>
      </c>
      <c r="I370" s="29" t="s">
        <v>7166</v>
      </c>
      <c r="J370" s="29" t="s">
        <v>7167</v>
      </c>
      <c r="K370" s="29" t="s">
        <v>8</v>
      </c>
      <c r="L370" s="29" t="s">
        <v>19833</v>
      </c>
      <c r="M370" s="29" t="s">
        <v>8</v>
      </c>
      <c r="N370" s="29">
        <v>7</v>
      </c>
      <c r="O370" s="29">
        <v>10</v>
      </c>
      <c r="P370" s="29">
        <v>70</v>
      </c>
      <c r="Q370" s="29">
        <v>3</v>
      </c>
      <c r="R370" s="29">
        <v>41</v>
      </c>
      <c r="S370" s="29">
        <v>7</v>
      </c>
      <c r="T370" s="29" t="s">
        <v>19834</v>
      </c>
      <c r="U370" s="29">
        <v>7</v>
      </c>
      <c r="V370" s="29">
        <v>1</v>
      </c>
      <c r="W370" s="29">
        <v>7</v>
      </c>
      <c r="X370" s="29">
        <v>3</v>
      </c>
      <c r="Y370" s="29">
        <v>12</v>
      </c>
      <c r="Z370" s="29">
        <v>0</v>
      </c>
      <c r="AA370" s="29" t="s">
        <v>19614</v>
      </c>
      <c r="AB370" s="29">
        <v>1</v>
      </c>
      <c r="AC370" s="29">
        <v>6</v>
      </c>
      <c r="AD370" s="29">
        <v>1</v>
      </c>
      <c r="AE370" s="29">
        <v>6</v>
      </c>
      <c r="AF370" s="29">
        <v>3</v>
      </c>
      <c r="AG370" s="29">
        <v>1</v>
      </c>
      <c r="AH370" s="29">
        <v>0</v>
      </c>
      <c r="AI370" s="29" t="s">
        <v>19161</v>
      </c>
      <c r="AJ370" s="29" t="s">
        <v>8</v>
      </c>
      <c r="AK370" s="29">
        <v>0</v>
      </c>
      <c r="AL370" s="29" t="s">
        <v>2009</v>
      </c>
      <c r="AM370" s="29" t="s">
        <v>7168</v>
      </c>
      <c r="AN370" s="29" t="s">
        <v>7169</v>
      </c>
      <c r="AO370" s="29" t="s">
        <v>7170</v>
      </c>
      <c r="AP370" s="29" t="s">
        <v>7171</v>
      </c>
    </row>
    <row r="371" spans="1:42" s="29" customFormat="1" x14ac:dyDescent="0.25">
      <c r="A371" s="29" t="s">
        <v>7172</v>
      </c>
      <c r="B371" s="29">
        <v>310410928944346</v>
      </c>
      <c r="C371" s="29">
        <v>8.9014103279289401E+19</v>
      </c>
      <c r="D371" s="29">
        <v>353118081565833</v>
      </c>
      <c r="E371" s="29">
        <v>10</v>
      </c>
      <c r="F371" s="29">
        <v>1399</v>
      </c>
      <c r="G371" s="29">
        <v>1399</v>
      </c>
      <c r="H371" s="29" t="s">
        <v>7173</v>
      </c>
      <c r="I371" s="29" t="s">
        <v>7174</v>
      </c>
      <c r="J371" s="29" t="s">
        <v>7175</v>
      </c>
      <c r="K371" s="29" t="s">
        <v>8</v>
      </c>
      <c r="L371" s="29" t="s">
        <v>19835</v>
      </c>
      <c r="M371" s="29" t="s">
        <v>8</v>
      </c>
      <c r="N371" s="29">
        <v>7</v>
      </c>
      <c r="O371" s="29">
        <v>10</v>
      </c>
      <c r="P371" s="29">
        <v>70</v>
      </c>
      <c r="Q371" s="29">
        <v>3</v>
      </c>
      <c r="R371" s="29">
        <v>48</v>
      </c>
      <c r="S371" s="29">
        <v>7</v>
      </c>
      <c r="T371" s="29" t="s">
        <v>19785</v>
      </c>
      <c r="U371" s="29">
        <v>7</v>
      </c>
      <c r="V371" s="29">
        <v>1</v>
      </c>
      <c r="W371" s="29">
        <v>7</v>
      </c>
      <c r="X371" s="29">
        <v>3</v>
      </c>
      <c r="Y371" s="29">
        <v>18</v>
      </c>
      <c r="Z371" s="29">
        <v>2</v>
      </c>
      <c r="AA371" s="29" t="s">
        <v>19760</v>
      </c>
      <c r="AB371" s="29">
        <v>1</v>
      </c>
      <c r="AC371" s="29">
        <v>6</v>
      </c>
      <c r="AD371" s="29">
        <v>1</v>
      </c>
      <c r="AE371" s="29">
        <v>6</v>
      </c>
      <c r="AF371" s="29">
        <v>3</v>
      </c>
      <c r="AG371" s="29">
        <v>4</v>
      </c>
      <c r="AH371" s="29">
        <v>0</v>
      </c>
      <c r="AI371" s="29" t="s">
        <v>19520</v>
      </c>
      <c r="AJ371" s="29" t="s">
        <v>8</v>
      </c>
      <c r="AK371" s="29">
        <v>0</v>
      </c>
      <c r="AL371" s="29" t="s">
        <v>2009</v>
      </c>
      <c r="AM371" s="29" t="s">
        <v>7176</v>
      </c>
      <c r="AN371" s="29" t="s">
        <v>7177</v>
      </c>
      <c r="AO371" s="29" t="s">
        <v>7178</v>
      </c>
      <c r="AP371" s="29" t="s">
        <v>7179</v>
      </c>
    </row>
    <row r="372" spans="1:42" s="29" customFormat="1" x14ac:dyDescent="0.25">
      <c r="A372" s="29" t="s">
        <v>7180</v>
      </c>
      <c r="B372" s="29">
        <v>310410928944346</v>
      </c>
      <c r="C372" s="29">
        <v>8.9014103279289401E+19</v>
      </c>
      <c r="D372" s="29">
        <v>353118081565833</v>
      </c>
      <c r="E372" s="29">
        <v>10</v>
      </c>
      <c r="F372" s="29">
        <v>1400</v>
      </c>
      <c r="G372" s="29">
        <v>1400</v>
      </c>
      <c r="H372" s="29" t="s">
        <v>7181</v>
      </c>
      <c r="I372" s="29" t="s">
        <v>7182</v>
      </c>
      <c r="J372" s="29" t="s">
        <v>7183</v>
      </c>
      <c r="K372" s="29" t="s">
        <v>8</v>
      </c>
      <c r="L372" s="29" t="s">
        <v>19836</v>
      </c>
      <c r="M372" s="29" t="s">
        <v>8</v>
      </c>
      <c r="N372" s="29">
        <v>7</v>
      </c>
      <c r="O372" s="29">
        <v>10</v>
      </c>
      <c r="P372" s="29">
        <v>70</v>
      </c>
      <c r="Q372" s="29">
        <v>3</v>
      </c>
      <c r="R372" s="29">
        <v>17</v>
      </c>
      <c r="S372" s="29">
        <v>0</v>
      </c>
      <c r="T372" s="29" t="s">
        <v>19735</v>
      </c>
      <c r="U372" s="29">
        <v>7</v>
      </c>
      <c r="V372" s="29">
        <v>1</v>
      </c>
      <c r="W372" s="29">
        <v>7</v>
      </c>
      <c r="X372" s="29">
        <v>3</v>
      </c>
      <c r="Y372" s="29">
        <v>3</v>
      </c>
      <c r="Z372" s="29">
        <v>0</v>
      </c>
      <c r="AA372" s="29" t="s">
        <v>19529</v>
      </c>
      <c r="AB372" s="29">
        <v>1</v>
      </c>
      <c r="AC372" s="29">
        <v>6</v>
      </c>
      <c r="AD372" s="29">
        <v>1</v>
      </c>
      <c r="AE372" s="29">
        <v>6</v>
      </c>
      <c r="AF372" s="29">
        <v>3</v>
      </c>
      <c r="AG372" s="29">
        <v>0</v>
      </c>
      <c r="AH372" s="29">
        <v>1</v>
      </c>
      <c r="AI372" s="29" t="s">
        <v>19161</v>
      </c>
      <c r="AJ372" s="29" t="s">
        <v>8</v>
      </c>
      <c r="AK372" s="29">
        <v>0</v>
      </c>
      <c r="AL372" s="29" t="s">
        <v>2000</v>
      </c>
      <c r="AM372" s="29" t="s">
        <v>7184</v>
      </c>
      <c r="AN372" s="29" t="s">
        <v>7185</v>
      </c>
      <c r="AO372" s="29" t="s">
        <v>7186</v>
      </c>
      <c r="AP372" s="29" t="s">
        <v>7187</v>
      </c>
    </row>
    <row r="373" spans="1:42" s="29" customFormat="1" x14ac:dyDescent="0.25">
      <c r="A373" s="29" t="s">
        <v>7188</v>
      </c>
      <c r="B373" s="29">
        <v>310410928944346</v>
      </c>
      <c r="C373" s="29">
        <v>8.9014103279289401E+19</v>
      </c>
      <c r="D373" s="29">
        <v>353118081565833</v>
      </c>
      <c r="E373" s="29">
        <v>10</v>
      </c>
      <c r="F373" s="29">
        <v>1414</v>
      </c>
      <c r="G373" s="29">
        <v>1414</v>
      </c>
      <c r="H373" s="29" t="s">
        <v>7189</v>
      </c>
      <c r="I373" s="29" t="s">
        <v>7190</v>
      </c>
      <c r="J373" s="29" t="s">
        <v>7191</v>
      </c>
      <c r="K373" s="29" t="s">
        <v>8</v>
      </c>
      <c r="L373" s="29" t="s">
        <v>19837</v>
      </c>
      <c r="M373" s="29" t="s">
        <v>8</v>
      </c>
      <c r="N373" s="29">
        <v>7</v>
      </c>
      <c r="O373" s="29">
        <v>10</v>
      </c>
      <c r="P373" s="29">
        <v>70</v>
      </c>
      <c r="Q373" s="29">
        <v>3</v>
      </c>
      <c r="R373" s="29">
        <v>38</v>
      </c>
      <c r="S373" s="29">
        <v>8</v>
      </c>
      <c r="T373" s="29" t="s">
        <v>19838</v>
      </c>
      <c r="U373" s="29">
        <v>7</v>
      </c>
      <c r="V373" s="29">
        <v>1</v>
      </c>
      <c r="W373" s="29">
        <v>7</v>
      </c>
      <c r="X373" s="29">
        <v>3</v>
      </c>
      <c r="Y373" s="29">
        <v>7</v>
      </c>
      <c r="Z373" s="29">
        <v>1</v>
      </c>
      <c r="AA373" s="29" t="s">
        <v>19573</v>
      </c>
      <c r="AB373" s="29">
        <v>1</v>
      </c>
      <c r="AC373" s="29">
        <v>6</v>
      </c>
      <c r="AD373" s="29">
        <v>1</v>
      </c>
      <c r="AE373" s="29">
        <v>6</v>
      </c>
      <c r="AF373" s="29">
        <v>3</v>
      </c>
      <c r="AG373" s="29">
        <v>0</v>
      </c>
      <c r="AH373" s="29">
        <v>0</v>
      </c>
      <c r="AI373" s="29" t="s">
        <v>19507</v>
      </c>
      <c r="AJ373" s="29" t="s">
        <v>8</v>
      </c>
      <c r="AK373" s="29">
        <v>0</v>
      </c>
      <c r="AL373" s="29" t="s">
        <v>2000</v>
      </c>
      <c r="AM373" s="29" t="s">
        <v>7192</v>
      </c>
      <c r="AN373" s="29" t="s">
        <v>7193</v>
      </c>
      <c r="AO373" s="29" t="s">
        <v>7194</v>
      </c>
      <c r="AP373" s="29" t="s">
        <v>7195</v>
      </c>
    </row>
    <row r="374" spans="1:42" s="29" customFormat="1" x14ac:dyDescent="0.25">
      <c r="A374" s="29" t="s">
        <v>7196</v>
      </c>
      <c r="B374" s="29">
        <v>310410928944346</v>
      </c>
      <c r="C374" s="29">
        <v>8.9014103279289401E+19</v>
      </c>
      <c r="D374" s="29">
        <v>353118081565833</v>
      </c>
      <c r="E374" s="29">
        <v>10</v>
      </c>
      <c r="F374" s="29">
        <v>1415</v>
      </c>
      <c r="G374" s="29">
        <v>1415</v>
      </c>
      <c r="H374" s="29" t="s">
        <v>7197</v>
      </c>
      <c r="I374" s="29" t="s">
        <v>7198</v>
      </c>
      <c r="J374" s="29" t="s">
        <v>7199</v>
      </c>
      <c r="K374" s="29" t="s">
        <v>8</v>
      </c>
      <c r="L374" s="29" t="s">
        <v>19839</v>
      </c>
      <c r="M374" s="29" t="s">
        <v>8</v>
      </c>
      <c r="N374" s="29">
        <v>7</v>
      </c>
      <c r="O374" s="29">
        <v>10</v>
      </c>
      <c r="P374" s="29">
        <v>70</v>
      </c>
      <c r="Q374" s="29">
        <v>3</v>
      </c>
      <c r="R374" s="29">
        <v>14</v>
      </c>
      <c r="S374" s="29">
        <v>1</v>
      </c>
      <c r="T374" s="29" t="s">
        <v>19700</v>
      </c>
      <c r="U374" s="29">
        <v>7</v>
      </c>
      <c r="V374" s="29">
        <v>1</v>
      </c>
      <c r="W374" s="29">
        <v>7</v>
      </c>
      <c r="X374" s="29">
        <v>3</v>
      </c>
      <c r="Y374" s="29">
        <v>0</v>
      </c>
      <c r="Z374" s="29">
        <v>0</v>
      </c>
      <c r="AA374" s="29" t="s">
        <v>19507</v>
      </c>
      <c r="AB374" s="29">
        <v>1</v>
      </c>
      <c r="AC374" s="29">
        <v>6</v>
      </c>
      <c r="AD374" s="29">
        <v>1</v>
      </c>
      <c r="AE374" s="29">
        <v>6</v>
      </c>
      <c r="AF374" s="29">
        <v>3</v>
      </c>
      <c r="AG374" s="29">
        <v>0</v>
      </c>
      <c r="AH374" s="29">
        <v>0</v>
      </c>
      <c r="AI374" s="29" t="s">
        <v>19507</v>
      </c>
      <c r="AJ374" s="29" t="s">
        <v>8</v>
      </c>
      <c r="AK374" s="29">
        <v>0</v>
      </c>
      <c r="AL374" s="29" t="s">
        <v>2000</v>
      </c>
      <c r="AM374" s="29" t="s">
        <v>7200</v>
      </c>
      <c r="AN374" s="29" t="s">
        <v>7201</v>
      </c>
      <c r="AO374" s="29" t="s">
        <v>7202</v>
      </c>
      <c r="AP374" s="29" t="s">
        <v>7203</v>
      </c>
    </row>
    <row r="375" spans="1:42" s="29" customFormat="1" x14ac:dyDescent="0.25">
      <c r="A375" s="29" t="s">
        <v>7204</v>
      </c>
      <c r="B375" s="29">
        <v>310410928944346</v>
      </c>
      <c r="C375" s="29">
        <v>8.9014103279289401E+19</v>
      </c>
      <c r="D375" s="29">
        <v>353118081565833</v>
      </c>
      <c r="E375" s="29">
        <v>10</v>
      </c>
      <c r="F375" s="29">
        <v>1416</v>
      </c>
      <c r="G375" s="29">
        <v>1416</v>
      </c>
      <c r="H375" s="29" t="s">
        <v>7205</v>
      </c>
      <c r="I375" s="29" t="s">
        <v>7206</v>
      </c>
      <c r="J375" s="29" t="s">
        <v>7207</v>
      </c>
      <c r="K375" s="29" t="s">
        <v>8</v>
      </c>
      <c r="L375" s="29" t="s">
        <v>19840</v>
      </c>
      <c r="M375" s="29" t="s">
        <v>8</v>
      </c>
      <c r="N375" s="29">
        <v>7</v>
      </c>
      <c r="O375" s="29">
        <v>10</v>
      </c>
      <c r="P375" s="29">
        <v>70</v>
      </c>
      <c r="Q375" s="29">
        <v>3</v>
      </c>
      <c r="R375" s="29">
        <v>48</v>
      </c>
      <c r="S375" s="29">
        <v>12</v>
      </c>
      <c r="T375" s="29" t="s">
        <v>19832</v>
      </c>
      <c r="U375" s="29">
        <v>7</v>
      </c>
      <c r="V375" s="29">
        <v>1</v>
      </c>
      <c r="W375" s="29">
        <v>7</v>
      </c>
      <c r="X375" s="29">
        <v>3</v>
      </c>
      <c r="Y375" s="29">
        <v>2</v>
      </c>
      <c r="Z375" s="29">
        <v>0</v>
      </c>
      <c r="AA375" s="29" t="s">
        <v>19527</v>
      </c>
      <c r="AB375" s="29">
        <v>1</v>
      </c>
      <c r="AC375" s="29">
        <v>6</v>
      </c>
      <c r="AD375" s="29">
        <v>1</v>
      </c>
      <c r="AE375" s="29">
        <v>6</v>
      </c>
      <c r="AF375" s="29">
        <v>3</v>
      </c>
      <c r="AG375" s="29">
        <v>0</v>
      </c>
      <c r="AH375" s="29">
        <v>0</v>
      </c>
      <c r="AI375" s="29" t="s">
        <v>19507</v>
      </c>
      <c r="AJ375" s="29" t="s">
        <v>8</v>
      </c>
      <c r="AK375" s="29">
        <v>0</v>
      </c>
      <c r="AL375" s="29" t="s">
        <v>2000</v>
      </c>
      <c r="AM375" s="29" t="s">
        <v>7208</v>
      </c>
      <c r="AN375" s="29" t="s">
        <v>7209</v>
      </c>
      <c r="AO375" s="29" t="s">
        <v>7210</v>
      </c>
      <c r="AP375" s="29" t="s">
        <v>7211</v>
      </c>
    </row>
    <row r="376" spans="1:42" s="29" customFormat="1" x14ac:dyDescent="0.25">
      <c r="A376" s="29" t="s">
        <v>7212</v>
      </c>
      <c r="B376" s="29">
        <v>310410928944346</v>
      </c>
      <c r="C376" s="29">
        <v>8.9014103279289401E+19</v>
      </c>
      <c r="D376" s="29">
        <v>353118081565833</v>
      </c>
      <c r="E376" s="29">
        <v>2</v>
      </c>
      <c r="F376" s="29">
        <v>1383</v>
      </c>
      <c r="G376" s="29">
        <v>1383</v>
      </c>
      <c r="H376" s="29" t="s">
        <v>7213</v>
      </c>
      <c r="I376" s="29" t="s">
        <v>7214</v>
      </c>
      <c r="J376" s="29" t="s">
        <v>7215</v>
      </c>
      <c r="K376" s="29" t="s">
        <v>19841</v>
      </c>
      <c r="L376" s="29" t="s">
        <v>8</v>
      </c>
      <c r="M376" s="29" t="s">
        <v>8</v>
      </c>
      <c r="N376" s="29">
        <v>7</v>
      </c>
      <c r="O376" s="29">
        <v>10</v>
      </c>
      <c r="P376" s="29">
        <v>70</v>
      </c>
      <c r="Q376" s="29">
        <v>3</v>
      </c>
      <c r="R376" s="29">
        <v>1</v>
      </c>
      <c r="S376" s="29">
        <v>0</v>
      </c>
      <c r="T376" s="29" t="s">
        <v>19161</v>
      </c>
      <c r="U376" s="29">
        <v>7</v>
      </c>
      <c r="V376" s="29">
        <v>1</v>
      </c>
      <c r="W376" s="29">
        <v>7</v>
      </c>
      <c r="X376" s="29">
        <v>3</v>
      </c>
      <c r="Y376" s="29">
        <v>0</v>
      </c>
      <c r="Z376" s="29">
        <v>0</v>
      </c>
      <c r="AA376" s="29" t="s">
        <v>19507</v>
      </c>
      <c r="AB376" s="29">
        <v>1</v>
      </c>
      <c r="AC376" s="29">
        <v>6</v>
      </c>
      <c r="AD376" s="29">
        <v>1</v>
      </c>
      <c r="AE376" s="29">
        <v>6</v>
      </c>
      <c r="AF376" s="29">
        <v>3</v>
      </c>
      <c r="AG376" s="29">
        <v>0</v>
      </c>
      <c r="AH376" s="29">
        <v>0</v>
      </c>
      <c r="AI376" s="29" t="s">
        <v>19507</v>
      </c>
      <c r="AJ376" s="29" t="s">
        <v>8</v>
      </c>
      <c r="AK376" s="29">
        <v>0</v>
      </c>
      <c r="AL376" s="29" t="s">
        <v>2000</v>
      </c>
      <c r="AM376" s="29" t="s">
        <v>7216</v>
      </c>
      <c r="AN376" s="29" t="s">
        <v>7217</v>
      </c>
      <c r="AO376" s="29" t="s">
        <v>7218</v>
      </c>
      <c r="AP376" s="29" t="s">
        <v>7219</v>
      </c>
    </row>
    <row r="377" spans="1:42" s="29" customFormat="1" x14ac:dyDescent="0.25">
      <c r="A377" s="29" t="s">
        <v>7220</v>
      </c>
      <c r="B377" s="29">
        <v>310410928944346</v>
      </c>
      <c r="C377" s="29">
        <v>8.9014103279289401E+19</v>
      </c>
      <c r="D377" s="29">
        <v>353118081565833</v>
      </c>
      <c r="E377" s="29">
        <v>2</v>
      </c>
      <c r="F377" s="29">
        <v>1384</v>
      </c>
      <c r="G377" s="29">
        <v>1384</v>
      </c>
      <c r="H377" s="29" t="s">
        <v>7221</v>
      </c>
      <c r="I377" s="29" t="s">
        <v>7222</v>
      </c>
      <c r="J377" s="29" t="s">
        <v>7223</v>
      </c>
      <c r="K377" s="29" t="s">
        <v>19842</v>
      </c>
      <c r="L377" s="29" t="s">
        <v>8</v>
      </c>
      <c r="M377" s="29" t="s">
        <v>8</v>
      </c>
      <c r="N377" s="29">
        <v>7</v>
      </c>
      <c r="O377" s="29">
        <v>10</v>
      </c>
      <c r="P377" s="29">
        <v>70</v>
      </c>
      <c r="Q377" s="29">
        <v>3</v>
      </c>
      <c r="R377" s="29">
        <v>49</v>
      </c>
      <c r="S377" s="29">
        <v>45</v>
      </c>
      <c r="T377" s="29" t="s">
        <v>19843</v>
      </c>
      <c r="U377" s="29">
        <v>7</v>
      </c>
      <c r="V377" s="29">
        <v>1</v>
      </c>
      <c r="W377" s="29">
        <v>7</v>
      </c>
      <c r="X377" s="29">
        <v>3</v>
      </c>
      <c r="Y377" s="29">
        <v>48</v>
      </c>
      <c r="Z377" s="29">
        <v>16</v>
      </c>
      <c r="AA377" s="29" t="s">
        <v>19588</v>
      </c>
      <c r="AB377" s="29">
        <v>1</v>
      </c>
      <c r="AC377" s="29">
        <v>6</v>
      </c>
      <c r="AD377" s="29">
        <v>1</v>
      </c>
      <c r="AE377" s="29">
        <v>6</v>
      </c>
      <c r="AF377" s="29">
        <v>3</v>
      </c>
      <c r="AG377" s="29">
        <v>18</v>
      </c>
      <c r="AH377" s="29">
        <v>4</v>
      </c>
      <c r="AI377" s="29" t="s">
        <v>19802</v>
      </c>
      <c r="AJ377" s="29" t="s">
        <v>8</v>
      </c>
      <c r="AK377" s="29">
        <v>0</v>
      </c>
      <c r="AL377" s="29" t="s">
        <v>2000</v>
      </c>
      <c r="AM377" s="29" t="s">
        <v>7224</v>
      </c>
      <c r="AN377" s="29" t="s">
        <v>7225</v>
      </c>
      <c r="AO377" s="29" t="s">
        <v>7226</v>
      </c>
      <c r="AP377" s="29" t="s">
        <v>7227</v>
      </c>
    </row>
    <row r="378" spans="1:42" s="29" customFormat="1" x14ac:dyDescent="0.25">
      <c r="A378" s="29" t="s">
        <v>7228</v>
      </c>
      <c r="B378" s="29">
        <v>310410928944346</v>
      </c>
      <c r="C378" s="29">
        <v>8.9014103279289401E+19</v>
      </c>
      <c r="D378" s="29">
        <v>353118081565833</v>
      </c>
      <c r="E378" s="29">
        <v>2</v>
      </c>
      <c r="F378" s="29">
        <v>1385</v>
      </c>
      <c r="G378" s="29">
        <v>1385</v>
      </c>
      <c r="H378" s="29" t="s">
        <v>7229</v>
      </c>
      <c r="I378" s="29" t="s">
        <v>7230</v>
      </c>
      <c r="J378" s="29" t="s">
        <v>7231</v>
      </c>
      <c r="K378" s="29" t="s">
        <v>19844</v>
      </c>
      <c r="L378" s="29" t="s">
        <v>8</v>
      </c>
      <c r="M378" s="29" t="s">
        <v>8</v>
      </c>
      <c r="N378" s="29">
        <v>7</v>
      </c>
      <c r="O378" s="29">
        <v>10</v>
      </c>
      <c r="P378" s="29">
        <v>70</v>
      </c>
      <c r="Q378" s="29">
        <v>3</v>
      </c>
      <c r="R378" s="29">
        <v>4</v>
      </c>
      <c r="S378" s="29">
        <v>0</v>
      </c>
      <c r="T378" s="29" t="s">
        <v>19520</v>
      </c>
      <c r="U378" s="29">
        <v>7</v>
      </c>
      <c r="V378" s="29">
        <v>1</v>
      </c>
      <c r="W378" s="29">
        <v>7</v>
      </c>
      <c r="X378" s="29">
        <v>3</v>
      </c>
      <c r="Y378" s="29">
        <v>1</v>
      </c>
      <c r="Z378" s="29">
        <v>0</v>
      </c>
      <c r="AA378" s="29" t="s">
        <v>19161</v>
      </c>
      <c r="AB378" s="29">
        <v>1</v>
      </c>
      <c r="AC378" s="29">
        <v>6</v>
      </c>
      <c r="AD378" s="29">
        <v>1</v>
      </c>
      <c r="AE378" s="29">
        <v>6</v>
      </c>
      <c r="AF378" s="29">
        <v>3</v>
      </c>
      <c r="AG378" s="29">
        <v>0</v>
      </c>
      <c r="AH378" s="29">
        <v>0</v>
      </c>
      <c r="AI378" s="29" t="s">
        <v>19507</v>
      </c>
      <c r="AJ378" s="29" t="s">
        <v>8</v>
      </c>
      <c r="AK378" s="29">
        <v>0</v>
      </c>
      <c r="AL378" s="29" t="s">
        <v>2000</v>
      </c>
      <c r="AM378" s="29" t="s">
        <v>7232</v>
      </c>
      <c r="AN378" s="29" t="s">
        <v>7233</v>
      </c>
      <c r="AO378" s="29" t="s">
        <v>7234</v>
      </c>
      <c r="AP378" s="29" t="s">
        <v>7235</v>
      </c>
    </row>
    <row r="379" spans="1:42" s="29" customFormat="1" x14ac:dyDescent="0.25">
      <c r="A379" s="29" t="s">
        <v>7236</v>
      </c>
      <c r="B379" s="29">
        <v>310410928944346</v>
      </c>
      <c r="C379" s="29">
        <v>8.9014103279289401E+19</v>
      </c>
      <c r="D379" s="29">
        <v>353118081565833</v>
      </c>
      <c r="E379" s="29">
        <v>2</v>
      </c>
      <c r="F379" s="29">
        <v>1391</v>
      </c>
      <c r="G379" s="29">
        <v>1391</v>
      </c>
      <c r="H379" s="29" t="s">
        <v>7237</v>
      </c>
      <c r="I379" s="29" t="s">
        <v>7238</v>
      </c>
      <c r="J379" s="29" t="s">
        <v>7239</v>
      </c>
      <c r="K379" s="29" t="s">
        <v>19845</v>
      </c>
      <c r="L379" s="29" t="s">
        <v>8</v>
      </c>
      <c r="M379" s="29" t="s">
        <v>8</v>
      </c>
      <c r="N379" s="29">
        <v>7</v>
      </c>
      <c r="O379" s="29">
        <v>10</v>
      </c>
      <c r="P379" s="29">
        <v>70</v>
      </c>
      <c r="Q379" s="29">
        <v>3</v>
      </c>
      <c r="R379" s="29">
        <v>0</v>
      </c>
      <c r="S379" s="29">
        <v>0</v>
      </c>
      <c r="T379" s="29" t="s">
        <v>19507</v>
      </c>
      <c r="U379" s="29">
        <v>7</v>
      </c>
      <c r="V379" s="29">
        <v>1</v>
      </c>
      <c r="W379" s="29">
        <v>7</v>
      </c>
      <c r="X379" s="29">
        <v>3</v>
      </c>
      <c r="Y379" s="29">
        <v>0</v>
      </c>
      <c r="Z379" s="29">
        <v>0</v>
      </c>
      <c r="AA379" s="29" t="s">
        <v>19507</v>
      </c>
      <c r="AB379" s="29">
        <v>1</v>
      </c>
      <c r="AC379" s="29">
        <v>6</v>
      </c>
      <c r="AD379" s="29">
        <v>1</v>
      </c>
      <c r="AE379" s="29">
        <v>6</v>
      </c>
      <c r="AF379" s="29">
        <v>3</v>
      </c>
      <c r="AG379" s="29">
        <v>0</v>
      </c>
      <c r="AH379" s="29">
        <v>0</v>
      </c>
      <c r="AI379" s="29" t="s">
        <v>19507</v>
      </c>
      <c r="AJ379" s="29" t="s">
        <v>8</v>
      </c>
      <c r="AK379" s="29">
        <v>0</v>
      </c>
      <c r="AL379" s="29" t="s">
        <v>2000</v>
      </c>
      <c r="AM379" s="29" t="s">
        <v>7240</v>
      </c>
      <c r="AN379" s="29" t="s">
        <v>7241</v>
      </c>
      <c r="AO379" s="29" t="s">
        <v>7242</v>
      </c>
      <c r="AP379" s="29" t="s">
        <v>7243</v>
      </c>
    </row>
    <row r="380" spans="1:42" s="29" customFormat="1" x14ac:dyDescent="0.25">
      <c r="A380" s="29" t="s">
        <v>7244</v>
      </c>
      <c r="B380" s="29">
        <v>310410928944346</v>
      </c>
      <c r="C380" s="29">
        <v>8.9014103279289401E+19</v>
      </c>
      <c r="D380" s="29">
        <v>353118081565833</v>
      </c>
      <c r="E380" s="29">
        <v>2</v>
      </c>
      <c r="F380" s="29">
        <v>1392</v>
      </c>
      <c r="G380" s="29">
        <v>1392</v>
      </c>
      <c r="H380" s="29" t="s">
        <v>7245</v>
      </c>
      <c r="I380" s="29" t="s">
        <v>7246</v>
      </c>
      <c r="J380" s="29" t="s">
        <v>7247</v>
      </c>
      <c r="K380" s="29" t="s">
        <v>19846</v>
      </c>
      <c r="L380" s="29" t="s">
        <v>8</v>
      </c>
      <c r="M380" s="29" t="s">
        <v>8</v>
      </c>
      <c r="N380" s="29">
        <v>7</v>
      </c>
      <c r="O380" s="29">
        <v>10</v>
      </c>
      <c r="P380" s="29">
        <v>70</v>
      </c>
      <c r="Q380" s="29">
        <v>3</v>
      </c>
      <c r="R380" s="29">
        <v>12</v>
      </c>
      <c r="S380" s="29">
        <v>1</v>
      </c>
      <c r="T380" s="29" t="s">
        <v>19546</v>
      </c>
      <c r="U380" s="29">
        <v>7</v>
      </c>
      <c r="V380" s="29">
        <v>1</v>
      </c>
      <c r="W380" s="29">
        <v>7</v>
      </c>
      <c r="X380" s="29">
        <v>3</v>
      </c>
      <c r="Y380" s="29">
        <v>3</v>
      </c>
      <c r="Z380" s="29">
        <v>0</v>
      </c>
      <c r="AA380" s="29" t="s">
        <v>19529</v>
      </c>
      <c r="AB380" s="29">
        <v>1</v>
      </c>
      <c r="AC380" s="29">
        <v>6</v>
      </c>
      <c r="AD380" s="29">
        <v>1</v>
      </c>
      <c r="AE380" s="29">
        <v>6</v>
      </c>
      <c r="AF380" s="29">
        <v>3</v>
      </c>
      <c r="AG380" s="29">
        <v>0</v>
      </c>
      <c r="AH380" s="29">
        <v>0</v>
      </c>
      <c r="AI380" s="29" t="s">
        <v>19507</v>
      </c>
      <c r="AJ380" s="29" t="s">
        <v>8</v>
      </c>
      <c r="AK380" s="29">
        <v>0</v>
      </c>
      <c r="AL380" s="29" t="s">
        <v>2000</v>
      </c>
      <c r="AM380" s="29" t="s">
        <v>7248</v>
      </c>
      <c r="AN380" s="29" t="s">
        <v>7249</v>
      </c>
      <c r="AO380" s="29" t="s">
        <v>7250</v>
      </c>
      <c r="AP380" s="29" t="s">
        <v>7251</v>
      </c>
    </row>
    <row r="381" spans="1:42" s="29" customFormat="1" x14ac:dyDescent="0.25">
      <c r="A381" s="29" t="s">
        <v>7252</v>
      </c>
      <c r="B381" s="29">
        <v>310410928944346</v>
      </c>
      <c r="C381" s="29">
        <v>8.9014103279289401E+19</v>
      </c>
      <c r="D381" s="29">
        <v>353118081565833</v>
      </c>
      <c r="E381" s="29">
        <v>2</v>
      </c>
      <c r="F381" s="29">
        <v>1423</v>
      </c>
      <c r="G381" s="29">
        <v>1423</v>
      </c>
      <c r="H381" s="29" t="s">
        <v>7253</v>
      </c>
      <c r="I381" s="29" t="s">
        <v>7254</v>
      </c>
      <c r="J381" s="29" t="s">
        <v>7255</v>
      </c>
      <c r="K381" s="29" t="s">
        <v>19847</v>
      </c>
      <c r="L381" s="29" t="s">
        <v>8</v>
      </c>
      <c r="M381" s="29" t="s">
        <v>8</v>
      </c>
      <c r="N381" s="29">
        <v>7</v>
      </c>
      <c r="O381" s="29">
        <v>10</v>
      </c>
      <c r="P381" s="29">
        <v>70</v>
      </c>
      <c r="Q381" s="29">
        <v>3</v>
      </c>
      <c r="R381" s="29">
        <v>2</v>
      </c>
      <c r="S381" s="29">
        <v>0</v>
      </c>
      <c r="T381" s="29" t="s">
        <v>19527</v>
      </c>
      <c r="U381" s="29">
        <v>7</v>
      </c>
      <c r="V381" s="29">
        <v>1</v>
      </c>
      <c r="W381" s="29">
        <v>7</v>
      </c>
      <c r="X381" s="29">
        <v>3</v>
      </c>
      <c r="Y381" s="29">
        <v>0</v>
      </c>
      <c r="Z381" s="29">
        <v>0</v>
      </c>
      <c r="AA381" s="29" t="s">
        <v>19507</v>
      </c>
      <c r="AB381" s="29">
        <v>1</v>
      </c>
      <c r="AC381" s="29">
        <v>6</v>
      </c>
      <c r="AD381" s="29">
        <v>1</v>
      </c>
      <c r="AE381" s="29">
        <v>6</v>
      </c>
      <c r="AF381" s="29">
        <v>3</v>
      </c>
      <c r="AG381" s="29">
        <v>0</v>
      </c>
      <c r="AH381" s="29">
        <v>0</v>
      </c>
      <c r="AI381" s="29" t="s">
        <v>19507</v>
      </c>
      <c r="AJ381" s="29" t="s">
        <v>8</v>
      </c>
      <c r="AK381" s="29">
        <v>0</v>
      </c>
      <c r="AL381" s="29" t="s">
        <v>2000</v>
      </c>
      <c r="AM381" s="29" t="s">
        <v>7256</v>
      </c>
      <c r="AN381" s="29" t="s">
        <v>7257</v>
      </c>
      <c r="AO381" s="29" t="s">
        <v>7258</v>
      </c>
      <c r="AP381" s="29" t="s">
        <v>7259</v>
      </c>
    </row>
    <row r="382" spans="1:42" s="29" customFormat="1" x14ac:dyDescent="0.25">
      <c r="A382" s="29" t="s">
        <v>7260</v>
      </c>
      <c r="B382" s="29">
        <v>310410928944346</v>
      </c>
      <c r="C382" s="29">
        <v>8.9014103279289401E+19</v>
      </c>
      <c r="D382" s="29">
        <v>353118081565833</v>
      </c>
      <c r="E382" s="29">
        <v>2</v>
      </c>
      <c r="F382" s="29">
        <v>1424</v>
      </c>
      <c r="G382" s="29">
        <v>1424</v>
      </c>
      <c r="H382" s="29" t="s">
        <v>7261</v>
      </c>
      <c r="I382" s="29" t="s">
        <v>7262</v>
      </c>
      <c r="J382" s="29" t="s">
        <v>7263</v>
      </c>
      <c r="K382" s="29" t="s">
        <v>19848</v>
      </c>
      <c r="L382" s="29" t="s">
        <v>8</v>
      </c>
      <c r="M382" s="29" t="s">
        <v>8</v>
      </c>
      <c r="N382" s="29">
        <v>7</v>
      </c>
      <c r="O382" s="29">
        <v>10</v>
      </c>
      <c r="P382" s="29">
        <v>70</v>
      </c>
      <c r="Q382" s="29">
        <v>3</v>
      </c>
      <c r="R382" s="29">
        <v>23</v>
      </c>
      <c r="S382" s="29">
        <v>1</v>
      </c>
      <c r="T382" s="29" t="s">
        <v>19849</v>
      </c>
      <c r="U382" s="29">
        <v>7</v>
      </c>
      <c r="V382" s="29">
        <v>1</v>
      </c>
      <c r="W382" s="29">
        <v>7</v>
      </c>
      <c r="X382" s="29">
        <v>3</v>
      </c>
      <c r="Y382" s="29">
        <v>4</v>
      </c>
      <c r="Z382" s="29">
        <v>0</v>
      </c>
      <c r="AA382" s="29" t="s">
        <v>19520</v>
      </c>
      <c r="AB382" s="29">
        <v>1</v>
      </c>
      <c r="AC382" s="29">
        <v>6</v>
      </c>
      <c r="AD382" s="29">
        <v>1</v>
      </c>
      <c r="AE382" s="29">
        <v>6</v>
      </c>
      <c r="AF382" s="29">
        <v>3</v>
      </c>
      <c r="AG382" s="29">
        <v>2</v>
      </c>
      <c r="AH382" s="29">
        <v>0</v>
      </c>
      <c r="AI382" s="29" t="s">
        <v>19527</v>
      </c>
      <c r="AJ382" s="29" t="s">
        <v>8</v>
      </c>
      <c r="AK382" s="29">
        <v>0</v>
      </c>
      <c r="AL382" s="29" t="s">
        <v>2000</v>
      </c>
      <c r="AM382" s="29" t="s">
        <v>7264</v>
      </c>
      <c r="AN382" s="29" t="s">
        <v>7265</v>
      </c>
      <c r="AO382" s="29" t="s">
        <v>7266</v>
      </c>
      <c r="AP382" s="29" t="s">
        <v>7267</v>
      </c>
    </row>
    <row r="383" spans="1:42" s="29" customFormat="1" x14ac:dyDescent="0.25">
      <c r="A383" s="29" t="s">
        <v>7268</v>
      </c>
      <c r="B383" s="29">
        <v>310410928944346</v>
      </c>
      <c r="C383" s="29">
        <v>8.9014103279289401E+19</v>
      </c>
      <c r="D383" s="29">
        <v>353118081565833</v>
      </c>
      <c r="E383" s="29">
        <v>7</v>
      </c>
      <c r="F383" s="29">
        <v>1377</v>
      </c>
      <c r="G383" s="29">
        <v>1377</v>
      </c>
      <c r="H383" s="29" t="s">
        <v>7269</v>
      </c>
      <c r="I383" s="29" t="s">
        <v>7270</v>
      </c>
      <c r="J383" s="29" t="s">
        <v>7271</v>
      </c>
      <c r="K383" s="29" t="s">
        <v>8</v>
      </c>
      <c r="L383" s="29" t="s">
        <v>8</v>
      </c>
      <c r="M383" s="29" t="s">
        <v>19850</v>
      </c>
      <c r="N383" s="29">
        <v>7</v>
      </c>
      <c r="O383" s="29">
        <v>1</v>
      </c>
      <c r="P383" s="29">
        <v>7</v>
      </c>
      <c r="Q383" s="29">
        <v>3</v>
      </c>
      <c r="R383" s="29">
        <v>49</v>
      </c>
      <c r="S383" s="29">
        <v>36</v>
      </c>
      <c r="T383" s="29" t="s">
        <v>19601</v>
      </c>
      <c r="U383" s="29">
        <v>6</v>
      </c>
      <c r="V383" s="29">
        <v>1</v>
      </c>
      <c r="W383" s="29">
        <v>6</v>
      </c>
      <c r="X383" s="29">
        <v>3</v>
      </c>
      <c r="Y383" s="29">
        <v>36</v>
      </c>
      <c r="Z383" s="29">
        <v>9</v>
      </c>
      <c r="AA383" s="29" t="s">
        <v>19851</v>
      </c>
      <c r="AB383" s="29">
        <v>1</v>
      </c>
      <c r="AC383" s="29">
        <v>5</v>
      </c>
      <c r="AD383" s="29">
        <v>1</v>
      </c>
      <c r="AE383" s="29">
        <v>5</v>
      </c>
      <c r="AF383" s="29">
        <v>3</v>
      </c>
      <c r="AG383" s="29">
        <v>8</v>
      </c>
      <c r="AH383" s="29">
        <v>1</v>
      </c>
      <c r="AI383" s="29" t="s">
        <v>19641</v>
      </c>
      <c r="AJ383" s="29" t="s">
        <v>8</v>
      </c>
      <c r="AK383" s="29">
        <v>0</v>
      </c>
      <c r="AL383" s="29" t="s">
        <v>2000</v>
      </c>
      <c r="AM383" s="29" t="s">
        <v>7272</v>
      </c>
      <c r="AN383" s="29" t="s">
        <v>7273</v>
      </c>
      <c r="AO383" s="29" t="s">
        <v>7274</v>
      </c>
      <c r="AP383" s="29" t="s">
        <v>7275</v>
      </c>
    </row>
    <row r="384" spans="1:42" s="29" customFormat="1" x14ac:dyDescent="0.25">
      <c r="A384" s="29" t="s">
        <v>7276</v>
      </c>
      <c r="B384" s="29">
        <v>310410928944346</v>
      </c>
      <c r="C384" s="29">
        <v>8.9014103279289401E+19</v>
      </c>
      <c r="D384" s="29">
        <v>353118081565833</v>
      </c>
      <c r="E384" s="29">
        <v>7</v>
      </c>
      <c r="F384" s="29">
        <v>1378</v>
      </c>
      <c r="G384" s="29">
        <v>1378</v>
      </c>
      <c r="H384" s="29" t="s">
        <v>7277</v>
      </c>
      <c r="I384" s="29" t="s">
        <v>7278</v>
      </c>
      <c r="J384" s="29" t="s">
        <v>7279</v>
      </c>
      <c r="K384" s="29" t="s">
        <v>8</v>
      </c>
      <c r="L384" s="29" t="s">
        <v>8</v>
      </c>
      <c r="M384" s="29" t="s">
        <v>19852</v>
      </c>
      <c r="N384" s="29">
        <v>7</v>
      </c>
      <c r="O384" s="29">
        <v>1</v>
      </c>
      <c r="P384" s="29">
        <v>7</v>
      </c>
      <c r="Q384" s="29">
        <v>3</v>
      </c>
      <c r="R384" s="29">
        <v>49</v>
      </c>
      <c r="S384" s="29">
        <v>14</v>
      </c>
      <c r="T384" s="29" t="s">
        <v>19781</v>
      </c>
      <c r="U384" s="29">
        <v>6</v>
      </c>
      <c r="V384" s="29">
        <v>1</v>
      </c>
      <c r="W384" s="29">
        <v>6</v>
      </c>
      <c r="X384" s="29">
        <v>3</v>
      </c>
      <c r="Y384" s="29">
        <v>18</v>
      </c>
      <c r="Z384" s="29">
        <v>1</v>
      </c>
      <c r="AA384" s="29" t="s">
        <v>19794</v>
      </c>
      <c r="AB384" s="29">
        <v>1</v>
      </c>
      <c r="AC384" s="29">
        <v>5</v>
      </c>
      <c r="AD384" s="29">
        <v>1</v>
      </c>
      <c r="AE384" s="29">
        <v>5</v>
      </c>
      <c r="AF384" s="29">
        <v>3</v>
      </c>
      <c r="AG384" s="29">
        <v>3</v>
      </c>
      <c r="AH384" s="29">
        <v>1</v>
      </c>
      <c r="AI384" s="29" t="s">
        <v>19520</v>
      </c>
      <c r="AJ384" s="29" t="s">
        <v>8</v>
      </c>
      <c r="AK384" s="29">
        <v>0</v>
      </c>
      <c r="AL384" s="29" t="s">
        <v>2000</v>
      </c>
      <c r="AM384" s="29" t="s">
        <v>7280</v>
      </c>
      <c r="AN384" s="29" t="s">
        <v>7281</v>
      </c>
      <c r="AO384" s="29" t="s">
        <v>7282</v>
      </c>
      <c r="AP384" s="29" t="s">
        <v>7283</v>
      </c>
    </row>
    <row r="385" spans="1:42" s="29" customFormat="1" x14ac:dyDescent="0.25">
      <c r="A385" s="29" t="s">
        <v>7284</v>
      </c>
      <c r="B385" s="29">
        <v>310410928944346</v>
      </c>
      <c r="C385" s="29">
        <v>8.9014103279289401E+19</v>
      </c>
      <c r="D385" s="29">
        <v>353118081565833</v>
      </c>
      <c r="E385" s="29">
        <v>7</v>
      </c>
      <c r="F385" s="29">
        <v>1382</v>
      </c>
      <c r="G385" s="29">
        <v>1382</v>
      </c>
      <c r="H385" s="29" t="s">
        <v>7285</v>
      </c>
      <c r="I385" s="29" t="s">
        <v>7286</v>
      </c>
      <c r="J385" s="29" t="s">
        <v>7287</v>
      </c>
      <c r="K385" s="29" t="s">
        <v>8</v>
      </c>
      <c r="L385" s="29" t="s">
        <v>8</v>
      </c>
      <c r="M385" s="29" t="s">
        <v>19705</v>
      </c>
      <c r="N385" s="29">
        <v>7</v>
      </c>
      <c r="O385" s="29">
        <v>1</v>
      </c>
      <c r="P385" s="29">
        <v>7</v>
      </c>
      <c r="Q385" s="29">
        <v>3</v>
      </c>
      <c r="R385" s="29">
        <v>32</v>
      </c>
      <c r="S385" s="29">
        <v>1</v>
      </c>
      <c r="T385" s="29" t="s">
        <v>19631</v>
      </c>
      <c r="U385" s="29">
        <v>6</v>
      </c>
      <c r="V385" s="29">
        <v>1</v>
      </c>
      <c r="W385" s="29">
        <v>6</v>
      </c>
      <c r="X385" s="29">
        <v>3</v>
      </c>
      <c r="Y385" s="29">
        <v>7</v>
      </c>
      <c r="Z385" s="29">
        <v>1</v>
      </c>
      <c r="AA385" s="29" t="s">
        <v>19573</v>
      </c>
      <c r="AB385" s="29">
        <v>1</v>
      </c>
      <c r="AC385" s="29">
        <v>5</v>
      </c>
      <c r="AD385" s="29">
        <v>1</v>
      </c>
      <c r="AE385" s="29">
        <v>5</v>
      </c>
      <c r="AF385" s="29">
        <v>3</v>
      </c>
      <c r="AG385" s="29">
        <v>2</v>
      </c>
      <c r="AH385" s="29">
        <v>0</v>
      </c>
      <c r="AI385" s="29" t="s">
        <v>19527</v>
      </c>
      <c r="AJ385" s="29" t="s">
        <v>8</v>
      </c>
      <c r="AK385" s="29">
        <v>0</v>
      </c>
      <c r="AL385" s="29" t="s">
        <v>2000</v>
      </c>
      <c r="AM385" s="29" t="s">
        <v>7288</v>
      </c>
      <c r="AN385" s="29" t="s">
        <v>7289</v>
      </c>
      <c r="AO385" s="29" t="s">
        <v>7290</v>
      </c>
      <c r="AP385" s="29" t="s">
        <v>7291</v>
      </c>
    </row>
    <row r="386" spans="1:42" s="29" customFormat="1" x14ac:dyDescent="0.25">
      <c r="A386" s="29" t="s">
        <v>7292</v>
      </c>
      <c r="B386" s="29">
        <v>310410928944346</v>
      </c>
      <c r="C386" s="29">
        <v>8.9014103279289401E+19</v>
      </c>
      <c r="D386" s="29">
        <v>353118081565833</v>
      </c>
      <c r="E386" s="29">
        <v>7</v>
      </c>
      <c r="F386" s="29">
        <v>1386</v>
      </c>
      <c r="G386" s="29">
        <v>1386</v>
      </c>
      <c r="H386" s="29" t="s">
        <v>7293</v>
      </c>
      <c r="I386" s="29" t="s">
        <v>7294</v>
      </c>
      <c r="J386" s="29" t="s">
        <v>7295</v>
      </c>
      <c r="K386" s="29" t="s">
        <v>8</v>
      </c>
      <c r="L386" s="29" t="s">
        <v>8</v>
      </c>
      <c r="M386" s="29" t="s">
        <v>19643</v>
      </c>
      <c r="N386" s="29">
        <v>7</v>
      </c>
      <c r="O386" s="29">
        <v>1</v>
      </c>
      <c r="P386" s="29">
        <v>7</v>
      </c>
      <c r="Q386" s="29">
        <v>3</v>
      </c>
      <c r="R386" s="29">
        <v>1</v>
      </c>
      <c r="S386" s="29">
        <v>0</v>
      </c>
      <c r="T386" s="29" t="s">
        <v>19161</v>
      </c>
      <c r="U386" s="29">
        <v>6</v>
      </c>
      <c r="V386" s="29">
        <v>1</v>
      </c>
      <c r="W386" s="29">
        <v>6</v>
      </c>
      <c r="X386" s="29">
        <v>3</v>
      </c>
      <c r="Y386" s="29">
        <v>0</v>
      </c>
      <c r="Z386" s="29">
        <v>0</v>
      </c>
      <c r="AA386" s="29" t="s">
        <v>19507</v>
      </c>
      <c r="AB386" s="29">
        <v>1</v>
      </c>
      <c r="AC386" s="29">
        <v>5</v>
      </c>
      <c r="AD386" s="29">
        <v>1</v>
      </c>
      <c r="AE386" s="29">
        <v>5</v>
      </c>
      <c r="AF386" s="29">
        <v>3</v>
      </c>
      <c r="AG386" s="29">
        <v>0</v>
      </c>
      <c r="AH386" s="29">
        <v>0</v>
      </c>
      <c r="AI386" s="29" t="s">
        <v>19507</v>
      </c>
      <c r="AJ386" s="29" t="s">
        <v>8</v>
      </c>
      <c r="AK386" s="29">
        <v>0</v>
      </c>
      <c r="AL386" s="29" t="s">
        <v>2000</v>
      </c>
      <c r="AM386" s="29" t="s">
        <v>7296</v>
      </c>
      <c r="AN386" s="29" t="s">
        <v>7297</v>
      </c>
      <c r="AO386" s="29" t="s">
        <v>7298</v>
      </c>
      <c r="AP386" s="29" t="s">
        <v>7299</v>
      </c>
    </row>
    <row r="387" spans="1:42" s="29" customFormat="1" x14ac:dyDescent="0.25">
      <c r="A387" s="29" t="s">
        <v>7300</v>
      </c>
      <c r="B387" s="29">
        <v>310410928944346</v>
      </c>
      <c r="C387" s="29">
        <v>8.9014103279289401E+19</v>
      </c>
      <c r="D387" s="29">
        <v>353118081565833</v>
      </c>
      <c r="E387" s="29">
        <v>7</v>
      </c>
      <c r="F387" s="29">
        <v>1417</v>
      </c>
      <c r="G387" s="29">
        <v>1417</v>
      </c>
      <c r="H387" s="29" t="s">
        <v>7301</v>
      </c>
      <c r="I387" s="29" t="s">
        <v>7302</v>
      </c>
      <c r="J387" s="29" t="s">
        <v>7303</v>
      </c>
      <c r="K387" s="29" t="s">
        <v>8</v>
      </c>
      <c r="L387" s="29" t="s">
        <v>8</v>
      </c>
      <c r="M387" s="29" t="s">
        <v>19652</v>
      </c>
      <c r="N387" s="29">
        <v>7</v>
      </c>
      <c r="O387" s="29">
        <v>1</v>
      </c>
      <c r="P387" s="29">
        <v>7</v>
      </c>
      <c r="Q387" s="29">
        <v>3</v>
      </c>
      <c r="R387" s="29">
        <v>0</v>
      </c>
      <c r="S387" s="29">
        <v>0</v>
      </c>
      <c r="T387" s="29" t="s">
        <v>19507</v>
      </c>
      <c r="U387" s="29">
        <v>6</v>
      </c>
      <c r="V387" s="29">
        <v>1</v>
      </c>
      <c r="W387" s="29">
        <v>6</v>
      </c>
      <c r="X387" s="29">
        <v>3</v>
      </c>
      <c r="Y387" s="29">
        <v>0</v>
      </c>
      <c r="Z387" s="29">
        <v>0</v>
      </c>
      <c r="AA387" s="29" t="s">
        <v>19507</v>
      </c>
      <c r="AB387" s="29">
        <v>1</v>
      </c>
      <c r="AC387" s="29">
        <v>5</v>
      </c>
      <c r="AD387" s="29">
        <v>1</v>
      </c>
      <c r="AE387" s="29">
        <v>5</v>
      </c>
      <c r="AF387" s="29">
        <v>3</v>
      </c>
      <c r="AG387" s="29">
        <v>0</v>
      </c>
      <c r="AH387" s="29">
        <v>0</v>
      </c>
      <c r="AI387" s="29" t="s">
        <v>19507</v>
      </c>
      <c r="AJ387" s="29" t="s">
        <v>8</v>
      </c>
      <c r="AK387" s="29">
        <v>0</v>
      </c>
      <c r="AL387" s="29" t="s">
        <v>2000</v>
      </c>
      <c r="AM387" s="29" t="s">
        <v>7304</v>
      </c>
      <c r="AN387" s="29" t="s">
        <v>7305</v>
      </c>
      <c r="AO387" s="29" t="s">
        <v>7306</v>
      </c>
      <c r="AP387" s="29" t="s">
        <v>7307</v>
      </c>
    </row>
    <row r="388" spans="1:42" s="29" customFormat="1" x14ac:dyDescent="0.25">
      <c r="A388" s="29" t="s">
        <v>7308</v>
      </c>
      <c r="B388" s="29">
        <v>310410928944346</v>
      </c>
      <c r="C388" s="29">
        <v>8.9014103279289401E+19</v>
      </c>
      <c r="D388" s="29">
        <v>353118081565833</v>
      </c>
      <c r="E388" s="29">
        <v>7</v>
      </c>
      <c r="F388" s="29">
        <v>1418</v>
      </c>
      <c r="G388" s="29">
        <v>1418</v>
      </c>
      <c r="H388" s="29" t="s">
        <v>7309</v>
      </c>
      <c r="I388" s="29" t="s">
        <v>7310</v>
      </c>
      <c r="J388" s="29" t="s">
        <v>7311</v>
      </c>
      <c r="K388" s="29" t="s">
        <v>8</v>
      </c>
      <c r="L388" s="29" t="s">
        <v>8</v>
      </c>
      <c r="M388" s="29" t="s">
        <v>19853</v>
      </c>
      <c r="N388" s="29">
        <v>7</v>
      </c>
      <c r="O388" s="29">
        <v>1</v>
      </c>
      <c r="P388" s="29">
        <v>7</v>
      </c>
      <c r="Q388" s="29">
        <v>3</v>
      </c>
      <c r="R388" s="29">
        <v>0</v>
      </c>
      <c r="S388" s="29">
        <v>0</v>
      </c>
      <c r="T388" s="29" t="s">
        <v>19507</v>
      </c>
      <c r="U388" s="29">
        <v>6</v>
      </c>
      <c r="V388" s="29">
        <v>1</v>
      </c>
      <c r="W388" s="29">
        <v>6</v>
      </c>
      <c r="X388" s="29">
        <v>3</v>
      </c>
      <c r="Y388" s="29">
        <v>0</v>
      </c>
      <c r="Z388" s="29">
        <v>0</v>
      </c>
      <c r="AA388" s="29" t="s">
        <v>19507</v>
      </c>
      <c r="AB388" s="29">
        <v>1</v>
      </c>
      <c r="AC388" s="29">
        <v>5</v>
      </c>
      <c r="AD388" s="29">
        <v>1</v>
      </c>
      <c r="AE388" s="29">
        <v>5</v>
      </c>
      <c r="AF388" s="29">
        <v>3</v>
      </c>
      <c r="AG388" s="29">
        <v>0</v>
      </c>
      <c r="AH388" s="29">
        <v>0</v>
      </c>
      <c r="AI388" s="29" t="s">
        <v>19507</v>
      </c>
      <c r="AJ388" s="29" t="s">
        <v>8</v>
      </c>
      <c r="AK388" s="29">
        <v>0</v>
      </c>
      <c r="AL388" s="29" t="s">
        <v>2000</v>
      </c>
      <c r="AM388" s="29" t="s">
        <v>7312</v>
      </c>
      <c r="AN388" s="29" t="s">
        <v>7313</v>
      </c>
      <c r="AO388" s="29" t="s">
        <v>7314</v>
      </c>
      <c r="AP388" s="29" t="s">
        <v>7315</v>
      </c>
    </row>
    <row r="389" spans="1:42" s="29" customFormat="1" x14ac:dyDescent="0.25">
      <c r="A389" s="29" t="s">
        <v>7316</v>
      </c>
      <c r="B389" s="29">
        <v>310410928944346</v>
      </c>
      <c r="C389" s="29">
        <v>8.9014103279289401E+19</v>
      </c>
      <c r="D389" s="29">
        <v>353118081565833</v>
      </c>
      <c r="E389" s="29">
        <v>7</v>
      </c>
      <c r="F389" s="29">
        <v>1419</v>
      </c>
      <c r="G389" s="29">
        <v>1419</v>
      </c>
      <c r="H389" s="29" t="s">
        <v>7317</v>
      </c>
      <c r="I389" s="29" t="s">
        <v>7318</v>
      </c>
      <c r="J389" s="29" t="s">
        <v>7319</v>
      </c>
      <c r="K389" s="29" t="s">
        <v>8</v>
      </c>
      <c r="L389" s="29" t="s">
        <v>8</v>
      </c>
      <c r="M389" s="29" t="s">
        <v>19852</v>
      </c>
      <c r="N389" s="29">
        <v>7</v>
      </c>
      <c r="O389" s="29">
        <v>1</v>
      </c>
      <c r="P389" s="29">
        <v>7</v>
      </c>
      <c r="Q389" s="29">
        <v>3</v>
      </c>
      <c r="R389" s="29">
        <v>44</v>
      </c>
      <c r="S389" s="29">
        <v>9</v>
      </c>
      <c r="T389" s="29" t="s">
        <v>19854</v>
      </c>
      <c r="U389" s="29">
        <v>6</v>
      </c>
      <c r="V389" s="29">
        <v>1</v>
      </c>
      <c r="W389" s="29">
        <v>6</v>
      </c>
      <c r="X389" s="29">
        <v>3</v>
      </c>
      <c r="Y389" s="29">
        <v>10</v>
      </c>
      <c r="Z389" s="29">
        <v>1</v>
      </c>
      <c r="AA389" s="29" t="s">
        <v>19521</v>
      </c>
      <c r="AB389" s="29">
        <v>1</v>
      </c>
      <c r="AC389" s="29">
        <v>5</v>
      </c>
      <c r="AD389" s="29">
        <v>1</v>
      </c>
      <c r="AE389" s="29">
        <v>5</v>
      </c>
      <c r="AF389" s="29">
        <v>3</v>
      </c>
      <c r="AG389" s="29">
        <v>0</v>
      </c>
      <c r="AH389" s="29">
        <v>0</v>
      </c>
      <c r="AI389" s="29" t="s">
        <v>19507</v>
      </c>
      <c r="AJ389" s="29" t="s">
        <v>8</v>
      </c>
      <c r="AK389" s="29">
        <v>0</v>
      </c>
      <c r="AL389" s="29" t="s">
        <v>2000</v>
      </c>
      <c r="AM389" s="29" t="s">
        <v>7320</v>
      </c>
      <c r="AN389" s="29" t="s">
        <v>7321</v>
      </c>
      <c r="AO389" s="29" t="s">
        <v>7322</v>
      </c>
      <c r="AP389" s="29" t="s">
        <v>7323</v>
      </c>
    </row>
    <row r="390" spans="1:42" s="29" customFormat="1" x14ac:dyDescent="0.25">
      <c r="A390" s="29" t="s">
        <v>7324</v>
      </c>
      <c r="B390" s="29">
        <v>310410928944346</v>
      </c>
      <c r="C390" s="29">
        <v>8.9014103279289401E+19</v>
      </c>
      <c r="D390" s="29">
        <v>353118081565833</v>
      </c>
      <c r="E390" s="29">
        <v>4</v>
      </c>
      <c r="F390" s="29">
        <v>1379</v>
      </c>
      <c r="G390" s="29">
        <v>1379</v>
      </c>
      <c r="H390" s="29" t="s">
        <v>7325</v>
      </c>
      <c r="I390" s="29" t="s">
        <v>7326</v>
      </c>
      <c r="J390" s="29" t="s">
        <v>7327</v>
      </c>
      <c r="K390" s="29" t="s">
        <v>8</v>
      </c>
      <c r="L390" s="29" t="s">
        <v>8</v>
      </c>
      <c r="M390" s="29" t="s">
        <v>8</v>
      </c>
      <c r="N390" s="29">
        <v>7</v>
      </c>
      <c r="O390" s="29">
        <v>10</v>
      </c>
      <c r="P390" s="29">
        <v>70</v>
      </c>
      <c r="Q390" s="29">
        <v>3</v>
      </c>
      <c r="R390" s="29">
        <v>14</v>
      </c>
      <c r="S390" s="29">
        <v>0</v>
      </c>
      <c r="T390" s="29" t="s">
        <v>19658</v>
      </c>
      <c r="U390" s="29">
        <v>7</v>
      </c>
      <c r="V390" s="29">
        <v>1</v>
      </c>
      <c r="W390" s="29">
        <v>7</v>
      </c>
      <c r="X390" s="29">
        <v>3</v>
      </c>
      <c r="Y390" s="29">
        <v>3</v>
      </c>
      <c r="Z390" s="29">
        <v>1</v>
      </c>
      <c r="AA390" s="29" t="s">
        <v>19520</v>
      </c>
      <c r="AB390" s="29">
        <v>1</v>
      </c>
      <c r="AC390" s="29">
        <v>6</v>
      </c>
      <c r="AD390" s="29">
        <v>1</v>
      </c>
      <c r="AE390" s="29">
        <v>6</v>
      </c>
      <c r="AF390" s="29">
        <v>3</v>
      </c>
      <c r="AG390" s="29">
        <v>0</v>
      </c>
      <c r="AH390" s="29">
        <v>0</v>
      </c>
      <c r="AI390" s="29" t="s">
        <v>19507</v>
      </c>
      <c r="AJ390" s="29" t="s">
        <v>8</v>
      </c>
      <c r="AK390" s="29">
        <v>0</v>
      </c>
      <c r="AL390" s="29" t="s">
        <v>2000</v>
      </c>
      <c r="AM390" s="29" t="s">
        <v>7328</v>
      </c>
      <c r="AN390" s="29" t="s">
        <v>7329</v>
      </c>
      <c r="AO390" s="29" t="s">
        <v>7330</v>
      </c>
      <c r="AP390" s="29" t="s">
        <v>7331</v>
      </c>
    </row>
    <row r="391" spans="1:42" s="29" customFormat="1" x14ac:dyDescent="0.25">
      <c r="A391" s="29" t="s">
        <v>7332</v>
      </c>
      <c r="B391" s="29">
        <v>310410928944346</v>
      </c>
      <c r="C391" s="29">
        <v>8.9014103279289401E+19</v>
      </c>
      <c r="D391" s="29">
        <v>353118081565833</v>
      </c>
      <c r="E391" s="29">
        <v>4</v>
      </c>
      <c r="F391" s="29">
        <v>1380</v>
      </c>
      <c r="G391" s="29">
        <v>1380</v>
      </c>
      <c r="H391" s="29" t="s">
        <v>7333</v>
      </c>
      <c r="I391" s="29" t="s">
        <v>7334</v>
      </c>
      <c r="J391" s="29" t="s">
        <v>7335</v>
      </c>
      <c r="K391" s="29" t="s">
        <v>8</v>
      </c>
      <c r="L391" s="29" t="s">
        <v>8</v>
      </c>
      <c r="M391" s="29" t="s">
        <v>8</v>
      </c>
      <c r="N391" s="29">
        <v>7</v>
      </c>
      <c r="O391" s="29">
        <v>10</v>
      </c>
      <c r="P391" s="29">
        <v>70</v>
      </c>
      <c r="Q391" s="29">
        <v>3</v>
      </c>
      <c r="R391" s="29">
        <v>2</v>
      </c>
      <c r="S391" s="29">
        <v>0</v>
      </c>
      <c r="T391" s="29" t="s">
        <v>19527</v>
      </c>
      <c r="U391" s="29">
        <v>7</v>
      </c>
      <c r="V391" s="29">
        <v>1</v>
      </c>
      <c r="W391" s="29">
        <v>7</v>
      </c>
      <c r="X391" s="29">
        <v>3</v>
      </c>
      <c r="Y391" s="29">
        <v>0</v>
      </c>
      <c r="Z391" s="29">
        <v>0</v>
      </c>
      <c r="AA391" s="29" t="s">
        <v>19507</v>
      </c>
      <c r="AB391" s="29">
        <v>1</v>
      </c>
      <c r="AC391" s="29">
        <v>6</v>
      </c>
      <c r="AD391" s="29">
        <v>1</v>
      </c>
      <c r="AE391" s="29">
        <v>6</v>
      </c>
      <c r="AF391" s="29">
        <v>3</v>
      </c>
      <c r="AG391" s="29">
        <v>0</v>
      </c>
      <c r="AH391" s="29">
        <v>0</v>
      </c>
      <c r="AI391" s="29" t="s">
        <v>19507</v>
      </c>
      <c r="AJ391" s="29" t="s">
        <v>8</v>
      </c>
      <c r="AK391" s="29">
        <v>0</v>
      </c>
      <c r="AL391" s="29" t="s">
        <v>2000</v>
      </c>
      <c r="AM391" s="29" t="s">
        <v>7336</v>
      </c>
      <c r="AN391" s="29" t="s">
        <v>7337</v>
      </c>
      <c r="AO391" s="29" t="s">
        <v>7338</v>
      </c>
      <c r="AP391" s="29" t="s">
        <v>7339</v>
      </c>
    </row>
    <row r="392" spans="1:42" s="29" customFormat="1" x14ac:dyDescent="0.25">
      <c r="A392" s="29" t="s">
        <v>7340</v>
      </c>
      <c r="B392" s="29">
        <v>310410928944346</v>
      </c>
      <c r="C392" s="29">
        <v>8.9014103279289401E+19</v>
      </c>
      <c r="D392" s="29">
        <v>353118081565833</v>
      </c>
      <c r="E392" s="29">
        <v>4</v>
      </c>
      <c r="F392" s="29">
        <v>1381</v>
      </c>
      <c r="G392" s="29">
        <v>1381</v>
      </c>
      <c r="H392" s="29" t="s">
        <v>7341</v>
      </c>
      <c r="I392" s="29" t="s">
        <v>7342</v>
      </c>
      <c r="J392" s="29" t="s">
        <v>7343</v>
      </c>
      <c r="K392" s="29" t="s">
        <v>8</v>
      </c>
      <c r="L392" s="29" t="s">
        <v>8</v>
      </c>
      <c r="M392" s="29" t="s">
        <v>8</v>
      </c>
      <c r="N392" s="29">
        <v>7</v>
      </c>
      <c r="O392" s="29">
        <v>10</v>
      </c>
      <c r="P392" s="29">
        <v>70</v>
      </c>
      <c r="Q392" s="29">
        <v>1</v>
      </c>
      <c r="R392" s="29" t="s">
        <v>8</v>
      </c>
      <c r="S392" s="29" t="s">
        <v>8</v>
      </c>
      <c r="T392" s="29" t="s">
        <v>8</v>
      </c>
      <c r="U392" s="29">
        <v>7</v>
      </c>
      <c r="V392" s="29">
        <v>1</v>
      </c>
      <c r="W392" s="29">
        <v>7</v>
      </c>
      <c r="X392" s="29">
        <v>3</v>
      </c>
      <c r="Y392" s="29">
        <v>49</v>
      </c>
      <c r="Z392" s="29">
        <v>39</v>
      </c>
      <c r="AA392" s="29" t="s">
        <v>19562</v>
      </c>
      <c r="AB392" s="29">
        <v>1</v>
      </c>
      <c r="AC392" s="29">
        <v>6</v>
      </c>
      <c r="AD392" s="29">
        <v>1</v>
      </c>
      <c r="AE392" s="29">
        <v>6</v>
      </c>
      <c r="AF392" s="29">
        <v>3</v>
      </c>
      <c r="AG392" s="29">
        <v>42</v>
      </c>
      <c r="AH392" s="29">
        <v>8</v>
      </c>
      <c r="AI392" s="29" t="s">
        <v>19855</v>
      </c>
      <c r="AJ392" s="29" t="s">
        <v>8</v>
      </c>
      <c r="AK392" s="29">
        <v>0</v>
      </c>
      <c r="AL392" s="29" t="s">
        <v>2000</v>
      </c>
      <c r="AM392" s="29" t="s">
        <v>7344</v>
      </c>
      <c r="AN392" s="29" t="s">
        <v>7345</v>
      </c>
      <c r="AO392" s="29" t="s">
        <v>7346</v>
      </c>
      <c r="AP392" s="29" t="s">
        <v>7347</v>
      </c>
    </row>
    <row r="393" spans="1:42" s="29" customFormat="1" x14ac:dyDescent="0.25">
      <c r="A393" s="29" t="s">
        <v>7348</v>
      </c>
      <c r="B393" s="29">
        <v>310410928944346</v>
      </c>
      <c r="C393" s="29">
        <v>8.9014103279289401E+19</v>
      </c>
      <c r="D393" s="29">
        <v>353118081565833</v>
      </c>
      <c r="E393" s="29">
        <v>4</v>
      </c>
      <c r="F393" s="29">
        <v>1387</v>
      </c>
      <c r="G393" s="29">
        <v>1387</v>
      </c>
      <c r="H393" s="29" t="s">
        <v>7349</v>
      </c>
      <c r="I393" s="29" t="s">
        <v>7350</v>
      </c>
      <c r="J393" s="29" t="s">
        <v>7351</v>
      </c>
      <c r="K393" s="29" t="s">
        <v>8</v>
      </c>
      <c r="L393" s="29" t="s">
        <v>8</v>
      </c>
      <c r="M393" s="29" t="s">
        <v>8</v>
      </c>
      <c r="N393" s="29">
        <v>7</v>
      </c>
      <c r="O393" s="29">
        <v>10</v>
      </c>
      <c r="P393" s="29">
        <v>70</v>
      </c>
      <c r="Q393" s="29">
        <v>3</v>
      </c>
      <c r="R393" s="29">
        <v>49</v>
      </c>
      <c r="S393" s="29">
        <v>17</v>
      </c>
      <c r="T393" s="29" t="s">
        <v>19686</v>
      </c>
      <c r="U393" s="29">
        <v>7</v>
      </c>
      <c r="V393" s="29">
        <v>1</v>
      </c>
      <c r="W393" s="29">
        <v>7</v>
      </c>
      <c r="X393" s="29">
        <v>3</v>
      </c>
      <c r="Y393" s="29">
        <v>30</v>
      </c>
      <c r="Z393" s="29">
        <v>6</v>
      </c>
      <c r="AA393" s="29" t="s">
        <v>19807</v>
      </c>
      <c r="AB393" s="29">
        <v>1</v>
      </c>
      <c r="AC393" s="29">
        <v>6</v>
      </c>
      <c r="AD393" s="29">
        <v>1</v>
      </c>
      <c r="AE393" s="29">
        <v>6</v>
      </c>
      <c r="AF393" s="29">
        <v>3</v>
      </c>
      <c r="AG393" s="29">
        <v>3</v>
      </c>
      <c r="AH393" s="29">
        <v>0</v>
      </c>
      <c r="AI393" s="29" t="s">
        <v>19529</v>
      </c>
      <c r="AJ393" s="29" t="s">
        <v>8</v>
      </c>
      <c r="AK393" s="29">
        <v>0</v>
      </c>
      <c r="AL393" s="29" t="s">
        <v>2000</v>
      </c>
      <c r="AM393" s="29" t="s">
        <v>7352</v>
      </c>
      <c r="AN393" s="29" t="s">
        <v>7353</v>
      </c>
      <c r="AO393" s="29" t="s">
        <v>7354</v>
      </c>
      <c r="AP393" s="29" t="s">
        <v>7355</v>
      </c>
    </row>
    <row r="394" spans="1:42" s="29" customFormat="1" x14ac:dyDescent="0.25">
      <c r="A394" s="29" t="s">
        <v>7356</v>
      </c>
      <c r="B394" s="29">
        <v>310410928944346</v>
      </c>
      <c r="C394" s="29">
        <v>8.9014103279289401E+19</v>
      </c>
      <c r="D394" s="29">
        <v>353118081565833</v>
      </c>
      <c r="E394" s="29">
        <v>4</v>
      </c>
      <c r="F394" s="29">
        <v>1388</v>
      </c>
      <c r="G394" s="29">
        <v>1388</v>
      </c>
      <c r="H394" s="29" t="s">
        <v>7357</v>
      </c>
      <c r="I394" s="29" t="s">
        <v>7358</v>
      </c>
      <c r="J394" s="29" t="s">
        <v>7359</v>
      </c>
      <c r="K394" s="29" t="s">
        <v>8</v>
      </c>
      <c r="L394" s="29" t="s">
        <v>8</v>
      </c>
      <c r="M394" s="29" t="s">
        <v>8</v>
      </c>
      <c r="N394" s="29">
        <v>7</v>
      </c>
      <c r="O394" s="29">
        <v>10</v>
      </c>
      <c r="P394" s="29">
        <v>70</v>
      </c>
      <c r="Q394" s="29">
        <v>3</v>
      </c>
      <c r="R394" s="29">
        <v>25</v>
      </c>
      <c r="S394" s="29">
        <v>1</v>
      </c>
      <c r="T394" s="29" t="s">
        <v>19856</v>
      </c>
      <c r="U394" s="29">
        <v>7</v>
      </c>
      <c r="V394" s="29">
        <v>1</v>
      </c>
      <c r="W394" s="29">
        <v>7</v>
      </c>
      <c r="X394" s="29">
        <v>3</v>
      </c>
      <c r="Y394" s="29">
        <v>4</v>
      </c>
      <c r="Z394" s="29">
        <v>0</v>
      </c>
      <c r="AA394" s="29" t="s">
        <v>19520</v>
      </c>
      <c r="AB394" s="29">
        <v>1</v>
      </c>
      <c r="AC394" s="29">
        <v>6</v>
      </c>
      <c r="AD394" s="29">
        <v>1</v>
      </c>
      <c r="AE394" s="29">
        <v>6</v>
      </c>
      <c r="AF394" s="29">
        <v>3</v>
      </c>
      <c r="AG394" s="29">
        <v>2</v>
      </c>
      <c r="AH394" s="29">
        <v>0</v>
      </c>
      <c r="AI394" s="29" t="s">
        <v>19527</v>
      </c>
      <c r="AJ394" s="29" t="s">
        <v>8</v>
      </c>
      <c r="AK394" s="29">
        <v>0</v>
      </c>
      <c r="AL394" s="29" t="s">
        <v>2000</v>
      </c>
      <c r="AM394" s="29" t="s">
        <v>7360</v>
      </c>
      <c r="AN394" s="29" t="s">
        <v>7361</v>
      </c>
      <c r="AO394" s="29" t="s">
        <v>7362</v>
      </c>
      <c r="AP394" s="29" t="s">
        <v>7363</v>
      </c>
    </row>
    <row r="395" spans="1:42" s="29" customFormat="1" x14ac:dyDescent="0.25">
      <c r="A395" s="29" t="s">
        <v>7364</v>
      </c>
      <c r="B395" s="29">
        <v>310410928944346</v>
      </c>
      <c r="C395" s="29">
        <v>8.9014103279289401E+19</v>
      </c>
      <c r="D395" s="29">
        <v>353118081565833</v>
      </c>
      <c r="E395" s="29">
        <v>4</v>
      </c>
      <c r="F395" s="29">
        <v>1389</v>
      </c>
      <c r="G395" s="29">
        <v>1389</v>
      </c>
      <c r="H395" s="29" t="s">
        <v>7365</v>
      </c>
      <c r="I395" s="29" t="s">
        <v>7366</v>
      </c>
      <c r="J395" s="29" t="s">
        <v>7367</v>
      </c>
      <c r="K395" s="29" t="s">
        <v>8</v>
      </c>
      <c r="L395" s="29" t="s">
        <v>8</v>
      </c>
      <c r="M395" s="29" t="s">
        <v>8</v>
      </c>
      <c r="N395" s="29">
        <v>7</v>
      </c>
      <c r="O395" s="29">
        <v>10</v>
      </c>
      <c r="P395" s="29">
        <v>70</v>
      </c>
      <c r="Q395" s="29">
        <v>1</v>
      </c>
      <c r="R395" s="29" t="s">
        <v>8</v>
      </c>
      <c r="S395" s="29" t="s">
        <v>8</v>
      </c>
      <c r="T395" s="29" t="s">
        <v>8</v>
      </c>
      <c r="U395" s="29">
        <v>7</v>
      </c>
      <c r="V395" s="29">
        <v>1</v>
      </c>
      <c r="W395" s="29">
        <v>7</v>
      </c>
      <c r="X395" s="29">
        <v>3</v>
      </c>
      <c r="Y395" s="29">
        <v>49</v>
      </c>
      <c r="Z395" s="29">
        <v>40</v>
      </c>
      <c r="AA395" s="29" t="s">
        <v>19623</v>
      </c>
      <c r="AB395" s="29">
        <v>1</v>
      </c>
      <c r="AC395" s="29">
        <v>6</v>
      </c>
      <c r="AD395" s="29">
        <v>1</v>
      </c>
      <c r="AE395" s="29">
        <v>6</v>
      </c>
      <c r="AF395" s="29">
        <v>3</v>
      </c>
      <c r="AG395" s="29">
        <v>46</v>
      </c>
      <c r="AH395" s="29">
        <v>11</v>
      </c>
      <c r="AI395" s="29" t="s">
        <v>19738</v>
      </c>
      <c r="AJ395" s="29" t="s">
        <v>8</v>
      </c>
      <c r="AK395" s="29">
        <v>0</v>
      </c>
      <c r="AL395" s="29" t="s">
        <v>2000</v>
      </c>
      <c r="AM395" s="29" t="s">
        <v>7368</v>
      </c>
      <c r="AN395" s="29" t="s">
        <v>7369</v>
      </c>
      <c r="AO395" s="29" t="s">
        <v>7370</v>
      </c>
      <c r="AP395" s="29" t="s">
        <v>7371</v>
      </c>
    </row>
    <row r="396" spans="1:42" s="29" customFormat="1" x14ac:dyDescent="0.25">
      <c r="A396" s="29" t="s">
        <v>7372</v>
      </c>
      <c r="B396" s="29">
        <v>310410928944346</v>
      </c>
      <c r="C396" s="29">
        <v>8.9014103279289401E+19</v>
      </c>
      <c r="D396" s="29">
        <v>353118081565833</v>
      </c>
      <c r="E396" s="29">
        <v>4</v>
      </c>
      <c r="F396" s="29">
        <v>1390</v>
      </c>
      <c r="G396" s="29">
        <v>1390</v>
      </c>
      <c r="H396" s="29" t="s">
        <v>7373</v>
      </c>
      <c r="I396" s="29" t="s">
        <v>7374</v>
      </c>
      <c r="J396" s="29" t="s">
        <v>7375</v>
      </c>
      <c r="K396" s="29" t="s">
        <v>8</v>
      </c>
      <c r="L396" s="29" t="s">
        <v>8</v>
      </c>
      <c r="M396" s="29" t="s">
        <v>8</v>
      </c>
      <c r="N396" s="29">
        <v>7</v>
      </c>
      <c r="O396" s="29">
        <v>10</v>
      </c>
      <c r="P396" s="29">
        <v>70</v>
      </c>
      <c r="Q396" s="29">
        <v>1</v>
      </c>
      <c r="R396" s="29" t="s">
        <v>8</v>
      </c>
      <c r="S396" s="29" t="s">
        <v>8</v>
      </c>
      <c r="T396" s="29" t="s">
        <v>8</v>
      </c>
      <c r="U396" s="29">
        <v>7</v>
      </c>
      <c r="V396" s="29">
        <v>1</v>
      </c>
      <c r="W396" s="29">
        <v>7</v>
      </c>
      <c r="X396" s="29">
        <v>3</v>
      </c>
      <c r="Y396" s="29">
        <v>49</v>
      </c>
      <c r="Z396" s="29">
        <v>37</v>
      </c>
      <c r="AA396" s="29" t="s">
        <v>19517</v>
      </c>
      <c r="AB396" s="29">
        <v>1</v>
      </c>
      <c r="AC396" s="29">
        <v>6</v>
      </c>
      <c r="AD396" s="29">
        <v>1</v>
      </c>
      <c r="AE396" s="29">
        <v>6</v>
      </c>
      <c r="AF396" s="29">
        <v>3</v>
      </c>
      <c r="AG396" s="29">
        <v>41</v>
      </c>
      <c r="AH396" s="29">
        <v>7</v>
      </c>
      <c r="AI396" s="29" t="s">
        <v>19834</v>
      </c>
      <c r="AJ396" s="29" t="s">
        <v>8</v>
      </c>
      <c r="AK396" s="29">
        <v>0</v>
      </c>
      <c r="AL396" s="29" t="s">
        <v>2000</v>
      </c>
      <c r="AM396" s="29" t="s">
        <v>7376</v>
      </c>
      <c r="AN396" s="29" t="s">
        <v>7377</v>
      </c>
      <c r="AO396" s="29" t="s">
        <v>7378</v>
      </c>
      <c r="AP396" s="29" t="s">
        <v>7379</v>
      </c>
    </row>
    <row r="397" spans="1:42" s="29" customFormat="1" x14ac:dyDescent="0.25">
      <c r="A397" s="29" t="s">
        <v>7380</v>
      </c>
      <c r="B397" s="29">
        <v>310410928944346</v>
      </c>
      <c r="C397" s="29">
        <v>8.9014103279289401E+19</v>
      </c>
      <c r="D397" s="29">
        <v>353118081565833</v>
      </c>
      <c r="E397" s="29">
        <v>4</v>
      </c>
      <c r="F397" s="29">
        <v>1420</v>
      </c>
      <c r="G397" s="29">
        <v>1420</v>
      </c>
      <c r="H397" s="29" t="s">
        <v>7381</v>
      </c>
      <c r="I397" s="29" t="s">
        <v>7382</v>
      </c>
      <c r="J397" s="29" t="s">
        <v>7383</v>
      </c>
      <c r="K397" s="29" t="s">
        <v>8</v>
      </c>
      <c r="L397" s="29" t="s">
        <v>8</v>
      </c>
      <c r="M397" s="29" t="s">
        <v>8</v>
      </c>
      <c r="N397" s="29">
        <v>7</v>
      </c>
      <c r="O397" s="29">
        <v>10</v>
      </c>
      <c r="P397" s="29">
        <v>70</v>
      </c>
      <c r="Q397" s="29">
        <v>3</v>
      </c>
      <c r="R397" s="29">
        <v>49</v>
      </c>
      <c r="S397" s="29">
        <v>39</v>
      </c>
      <c r="T397" s="29" t="s">
        <v>19562</v>
      </c>
      <c r="U397" s="29">
        <v>7</v>
      </c>
      <c r="V397" s="29">
        <v>1</v>
      </c>
      <c r="W397" s="29">
        <v>7</v>
      </c>
      <c r="X397" s="29">
        <v>3</v>
      </c>
      <c r="Y397" s="29">
        <v>39</v>
      </c>
      <c r="Z397" s="29">
        <v>7</v>
      </c>
      <c r="AA397" s="29" t="s">
        <v>19518</v>
      </c>
      <c r="AB397" s="29">
        <v>1</v>
      </c>
      <c r="AC397" s="29">
        <v>6</v>
      </c>
      <c r="AD397" s="29">
        <v>1</v>
      </c>
      <c r="AE397" s="29">
        <v>6</v>
      </c>
      <c r="AF397" s="29">
        <v>3</v>
      </c>
      <c r="AG397" s="29">
        <v>3</v>
      </c>
      <c r="AH397" s="29">
        <v>0</v>
      </c>
      <c r="AI397" s="29" t="s">
        <v>19529</v>
      </c>
      <c r="AJ397" s="29" t="s">
        <v>8</v>
      </c>
      <c r="AK397" s="29">
        <v>0</v>
      </c>
      <c r="AL397" s="29" t="s">
        <v>2000</v>
      </c>
      <c r="AM397" s="29" t="s">
        <v>7384</v>
      </c>
      <c r="AN397" s="29" t="s">
        <v>7385</v>
      </c>
      <c r="AO397" s="29" t="s">
        <v>7386</v>
      </c>
      <c r="AP397" s="29" t="s">
        <v>7387</v>
      </c>
    </row>
    <row r="398" spans="1:42" s="29" customFormat="1" x14ac:dyDescent="0.25">
      <c r="A398" s="29" t="s">
        <v>7388</v>
      </c>
      <c r="B398" s="29">
        <v>310410928944346</v>
      </c>
      <c r="C398" s="29">
        <v>8.9014103279289401E+19</v>
      </c>
      <c r="D398" s="29">
        <v>353118081565833</v>
      </c>
      <c r="E398" s="29">
        <v>4</v>
      </c>
      <c r="F398" s="29">
        <v>1421</v>
      </c>
      <c r="G398" s="29">
        <v>1421</v>
      </c>
      <c r="H398" s="29" t="s">
        <v>7389</v>
      </c>
      <c r="I398" s="29" t="s">
        <v>7390</v>
      </c>
      <c r="J398" s="29" t="s">
        <v>7391</v>
      </c>
      <c r="K398" s="29" t="s">
        <v>8</v>
      </c>
      <c r="L398" s="29" t="s">
        <v>8</v>
      </c>
      <c r="M398" s="29" t="s">
        <v>8</v>
      </c>
      <c r="N398" s="29">
        <v>7</v>
      </c>
      <c r="O398" s="29">
        <v>10</v>
      </c>
      <c r="P398" s="29">
        <v>70</v>
      </c>
      <c r="Q398" s="29">
        <v>3</v>
      </c>
      <c r="R398" s="29">
        <v>18</v>
      </c>
      <c r="S398" s="29">
        <v>2</v>
      </c>
      <c r="T398" s="29" t="s">
        <v>19760</v>
      </c>
      <c r="U398" s="29">
        <v>7</v>
      </c>
      <c r="V398" s="29">
        <v>1</v>
      </c>
      <c r="W398" s="29">
        <v>7</v>
      </c>
      <c r="X398" s="29">
        <v>3</v>
      </c>
      <c r="Y398" s="29">
        <v>4</v>
      </c>
      <c r="Z398" s="29">
        <v>0</v>
      </c>
      <c r="AA398" s="29" t="s">
        <v>19520</v>
      </c>
      <c r="AB398" s="29">
        <v>1</v>
      </c>
      <c r="AC398" s="29">
        <v>6</v>
      </c>
      <c r="AD398" s="29">
        <v>1</v>
      </c>
      <c r="AE398" s="29">
        <v>6</v>
      </c>
      <c r="AF398" s="29">
        <v>3</v>
      </c>
      <c r="AG398" s="29">
        <v>0</v>
      </c>
      <c r="AH398" s="29">
        <v>0</v>
      </c>
      <c r="AI398" s="29" t="s">
        <v>19507</v>
      </c>
      <c r="AJ398" s="29" t="s">
        <v>8</v>
      </c>
      <c r="AK398" s="29">
        <v>0</v>
      </c>
      <c r="AL398" s="29" t="s">
        <v>2000</v>
      </c>
      <c r="AM398" s="29" t="s">
        <v>7392</v>
      </c>
      <c r="AN398" s="29" t="s">
        <v>7393</v>
      </c>
      <c r="AO398" s="29" t="s">
        <v>7394</v>
      </c>
      <c r="AP398" s="29" t="s">
        <v>7395</v>
      </c>
    </row>
    <row r="399" spans="1:42" s="29" customFormat="1" x14ac:dyDescent="0.25">
      <c r="A399" s="29" t="s">
        <v>7396</v>
      </c>
      <c r="B399" s="29">
        <v>310410928944346</v>
      </c>
      <c r="C399" s="29">
        <v>8.9014103279289401E+19</v>
      </c>
      <c r="D399" s="29">
        <v>353118081565833</v>
      </c>
      <c r="E399" s="29">
        <v>4</v>
      </c>
      <c r="F399" s="29">
        <v>1422</v>
      </c>
      <c r="G399" s="29">
        <v>1422</v>
      </c>
      <c r="H399" s="29" t="s">
        <v>7397</v>
      </c>
      <c r="I399" s="29" t="s">
        <v>7254</v>
      </c>
      <c r="J399" s="29" t="s">
        <v>7398</v>
      </c>
      <c r="K399" s="29" t="s">
        <v>8</v>
      </c>
      <c r="L399" s="29" t="s">
        <v>8</v>
      </c>
      <c r="M399" s="29" t="s">
        <v>8</v>
      </c>
      <c r="N399" s="29">
        <v>7</v>
      </c>
      <c r="O399" s="29">
        <v>10</v>
      </c>
      <c r="P399" s="29">
        <v>70</v>
      </c>
      <c r="Q399" s="29">
        <v>3</v>
      </c>
      <c r="R399" s="29">
        <v>49</v>
      </c>
      <c r="S399" s="29">
        <v>33</v>
      </c>
      <c r="T399" s="29" t="s">
        <v>19857</v>
      </c>
      <c r="U399" s="29">
        <v>7</v>
      </c>
      <c r="V399" s="29">
        <v>1</v>
      </c>
      <c r="W399" s="29">
        <v>7</v>
      </c>
      <c r="X399" s="29">
        <v>3</v>
      </c>
      <c r="Y399" s="29">
        <v>32</v>
      </c>
      <c r="Z399" s="29">
        <v>3</v>
      </c>
      <c r="AA399" s="29" t="s">
        <v>19858</v>
      </c>
      <c r="AB399" s="29">
        <v>1</v>
      </c>
      <c r="AC399" s="29">
        <v>6</v>
      </c>
      <c r="AD399" s="29">
        <v>1</v>
      </c>
      <c r="AE399" s="29">
        <v>6</v>
      </c>
      <c r="AF399" s="29">
        <v>3</v>
      </c>
      <c r="AG399" s="29">
        <v>4</v>
      </c>
      <c r="AH399" s="29">
        <v>0</v>
      </c>
      <c r="AI399" s="29" t="s">
        <v>19520</v>
      </c>
      <c r="AJ399" s="29" t="s">
        <v>8</v>
      </c>
      <c r="AK399" s="29">
        <v>0</v>
      </c>
      <c r="AL399" s="29" t="s">
        <v>2000</v>
      </c>
      <c r="AM399" s="29" t="s">
        <v>7399</v>
      </c>
      <c r="AN399" s="29" t="s">
        <v>7400</v>
      </c>
      <c r="AO399" s="29" t="s">
        <v>7401</v>
      </c>
      <c r="AP399" s="29" t="s">
        <v>7402</v>
      </c>
    </row>
    <row r="400" spans="1:42" s="29" customFormat="1" x14ac:dyDescent="0.25">
      <c r="A400" s="29" t="s">
        <v>7403</v>
      </c>
      <c r="B400" s="29">
        <v>310410928944346</v>
      </c>
      <c r="C400" s="29">
        <v>8.9014103279289401E+19</v>
      </c>
      <c r="D400" s="29">
        <v>353118081565833</v>
      </c>
      <c r="E400" s="29">
        <v>8</v>
      </c>
      <c r="F400" s="29">
        <v>1361</v>
      </c>
      <c r="G400" s="29">
        <v>1361</v>
      </c>
      <c r="H400" s="29" t="s">
        <v>7404</v>
      </c>
      <c r="I400" s="29" t="s">
        <v>7405</v>
      </c>
      <c r="J400" s="29" t="s">
        <v>7406</v>
      </c>
      <c r="K400" s="29" t="s">
        <v>8</v>
      </c>
      <c r="L400" s="29" t="s">
        <v>8</v>
      </c>
      <c r="M400" s="29" t="s">
        <v>8</v>
      </c>
      <c r="N400" s="29">
        <v>7</v>
      </c>
      <c r="O400" s="29">
        <v>100</v>
      </c>
      <c r="P400" s="29">
        <v>700</v>
      </c>
      <c r="Q400" s="29">
        <v>3</v>
      </c>
      <c r="R400" s="29">
        <v>9</v>
      </c>
      <c r="S400" s="29">
        <v>0</v>
      </c>
      <c r="T400" s="29" t="s">
        <v>19558</v>
      </c>
      <c r="U400" s="29">
        <v>7</v>
      </c>
      <c r="V400" s="29">
        <v>10</v>
      </c>
      <c r="W400" s="29">
        <v>70</v>
      </c>
      <c r="X400" s="29">
        <v>3</v>
      </c>
      <c r="Y400" s="29">
        <v>0</v>
      </c>
      <c r="Z400" s="29">
        <v>0</v>
      </c>
      <c r="AA400" s="29" t="s">
        <v>19507</v>
      </c>
      <c r="AB400" s="29">
        <v>0</v>
      </c>
      <c r="AC400" s="29" t="s">
        <v>8</v>
      </c>
      <c r="AD400" s="29" t="s">
        <v>8</v>
      </c>
      <c r="AE400" s="29" t="s">
        <v>8</v>
      </c>
      <c r="AF400" s="29" t="s">
        <v>8</v>
      </c>
      <c r="AG400" s="29" t="s">
        <v>8</v>
      </c>
      <c r="AH400" s="29" t="s">
        <v>8</v>
      </c>
      <c r="AI400" s="29" t="s">
        <v>8</v>
      </c>
      <c r="AJ400" s="29" t="s">
        <v>8</v>
      </c>
      <c r="AK400" s="29">
        <v>0</v>
      </c>
      <c r="AL400" s="29" t="s">
        <v>3222</v>
      </c>
      <c r="AM400" s="29" t="s">
        <v>7407</v>
      </c>
      <c r="AN400" s="29" t="s">
        <v>7408</v>
      </c>
      <c r="AO400" s="29" t="s">
        <v>7409</v>
      </c>
      <c r="AP400" s="29" t="s">
        <v>7410</v>
      </c>
    </row>
    <row r="401" spans="1:42" s="29" customFormat="1" x14ac:dyDescent="0.25">
      <c r="A401" s="29" t="s">
        <v>7411</v>
      </c>
      <c r="B401" s="29">
        <v>310410928944346</v>
      </c>
      <c r="C401" s="29">
        <v>8.9014103279289401E+19</v>
      </c>
      <c r="D401" s="29">
        <v>353118081565833</v>
      </c>
      <c r="E401" s="29">
        <v>8</v>
      </c>
      <c r="F401" s="29">
        <v>1362</v>
      </c>
      <c r="G401" s="29">
        <v>1362</v>
      </c>
      <c r="H401" s="29" t="s">
        <v>7412</v>
      </c>
      <c r="I401" s="29" t="s">
        <v>7413</v>
      </c>
      <c r="J401" s="29" t="s">
        <v>7414</v>
      </c>
      <c r="K401" s="29" t="s">
        <v>8</v>
      </c>
      <c r="L401" s="29" t="s">
        <v>8</v>
      </c>
      <c r="M401" s="29" t="s">
        <v>8</v>
      </c>
      <c r="N401" s="29">
        <v>7</v>
      </c>
      <c r="O401" s="29">
        <v>100</v>
      </c>
      <c r="P401" s="29">
        <v>700</v>
      </c>
      <c r="Q401" s="29">
        <v>3</v>
      </c>
      <c r="R401" s="29">
        <v>34</v>
      </c>
      <c r="S401" s="29">
        <v>3</v>
      </c>
      <c r="T401" s="29" t="s">
        <v>19782</v>
      </c>
      <c r="U401" s="29">
        <v>7</v>
      </c>
      <c r="V401" s="29">
        <v>10</v>
      </c>
      <c r="W401" s="29">
        <v>70</v>
      </c>
      <c r="X401" s="29">
        <v>3</v>
      </c>
      <c r="Y401" s="29">
        <v>6</v>
      </c>
      <c r="Z401" s="29">
        <v>0</v>
      </c>
      <c r="AA401" s="29" t="s">
        <v>19515</v>
      </c>
      <c r="AB401" s="29">
        <v>0</v>
      </c>
      <c r="AC401" s="29" t="s">
        <v>8</v>
      </c>
      <c r="AD401" s="29" t="s">
        <v>8</v>
      </c>
      <c r="AE401" s="29" t="s">
        <v>8</v>
      </c>
      <c r="AF401" s="29" t="s">
        <v>8</v>
      </c>
      <c r="AG401" s="29" t="s">
        <v>8</v>
      </c>
      <c r="AH401" s="29" t="s">
        <v>8</v>
      </c>
      <c r="AI401" s="29" t="s">
        <v>8</v>
      </c>
      <c r="AJ401" s="29" t="s">
        <v>8</v>
      </c>
      <c r="AK401" s="29">
        <v>0</v>
      </c>
      <c r="AL401" s="29" t="s">
        <v>3222</v>
      </c>
      <c r="AM401" s="29" t="s">
        <v>7415</v>
      </c>
      <c r="AN401" s="29" t="s">
        <v>7416</v>
      </c>
      <c r="AO401" s="29" t="s">
        <v>7417</v>
      </c>
      <c r="AP401" s="29" t="s">
        <v>7418</v>
      </c>
    </row>
    <row r="402" spans="1:42" s="29" customFormat="1" x14ac:dyDescent="0.25">
      <c r="A402" s="29" t="s">
        <v>7419</v>
      </c>
      <c r="B402" s="29">
        <v>310410928944346</v>
      </c>
      <c r="C402" s="29">
        <v>8.9014103279289401E+19</v>
      </c>
      <c r="D402" s="29">
        <v>353118081565833</v>
      </c>
      <c r="E402" s="29">
        <v>8</v>
      </c>
      <c r="F402" s="29">
        <v>1363</v>
      </c>
      <c r="G402" s="29">
        <v>1363</v>
      </c>
      <c r="H402" s="29" t="s">
        <v>7420</v>
      </c>
      <c r="I402" s="29" t="s">
        <v>7421</v>
      </c>
      <c r="J402" s="29" t="s">
        <v>7422</v>
      </c>
      <c r="K402" s="29" t="s">
        <v>8</v>
      </c>
      <c r="L402" s="29" t="s">
        <v>8</v>
      </c>
      <c r="M402" s="29" t="s">
        <v>8</v>
      </c>
      <c r="N402" s="29">
        <v>7</v>
      </c>
      <c r="O402" s="29">
        <v>100</v>
      </c>
      <c r="P402" s="29">
        <v>700</v>
      </c>
      <c r="Q402" s="29">
        <v>3</v>
      </c>
      <c r="R402" s="29">
        <v>49</v>
      </c>
      <c r="S402" s="29">
        <v>23</v>
      </c>
      <c r="T402" s="29" t="s">
        <v>19605</v>
      </c>
      <c r="U402" s="29">
        <v>7</v>
      </c>
      <c r="V402" s="29">
        <v>10</v>
      </c>
      <c r="W402" s="29">
        <v>70</v>
      </c>
      <c r="X402" s="29">
        <v>3</v>
      </c>
      <c r="Y402" s="29">
        <v>47</v>
      </c>
      <c r="Z402" s="29">
        <v>12</v>
      </c>
      <c r="AA402" s="29" t="s">
        <v>19633</v>
      </c>
      <c r="AB402" s="29">
        <v>0</v>
      </c>
      <c r="AC402" s="29" t="s">
        <v>8</v>
      </c>
      <c r="AD402" s="29" t="s">
        <v>8</v>
      </c>
      <c r="AE402" s="29" t="s">
        <v>8</v>
      </c>
      <c r="AF402" s="29" t="s">
        <v>8</v>
      </c>
      <c r="AG402" s="29" t="s">
        <v>8</v>
      </c>
      <c r="AH402" s="29" t="s">
        <v>8</v>
      </c>
      <c r="AI402" s="29" t="s">
        <v>8</v>
      </c>
      <c r="AJ402" s="29" t="s">
        <v>8</v>
      </c>
      <c r="AK402" s="29">
        <v>0</v>
      </c>
      <c r="AL402" s="29" t="s">
        <v>2009</v>
      </c>
      <c r="AM402" s="29" t="s">
        <v>7423</v>
      </c>
      <c r="AN402" s="29" t="s">
        <v>7424</v>
      </c>
      <c r="AO402" s="29" t="s">
        <v>7425</v>
      </c>
      <c r="AP402" s="29" t="s">
        <v>7426</v>
      </c>
    </row>
    <row r="403" spans="1:42" s="29" customFormat="1" x14ac:dyDescent="0.25">
      <c r="A403" s="29" t="s">
        <v>7427</v>
      </c>
      <c r="B403" s="29">
        <v>310410928944346</v>
      </c>
      <c r="C403" s="29">
        <v>8.9014103279289401E+19</v>
      </c>
      <c r="D403" s="29">
        <v>353118081565833</v>
      </c>
      <c r="E403" s="29">
        <v>8</v>
      </c>
      <c r="F403" s="29">
        <v>1393</v>
      </c>
      <c r="G403" s="29">
        <v>1393</v>
      </c>
      <c r="H403" s="29" t="s">
        <v>7428</v>
      </c>
      <c r="I403" s="29" t="s">
        <v>7429</v>
      </c>
      <c r="J403" s="29" t="s">
        <v>7430</v>
      </c>
      <c r="K403" s="29" t="s">
        <v>8</v>
      </c>
      <c r="L403" s="29" t="s">
        <v>8</v>
      </c>
      <c r="M403" s="29" t="s">
        <v>8</v>
      </c>
      <c r="N403" s="29">
        <v>7</v>
      </c>
      <c r="O403" s="29">
        <v>100</v>
      </c>
      <c r="P403" s="29">
        <v>700</v>
      </c>
      <c r="Q403" s="29">
        <v>3</v>
      </c>
      <c r="R403" s="29">
        <v>43</v>
      </c>
      <c r="S403" s="29">
        <v>16</v>
      </c>
      <c r="T403" s="29" t="s">
        <v>19659</v>
      </c>
      <c r="U403" s="29">
        <v>7</v>
      </c>
      <c r="V403" s="29">
        <v>10</v>
      </c>
      <c r="W403" s="29">
        <v>70</v>
      </c>
      <c r="X403" s="29">
        <v>3</v>
      </c>
      <c r="Y403" s="29">
        <v>13</v>
      </c>
      <c r="Z403" s="29">
        <v>1</v>
      </c>
      <c r="AA403" s="29" t="s">
        <v>19546</v>
      </c>
      <c r="AB403" s="29">
        <v>0</v>
      </c>
      <c r="AC403" s="29" t="s">
        <v>8</v>
      </c>
      <c r="AD403" s="29" t="s">
        <v>8</v>
      </c>
      <c r="AE403" s="29" t="s">
        <v>8</v>
      </c>
      <c r="AF403" s="29" t="s">
        <v>8</v>
      </c>
      <c r="AG403" s="29" t="s">
        <v>8</v>
      </c>
      <c r="AH403" s="29" t="s">
        <v>8</v>
      </c>
      <c r="AI403" s="29" t="s">
        <v>8</v>
      </c>
      <c r="AJ403" s="29" t="s">
        <v>8</v>
      </c>
      <c r="AK403" s="29">
        <v>0</v>
      </c>
      <c r="AL403" s="29" t="s">
        <v>2009</v>
      </c>
      <c r="AM403" s="29" t="s">
        <v>7431</v>
      </c>
      <c r="AN403" s="29" t="s">
        <v>7432</v>
      </c>
      <c r="AO403" s="29" t="s">
        <v>7433</v>
      </c>
      <c r="AP403" s="29" t="s">
        <v>7434</v>
      </c>
    </row>
    <row r="404" spans="1:42" s="29" customFormat="1" x14ac:dyDescent="0.25">
      <c r="A404" s="29" t="s">
        <v>7435</v>
      </c>
      <c r="B404" s="29">
        <v>310410928944346</v>
      </c>
      <c r="C404" s="29">
        <v>8.9014103279289401E+19</v>
      </c>
      <c r="D404" s="29">
        <v>353118081565833</v>
      </c>
      <c r="E404" s="29">
        <v>8</v>
      </c>
      <c r="F404" s="29">
        <v>1394</v>
      </c>
      <c r="G404" s="29">
        <v>1394</v>
      </c>
      <c r="H404" s="29" t="s">
        <v>7436</v>
      </c>
      <c r="I404" s="29" t="s">
        <v>7437</v>
      </c>
      <c r="J404" s="29" t="s">
        <v>7438</v>
      </c>
      <c r="K404" s="29" t="s">
        <v>8</v>
      </c>
      <c r="L404" s="29" t="s">
        <v>8</v>
      </c>
      <c r="M404" s="29" t="s">
        <v>8</v>
      </c>
      <c r="N404" s="29">
        <v>7</v>
      </c>
      <c r="O404" s="29">
        <v>100</v>
      </c>
      <c r="P404" s="29">
        <v>700</v>
      </c>
      <c r="Q404" s="29">
        <v>3</v>
      </c>
      <c r="R404" s="29">
        <v>23</v>
      </c>
      <c r="S404" s="29">
        <v>4</v>
      </c>
      <c r="T404" s="29" t="s">
        <v>19565</v>
      </c>
      <c r="U404" s="29">
        <v>7</v>
      </c>
      <c r="V404" s="29">
        <v>10</v>
      </c>
      <c r="W404" s="29">
        <v>70</v>
      </c>
      <c r="X404" s="29">
        <v>3</v>
      </c>
      <c r="Y404" s="29">
        <v>12</v>
      </c>
      <c r="Z404" s="29">
        <v>0</v>
      </c>
      <c r="AA404" s="29" t="s">
        <v>19614</v>
      </c>
      <c r="AB404" s="29">
        <v>0</v>
      </c>
      <c r="AC404" s="29" t="s">
        <v>8</v>
      </c>
      <c r="AD404" s="29" t="s">
        <v>8</v>
      </c>
      <c r="AE404" s="29" t="s">
        <v>8</v>
      </c>
      <c r="AF404" s="29" t="s">
        <v>8</v>
      </c>
      <c r="AG404" s="29" t="s">
        <v>8</v>
      </c>
      <c r="AH404" s="29" t="s">
        <v>8</v>
      </c>
      <c r="AI404" s="29" t="s">
        <v>8</v>
      </c>
      <c r="AJ404" s="29" t="s">
        <v>8</v>
      </c>
      <c r="AK404" s="29">
        <v>0</v>
      </c>
      <c r="AL404" s="29" t="s">
        <v>3222</v>
      </c>
      <c r="AM404" s="29" t="s">
        <v>7439</v>
      </c>
      <c r="AN404" s="29" t="s">
        <v>7440</v>
      </c>
      <c r="AO404" s="29" t="s">
        <v>7441</v>
      </c>
      <c r="AP404" s="29" t="s">
        <v>7442</v>
      </c>
    </row>
    <row r="405" spans="1:42" s="29" customFormat="1" x14ac:dyDescent="0.25">
      <c r="A405" s="29" t="s">
        <v>7443</v>
      </c>
      <c r="B405" s="29">
        <v>310410928944346</v>
      </c>
      <c r="C405" s="29">
        <v>8.9014103279289401E+19</v>
      </c>
      <c r="D405" s="29">
        <v>353118081565833</v>
      </c>
      <c r="E405" s="29">
        <v>8</v>
      </c>
      <c r="F405" s="29">
        <v>1395</v>
      </c>
      <c r="G405" s="29">
        <v>1395</v>
      </c>
      <c r="H405" s="29" t="s">
        <v>7444</v>
      </c>
      <c r="I405" s="29" t="s">
        <v>7445</v>
      </c>
      <c r="J405" s="29" t="s">
        <v>7446</v>
      </c>
      <c r="K405" s="29" t="s">
        <v>8</v>
      </c>
      <c r="L405" s="29" t="s">
        <v>8</v>
      </c>
      <c r="M405" s="29" t="s">
        <v>8</v>
      </c>
      <c r="N405" s="29">
        <v>7</v>
      </c>
      <c r="O405" s="29">
        <v>100</v>
      </c>
      <c r="P405" s="29">
        <v>700</v>
      </c>
      <c r="Q405" s="29">
        <v>3</v>
      </c>
      <c r="R405" s="29">
        <v>0</v>
      </c>
      <c r="S405" s="29">
        <v>0</v>
      </c>
      <c r="T405" s="29" t="s">
        <v>19507</v>
      </c>
      <c r="U405" s="29">
        <v>7</v>
      </c>
      <c r="V405" s="29">
        <v>10</v>
      </c>
      <c r="W405" s="29">
        <v>70</v>
      </c>
      <c r="X405" s="29">
        <v>3</v>
      </c>
      <c r="Y405" s="29">
        <v>0</v>
      </c>
      <c r="Z405" s="29">
        <v>0</v>
      </c>
      <c r="AA405" s="29" t="s">
        <v>19507</v>
      </c>
      <c r="AB405" s="29">
        <v>0</v>
      </c>
      <c r="AC405" s="29" t="s">
        <v>8</v>
      </c>
      <c r="AD405" s="29" t="s">
        <v>8</v>
      </c>
      <c r="AE405" s="29" t="s">
        <v>8</v>
      </c>
      <c r="AF405" s="29" t="s">
        <v>8</v>
      </c>
      <c r="AG405" s="29" t="s">
        <v>8</v>
      </c>
      <c r="AH405" s="29" t="s">
        <v>8</v>
      </c>
      <c r="AI405" s="29" t="s">
        <v>8</v>
      </c>
      <c r="AJ405" s="29" t="s">
        <v>8</v>
      </c>
      <c r="AK405" s="29">
        <v>0</v>
      </c>
      <c r="AL405" s="29" t="s">
        <v>3222</v>
      </c>
      <c r="AM405" s="29" t="s">
        <v>7447</v>
      </c>
      <c r="AN405" s="29" t="s">
        <v>7448</v>
      </c>
      <c r="AO405" s="29" t="s">
        <v>7449</v>
      </c>
      <c r="AP405" s="29" t="s">
        <v>7450</v>
      </c>
    </row>
    <row r="406" spans="1:42" s="29" customFormat="1" x14ac:dyDescent="0.25">
      <c r="A406" s="29" t="s">
        <v>7451</v>
      </c>
      <c r="B406" s="29">
        <v>310410928944346</v>
      </c>
      <c r="C406" s="29">
        <v>8.9014103279289401E+19</v>
      </c>
      <c r="D406" s="29">
        <v>353118081565833</v>
      </c>
      <c r="E406" s="29">
        <v>8</v>
      </c>
      <c r="F406" s="29">
        <v>1412</v>
      </c>
      <c r="G406" s="29">
        <v>1412</v>
      </c>
      <c r="H406" s="29" t="s">
        <v>7452</v>
      </c>
      <c r="I406" s="29" t="s">
        <v>7453</v>
      </c>
      <c r="J406" s="29" t="s">
        <v>7454</v>
      </c>
      <c r="K406" s="29" t="s">
        <v>8</v>
      </c>
      <c r="L406" s="29" t="s">
        <v>8</v>
      </c>
      <c r="M406" s="29" t="s">
        <v>8</v>
      </c>
      <c r="N406" s="29">
        <v>7</v>
      </c>
      <c r="O406" s="29">
        <v>100</v>
      </c>
      <c r="P406" s="29">
        <v>700</v>
      </c>
      <c r="Q406" s="29">
        <v>3</v>
      </c>
      <c r="R406" s="29">
        <v>0</v>
      </c>
      <c r="S406" s="29">
        <v>0</v>
      </c>
      <c r="T406" s="29" t="s">
        <v>19507</v>
      </c>
      <c r="U406" s="29">
        <v>7</v>
      </c>
      <c r="V406" s="29">
        <v>10</v>
      </c>
      <c r="W406" s="29">
        <v>70</v>
      </c>
      <c r="X406" s="29">
        <v>3</v>
      </c>
      <c r="Y406" s="29">
        <v>0</v>
      </c>
      <c r="Z406" s="29">
        <v>0</v>
      </c>
      <c r="AA406" s="29" t="s">
        <v>19507</v>
      </c>
      <c r="AB406" s="29">
        <v>0</v>
      </c>
      <c r="AC406" s="29" t="s">
        <v>8</v>
      </c>
      <c r="AD406" s="29" t="s">
        <v>8</v>
      </c>
      <c r="AE406" s="29" t="s">
        <v>8</v>
      </c>
      <c r="AF406" s="29" t="s">
        <v>8</v>
      </c>
      <c r="AG406" s="29" t="s">
        <v>8</v>
      </c>
      <c r="AH406" s="29" t="s">
        <v>8</v>
      </c>
      <c r="AI406" s="29" t="s">
        <v>8</v>
      </c>
      <c r="AJ406" s="29" t="s">
        <v>8</v>
      </c>
      <c r="AK406" s="29">
        <v>0</v>
      </c>
      <c r="AL406" s="29" t="s">
        <v>3222</v>
      </c>
      <c r="AM406" s="29" t="s">
        <v>7455</v>
      </c>
      <c r="AN406" s="29" t="s">
        <v>7456</v>
      </c>
      <c r="AO406" s="29" t="s">
        <v>7457</v>
      </c>
      <c r="AP406" s="29" t="s">
        <v>7458</v>
      </c>
    </row>
    <row r="407" spans="1:42" s="29" customFormat="1" x14ac:dyDescent="0.25">
      <c r="A407" s="29" t="s">
        <v>7459</v>
      </c>
      <c r="B407" s="29">
        <v>310410928944346</v>
      </c>
      <c r="C407" s="29">
        <v>8.9014103279289401E+19</v>
      </c>
      <c r="D407" s="29">
        <v>353118081565833</v>
      </c>
      <c r="E407" s="29">
        <v>8</v>
      </c>
      <c r="F407" s="29">
        <v>1413</v>
      </c>
      <c r="G407" s="29">
        <v>1413</v>
      </c>
      <c r="H407" s="29" t="s">
        <v>7460</v>
      </c>
      <c r="I407" s="29" t="s">
        <v>7461</v>
      </c>
      <c r="J407" s="29" t="s">
        <v>7462</v>
      </c>
      <c r="K407" s="29" t="s">
        <v>8</v>
      </c>
      <c r="L407" s="29" t="s">
        <v>8</v>
      </c>
      <c r="M407" s="29" t="s">
        <v>8</v>
      </c>
      <c r="N407" s="29">
        <v>7</v>
      </c>
      <c r="O407" s="29">
        <v>100</v>
      </c>
      <c r="P407" s="29">
        <v>700</v>
      </c>
      <c r="Q407" s="29">
        <v>3</v>
      </c>
      <c r="R407" s="29">
        <v>49</v>
      </c>
      <c r="S407" s="29">
        <v>21</v>
      </c>
      <c r="T407" s="29" t="s">
        <v>19724</v>
      </c>
      <c r="U407" s="29">
        <v>7</v>
      </c>
      <c r="V407" s="29">
        <v>10</v>
      </c>
      <c r="W407" s="29">
        <v>70</v>
      </c>
      <c r="X407" s="29">
        <v>3</v>
      </c>
      <c r="Y407" s="29">
        <v>12</v>
      </c>
      <c r="Z407" s="29">
        <v>2</v>
      </c>
      <c r="AA407" s="29" t="s">
        <v>19780</v>
      </c>
      <c r="AB407" s="29">
        <v>0</v>
      </c>
      <c r="AC407" s="29" t="s">
        <v>8</v>
      </c>
      <c r="AD407" s="29" t="s">
        <v>8</v>
      </c>
      <c r="AE407" s="29" t="s">
        <v>8</v>
      </c>
      <c r="AF407" s="29" t="s">
        <v>8</v>
      </c>
      <c r="AG407" s="29" t="s">
        <v>8</v>
      </c>
      <c r="AH407" s="29" t="s">
        <v>8</v>
      </c>
      <c r="AI407" s="29" t="s">
        <v>8</v>
      </c>
      <c r="AJ407" s="29" t="s">
        <v>8</v>
      </c>
      <c r="AK407" s="29">
        <v>0</v>
      </c>
      <c r="AL407" s="29" t="s">
        <v>3222</v>
      </c>
      <c r="AM407" s="29" t="s">
        <v>7463</v>
      </c>
      <c r="AN407" s="29" t="s">
        <v>7464</v>
      </c>
      <c r="AO407" s="29" t="s">
        <v>7465</v>
      </c>
      <c r="AP407" s="29" t="s">
        <v>7466</v>
      </c>
    </row>
    <row r="408" spans="1:42" s="29" customFormat="1" x14ac:dyDescent="0.25">
      <c r="A408" s="29" t="s">
        <v>7467</v>
      </c>
      <c r="B408" s="29">
        <v>310410928944346</v>
      </c>
      <c r="C408" s="29">
        <v>8.9014103279289401E+19</v>
      </c>
      <c r="D408" s="29">
        <v>353118081565833</v>
      </c>
      <c r="E408" s="29">
        <v>1</v>
      </c>
      <c r="F408" s="29">
        <v>1375</v>
      </c>
      <c r="G408" s="29">
        <v>1375</v>
      </c>
      <c r="H408" s="29" t="s">
        <v>7468</v>
      </c>
      <c r="I408" s="29" t="s">
        <v>7469</v>
      </c>
      <c r="J408" s="29" t="s">
        <v>7470</v>
      </c>
      <c r="K408" s="29" t="s">
        <v>8</v>
      </c>
      <c r="L408" s="29" t="s">
        <v>8</v>
      </c>
      <c r="M408" s="29" t="s">
        <v>8</v>
      </c>
      <c r="N408" s="29">
        <v>4</v>
      </c>
      <c r="O408" s="29">
        <v>1</v>
      </c>
      <c r="P408" s="29">
        <v>4</v>
      </c>
      <c r="Q408" s="29">
        <v>3</v>
      </c>
      <c r="R408" s="29">
        <v>49</v>
      </c>
      <c r="S408" s="29">
        <v>19</v>
      </c>
      <c r="T408" s="29" t="s">
        <v>19596</v>
      </c>
      <c r="U408" s="29">
        <v>3</v>
      </c>
      <c r="V408" s="29">
        <v>1</v>
      </c>
      <c r="W408" s="29">
        <v>3</v>
      </c>
      <c r="X408" s="29">
        <v>3</v>
      </c>
      <c r="Y408" s="29">
        <v>33</v>
      </c>
      <c r="Z408" s="29">
        <v>5</v>
      </c>
      <c r="AA408" s="29" t="s">
        <v>19604</v>
      </c>
      <c r="AB408" s="29">
        <v>0</v>
      </c>
      <c r="AC408" s="29" t="s">
        <v>8</v>
      </c>
      <c r="AD408" s="29" t="s">
        <v>8</v>
      </c>
      <c r="AE408" s="29" t="s">
        <v>8</v>
      </c>
      <c r="AF408" s="29" t="s">
        <v>8</v>
      </c>
      <c r="AG408" s="29" t="s">
        <v>8</v>
      </c>
      <c r="AH408" s="29" t="s">
        <v>8</v>
      </c>
      <c r="AI408" s="29" t="s">
        <v>8</v>
      </c>
      <c r="AJ408" s="29" t="s">
        <v>8</v>
      </c>
      <c r="AK408" s="29">
        <v>0</v>
      </c>
      <c r="AL408" s="29" t="s">
        <v>3222</v>
      </c>
      <c r="AM408" s="29" t="s">
        <v>7471</v>
      </c>
      <c r="AN408" s="29" t="s">
        <v>7472</v>
      </c>
      <c r="AO408" s="29" t="s">
        <v>7473</v>
      </c>
      <c r="AP408" s="29" t="s">
        <v>7474</v>
      </c>
    </row>
    <row r="409" spans="1:42" s="29" customFormat="1" x14ac:dyDescent="0.25">
      <c r="A409" s="29" t="s">
        <v>7475</v>
      </c>
      <c r="B409" s="29">
        <v>310410928944346</v>
      </c>
      <c r="C409" s="29">
        <v>8.9014103279289401E+19</v>
      </c>
      <c r="D409" s="29">
        <v>353118081565833</v>
      </c>
      <c r="E409" s="29">
        <v>1</v>
      </c>
      <c r="F409" s="29">
        <v>1376</v>
      </c>
      <c r="G409" s="29">
        <v>1376</v>
      </c>
      <c r="H409" s="29" t="s">
        <v>7476</v>
      </c>
      <c r="I409" s="29" t="s">
        <v>7477</v>
      </c>
      <c r="J409" s="29" t="s">
        <v>7478</v>
      </c>
      <c r="K409" s="29" t="s">
        <v>8</v>
      </c>
      <c r="L409" s="29" t="s">
        <v>8</v>
      </c>
      <c r="M409" s="29" t="s">
        <v>8</v>
      </c>
      <c r="N409" s="29">
        <v>4</v>
      </c>
      <c r="O409" s="29">
        <v>1</v>
      </c>
      <c r="P409" s="29">
        <v>4</v>
      </c>
      <c r="Q409" s="29">
        <v>3</v>
      </c>
      <c r="R409" s="29">
        <v>36</v>
      </c>
      <c r="S409" s="29">
        <v>12</v>
      </c>
      <c r="T409" s="29" t="s">
        <v>19859</v>
      </c>
      <c r="U409" s="29">
        <v>3</v>
      </c>
      <c r="V409" s="29">
        <v>1</v>
      </c>
      <c r="W409" s="29">
        <v>3</v>
      </c>
      <c r="X409" s="29">
        <v>3</v>
      </c>
      <c r="Y409" s="29">
        <v>7</v>
      </c>
      <c r="Z409" s="29">
        <v>1</v>
      </c>
      <c r="AA409" s="29" t="s">
        <v>19573</v>
      </c>
      <c r="AB409" s="29">
        <v>0</v>
      </c>
      <c r="AC409" s="29" t="s">
        <v>8</v>
      </c>
      <c r="AD409" s="29" t="s">
        <v>8</v>
      </c>
      <c r="AE409" s="29" t="s">
        <v>8</v>
      </c>
      <c r="AF409" s="29" t="s">
        <v>8</v>
      </c>
      <c r="AG409" s="29" t="s">
        <v>8</v>
      </c>
      <c r="AH409" s="29" t="s">
        <v>8</v>
      </c>
      <c r="AI409" s="29" t="s">
        <v>8</v>
      </c>
      <c r="AJ409" s="29" t="s">
        <v>8</v>
      </c>
      <c r="AK409" s="29">
        <v>0</v>
      </c>
      <c r="AL409" s="29" t="s">
        <v>3222</v>
      </c>
      <c r="AM409" s="29" t="s">
        <v>7479</v>
      </c>
      <c r="AN409" s="29" t="s">
        <v>7480</v>
      </c>
      <c r="AO409" s="29" t="s">
        <v>7481</v>
      </c>
      <c r="AP409" s="29" t="s">
        <v>7482</v>
      </c>
    </row>
    <row r="410" spans="1:42" s="29" customFormat="1" x14ac:dyDescent="0.25">
      <c r="A410" s="29" t="s">
        <v>7483</v>
      </c>
      <c r="B410" s="29">
        <v>310410928944346</v>
      </c>
      <c r="C410" s="29">
        <v>8.9014103279289401E+19</v>
      </c>
      <c r="D410" s="29">
        <v>353118081565833</v>
      </c>
      <c r="E410" s="29">
        <v>1</v>
      </c>
      <c r="F410" s="29">
        <v>1406</v>
      </c>
      <c r="G410" s="29">
        <v>1406</v>
      </c>
      <c r="H410" s="29" t="s">
        <v>7484</v>
      </c>
      <c r="I410" s="29" t="s">
        <v>7485</v>
      </c>
      <c r="J410" s="29" t="s">
        <v>7486</v>
      </c>
      <c r="K410" s="29" t="s">
        <v>8</v>
      </c>
      <c r="L410" s="29" t="s">
        <v>8</v>
      </c>
      <c r="M410" s="29" t="s">
        <v>8</v>
      </c>
      <c r="N410" s="29">
        <v>4</v>
      </c>
      <c r="O410" s="29">
        <v>1</v>
      </c>
      <c r="P410" s="29">
        <v>4</v>
      </c>
      <c r="Q410" s="29">
        <v>3</v>
      </c>
      <c r="R410" s="29">
        <v>41</v>
      </c>
      <c r="S410" s="29">
        <v>7</v>
      </c>
      <c r="T410" s="29" t="s">
        <v>19834</v>
      </c>
      <c r="U410" s="29">
        <v>3</v>
      </c>
      <c r="V410" s="29">
        <v>1</v>
      </c>
      <c r="W410" s="29">
        <v>3</v>
      </c>
      <c r="X410" s="29">
        <v>3</v>
      </c>
      <c r="Y410" s="29">
        <v>11</v>
      </c>
      <c r="Z410" s="29">
        <v>2</v>
      </c>
      <c r="AA410" s="29" t="s">
        <v>19609</v>
      </c>
      <c r="AB410" s="29">
        <v>0</v>
      </c>
      <c r="AC410" s="29" t="s">
        <v>8</v>
      </c>
      <c r="AD410" s="29" t="s">
        <v>8</v>
      </c>
      <c r="AE410" s="29" t="s">
        <v>8</v>
      </c>
      <c r="AF410" s="29" t="s">
        <v>8</v>
      </c>
      <c r="AG410" s="29" t="s">
        <v>8</v>
      </c>
      <c r="AH410" s="29" t="s">
        <v>8</v>
      </c>
      <c r="AI410" s="29" t="s">
        <v>8</v>
      </c>
      <c r="AJ410" s="29" t="s">
        <v>8</v>
      </c>
      <c r="AK410" s="29">
        <v>0</v>
      </c>
      <c r="AL410" s="29" t="s">
        <v>3222</v>
      </c>
      <c r="AM410" s="29" t="s">
        <v>7487</v>
      </c>
      <c r="AN410" s="29" t="s">
        <v>7488</v>
      </c>
      <c r="AO410" s="29" t="s">
        <v>7489</v>
      </c>
      <c r="AP410" s="29" t="s">
        <v>7490</v>
      </c>
    </row>
    <row r="411" spans="1:42" s="29" customFormat="1" x14ac:dyDescent="0.25">
      <c r="A411" s="29" t="s">
        <v>7491</v>
      </c>
      <c r="B411" s="29">
        <v>310410928944346</v>
      </c>
      <c r="C411" s="29">
        <v>8.9014103279289401E+19</v>
      </c>
      <c r="D411" s="29">
        <v>353118081565833</v>
      </c>
      <c r="E411" s="29">
        <v>1</v>
      </c>
      <c r="F411" s="29">
        <v>1407</v>
      </c>
      <c r="G411" s="29">
        <v>1407</v>
      </c>
      <c r="H411" s="29" t="s">
        <v>7492</v>
      </c>
      <c r="I411" s="29" t="s">
        <v>7493</v>
      </c>
      <c r="J411" s="29" t="s">
        <v>7494</v>
      </c>
      <c r="K411" s="29" t="s">
        <v>8</v>
      </c>
      <c r="L411" s="29" t="s">
        <v>8</v>
      </c>
      <c r="M411" s="29" t="s">
        <v>8</v>
      </c>
      <c r="N411" s="29">
        <v>4</v>
      </c>
      <c r="O411" s="29">
        <v>1</v>
      </c>
      <c r="P411" s="29">
        <v>4</v>
      </c>
      <c r="Q411" s="29">
        <v>3</v>
      </c>
      <c r="R411" s="29">
        <v>25</v>
      </c>
      <c r="S411" s="29">
        <v>2</v>
      </c>
      <c r="T411" s="29" t="s">
        <v>19860</v>
      </c>
      <c r="U411" s="29">
        <v>3</v>
      </c>
      <c r="V411" s="29">
        <v>1</v>
      </c>
      <c r="W411" s="29">
        <v>3</v>
      </c>
      <c r="X411" s="29">
        <v>3</v>
      </c>
      <c r="Y411" s="29">
        <v>15</v>
      </c>
      <c r="Z411" s="29">
        <v>1</v>
      </c>
      <c r="AA411" s="29" t="s">
        <v>19600</v>
      </c>
      <c r="AB411" s="29">
        <v>0</v>
      </c>
      <c r="AC411" s="29" t="s">
        <v>8</v>
      </c>
      <c r="AD411" s="29" t="s">
        <v>8</v>
      </c>
      <c r="AE411" s="29" t="s">
        <v>8</v>
      </c>
      <c r="AF411" s="29" t="s">
        <v>8</v>
      </c>
      <c r="AG411" s="29" t="s">
        <v>8</v>
      </c>
      <c r="AH411" s="29" t="s">
        <v>8</v>
      </c>
      <c r="AI411" s="29" t="s">
        <v>8</v>
      </c>
      <c r="AJ411" s="29" t="s">
        <v>8</v>
      </c>
      <c r="AK411" s="29">
        <v>0</v>
      </c>
      <c r="AL411" s="29" t="s">
        <v>3222</v>
      </c>
      <c r="AM411" s="29" t="s">
        <v>7495</v>
      </c>
      <c r="AN411" s="29" t="s">
        <v>7496</v>
      </c>
      <c r="AO411" s="29" t="s">
        <v>7497</v>
      </c>
      <c r="AP411" s="29" t="s">
        <v>7498</v>
      </c>
    </row>
    <row r="412" spans="1:42" s="29" customFormat="1" x14ac:dyDescent="0.25">
      <c r="A412" s="29" t="s">
        <v>7499</v>
      </c>
      <c r="B412" s="29">
        <v>310410928944346</v>
      </c>
      <c r="C412" s="29">
        <v>8.9014103279289401E+19</v>
      </c>
      <c r="D412" s="29">
        <v>353118081565833</v>
      </c>
      <c r="E412" s="29">
        <v>1</v>
      </c>
      <c r="F412" s="29">
        <v>1408</v>
      </c>
      <c r="G412" s="29">
        <v>1408</v>
      </c>
      <c r="H412" s="29" t="s">
        <v>7500</v>
      </c>
      <c r="I412" s="29" t="s">
        <v>7501</v>
      </c>
      <c r="J412" s="29" t="s">
        <v>7502</v>
      </c>
      <c r="K412" s="29" t="s">
        <v>8</v>
      </c>
      <c r="L412" s="29" t="s">
        <v>8</v>
      </c>
      <c r="M412" s="29" t="s">
        <v>8</v>
      </c>
      <c r="N412" s="29">
        <v>4</v>
      </c>
      <c r="O412" s="29">
        <v>1</v>
      </c>
      <c r="P412" s="29">
        <v>4</v>
      </c>
      <c r="Q412" s="29">
        <v>3</v>
      </c>
      <c r="R412" s="29">
        <v>39</v>
      </c>
      <c r="S412" s="29">
        <v>9</v>
      </c>
      <c r="T412" s="29" t="s">
        <v>19734</v>
      </c>
      <c r="U412" s="29">
        <v>3</v>
      </c>
      <c r="V412" s="29">
        <v>1</v>
      </c>
      <c r="W412" s="29">
        <v>3</v>
      </c>
      <c r="X412" s="29">
        <v>3</v>
      </c>
      <c r="Y412" s="29">
        <v>5</v>
      </c>
      <c r="Z412" s="29">
        <v>0</v>
      </c>
      <c r="AA412" s="29" t="s">
        <v>19511</v>
      </c>
      <c r="AB412" s="29">
        <v>0</v>
      </c>
      <c r="AC412" s="29" t="s">
        <v>8</v>
      </c>
      <c r="AD412" s="29" t="s">
        <v>8</v>
      </c>
      <c r="AE412" s="29" t="s">
        <v>8</v>
      </c>
      <c r="AF412" s="29" t="s">
        <v>8</v>
      </c>
      <c r="AG412" s="29" t="s">
        <v>8</v>
      </c>
      <c r="AH412" s="29" t="s">
        <v>8</v>
      </c>
      <c r="AI412" s="29" t="s">
        <v>8</v>
      </c>
      <c r="AJ412" s="29" t="s">
        <v>8</v>
      </c>
      <c r="AK412" s="29">
        <v>0</v>
      </c>
      <c r="AL412" s="29" t="s">
        <v>3222</v>
      </c>
      <c r="AM412" s="29" t="s">
        <v>7503</v>
      </c>
      <c r="AN412" s="29" t="s">
        <v>7504</v>
      </c>
      <c r="AO412" s="29" t="s">
        <v>7505</v>
      </c>
      <c r="AP412" s="29" t="s">
        <v>7506</v>
      </c>
    </row>
    <row r="413" spans="1:42" s="29" customFormat="1" x14ac:dyDescent="0.25">
      <c r="A413" s="29" t="s">
        <v>7507</v>
      </c>
      <c r="B413" s="29">
        <v>310410928944346</v>
      </c>
      <c r="C413" s="29">
        <v>8.9014103279289401E+19</v>
      </c>
      <c r="D413" s="29">
        <v>353118081565833</v>
      </c>
      <c r="E413" s="29">
        <v>1</v>
      </c>
      <c r="F413" s="29">
        <v>1427</v>
      </c>
      <c r="G413" s="29">
        <v>1427</v>
      </c>
      <c r="H413" s="29" t="s">
        <v>7508</v>
      </c>
      <c r="I413" s="29" t="s">
        <v>7509</v>
      </c>
      <c r="J413" s="29" t="s">
        <v>7510</v>
      </c>
      <c r="K413" s="29" t="s">
        <v>8</v>
      </c>
      <c r="L413" s="29" t="s">
        <v>8</v>
      </c>
      <c r="M413" s="29" t="s">
        <v>8</v>
      </c>
      <c r="N413" s="29">
        <v>4</v>
      </c>
      <c r="O413" s="29">
        <v>1</v>
      </c>
      <c r="P413" s="29">
        <v>4</v>
      </c>
      <c r="Q413" s="29">
        <v>3</v>
      </c>
      <c r="R413" s="29">
        <v>49</v>
      </c>
      <c r="S413" s="29">
        <v>19</v>
      </c>
      <c r="T413" s="29" t="s">
        <v>19596</v>
      </c>
      <c r="U413" s="29">
        <v>3</v>
      </c>
      <c r="V413" s="29">
        <v>1</v>
      </c>
      <c r="W413" s="29">
        <v>3</v>
      </c>
      <c r="X413" s="29">
        <v>3</v>
      </c>
      <c r="Y413" s="29">
        <v>26</v>
      </c>
      <c r="Z413" s="29">
        <v>1</v>
      </c>
      <c r="AA413" s="29" t="s">
        <v>19861</v>
      </c>
      <c r="AB413" s="29">
        <v>0</v>
      </c>
      <c r="AC413" s="29" t="s">
        <v>8</v>
      </c>
      <c r="AD413" s="29" t="s">
        <v>8</v>
      </c>
      <c r="AE413" s="29" t="s">
        <v>8</v>
      </c>
      <c r="AF413" s="29" t="s">
        <v>8</v>
      </c>
      <c r="AG413" s="29" t="s">
        <v>8</v>
      </c>
      <c r="AH413" s="29" t="s">
        <v>8</v>
      </c>
      <c r="AI413" s="29" t="s">
        <v>8</v>
      </c>
      <c r="AJ413" s="29" t="s">
        <v>8</v>
      </c>
      <c r="AK413" s="29">
        <v>0</v>
      </c>
      <c r="AL413" s="29" t="s">
        <v>3222</v>
      </c>
      <c r="AM413" s="29" t="s">
        <v>7511</v>
      </c>
      <c r="AN413" s="29" t="s">
        <v>7512</v>
      </c>
      <c r="AO413" s="29" t="s">
        <v>7513</v>
      </c>
      <c r="AP413" s="29" t="s">
        <v>7514</v>
      </c>
    </row>
    <row r="414" spans="1:42" s="29" customFormat="1" x14ac:dyDescent="0.25">
      <c r="A414" s="29" t="s">
        <v>7515</v>
      </c>
      <c r="B414" s="29">
        <v>310410928944346</v>
      </c>
      <c r="C414" s="29">
        <v>8.9014103279289401E+19</v>
      </c>
      <c r="D414" s="29">
        <v>353118081565833</v>
      </c>
      <c r="E414" s="29">
        <v>1</v>
      </c>
      <c r="F414" s="29">
        <v>1428</v>
      </c>
      <c r="G414" s="29">
        <v>1428</v>
      </c>
      <c r="H414" s="29" t="s">
        <v>7516</v>
      </c>
      <c r="I414" s="29" t="s">
        <v>7517</v>
      </c>
      <c r="J414" s="29" t="s">
        <v>7518</v>
      </c>
      <c r="K414" s="29" t="s">
        <v>8</v>
      </c>
      <c r="L414" s="29" t="s">
        <v>8</v>
      </c>
      <c r="M414" s="29" t="s">
        <v>8</v>
      </c>
      <c r="N414" s="29">
        <v>4</v>
      </c>
      <c r="O414" s="29">
        <v>1</v>
      </c>
      <c r="P414" s="29">
        <v>4</v>
      </c>
      <c r="Q414" s="29">
        <v>3</v>
      </c>
      <c r="R414" s="29">
        <v>40</v>
      </c>
      <c r="S414" s="29">
        <v>5</v>
      </c>
      <c r="T414" s="29" t="s">
        <v>19746</v>
      </c>
      <c r="U414" s="29">
        <v>3</v>
      </c>
      <c r="V414" s="29">
        <v>1</v>
      </c>
      <c r="W414" s="29">
        <v>3</v>
      </c>
      <c r="X414" s="29">
        <v>3</v>
      </c>
      <c r="Y414" s="29">
        <v>7</v>
      </c>
      <c r="Z414" s="29">
        <v>0</v>
      </c>
      <c r="AA414" s="29" t="s">
        <v>19547</v>
      </c>
      <c r="AB414" s="29">
        <v>0</v>
      </c>
      <c r="AC414" s="29" t="s">
        <v>8</v>
      </c>
      <c r="AD414" s="29" t="s">
        <v>8</v>
      </c>
      <c r="AE414" s="29" t="s">
        <v>8</v>
      </c>
      <c r="AF414" s="29" t="s">
        <v>8</v>
      </c>
      <c r="AG414" s="29" t="s">
        <v>8</v>
      </c>
      <c r="AH414" s="29" t="s">
        <v>8</v>
      </c>
      <c r="AI414" s="29" t="s">
        <v>8</v>
      </c>
      <c r="AJ414" s="29" t="s">
        <v>8</v>
      </c>
      <c r="AK414" s="29">
        <v>0</v>
      </c>
      <c r="AL414" s="29" t="s">
        <v>3222</v>
      </c>
      <c r="AM414" s="29" t="s">
        <v>7519</v>
      </c>
      <c r="AN414" s="29" t="s">
        <v>7520</v>
      </c>
      <c r="AO414" s="29" t="s">
        <v>7521</v>
      </c>
      <c r="AP414" s="29" t="s">
        <v>7522</v>
      </c>
    </row>
    <row r="415" spans="1:42" s="29" customFormat="1" x14ac:dyDescent="0.25">
      <c r="A415" s="29" t="s">
        <v>7523</v>
      </c>
      <c r="B415" s="29">
        <v>310410928944346</v>
      </c>
      <c r="C415" s="29">
        <v>8.9014103279289401E+19</v>
      </c>
      <c r="D415" s="29">
        <v>353118081565833</v>
      </c>
      <c r="E415" s="29">
        <v>1</v>
      </c>
      <c r="F415" s="29">
        <v>1429</v>
      </c>
      <c r="G415" s="29">
        <v>1429</v>
      </c>
      <c r="H415" s="29" t="s">
        <v>7524</v>
      </c>
      <c r="I415" s="29" t="s">
        <v>7525</v>
      </c>
      <c r="J415" s="29" t="s">
        <v>7526</v>
      </c>
      <c r="K415" s="29" t="s">
        <v>8</v>
      </c>
      <c r="L415" s="29" t="s">
        <v>8</v>
      </c>
      <c r="M415" s="29" t="s">
        <v>8</v>
      </c>
      <c r="N415" s="29">
        <v>4</v>
      </c>
      <c r="O415" s="29">
        <v>1</v>
      </c>
      <c r="P415" s="29">
        <v>4</v>
      </c>
      <c r="Q415" s="29">
        <v>3</v>
      </c>
      <c r="R415" s="29">
        <v>3</v>
      </c>
      <c r="S415" s="29">
        <v>0</v>
      </c>
      <c r="T415" s="29" t="s">
        <v>19529</v>
      </c>
      <c r="U415" s="29">
        <v>3</v>
      </c>
      <c r="V415" s="29">
        <v>1</v>
      </c>
      <c r="W415" s="29">
        <v>3</v>
      </c>
      <c r="X415" s="29">
        <v>3</v>
      </c>
      <c r="Y415" s="29">
        <v>0</v>
      </c>
      <c r="Z415" s="29">
        <v>0</v>
      </c>
      <c r="AA415" s="29" t="s">
        <v>19507</v>
      </c>
      <c r="AB415" s="29">
        <v>0</v>
      </c>
      <c r="AC415" s="29" t="s">
        <v>8</v>
      </c>
      <c r="AD415" s="29" t="s">
        <v>8</v>
      </c>
      <c r="AE415" s="29" t="s">
        <v>8</v>
      </c>
      <c r="AF415" s="29" t="s">
        <v>8</v>
      </c>
      <c r="AG415" s="29" t="s">
        <v>8</v>
      </c>
      <c r="AH415" s="29" t="s">
        <v>8</v>
      </c>
      <c r="AI415" s="29" t="s">
        <v>8</v>
      </c>
      <c r="AJ415" s="29" t="s">
        <v>8</v>
      </c>
      <c r="AK415" s="29">
        <v>0</v>
      </c>
      <c r="AL415" s="29" t="s">
        <v>3222</v>
      </c>
      <c r="AM415" s="29" t="s">
        <v>7527</v>
      </c>
      <c r="AN415" s="29" t="s">
        <v>7528</v>
      </c>
      <c r="AO415" s="29" t="s">
        <v>7529</v>
      </c>
      <c r="AP415" s="29" t="s">
        <v>7530</v>
      </c>
    </row>
    <row r="416" spans="1:42" s="29" customFormat="1" x14ac:dyDescent="0.25">
      <c r="A416" s="29" t="s">
        <v>7531</v>
      </c>
      <c r="B416" s="29">
        <v>310410928944346</v>
      </c>
      <c r="C416" s="29">
        <v>8.9014103279289401E+19</v>
      </c>
      <c r="D416" s="29">
        <v>353118081565833</v>
      </c>
      <c r="E416" s="29">
        <v>9</v>
      </c>
      <c r="F416" s="29">
        <v>1364</v>
      </c>
      <c r="G416" s="29">
        <v>1364</v>
      </c>
      <c r="H416" s="29" t="s">
        <v>7532</v>
      </c>
      <c r="I416" s="29" t="s">
        <v>7533</v>
      </c>
      <c r="J416" s="29" t="s">
        <v>7534</v>
      </c>
      <c r="K416" s="29" t="s">
        <v>8</v>
      </c>
      <c r="L416" s="29" t="s">
        <v>8</v>
      </c>
      <c r="M416" s="29" t="s">
        <v>8</v>
      </c>
      <c r="N416" s="29">
        <v>7</v>
      </c>
      <c r="O416" s="29">
        <v>100</v>
      </c>
      <c r="P416" s="29">
        <v>700</v>
      </c>
      <c r="Q416" s="29">
        <v>3</v>
      </c>
      <c r="R416" s="29">
        <v>0</v>
      </c>
      <c r="S416" s="29">
        <v>1</v>
      </c>
      <c r="T416" s="29" t="s">
        <v>19161</v>
      </c>
      <c r="U416" s="29">
        <v>7</v>
      </c>
      <c r="V416" s="29">
        <v>10</v>
      </c>
      <c r="W416" s="29">
        <v>70</v>
      </c>
      <c r="X416" s="29">
        <v>3</v>
      </c>
      <c r="Y416" s="29">
        <v>1</v>
      </c>
      <c r="Z416" s="29">
        <v>0</v>
      </c>
      <c r="AA416" s="29" t="s">
        <v>19161</v>
      </c>
      <c r="AB416" s="29">
        <v>0</v>
      </c>
      <c r="AC416" s="29" t="s">
        <v>8</v>
      </c>
      <c r="AD416" s="29" t="s">
        <v>8</v>
      </c>
      <c r="AE416" s="29" t="s">
        <v>8</v>
      </c>
      <c r="AF416" s="29" t="s">
        <v>8</v>
      </c>
      <c r="AG416" s="29" t="s">
        <v>8</v>
      </c>
      <c r="AH416" s="29" t="s">
        <v>8</v>
      </c>
      <c r="AI416" s="29" t="s">
        <v>8</v>
      </c>
      <c r="AJ416" s="29" t="s">
        <v>8</v>
      </c>
      <c r="AK416" s="29">
        <v>0</v>
      </c>
      <c r="AL416" s="29" t="s">
        <v>3222</v>
      </c>
      <c r="AM416" s="29" t="s">
        <v>7535</v>
      </c>
      <c r="AN416" s="29" t="s">
        <v>7536</v>
      </c>
      <c r="AO416" s="29" t="s">
        <v>7537</v>
      </c>
      <c r="AP416" s="29" t="s">
        <v>7538</v>
      </c>
    </row>
    <row r="417" spans="1:42" s="29" customFormat="1" x14ac:dyDescent="0.25">
      <c r="A417" s="29" t="s">
        <v>7539</v>
      </c>
      <c r="B417" s="29">
        <v>310410928944346</v>
      </c>
      <c r="C417" s="29">
        <v>8.9014103279289401E+19</v>
      </c>
      <c r="D417" s="29">
        <v>353118081565833</v>
      </c>
      <c r="E417" s="29">
        <v>9</v>
      </c>
      <c r="F417" s="29">
        <v>1365</v>
      </c>
      <c r="G417" s="29">
        <v>1365</v>
      </c>
      <c r="H417" s="29" t="s">
        <v>7540</v>
      </c>
      <c r="I417" s="29" t="s">
        <v>7541</v>
      </c>
      <c r="J417" s="29" t="s">
        <v>7542</v>
      </c>
      <c r="K417" s="29" t="s">
        <v>8</v>
      </c>
      <c r="L417" s="29" t="s">
        <v>8</v>
      </c>
      <c r="M417" s="29" t="s">
        <v>8</v>
      </c>
      <c r="N417" s="29">
        <v>7</v>
      </c>
      <c r="O417" s="29">
        <v>100</v>
      </c>
      <c r="P417" s="29">
        <v>700</v>
      </c>
      <c r="Q417" s="29">
        <v>3</v>
      </c>
      <c r="R417" s="29">
        <v>1</v>
      </c>
      <c r="S417" s="29">
        <v>0</v>
      </c>
      <c r="T417" s="29" t="s">
        <v>19161</v>
      </c>
      <c r="U417" s="29">
        <v>7</v>
      </c>
      <c r="V417" s="29">
        <v>10</v>
      </c>
      <c r="W417" s="29">
        <v>70</v>
      </c>
      <c r="X417" s="29">
        <v>3</v>
      </c>
      <c r="Y417" s="29">
        <v>0</v>
      </c>
      <c r="Z417" s="29">
        <v>0</v>
      </c>
      <c r="AA417" s="29" t="s">
        <v>19507</v>
      </c>
      <c r="AB417" s="29">
        <v>0</v>
      </c>
      <c r="AC417" s="29" t="s">
        <v>8</v>
      </c>
      <c r="AD417" s="29" t="s">
        <v>8</v>
      </c>
      <c r="AE417" s="29" t="s">
        <v>8</v>
      </c>
      <c r="AF417" s="29" t="s">
        <v>8</v>
      </c>
      <c r="AG417" s="29" t="s">
        <v>8</v>
      </c>
      <c r="AH417" s="29" t="s">
        <v>8</v>
      </c>
      <c r="AI417" s="29" t="s">
        <v>8</v>
      </c>
      <c r="AJ417" s="29" t="s">
        <v>8</v>
      </c>
      <c r="AK417" s="29">
        <v>0</v>
      </c>
      <c r="AL417" s="29" t="s">
        <v>3222</v>
      </c>
      <c r="AM417" s="29" t="s">
        <v>7543</v>
      </c>
      <c r="AN417" s="29" t="s">
        <v>7544</v>
      </c>
      <c r="AO417" s="29" t="s">
        <v>7545</v>
      </c>
      <c r="AP417" s="29" t="s">
        <v>7546</v>
      </c>
    </row>
    <row r="418" spans="1:42" s="29" customFormat="1" x14ac:dyDescent="0.25">
      <c r="A418" s="29" t="s">
        <v>7547</v>
      </c>
      <c r="B418" s="29">
        <v>310410928944346</v>
      </c>
      <c r="C418" s="29">
        <v>8.9014103279289401E+19</v>
      </c>
      <c r="D418" s="29">
        <v>353118081565833</v>
      </c>
      <c r="E418" s="29">
        <v>9</v>
      </c>
      <c r="F418" s="29">
        <v>1366</v>
      </c>
      <c r="G418" s="29">
        <v>1366</v>
      </c>
      <c r="H418" s="29" t="s">
        <v>7548</v>
      </c>
      <c r="I418" s="29" t="s">
        <v>7549</v>
      </c>
      <c r="J418" s="29" t="s">
        <v>7550</v>
      </c>
      <c r="K418" s="29" t="s">
        <v>8</v>
      </c>
      <c r="L418" s="29" t="s">
        <v>8</v>
      </c>
      <c r="M418" s="29" t="s">
        <v>8</v>
      </c>
      <c r="N418" s="29">
        <v>7</v>
      </c>
      <c r="O418" s="29">
        <v>100</v>
      </c>
      <c r="P418" s="29">
        <v>700</v>
      </c>
      <c r="Q418" s="29">
        <v>3</v>
      </c>
      <c r="R418" s="29">
        <v>1</v>
      </c>
      <c r="S418" s="29">
        <v>1</v>
      </c>
      <c r="T418" s="29" t="s">
        <v>19527</v>
      </c>
      <c r="U418" s="29">
        <v>7</v>
      </c>
      <c r="V418" s="29">
        <v>10</v>
      </c>
      <c r="W418" s="29">
        <v>70</v>
      </c>
      <c r="X418" s="29">
        <v>3</v>
      </c>
      <c r="Y418" s="29">
        <v>1</v>
      </c>
      <c r="Z418" s="29">
        <v>0</v>
      </c>
      <c r="AA418" s="29" t="s">
        <v>19161</v>
      </c>
      <c r="AB418" s="29">
        <v>0</v>
      </c>
      <c r="AC418" s="29" t="s">
        <v>8</v>
      </c>
      <c r="AD418" s="29" t="s">
        <v>8</v>
      </c>
      <c r="AE418" s="29" t="s">
        <v>8</v>
      </c>
      <c r="AF418" s="29" t="s">
        <v>8</v>
      </c>
      <c r="AG418" s="29" t="s">
        <v>8</v>
      </c>
      <c r="AH418" s="29" t="s">
        <v>8</v>
      </c>
      <c r="AI418" s="29" t="s">
        <v>8</v>
      </c>
      <c r="AJ418" s="29" t="s">
        <v>8</v>
      </c>
      <c r="AK418" s="29">
        <v>0</v>
      </c>
      <c r="AL418" s="29" t="s">
        <v>3222</v>
      </c>
      <c r="AM418" s="29" t="s">
        <v>7551</v>
      </c>
      <c r="AN418" s="29" t="s">
        <v>7552</v>
      </c>
      <c r="AO418" s="29" t="s">
        <v>7553</v>
      </c>
      <c r="AP418" s="29" t="s">
        <v>7554</v>
      </c>
    </row>
    <row r="419" spans="1:42" s="29" customFormat="1" x14ac:dyDescent="0.25">
      <c r="A419" s="29" t="s">
        <v>7555</v>
      </c>
      <c r="B419" s="29">
        <v>310410928944346</v>
      </c>
      <c r="C419" s="29">
        <v>8.9014103279289401E+19</v>
      </c>
      <c r="D419" s="29">
        <v>353118081565833</v>
      </c>
      <c r="E419" s="29">
        <v>9</v>
      </c>
      <c r="F419" s="29">
        <v>1396</v>
      </c>
      <c r="G419" s="29">
        <v>1396</v>
      </c>
      <c r="H419" s="29" t="s">
        <v>7556</v>
      </c>
      <c r="I419" s="29" t="s">
        <v>7557</v>
      </c>
      <c r="J419" s="29" t="s">
        <v>7558</v>
      </c>
      <c r="K419" s="29" t="s">
        <v>8</v>
      </c>
      <c r="L419" s="29" t="s">
        <v>8</v>
      </c>
      <c r="M419" s="29" t="s">
        <v>8</v>
      </c>
      <c r="N419" s="29">
        <v>7</v>
      </c>
      <c r="O419" s="29">
        <v>100</v>
      </c>
      <c r="P419" s="29">
        <v>700</v>
      </c>
      <c r="Q419" s="29">
        <v>3</v>
      </c>
      <c r="R419" s="29">
        <v>0</v>
      </c>
      <c r="S419" s="29">
        <v>0</v>
      </c>
      <c r="T419" s="29" t="s">
        <v>19507</v>
      </c>
      <c r="U419" s="29">
        <v>7</v>
      </c>
      <c r="V419" s="29">
        <v>10</v>
      </c>
      <c r="W419" s="29">
        <v>70</v>
      </c>
      <c r="X419" s="29">
        <v>3</v>
      </c>
      <c r="Y419" s="29">
        <v>0</v>
      </c>
      <c r="Z419" s="29">
        <v>0</v>
      </c>
      <c r="AA419" s="29" t="s">
        <v>19507</v>
      </c>
      <c r="AB419" s="29">
        <v>0</v>
      </c>
      <c r="AC419" s="29" t="s">
        <v>8</v>
      </c>
      <c r="AD419" s="29" t="s">
        <v>8</v>
      </c>
      <c r="AE419" s="29" t="s">
        <v>8</v>
      </c>
      <c r="AF419" s="29" t="s">
        <v>8</v>
      </c>
      <c r="AG419" s="29" t="s">
        <v>8</v>
      </c>
      <c r="AH419" s="29" t="s">
        <v>8</v>
      </c>
      <c r="AI419" s="29" t="s">
        <v>8</v>
      </c>
      <c r="AJ419" s="29" t="s">
        <v>8</v>
      </c>
      <c r="AK419" s="29">
        <v>0</v>
      </c>
      <c r="AL419" s="29" t="s">
        <v>3222</v>
      </c>
      <c r="AM419" s="29" t="s">
        <v>7559</v>
      </c>
      <c r="AN419" s="29" t="s">
        <v>7560</v>
      </c>
      <c r="AO419" s="41" t="s">
        <v>7561</v>
      </c>
      <c r="AP419" s="29" t="s">
        <v>7562</v>
      </c>
    </row>
    <row r="420" spans="1:42" s="29" customFormat="1" x14ac:dyDescent="0.25">
      <c r="A420" s="29" t="s">
        <v>7563</v>
      </c>
      <c r="B420" s="29">
        <v>310410928944346</v>
      </c>
      <c r="C420" s="29">
        <v>8.9014103279289401E+19</v>
      </c>
      <c r="D420" s="29">
        <v>353118081565833</v>
      </c>
      <c r="E420" s="29">
        <v>9</v>
      </c>
      <c r="F420" s="29">
        <v>1397</v>
      </c>
      <c r="G420" s="29">
        <v>1397</v>
      </c>
      <c r="H420" s="29" t="s">
        <v>7564</v>
      </c>
      <c r="I420" s="29" t="s">
        <v>7565</v>
      </c>
      <c r="J420" s="29" t="s">
        <v>7566</v>
      </c>
      <c r="K420" s="29" t="s">
        <v>8</v>
      </c>
      <c r="L420" s="29" t="s">
        <v>8</v>
      </c>
      <c r="M420" s="29" t="s">
        <v>8</v>
      </c>
      <c r="N420" s="29">
        <v>7</v>
      </c>
      <c r="O420" s="29">
        <v>100</v>
      </c>
      <c r="P420" s="29">
        <v>700</v>
      </c>
      <c r="Q420" s="29">
        <v>3</v>
      </c>
      <c r="R420" s="29">
        <v>2</v>
      </c>
      <c r="S420" s="29">
        <v>0</v>
      </c>
      <c r="T420" s="29" t="s">
        <v>19527</v>
      </c>
      <c r="U420" s="29">
        <v>7</v>
      </c>
      <c r="V420" s="29">
        <v>10</v>
      </c>
      <c r="W420" s="29">
        <v>70</v>
      </c>
      <c r="X420" s="29">
        <v>3</v>
      </c>
      <c r="Y420" s="29">
        <v>0</v>
      </c>
      <c r="Z420" s="29">
        <v>0</v>
      </c>
      <c r="AA420" s="29" t="s">
        <v>19507</v>
      </c>
      <c r="AB420" s="29">
        <v>0</v>
      </c>
      <c r="AC420" s="29" t="s">
        <v>8</v>
      </c>
      <c r="AD420" s="29" t="s">
        <v>8</v>
      </c>
      <c r="AE420" s="29" t="s">
        <v>8</v>
      </c>
      <c r="AF420" s="29" t="s">
        <v>8</v>
      </c>
      <c r="AG420" s="29" t="s">
        <v>8</v>
      </c>
      <c r="AH420" s="29" t="s">
        <v>8</v>
      </c>
      <c r="AI420" s="29" t="s">
        <v>8</v>
      </c>
      <c r="AJ420" s="29" t="s">
        <v>8</v>
      </c>
      <c r="AK420" s="29">
        <v>0</v>
      </c>
      <c r="AL420" s="29" t="s">
        <v>3222</v>
      </c>
      <c r="AM420" s="29" t="s">
        <v>7567</v>
      </c>
      <c r="AN420" s="29" t="s">
        <v>7568</v>
      </c>
      <c r="AO420" s="29" t="s">
        <v>7569</v>
      </c>
      <c r="AP420" s="29" t="s">
        <v>7570</v>
      </c>
    </row>
    <row r="421" spans="1:42" s="29" customFormat="1" x14ac:dyDescent="0.25">
      <c r="A421" s="29" t="s">
        <v>7571</v>
      </c>
      <c r="B421" s="29">
        <v>310410928944346</v>
      </c>
      <c r="C421" s="29">
        <v>8.9014103279289401E+19</v>
      </c>
      <c r="D421" s="29">
        <v>353118081565833</v>
      </c>
      <c r="E421" s="29">
        <v>9</v>
      </c>
      <c r="F421" s="29">
        <v>1409</v>
      </c>
      <c r="G421" s="29">
        <v>1409</v>
      </c>
      <c r="H421" s="29" t="s">
        <v>7572</v>
      </c>
      <c r="I421" s="29" t="s">
        <v>7573</v>
      </c>
      <c r="J421" s="29" t="s">
        <v>7574</v>
      </c>
      <c r="K421" s="29" t="s">
        <v>8</v>
      </c>
      <c r="L421" s="29" t="s">
        <v>8</v>
      </c>
      <c r="M421" s="29" t="s">
        <v>8</v>
      </c>
      <c r="N421" s="29">
        <v>7</v>
      </c>
      <c r="O421" s="29">
        <v>100</v>
      </c>
      <c r="P421" s="29">
        <v>700</v>
      </c>
      <c r="Q421" s="29">
        <v>3</v>
      </c>
      <c r="R421" s="29">
        <v>0</v>
      </c>
      <c r="S421" s="29">
        <v>0</v>
      </c>
      <c r="T421" s="29" t="s">
        <v>19507</v>
      </c>
      <c r="U421" s="29">
        <v>7</v>
      </c>
      <c r="V421" s="29">
        <v>10</v>
      </c>
      <c r="W421" s="29">
        <v>70</v>
      </c>
      <c r="X421" s="29">
        <v>3</v>
      </c>
      <c r="Y421" s="29">
        <v>0</v>
      </c>
      <c r="Z421" s="29">
        <v>0</v>
      </c>
      <c r="AA421" s="29" t="s">
        <v>19507</v>
      </c>
      <c r="AB421" s="29">
        <v>0</v>
      </c>
      <c r="AC421" s="29" t="s">
        <v>8</v>
      </c>
      <c r="AD421" s="29" t="s">
        <v>8</v>
      </c>
      <c r="AE421" s="29" t="s">
        <v>8</v>
      </c>
      <c r="AF421" s="29" t="s">
        <v>8</v>
      </c>
      <c r="AG421" s="29" t="s">
        <v>8</v>
      </c>
      <c r="AH421" s="29" t="s">
        <v>8</v>
      </c>
      <c r="AI421" s="29" t="s">
        <v>8</v>
      </c>
      <c r="AJ421" s="29" t="s">
        <v>8</v>
      </c>
      <c r="AK421" s="29">
        <v>0</v>
      </c>
      <c r="AL421" s="29" t="s">
        <v>3222</v>
      </c>
      <c r="AM421" s="29" t="s">
        <v>7575</v>
      </c>
      <c r="AN421" s="29" t="s">
        <v>7576</v>
      </c>
      <c r="AO421" s="29" t="s">
        <v>7577</v>
      </c>
      <c r="AP421" s="29" t="s">
        <v>7578</v>
      </c>
    </row>
    <row r="422" spans="1:42" s="29" customFormat="1" x14ac:dyDescent="0.25">
      <c r="A422" s="29" t="s">
        <v>7579</v>
      </c>
      <c r="B422" s="29">
        <v>310410928944346</v>
      </c>
      <c r="C422" s="29">
        <v>8.9014103279289401E+19</v>
      </c>
      <c r="D422" s="29">
        <v>353118081565833</v>
      </c>
      <c r="E422" s="29">
        <v>9</v>
      </c>
      <c r="F422" s="29">
        <v>1410</v>
      </c>
      <c r="G422" s="29">
        <v>1410</v>
      </c>
      <c r="H422" s="29" t="s">
        <v>7580</v>
      </c>
      <c r="I422" s="29" t="s">
        <v>7581</v>
      </c>
      <c r="J422" s="29" t="s">
        <v>7582</v>
      </c>
      <c r="K422" s="29" t="s">
        <v>8</v>
      </c>
      <c r="L422" s="29" t="s">
        <v>8</v>
      </c>
      <c r="M422" s="29" t="s">
        <v>8</v>
      </c>
      <c r="N422" s="29">
        <v>7</v>
      </c>
      <c r="O422" s="29">
        <v>100</v>
      </c>
      <c r="P422" s="29">
        <v>700</v>
      </c>
      <c r="Q422" s="29">
        <v>3</v>
      </c>
      <c r="R422" s="29">
        <v>0</v>
      </c>
      <c r="S422" s="29">
        <v>0</v>
      </c>
      <c r="T422" s="29" t="s">
        <v>19507</v>
      </c>
      <c r="U422" s="29">
        <v>7</v>
      </c>
      <c r="V422" s="29">
        <v>10</v>
      </c>
      <c r="W422" s="29">
        <v>70</v>
      </c>
      <c r="X422" s="29">
        <v>3</v>
      </c>
      <c r="Y422" s="29">
        <v>0</v>
      </c>
      <c r="Z422" s="29">
        <v>0</v>
      </c>
      <c r="AA422" s="29" t="s">
        <v>19507</v>
      </c>
      <c r="AB422" s="29">
        <v>0</v>
      </c>
      <c r="AC422" s="29" t="s">
        <v>8</v>
      </c>
      <c r="AD422" s="29" t="s">
        <v>8</v>
      </c>
      <c r="AE422" s="29" t="s">
        <v>8</v>
      </c>
      <c r="AF422" s="29" t="s">
        <v>8</v>
      </c>
      <c r="AG422" s="29" t="s">
        <v>8</v>
      </c>
      <c r="AH422" s="29" t="s">
        <v>8</v>
      </c>
      <c r="AI422" s="29" t="s">
        <v>8</v>
      </c>
      <c r="AJ422" s="29" t="s">
        <v>8</v>
      </c>
      <c r="AK422" s="29">
        <v>0</v>
      </c>
      <c r="AL422" s="29" t="s">
        <v>3222</v>
      </c>
      <c r="AM422" s="29" t="s">
        <v>7583</v>
      </c>
      <c r="AN422" s="29" t="s">
        <v>7584</v>
      </c>
      <c r="AO422" s="29" t="s">
        <v>7585</v>
      </c>
      <c r="AP422" s="29" t="s">
        <v>7586</v>
      </c>
    </row>
    <row r="423" spans="1:42" s="29" customFormat="1" x14ac:dyDescent="0.25">
      <c r="A423" s="29" t="s">
        <v>7587</v>
      </c>
      <c r="B423" s="29">
        <v>310410928944346</v>
      </c>
      <c r="C423" s="29">
        <v>8.9014103279289401E+19</v>
      </c>
      <c r="D423" s="29">
        <v>353118081565833</v>
      </c>
      <c r="E423" s="29">
        <v>9</v>
      </c>
      <c r="F423" s="29">
        <v>1411</v>
      </c>
      <c r="G423" s="29">
        <v>1411</v>
      </c>
      <c r="H423" s="29" t="s">
        <v>7588</v>
      </c>
      <c r="I423" s="29" t="s">
        <v>7589</v>
      </c>
      <c r="J423" s="29" t="s">
        <v>7590</v>
      </c>
      <c r="K423" s="29" t="s">
        <v>8</v>
      </c>
      <c r="L423" s="29" t="s">
        <v>8</v>
      </c>
      <c r="M423" s="29" t="s">
        <v>8</v>
      </c>
      <c r="N423" s="29">
        <v>7</v>
      </c>
      <c r="O423" s="29">
        <v>100</v>
      </c>
      <c r="P423" s="29">
        <v>700</v>
      </c>
      <c r="Q423" s="29">
        <v>3</v>
      </c>
      <c r="R423" s="29">
        <v>0</v>
      </c>
      <c r="S423" s="29">
        <v>0</v>
      </c>
      <c r="T423" s="29" t="s">
        <v>19507</v>
      </c>
      <c r="U423" s="29">
        <v>7</v>
      </c>
      <c r="V423" s="29">
        <v>10</v>
      </c>
      <c r="W423" s="29">
        <v>70</v>
      </c>
      <c r="X423" s="29">
        <v>3</v>
      </c>
      <c r="Y423" s="29">
        <v>0</v>
      </c>
      <c r="Z423" s="29">
        <v>0</v>
      </c>
      <c r="AA423" s="29" t="s">
        <v>19507</v>
      </c>
      <c r="AB423" s="29">
        <v>0</v>
      </c>
      <c r="AC423" s="29" t="s">
        <v>8</v>
      </c>
      <c r="AD423" s="29" t="s">
        <v>8</v>
      </c>
      <c r="AE423" s="29" t="s">
        <v>8</v>
      </c>
      <c r="AF423" s="29" t="s">
        <v>8</v>
      </c>
      <c r="AG423" s="29" t="s">
        <v>8</v>
      </c>
      <c r="AH423" s="29" t="s">
        <v>8</v>
      </c>
      <c r="AI423" s="29" t="s">
        <v>8</v>
      </c>
      <c r="AJ423" s="29" t="s">
        <v>8</v>
      </c>
      <c r="AK423" s="29">
        <v>0</v>
      </c>
      <c r="AL423" s="29" t="s">
        <v>3222</v>
      </c>
      <c r="AM423" s="29" t="s">
        <v>7591</v>
      </c>
      <c r="AN423" s="29" t="s">
        <v>7592</v>
      </c>
      <c r="AO423" s="29" t="s">
        <v>7593</v>
      </c>
      <c r="AP423" s="29" t="s">
        <v>7594</v>
      </c>
    </row>
    <row r="424" spans="1:42" s="29" customFormat="1" x14ac:dyDescent="0.25">
      <c r="A424" s="29" t="s">
        <v>7595</v>
      </c>
      <c r="B424" s="29">
        <v>310410928944346</v>
      </c>
      <c r="C424" s="29">
        <v>8.9014103279289401E+19</v>
      </c>
      <c r="D424" s="29">
        <v>353118081565833</v>
      </c>
      <c r="E424" s="29">
        <v>3</v>
      </c>
      <c r="F424" s="29">
        <v>1373</v>
      </c>
      <c r="G424" s="29">
        <v>1373</v>
      </c>
      <c r="H424" s="29" t="s">
        <v>7596</v>
      </c>
      <c r="I424" s="29" t="s">
        <v>7597</v>
      </c>
      <c r="J424" s="29" t="s">
        <v>7598</v>
      </c>
      <c r="K424" s="29" t="s">
        <v>8</v>
      </c>
      <c r="L424" s="29" t="s">
        <v>8</v>
      </c>
      <c r="M424" s="29" t="s">
        <v>8</v>
      </c>
      <c r="N424" s="29">
        <v>7</v>
      </c>
      <c r="O424" s="29">
        <v>100</v>
      </c>
      <c r="P424" s="29">
        <v>700</v>
      </c>
      <c r="Q424" s="29">
        <v>3</v>
      </c>
      <c r="R424" s="29">
        <v>49</v>
      </c>
      <c r="S424" s="29">
        <v>23</v>
      </c>
      <c r="T424" s="29" t="s">
        <v>19605</v>
      </c>
      <c r="U424" s="29">
        <v>7</v>
      </c>
      <c r="V424" s="29">
        <v>10</v>
      </c>
      <c r="W424" s="29">
        <v>70</v>
      </c>
      <c r="X424" s="29">
        <v>3</v>
      </c>
      <c r="Y424" s="29">
        <v>35</v>
      </c>
      <c r="Z424" s="29">
        <v>5</v>
      </c>
      <c r="AA424" s="29" t="s">
        <v>19590</v>
      </c>
      <c r="AB424" s="29">
        <v>0</v>
      </c>
      <c r="AC424" s="29" t="s">
        <v>8</v>
      </c>
      <c r="AD424" s="29" t="s">
        <v>8</v>
      </c>
      <c r="AE424" s="29" t="s">
        <v>8</v>
      </c>
      <c r="AF424" s="29" t="s">
        <v>8</v>
      </c>
      <c r="AG424" s="29" t="s">
        <v>8</v>
      </c>
      <c r="AH424" s="29" t="s">
        <v>8</v>
      </c>
      <c r="AI424" s="29" t="s">
        <v>8</v>
      </c>
      <c r="AJ424" s="29" t="s">
        <v>8</v>
      </c>
      <c r="AK424" s="29">
        <v>0</v>
      </c>
      <c r="AL424" s="29" t="s">
        <v>3222</v>
      </c>
      <c r="AM424" s="29" t="s">
        <v>7599</v>
      </c>
      <c r="AN424" s="29" t="s">
        <v>7600</v>
      </c>
      <c r="AO424" s="29" t="s">
        <v>7601</v>
      </c>
      <c r="AP424" s="29" t="s">
        <v>7602</v>
      </c>
    </row>
    <row r="425" spans="1:42" s="29" customFormat="1" x14ac:dyDescent="0.25">
      <c r="A425" s="29" t="s">
        <v>7603</v>
      </c>
      <c r="B425" s="29">
        <v>310410928944346</v>
      </c>
      <c r="C425" s="29">
        <v>8.9014103279289401E+19</v>
      </c>
      <c r="D425" s="29">
        <v>353118081565833</v>
      </c>
      <c r="E425" s="29">
        <v>3</v>
      </c>
      <c r="F425" s="29">
        <v>1401</v>
      </c>
      <c r="G425" s="29">
        <v>1401</v>
      </c>
      <c r="H425" s="29" t="s">
        <v>7604</v>
      </c>
      <c r="I425" s="29" t="s">
        <v>7605</v>
      </c>
      <c r="J425" s="29" t="s">
        <v>7606</v>
      </c>
      <c r="K425" s="29" t="s">
        <v>8</v>
      </c>
      <c r="L425" s="29" t="s">
        <v>8</v>
      </c>
      <c r="M425" s="29" t="s">
        <v>8</v>
      </c>
      <c r="N425" s="29">
        <v>7</v>
      </c>
      <c r="O425" s="29">
        <v>100</v>
      </c>
      <c r="P425" s="29">
        <v>700</v>
      </c>
      <c r="Q425" s="29">
        <v>1</v>
      </c>
      <c r="R425" s="29" t="s">
        <v>8</v>
      </c>
      <c r="S425" s="29" t="s">
        <v>8</v>
      </c>
      <c r="T425" s="29" t="s">
        <v>8</v>
      </c>
      <c r="U425" s="29">
        <v>7</v>
      </c>
      <c r="V425" s="29">
        <v>10</v>
      </c>
      <c r="W425" s="29">
        <v>70</v>
      </c>
      <c r="X425" s="29">
        <v>3</v>
      </c>
      <c r="Y425" s="29">
        <v>49</v>
      </c>
      <c r="Z425" s="29">
        <v>10</v>
      </c>
      <c r="AA425" s="29" t="s">
        <v>19763</v>
      </c>
      <c r="AB425" s="29">
        <v>0</v>
      </c>
      <c r="AC425" s="29" t="s">
        <v>8</v>
      </c>
      <c r="AD425" s="29" t="s">
        <v>8</v>
      </c>
      <c r="AE425" s="29" t="s">
        <v>8</v>
      </c>
      <c r="AF425" s="29" t="s">
        <v>8</v>
      </c>
      <c r="AG425" s="29" t="s">
        <v>8</v>
      </c>
      <c r="AH425" s="29" t="s">
        <v>8</v>
      </c>
      <c r="AI425" s="29" t="s">
        <v>8</v>
      </c>
      <c r="AJ425" s="29" t="s">
        <v>8</v>
      </c>
      <c r="AK425" s="29">
        <v>0</v>
      </c>
      <c r="AL425" s="29" t="s">
        <v>3222</v>
      </c>
      <c r="AM425" s="29" t="s">
        <v>7607</v>
      </c>
      <c r="AN425" s="29" t="s">
        <v>7608</v>
      </c>
      <c r="AO425" s="29" t="s">
        <v>7609</v>
      </c>
      <c r="AP425" s="29" t="s">
        <v>7610</v>
      </c>
    </row>
    <row r="426" spans="1:42" s="29" customFormat="1" x14ac:dyDescent="0.25">
      <c r="A426" s="29" t="s">
        <v>7611</v>
      </c>
      <c r="B426" s="29">
        <v>310410928944346</v>
      </c>
      <c r="C426" s="29">
        <v>8.9014103279289401E+19</v>
      </c>
      <c r="D426" s="29">
        <v>353118081565833</v>
      </c>
      <c r="E426" s="29">
        <v>3</v>
      </c>
      <c r="F426" s="29">
        <v>1402</v>
      </c>
      <c r="G426" s="29">
        <v>1402</v>
      </c>
      <c r="H426" s="29" t="s">
        <v>7612</v>
      </c>
      <c r="I426" s="29" t="s">
        <v>7613</v>
      </c>
      <c r="J426" s="29" t="s">
        <v>7614</v>
      </c>
      <c r="K426" s="29" t="s">
        <v>8</v>
      </c>
      <c r="L426" s="29" t="s">
        <v>8</v>
      </c>
      <c r="M426" s="29" t="s">
        <v>8</v>
      </c>
      <c r="N426" s="29">
        <v>7</v>
      </c>
      <c r="O426" s="29">
        <v>100</v>
      </c>
      <c r="P426" s="29">
        <v>700</v>
      </c>
      <c r="Q426" s="29">
        <v>1</v>
      </c>
      <c r="R426" s="29" t="s">
        <v>8</v>
      </c>
      <c r="S426" s="29" t="s">
        <v>8</v>
      </c>
      <c r="T426" s="29" t="s">
        <v>8</v>
      </c>
      <c r="U426" s="29">
        <v>7</v>
      </c>
      <c r="V426" s="29">
        <v>10</v>
      </c>
      <c r="W426" s="29">
        <v>70</v>
      </c>
      <c r="X426" s="29">
        <v>3</v>
      </c>
      <c r="Y426" s="29">
        <v>49</v>
      </c>
      <c r="Z426" s="29">
        <v>47</v>
      </c>
      <c r="AA426" s="29" t="s">
        <v>19627</v>
      </c>
      <c r="AB426" s="29">
        <v>0</v>
      </c>
      <c r="AC426" s="29" t="s">
        <v>8</v>
      </c>
      <c r="AD426" s="29" t="s">
        <v>8</v>
      </c>
      <c r="AE426" s="29" t="s">
        <v>8</v>
      </c>
      <c r="AF426" s="29" t="s">
        <v>8</v>
      </c>
      <c r="AG426" s="29" t="s">
        <v>8</v>
      </c>
      <c r="AH426" s="29" t="s">
        <v>8</v>
      </c>
      <c r="AI426" s="29" t="s">
        <v>8</v>
      </c>
      <c r="AJ426" s="29" t="s">
        <v>8</v>
      </c>
      <c r="AK426" s="29">
        <v>0</v>
      </c>
      <c r="AL426" s="29" t="s">
        <v>3222</v>
      </c>
      <c r="AM426" s="29" t="s">
        <v>7615</v>
      </c>
      <c r="AN426" s="29" t="s">
        <v>7616</v>
      </c>
      <c r="AO426" s="29" t="s">
        <v>7617</v>
      </c>
      <c r="AP426" s="29" t="s">
        <v>7618</v>
      </c>
    </row>
    <row r="427" spans="1:42" s="29" customFormat="1" x14ac:dyDescent="0.25">
      <c r="A427" s="29" t="s">
        <v>7619</v>
      </c>
      <c r="B427" s="29">
        <v>310410928944346</v>
      </c>
      <c r="C427" s="29">
        <v>8.9014103279289401E+19</v>
      </c>
      <c r="D427" s="29">
        <v>353118081565833</v>
      </c>
      <c r="E427" s="29">
        <v>3</v>
      </c>
      <c r="F427" s="29">
        <v>1430</v>
      </c>
      <c r="G427" s="29">
        <v>1430</v>
      </c>
      <c r="H427" s="29" t="s">
        <v>7620</v>
      </c>
      <c r="I427" s="29" t="s">
        <v>7621</v>
      </c>
      <c r="J427" s="29" t="s">
        <v>7622</v>
      </c>
      <c r="K427" s="29" t="s">
        <v>8</v>
      </c>
      <c r="L427" s="29" t="s">
        <v>8</v>
      </c>
      <c r="M427" s="29" t="s">
        <v>8</v>
      </c>
      <c r="N427" s="29">
        <v>7</v>
      </c>
      <c r="O427" s="29">
        <v>100</v>
      </c>
      <c r="P427" s="29">
        <v>700</v>
      </c>
      <c r="Q427" s="29">
        <v>3</v>
      </c>
      <c r="R427" s="29">
        <v>49</v>
      </c>
      <c r="S427" s="29">
        <v>47</v>
      </c>
      <c r="T427" s="29" t="s">
        <v>19627</v>
      </c>
      <c r="U427" s="29">
        <v>7</v>
      </c>
      <c r="V427" s="29">
        <v>10</v>
      </c>
      <c r="W427" s="29">
        <v>70</v>
      </c>
      <c r="X427" s="29">
        <v>3</v>
      </c>
      <c r="Y427" s="29">
        <v>49</v>
      </c>
      <c r="Z427" s="29">
        <v>18</v>
      </c>
      <c r="AA427" s="29" t="s">
        <v>19719</v>
      </c>
      <c r="AB427" s="29">
        <v>0</v>
      </c>
      <c r="AC427" s="29" t="s">
        <v>8</v>
      </c>
      <c r="AD427" s="29" t="s">
        <v>8</v>
      </c>
      <c r="AE427" s="29" t="s">
        <v>8</v>
      </c>
      <c r="AF427" s="29" t="s">
        <v>8</v>
      </c>
      <c r="AG427" s="29" t="s">
        <v>8</v>
      </c>
      <c r="AH427" s="29" t="s">
        <v>8</v>
      </c>
      <c r="AI427" s="29" t="s">
        <v>8</v>
      </c>
      <c r="AJ427" s="29" t="s">
        <v>8</v>
      </c>
      <c r="AK427" s="29">
        <v>0</v>
      </c>
      <c r="AL427" s="29" t="s">
        <v>3222</v>
      </c>
      <c r="AM427" s="29" t="s">
        <v>7623</v>
      </c>
      <c r="AN427" s="29" t="s">
        <v>7624</v>
      </c>
      <c r="AO427" s="29" t="s">
        <v>7625</v>
      </c>
      <c r="AP427" s="29" t="s">
        <v>7626</v>
      </c>
    </row>
    <row r="428" spans="1:42" s="29" customFormat="1" x14ac:dyDescent="0.25">
      <c r="A428" s="29" t="s">
        <v>7627</v>
      </c>
      <c r="B428" s="29">
        <v>310410928944346</v>
      </c>
      <c r="C428" s="29">
        <v>8.9014103279289401E+19</v>
      </c>
      <c r="D428" s="29">
        <v>353118081565833</v>
      </c>
      <c r="E428" s="29">
        <v>3</v>
      </c>
      <c r="F428" s="29">
        <v>1431</v>
      </c>
      <c r="G428" s="29">
        <v>1431</v>
      </c>
      <c r="H428" s="29" t="s">
        <v>7628</v>
      </c>
      <c r="I428" s="29" t="s">
        <v>7629</v>
      </c>
      <c r="J428" s="29" t="s">
        <v>7630</v>
      </c>
      <c r="K428" s="29" t="s">
        <v>8</v>
      </c>
      <c r="L428" s="29" t="s">
        <v>8</v>
      </c>
      <c r="M428" s="29" t="s">
        <v>8</v>
      </c>
      <c r="N428" s="29">
        <v>7</v>
      </c>
      <c r="O428" s="29">
        <v>100</v>
      </c>
      <c r="P428" s="29">
        <v>700</v>
      </c>
      <c r="Q428" s="29">
        <v>3</v>
      </c>
      <c r="R428" s="29">
        <v>1</v>
      </c>
      <c r="S428" s="29">
        <v>0</v>
      </c>
      <c r="T428" s="29" t="s">
        <v>19161</v>
      </c>
      <c r="U428" s="29">
        <v>7</v>
      </c>
      <c r="V428" s="29">
        <v>10</v>
      </c>
      <c r="W428" s="29">
        <v>70</v>
      </c>
      <c r="X428" s="29">
        <v>3</v>
      </c>
      <c r="Y428" s="29">
        <v>0</v>
      </c>
      <c r="Z428" s="29">
        <v>0</v>
      </c>
      <c r="AA428" s="29" t="s">
        <v>19507</v>
      </c>
      <c r="AB428" s="29">
        <v>0</v>
      </c>
      <c r="AC428" s="29" t="s">
        <v>8</v>
      </c>
      <c r="AD428" s="29" t="s">
        <v>8</v>
      </c>
      <c r="AE428" s="29" t="s">
        <v>8</v>
      </c>
      <c r="AF428" s="29" t="s">
        <v>8</v>
      </c>
      <c r="AG428" s="29" t="s">
        <v>8</v>
      </c>
      <c r="AH428" s="29" t="s">
        <v>8</v>
      </c>
      <c r="AI428" s="29" t="s">
        <v>8</v>
      </c>
      <c r="AJ428" s="29" t="s">
        <v>8</v>
      </c>
      <c r="AK428" s="29">
        <v>0</v>
      </c>
      <c r="AL428" s="29" t="s">
        <v>3222</v>
      </c>
      <c r="AM428" s="29" t="s">
        <v>7631</v>
      </c>
      <c r="AN428" s="29" t="s">
        <v>7632</v>
      </c>
      <c r="AO428" s="29" t="s">
        <v>7633</v>
      </c>
      <c r="AP428" s="29" t="s">
        <v>7634</v>
      </c>
    </row>
    <row r="429" spans="1:42" s="29" customFormat="1" x14ac:dyDescent="0.25">
      <c r="A429" s="29" t="s">
        <v>7635</v>
      </c>
      <c r="B429" s="29">
        <v>310410928944346</v>
      </c>
      <c r="C429" s="29">
        <v>8.9014103279289401E+19</v>
      </c>
      <c r="D429" s="29">
        <v>353118081565833</v>
      </c>
      <c r="E429" s="29">
        <v>3</v>
      </c>
      <c r="F429" s="29">
        <v>1432</v>
      </c>
      <c r="G429" s="29">
        <v>1432</v>
      </c>
      <c r="H429" s="29" t="s">
        <v>7636</v>
      </c>
      <c r="I429" s="29" t="s">
        <v>7637</v>
      </c>
      <c r="J429" s="29" t="s">
        <v>7638</v>
      </c>
      <c r="K429" s="29" t="s">
        <v>8</v>
      </c>
      <c r="L429" s="29" t="s">
        <v>8</v>
      </c>
      <c r="M429" s="29" t="s">
        <v>8</v>
      </c>
      <c r="N429" s="29">
        <v>7</v>
      </c>
      <c r="O429" s="29">
        <v>100</v>
      </c>
      <c r="P429" s="29">
        <v>700</v>
      </c>
      <c r="Q429" s="29">
        <v>3</v>
      </c>
      <c r="R429" s="29">
        <v>46</v>
      </c>
      <c r="S429" s="29">
        <v>33</v>
      </c>
      <c r="T429" s="29" t="s">
        <v>19862</v>
      </c>
      <c r="U429" s="29">
        <v>7</v>
      </c>
      <c r="V429" s="29">
        <v>10</v>
      </c>
      <c r="W429" s="29">
        <v>70</v>
      </c>
      <c r="X429" s="29">
        <v>3</v>
      </c>
      <c r="Y429" s="29">
        <v>22</v>
      </c>
      <c r="Z429" s="29">
        <v>2</v>
      </c>
      <c r="AA429" s="29" t="s">
        <v>19638</v>
      </c>
      <c r="AB429" s="29">
        <v>0</v>
      </c>
      <c r="AC429" s="29" t="s">
        <v>8</v>
      </c>
      <c r="AD429" s="29" t="s">
        <v>8</v>
      </c>
      <c r="AE429" s="29" t="s">
        <v>8</v>
      </c>
      <c r="AF429" s="29" t="s">
        <v>8</v>
      </c>
      <c r="AG429" s="29" t="s">
        <v>8</v>
      </c>
      <c r="AH429" s="29" t="s">
        <v>8</v>
      </c>
      <c r="AI429" s="29" t="s">
        <v>8</v>
      </c>
      <c r="AJ429" s="29" t="s">
        <v>8</v>
      </c>
      <c r="AK429" s="29">
        <v>0</v>
      </c>
      <c r="AL429" s="29" t="s">
        <v>3222</v>
      </c>
      <c r="AM429" s="29" t="s">
        <v>7639</v>
      </c>
      <c r="AN429" s="29" t="s">
        <v>7640</v>
      </c>
      <c r="AO429" s="29" t="s">
        <v>7641</v>
      </c>
      <c r="AP429" s="29" t="s">
        <v>7642</v>
      </c>
    </row>
    <row r="430" spans="1:42" s="29" customFormat="1" x14ac:dyDescent="0.25">
      <c r="A430" s="29" t="s">
        <v>7643</v>
      </c>
      <c r="B430" s="29">
        <v>310410928944346</v>
      </c>
      <c r="C430" s="29">
        <v>8.9014103279289401E+19</v>
      </c>
      <c r="D430" s="29">
        <v>353118081565833</v>
      </c>
      <c r="E430" s="29">
        <v>6</v>
      </c>
      <c r="F430" s="29">
        <v>1369</v>
      </c>
      <c r="G430" s="29">
        <v>1369</v>
      </c>
      <c r="H430" s="29" t="s">
        <v>7644</v>
      </c>
      <c r="I430" s="29" t="s">
        <v>7645</v>
      </c>
      <c r="J430" s="29" t="s">
        <v>7327</v>
      </c>
      <c r="K430" s="29" t="s">
        <v>8</v>
      </c>
      <c r="L430" s="29" t="s">
        <v>8</v>
      </c>
      <c r="M430" s="29" t="s">
        <v>8</v>
      </c>
      <c r="N430" s="29">
        <v>7</v>
      </c>
      <c r="O430" s="29">
        <v>10</v>
      </c>
      <c r="P430" s="29">
        <v>70</v>
      </c>
      <c r="Q430" s="29">
        <v>3</v>
      </c>
      <c r="R430" s="29">
        <v>0</v>
      </c>
      <c r="S430" s="29">
        <v>0</v>
      </c>
      <c r="T430" s="29" t="s">
        <v>19507</v>
      </c>
      <c r="U430" s="29">
        <v>6</v>
      </c>
      <c r="V430" s="29">
        <v>1</v>
      </c>
      <c r="W430" s="29">
        <v>6</v>
      </c>
      <c r="X430" s="29">
        <v>3</v>
      </c>
      <c r="Y430" s="29">
        <v>0</v>
      </c>
      <c r="Z430" s="29">
        <v>0</v>
      </c>
      <c r="AA430" s="29" t="s">
        <v>19507</v>
      </c>
      <c r="AB430" s="29">
        <v>0</v>
      </c>
      <c r="AC430" s="29" t="s">
        <v>8</v>
      </c>
      <c r="AD430" s="29" t="s">
        <v>8</v>
      </c>
      <c r="AE430" s="29" t="s">
        <v>8</v>
      </c>
      <c r="AF430" s="29" t="s">
        <v>8</v>
      </c>
      <c r="AG430" s="29" t="s">
        <v>8</v>
      </c>
      <c r="AH430" s="29" t="s">
        <v>8</v>
      </c>
      <c r="AI430" s="29" t="s">
        <v>8</v>
      </c>
      <c r="AJ430" s="29" t="s">
        <v>8</v>
      </c>
      <c r="AK430" s="29">
        <v>0</v>
      </c>
      <c r="AL430" s="29" t="s">
        <v>3222</v>
      </c>
      <c r="AM430" s="29" t="s">
        <v>7646</v>
      </c>
      <c r="AN430" s="29" t="s">
        <v>7647</v>
      </c>
      <c r="AO430" s="29" t="s">
        <v>7648</v>
      </c>
      <c r="AP430" s="29" t="s">
        <v>7649</v>
      </c>
    </row>
    <row r="431" spans="1:42" s="29" customFormat="1" x14ac:dyDescent="0.25">
      <c r="A431" s="29" t="s">
        <v>7650</v>
      </c>
      <c r="B431" s="29">
        <v>310410928944346</v>
      </c>
      <c r="C431" s="29">
        <v>8.9014103279289401E+19</v>
      </c>
      <c r="D431" s="29">
        <v>353118081565833</v>
      </c>
      <c r="E431" s="29">
        <v>6</v>
      </c>
      <c r="F431" s="29">
        <v>1370</v>
      </c>
      <c r="G431" s="29">
        <v>1370</v>
      </c>
      <c r="H431" s="29" t="s">
        <v>7651</v>
      </c>
      <c r="I431" s="29" t="s">
        <v>7652</v>
      </c>
      <c r="J431" s="29" t="s">
        <v>7653</v>
      </c>
      <c r="K431" s="29" t="s">
        <v>8</v>
      </c>
      <c r="L431" s="29" t="s">
        <v>8</v>
      </c>
      <c r="M431" s="29" t="s">
        <v>8</v>
      </c>
      <c r="N431" s="29">
        <v>7</v>
      </c>
      <c r="O431" s="29">
        <v>10</v>
      </c>
      <c r="P431" s="29">
        <v>70</v>
      </c>
      <c r="Q431" s="29">
        <v>3</v>
      </c>
      <c r="R431" s="29">
        <v>0</v>
      </c>
      <c r="S431" s="29">
        <v>0</v>
      </c>
      <c r="T431" s="29" t="s">
        <v>19507</v>
      </c>
      <c r="U431" s="29">
        <v>6</v>
      </c>
      <c r="V431" s="29">
        <v>1</v>
      </c>
      <c r="W431" s="29">
        <v>6</v>
      </c>
      <c r="X431" s="29">
        <v>3</v>
      </c>
      <c r="Y431" s="29">
        <v>0</v>
      </c>
      <c r="Z431" s="29">
        <v>0</v>
      </c>
      <c r="AA431" s="29" t="s">
        <v>19507</v>
      </c>
      <c r="AB431" s="29">
        <v>0</v>
      </c>
      <c r="AC431" s="29" t="s">
        <v>8</v>
      </c>
      <c r="AD431" s="29" t="s">
        <v>8</v>
      </c>
      <c r="AE431" s="29" t="s">
        <v>8</v>
      </c>
      <c r="AF431" s="29" t="s">
        <v>8</v>
      </c>
      <c r="AG431" s="29" t="s">
        <v>8</v>
      </c>
      <c r="AH431" s="29" t="s">
        <v>8</v>
      </c>
      <c r="AI431" s="29" t="s">
        <v>8</v>
      </c>
      <c r="AJ431" s="29" t="s">
        <v>8</v>
      </c>
      <c r="AK431" s="29">
        <v>0</v>
      </c>
      <c r="AL431" s="29" t="s">
        <v>3222</v>
      </c>
      <c r="AM431" s="29" t="s">
        <v>7654</v>
      </c>
      <c r="AN431" s="29" t="s">
        <v>7655</v>
      </c>
      <c r="AO431" s="29" t="s">
        <v>7656</v>
      </c>
      <c r="AP431" s="29" t="s">
        <v>7657</v>
      </c>
    </row>
    <row r="432" spans="1:42" s="29" customFormat="1" x14ac:dyDescent="0.25">
      <c r="A432" s="29" t="s">
        <v>7658</v>
      </c>
      <c r="B432" s="29">
        <v>310410928944346</v>
      </c>
      <c r="C432" s="29">
        <v>8.9014103279289401E+19</v>
      </c>
      <c r="D432" s="29">
        <v>353118081565833</v>
      </c>
      <c r="E432" s="29">
        <v>6</v>
      </c>
      <c r="F432" s="29">
        <v>1371</v>
      </c>
      <c r="G432" s="29">
        <v>1371</v>
      </c>
      <c r="H432" s="29" t="s">
        <v>7659</v>
      </c>
      <c r="I432" s="29" t="s">
        <v>7660</v>
      </c>
      <c r="J432" s="29" t="s">
        <v>7661</v>
      </c>
      <c r="K432" s="29" t="s">
        <v>8</v>
      </c>
      <c r="L432" s="29" t="s">
        <v>8</v>
      </c>
      <c r="M432" s="29" t="s">
        <v>8</v>
      </c>
      <c r="N432" s="29">
        <v>7</v>
      </c>
      <c r="O432" s="29">
        <v>10</v>
      </c>
      <c r="P432" s="29">
        <v>70</v>
      </c>
      <c r="Q432" s="29">
        <v>3</v>
      </c>
      <c r="R432" s="29">
        <v>0</v>
      </c>
      <c r="S432" s="29">
        <v>0</v>
      </c>
      <c r="T432" s="29" t="s">
        <v>19507</v>
      </c>
      <c r="U432" s="29">
        <v>6</v>
      </c>
      <c r="V432" s="29">
        <v>1</v>
      </c>
      <c r="W432" s="29">
        <v>6</v>
      </c>
      <c r="X432" s="29">
        <v>3</v>
      </c>
      <c r="Y432" s="29">
        <v>0</v>
      </c>
      <c r="Z432" s="29">
        <v>0</v>
      </c>
      <c r="AA432" s="29" t="s">
        <v>19507</v>
      </c>
      <c r="AB432" s="29">
        <v>0</v>
      </c>
      <c r="AC432" s="29" t="s">
        <v>8</v>
      </c>
      <c r="AD432" s="29" t="s">
        <v>8</v>
      </c>
      <c r="AE432" s="29" t="s">
        <v>8</v>
      </c>
      <c r="AF432" s="29" t="s">
        <v>8</v>
      </c>
      <c r="AG432" s="29" t="s">
        <v>8</v>
      </c>
      <c r="AH432" s="29" t="s">
        <v>8</v>
      </c>
      <c r="AI432" s="29" t="s">
        <v>8</v>
      </c>
      <c r="AJ432" s="29" t="s">
        <v>8</v>
      </c>
      <c r="AK432" s="29">
        <v>0</v>
      </c>
      <c r="AL432" s="29" t="s">
        <v>3222</v>
      </c>
      <c r="AM432" s="29" t="s">
        <v>7662</v>
      </c>
      <c r="AN432" s="29" t="s">
        <v>7663</v>
      </c>
      <c r="AO432" s="29" t="s">
        <v>7664</v>
      </c>
      <c r="AP432" s="29" t="s">
        <v>7665</v>
      </c>
    </row>
    <row r="433" spans="1:42" s="29" customFormat="1" x14ac:dyDescent="0.25">
      <c r="A433" s="29" t="s">
        <v>7666</v>
      </c>
      <c r="B433" s="29">
        <v>310410928944346</v>
      </c>
      <c r="C433" s="29">
        <v>8.9014103279289401E+19</v>
      </c>
      <c r="D433" s="29">
        <v>353118081565833</v>
      </c>
      <c r="E433" s="29">
        <v>6</v>
      </c>
      <c r="F433" s="29">
        <v>1403</v>
      </c>
      <c r="G433" s="29">
        <v>1403</v>
      </c>
      <c r="H433" s="29" t="s">
        <v>7667</v>
      </c>
      <c r="I433" s="29" t="s">
        <v>7668</v>
      </c>
      <c r="J433" s="29" t="s">
        <v>7669</v>
      </c>
      <c r="K433" s="29" t="s">
        <v>8</v>
      </c>
      <c r="L433" s="29" t="s">
        <v>8</v>
      </c>
      <c r="M433" s="29" t="s">
        <v>8</v>
      </c>
      <c r="N433" s="29">
        <v>7</v>
      </c>
      <c r="O433" s="29">
        <v>10</v>
      </c>
      <c r="P433" s="29">
        <v>70</v>
      </c>
      <c r="Q433" s="29">
        <v>3</v>
      </c>
      <c r="R433" s="29">
        <v>1</v>
      </c>
      <c r="S433" s="29">
        <v>0</v>
      </c>
      <c r="T433" s="29" t="s">
        <v>19161</v>
      </c>
      <c r="U433" s="29">
        <v>6</v>
      </c>
      <c r="V433" s="29">
        <v>1</v>
      </c>
      <c r="W433" s="29">
        <v>6</v>
      </c>
      <c r="X433" s="29">
        <v>3</v>
      </c>
      <c r="Y433" s="29">
        <v>0</v>
      </c>
      <c r="Z433" s="29">
        <v>0</v>
      </c>
      <c r="AA433" s="29" t="s">
        <v>19507</v>
      </c>
      <c r="AB433" s="29">
        <v>0</v>
      </c>
      <c r="AC433" s="29" t="s">
        <v>8</v>
      </c>
      <c r="AD433" s="29" t="s">
        <v>8</v>
      </c>
      <c r="AE433" s="29" t="s">
        <v>8</v>
      </c>
      <c r="AF433" s="29" t="s">
        <v>8</v>
      </c>
      <c r="AG433" s="29" t="s">
        <v>8</v>
      </c>
      <c r="AH433" s="29" t="s">
        <v>8</v>
      </c>
      <c r="AI433" s="29" t="s">
        <v>8</v>
      </c>
      <c r="AJ433" s="29" t="s">
        <v>8</v>
      </c>
      <c r="AK433" s="29">
        <v>0</v>
      </c>
      <c r="AL433" s="29" t="s">
        <v>3222</v>
      </c>
      <c r="AM433" s="29" t="s">
        <v>7670</v>
      </c>
      <c r="AN433" s="29" t="s">
        <v>7671</v>
      </c>
      <c r="AO433" s="29" t="s">
        <v>7672</v>
      </c>
      <c r="AP433" s="29" t="s">
        <v>7673</v>
      </c>
    </row>
    <row r="434" spans="1:42" s="29" customFormat="1" x14ac:dyDescent="0.25">
      <c r="A434" s="29" t="s">
        <v>7674</v>
      </c>
      <c r="B434" s="29">
        <v>310410928944346</v>
      </c>
      <c r="C434" s="29">
        <v>8.9014103279289401E+19</v>
      </c>
      <c r="D434" s="29">
        <v>353118081565833</v>
      </c>
      <c r="E434" s="29">
        <v>6</v>
      </c>
      <c r="F434" s="29">
        <v>1404</v>
      </c>
      <c r="G434" s="29">
        <v>1404</v>
      </c>
      <c r="H434" s="29" t="s">
        <v>7675</v>
      </c>
      <c r="I434" s="29" t="s">
        <v>7676</v>
      </c>
      <c r="J434" s="29" t="s">
        <v>7677</v>
      </c>
      <c r="K434" s="29" t="s">
        <v>8</v>
      </c>
      <c r="L434" s="29" t="s">
        <v>8</v>
      </c>
      <c r="M434" s="29" t="s">
        <v>8</v>
      </c>
      <c r="N434" s="29">
        <v>7</v>
      </c>
      <c r="O434" s="29">
        <v>10</v>
      </c>
      <c r="P434" s="29">
        <v>70</v>
      </c>
      <c r="Q434" s="29">
        <v>3</v>
      </c>
      <c r="R434" s="29">
        <v>23</v>
      </c>
      <c r="S434" s="29">
        <v>1</v>
      </c>
      <c r="T434" s="29" t="s">
        <v>19849</v>
      </c>
      <c r="U434" s="29">
        <v>6</v>
      </c>
      <c r="V434" s="29">
        <v>1</v>
      </c>
      <c r="W434" s="29">
        <v>6</v>
      </c>
      <c r="X434" s="29">
        <v>3</v>
      </c>
      <c r="Y434" s="29">
        <v>0</v>
      </c>
      <c r="Z434" s="29">
        <v>0</v>
      </c>
      <c r="AA434" s="29" t="s">
        <v>19507</v>
      </c>
      <c r="AB434" s="29">
        <v>0</v>
      </c>
      <c r="AC434" s="29" t="s">
        <v>8</v>
      </c>
      <c r="AD434" s="29" t="s">
        <v>8</v>
      </c>
      <c r="AE434" s="29" t="s">
        <v>8</v>
      </c>
      <c r="AF434" s="29" t="s">
        <v>8</v>
      </c>
      <c r="AG434" s="29" t="s">
        <v>8</v>
      </c>
      <c r="AH434" s="29" t="s">
        <v>8</v>
      </c>
      <c r="AI434" s="29" t="s">
        <v>8</v>
      </c>
      <c r="AJ434" s="29" t="s">
        <v>8</v>
      </c>
      <c r="AK434" s="29">
        <v>0</v>
      </c>
      <c r="AL434" s="29" t="s">
        <v>3222</v>
      </c>
      <c r="AM434" s="29" t="s">
        <v>7678</v>
      </c>
      <c r="AN434" s="29" t="s">
        <v>7679</v>
      </c>
      <c r="AO434" s="29" t="s">
        <v>7680</v>
      </c>
      <c r="AP434" s="29" t="s">
        <v>7681</v>
      </c>
    </row>
    <row r="435" spans="1:42" s="29" customFormat="1" x14ac:dyDescent="0.25">
      <c r="A435" s="29" t="s">
        <v>7682</v>
      </c>
      <c r="B435" s="29">
        <v>310410928944346</v>
      </c>
      <c r="C435" s="29">
        <v>8.9014103279289401E+19</v>
      </c>
      <c r="D435" s="29">
        <v>353118081565833</v>
      </c>
      <c r="E435" s="29">
        <v>6</v>
      </c>
      <c r="F435" s="29">
        <v>1405</v>
      </c>
      <c r="G435" s="29">
        <v>1405</v>
      </c>
      <c r="H435" s="29" t="s">
        <v>7683</v>
      </c>
      <c r="I435" s="29" t="s">
        <v>7684</v>
      </c>
      <c r="J435" s="29" t="s">
        <v>7685</v>
      </c>
      <c r="K435" s="29" t="s">
        <v>8</v>
      </c>
      <c r="L435" s="29" t="s">
        <v>8</v>
      </c>
      <c r="M435" s="29" t="s">
        <v>8</v>
      </c>
      <c r="N435" s="29">
        <v>7</v>
      </c>
      <c r="O435" s="29">
        <v>10</v>
      </c>
      <c r="P435" s="29">
        <v>70</v>
      </c>
      <c r="Q435" s="29">
        <v>3</v>
      </c>
      <c r="R435" s="29">
        <v>0</v>
      </c>
      <c r="S435" s="29">
        <v>0</v>
      </c>
      <c r="T435" s="29" t="s">
        <v>19507</v>
      </c>
      <c r="U435" s="29">
        <v>6</v>
      </c>
      <c r="V435" s="29">
        <v>1</v>
      </c>
      <c r="W435" s="29">
        <v>6</v>
      </c>
      <c r="X435" s="29">
        <v>3</v>
      </c>
      <c r="Y435" s="29">
        <v>0</v>
      </c>
      <c r="Z435" s="29">
        <v>0</v>
      </c>
      <c r="AA435" s="29" t="s">
        <v>19507</v>
      </c>
      <c r="AB435" s="29">
        <v>0</v>
      </c>
      <c r="AC435" s="29" t="s">
        <v>8</v>
      </c>
      <c r="AD435" s="29" t="s">
        <v>8</v>
      </c>
      <c r="AE435" s="29" t="s">
        <v>8</v>
      </c>
      <c r="AF435" s="29" t="s">
        <v>8</v>
      </c>
      <c r="AG435" s="29" t="s">
        <v>8</v>
      </c>
      <c r="AH435" s="29" t="s">
        <v>8</v>
      </c>
      <c r="AI435" s="29" t="s">
        <v>8</v>
      </c>
      <c r="AJ435" s="29" t="s">
        <v>8</v>
      </c>
      <c r="AK435" s="29">
        <v>0</v>
      </c>
      <c r="AL435" s="29" t="s">
        <v>3222</v>
      </c>
      <c r="AM435" s="29" t="s">
        <v>7686</v>
      </c>
      <c r="AN435" s="29" t="s">
        <v>7687</v>
      </c>
      <c r="AO435" s="29" t="s">
        <v>7688</v>
      </c>
      <c r="AP435" s="29" t="s">
        <v>7689</v>
      </c>
    </row>
    <row r="436" spans="1:42" s="29" customFormat="1" x14ac:dyDescent="0.25">
      <c r="A436" s="29" t="s">
        <v>7690</v>
      </c>
      <c r="B436" s="29">
        <v>310410941179965</v>
      </c>
      <c r="C436" s="29">
        <v>8.9014103279411708E+19</v>
      </c>
      <c r="D436" s="29">
        <v>353118083625148</v>
      </c>
      <c r="E436" s="29">
        <v>1</v>
      </c>
      <c r="F436" s="29">
        <v>1443</v>
      </c>
      <c r="G436" s="29">
        <v>1443</v>
      </c>
      <c r="H436" s="29" t="s">
        <v>7691</v>
      </c>
      <c r="I436" s="29" t="s">
        <v>7692</v>
      </c>
      <c r="J436" s="29" t="s">
        <v>7693</v>
      </c>
      <c r="K436" s="29" t="s">
        <v>8</v>
      </c>
      <c r="L436" s="29" t="s">
        <v>8</v>
      </c>
      <c r="M436" s="29" t="s">
        <v>8</v>
      </c>
      <c r="N436" s="29">
        <v>4</v>
      </c>
      <c r="O436" s="29">
        <v>1</v>
      </c>
      <c r="P436" s="29">
        <v>4</v>
      </c>
      <c r="Q436" s="29">
        <v>3</v>
      </c>
      <c r="R436" s="29">
        <v>49</v>
      </c>
      <c r="S436" s="29">
        <v>19</v>
      </c>
      <c r="T436" s="29" t="s">
        <v>19719</v>
      </c>
      <c r="U436" s="29">
        <v>3</v>
      </c>
      <c r="V436" s="29">
        <v>1</v>
      </c>
      <c r="W436" s="29">
        <v>3</v>
      </c>
      <c r="X436" s="29">
        <v>3</v>
      </c>
      <c r="Y436" s="29">
        <v>15</v>
      </c>
      <c r="Z436" s="29">
        <v>1</v>
      </c>
      <c r="AA436" s="29" t="s">
        <v>19600</v>
      </c>
      <c r="AB436" s="29">
        <v>0</v>
      </c>
      <c r="AC436" s="29" t="s">
        <v>8</v>
      </c>
      <c r="AD436" s="29" t="s">
        <v>8</v>
      </c>
      <c r="AE436" s="29" t="s">
        <v>8</v>
      </c>
      <c r="AF436" s="29" t="s">
        <v>8</v>
      </c>
      <c r="AG436" s="29" t="s">
        <v>8</v>
      </c>
      <c r="AH436" s="29" t="s">
        <v>8</v>
      </c>
      <c r="AI436" s="29" t="s">
        <v>8</v>
      </c>
      <c r="AJ436" s="29" t="s">
        <v>8</v>
      </c>
      <c r="AK436" s="29">
        <v>0</v>
      </c>
      <c r="AL436" s="29" t="s">
        <v>2000</v>
      </c>
      <c r="AM436" s="29" t="s">
        <v>7694</v>
      </c>
      <c r="AN436" s="29" t="s">
        <v>7695</v>
      </c>
      <c r="AO436" s="29" t="s">
        <v>7696</v>
      </c>
      <c r="AP436" s="29" t="s">
        <v>7689</v>
      </c>
    </row>
    <row r="437" spans="1:42" s="29" customFormat="1" x14ac:dyDescent="0.25">
      <c r="A437" s="29" t="s">
        <v>7697</v>
      </c>
      <c r="B437" s="29">
        <v>310410941179965</v>
      </c>
      <c r="C437" s="29">
        <v>8.9014103279411708E+19</v>
      </c>
      <c r="D437" s="29">
        <v>353118083625148</v>
      </c>
      <c r="E437" s="29">
        <v>1</v>
      </c>
      <c r="F437" s="29">
        <v>1442</v>
      </c>
      <c r="G437" s="29">
        <v>1442</v>
      </c>
      <c r="H437" s="29" t="s">
        <v>7698</v>
      </c>
      <c r="I437" s="29" t="s">
        <v>7699</v>
      </c>
      <c r="J437" s="29" t="s">
        <v>7700</v>
      </c>
      <c r="K437" s="29" t="s">
        <v>8</v>
      </c>
      <c r="L437" s="29" t="s">
        <v>8</v>
      </c>
      <c r="M437" s="29" t="s">
        <v>8</v>
      </c>
      <c r="N437" s="29">
        <v>4</v>
      </c>
      <c r="O437" s="29">
        <v>1</v>
      </c>
      <c r="P437" s="29">
        <v>4</v>
      </c>
      <c r="Q437" s="29">
        <v>3</v>
      </c>
      <c r="R437" s="29">
        <v>49</v>
      </c>
      <c r="S437" s="29">
        <v>17</v>
      </c>
      <c r="T437" s="29" t="s">
        <v>19686</v>
      </c>
      <c r="U437" s="29">
        <v>3</v>
      </c>
      <c r="V437" s="29">
        <v>1</v>
      </c>
      <c r="W437" s="29">
        <v>3</v>
      </c>
      <c r="X437" s="29">
        <v>3</v>
      </c>
      <c r="Y437" s="29">
        <v>20</v>
      </c>
      <c r="Z437" s="29">
        <v>1</v>
      </c>
      <c r="AA437" s="29" t="s">
        <v>19585</v>
      </c>
      <c r="AB437" s="29">
        <v>0</v>
      </c>
      <c r="AC437" s="29" t="s">
        <v>8</v>
      </c>
      <c r="AD437" s="29" t="s">
        <v>8</v>
      </c>
      <c r="AE437" s="29" t="s">
        <v>8</v>
      </c>
      <c r="AF437" s="29" t="s">
        <v>8</v>
      </c>
      <c r="AG437" s="29" t="s">
        <v>8</v>
      </c>
      <c r="AH437" s="29" t="s">
        <v>8</v>
      </c>
      <c r="AI437" s="29" t="s">
        <v>8</v>
      </c>
      <c r="AJ437" s="29" t="s">
        <v>8</v>
      </c>
      <c r="AK437" s="29">
        <v>0</v>
      </c>
      <c r="AL437" s="29" t="s">
        <v>2000</v>
      </c>
      <c r="AM437" s="29" t="s">
        <v>7701</v>
      </c>
      <c r="AN437" s="29" t="s">
        <v>7702</v>
      </c>
      <c r="AO437" s="29" t="s">
        <v>7703</v>
      </c>
      <c r="AP437" s="29" t="s">
        <v>7704</v>
      </c>
    </row>
    <row r="438" spans="1:42" s="29" customFormat="1" x14ac:dyDescent="0.25">
      <c r="A438" s="29" t="s">
        <v>7705</v>
      </c>
      <c r="B438" s="29">
        <v>310410928944346</v>
      </c>
      <c r="C438" s="29">
        <v>8.9014103279289401E+19</v>
      </c>
      <c r="D438" s="29">
        <v>353118081565833</v>
      </c>
      <c r="E438" s="29">
        <v>6</v>
      </c>
      <c r="F438" s="29">
        <v>1425</v>
      </c>
      <c r="G438" s="29">
        <v>1425</v>
      </c>
      <c r="H438" s="29" t="s">
        <v>7706</v>
      </c>
      <c r="I438" s="29" t="s">
        <v>7707</v>
      </c>
      <c r="J438" s="29" t="s">
        <v>7708</v>
      </c>
      <c r="K438" s="29" t="s">
        <v>8</v>
      </c>
      <c r="L438" s="29" t="s">
        <v>8</v>
      </c>
      <c r="M438" s="29" t="s">
        <v>8</v>
      </c>
      <c r="N438" s="29">
        <v>7</v>
      </c>
      <c r="O438" s="29">
        <v>10</v>
      </c>
      <c r="P438" s="29">
        <v>70</v>
      </c>
      <c r="Q438" s="29">
        <v>3</v>
      </c>
      <c r="R438" s="29">
        <v>49</v>
      </c>
      <c r="S438" s="29">
        <v>16</v>
      </c>
      <c r="T438" s="29" t="s">
        <v>19745</v>
      </c>
      <c r="U438" s="29">
        <v>6</v>
      </c>
      <c r="V438" s="29">
        <v>1</v>
      </c>
      <c r="W438" s="29">
        <v>6</v>
      </c>
      <c r="X438" s="29">
        <v>3</v>
      </c>
      <c r="Y438" s="29">
        <v>1</v>
      </c>
      <c r="Z438" s="29">
        <v>0</v>
      </c>
      <c r="AA438" s="29" t="s">
        <v>19161</v>
      </c>
      <c r="AB438" s="29">
        <v>0</v>
      </c>
      <c r="AC438" s="29" t="s">
        <v>8</v>
      </c>
      <c r="AD438" s="29" t="s">
        <v>8</v>
      </c>
      <c r="AE438" s="29" t="s">
        <v>8</v>
      </c>
      <c r="AF438" s="29" t="s">
        <v>8</v>
      </c>
      <c r="AG438" s="29" t="s">
        <v>8</v>
      </c>
      <c r="AH438" s="29" t="s">
        <v>8</v>
      </c>
      <c r="AI438" s="29" t="s">
        <v>8</v>
      </c>
      <c r="AJ438" s="29" t="s">
        <v>8</v>
      </c>
      <c r="AK438" s="29">
        <v>0</v>
      </c>
      <c r="AL438" s="29" t="s">
        <v>3222</v>
      </c>
      <c r="AM438" s="29" t="s">
        <v>7709</v>
      </c>
      <c r="AN438" s="29" t="s">
        <v>7710</v>
      </c>
      <c r="AO438" s="29" t="s">
        <v>7711</v>
      </c>
      <c r="AP438" s="29" t="s">
        <v>7712</v>
      </c>
    </row>
    <row r="439" spans="1:42" s="29" customFormat="1" x14ac:dyDescent="0.25">
      <c r="A439" s="29" t="s">
        <v>7713</v>
      </c>
      <c r="B439" s="29">
        <v>310410941179965</v>
      </c>
      <c r="C439" s="29">
        <v>8.9014103279411708E+19</v>
      </c>
      <c r="D439" s="29">
        <v>353118083625148</v>
      </c>
      <c r="E439" s="29">
        <v>3</v>
      </c>
      <c r="F439" s="29">
        <v>1450</v>
      </c>
      <c r="G439" s="29">
        <v>1450</v>
      </c>
      <c r="H439" s="29" t="s">
        <v>7714</v>
      </c>
      <c r="I439" s="29" t="s">
        <v>7715</v>
      </c>
      <c r="J439" s="29" t="s">
        <v>7716</v>
      </c>
      <c r="K439" s="29" t="s">
        <v>8</v>
      </c>
      <c r="L439" s="29" t="s">
        <v>8</v>
      </c>
      <c r="M439" s="29" t="s">
        <v>8</v>
      </c>
      <c r="N439" s="29">
        <v>7</v>
      </c>
      <c r="O439" s="29">
        <v>100</v>
      </c>
      <c r="P439" s="29">
        <v>700</v>
      </c>
      <c r="Q439" s="29">
        <v>3</v>
      </c>
      <c r="R439" s="29">
        <v>1</v>
      </c>
      <c r="S439" s="29">
        <v>0</v>
      </c>
      <c r="T439" s="29" t="s">
        <v>19161</v>
      </c>
      <c r="U439" s="29">
        <v>7</v>
      </c>
      <c r="V439" s="29">
        <v>10</v>
      </c>
      <c r="W439" s="29">
        <v>70</v>
      </c>
      <c r="X439" s="29">
        <v>3</v>
      </c>
      <c r="Y439" s="29">
        <v>0</v>
      </c>
      <c r="Z439" s="29">
        <v>0</v>
      </c>
      <c r="AA439" s="29" t="s">
        <v>19507</v>
      </c>
      <c r="AB439" s="29">
        <v>0</v>
      </c>
      <c r="AC439" s="29" t="s">
        <v>8</v>
      </c>
      <c r="AD439" s="29" t="s">
        <v>8</v>
      </c>
      <c r="AE439" s="29" t="s">
        <v>8</v>
      </c>
      <c r="AF439" s="29" t="s">
        <v>8</v>
      </c>
      <c r="AG439" s="29" t="s">
        <v>8</v>
      </c>
      <c r="AH439" s="29" t="s">
        <v>8</v>
      </c>
      <c r="AI439" s="29" t="s">
        <v>8</v>
      </c>
      <c r="AJ439" s="29" t="s">
        <v>8</v>
      </c>
      <c r="AK439" s="29">
        <v>0</v>
      </c>
      <c r="AL439" s="29" t="s">
        <v>2000</v>
      </c>
      <c r="AM439" s="29" t="s">
        <v>7717</v>
      </c>
      <c r="AN439" s="29" t="s">
        <v>7718</v>
      </c>
      <c r="AO439" s="29" t="s">
        <v>7719</v>
      </c>
      <c r="AP439" s="29" t="s">
        <v>7712</v>
      </c>
    </row>
    <row r="440" spans="1:42" s="29" customFormat="1" x14ac:dyDescent="0.25">
      <c r="A440" s="29" t="s">
        <v>7720</v>
      </c>
      <c r="B440" s="29">
        <v>310410928944346</v>
      </c>
      <c r="C440" s="29">
        <v>8.9014103279289401E+19</v>
      </c>
      <c r="D440" s="29">
        <v>353118081565833</v>
      </c>
      <c r="E440" s="29">
        <v>6</v>
      </c>
      <c r="F440" s="29">
        <v>1426</v>
      </c>
      <c r="G440" s="29">
        <v>1426</v>
      </c>
      <c r="H440" s="29" t="s">
        <v>7721</v>
      </c>
      <c r="I440" s="29" t="s">
        <v>7722</v>
      </c>
      <c r="J440" s="29" t="s">
        <v>7723</v>
      </c>
      <c r="K440" s="29" t="s">
        <v>8</v>
      </c>
      <c r="L440" s="29" t="s">
        <v>8</v>
      </c>
      <c r="M440" s="29" t="s">
        <v>8</v>
      </c>
      <c r="N440" s="29">
        <v>7</v>
      </c>
      <c r="O440" s="29">
        <v>10</v>
      </c>
      <c r="P440" s="29">
        <v>70</v>
      </c>
      <c r="Q440" s="29">
        <v>3</v>
      </c>
      <c r="R440" s="29">
        <v>1</v>
      </c>
      <c r="S440" s="29">
        <v>0</v>
      </c>
      <c r="T440" s="29" t="s">
        <v>19161</v>
      </c>
      <c r="U440" s="29">
        <v>6</v>
      </c>
      <c r="V440" s="29">
        <v>1</v>
      </c>
      <c r="W440" s="29">
        <v>6</v>
      </c>
      <c r="X440" s="29">
        <v>3</v>
      </c>
      <c r="Y440" s="29">
        <v>0</v>
      </c>
      <c r="Z440" s="29">
        <v>0</v>
      </c>
      <c r="AA440" s="29" t="s">
        <v>19507</v>
      </c>
      <c r="AB440" s="29">
        <v>0</v>
      </c>
      <c r="AC440" s="29" t="s">
        <v>8</v>
      </c>
      <c r="AD440" s="29" t="s">
        <v>8</v>
      </c>
      <c r="AE440" s="29" t="s">
        <v>8</v>
      </c>
      <c r="AF440" s="29" t="s">
        <v>8</v>
      </c>
      <c r="AG440" s="29" t="s">
        <v>8</v>
      </c>
      <c r="AH440" s="29" t="s">
        <v>8</v>
      </c>
      <c r="AI440" s="29" t="s">
        <v>8</v>
      </c>
      <c r="AJ440" s="29" t="s">
        <v>8</v>
      </c>
      <c r="AK440" s="29">
        <v>0</v>
      </c>
      <c r="AL440" s="29" t="s">
        <v>3222</v>
      </c>
      <c r="AM440" s="29" t="s">
        <v>7724</v>
      </c>
      <c r="AN440" s="29" t="s">
        <v>7725</v>
      </c>
      <c r="AO440" s="29" t="s">
        <v>7726</v>
      </c>
      <c r="AP440" s="29" t="s">
        <v>7727</v>
      </c>
    </row>
    <row r="441" spans="1:42" s="29" customFormat="1" x14ac:dyDescent="0.25">
      <c r="A441" s="29" t="s">
        <v>7728</v>
      </c>
      <c r="B441" s="29">
        <v>310410941179965</v>
      </c>
      <c r="C441" s="29">
        <v>8.9014103279411708E+19</v>
      </c>
      <c r="D441" s="29">
        <v>353118083625148</v>
      </c>
      <c r="E441" s="29">
        <v>3</v>
      </c>
      <c r="F441" s="29">
        <v>1449</v>
      </c>
      <c r="G441" s="29">
        <v>1449</v>
      </c>
      <c r="H441" s="29" t="s">
        <v>7729</v>
      </c>
      <c r="I441" s="29" t="s">
        <v>7730</v>
      </c>
      <c r="J441" s="29" t="s">
        <v>7731</v>
      </c>
      <c r="K441" s="29" t="s">
        <v>8</v>
      </c>
      <c r="L441" s="29" t="s">
        <v>8</v>
      </c>
      <c r="M441" s="29" t="s">
        <v>8</v>
      </c>
      <c r="N441" s="29">
        <v>7</v>
      </c>
      <c r="O441" s="29">
        <v>100</v>
      </c>
      <c r="P441" s="29">
        <v>700</v>
      </c>
      <c r="Q441" s="29">
        <v>3</v>
      </c>
      <c r="R441" s="29">
        <v>0</v>
      </c>
      <c r="S441" s="29">
        <v>0</v>
      </c>
      <c r="T441" s="29" t="s">
        <v>19507</v>
      </c>
      <c r="U441" s="29">
        <v>7</v>
      </c>
      <c r="V441" s="29">
        <v>10</v>
      </c>
      <c r="W441" s="29">
        <v>70</v>
      </c>
      <c r="X441" s="29">
        <v>3</v>
      </c>
      <c r="Y441" s="29">
        <v>0</v>
      </c>
      <c r="Z441" s="29">
        <v>0</v>
      </c>
      <c r="AA441" s="29" t="s">
        <v>19507</v>
      </c>
      <c r="AB441" s="29">
        <v>0</v>
      </c>
      <c r="AC441" s="29" t="s">
        <v>8</v>
      </c>
      <c r="AD441" s="29" t="s">
        <v>8</v>
      </c>
      <c r="AE441" s="29" t="s">
        <v>8</v>
      </c>
      <c r="AF441" s="29" t="s">
        <v>8</v>
      </c>
      <c r="AG441" s="29" t="s">
        <v>8</v>
      </c>
      <c r="AH441" s="29" t="s">
        <v>8</v>
      </c>
      <c r="AI441" s="29" t="s">
        <v>8</v>
      </c>
      <c r="AJ441" s="29" t="s">
        <v>8</v>
      </c>
      <c r="AK441" s="29">
        <v>0</v>
      </c>
      <c r="AL441" s="29" t="s">
        <v>2000</v>
      </c>
      <c r="AM441" s="29" t="s">
        <v>7732</v>
      </c>
      <c r="AN441" s="29" t="s">
        <v>7733</v>
      </c>
      <c r="AO441" s="29" t="s">
        <v>7734</v>
      </c>
      <c r="AP441" s="29" t="s">
        <v>7727</v>
      </c>
    </row>
    <row r="442" spans="1:42" s="29" customFormat="1" x14ac:dyDescent="0.25">
      <c r="A442" s="29" t="s">
        <v>7735</v>
      </c>
      <c r="B442" s="29">
        <v>310410928944346</v>
      </c>
      <c r="C442" s="29">
        <v>8.9014103279289401E+19</v>
      </c>
      <c r="D442" s="29">
        <v>353118081565833</v>
      </c>
      <c r="E442" s="29">
        <v>6</v>
      </c>
      <c r="F442" s="29">
        <v>1466</v>
      </c>
      <c r="G442" s="29">
        <v>1466</v>
      </c>
      <c r="H442" s="29" t="s">
        <v>7736</v>
      </c>
      <c r="I442" s="29" t="s">
        <v>7737</v>
      </c>
      <c r="J442" s="29" t="s">
        <v>7738</v>
      </c>
      <c r="K442" s="29" t="s">
        <v>8</v>
      </c>
      <c r="L442" s="29" t="s">
        <v>8</v>
      </c>
      <c r="M442" s="29" t="s">
        <v>8</v>
      </c>
      <c r="N442" s="29">
        <v>7</v>
      </c>
      <c r="O442" s="29">
        <v>10</v>
      </c>
      <c r="P442" s="29">
        <v>70</v>
      </c>
      <c r="Q442" s="29">
        <v>3</v>
      </c>
      <c r="R442" s="29">
        <v>0</v>
      </c>
      <c r="S442" s="29">
        <v>0</v>
      </c>
      <c r="T442" s="29" t="s">
        <v>19507</v>
      </c>
      <c r="U442" s="29">
        <v>6</v>
      </c>
      <c r="V442" s="29">
        <v>1</v>
      </c>
      <c r="W442" s="29">
        <v>6</v>
      </c>
      <c r="X442" s="29">
        <v>3</v>
      </c>
      <c r="Y442" s="29">
        <v>0</v>
      </c>
      <c r="Z442" s="29">
        <v>0</v>
      </c>
      <c r="AA442" s="29" t="s">
        <v>19507</v>
      </c>
      <c r="AB442" s="29">
        <v>0</v>
      </c>
      <c r="AC442" s="29" t="s">
        <v>8</v>
      </c>
      <c r="AD442" s="29" t="s">
        <v>8</v>
      </c>
      <c r="AE442" s="29" t="s">
        <v>8</v>
      </c>
      <c r="AF442" s="29" t="s">
        <v>8</v>
      </c>
      <c r="AG442" s="29" t="s">
        <v>8</v>
      </c>
      <c r="AH442" s="29" t="s">
        <v>8</v>
      </c>
      <c r="AI442" s="29" t="s">
        <v>8</v>
      </c>
      <c r="AJ442" s="29" t="s">
        <v>8</v>
      </c>
      <c r="AK442" s="29">
        <v>0</v>
      </c>
      <c r="AL442" s="29" t="s">
        <v>3222</v>
      </c>
      <c r="AM442" s="29" t="s">
        <v>7739</v>
      </c>
      <c r="AN442" s="29" t="s">
        <v>7740</v>
      </c>
      <c r="AO442" s="29" t="s">
        <v>7741</v>
      </c>
      <c r="AP442" s="29" t="s">
        <v>7742</v>
      </c>
    </row>
    <row r="443" spans="1:42" s="29" customFormat="1" x14ac:dyDescent="0.25">
      <c r="A443" s="29" t="s">
        <v>7743</v>
      </c>
      <c r="B443" s="29">
        <v>310410941179965</v>
      </c>
      <c r="C443" s="29">
        <v>8.9014103279411708E+19</v>
      </c>
      <c r="D443" s="29">
        <v>353118083625148</v>
      </c>
      <c r="E443" s="29">
        <v>9</v>
      </c>
      <c r="F443" s="29">
        <v>1439</v>
      </c>
      <c r="G443" s="29">
        <v>1439</v>
      </c>
      <c r="H443" s="29" t="s">
        <v>7744</v>
      </c>
      <c r="I443" s="29" t="s">
        <v>7745</v>
      </c>
      <c r="J443" s="29" t="s">
        <v>7746</v>
      </c>
      <c r="K443" s="29" t="s">
        <v>8</v>
      </c>
      <c r="L443" s="29" t="s">
        <v>8</v>
      </c>
      <c r="M443" s="29" t="s">
        <v>8</v>
      </c>
      <c r="N443" s="29">
        <v>7</v>
      </c>
      <c r="O443" s="29">
        <v>100</v>
      </c>
      <c r="P443" s="29">
        <v>700</v>
      </c>
      <c r="Q443" s="29">
        <v>3</v>
      </c>
      <c r="R443" s="29">
        <v>0</v>
      </c>
      <c r="S443" s="29">
        <v>0</v>
      </c>
      <c r="T443" s="29" t="s">
        <v>19507</v>
      </c>
      <c r="U443" s="29">
        <v>7</v>
      </c>
      <c r="V443" s="29">
        <v>10</v>
      </c>
      <c r="W443" s="29">
        <v>70</v>
      </c>
      <c r="X443" s="29">
        <v>3</v>
      </c>
      <c r="Y443" s="29">
        <v>0</v>
      </c>
      <c r="Z443" s="29">
        <v>0</v>
      </c>
      <c r="AA443" s="29" t="s">
        <v>19507</v>
      </c>
      <c r="AB443" s="29">
        <v>0</v>
      </c>
      <c r="AC443" s="29" t="s">
        <v>8</v>
      </c>
      <c r="AD443" s="29" t="s">
        <v>8</v>
      </c>
      <c r="AE443" s="29" t="s">
        <v>8</v>
      </c>
      <c r="AF443" s="29" t="s">
        <v>8</v>
      </c>
      <c r="AG443" s="29" t="s">
        <v>8</v>
      </c>
      <c r="AH443" s="29" t="s">
        <v>8</v>
      </c>
      <c r="AI443" s="29" t="s">
        <v>8</v>
      </c>
      <c r="AJ443" s="29" t="s">
        <v>8</v>
      </c>
      <c r="AK443" s="29">
        <v>0</v>
      </c>
      <c r="AL443" s="29" t="s">
        <v>2000</v>
      </c>
      <c r="AM443" s="29" t="s">
        <v>7747</v>
      </c>
      <c r="AN443" s="29" t="s">
        <v>7748</v>
      </c>
      <c r="AO443" s="29" t="s">
        <v>7749</v>
      </c>
      <c r="AP443" s="29" t="s">
        <v>7750</v>
      </c>
    </row>
    <row r="444" spans="1:42" s="29" customFormat="1" x14ac:dyDescent="0.25">
      <c r="A444" s="29" t="s">
        <v>7751</v>
      </c>
      <c r="B444" s="29">
        <v>310410928944346</v>
      </c>
      <c r="C444" s="29">
        <v>8.9014103279289401E+19</v>
      </c>
      <c r="D444" s="29">
        <v>353118081565833</v>
      </c>
      <c r="E444" s="29">
        <v>6</v>
      </c>
      <c r="F444" s="29">
        <v>1467</v>
      </c>
      <c r="G444" s="29">
        <v>1467</v>
      </c>
      <c r="H444" s="29" t="s">
        <v>7752</v>
      </c>
      <c r="I444" s="29" t="s">
        <v>7753</v>
      </c>
      <c r="J444" s="29" t="s">
        <v>7754</v>
      </c>
      <c r="K444" s="29" t="s">
        <v>8</v>
      </c>
      <c r="L444" s="29" t="s">
        <v>8</v>
      </c>
      <c r="M444" s="29" t="s">
        <v>8</v>
      </c>
      <c r="N444" s="29">
        <v>7</v>
      </c>
      <c r="O444" s="29">
        <v>10</v>
      </c>
      <c r="P444" s="29">
        <v>70</v>
      </c>
      <c r="Q444" s="29">
        <v>3</v>
      </c>
      <c r="R444" s="29">
        <v>0</v>
      </c>
      <c r="S444" s="29">
        <v>0</v>
      </c>
      <c r="T444" s="29" t="s">
        <v>19507</v>
      </c>
      <c r="U444" s="29">
        <v>6</v>
      </c>
      <c r="V444" s="29">
        <v>1</v>
      </c>
      <c r="W444" s="29">
        <v>6</v>
      </c>
      <c r="X444" s="29">
        <v>3</v>
      </c>
      <c r="Y444" s="29">
        <v>0</v>
      </c>
      <c r="Z444" s="29">
        <v>0</v>
      </c>
      <c r="AA444" s="29" t="s">
        <v>19507</v>
      </c>
      <c r="AB444" s="29">
        <v>0</v>
      </c>
      <c r="AC444" s="29" t="s">
        <v>8</v>
      </c>
      <c r="AD444" s="29" t="s">
        <v>8</v>
      </c>
      <c r="AE444" s="29" t="s">
        <v>8</v>
      </c>
      <c r="AF444" s="29" t="s">
        <v>8</v>
      </c>
      <c r="AG444" s="29" t="s">
        <v>8</v>
      </c>
      <c r="AH444" s="29" t="s">
        <v>8</v>
      </c>
      <c r="AI444" s="29" t="s">
        <v>8</v>
      </c>
      <c r="AJ444" s="29" t="s">
        <v>8</v>
      </c>
      <c r="AK444" s="29">
        <v>0</v>
      </c>
      <c r="AL444" s="29" t="s">
        <v>3222</v>
      </c>
      <c r="AM444" s="29" t="s">
        <v>7755</v>
      </c>
      <c r="AN444" s="29" t="s">
        <v>7756</v>
      </c>
      <c r="AO444" s="29" t="s">
        <v>7757</v>
      </c>
      <c r="AP444" s="29" t="s">
        <v>7758</v>
      </c>
    </row>
    <row r="445" spans="1:42" s="29" customFormat="1" x14ac:dyDescent="0.25">
      <c r="A445" s="29" t="s">
        <v>7759</v>
      </c>
      <c r="B445" s="29">
        <v>310410941179965</v>
      </c>
      <c r="C445" s="29">
        <v>8.9014103279411708E+19</v>
      </c>
      <c r="D445" s="29">
        <v>353118083625148</v>
      </c>
      <c r="E445" s="29">
        <v>9</v>
      </c>
      <c r="F445" s="29">
        <v>1438</v>
      </c>
      <c r="G445" s="29">
        <v>1438</v>
      </c>
      <c r="H445" s="29" t="s">
        <v>7760</v>
      </c>
      <c r="I445" s="29" t="s">
        <v>7761</v>
      </c>
      <c r="J445" s="29" t="s">
        <v>7762</v>
      </c>
      <c r="K445" s="29" t="s">
        <v>8</v>
      </c>
      <c r="L445" s="29" t="s">
        <v>8</v>
      </c>
      <c r="M445" s="29" t="s">
        <v>8</v>
      </c>
      <c r="N445" s="29">
        <v>7</v>
      </c>
      <c r="O445" s="29">
        <v>100</v>
      </c>
      <c r="P445" s="29">
        <v>700</v>
      </c>
      <c r="Q445" s="29">
        <v>3</v>
      </c>
      <c r="R445" s="29">
        <v>0</v>
      </c>
      <c r="S445" s="29">
        <v>0</v>
      </c>
      <c r="T445" s="29" t="s">
        <v>19507</v>
      </c>
      <c r="U445" s="29">
        <v>7</v>
      </c>
      <c r="V445" s="29">
        <v>10</v>
      </c>
      <c r="W445" s="29">
        <v>70</v>
      </c>
      <c r="X445" s="29">
        <v>3</v>
      </c>
      <c r="Y445" s="29">
        <v>0</v>
      </c>
      <c r="Z445" s="29">
        <v>0</v>
      </c>
      <c r="AA445" s="29" t="s">
        <v>19507</v>
      </c>
      <c r="AB445" s="29">
        <v>0</v>
      </c>
      <c r="AC445" s="29" t="s">
        <v>8</v>
      </c>
      <c r="AD445" s="29" t="s">
        <v>8</v>
      </c>
      <c r="AE445" s="29" t="s">
        <v>8</v>
      </c>
      <c r="AF445" s="29" t="s">
        <v>8</v>
      </c>
      <c r="AG445" s="29" t="s">
        <v>8</v>
      </c>
      <c r="AH445" s="29" t="s">
        <v>8</v>
      </c>
      <c r="AI445" s="29" t="s">
        <v>8</v>
      </c>
      <c r="AJ445" s="29" t="s">
        <v>8</v>
      </c>
      <c r="AK445" s="29">
        <v>0</v>
      </c>
      <c r="AL445" s="29" t="s">
        <v>2000</v>
      </c>
      <c r="AM445" s="29" t="s">
        <v>7763</v>
      </c>
      <c r="AN445" s="29" t="s">
        <v>7764</v>
      </c>
      <c r="AO445" s="29" t="s">
        <v>7765</v>
      </c>
      <c r="AP445" s="29" t="s">
        <v>7766</v>
      </c>
    </row>
    <row r="446" spans="1:42" s="29" customFormat="1" x14ac:dyDescent="0.25">
      <c r="A446" s="29" t="s">
        <v>7767</v>
      </c>
      <c r="B446" s="29">
        <v>310410928944346</v>
      </c>
      <c r="C446" s="29">
        <v>8.9014103279289401E+19</v>
      </c>
      <c r="D446" s="29">
        <v>353118081565833</v>
      </c>
      <c r="E446" s="29">
        <v>6</v>
      </c>
      <c r="F446" s="29">
        <v>1468</v>
      </c>
      <c r="G446" s="29">
        <v>1468</v>
      </c>
      <c r="H446" s="29" t="s">
        <v>7768</v>
      </c>
      <c r="I446" s="29" t="s">
        <v>7769</v>
      </c>
      <c r="J446" s="29" t="s">
        <v>7770</v>
      </c>
      <c r="K446" s="29" t="s">
        <v>8</v>
      </c>
      <c r="L446" s="29" t="s">
        <v>8</v>
      </c>
      <c r="M446" s="29" t="s">
        <v>8</v>
      </c>
      <c r="N446" s="29">
        <v>7</v>
      </c>
      <c r="O446" s="29">
        <v>10</v>
      </c>
      <c r="P446" s="29">
        <v>70</v>
      </c>
      <c r="Q446" s="29">
        <v>3</v>
      </c>
      <c r="R446" s="29">
        <v>0</v>
      </c>
      <c r="S446" s="29">
        <v>0</v>
      </c>
      <c r="T446" s="29" t="s">
        <v>19507</v>
      </c>
      <c r="U446" s="29">
        <v>6</v>
      </c>
      <c r="V446" s="29">
        <v>1</v>
      </c>
      <c r="W446" s="29">
        <v>6</v>
      </c>
      <c r="X446" s="29">
        <v>3</v>
      </c>
      <c r="Y446" s="29">
        <v>0</v>
      </c>
      <c r="Z446" s="29">
        <v>0</v>
      </c>
      <c r="AA446" s="29" t="s">
        <v>19507</v>
      </c>
      <c r="AB446" s="29">
        <v>0</v>
      </c>
      <c r="AC446" s="29" t="s">
        <v>8</v>
      </c>
      <c r="AD446" s="29" t="s">
        <v>8</v>
      </c>
      <c r="AE446" s="29" t="s">
        <v>8</v>
      </c>
      <c r="AF446" s="29" t="s">
        <v>8</v>
      </c>
      <c r="AG446" s="29" t="s">
        <v>8</v>
      </c>
      <c r="AH446" s="29" t="s">
        <v>8</v>
      </c>
      <c r="AI446" s="29" t="s">
        <v>8</v>
      </c>
      <c r="AJ446" s="29" t="s">
        <v>8</v>
      </c>
      <c r="AK446" s="29">
        <v>0</v>
      </c>
      <c r="AL446" s="29" t="s">
        <v>3222</v>
      </c>
      <c r="AM446" s="29" t="s">
        <v>7771</v>
      </c>
      <c r="AN446" s="29" t="s">
        <v>7772</v>
      </c>
      <c r="AO446" s="29" t="s">
        <v>7773</v>
      </c>
      <c r="AP446" s="29" t="s">
        <v>7774</v>
      </c>
    </row>
    <row r="447" spans="1:42" s="29" customFormat="1" x14ac:dyDescent="0.25">
      <c r="A447" s="29" t="s">
        <v>7775</v>
      </c>
      <c r="B447" s="29">
        <v>310410941179965</v>
      </c>
      <c r="C447" s="29">
        <v>8.9014103279411708E+19</v>
      </c>
      <c r="D447" s="29">
        <v>353118083625148</v>
      </c>
      <c r="E447" s="29">
        <v>8</v>
      </c>
      <c r="F447" s="29">
        <v>1441</v>
      </c>
      <c r="G447" s="29">
        <v>1441</v>
      </c>
      <c r="H447" s="29" t="s">
        <v>7776</v>
      </c>
      <c r="I447" s="29" t="s">
        <v>7777</v>
      </c>
      <c r="J447" s="29" t="s">
        <v>7778</v>
      </c>
      <c r="K447" s="29" t="s">
        <v>8</v>
      </c>
      <c r="L447" s="29" t="s">
        <v>8</v>
      </c>
      <c r="M447" s="29" t="s">
        <v>8</v>
      </c>
      <c r="N447" s="29">
        <v>7</v>
      </c>
      <c r="O447" s="29">
        <v>100</v>
      </c>
      <c r="P447" s="29">
        <v>700</v>
      </c>
      <c r="Q447" s="29">
        <v>3</v>
      </c>
      <c r="R447" s="29">
        <v>0</v>
      </c>
      <c r="S447" s="29">
        <v>0</v>
      </c>
      <c r="T447" s="29" t="s">
        <v>19507</v>
      </c>
      <c r="U447" s="29">
        <v>7</v>
      </c>
      <c r="V447" s="29">
        <v>10</v>
      </c>
      <c r="W447" s="29">
        <v>70</v>
      </c>
      <c r="X447" s="29">
        <v>3</v>
      </c>
      <c r="Y447" s="29">
        <v>0</v>
      </c>
      <c r="Z447" s="29">
        <v>0</v>
      </c>
      <c r="AA447" s="29" t="s">
        <v>19507</v>
      </c>
      <c r="AB447" s="29">
        <v>0</v>
      </c>
      <c r="AC447" s="29" t="s">
        <v>8</v>
      </c>
      <c r="AD447" s="29" t="s">
        <v>8</v>
      </c>
      <c r="AE447" s="29" t="s">
        <v>8</v>
      </c>
      <c r="AF447" s="29" t="s">
        <v>8</v>
      </c>
      <c r="AG447" s="29" t="s">
        <v>8</v>
      </c>
      <c r="AH447" s="29" t="s">
        <v>8</v>
      </c>
      <c r="AI447" s="29" t="s">
        <v>8</v>
      </c>
      <c r="AJ447" s="29" t="s">
        <v>8</v>
      </c>
      <c r="AK447" s="29">
        <v>0</v>
      </c>
      <c r="AL447" s="29" t="s">
        <v>2000</v>
      </c>
      <c r="AM447" s="29" t="s">
        <v>7779</v>
      </c>
      <c r="AN447" s="29" t="s">
        <v>7780</v>
      </c>
      <c r="AO447" s="29" t="s">
        <v>7781</v>
      </c>
      <c r="AP447" s="29" t="s">
        <v>7782</v>
      </c>
    </row>
    <row r="448" spans="1:42" s="29" customFormat="1" x14ac:dyDescent="0.25">
      <c r="A448" s="29" t="s">
        <v>7783</v>
      </c>
      <c r="B448" s="29">
        <v>310410928944346</v>
      </c>
      <c r="C448" s="29">
        <v>8.9014103279289401E+19</v>
      </c>
      <c r="D448" s="29">
        <v>353118081565833</v>
      </c>
      <c r="E448" s="29">
        <v>6</v>
      </c>
      <c r="F448" s="29">
        <v>1491</v>
      </c>
      <c r="G448" s="29">
        <v>1491</v>
      </c>
      <c r="H448" s="29" t="s">
        <v>7784</v>
      </c>
      <c r="I448" s="29" t="s">
        <v>7785</v>
      </c>
      <c r="J448" s="29" t="s">
        <v>7786</v>
      </c>
      <c r="K448" s="29" t="s">
        <v>8</v>
      </c>
      <c r="L448" s="29" t="s">
        <v>8</v>
      </c>
      <c r="M448" s="29" t="s">
        <v>8</v>
      </c>
      <c r="N448" s="29">
        <v>7</v>
      </c>
      <c r="O448" s="29">
        <v>10</v>
      </c>
      <c r="P448" s="29">
        <v>70</v>
      </c>
      <c r="Q448" s="29">
        <v>3</v>
      </c>
      <c r="R448" s="29">
        <v>1</v>
      </c>
      <c r="S448" s="29">
        <v>0</v>
      </c>
      <c r="T448" s="29" t="s">
        <v>19161</v>
      </c>
      <c r="U448" s="29">
        <v>6</v>
      </c>
      <c r="V448" s="29">
        <v>1</v>
      </c>
      <c r="W448" s="29">
        <v>6</v>
      </c>
      <c r="X448" s="29">
        <v>3</v>
      </c>
      <c r="Y448" s="29">
        <v>0</v>
      </c>
      <c r="Z448" s="29">
        <v>0</v>
      </c>
      <c r="AA448" s="29" t="s">
        <v>19507</v>
      </c>
      <c r="AB448" s="29">
        <v>0</v>
      </c>
      <c r="AC448" s="29" t="s">
        <v>8</v>
      </c>
      <c r="AD448" s="29" t="s">
        <v>8</v>
      </c>
      <c r="AE448" s="29" t="s">
        <v>8</v>
      </c>
      <c r="AF448" s="29" t="s">
        <v>8</v>
      </c>
      <c r="AG448" s="29" t="s">
        <v>8</v>
      </c>
      <c r="AH448" s="29" t="s">
        <v>8</v>
      </c>
      <c r="AI448" s="29" t="s">
        <v>8</v>
      </c>
      <c r="AJ448" s="29" t="s">
        <v>8</v>
      </c>
      <c r="AK448" s="29">
        <v>0</v>
      </c>
      <c r="AL448" s="29" t="s">
        <v>3222</v>
      </c>
      <c r="AM448" s="29" t="s">
        <v>7787</v>
      </c>
      <c r="AN448" s="29" t="s">
        <v>7788</v>
      </c>
      <c r="AO448" s="29" t="s">
        <v>7789</v>
      </c>
      <c r="AP448" s="29" t="s">
        <v>7790</v>
      </c>
    </row>
    <row r="449" spans="1:42" s="29" customFormat="1" x14ac:dyDescent="0.25">
      <c r="A449" s="29" t="s">
        <v>7791</v>
      </c>
      <c r="B449" s="29">
        <v>310410941179965</v>
      </c>
      <c r="C449" s="29">
        <v>8.9014103279411708E+19</v>
      </c>
      <c r="D449" s="29">
        <v>353118083625148</v>
      </c>
      <c r="E449" s="29">
        <v>8</v>
      </c>
      <c r="F449" s="29">
        <v>1440</v>
      </c>
      <c r="G449" s="29">
        <v>1440</v>
      </c>
      <c r="H449" s="29" t="s">
        <v>7792</v>
      </c>
      <c r="I449" s="29" t="s">
        <v>7793</v>
      </c>
      <c r="J449" s="29" t="s">
        <v>7794</v>
      </c>
      <c r="K449" s="29" t="s">
        <v>8</v>
      </c>
      <c r="L449" s="29" t="s">
        <v>8</v>
      </c>
      <c r="M449" s="29" t="s">
        <v>8</v>
      </c>
      <c r="N449" s="29">
        <v>7</v>
      </c>
      <c r="O449" s="29">
        <v>100</v>
      </c>
      <c r="P449" s="29">
        <v>700</v>
      </c>
      <c r="Q449" s="29">
        <v>3</v>
      </c>
      <c r="R449" s="29">
        <v>1</v>
      </c>
      <c r="S449" s="29">
        <v>0</v>
      </c>
      <c r="T449" s="29" t="s">
        <v>19161</v>
      </c>
      <c r="U449" s="29">
        <v>7</v>
      </c>
      <c r="V449" s="29">
        <v>10</v>
      </c>
      <c r="W449" s="29">
        <v>70</v>
      </c>
      <c r="X449" s="29">
        <v>3</v>
      </c>
      <c r="Y449" s="29">
        <v>0</v>
      </c>
      <c r="Z449" s="29">
        <v>0</v>
      </c>
      <c r="AA449" s="29" t="s">
        <v>19507</v>
      </c>
      <c r="AB449" s="29">
        <v>0</v>
      </c>
      <c r="AC449" s="29" t="s">
        <v>8</v>
      </c>
      <c r="AD449" s="29" t="s">
        <v>8</v>
      </c>
      <c r="AE449" s="29" t="s">
        <v>8</v>
      </c>
      <c r="AF449" s="29" t="s">
        <v>8</v>
      </c>
      <c r="AG449" s="29" t="s">
        <v>8</v>
      </c>
      <c r="AH449" s="29" t="s">
        <v>8</v>
      </c>
      <c r="AI449" s="29" t="s">
        <v>8</v>
      </c>
      <c r="AJ449" s="29" t="s">
        <v>8</v>
      </c>
      <c r="AK449" s="29">
        <v>0</v>
      </c>
      <c r="AL449" s="29" t="s">
        <v>2000</v>
      </c>
      <c r="AM449" s="29" t="s">
        <v>7795</v>
      </c>
      <c r="AN449" s="29" t="s">
        <v>7796</v>
      </c>
      <c r="AO449" s="29" t="s">
        <v>7797</v>
      </c>
      <c r="AP449" s="29" t="s">
        <v>7798</v>
      </c>
    </row>
    <row r="450" spans="1:42" s="29" customFormat="1" x14ac:dyDescent="0.25">
      <c r="A450" s="29" t="s">
        <v>7799</v>
      </c>
      <c r="B450" s="29">
        <v>310410928944346</v>
      </c>
      <c r="C450" s="29">
        <v>8.9014103279289401E+19</v>
      </c>
      <c r="D450" s="29">
        <v>353118081565833</v>
      </c>
      <c r="E450" s="29">
        <v>6</v>
      </c>
      <c r="F450" s="29">
        <v>1493</v>
      </c>
      <c r="G450" s="29">
        <v>1493</v>
      </c>
      <c r="H450" s="29" t="s">
        <v>7800</v>
      </c>
      <c r="I450" s="29" t="s">
        <v>7801</v>
      </c>
      <c r="J450" s="29" t="s">
        <v>7802</v>
      </c>
      <c r="K450" s="29" t="s">
        <v>8</v>
      </c>
      <c r="L450" s="29" t="s">
        <v>8</v>
      </c>
      <c r="M450" s="29" t="s">
        <v>8</v>
      </c>
      <c r="N450" s="29">
        <v>7</v>
      </c>
      <c r="O450" s="29">
        <v>10</v>
      </c>
      <c r="P450" s="29">
        <v>70</v>
      </c>
      <c r="Q450" s="29">
        <v>3</v>
      </c>
      <c r="R450" s="29">
        <v>0</v>
      </c>
      <c r="S450" s="29">
        <v>0</v>
      </c>
      <c r="T450" s="29" t="s">
        <v>19507</v>
      </c>
      <c r="U450" s="29">
        <v>6</v>
      </c>
      <c r="V450" s="29">
        <v>1</v>
      </c>
      <c r="W450" s="29">
        <v>6</v>
      </c>
      <c r="X450" s="29">
        <v>3</v>
      </c>
      <c r="Y450" s="29">
        <v>0</v>
      </c>
      <c r="Z450" s="29">
        <v>0</v>
      </c>
      <c r="AA450" s="29" t="s">
        <v>19507</v>
      </c>
      <c r="AB450" s="29">
        <v>0</v>
      </c>
      <c r="AC450" s="29" t="s">
        <v>8</v>
      </c>
      <c r="AD450" s="29" t="s">
        <v>8</v>
      </c>
      <c r="AE450" s="29" t="s">
        <v>8</v>
      </c>
      <c r="AF450" s="29" t="s">
        <v>8</v>
      </c>
      <c r="AG450" s="29" t="s">
        <v>8</v>
      </c>
      <c r="AH450" s="29" t="s">
        <v>8</v>
      </c>
      <c r="AI450" s="29" t="s">
        <v>8</v>
      </c>
      <c r="AJ450" s="29" t="s">
        <v>8</v>
      </c>
      <c r="AK450" s="29">
        <v>0</v>
      </c>
      <c r="AL450" s="29" t="s">
        <v>3222</v>
      </c>
      <c r="AM450" s="29" t="s">
        <v>7803</v>
      </c>
      <c r="AN450" s="29" t="s">
        <v>7804</v>
      </c>
      <c r="AO450" s="29" t="s">
        <v>7805</v>
      </c>
      <c r="AP450" s="29" t="s">
        <v>7806</v>
      </c>
    </row>
    <row r="451" spans="1:42" s="29" customFormat="1" x14ac:dyDescent="0.25">
      <c r="A451" s="29" t="s">
        <v>7807</v>
      </c>
      <c r="B451" s="29">
        <v>310410941179965</v>
      </c>
      <c r="C451" s="29">
        <v>8.9014103279411708E+19</v>
      </c>
      <c r="D451" s="29">
        <v>353118083625148</v>
      </c>
      <c r="E451" s="29">
        <v>6</v>
      </c>
      <c r="F451" s="29">
        <v>1448</v>
      </c>
      <c r="G451" s="29">
        <v>1448</v>
      </c>
      <c r="H451" s="29" t="s">
        <v>7808</v>
      </c>
      <c r="I451" s="29" t="s">
        <v>7809</v>
      </c>
      <c r="J451" s="29" t="s">
        <v>7810</v>
      </c>
      <c r="K451" s="29" t="s">
        <v>8</v>
      </c>
      <c r="L451" s="29" t="s">
        <v>8</v>
      </c>
      <c r="M451" s="29" t="s">
        <v>8</v>
      </c>
      <c r="N451" s="29">
        <v>7</v>
      </c>
      <c r="O451" s="29">
        <v>10</v>
      </c>
      <c r="P451" s="29">
        <v>70</v>
      </c>
      <c r="Q451" s="29">
        <v>3</v>
      </c>
      <c r="R451" s="29">
        <v>0</v>
      </c>
      <c r="S451" s="29">
        <v>0</v>
      </c>
      <c r="T451" s="29" t="s">
        <v>19507</v>
      </c>
      <c r="U451" s="29">
        <v>6</v>
      </c>
      <c r="V451" s="29">
        <v>1</v>
      </c>
      <c r="W451" s="29">
        <v>6</v>
      </c>
      <c r="X451" s="29">
        <v>3</v>
      </c>
      <c r="Y451" s="29">
        <v>0</v>
      </c>
      <c r="Z451" s="29">
        <v>0</v>
      </c>
      <c r="AA451" s="29" t="s">
        <v>19507</v>
      </c>
      <c r="AB451" s="29">
        <v>0</v>
      </c>
      <c r="AC451" s="29" t="s">
        <v>8</v>
      </c>
      <c r="AD451" s="29" t="s">
        <v>8</v>
      </c>
      <c r="AE451" s="29" t="s">
        <v>8</v>
      </c>
      <c r="AF451" s="29" t="s">
        <v>8</v>
      </c>
      <c r="AG451" s="29" t="s">
        <v>8</v>
      </c>
      <c r="AH451" s="29" t="s">
        <v>8</v>
      </c>
      <c r="AI451" s="29" t="s">
        <v>8</v>
      </c>
      <c r="AJ451" s="29" t="s">
        <v>8</v>
      </c>
      <c r="AK451" s="29">
        <v>0</v>
      </c>
      <c r="AL451" s="29" t="s">
        <v>2000</v>
      </c>
      <c r="AM451" s="29" t="s">
        <v>7811</v>
      </c>
      <c r="AN451" s="29" t="s">
        <v>7812</v>
      </c>
      <c r="AO451" s="29" t="s">
        <v>7813</v>
      </c>
      <c r="AP451" s="29" t="s">
        <v>7814</v>
      </c>
    </row>
    <row r="452" spans="1:42" s="29" customFormat="1" x14ac:dyDescent="0.25">
      <c r="A452" s="29" t="s">
        <v>7815</v>
      </c>
      <c r="B452" s="29">
        <v>310410928944346</v>
      </c>
      <c r="C452" s="29">
        <v>8.9014103279289401E+19</v>
      </c>
      <c r="D452" s="29">
        <v>353118081565833</v>
      </c>
      <c r="E452" s="29">
        <v>6</v>
      </c>
      <c r="F452" s="29">
        <v>1492</v>
      </c>
      <c r="G452" s="29">
        <v>1492</v>
      </c>
      <c r="H452" s="29" t="s">
        <v>7816</v>
      </c>
      <c r="I452" s="29" t="s">
        <v>7817</v>
      </c>
      <c r="J452" s="29" t="s">
        <v>7818</v>
      </c>
      <c r="K452" s="29" t="s">
        <v>8</v>
      </c>
      <c r="L452" s="29" t="s">
        <v>8</v>
      </c>
      <c r="M452" s="29" t="s">
        <v>8</v>
      </c>
      <c r="N452" s="29">
        <v>7</v>
      </c>
      <c r="O452" s="29">
        <v>10</v>
      </c>
      <c r="P452" s="29">
        <v>70</v>
      </c>
      <c r="Q452" s="29">
        <v>3</v>
      </c>
      <c r="R452" s="29">
        <v>0</v>
      </c>
      <c r="S452" s="29">
        <v>0</v>
      </c>
      <c r="T452" s="29" t="s">
        <v>19507</v>
      </c>
      <c r="U452" s="29">
        <v>6</v>
      </c>
      <c r="V452" s="29">
        <v>1</v>
      </c>
      <c r="W452" s="29">
        <v>6</v>
      </c>
      <c r="X452" s="29">
        <v>3</v>
      </c>
      <c r="Y452" s="29">
        <v>0</v>
      </c>
      <c r="Z452" s="29">
        <v>0</v>
      </c>
      <c r="AA452" s="29" t="s">
        <v>19507</v>
      </c>
      <c r="AB452" s="29">
        <v>0</v>
      </c>
      <c r="AC452" s="29" t="s">
        <v>8</v>
      </c>
      <c r="AD452" s="29" t="s">
        <v>8</v>
      </c>
      <c r="AE452" s="29" t="s">
        <v>8</v>
      </c>
      <c r="AF452" s="29" t="s">
        <v>8</v>
      </c>
      <c r="AG452" s="29" t="s">
        <v>8</v>
      </c>
      <c r="AH452" s="29" t="s">
        <v>8</v>
      </c>
      <c r="AI452" s="29" t="s">
        <v>8</v>
      </c>
      <c r="AJ452" s="29" t="s">
        <v>8</v>
      </c>
      <c r="AK452" s="29">
        <v>0</v>
      </c>
      <c r="AL452" s="29" t="s">
        <v>3222</v>
      </c>
      <c r="AM452" s="29" t="s">
        <v>7819</v>
      </c>
      <c r="AN452" s="29" t="s">
        <v>7820</v>
      </c>
      <c r="AO452" s="29" t="s">
        <v>7821</v>
      </c>
      <c r="AP452" s="29" t="s">
        <v>7822</v>
      </c>
    </row>
    <row r="453" spans="1:42" s="29" customFormat="1" x14ac:dyDescent="0.25">
      <c r="A453" s="29" t="s">
        <v>7823</v>
      </c>
      <c r="B453" s="29">
        <v>310410941179965</v>
      </c>
      <c r="C453" s="29">
        <v>8.9014103279411708E+19</v>
      </c>
      <c r="D453" s="29">
        <v>353118083625148</v>
      </c>
      <c r="E453" s="29">
        <v>6</v>
      </c>
      <c r="F453" s="29">
        <v>1447</v>
      </c>
      <c r="G453" s="29">
        <v>1447</v>
      </c>
      <c r="H453" s="29" t="s">
        <v>7824</v>
      </c>
      <c r="I453" s="29" t="s">
        <v>7825</v>
      </c>
      <c r="J453" s="29" t="s">
        <v>7826</v>
      </c>
      <c r="K453" s="29" t="s">
        <v>8</v>
      </c>
      <c r="L453" s="29" t="s">
        <v>8</v>
      </c>
      <c r="M453" s="29" t="s">
        <v>8</v>
      </c>
      <c r="N453" s="29">
        <v>7</v>
      </c>
      <c r="O453" s="29">
        <v>10</v>
      </c>
      <c r="P453" s="29">
        <v>70</v>
      </c>
      <c r="Q453" s="29">
        <v>3</v>
      </c>
      <c r="R453" s="29">
        <v>0</v>
      </c>
      <c r="S453" s="29">
        <v>0</v>
      </c>
      <c r="T453" s="29" t="s">
        <v>19507</v>
      </c>
      <c r="U453" s="29">
        <v>6</v>
      </c>
      <c r="V453" s="29">
        <v>1</v>
      </c>
      <c r="W453" s="29">
        <v>6</v>
      </c>
      <c r="X453" s="29">
        <v>3</v>
      </c>
      <c r="Y453" s="29">
        <v>0</v>
      </c>
      <c r="Z453" s="29">
        <v>0</v>
      </c>
      <c r="AA453" s="29" t="s">
        <v>19507</v>
      </c>
      <c r="AB453" s="29">
        <v>0</v>
      </c>
      <c r="AC453" s="29" t="s">
        <v>8</v>
      </c>
      <c r="AD453" s="29" t="s">
        <v>8</v>
      </c>
      <c r="AE453" s="29" t="s">
        <v>8</v>
      </c>
      <c r="AF453" s="29" t="s">
        <v>8</v>
      </c>
      <c r="AG453" s="29" t="s">
        <v>8</v>
      </c>
      <c r="AH453" s="29" t="s">
        <v>8</v>
      </c>
      <c r="AI453" s="29" t="s">
        <v>8</v>
      </c>
      <c r="AJ453" s="29" t="s">
        <v>8</v>
      </c>
      <c r="AK453" s="29">
        <v>0</v>
      </c>
      <c r="AL453" s="29" t="s">
        <v>2000</v>
      </c>
      <c r="AM453" s="29" t="s">
        <v>7827</v>
      </c>
      <c r="AN453" s="29" t="s">
        <v>7828</v>
      </c>
      <c r="AO453" s="29" t="s">
        <v>7829</v>
      </c>
      <c r="AP453" s="29" t="s">
        <v>7830</v>
      </c>
    </row>
    <row r="454" spans="1:42" s="29" customFormat="1" x14ac:dyDescent="0.25">
      <c r="A454" s="29" t="s">
        <v>7831</v>
      </c>
      <c r="B454" s="29">
        <v>310410928944346</v>
      </c>
      <c r="C454" s="29">
        <v>8.9014103279289401E+19</v>
      </c>
      <c r="D454" s="29">
        <v>353118081565833</v>
      </c>
      <c r="E454" s="29">
        <v>6</v>
      </c>
      <c r="F454" s="29">
        <v>1509</v>
      </c>
      <c r="G454" s="29">
        <v>1509</v>
      </c>
      <c r="H454" s="29" t="s">
        <v>7832</v>
      </c>
      <c r="I454" s="29" t="s">
        <v>7833</v>
      </c>
      <c r="J454" s="29" t="s">
        <v>7834</v>
      </c>
      <c r="K454" s="29" t="s">
        <v>8</v>
      </c>
      <c r="L454" s="29" t="s">
        <v>8</v>
      </c>
      <c r="M454" s="29" t="s">
        <v>8</v>
      </c>
      <c r="N454" s="29">
        <v>7</v>
      </c>
      <c r="O454" s="29">
        <v>10</v>
      </c>
      <c r="P454" s="29">
        <v>70</v>
      </c>
      <c r="Q454" s="29">
        <v>3</v>
      </c>
      <c r="R454" s="29">
        <v>0</v>
      </c>
      <c r="S454" s="29">
        <v>0</v>
      </c>
      <c r="T454" s="29" t="s">
        <v>19507</v>
      </c>
      <c r="U454" s="29">
        <v>6</v>
      </c>
      <c r="V454" s="29">
        <v>1</v>
      </c>
      <c r="W454" s="29">
        <v>6</v>
      </c>
      <c r="X454" s="29">
        <v>3</v>
      </c>
      <c r="Y454" s="29">
        <v>0</v>
      </c>
      <c r="Z454" s="29">
        <v>0</v>
      </c>
      <c r="AA454" s="29" t="s">
        <v>19507</v>
      </c>
      <c r="AB454" s="29">
        <v>0</v>
      </c>
      <c r="AC454" s="29" t="s">
        <v>8</v>
      </c>
      <c r="AD454" s="29" t="s">
        <v>8</v>
      </c>
      <c r="AE454" s="29" t="s">
        <v>8</v>
      </c>
      <c r="AF454" s="29" t="s">
        <v>8</v>
      </c>
      <c r="AG454" s="29" t="s">
        <v>8</v>
      </c>
      <c r="AH454" s="29" t="s">
        <v>8</v>
      </c>
      <c r="AI454" s="29" t="s">
        <v>8</v>
      </c>
      <c r="AJ454" s="29" t="s">
        <v>8</v>
      </c>
      <c r="AK454" s="29">
        <v>0</v>
      </c>
      <c r="AL454" s="29" t="s">
        <v>3222</v>
      </c>
      <c r="AM454" s="29" t="s">
        <v>7835</v>
      </c>
      <c r="AN454" s="29" t="s">
        <v>7836</v>
      </c>
      <c r="AO454" s="29" t="s">
        <v>7837</v>
      </c>
      <c r="AP454" s="29" t="s">
        <v>7830</v>
      </c>
    </row>
    <row r="455" spans="1:42" s="29" customFormat="1" x14ac:dyDescent="0.25">
      <c r="A455" s="29" t="s">
        <v>7838</v>
      </c>
      <c r="B455" s="29">
        <v>310410941179965</v>
      </c>
      <c r="C455" s="29">
        <v>8.9014103279411708E+19</v>
      </c>
      <c r="D455" s="29">
        <v>353118083625148</v>
      </c>
      <c r="E455" s="29">
        <v>2</v>
      </c>
      <c r="F455" s="29">
        <v>1437</v>
      </c>
      <c r="G455" s="29">
        <v>1437</v>
      </c>
      <c r="H455" s="29" t="s">
        <v>7839</v>
      </c>
      <c r="I455" s="29" t="s">
        <v>7840</v>
      </c>
      <c r="J455" s="29" t="s">
        <v>7841</v>
      </c>
      <c r="K455" s="29" t="s">
        <v>19124</v>
      </c>
      <c r="L455" s="29" t="s">
        <v>8</v>
      </c>
      <c r="M455" s="29" t="s">
        <v>8</v>
      </c>
      <c r="N455" s="29">
        <v>7</v>
      </c>
      <c r="O455" s="29">
        <v>10</v>
      </c>
      <c r="P455" s="29">
        <v>70</v>
      </c>
      <c r="Q455" s="29">
        <v>3</v>
      </c>
      <c r="R455" s="29">
        <v>49</v>
      </c>
      <c r="S455" s="29">
        <v>24</v>
      </c>
      <c r="T455" s="29" t="s">
        <v>19528</v>
      </c>
      <c r="U455" s="29">
        <v>7</v>
      </c>
      <c r="V455" s="29">
        <v>1</v>
      </c>
      <c r="W455" s="29">
        <v>7</v>
      </c>
      <c r="X455" s="29">
        <v>3</v>
      </c>
      <c r="Y455" s="29">
        <v>19</v>
      </c>
      <c r="Z455" s="29">
        <v>3</v>
      </c>
      <c r="AA455" s="29" t="s">
        <v>19804</v>
      </c>
      <c r="AB455" s="29">
        <v>1</v>
      </c>
      <c r="AC455" s="29">
        <v>6</v>
      </c>
      <c r="AD455" s="29">
        <v>1</v>
      </c>
      <c r="AE455" s="29">
        <v>6</v>
      </c>
      <c r="AF455" s="29">
        <v>3</v>
      </c>
      <c r="AG455" s="29">
        <v>11</v>
      </c>
      <c r="AH455" s="29">
        <v>0</v>
      </c>
      <c r="AI455" s="29" t="s">
        <v>19551</v>
      </c>
      <c r="AJ455" s="29" t="s">
        <v>8</v>
      </c>
      <c r="AK455" s="29">
        <v>0</v>
      </c>
      <c r="AL455" s="29" t="s">
        <v>2000</v>
      </c>
      <c r="AM455" s="29" t="s">
        <v>7842</v>
      </c>
      <c r="AN455" s="29" t="s">
        <v>7843</v>
      </c>
      <c r="AO455" s="29" t="s">
        <v>7844</v>
      </c>
      <c r="AP455" s="29" t="s">
        <v>7845</v>
      </c>
    </row>
    <row r="456" spans="1:42" s="29" customFormat="1" x14ac:dyDescent="0.25">
      <c r="A456" s="29" t="s">
        <v>7846</v>
      </c>
      <c r="B456" s="29">
        <v>310410928944346</v>
      </c>
      <c r="C456" s="29">
        <v>8.9014103279289401E+19</v>
      </c>
      <c r="D456" s="29">
        <v>353118081565833</v>
      </c>
      <c r="E456" s="29">
        <v>6</v>
      </c>
      <c r="F456" s="29">
        <v>1508</v>
      </c>
      <c r="G456" s="29">
        <v>1508</v>
      </c>
      <c r="H456" s="29" t="s">
        <v>7847</v>
      </c>
      <c r="I456" s="29" t="s">
        <v>7848</v>
      </c>
      <c r="J456" s="29" t="s">
        <v>7849</v>
      </c>
      <c r="K456" s="29" t="s">
        <v>8</v>
      </c>
      <c r="L456" s="29" t="s">
        <v>8</v>
      </c>
      <c r="M456" s="29" t="s">
        <v>8</v>
      </c>
      <c r="N456" s="29">
        <v>7</v>
      </c>
      <c r="O456" s="29">
        <v>10</v>
      </c>
      <c r="P456" s="29">
        <v>70</v>
      </c>
      <c r="Q456" s="29">
        <v>3</v>
      </c>
      <c r="R456" s="29">
        <v>0</v>
      </c>
      <c r="S456" s="29">
        <v>0</v>
      </c>
      <c r="T456" s="29" t="s">
        <v>19507</v>
      </c>
      <c r="U456" s="29">
        <v>6</v>
      </c>
      <c r="V456" s="29">
        <v>1</v>
      </c>
      <c r="W456" s="29">
        <v>6</v>
      </c>
      <c r="X456" s="29">
        <v>3</v>
      </c>
      <c r="Y456" s="29">
        <v>0</v>
      </c>
      <c r="Z456" s="29">
        <v>0</v>
      </c>
      <c r="AA456" s="29" t="s">
        <v>19507</v>
      </c>
      <c r="AB456" s="29">
        <v>0</v>
      </c>
      <c r="AC456" s="29" t="s">
        <v>8</v>
      </c>
      <c r="AD456" s="29" t="s">
        <v>8</v>
      </c>
      <c r="AE456" s="29" t="s">
        <v>8</v>
      </c>
      <c r="AF456" s="29" t="s">
        <v>8</v>
      </c>
      <c r="AG456" s="29" t="s">
        <v>8</v>
      </c>
      <c r="AH456" s="29" t="s">
        <v>8</v>
      </c>
      <c r="AI456" s="29" t="s">
        <v>8</v>
      </c>
      <c r="AJ456" s="29" t="s">
        <v>8</v>
      </c>
      <c r="AK456" s="29">
        <v>0</v>
      </c>
      <c r="AL456" s="29" t="s">
        <v>3222</v>
      </c>
      <c r="AM456" s="29" t="s">
        <v>7850</v>
      </c>
      <c r="AN456" s="29" t="s">
        <v>7851</v>
      </c>
      <c r="AO456" s="29" t="s">
        <v>7852</v>
      </c>
      <c r="AP456" s="29" t="s">
        <v>7845</v>
      </c>
    </row>
    <row r="457" spans="1:42" s="29" customFormat="1" x14ac:dyDescent="0.25">
      <c r="A457" s="29" t="s">
        <v>7853</v>
      </c>
      <c r="B457" s="29">
        <v>310410941179965</v>
      </c>
      <c r="C457" s="29">
        <v>8.9014103279411708E+19</v>
      </c>
      <c r="D457" s="29">
        <v>353118083625148</v>
      </c>
      <c r="E457" s="29">
        <v>2</v>
      </c>
      <c r="F457" s="29">
        <v>1436</v>
      </c>
      <c r="G457" s="29">
        <v>1436</v>
      </c>
      <c r="H457" s="29" t="s">
        <v>7854</v>
      </c>
      <c r="I457" s="29" t="s">
        <v>7855</v>
      </c>
      <c r="J457" s="29" t="s">
        <v>7856</v>
      </c>
      <c r="K457" s="29" t="s">
        <v>19863</v>
      </c>
      <c r="L457" s="29" t="s">
        <v>8</v>
      </c>
      <c r="M457" s="29" t="s">
        <v>8</v>
      </c>
      <c r="N457" s="29">
        <v>7</v>
      </c>
      <c r="O457" s="29">
        <v>10</v>
      </c>
      <c r="P457" s="29">
        <v>70</v>
      </c>
      <c r="Q457" s="29">
        <v>3</v>
      </c>
      <c r="R457" s="29">
        <v>0</v>
      </c>
      <c r="S457" s="29">
        <v>0</v>
      </c>
      <c r="T457" s="29" t="s">
        <v>19507</v>
      </c>
      <c r="U457" s="29">
        <v>7</v>
      </c>
      <c r="V457" s="29">
        <v>1</v>
      </c>
      <c r="W457" s="29">
        <v>7</v>
      </c>
      <c r="X457" s="29">
        <v>3</v>
      </c>
      <c r="Y457" s="29">
        <v>0</v>
      </c>
      <c r="Z457" s="29">
        <v>0</v>
      </c>
      <c r="AA457" s="29" t="s">
        <v>19507</v>
      </c>
      <c r="AB457" s="29">
        <v>1</v>
      </c>
      <c r="AC457" s="29">
        <v>6</v>
      </c>
      <c r="AD457" s="29">
        <v>1</v>
      </c>
      <c r="AE457" s="29">
        <v>6</v>
      </c>
      <c r="AF457" s="29">
        <v>3</v>
      </c>
      <c r="AG457" s="29">
        <v>0</v>
      </c>
      <c r="AH457" s="29">
        <v>0</v>
      </c>
      <c r="AI457" s="29" t="s">
        <v>19507</v>
      </c>
      <c r="AJ457" s="29" t="s">
        <v>8</v>
      </c>
      <c r="AK457" s="29">
        <v>0</v>
      </c>
      <c r="AL457" s="29" t="s">
        <v>2000</v>
      </c>
      <c r="AM457" s="29" t="s">
        <v>7857</v>
      </c>
      <c r="AN457" s="29" t="s">
        <v>7858</v>
      </c>
      <c r="AO457" s="29" t="s">
        <v>7859</v>
      </c>
      <c r="AP457" s="29" t="s">
        <v>7860</v>
      </c>
    </row>
    <row r="458" spans="1:42" s="29" customFormat="1" x14ac:dyDescent="0.25">
      <c r="A458" s="29" t="s">
        <v>7861</v>
      </c>
      <c r="B458" s="29">
        <v>310410928944346</v>
      </c>
      <c r="C458" s="29">
        <v>8.9014103279289401E+19</v>
      </c>
      <c r="D458" s="29">
        <v>353118081565833</v>
      </c>
      <c r="E458" s="29">
        <v>3</v>
      </c>
      <c r="F458" s="29">
        <v>1471</v>
      </c>
      <c r="G458" s="29">
        <v>1471</v>
      </c>
      <c r="H458" s="29" t="s">
        <v>7862</v>
      </c>
      <c r="I458" s="29" t="s">
        <v>7863</v>
      </c>
      <c r="J458" s="29" t="s">
        <v>7864</v>
      </c>
      <c r="K458" s="29" t="s">
        <v>8</v>
      </c>
      <c r="L458" s="29" t="s">
        <v>8</v>
      </c>
      <c r="M458" s="29" t="s">
        <v>8</v>
      </c>
      <c r="N458" s="29">
        <v>7</v>
      </c>
      <c r="O458" s="29">
        <v>100</v>
      </c>
      <c r="P458" s="29">
        <v>700</v>
      </c>
      <c r="Q458" s="29">
        <v>3</v>
      </c>
      <c r="R458" s="29">
        <v>34</v>
      </c>
      <c r="S458" s="29">
        <v>4</v>
      </c>
      <c r="T458" s="29" t="s">
        <v>19581</v>
      </c>
      <c r="U458" s="29">
        <v>7</v>
      </c>
      <c r="V458" s="29">
        <v>10</v>
      </c>
      <c r="W458" s="29">
        <v>70</v>
      </c>
      <c r="X458" s="29">
        <v>3</v>
      </c>
      <c r="Y458" s="29">
        <v>3</v>
      </c>
      <c r="Z458" s="29">
        <v>0</v>
      </c>
      <c r="AA458" s="29" t="s">
        <v>19529</v>
      </c>
      <c r="AB458" s="29">
        <v>0</v>
      </c>
      <c r="AC458" s="29" t="s">
        <v>8</v>
      </c>
      <c r="AD458" s="29" t="s">
        <v>8</v>
      </c>
      <c r="AE458" s="29" t="s">
        <v>8</v>
      </c>
      <c r="AF458" s="29" t="s">
        <v>8</v>
      </c>
      <c r="AG458" s="29" t="s">
        <v>8</v>
      </c>
      <c r="AH458" s="29" t="s">
        <v>8</v>
      </c>
      <c r="AI458" s="29" t="s">
        <v>8</v>
      </c>
      <c r="AJ458" s="29" t="s">
        <v>8</v>
      </c>
      <c r="AK458" s="29">
        <v>0</v>
      </c>
      <c r="AL458" s="29" t="s">
        <v>2009</v>
      </c>
      <c r="AM458" s="29" t="s">
        <v>7865</v>
      </c>
      <c r="AN458" s="29" t="s">
        <v>7866</v>
      </c>
      <c r="AO458" s="29" t="s">
        <v>7867</v>
      </c>
      <c r="AP458" s="29" t="s">
        <v>7860</v>
      </c>
    </row>
    <row r="459" spans="1:42" s="29" customFormat="1" x14ac:dyDescent="0.25">
      <c r="A459" s="29" t="s">
        <v>7868</v>
      </c>
      <c r="B459" s="29">
        <v>310410941179965</v>
      </c>
      <c r="C459" s="29">
        <v>8.9014103279411708E+19</v>
      </c>
      <c r="D459" s="29">
        <v>353118083625148</v>
      </c>
      <c r="E459" s="29">
        <v>2</v>
      </c>
      <c r="F459" s="29">
        <v>1435</v>
      </c>
      <c r="G459" s="29">
        <v>1435</v>
      </c>
      <c r="H459" s="29" t="s">
        <v>7869</v>
      </c>
      <c r="I459" s="29" t="s">
        <v>7870</v>
      </c>
      <c r="J459" s="29" t="s">
        <v>7871</v>
      </c>
      <c r="K459" s="29" t="s">
        <v>19864</v>
      </c>
      <c r="L459" s="29" t="s">
        <v>8</v>
      </c>
      <c r="M459" s="29" t="s">
        <v>8</v>
      </c>
      <c r="N459" s="29">
        <v>7</v>
      </c>
      <c r="O459" s="29">
        <v>10</v>
      </c>
      <c r="P459" s="29">
        <v>70</v>
      </c>
      <c r="Q459" s="29">
        <v>3</v>
      </c>
      <c r="R459" s="29">
        <v>39</v>
      </c>
      <c r="S459" s="29">
        <v>8</v>
      </c>
      <c r="T459" s="29" t="s">
        <v>19713</v>
      </c>
      <c r="U459" s="29">
        <v>7</v>
      </c>
      <c r="V459" s="29">
        <v>1</v>
      </c>
      <c r="W459" s="29">
        <v>7</v>
      </c>
      <c r="X459" s="29">
        <v>3</v>
      </c>
      <c r="Y459" s="29">
        <v>15</v>
      </c>
      <c r="Z459" s="29">
        <v>1</v>
      </c>
      <c r="AA459" s="29" t="s">
        <v>19600</v>
      </c>
      <c r="AB459" s="29">
        <v>1</v>
      </c>
      <c r="AC459" s="29">
        <v>6</v>
      </c>
      <c r="AD459" s="29">
        <v>1</v>
      </c>
      <c r="AE459" s="29">
        <v>6</v>
      </c>
      <c r="AF459" s="29">
        <v>3</v>
      </c>
      <c r="AG459" s="29">
        <v>2</v>
      </c>
      <c r="AH459" s="29">
        <v>0</v>
      </c>
      <c r="AI459" s="29" t="s">
        <v>19527</v>
      </c>
      <c r="AJ459" s="29" t="s">
        <v>8</v>
      </c>
      <c r="AK459" s="29">
        <v>0</v>
      </c>
      <c r="AL459" s="29" t="s">
        <v>2000</v>
      </c>
      <c r="AM459" s="29" t="s">
        <v>7872</v>
      </c>
      <c r="AN459" s="29" t="s">
        <v>7873</v>
      </c>
      <c r="AO459" s="29" t="s">
        <v>7874</v>
      </c>
      <c r="AP459" s="29" t="s">
        <v>7875</v>
      </c>
    </row>
    <row r="460" spans="1:42" s="29" customFormat="1" x14ac:dyDescent="0.25">
      <c r="A460" s="29" t="s">
        <v>7876</v>
      </c>
      <c r="B460" s="29">
        <v>310410928944346</v>
      </c>
      <c r="C460" s="29">
        <v>8.9014103279289401E+19</v>
      </c>
      <c r="D460" s="29">
        <v>353118081565833</v>
      </c>
      <c r="E460" s="29">
        <v>3</v>
      </c>
      <c r="F460" s="29">
        <v>1470</v>
      </c>
      <c r="G460" s="29">
        <v>1470</v>
      </c>
      <c r="H460" s="29" t="s">
        <v>7877</v>
      </c>
      <c r="I460" s="29" t="s">
        <v>7878</v>
      </c>
      <c r="J460" s="29" t="s">
        <v>7879</v>
      </c>
      <c r="K460" s="29" t="s">
        <v>8</v>
      </c>
      <c r="L460" s="29" t="s">
        <v>8</v>
      </c>
      <c r="M460" s="29" t="s">
        <v>8</v>
      </c>
      <c r="N460" s="29">
        <v>7</v>
      </c>
      <c r="O460" s="29">
        <v>100</v>
      </c>
      <c r="P460" s="29">
        <v>700</v>
      </c>
      <c r="Q460" s="29">
        <v>3</v>
      </c>
      <c r="R460" s="29">
        <v>1</v>
      </c>
      <c r="S460" s="29">
        <v>0</v>
      </c>
      <c r="T460" s="29" t="s">
        <v>19161</v>
      </c>
      <c r="U460" s="29">
        <v>7</v>
      </c>
      <c r="V460" s="29">
        <v>10</v>
      </c>
      <c r="W460" s="29">
        <v>70</v>
      </c>
      <c r="X460" s="29">
        <v>3</v>
      </c>
      <c r="Y460" s="29">
        <v>0</v>
      </c>
      <c r="Z460" s="29">
        <v>0</v>
      </c>
      <c r="AA460" s="29" t="s">
        <v>19507</v>
      </c>
      <c r="AB460" s="29">
        <v>0</v>
      </c>
      <c r="AC460" s="29" t="s">
        <v>8</v>
      </c>
      <c r="AD460" s="29" t="s">
        <v>8</v>
      </c>
      <c r="AE460" s="29" t="s">
        <v>8</v>
      </c>
      <c r="AF460" s="29" t="s">
        <v>8</v>
      </c>
      <c r="AG460" s="29" t="s">
        <v>8</v>
      </c>
      <c r="AH460" s="29" t="s">
        <v>8</v>
      </c>
      <c r="AI460" s="29" t="s">
        <v>8</v>
      </c>
      <c r="AJ460" s="29" t="s">
        <v>8</v>
      </c>
      <c r="AK460" s="29">
        <v>0</v>
      </c>
      <c r="AL460" s="29" t="s">
        <v>3222</v>
      </c>
      <c r="AM460" s="29" t="s">
        <v>7880</v>
      </c>
      <c r="AN460" s="29" t="s">
        <v>7881</v>
      </c>
      <c r="AO460" s="29" t="s">
        <v>7882</v>
      </c>
      <c r="AP460" s="29" t="s">
        <v>7875</v>
      </c>
    </row>
    <row r="461" spans="1:42" s="29" customFormat="1" x14ac:dyDescent="0.25">
      <c r="A461" s="29" t="s">
        <v>7883</v>
      </c>
      <c r="B461" s="29">
        <v>310410941179965</v>
      </c>
      <c r="C461" s="29">
        <v>8.9014103279411708E+19</v>
      </c>
      <c r="D461" s="29">
        <v>353118083625148</v>
      </c>
      <c r="E461" s="29">
        <v>10</v>
      </c>
      <c r="F461" s="29">
        <v>1434</v>
      </c>
      <c r="G461" s="29">
        <v>1434</v>
      </c>
      <c r="H461" s="29" t="s">
        <v>7884</v>
      </c>
      <c r="I461" s="29" t="s">
        <v>7885</v>
      </c>
      <c r="J461" s="29" t="s">
        <v>7886</v>
      </c>
      <c r="K461" s="29" t="s">
        <v>8</v>
      </c>
      <c r="L461" s="29" t="s">
        <v>19865</v>
      </c>
      <c r="M461" s="29" t="s">
        <v>8</v>
      </c>
      <c r="N461" s="29">
        <v>7</v>
      </c>
      <c r="O461" s="29">
        <v>10</v>
      </c>
      <c r="P461" s="29">
        <v>70</v>
      </c>
      <c r="Q461" s="29">
        <v>1</v>
      </c>
      <c r="R461" s="29" t="s">
        <v>8</v>
      </c>
      <c r="S461" s="29" t="s">
        <v>8</v>
      </c>
      <c r="T461" s="29" t="s">
        <v>8</v>
      </c>
      <c r="U461" s="29">
        <v>7</v>
      </c>
      <c r="V461" s="29">
        <v>1</v>
      </c>
      <c r="W461" s="29">
        <v>7</v>
      </c>
      <c r="X461" s="29">
        <v>3</v>
      </c>
      <c r="Y461" s="29">
        <v>49</v>
      </c>
      <c r="Z461" s="29">
        <v>30</v>
      </c>
      <c r="AA461" s="29" t="s">
        <v>19509</v>
      </c>
      <c r="AB461" s="29">
        <v>1</v>
      </c>
      <c r="AC461" s="29">
        <v>6</v>
      </c>
      <c r="AD461" s="29">
        <v>1</v>
      </c>
      <c r="AE461" s="29">
        <v>6</v>
      </c>
      <c r="AF461" s="29">
        <v>3</v>
      </c>
      <c r="AG461" s="29">
        <v>29</v>
      </c>
      <c r="AH461" s="29">
        <v>4</v>
      </c>
      <c r="AI461" s="29" t="s">
        <v>19737</v>
      </c>
      <c r="AJ461" s="29" t="s">
        <v>8</v>
      </c>
      <c r="AK461" s="29">
        <v>0</v>
      </c>
      <c r="AL461" s="29" t="s">
        <v>2000</v>
      </c>
      <c r="AM461" s="29" t="s">
        <v>7887</v>
      </c>
      <c r="AN461" s="29" t="s">
        <v>7888</v>
      </c>
      <c r="AO461" s="29" t="s">
        <v>7889</v>
      </c>
      <c r="AP461" s="29" t="s">
        <v>7890</v>
      </c>
    </row>
    <row r="462" spans="1:42" s="29" customFormat="1" x14ac:dyDescent="0.25">
      <c r="A462" s="29" t="s">
        <v>7891</v>
      </c>
      <c r="B462" s="29">
        <v>310410928944346</v>
      </c>
      <c r="C462" s="29">
        <v>8.9014103279289401E+19</v>
      </c>
      <c r="D462" s="29">
        <v>353118081565833</v>
      </c>
      <c r="E462" s="29">
        <v>3</v>
      </c>
      <c r="F462" s="29">
        <v>1469</v>
      </c>
      <c r="G462" s="29">
        <v>1469</v>
      </c>
      <c r="H462" s="29" t="s">
        <v>7892</v>
      </c>
      <c r="I462" s="29" t="s">
        <v>7893</v>
      </c>
      <c r="J462" s="29" t="s">
        <v>7894</v>
      </c>
      <c r="K462" s="29" t="s">
        <v>8</v>
      </c>
      <c r="L462" s="29" t="s">
        <v>8</v>
      </c>
      <c r="M462" s="29" t="s">
        <v>8</v>
      </c>
      <c r="N462" s="29">
        <v>7</v>
      </c>
      <c r="O462" s="29">
        <v>100</v>
      </c>
      <c r="P462" s="29">
        <v>700</v>
      </c>
      <c r="Q462" s="29">
        <v>3</v>
      </c>
      <c r="R462" s="29">
        <v>0</v>
      </c>
      <c r="S462" s="29">
        <v>0</v>
      </c>
      <c r="T462" s="29" t="s">
        <v>19507</v>
      </c>
      <c r="U462" s="29">
        <v>7</v>
      </c>
      <c r="V462" s="29">
        <v>10</v>
      </c>
      <c r="W462" s="29">
        <v>70</v>
      </c>
      <c r="X462" s="29">
        <v>3</v>
      </c>
      <c r="Y462" s="29">
        <v>0</v>
      </c>
      <c r="Z462" s="29">
        <v>0</v>
      </c>
      <c r="AA462" s="29" t="s">
        <v>19507</v>
      </c>
      <c r="AB462" s="29">
        <v>0</v>
      </c>
      <c r="AC462" s="29" t="s">
        <v>8</v>
      </c>
      <c r="AD462" s="29" t="s">
        <v>8</v>
      </c>
      <c r="AE462" s="29" t="s">
        <v>8</v>
      </c>
      <c r="AF462" s="29" t="s">
        <v>8</v>
      </c>
      <c r="AG462" s="29" t="s">
        <v>8</v>
      </c>
      <c r="AH462" s="29" t="s">
        <v>8</v>
      </c>
      <c r="AI462" s="29" t="s">
        <v>8</v>
      </c>
      <c r="AJ462" s="29" t="s">
        <v>8</v>
      </c>
      <c r="AK462" s="29">
        <v>0</v>
      </c>
      <c r="AL462" s="29" t="s">
        <v>3222</v>
      </c>
      <c r="AM462" s="29" t="s">
        <v>7895</v>
      </c>
      <c r="AN462" s="29" t="s">
        <v>7896</v>
      </c>
      <c r="AO462" s="29" t="s">
        <v>7897</v>
      </c>
      <c r="AP462" s="29" t="s">
        <v>7890</v>
      </c>
    </row>
    <row r="463" spans="1:42" s="29" customFormat="1" x14ac:dyDescent="0.25">
      <c r="A463" s="29" t="s">
        <v>7898</v>
      </c>
      <c r="B463" s="29">
        <v>310410941179965</v>
      </c>
      <c r="C463" s="29">
        <v>8.9014103279411708E+19</v>
      </c>
      <c r="D463" s="29">
        <v>353118083625148</v>
      </c>
      <c r="E463" s="29">
        <v>10</v>
      </c>
      <c r="F463" s="29">
        <v>1433</v>
      </c>
      <c r="G463" s="29">
        <v>1433</v>
      </c>
      <c r="H463" s="29" t="s">
        <v>7899</v>
      </c>
      <c r="I463" s="29" t="s">
        <v>7900</v>
      </c>
      <c r="J463" s="29" t="s">
        <v>7901</v>
      </c>
      <c r="K463" s="29" t="s">
        <v>8</v>
      </c>
      <c r="L463" s="29" t="s">
        <v>19866</v>
      </c>
      <c r="M463" s="29" t="s">
        <v>8</v>
      </c>
      <c r="N463" s="29">
        <v>7</v>
      </c>
      <c r="O463" s="29">
        <v>10</v>
      </c>
      <c r="P463" s="29">
        <v>70</v>
      </c>
      <c r="Q463" s="29">
        <v>3</v>
      </c>
      <c r="R463" s="29">
        <v>0</v>
      </c>
      <c r="S463" s="29">
        <v>0</v>
      </c>
      <c r="T463" s="29" t="s">
        <v>19507</v>
      </c>
      <c r="U463" s="29">
        <v>7</v>
      </c>
      <c r="V463" s="29">
        <v>1</v>
      </c>
      <c r="W463" s="29">
        <v>7</v>
      </c>
      <c r="X463" s="29">
        <v>3</v>
      </c>
      <c r="Y463" s="29">
        <v>0</v>
      </c>
      <c r="Z463" s="29">
        <v>0</v>
      </c>
      <c r="AA463" s="29" t="s">
        <v>19507</v>
      </c>
      <c r="AB463" s="29">
        <v>1</v>
      </c>
      <c r="AC463" s="29">
        <v>6</v>
      </c>
      <c r="AD463" s="29">
        <v>1</v>
      </c>
      <c r="AE463" s="29">
        <v>6</v>
      </c>
      <c r="AF463" s="29">
        <v>3</v>
      </c>
      <c r="AG463" s="29">
        <v>0</v>
      </c>
      <c r="AH463" s="29">
        <v>0</v>
      </c>
      <c r="AI463" s="29" t="s">
        <v>19507</v>
      </c>
      <c r="AJ463" s="29" t="s">
        <v>8</v>
      </c>
      <c r="AK463" s="29">
        <v>0</v>
      </c>
      <c r="AL463" s="29" t="s">
        <v>2000</v>
      </c>
      <c r="AM463" s="29" t="s">
        <v>7902</v>
      </c>
      <c r="AN463" s="29" t="s">
        <v>7903</v>
      </c>
      <c r="AO463" s="29" t="s">
        <v>7904</v>
      </c>
      <c r="AP463" s="29" t="s">
        <v>7905</v>
      </c>
    </row>
    <row r="464" spans="1:42" s="29" customFormat="1" x14ac:dyDescent="0.25">
      <c r="A464" s="29" t="s">
        <v>7906</v>
      </c>
      <c r="B464" s="29">
        <v>310410928944346</v>
      </c>
      <c r="C464" s="29">
        <v>8.9014103279289401E+19</v>
      </c>
      <c r="D464" s="29">
        <v>353118081565833</v>
      </c>
      <c r="E464" s="29">
        <v>3</v>
      </c>
      <c r="F464" s="29">
        <v>1494</v>
      </c>
      <c r="G464" s="29">
        <v>1494</v>
      </c>
      <c r="H464" s="29" t="s">
        <v>7907</v>
      </c>
      <c r="I464" s="29" t="s">
        <v>7908</v>
      </c>
      <c r="J464" s="29" t="s">
        <v>7909</v>
      </c>
      <c r="K464" s="29" t="s">
        <v>8</v>
      </c>
      <c r="L464" s="29" t="s">
        <v>8</v>
      </c>
      <c r="M464" s="29" t="s">
        <v>8</v>
      </c>
      <c r="N464" s="29">
        <v>7</v>
      </c>
      <c r="O464" s="29">
        <v>100</v>
      </c>
      <c r="P464" s="29">
        <v>700</v>
      </c>
      <c r="Q464" s="29">
        <v>3</v>
      </c>
      <c r="R464" s="29">
        <v>0</v>
      </c>
      <c r="S464" s="29">
        <v>0</v>
      </c>
      <c r="T464" s="29" t="s">
        <v>19507</v>
      </c>
      <c r="U464" s="29">
        <v>7</v>
      </c>
      <c r="V464" s="29">
        <v>10</v>
      </c>
      <c r="W464" s="29">
        <v>70</v>
      </c>
      <c r="X464" s="29">
        <v>3</v>
      </c>
      <c r="Y464" s="29">
        <v>0</v>
      </c>
      <c r="Z464" s="29">
        <v>0</v>
      </c>
      <c r="AA464" s="29" t="s">
        <v>19507</v>
      </c>
      <c r="AB464" s="29">
        <v>0</v>
      </c>
      <c r="AC464" s="29" t="s">
        <v>8</v>
      </c>
      <c r="AD464" s="29" t="s">
        <v>8</v>
      </c>
      <c r="AE464" s="29" t="s">
        <v>8</v>
      </c>
      <c r="AF464" s="29" t="s">
        <v>8</v>
      </c>
      <c r="AG464" s="29" t="s">
        <v>8</v>
      </c>
      <c r="AH464" s="29" t="s">
        <v>8</v>
      </c>
      <c r="AI464" s="29" t="s">
        <v>8</v>
      </c>
      <c r="AJ464" s="29" t="s">
        <v>8</v>
      </c>
      <c r="AK464" s="29">
        <v>0</v>
      </c>
      <c r="AL464" s="29" t="s">
        <v>3222</v>
      </c>
      <c r="AM464" s="29" t="s">
        <v>7910</v>
      </c>
      <c r="AN464" s="29" t="s">
        <v>7911</v>
      </c>
      <c r="AO464" s="29" t="s">
        <v>7912</v>
      </c>
      <c r="AP464" s="29" t="s">
        <v>7905</v>
      </c>
    </row>
    <row r="465" spans="1:42" s="29" customFormat="1" x14ac:dyDescent="0.25">
      <c r="A465" s="29" t="s">
        <v>7913</v>
      </c>
      <c r="B465" s="29">
        <v>310410928944346</v>
      </c>
      <c r="C465" s="29">
        <v>8.9014103279289401E+19</v>
      </c>
      <c r="D465" s="29">
        <v>353118081565833</v>
      </c>
      <c r="E465" s="29">
        <v>3</v>
      </c>
      <c r="F465" s="29">
        <v>1495</v>
      </c>
      <c r="G465" s="29">
        <v>1495</v>
      </c>
      <c r="H465" s="29" t="s">
        <v>7914</v>
      </c>
      <c r="I465" s="29" t="s">
        <v>7915</v>
      </c>
      <c r="J465" s="29" t="s">
        <v>7916</v>
      </c>
      <c r="K465" s="29" t="s">
        <v>8</v>
      </c>
      <c r="L465" s="29" t="s">
        <v>8</v>
      </c>
      <c r="M465" s="29" t="s">
        <v>8</v>
      </c>
      <c r="N465" s="29">
        <v>7</v>
      </c>
      <c r="O465" s="29">
        <v>100</v>
      </c>
      <c r="P465" s="29">
        <v>700</v>
      </c>
      <c r="Q465" s="29">
        <v>3</v>
      </c>
      <c r="R465" s="29">
        <v>0</v>
      </c>
      <c r="S465" s="29">
        <v>0</v>
      </c>
      <c r="T465" s="29" t="s">
        <v>19507</v>
      </c>
      <c r="U465" s="29">
        <v>7</v>
      </c>
      <c r="V465" s="29">
        <v>10</v>
      </c>
      <c r="W465" s="29">
        <v>70</v>
      </c>
      <c r="X465" s="29">
        <v>3</v>
      </c>
      <c r="Y465" s="29">
        <v>0</v>
      </c>
      <c r="Z465" s="29">
        <v>0</v>
      </c>
      <c r="AA465" s="29" t="s">
        <v>19507</v>
      </c>
      <c r="AB465" s="29">
        <v>0</v>
      </c>
      <c r="AC465" s="29" t="s">
        <v>8</v>
      </c>
      <c r="AD465" s="29" t="s">
        <v>8</v>
      </c>
      <c r="AE465" s="29" t="s">
        <v>8</v>
      </c>
      <c r="AF465" s="29" t="s">
        <v>8</v>
      </c>
      <c r="AG465" s="29" t="s">
        <v>8</v>
      </c>
      <c r="AH465" s="29" t="s">
        <v>8</v>
      </c>
      <c r="AI465" s="29" t="s">
        <v>8</v>
      </c>
      <c r="AJ465" s="29" t="s">
        <v>8</v>
      </c>
      <c r="AK465" s="29">
        <v>0</v>
      </c>
      <c r="AL465" s="29" t="s">
        <v>3222</v>
      </c>
      <c r="AM465" s="29" t="s">
        <v>7917</v>
      </c>
      <c r="AN465" s="29" t="s">
        <v>7918</v>
      </c>
      <c r="AO465" s="29" t="s">
        <v>7919</v>
      </c>
      <c r="AP465" s="29" t="s">
        <v>7920</v>
      </c>
    </row>
    <row r="466" spans="1:42" s="29" customFormat="1" x14ac:dyDescent="0.25">
      <c r="A466" s="29" t="s">
        <v>7921</v>
      </c>
      <c r="B466" s="29">
        <v>310410928944346</v>
      </c>
      <c r="C466" s="29">
        <v>8.9014103279289401E+19</v>
      </c>
      <c r="D466" s="29">
        <v>353118081565833</v>
      </c>
      <c r="E466" s="29">
        <v>3</v>
      </c>
      <c r="F466" s="29">
        <v>1496</v>
      </c>
      <c r="G466" s="29">
        <v>1496</v>
      </c>
      <c r="H466" s="29" t="s">
        <v>7922</v>
      </c>
      <c r="I466" s="29" t="s">
        <v>7923</v>
      </c>
      <c r="J466" s="29" t="s">
        <v>7924</v>
      </c>
      <c r="K466" s="29" t="s">
        <v>8</v>
      </c>
      <c r="L466" s="29" t="s">
        <v>8</v>
      </c>
      <c r="M466" s="29" t="s">
        <v>8</v>
      </c>
      <c r="N466" s="29">
        <v>7</v>
      </c>
      <c r="O466" s="29">
        <v>100</v>
      </c>
      <c r="P466" s="29">
        <v>700</v>
      </c>
      <c r="Q466" s="29">
        <v>3</v>
      </c>
      <c r="R466" s="29">
        <v>0</v>
      </c>
      <c r="S466" s="29">
        <v>0</v>
      </c>
      <c r="T466" s="29" t="s">
        <v>19507</v>
      </c>
      <c r="U466" s="29">
        <v>7</v>
      </c>
      <c r="V466" s="29">
        <v>10</v>
      </c>
      <c r="W466" s="29">
        <v>70</v>
      </c>
      <c r="X466" s="29">
        <v>3</v>
      </c>
      <c r="Y466" s="29">
        <v>0</v>
      </c>
      <c r="Z466" s="29">
        <v>0</v>
      </c>
      <c r="AA466" s="29" t="s">
        <v>19507</v>
      </c>
      <c r="AB466" s="29">
        <v>0</v>
      </c>
      <c r="AC466" s="29" t="s">
        <v>8</v>
      </c>
      <c r="AD466" s="29" t="s">
        <v>8</v>
      </c>
      <c r="AE466" s="29" t="s">
        <v>8</v>
      </c>
      <c r="AF466" s="29" t="s">
        <v>8</v>
      </c>
      <c r="AG466" s="29" t="s">
        <v>8</v>
      </c>
      <c r="AH466" s="29" t="s">
        <v>8</v>
      </c>
      <c r="AI466" s="29" t="s">
        <v>8</v>
      </c>
      <c r="AJ466" s="29" t="s">
        <v>8</v>
      </c>
      <c r="AK466" s="29">
        <v>0</v>
      </c>
      <c r="AL466" s="29" t="s">
        <v>3222</v>
      </c>
      <c r="AM466" s="29" t="s">
        <v>7925</v>
      </c>
      <c r="AN466" s="29" t="s">
        <v>7926</v>
      </c>
      <c r="AO466" s="29" t="s">
        <v>7927</v>
      </c>
      <c r="AP466" s="29" t="s">
        <v>7928</v>
      </c>
    </row>
    <row r="467" spans="1:42" s="29" customFormat="1" x14ac:dyDescent="0.25">
      <c r="A467" s="29" t="s">
        <v>7929</v>
      </c>
      <c r="B467" s="29">
        <v>310410941179965</v>
      </c>
      <c r="C467" s="29">
        <v>8.9014103279411708E+19</v>
      </c>
      <c r="D467" s="29">
        <v>353118083625148</v>
      </c>
      <c r="E467" s="29">
        <v>7</v>
      </c>
      <c r="F467" s="29">
        <v>1444</v>
      </c>
      <c r="G467" s="29">
        <v>1444</v>
      </c>
      <c r="H467" s="29" t="s">
        <v>7930</v>
      </c>
      <c r="I467" s="29" t="s">
        <v>7931</v>
      </c>
      <c r="J467" s="29" t="s">
        <v>7932</v>
      </c>
      <c r="K467" s="29" t="s">
        <v>8</v>
      </c>
      <c r="L467" s="29" t="s">
        <v>8</v>
      </c>
      <c r="M467" s="29" t="s">
        <v>19867</v>
      </c>
      <c r="N467" s="29">
        <v>7</v>
      </c>
      <c r="O467" s="29">
        <v>1</v>
      </c>
      <c r="P467" s="29">
        <v>7</v>
      </c>
      <c r="Q467" s="29">
        <v>3</v>
      </c>
      <c r="R467" s="29">
        <v>0</v>
      </c>
      <c r="S467" s="29">
        <v>0</v>
      </c>
      <c r="T467" s="29" t="s">
        <v>19507</v>
      </c>
      <c r="U467" s="29">
        <v>6</v>
      </c>
      <c r="V467" s="29">
        <v>1</v>
      </c>
      <c r="W467" s="29">
        <v>6</v>
      </c>
      <c r="X467" s="29">
        <v>3</v>
      </c>
      <c r="Y467" s="29">
        <v>0</v>
      </c>
      <c r="Z467" s="29">
        <v>0</v>
      </c>
      <c r="AA467" s="29" t="s">
        <v>19507</v>
      </c>
      <c r="AB467" s="29">
        <v>1</v>
      </c>
      <c r="AC467" s="29">
        <v>5</v>
      </c>
      <c r="AD467" s="29">
        <v>1</v>
      </c>
      <c r="AE467" s="29">
        <v>5</v>
      </c>
      <c r="AF467" s="29">
        <v>3</v>
      </c>
      <c r="AG467" s="29">
        <v>0</v>
      </c>
      <c r="AH467" s="29">
        <v>0</v>
      </c>
      <c r="AI467" s="29" t="s">
        <v>19507</v>
      </c>
      <c r="AJ467" s="29" t="s">
        <v>8</v>
      </c>
      <c r="AK467" s="29">
        <v>0</v>
      </c>
      <c r="AL467" s="29" t="s">
        <v>2009</v>
      </c>
      <c r="AM467" s="29" t="s">
        <v>7933</v>
      </c>
      <c r="AN467" s="29" t="s">
        <v>7934</v>
      </c>
      <c r="AO467" s="29" t="s">
        <v>7935</v>
      </c>
      <c r="AP467" s="29" t="s">
        <v>7928</v>
      </c>
    </row>
    <row r="468" spans="1:42" s="29" customFormat="1" x14ac:dyDescent="0.25">
      <c r="A468" s="29" t="s">
        <v>7936</v>
      </c>
      <c r="B468" s="29">
        <v>310410928944346</v>
      </c>
      <c r="C468" s="29">
        <v>8.9014103279289401E+19</v>
      </c>
      <c r="D468" s="29">
        <v>353118081565833</v>
      </c>
      <c r="E468" s="29">
        <v>3</v>
      </c>
      <c r="F468" s="29">
        <v>1510</v>
      </c>
      <c r="G468" s="29">
        <v>1510</v>
      </c>
      <c r="H468" s="29" t="s">
        <v>7937</v>
      </c>
      <c r="I468" s="29" t="s">
        <v>7938</v>
      </c>
      <c r="J468" s="29" t="s">
        <v>7939</v>
      </c>
      <c r="K468" s="29" t="s">
        <v>8</v>
      </c>
      <c r="L468" s="29" t="s">
        <v>8</v>
      </c>
      <c r="M468" s="29" t="s">
        <v>8</v>
      </c>
      <c r="N468" s="29">
        <v>7</v>
      </c>
      <c r="O468" s="29">
        <v>100</v>
      </c>
      <c r="P468" s="29">
        <v>700</v>
      </c>
      <c r="Q468" s="29">
        <v>3</v>
      </c>
      <c r="R468" s="29">
        <v>49</v>
      </c>
      <c r="S468" s="29">
        <v>47</v>
      </c>
      <c r="T468" s="29" t="s">
        <v>19627</v>
      </c>
      <c r="U468" s="29">
        <v>7</v>
      </c>
      <c r="V468" s="29">
        <v>10</v>
      </c>
      <c r="W468" s="29">
        <v>70</v>
      </c>
      <c r="X468" s="29">
        <v>3</v>
      </c>
      <c r="Y468" s="29">
        <v>48</v>
      </c>
      <c r="Z468" s="29">
        <v>20</v>
      </c>
      <c r="AA468" s="29" t="s">
        <v>19779</v>
      </c>
      <c r="AB468" s="29">
        <v>0</v>
      </c>
      <c r="AC468" s="29" t="s">
        <v>8</v>
      </c>
      <c r="AD468" s="29" t="s">
        <v>8</v>
      </c>
      <c r="AE468" s="29" t="s">
        <v>8</v>
      </c>
      <c r="AF468" s="29" t="s">
        <v>8</v>
      </c>
      <c r="AG468" s="29" t="s">
        <v>8</v>
      </c>
      <c r="AH468" s="29" t="s">
        <v>8</v>
      </c>
      <c r="AI468" s="29" t="s">
        <v>8</v>
      </c>
      <c r="AJ468" s="29" t="s">
        <v>8</v>
      </c>
      <c r="AK468" s="29">
        <v>0</v>
      </c>
      <c r="AL468" s="29" t="s">
        <v>3222</v>
      </c>
      <c r="AM468" s="29" t="s">
        <v>7940</v>
      </c>
      <c r="AN468" s="29" t="s">
        <v>7941</v>
      </c>
      <c r="AO468" s="29" t="s">
        <v>7942</v>
      </c>
      <c r="AP468" s="29" t="s">
        <v>7943</v>
      </c>
    </row>
    <row r="469" spans="1:42" s="29" customFormat="1" x14ac:dyDescent="0.25">
      <c r="A469" s="29" t="s">
        <v>7944</v>
      </c>
      <c r="B469" s="29">
        <v>310410928944346</v>
      </c>
      <c r="C469" s="29">
        <v>8.9014103279289401E+19</v>
      </c>
      <c r="D469" s="29">
        <v>353118081565833</v>
      </c>
      <c r="E469" s="29">
        <v>3</v>
      </c>
      <c r="F469" s="29">
        <v>1511</v>
      </c>
      <c r="G469" s="29">
        <v>1511</v>
      </c>
      <c r="H469" s="29" t="s">
        <v>7945</v>
      </c>
      <c r="I469" s="29" t="s">
        <v>7946</v>
      </c>
      <c r="J469" s="29" t="s">
        <v>7947</v>
      </c>
      <c r="K469" s="29" t="s">
        <v>8</v>
      </c>
      <c r="L469" s="29" t="s">
        <v>8</v>
      </c>
      <c r="M469" s="29" t="s">
        <v>8</v>
      </c>
      <c r="N469" s="29">
        <v>7</v>
      </c>
      <c r="O469" s="29">
        <v>100</v>
      </c>
      <c r="P469" s="29">
        <v>700</v>
      </c>
      <c r="Q469" s="29">
        <v>3</v>
      </c>
      <c r="R469" s="29">
        <v>46</v>
      </c>
      <c r="S469" s="29">
        <v>13</v>
      </c>
      <c r="T469" s="29" t="s">
        <v>19793</v>
      </c>
      <c r="U469" s="29">
        <v>7</v>
      </c>
      <c r="V469" s="29">
        <v>10</v>
      </c>
      <c r="W469" s="29">
        <v>70</v>
      </c>
      <c r="X469" s="29">
        <v>3</v>
      </c>
      <c r="Y469" s="29">
        <v>16</v>
      </c>
      <c r="Z469" s="29">
        <v>1</v>
      </c>
      <c r="AA469" s="29" t="s">
        <v>19632</v>
      </c>
      <c r="AB469" s="29">
        <v>0</v>
      </c>
      <c r="AC469" s="29" t="s">
        <v>8</v>
      </c>
      <c r="AD469" s="29" t="s">
        <v>8</v>
      </c>
      <c r="AE469" s="29" t="s">
        <v>8</v>
      </c>
      <c r="AF469" s="29" t="s">
        <v>8</v>
      </c>
      <c r="AG469" s="29" t="s">
        <v>8</v>
      </c>
      <c r="AH469" s="29" t="s">
        <v>8</v>
      </c>
      <c r="AI469" s="29" t="s">
        <v>8</v>
      </c>
      <c r="AJ469" s="29" t="s">
        <v>8</v>
      </c>
      <c r="AK469" s="29">
        <v>0</v>
      </c>
      <c r="AL469" s="29" t="s">
        <v>3222</v>
      </c>
      <c r="AM469" s="29" t="s">
        <v>7948</v>
      </c>
      <c r="AN469" s="29" t="s">
        <v>7949</v>
      </c>
      <c r="AO469" s="29" t="s">
        <v>7950</v>
      </c>
      <c r="AP469" s="29" t="s">
        <v>7951</v>
      </c>
    </row>
    <row r="470" spans="1:42" s="29" customFormat="1" x14ac:dyDescent="0.25">
      <c r="A470" s="29" t="s">
        <v>7952</v>
      </c>
      <c r="B470" s="29">
        <v>310410941179965</v>
      </c>
      <c r="C470" s="29">
        <v>8.9014103279411708E+19</v>
      </c>
      <c r="D470" s="29">
        <v>353118083625148</v>
      </c>
      <c r="E470" s="29">
        <v>7</v>
      </c>
      <c r="F470" s="29">
        <v>1446</v>
      </c>
      <c r="G470" s="29">
        <v>1446</v>
      </c>
      <c r="H470" s="29" t="s">
        <v>7953</v>
      </c>
      <c r="I470" s="29" t="s">
        <v>7954</v>
      </c>
      <c r="J470" s="29" t="s">
        <v>7955</v>
      </c>
      <c r="K470" s="29" t="s">
        <v>8</v>
      </c>
      <c r="L470" s="29" t="s">
        <v>8</v>
      </c>
      <c r="M470" s="29" t="s">
        <v>19790</v>
      </c>
      <c r="N470" s="29">
        <v>7</v>
      </c>
      <c r="O470" s="29">
        <v>1</v>
      </c>
      <c r="P470" s="29">
        <v>7</v>
      </c>
      <c r="Q470" s="29">
        <v>3</v>
      </c>
      <c r="R470" s="29">
        <v>0</v>
      </c>
      <c r="S470" s="29">
        <v>0</v>
      </c>
      <c r="T470" s="29" t="s">
        <v>19507</v>
      </c>
      <c r="U470" s="29">
        <v>6</v>
      </c>
      <c r="V470" s="29">
        <v>1</v>
      </c>
      <c r="W470" s="29">
        <v>6</v>
      </c>
      <c r="X470" s="29">
        <v>3</v>
      </c>
      <c r="Y470" s="29">
        <v>0</v>
      </c>
      <c r="Z470" s="29">
        <v>0</v>
      </c>
      <c r="AA470" s="29" t="s">
        <v>19507</v>
      </c>
      <c r="AB470" s="29">
        <v>1</v>
      </c>
      <c r="AC470" s="29">
        <v>5</v>
      </c>
      <c r="AD470" s="29">
        <v>1</v>
      </c>
      <c r="AE470" s="29">
        <v>5</v>
      </c>
      <c r="AF470" s="29">
        <v>3</v>
      </c>
      <c r="AG470" s="29">
        <v>0</v>
      </c>
      <c r="AH470" s="29">
        <v>0</v>
      </c>
      <c r="AI470" s="29" t="s">
        <v>19507</v>
      </c>
      <c r="AJ470" s="29" t="s">
        <v>8</v>
      </c>
      <c r="AK470" s="29">
        <v>0</v>
      </c>
      <c r="AL470" s="29" t="s">
        <v>2009</v>
      </c>
      <c r="AM470" s="29" t="s">
        <v>7956</v>
      </c>
      <c r="AN470" s="29" t="s">
        <v>7957</v>
      </c>
      <c r="AO470" s="29" t="s">
        <v>7958</v>
      </c>
      <c r="AP470" s="29" t="s">
        <v>7951</v>
      </c>
    </row>
    <row r="471" spans="1:42" s="29" customFormat="1" x14ac:dyDescent="0.25">
      <c r="A471" s="29" t="s">
        <v>7959</v>
      </c>
      <c r="B471" s="29">
        <v>310410928944346</v>
      </c>
      <c r="C471" s="29">
        <v>8.9014103279289401E+19</v>
      </c>
      <c r="D471" s="29">
        <v>353118081565833</v>
      </c>
      <c r="E471" s="29">
        <v>4</v>
      </c>
      <c r="F471" s="29">
        <v>1451</v>
      </c>
      <c r="G471" s="29">
        <v>1451</v>
      </c>
      <c r="H471" s="29" t="s">
        <v>7960</v>
      </c>
      <c r="I471" s="29" t="s">
        <v>7961</v>
      </c>
      <c r="J471" s="29" t="s">
        <v>7962</v>
      </c>
      <c r="K471" s="29" t="s">
        <v>8</v>
      </c>
      <c r="L471" s="29" t="s">
        <v>8</v>
      </c>
      <c r="M471" s="29" t="s">
        <v>8</v>
      </c>
      <c r="N471" s="29">
        <v>7</v>
      </c>
      <c r="O471" s="29">
        <v>1</v>
      </c>
      <c r="P471" s="29">
        <v>7</v>
      </c>
      <c r="Q471" s="29">
        <v>3</v>
      </c>
      <c r="R471" s="29">
        <v>24</v>
      </c>
      <c r="S471" s="29">
        <v>1</v>
      </c>
      <c r="T471" s="29" t="s">
        <v>19868</v>
      </c>
      <c r="U471" s="29">
        <v>6</v>
      </c>
      <c r="V471" s="29">
        <v>1</v>
      </c>
      <c r="W471" s="29">
        <v>6</v>
      </c>
      <c r="X471" s="29">
        <v>3</v>
      </c>
      <c r="Y471" s="29">
        <v>2</v>
      </c>
      <c r="Z471" s="29">
        <v>2</v>
      </c>
      <c r="AA471" s="29" t="s">
        <v>19520</v>
      </c>
      <c r="AB471" s="29">
        <v>1</v>
      </c>
      <c r="AC471" s="29">
        <v>5</v>
      </c>
      <c r="AD471" s="29">
        <v>1</v>
      </c>
      <c r="AE471" s="29">
        <v>5</v>
      </c>
      <c r="AF471" s="29">
        <v>3</v>
      </c>
      <c r="AG471" s="29">
        <v>0</v>
      </c>
      <c r="AH471" s="29">
        <v>0</v>
      </c>
      <c r="AI471" s="29" t="s">
        <v>19507</v>
      </c>
      <c r="AJ471" s="29" t="s">
        <v>8</v>
      </c>
      <c r="AK471" s="29">
        <v>0</v>
      </c>
      <c r="AL471" s="29" t="s">
        <v>3222</v>
      </c>
      <c r="AM471" s="29" t="s">
        <v>7963</v>
      </c>
      <c r="AN471" s="29" t="s">
        <v>7964</v>
      </c>
      <c r="AO471" s="29" t="s">
        <v>7965</v>
      </c>
      <c r="AP471" s="29" t="s">
        <v>7966</v>
      </c>
    </row>
    <row r="472" spans="1:42" s="29" customFormat="1" x14ac:dyDescent="0.25">
      <c r="A472" s="29" t="s">
        <v>7967</v>
      </c>
      <c r="B472" s="29">
        <v>310410941179965</v>
      </c>
      <c r="C472" s="29">
        <v>8.9014103279411708E+19</v>
      </c>
      <c r="D472" s="29">
        <v>353118083625148</v>
      </c>
      <c r="E472" s="29">
        <v>7</v>
      </c>
      <c r="F472" s="29">
        <v>1445</v>
      </c>
      <c r="G472" s="29">
        <v>1445</v>
      </c>
      <c r="H472" s="29" t="s">
        <v>7968</v>
      </c>
      <c r="I472" s="29" t="s">
        <v>7761</v>
      </c>
      <c r="J472" s="29" t="s">
        <v>7969</v>
      </c>
      <c r="K472" s="29" t="s">
        <v>8</v>
      </c>
      <c r="L472" s="29" t="s">
        <v>8</v>
      </c>
      <c r="M472" s="29" t="s">
        <v>19705</v>
      </c>
      <c r="N472" s="29">
        <v>7</v>
      </c>
      <c r="O472" s="29">
        <v>1</v>
      </c>
      <c r="P472" s="29">
        <v>7</v>
      </c>
      <c r="Q472" s="29">
        <v>3</v>
      </c>
      <c r="R472" s="29">
        <v>0</v>
      </c>
      <c r="S472" s="29">
        <v>0</v>
      </c>
      <c r="T472" s="29" t="s">
        <v>19507</v>
      </c>
      <c r="U472" s="29">
        <v>6</v>
      </c>
      <c r="V472" s="29">
        <v>1</v>
      </c>
      <c r="W472" s="29">
        <v>6</v>
      </c>
      <c r="X472" s="29">
        <v>3</v>
      </c>
      <c r="Y472" s="29">
        <v>0</v>
      </c>
      <c r="Z472" s="29">
        <v>0</v>
      </c>
      <c r="AA472" s="29" t="s">
        <v>19507</v>
      </c>
      <c r="AB472" s="29">
        <v>1</v>
      </c>
      <c r="AC472" s="29">
        <v>5</v>
      </c>
      <c r="AD472" s="29">
        <v>1</v>
      </c>
      <c r="AE472" s="29">
        <v>5</v>
      </c>
      <c r="AF472" s="29">
        <v>3</v>
      </c>
      <c r="AG472" s="29">
        <v>0</v>
      </c>
      <c r="AH472" s="29">
        <v>0</v>
      </c>
      <c r="AI472" s="29" t="s">
        <v>19507</v>
      </c>
      <c r="AJ472" s="29" t="s">
        <v>8</v>
      </c>
      <c r="AK472" s="29">
        <v>0</v>
      </c>
      <c r="AL472" s="29" t="s">
        <v>2009</v>
      </c>
      <c r="AM472" s="29" t="s">
        <v>7970</v>
      </c>
      <c r="AN472" s="29" t="s">
        <v>7971</v>
      </c>
      <c r="AO472" s="29" t="s">
        <v>7972</v>
      </c>
      <c r="AP472" s="29" t="s">
        <v>7973</v>
      </c>
    </row>
    <row r="473" spans="1:42" s="29" customFormat="1" x14ac:dyDescent="0.25">
      <c r="A473" s="29" t="s">
        <v>7974</v>
      </c>
      <c r="B473" s="29">
        <v>310410928944346</v>
      </c>
      <c r="C473" s="29">
        <v>8.9014103279289401E+19</v>
      </c>
      <c r="D473" s="29">
        <v>353118081565833</v>
      </c>
      <c r="E473" s="29">
        <v>4</v>
      </c>
      <c r="F473" s="29">
        <v>1452</v>
      </c>
      <c r="G473" s="29">
        <v>1452</v>
      </c>
      <c r="H473" s="29" t="s">
        <v>7975</v>
      </c>
      <c r="I473" s="29" t="s">
        <v>7976</v>
      </c>
      <c r="J473" s="29" t="s">
        <v>7977</v>
      </c>
      <c r="K473" s="29" t="s">
        <v>8</v>
      </c>
      <c r="L473" s="29" t="s">
        <v>8</v>
      </c>
      <c r="M473" s="29" t="s">
        <v>8</v>
      </c>
      <c r="N473" s="29">
        <v>7</v>
      </c>
      <c r="O473" s="29">
        <v>1</v>
      </c>
      <c r="P473" s="29">
        <v>7</v>
      </c>
      <c r="Q473" s="29">
        <v>3</v>
      </c>
      <c r="R473" s="29">
        <v>26</v>
      </c>
      <c r="S473" s="29">
        <v>3</v>
      </c>
      <c r="T473" s="29" t="s">
        <v>19869</v>
      </c>
      <c r="U473" s="29">
        <v>6</v>
      </c>
      <c r="V473" s="29">
        <v>1</v>
      </c>
      <c r="W473" s="29">
        <v>6</v>
      </c>
      <c r="X473" s="29">
        <v>3</v>
      </c>
      <c r="Y473" s="29">
        <v>6</v>
      </c>
      <c r="Z473" s="29">
        <v>0</v>
      </c>
      <c r="AA473" s="29" t="s">
        <v>19515</v>
      </c>
      <c r="AB473" s="29">
        <v>1</v>
      </c>
      <c r="AC473" s="29">
        <v>5</v>
      </c>
      <c r="AD473" s="29">
        <v>1</v>
      </c>
      <c r="AE473" s="29">
        <v>5</v>
      </c>
      <c r="AF473" s="29">
        <v>3</v>
      </c>
      <c r="AG473" s="29">
        <v>0</v>
      </c>
      <c r="AH473" s="29">
        <v>0</v>
      </c>
      <c r="AI473" s="29" t="s">
        <v>19507</v>
      </c>
      <c r="AJ473" s="29" t="s">
        <v>8</v>
      </c>
      <c r="AK473" s="29">
        <v>0</v>
      </c>
      <c r="AL473" s="29" t="s">
        <v>3222</v>
      </c>
      <c r="AM473" s="29" t="s">
        <v>7978</v>
      </c>
      <c r="AN473" s="29" t="s">
        <v>7979</v>
      </c>
      <c r="AO473" s="29" t="s">
        <v>7980</v>
      </c>
      <c r="AP473" s="29" t="s">
        <v>7981</v>
      </c>
    </row>
    <row r="474" spans="1:42" s="29" customFormat="1" x14ac:dyDescent="0.25">
      <c r="A474" s="29" t="s">
        <v>7982</v>
      </c>
      <c r="B474" s="29">
        <v>310410928944346</v>
      </c>
      <c r="C474" s="29">
        <v>8.9014103279289401E+19</v>
      </c>
      <c r="D474" s="29">
        <v>353118081565833</v>
      </c>
      <c r="E474" s="29">
        <v>4</v>
      </c>
      <c r="F474" s="29">
        <v>1453</v>
      </c>
      <c r="G474" s="29">
        <v>1453</v>
      </c>
      <c r="H474" s="29" t="s">
        <v>7983</v>
      </c>
      <c r="I474" s="29" t="s">
        <v>7984</v>
      </c>
      <c r="J474" s="29" t="s">
        <v>7985</v>
      </c>
      <c r="K474" s="29" t="s">
        <v>8</v>
      </c>
      <c r="L474" s="29" t="s">
        <v>8</v>
      </c>
      <c r="M474" s="29" t="s">
        <v>8</v>
      </c>
      <c r="N474" s="29">
        <v>7</v>
      </c>
      <c r="O474" s="29">
        <v>1</v>
      </c>
      <c r="P474" s="29">
        <v>7</v>
      </c>
      <c r="Q474" s="29">
        <v>3</v>
      </c>
      <c r="R474" s="29">
        <v>38</v>
      </c>
      <c r="S474" s="29">
        <v>10</v>
      </c>
      <c r="T474" s="29" t="s">
        <v>19870</v>
      </c>
      <c r="U474" s="29">
        <v>6</v>
      </c>
      <c r="V474" s="29">
        <v>1</v>
      </c>
      <c r="W474" s="29">
        <v>6</v>
      </c>
      <c r="X474" s="29">
        <v>3</v>
      </c>
      <c r="Y474" s="29">
        <v>13</v>
      </c>
      <c r="Z474" s="29">
        <v>0</v>
      </c>
      <c r="AA474" s="29" t="s">
        <v>19540</v>
      </c>
      <c r="AB474" s="29">
        <v>1</v>
      </c>
      <c r="AC474" s="29">
        <v>5</v>
      </c>
      <c r="AD474" s="29">
        <v>1</v>
      </c>
      <c r="AE474" s="29">
        <v>5</v>
      </c>
      <c r="AF474" s="29">
        <v>3</v>
      </c>
      <c r="AG474" s="29">
        <v>0</v>
      </c>
      <c r="AH474" s="29">
        <v>0</v>
      </c>
      <c r="AI474" s="29" t="s">
        <v>19507</v>
      </c>
      <c r="AJ474" s="29" t="s">
        <v>8</v>
      </c>
      <c r="AK474" s="29">
        <v>0</v>
      </c>
      <c r="AL474" s="29" t="s">
        <v>3222</v>
      </c>
      <c r="AM474" s="29" t="s">
        <v>7986</v>
      </c>
      <c r="AN474" s="29" t="s">
        <v>7987</v>
      </c>
      <c r="AO474" s="29" t="s">
        <v>7988</v>
      </c>
      <c r="AP474" s="29" t="s">
        <v>7989</v>
      </c>
    </row>
    <row r="475" spans="1:42" s="29" customFormat="1" x14ac:dyDescent="0.25">
      <c r="A475" s="29" t="s">
        <v>7990</v>
      </c>
      <c r="B475" s="29">
        <v>310410928944346</v>
      </c>
      <c r="C475" s="29">
        <v>8.9014103279289401E+19</v>
      </c>
      <c r="D475" s="29">
        <v>353118081565833</v>
      </c>
      <c r="E475" s="29">
        <v>4</v>
      </c>
      <c r="F475" s="29">
        <v>1485</v>
      </c>
      <c r="G475" s="29">
        <v>1485</v>
      </c>
      <c r="H475" s="29" t="s">
        <v>7908</v>
      </c>
      <c r="I475" s="29" t="s">
        <v>7991</v>
      </c>
      <c r="J475" s="29" t="s">
        <v>7992</v>
      </c>
      <c r="K475" s="29" t="s">
        <v>8</v>
      </c>
      <c r="L475" s="29" t="s">
        <v>8</v>
      </c>
      <c r="M475" s="29" t="s">
        <v>8</v>
      </c>
      <c r="N475" s="29">
        <v>7</v>
      </c>
      <c r="O475" s="29">
        <v>1</v>
      </c>
      <c r="P475" s="29">
        <v>7</v>
      </c>
      <c r="Q475" s="29">
        <v>3</v>
      </c>
      <c r="R475" s="29">
        <v>49</v>
      </c>
      <c r="S475" s="29">
        <v>16</v>
      </c>
      <c r="T475" s="29" t="s">
        <v>19745</v>
      </c>
      <c r="U475" s="29">
        <v>6</v>
      </c>
      <c r="V475" s="29">
        <v>1</v>
      </c>
      <c r="W475" s="29">
        <v>6</v>
      </c>
      <c r="X475" s="29">
        <v>3</v>
      </c>
      <c r="Y475" s="29">
        <v>23</v>
      </c>
      <c r="Z475" s="29">
        <v>2</v>
      </c>
      <c r="AA475" s="29" t="s">
        <v>19871</v>
      </c>
      <c r="AB475" s="29">
        <v>1</v>
      </c>
      <c r="AC475" s="29">
        <v>5</v>
      </c>
      <c r="AD475" s="29">
        <v>1</v>
      </c>
      <c r="AE475" s="29">
        <v>5</v>
      </c>
      <c r="AF475" s="29">
        <v>3</v>
      </c>
      <c r="AG475" s="29">
        <v>2</v>
      </c>
      <c r="AH475" s="29">
        <v>0</v>
      </c>
      <c r="AI475" s="29" t="s">
        <v>19527</v>
      </c>
      <c r="AJ475" s="29" t="s">
        <v>8</v>
      </c>
      <c r="AK475" s="29">
        <v>0</v>
      </c>
      <c r="AL475" s="29" t="s">
        <v>3222</v>
      </c>
      <c r="AM475" s="29" t="s">
        <v>7993</v>
      </c>
      <c r="AN475" s="29" t="s">
        <v>7994</v>
      </c>
      <c r="AO475" s="29" t="s">
        <v>7995</v>
      </c>
      <c r="AP475" s="29" t="s">
        <v>7996</v>
      </c>
    </row>
    <row r="476" spans="1:42" s="29" customFormat="1" x14ac:dyDescent="0.25">
      <c r="A476" s="29" t="s">
        <v>7997</v>
      </c>
      <c r="B476" s="29">
        <v>310410928944346</v>
      </c>
      <c r="C476" s="29">
        <v>8.9014103279289401E+19</v>
      </c>
      <c r="D476" s="29">
        <v>353118081565833</v>
      </c>
      <c r="E476" s="29">
        <v>4</v>
      </c>
      <c r="F476" s="29">
        <v>1520</v>
      </c>
      <c r="G476" s="29">
        <v>1520</v>
      </c>
      <c r="H476" s="29" t="s">
        <v>7998</v>
      </c>
      <c r="I476" s="29" t="s">
        <v>7999</v>
      </c>
      <c r="J476" s="29" t="s">
        <v>8000</v>
      </c>
      <c r="K476" s="29" t="s">
        <v>8</v>
      </c>
      <c r="L476" s="29" t="s">
        <v>8</v>
      </c>
      <c r="M476" s="29" t="s">
        <v>8</v>
      </c>
      <c r="N476" s="29">
        <v>7</v>
      </c>
      <c r="O476" s="29">
        <v>1</v>
      </c>
      <c r="P476" s="29">
        <v>7</v>
      </c>
      <c r="Q476" s="29">
        <v>3</v>
      </c>
      <c r="R476" s="29">
        <v>18</v>
      </c>
      <c r="S476" s="29">
        <v>0</v>
      </c>
      <c r="T476" s="29" t="s">
        <v>19872</v>
      </c>
      <c r="U476" s="29">
        <v>6</v>
      </c>
      <c r="V476" s="29">
        <v>1</v>
      </c>
      <c r="W476" s="29">
        <v>6</v>
      </c>
      <c r="X476" s="29">
        <v>3</v>
      </c>
      <c r="Y476" s="29">
        <v>4</v>
      </c>
      <c r="Z476" s="29">
        <v>0</v>
      </c>
      <c r="AA476" s="29" t="s">
        <v>19520</v>
      </c>
      <c r="AB476" s="29">
        <v>1</v>
      </c>
      <c r="AC476" s="29">
        <v>5</v>
      </c>
      <c r="AD476" s="29">
        <v>1</v>
      </c>
      <c r="AE476" s="29">
        <v>5</v>
      </c>
      <c r="AF476" s="29">
        <v>3</v>
      </c>
      <c r="AG476" s="29">
        <v>0</v>
      </c>
      <c r="AH476" s="29">
        <v>0</v>
      </c>
      <c r="AI476" s="29" t="s">
        <v>19507</v>
      </c>
      <c r="AJ476" s="29" t="s">
        <v>8</v>
      </c>
      <c r="AK476" s="29">
        <v>0</v>
      </c>
      <c r="AL476" s="29" t="s">
        <v>3222</v>
      </c>
      <c r="AM476" s="29" t="s">
        <v>8001</v>
      </c>
      <c r="AN476" s="29" t="s">
        <v>8002</v>
      </c>
      <c r="AO476" s="29" t="s">
        <v>8003</v>
      </c>
      <c r="AP476" s="29" t="s">
        <v>8004</v>
      </c>
    </row>
    <row r="477" spans="1:42" s="29" customFormat="1" x14ac:dyDescent="0.25">
      <c r="A477" s="29" t="s">
        <v>8005</v>
      </c>
      <c r="B477" s="29">
        <v>310410928944346</v>
      </c>
      <c r="C477" s="29">
        <v>8.9014103279289401E+19</v>
      </c>
      <c r="D477" s="29">
        <v>353118081565833</v>
      </c>
      <c r="E477" s="29">
        <v>4</v>
      </c>
      <c r="F477" s="29">
        <v>1519</v>
      </c>
      <c r="G477" s="29">
        <v>1519</v>
      </c>
      <c r="H477" s="29" t="s">
        <v>8006</v>
      </c>
      <c r="I477" s="29" t="s">
        <v>8007</v>
      </c>
      <c r="J477" s="29" t="s">
        <v>8008</v>
      </c>
      <c r="K477" s="29" t="s">
        <v>8</v>
      </c>
      <c r="L477" s="29" t="s">
        <v>8</v>
      </c>
      <c r="M477" s="29" t="s">
        <v>8</v>
      </c>
      <c r="N477" s="29">
        <v>7</v>
      </c>
      <c r="O477" s="29">
        <v>1</v>
      </c>
      <c r="P477" s="29">
        <v>7</v>
      </c>
      <c r="Q477" s="29">
        <v>3</v>
      </c>
      <c r="R477" s="29">
        <v>40</v>
      </c>
      <c r="S477" s="29">
        <v>7</v>
      </c>
      <c r="T477" s="29" t="s">
        <v>19718</v>
      </c>
      <c r="U477" s="29">
        <v>6</v>
      </c>
      <c r="V477" s="29">
        <v>1</v>
      </c>
      <c r="W477" s="29">
        <v>6</v>
      </c>
      <c r="X477" s="29">
        <v>3</v>
      </c>
      <c r="Y477" s="29">
        <v>8</v>
      </c>
      <c r="Z477" s="29">
        <v>0</v>
      </c>
      <c r="AA477" s="29" t="s">
        <v>19570</v>
      </c>
      <c r="AB477" s="29">
        <v>1</v>
      </c>
      <c r="AC477" s="29">
        <v>5</v>
      </c>
      <c r="AD477" s="29">
        <v>1</v>
      </c>
      <c r="AE477" s="29">
        <v>5</v>
      </c>
      <c r="AF477" s="29">
        <v>3</v>
      </c>
      <c r="AG477" s="29">
        <v>0</v>
      </c>
      <c r="AH477" s="29">
        <v>0</v>
      </c>
      <c r="AI477" s="29" t="s">
        <v>19507</v>
      </c>
      <c r="AJ477" s="29" t="s">
        <v>8</v>
      </c>
      <c r="AK477" s="29">
        <v>0</v>
      </c>
      <c r="AL477" s="29" t="s">
        <v>3222</v>
      </c>
      <c r="AM477" s="29" t="s">
        <v>8009</v>
      </c>
      <c r="AN477" s="29" t="s">
        <v>8010</v>
      </c>
      <c r="AO477" s="29" t="s">
        <v>8011</v>
      </c>
      <c r="AP477" s="29" t="s">
        <v>8012</v>
      </c>
    </row>
    <row r="478" spans="1:42" s="29" customFormat="1" x14ac:dyDescent="0.25">
      <c r="A478" s="29" t="s">
        <v>8013</v>
      </c>
      <c r="B478" s="29">
        <v>310410928944346</v>
      </c>
      <c r="C478" s="29">
        <v>8.9014103279289401E+19</v>
      </c>
      <c r="D478" s="29">
        <v>353118081565833</v>
      </c>
      <c r="E478" s="29">
        <v>4</v>
      </c>
      <c r="F478" s="29">
        <v>1518</v>
      </c>
      <c r="G478" s="29">
        <v>1518</v>
      </c>
      <c r="H478" s="29" t="s">
        <v>8014</v>
      </c>
      <c r="I478" s="29" t="s">
        <v>8015</v>
      </c>
      <c r="J478" s="29" t="s">
        <v>8016</v>
      </c>
      <c r="K478" s="29" t="s">
        <v>8</v>
      </c>
      <c r="L478" s="29" t="s">
        <v>8</v>
      </c>
      <c r="M478" s="29" t="s">
        <v>8</v>
      </c>
      <c r="N478" s="29">
        <v>7</v>
      </c>
      <c r="O478" s="29">
        <v>1</v>
      </c>
      <c r="P478" s="29">
        <v>7</v>
      </c>
      <c r="Q478" s="29">
        <v>3</v>
      </c>
      <c r="R478" s="29">
        <v>37</v>
      </c>
      <c r="S478" s="29">
        <v>7</v>
      </c>
      <c r="T478" s="29" t="s">
        <v>19536</v>
      </c>
      <c r="U478" s="29">
        <v>6</v>
      </c>
      <c r="V478" s="29">
        <v>1</v>
      </c>
      <c r="W478" s="29">
        <v>6</v>
      </c>
      <c r="X478" s="29">
        <v>3</v>
      </c>
      <c r="Y478" s="29">
        <v>9</v>
      </c>
      <c r="Z478" s="29">
        <v>0</v>
      </c>
      <c r="AA478" s="29" t="s">
        <v>19558</v>
      </c>
      <c r="AB478" s="29">
        <v>1</v>
      </c>
      <c r="AC478" s="29">
        <v>5</v>
      </c>
      <c r="AD478" s="29">
        <v>1</v>
      </c>
      <c r="AE478" s="29">
        <v>5</v>
      </c>
      <c r="AF478" s="29">
        <v>3</v>
      </c>
      <c r="AG478" s="29">
        <v>2</v>
      </c>
      <c r="AH478" s="29">
        <v>0</v>
      </c>
      <c r="AI478" s="29" t="s">
        <v>19527</v>
      </c>
      <c r="AJ478" s="29" t="s">
        <v>8</v>
      </c>
      <c r="AK478" s="29">
        <v>0</v>
      </c>
      <c r="AL478" s="29" t="s">
        <v>3222</v>
      </c>
      <c r="AM478" s="29" t="s">
        <v>8017</v>
      </c>
      <c r="AN478" s="29" t="s">
        <v>8018</v>
      </c>
      <c r="AO478" s="29" t="s">
        <v>8019</v>
      </c>
      <c r="AP478" s="29" t="s">
        <v>8020</v>
      </c>
    </row>
    <row r="479" spans="1:42" s="29" customFormat="1" x14ac:dyDescent="0.25">
      <c r="A479" s="29" t="s">
        <v>8021</v>
      </c>
      <c r="B479" s="29">
        <v>310410928944346</v>
      </c>
      <c r="C479" s="29">
        <v>8.9014103279289401E+19</v>
      </c>
      <c r="D479" s="29">
        <v>353118081565833</v>
      </c>
      <c r="E479" s="29">
        <v>4</v>
      </c>
      <c r="F479" s="29">
        <v>1486</v>
      </c>
      <c r="G479" s="29">
        <v>1486</v>
      </c>
      <c r="H479" s="29" t="s">
        <v>8022</v>
      </c>
      <c r="I479" s="29" t="s">
        <v>8023</v>
      </c>
      <c r="J479" s="29" t="s">
        <v>8024</v>
      </c>
      <c r="K479" s="29" t="s">
        <v>8</v>
      </c>
      <c r="L479" s="29" t="s">
        <v>8</v>
      </c>
      <c r="M479" s="29" t="s">
        <v>8</v>
      </c>
      <c r="N479" s="29">
        <v>7</v>
      </c>
      <c r="O479" s="29">
        <v>1</v>
      </c>
      <c r="P479" s="29">
        <v>7</v>
      </c>
      <c r="Q479" s="29">
        <v>3</v>
      </c>
      <c r="R479" s="29">
        <v>49</v>
      </c>
      <c r="S479" s="29">
        <v>38</v>
      </c>
      <c r="T479" s="29" t="s">
        <v>19682</v>
      </c>
      <c r="U479" s="29">
        <v>6</v>
      </c>
      <c r="V479" s="29">
        <v>1</v>
      </c>
      <c r="W479" s="29">
        <v>6</v>
      </c>
      <c r="X479" s="29">
        <v>3</v>
      </c>
      <c r="Y479" s="29">
        <v>40</v>
      </c>
      <c r="Z479" s="29">
        <v>6</v>
      </c>
      <c r="AA479" s="29" t="s">
        <v>19812</v>
      </c>
      <c r="AB479" s="29">
        <v>1</v>
      </c>
      <c r="AC479" s="29">
        <v>5</v>
      </c>
      <c r="AD479" s="29">
        <v>1</v>
      </c>
      <c r="AE479" s="29">
        <v>5</v>
      </c>
      <c r="AF479" s="29">
        <v>3</v>
      </c>
      <c r="AG479" s="29">
        <v>7</v>
      </c>
      <c r="AH479" s="29">
        <v>0</v>
      </c>
      <c r="AI479" s="29" t="s">
        <v>19547</v>
      </c>
      <c r="AJ479" s="29" t="s">
        <v>8</v>
      </c>
      <c r="AK479" s="29">
        <v>0</v>
      </c>
      <c r="AL479" s="29" t="s">
        <v>2009</v>
      </c>
      <c r="AM479" s="29" t="s">
        <v>8025</v>
      </c>
      <c r="AN479" s="29" t="s">
        <v>8026</v>
      </c>
      <c r="AO479" s="29" t="s">
        <v>8027</v>
      </c>
      <c r="AP479" s="29" t="s">
        <v>8028</v>
      </c>
    </row>
    <row r="480" spans="1:42" s="29" customFormat="1" x14ac:dyDescent="0.25">
      <c r="A480" s="29" t="s">
        <v>8029</v>
      </c>
      <c r="B480" s="29">
        <v>310410928944346</v>
      </c>
      <c r="C480" s="29">
        <v>8.9014103279289401E+19</v>
      </c>
      <c r="D480" s="29">
        <v>353118081565833</v>
      </c>
      <c r="E480" s="29">
        <v>4</v>
      </c>
      <c r="F480" s="29">
        <v>1487</v>
      </c>
      <c r="G480" s="29">
        <v>1487</v>
      </c>
      <c r="H480" s="29" t="s">
        <v>8030</v>
      </c>
      <c r="I480" s="29" t="s">
        <v>8031</v>
      </c>
      <c r="J480" s="29" t="s">
        <v>8032</v>
      </c>
      <c r="K480" s="29" t="s">
        <v>8</v>
      </c>
      <c r="L480" s="29" t="s">
        <v>8</v>
      </c>
      <c r="M480" s="29" t="s">
        <v>8</v>
      </c>
      <c r="N480" s="29">
        <v>7</v>
      </c>
      <c r="O480" s="29">
        <v>1</v>
      </c>
      <c r="P480" s="29">
        <v>7</v>
      </c>
      <c r="Q480" s="29">
        <v>3</v>
      </c>
      <c r="R480" s="29">
        <v>49</v>
      </c>
      <c r="S480" s="29">
        <v>27</v>
      </c>
      <c r="T480" s="29" t="s">
        <v>19548</v>
      </c>
      <c r="U480" s="29">
        <v>6</v>
      </c>
      <c r="V480" s="29">
        <v>1</v>
      </c>
      <c r="W480" s="29">
        <v>6</v>
      </c>
      <c r="X480" s="29">
        <v>3</v>
      </c>
      <c r="Y480" s="29">
        <v>28</v>
      </c>
      <c r="Z480" s="29">
        <v>7</v>
      </c>
      <c r="AA480" s="29" t="s">
        <v>19873</v>
      </c>
      <c r="AB480" s="29">
        <v>1</v>
      </c>
      <c r="AC480" s="29">
        <v>5</v>
      </c>
      <c r="AD480" s="29">
        <v>1</v>
      </c>
      <c r="AE480" s="29">
        <v>5</v>
      </c>
      <c r="AF480" s="29">
        <v>3</v>
      </c>
      <c r="AG480" s="29">
        <v>1</v>
      </c>
      <c r="AH480" s="29">
        <v>0</v>
      </c>
      <c r="AI480" s="29" t="s">
        <v>19161</v>
      </c>
      <c r="AJ480" s="29" t="s">
        <v>8</v>
      </c>
      <c r="AK480" s="29">
        <v>0</v>
      </c>
      <c r="AL480" s="29" t="s">
        <v>3222</v>
      </c>
      <c r="AM480" s="29" t="s">
        <v>8033</v>
      </c>
      <c r="AN480" s="29" t="s">
        <v>8034</v>
      </c>
      <c r="AO480" s="29" t="s">
        <v>8035</v>
      </c>
      <c r="AP480" s="29" t="s">
        <v>8036</v>
      </c>
    </row>
    <row r="481" spans="1:42" s="29" customFormat="1" x14ac:dyDescent="0.25">
      <c r="A481" s="29" t="s">
        <v>8037</v>
      </c>
      <c r="B481" s="29">
        <v>310410928944346</v>
      </c>
      <c r="C481" s="29">
        <v>8.9014103279289401E+19</v>
      </c>
      <c r="D481" s="29">
        <v>353118081565833</v>
      </c>
      <c r="E481" s="29">
        <v>4</v>
      </c>
      <c r="F481" s="29">
        <v>1488</v>
      </c>
      <c r="G481" s="29">
        <v>1488</v>
      </c>
      <c r="H481" s="29" t="s">
        <v>8038</v>
      </c>
      <c r="I481" s="29" t="s">
        <v>8039</v>
      </c>
      <c r="J481" s="29" t="s">
        <v>8040</v>
      </c>
      <c r="K481" s="29" t="s">
        <v>8</v>
      </c>
      <c r="L481" s="29" t="s">
        <v>8</v>
      </c>
      <c r="M481" s="29" t="s">
        <v>8</v>
      </c>
      <c r="N481" s="29">
        <v>7</v>
      </c>
      <c r="O481" s="29">
        <v>1</v>
      </c>
      <c r="P481" s="29">
        <v>7</v>
      </c>
      <c r="Q481" s="29">
        <v>3</v>
      </c>
      <c r="R481" s="29">
        <v>49</v>
      </c>
      <c r="S481" s="29">
        <v>36</v>
      </c>
      <c r="T481" s="29" t="s">
        <v>19601</v>
      </c>
      <c r="U481" s="29">
        <v>6</v>
      </c>
      <c r="V481" s="29">
        <v>1</v>
      </c>
      <c r="W481" s="29">
        <v>6</v>
      </c>
      <c r="X481" s="29">
        <v>3</v>
      </c>
      <c r="Y481" s="29">
        <v>26</v>
      </c>
      <c r="Z481" s="29">
        <v>5</v>
      </c>
      <c r="AA481" s="29" t="s">
        <v>19874</v>
      </c>
      <c r="AB481" s="29">
        <v>1</v>
      </c>
      <c r="AC481" s="29">
        <v>5</v>
      </c>
      <c r="AD481" s="29">
        <v>1</v>
      </c>
      <c r="AE481" s="29">
        <v>5</v>
      </c>
      <c r="AF481" s="29">
        <v>3</v>
      </c>
      <c r="AG481" s="29">
        <v>9</v>
      </c>
      <c r="AH481" s="29">
        <v>1</v>
      </c>
      <c r="AI481" s="29" t="s">
        <v>19523</v>
      </c>
      <c r="AJ481" s="29" t="s">
        <v>8</v>
      </c>
      <c r="AK481" s="29">
        <v>1</v>
      </c>
      <c r="AL481" s="29" t="s">
        <v>3222</v>
      </c>
      <c r="AM481" s="29" t="s">
        <v>8041</v>
      </c>
      <c r="AN481" s="29" t="s">
        <v>8042</v>
      </c>
      <c r="AO481" s="29" t="s">
        <v>8043</v>
      </c>
      <c r="AP481" s="29" t="s">
        <v>8044</v>
      </c>
    </row>
    <row r="482" spans="1:42" s="29" customFormat="1" x14ac:dyDescent="0.25">
      <c r="A482" s="29" t="s">
        <v>8045</v>
      </c>
      <c r="B482" s="29">
        <v>310410928944346</v>
      </c>
      <c r="C482" s="29">
        <v>8.9014103279289401E+19</v>
      </c>
      <c r="D482" s="29">
        <v>353118081565833</v>
      </c>
      <c r="E482" s="29">
        <v>8</v>
      </c>
      <c r="F482" s="29">
        <v>1472</v>
      </c>
      <c r="G482" s="29">
        <v>1472</v>
      </c>
      <c r="H482" s="29" t="s">
        <v>8046</v>
      </c>
      <c r="I482" s="29" t="s">
        <v>8047</v>
      </c>
      <c r="J482" s="29" t="s">
        <v>8048</v>
      </c>
      <c r="K482" s="29" t="s">
        <v>8</v>
      </c>
      <c r="L482" s="29" t="s">
        <v>8</v>
      </c>
      <c r="M482" s="29" t="s">
        <v>8</v>
      </c>
      <c r="N482" s="29">
        <v>7</v>
      </c>
      <c r="O482" s="29">
        <v>100</v>
      </c>
      <c r="P482" s="29">
        <v>700</v>
      </c>
      <c r="Q482" s="29">
        <v>3</v>
      </c>
      <c r="R482" s="29">
        <v>4</v>
      </c>
      <c r="S482" s="29">
        <v>0</v>
      </c>
      <c r="T482" s="29" t="s">
        <v>19520</v>
      </c>
      <c r="U482" s="29">
        <v>7</v>
      </c>
      <c r="V482" s="29">
        <v>10</v>
      </c>
      <c r="W482" s="29">
        <v>70</v>
      </c>
      <c r="X482" s="29">
        <v>3</v>
      </c>
      <c r="Y482" s="29">
        <v>0</v>
      </c>
      <c r="Z482" s="29">
        <v>0</v>
      </c>
      <c r="AA482" s="29" t="s">
        <v>19507</v>
      </c>
      <c r="AB482" s="29">
        <v>0</v>
      </c>
      <c r="AC482" s="29" t="s">
        <v>8</v>
      </c>
      <c r="AD482" s="29" t="s">
        <v>8</v>
      </c>
      <c r="AE482" s="29" t="s">
        <v>8</v>
      </c>
      <c r="AF482" s="29" t="s">
        <v>8</v>
      </c>
      <c r="AG482" s="29" t="s">
        <v>8</v>
      </c>
      <c r="AH482" s="29" t="s">
        <v>8</v>
      </c>
      <c r="AI482" s="29" t="s">
        <v>8</v>
      </c>
      <c r="AJ482" s="29" t="s">
        <v>8</v>
      </c>
      <c r="AK482" s="29">
        <v>0</v>
      </c>
      <c r="AL482" s="29" t="s">
        <v>2009</v>
      </c>
      <c r="AM482" s="29" t="s">
        <v>8049</v>
      </c>
      <c r="AN482" s="29" t="s">
        <v>8050</v>
      </c>
      <c r="AO482" s="29" t="s">
        <v>8051</v>
      </c>
      <c r="AP482" s="29" t="s">
        <v>8052</v>
      </c>
    </row>
    <row r="483" spans="1:42" s="29" customFormat="1" x14ac:dyDescent="0.25">
      <c r="A483" s="29" t="s">
        <v>8053</v>
      </c>
      <c r="B483" s="29">
        <v>310410928944346</v>
      </c>
      <c r="C483" s="29">
        <v>8.9014103279289401E+19</v>
      </c>
      <c r="D483" s="29">
        <v>353118081565833</v>
      </c>
      <c r="E483" s="29">
        <v>8</v>
      </c>
      <c r="F483" s="29">
        <v>1473</v>
      </c>
      <c r="G483" s="29">
        <v>1473</v>
      </c>
      <c r="H483" s="29" t="s">
        <v>8054</v>
      </c>
      <c r="I483" s="29" t="s">
        <v>8055</v>
      </c>
      <c r="J483" s="29" t="s">
        <v>8056</v>
      </c>
      <c r="K483" s="29" t="s">
        <v>8</v>
      </c>
      <c r="L483" s="29" t="s">
        <v>8</v>
      </c>
      <c r="M483" s="29" t="s">
        <v>8</v>
      </c>
      <c r="N483" s="29">
        <v>7</v>
      </c>
      <c r="O483" s="29">
        <v>100</v>
      </c>
      <c r="P483" s="29">
        <v>700</v>
      </c>
      <c r="Q483" s="29">
        <v>3</v>
      </c>
      <c r="R483" s="29">
        <v>27</v>
      </c>
      <c r="S483" s="29">
        <v>3</v>
      </c>
      <c r="T483" s="29" t="s">
        <v>19653</v>
      </c>
      <c r="U483" s="29">
        <v>7</v>
      </c>
      <c r="V483" s="29">
        <v>10</v>
      </c>
      <c r="W483" s="29">
        <v>70</v>
      </c>
      <c r="X483" s="29">
        <v>3</v>
      </c>
      <c r="Y483" s="29">
        <v>9</v>
      </c>
      <c r="Z483" s="29">
        <v>0</v>
      </c>
      <c r="AA483" s="29" t="s">
        <v>19558</v>
      </c>
      <c r="AB483" s="29">
        <v>0</v>
      </c>
      <c r="AC483" s="29" t="s">
        <v>8</v>
      </c>
      <c r="AD483" s="29" t="s">
        <v>8</v>
      </c>
      <c r="AE483" s="29" t="s">
        <v>8</v>
      </c>
      <c r="AF483" s="29" t="s">
        <v>8</v>
      </c>
      <c r="AG483" s="29" t="s">
        <v>8</v>
      </c>
      <c r="AH483" s="29" t="s">
        <v>8</v>
      </c>
      <c r="AI483" s="29" t="s">
        <v>8</v>
      </c>
      <c r="AJ483" s="29" t="s">
        <v>8</v>
      </c>
      <c r="AK483" s="29">
        <v>0</v>
      </c>
      <c r="AL483" s="29" t="s">
        <v>3222</v>
      </c>
      <c r="AM483" s="29" t="s">
        <v>8057</v>
      </c>
      <c r="AN483" s="29" t="s">
        <v>8058</v>
      </c>
      <c r="AO483" s="29" t="s">
        <v>8059</v>
      </c>
      <c r="AP483" s="29" t="s">
        <v>8060</v>
      </c>
    </row>
    <row r="484" spans="1:42" s="29" customFormat="1" x14ac:dyDescent="0.25">
      <c r="A484" s="29" t="s">
        <v>8061</v>
      </c>
      <c r="B484" s="29">
        <v>310410928944346</v>
      </c>
      <c r="C484" s="29">
        <v>8.9014103279289401E+19</v>
      </c>
      <c r="D484" s="29">
        <v>353118081565833</v>
      </c>
      <c r="E484" s="29">
        <v>8</v>
      </c>
      <c r="F484" s="29">
        <v>1474</v>
      </c>
      <c r="G484" s="29">
        <v>1474</v>
      </c>
      <c r="H484" s="29" t="s">
        <v>8062</v>
      </c>
      <c r="I484" s="29" t="s">
        <v>8063</v>
      </c>
      <c r="J484" s="29" t="s">
        <v>8064</v>
      </c>
      <c r="K484" s="29" t="s">
        <v>8</v>
      </c>
      <c r="L484" s="29" t="s">
        <v>8</v>
      </c>
      <c r="M484" s="29" t="s">
        <v>8</v>
      </c>
      <c r="N484" s="29">
        <v>7</v>
      </c>
      <c r="O484" s="29">
        <v>100</v>
      </c>
      <c r="P484" s="29">
        <v>700</v>
      </c>
      <c r="Q484" s="29">
        <v>3</v>
      </c>
      <c r="R484" s="29">
        <v>42</v>
      </c>
      <c r="S484" s="29">
        <v>5</v>
      </c>
      <c r="T484" s="29" t="s">
        <v>19875</v>
      </c>
      <c r="U484" s="29">
        <v>7</v>
      </c>
      <c r="V484" s="29">
        <v>10</v>
      </c>
      <c r="W484" s="29">
        <v>70</v>
      </c>
      <c r="X484" s="29">
        <v>3</v>
      </c>
      <c r="Y484" s="29">
        <v>11</v>
      </c>
      <c r="Z484" s="29">
        <v>1</v>
      </c>
      <c r="AA484" s="29" t="s">
        <v>19876</v>
      </c>
      <c r="AB484" s="29">
        <v>0</v>
      </c>
      <c r="AC484" s="29" t="s">
        <v>8</v>
      </c>
      <c r="AD484" s="29" t="s">
        <v>8</v>
      </c>
      <c r="AE484" s="29" t="s">
        <v>8</v>
      </c>
      <c r="AF484" s="29" t="s">
        <v>8</v>
      </c>
      <c r="AG484" s="29" t="s">
        <v>8</v>
      </c>
      <c r="AH484" s="29" t="s">
        <v>8</v>
      </c>
      <c r="AI484" s="29" t="s">
        <v>8</v>
      </c>
      <c r="AJ484" s="29" t="s">
        <v>8</v>
      </c>
      <c r="AK484" s="29">
        <v>0</v>
      </c>
      <c r="AL484" s="29" t="s">
        <v>3222</v>
      </c>
      <c r="AM484" s="29" t="s">
        <v>8065</v>
      </c>
      <c r="AN484" s="29" t="s">
        <v>8066</v>
      </c>
      <c r="AO484" s="29" t="s">
        <v>8067</v>
      </c>
      <c r="AP484" s="29" t="s">
        <v>8068</v>
      </c>
    </row>
    <row r="485" spans="1:42" s="29" customFormat="1" x14ac:dyDescent="0.25">
      <c r="A485" s="29" t="s">
        <v>8069</v>
      </c>
      <c r="B485" s="29">
        <v>310410928944346</v>
      </c>
      <c r="C485" s="29">
        <v>8.9014103279289401E+19</v>
      </c>
      <c r="D485" s="29">
        <v>353118081565833</v>
      </c>
      <c r="E485" s="29">
        <v>8</v>
      </c>
      <c r="F485" s="29">
        <v>1497</v>
      </c>
      <c r="G485" s="29">
        <v>1497</v>
      </c>
      <c r="H485" s="29" t="s">
        <v>8070</v>
      </c>
      <c r="I485" s="29" t="s">
        <v>8071</v>
      </c>
      <c r="J485" s="29" t="s">
        <v>8072</v>
      </c>
      <c r="K485" s="29" t="s">
        <v>8</v>
      </c>
      <c r="L485" s="29" t="s">
        <v>8</v>
      </c>
      <c r="M485" s="29" t="s">
        <v>8</v>
      </c>
      <c r="N485" s="29">
        <v>7</v>
      </c>
      <c r="O485" s="29">
        <v>100</v>
      </c>
      <c r="P485" s="29">
        <v>700</v>
      </c>
      <c r="Q485" s="29">
        <v>3</v>
      </c>
      <c r="R485" s="29">
        <v>3</v>
      </c>
      <c r="S485" s="29">
        <v>1</v>
      </c>
      <c r="T485" s="29" t="s">
        <v>19520</v>
      </c>
      <c r="U485" s="29">
        <v>7</v>
      </c>
      <c r="V485" s="29">
        <v>10</v>
      </c>
      <c r="W485" s="29">
        <v>70</v>
      </c>
      <c r="X485" s="29">
        <v>3</v>
      </c>
      <c r="Y485" s="29">
        <v>0</v>
      </c>
      <c r="Z485" s="29">
        <v>0</v>
      </c>
      <c r="AA485" s="29" t="s">
        <v>19507</v>
      </c>
      <c r="AB485" s="29">
        <v>0</v>
      </c>
      <c r="AC485" s="29" t="s">
        <v>8</v>
      </c>
      <c r="AD485" s="29" t="s">
        <v>8</v>
      </c>
      <c r="AE485" s="29" t="s">
        <v>8</v>
      </c>
      <c r="AF485" s="29" t="s">
        <v>8</v>
      </c>
      <c r="AG485" s="29" t="s">
        <v>8</v>
      </c>
      <c r="AH485" s="29" t="s">
        <v>8</v>
      </c>
      <c r="AI485" s="29" t="s">
        <v>8</v>
      </c>
      <c r="AJ485" s="29" t="s">
        <v>8</v>
      </c>
      <c r="AK485" s="29">
        <v>0</v>
      </c>
      <c r="AL485" s="29" t="s">
        <v>2009</v>
      </c>
      <c r="AM485" s="29" t="s">
        <v>8073</v>
      </c>
      <c r="AN485" s="29" t="s">
        <v>8074</v>
      </c>
      <c r="AO485" s="29" t="s">
        <v>8075</v>
      </c>
      <c r="AP485" s="29" t="s">
        <v>8076</v>
      </c>
    </row>
    <row r="486" spans="1:42" s="29" customFormat="1" x14ac:dyDescent="0.25">
      <c r="A486" s="29" t="s">
        <v>8077</v>
      </c>
      <c r="B486" s="29">
        <v>310410928944346</v>
      </c>
      <c r="C486" s="29">
        <v>8.9014103279289401E+19</v>
      </c>
      <c r="D486" s="29">
        <v>353118081565833</v>
      </c>
      <c r="E486" s="29">
        <v>8</v>
      </c>
      <c r="F486" s="29">
        <v>1498</v>
      </c>
      <c r="G486" s="29">
        <v>1498</v>
      </c>
      <c r="H486" s="29" t="s">
        <v>8078</v>
      </c>
      <c r="I486" s="29" t="s">
        <v>8079</v>
      </c>
      <c r="J486" s="29" t="s">
        <v>8080</v>
      </c>
      <c r="K486" s="29" t="s">
        <v>8</v>
      </c>
      <c r="L486" s="29" t="s">
        <v>8</v>
      </c>
      <c r="M486" s="29" t="s">
        <v>8</v>
      </c>
      <c r="N486" s="29">
        <v>7</v>
      </c>
      <c r="O486" s="29">
        <v>100</v>
      </c>
      <c r="P486" s="29">
        <v>700</v>
      </c>
      <c r="Q486" s="29">
        <v>3</v>
      </c>
      <c r="R486" s="29">
        <v>0</v>
      </c>
      <c r="S486" s="29">
        <v>0</v>
      </c>
      <c r="T486" s="29" t="s">
        <v>19507</v>
      </c>
      <c r="U486" s="29">
        <v>7</v>
      </c>
      <c r="V486" s="29">
        <v>10</v>
      </c>
      <c r="W486" s="29">
        <v>70</v>
      </c>
      <c r="X486" s="29">
        <v>3</v>
      </c>
      <c r="Y486" s="29">
        <v>0</v>
      </c>
      <c r="Z486" s="29">
        <v>0</v>
      </c>
      <c r="AA486" s="29" t="s">
        <v>19507</v>
      </c>
      <c r="AB486" s="29">
        <v>0</v>
      </c>
      <c r="AC486" s="29" t="s">
        <v>8</v>
      </c>
      <c r="AD486" s="29" t="s">
        <v>8</v>
      </c>
      <c r="AE486" s="29" t="s">
        <v>8</v>
      </c>
      <c r="AF486" s="29" t="s">
        <v>8</v>
      </c>
      <c r="AG486" s="29" t="s">
        <v>8</v>
      </c>
      <c r="AH486" s="29" t="s">
        <v>8</v>
      </c>
      <c r="AI486" s="29" t="s">
        <v>8</v>
      </c>
      <c r="AJ486" s="29" t="s">
        <v>8</v>
      </c>
      <c r="AK486" s="29">
        <v>0</v>
      </c>
      <c r="AL486" s="29" t="s">
        <v>3222</v>
      </c>
      <c r="AM486" s="29" t="s">
        <v>8081</v>
      </c>
      <c r="AN486" s="29" t="s">
        <v>8082</v>
      </c>
      <c r="AO486" s="29" t="s">
        <v>8083</v>
      </c>
      <c r="AP486" s="29" t="s">
        <v>8084</v>
      </c>
    </row>
    <row r="487" spans="1:42" s="29" customFormat="1" x14ac:dyDescent="0.25">
      <c r="A487" s="29" t="s">
        <v>8085</v>
      </c>
      <c r="B487" s="29">
        <v>310410928944346</v>
      </c>
      <c r="C487" s="29">
        <v>8.9014103279289401E+19</v>
      </c>
      <c r="D487" s="29">
        <v>353118081565833</v>
      </c>
      <c r="E487" s="29">
        <v>8</v>
      </c>
      <c r="F487" s="29">
        <v>1514</v>
      </c>
      <c r="G487" s="29">
        <v>1514</v>
      </c>
      <c r="H487" s="29" t="s">
        <v>8086</v>
      </c>
      <c r="I487" s="29" t="s">
        <v>8087</v>
      </c>
      <c r="J487" s="29" t="s">
        <v>8088</v>
      </c>
      <c r="K487" s="29" t="s">
        <v>8</v>
      </c>
      <c r="L487" s="29" t="s">
        <v>8</v>
      </c>
      <c r="M487" s="29" t="s">
        <v>8</v>
      </c>
      <c r="N487" s="29">
        <v>7</v>
      </c>
      <c r="O487" s="29">
        <v>100</v>
      </c>
      <c r="P487" s="29">
        <v>700</v>
      </c>
      <c r="Q487" s="29">
        <v>1</v>
      </c>
      <c r="R487" s="29" t="s">
        <v>8</v>
      </c>
      <c r="S487" s="29" t="s">
        <v>8</v>
      </c>
      <c r="T487" s="29" t="s">
        <v>8</v>
      </c>
      <c r="U487" s="29">
        <v>7</v>
      </c>
      <c r="V487" s="29">
        <v>10</v>
      </c>
      <c r="W487" s="29">
        <v>70</v>
      </c>
      <c r="X487" s="29">
        <v>1</v>
      </c>
      <c r="Y487" s="29" t="s">
        <v>8</v>
      </c>
      <c r="Z487" s="29" t="s">
        <v>8</v>
      </c>
      <c r="AA487" s="29" t="s">
        <v>8</v>
      </c>
      <c r="AB487" s="29">
        <v>0</v>
      </c>
      <c r="AC487" s="29" t="s">
        <v>8</v>
      </c>
      <c r="AD487" s="29" t="s">
        <v>8</v>
      </c>
      <c r="AE487" s="29" t="s">
        <v>8</v>
      </c>
      <c r="AF487" s="29" t="s">
        <v>8</v>
      </c>
      <c r="AG487" s="29" t="s">
        <v>8</v>
      </c>
      <c r="AH487" s="29" t="s">
        <v>8</v>
      </c>
      <c r="AI487" s="29" t="s">
        <v>8</v>
      </c>
      <c r="AJ487" s="29" t="s">
        <v>8</v>
      </c>
      <c r="AK487" s="29">
        <v>0</v>
      </c>
      <c r="AL487" s="29" t="s">
        <v>3222</v>
      </c>
      <c r="AM487" s="29" t="s">
        <v>8089</v>
      </c>
      <c r="AN487" s="29" t="s">
        <v>8090</v>
      </c>
      <c r="AO487" s="29" t="s">
        <v>8091</v>
      </c>
      <c r="AP487" s="29" t="s">
        <v>8092</v>
      </c>
    </row>
    <row r="488" spans="1:42" s="29" customFormat="1" x14ac:dyDescent="0.25">
      <c r="A488" s="29" t="s">
        <v>8093</v>
      </c>
      <c r="B488" s="29">
        <v>310410928944346</v>
      </c>
      <c r="C488" s="29">
        <v>8.9014103279289401E+19</v>
      </c>
      <c r="D488" s="29">
        <v>353118081565833</v>
      </c>
      <c r="E488" s="29">
        <v>8</v>
      </c>
      <c r="F488" s="29">
        <v>1513</v>
      </c>
      <c r="G488" s="29">
        <v>1513</v>
      </c>
      <c r="H488" s="29" t="s">
        <v>8094</v>
      </c>
      <c r="I488" s="29" t="s">
        <v>8095</v>
      </c>
      <c r="J488" s="29" t="s">
        <v>8096</v>
      </c>
      <c r="K488" s="29" t="s">
        <v>8</v>
      </c>
      <c r="L488" s="29" t="s">
        <v>8</v>
      </c>
      <c r="M488" s="29" t="s">
        <v>8</v>
      </c>
      <c r="N488" s="29">
        <v>7</v>
      </c>
      <c r="O488" s="29">
        <v>100</v>
      </c>
      <c r="P488" s="29">
        <v>700</v>
      </c>
      <c r="Q488" s="29">
        <v>3</v>
      </c>
      <c r="R488" s="29">
        <v>0</v>
      </c>
      <c r="S488" s="29">
        <v>0</v>
      </c>
      <c r="T488" s="29" t="s">
        <v>19507</v>
      </c>
      <c r="U488" s="29">
        <v>7</v>
      </c>
      <c r="V488" s="29">
        <v>10</v>
      </c>
      <c r="W488" s="29">
        <v>70</v>
      </c>
      <c r="X488" s="29">
        <v>3</v>
      </c>
      <c r="Y488" s="29">
        <v>0</v>
      </c>
      <c r="Z488" s="29">
        <v>0</v>
      </c>
      <c r="AA488" s="29" t="s">
        <v>19507</v>
      </c>
      <c r="AB488" s="29">
        <v>0</v>
      </c>
      <c r="AC488" s="29" t="s">
        <v>8</v>
      </c>
      <c r="AD488" s="29" t="s">
        <v>8</v>
      </c>
      <c r="AE488" s="29" t="s">
        <v>8</v>
      </c>
      <c r="AF488" s="29" t="s">
        <v>8</v>
      </c>
      <c r="AG488" s="29" t="s">
        <v>8</v>
      </c>
      <c r="AH488" s="29" t="s">
        <v>8</v>
      </c>
      <c r="AI488" s="29" t="s">
        <v>8</v>
      </c>
      <c r="AJ488" s="29" t="s">
        <v>8</v>
      </c>
      <c r="AK488" s="29">
        <v>0</v>
      </c>
      <c r="AL488" s="29" t="s">
        <v>3222</v>
      </c>
      <c r="AM488" s="29" t="s">
        <v>8097</v>
      </c>
      <c r="AN488" s="29" t="s">
        <v>8098</v>
      </c>
      <c r="AO488" s="29" t="s">
        <v>8099</v>
      </c>
      <c r="AP488" s="29" t="s">
        <v>8100</v>
      </c>
    </row>
    <row r="489" spans="1:42" s="29" customFormat="1" x14ac:dyDescent="0.25">
      <c r="A489" s="29" t="s">
        <v>8101</v>
      </c>
      <c r="B489" s="29">
        <v>310410928944346</v>
      </c>
      <c r="C489" s="29">
        <v>8.9014103279289401E+19</v>
      </c>
      <c r="D489" s="29">
        <v>353118081565833</v>
      </c>
      <c r="E489" s="29">
        <v>8</v>
      </c>
      <c r="F489" s="29">
        <v>1512</v>
      </c>
      <c r="G489" s="29">
        <v>1512</v>
      </c>
      <c r="H489" s="29" t="s">
        <v>8102</v>
      </c>
      <c r="I489" s="29" t="s">
        <v>8103</v>
      </c>
      <c r="J489" s="29" t="s">
        <v>8104</v>
      </c>
      <c r="K489" s="29" t="s">
        <v>8</v>
      </c>
      <c r="L489" s="29" t="s">
        <v>8</v>
      </c>
      <c r="M489" s="29" t="s">
        <v>8</v>
      </c>
      <c r="N489" s="29">
        <v>7</v>
      </c>
      <c r="O489" s="29">
        <v>100</v>
      </c>
      <c r="P489" s="29">
        <v>700</v>
      </c>
      <c r="Q489" s="29">
        <v>3</v>
      </c>
      <c r="R489" s="29">
        <v>2</v>
      </c>
      <c r="S489" s="29">
        <v>0</v>
      </c>
      <c r="T489" s="29" t="s">
        <v>19527</v>
      </c>
      <c r="U489" s="29">
        <v>7</v>
      </c>
      <c r="V489" s="29">
        <v>10</v>
      </c>
      <c r="W489" s="29">
        <v>70</v>
      </c>
      <c r="X489" s="29">
        <v>3</v>
      </c>
      <c r="Y489" s="29">
        <v>0</v>
      </c>
      <c r="Z489" s="29">
        <v>0</v>
      </c>
      <c r="AA489" s="29" t="s">
        <v>19507</v>
      </c>
      <c r="AB489" s="29">
        <v>0</v>
      </c>
      <c r="AC489" s="29" t="s">
        <v>8</v>
      </c>
      <c r="AD489" s="29" t="s">
        <v>8</v>
      </c>
      <c r="AE489" s="29" t="s">
        <v>8</v>
      </c>
      <c r="AF489" s="29" t="s">
        <v>8</v>
      </c>
      <c r="AG489" s="29" t="s">
        <v>8</v>
      </c>
      <c r="AH489" s="29" t="s">
        <v>8</v>
      </c>
      <c r="AI489" s="29" t="s">
        <v>8</v>
      </c>
      <c r="AJ489" s="29" t="s">
        <v>8</v>
      </c>
      <c r="AK489" s="29">
        <v>0</v>
      </c>
      <c r="AL489" s="29" t="s">
        <v>2009</v>
      </c>
      <c r="AM489" s="29" t="s">
        <v>8105</v>
      </c>
      <c r="AN489" s="29" t="s">
        <v>8106</v>
      </c>
      <c r="AO489" s="29" t="s">
        <v>8107</v>
      </c>
      <c r="AP489" s="29" t="s">
        <v>8108</v>
      </c>
    </row>
    <row r="490" spans="1:42" s="29" customFormat="1" x14ac:dyDescent="0.25">
      <c r="A490" s="29" t="s">
        <v>8109</v>
      </c>
      <c r="B490" s="29">
        <v>310410928944346</v>
      </c>
      <c r="C490" s="29">
        <v>8.9014103279289401E+19</v>
      </c>
      <c r="D490" s="29">
        <v>353118081565833</v>
      </c>
      <c r="E490" s="29">
        <v>10</v>
      </c>
      <c r="F490" s="29">
        <v>1464</v>
      </c>
      <c r="G490" s="29">
        <v>1464</v>
      </c>
      <c r="H490" s="29" t="s">
        <v>8110</v>
      </c>
      <c r="I490" s="29" t="s">
        <v>8111</v>
      </c>
      <c r="J490" s="29" t="s">
        <v>8112</v>
      </c>
      <c r="K490" s="29" t="s">
        <v>8</v>
      </c>
      <c r="L490" s="29" t="s">
        <v>19877</v>
      </c>
      <c r="M490" s="29" t="s">
        <v>8</v>
      </c>
      <c r="N490" s="29">
        <v>7</v>
      </c>
      <c r="O490" s="29">
        <v>10</v>
      </c>
      <c r="P490" s="29">
        <v>70</v>
      </c>
      <c r="Q490" s="29">
        <v>3</v>
      </c>
      <c r="R490" s="29">
        <v>49</v>
      </c>
      <c r="S490" s="29">
        <v>29</v>
      </c>
      <c r="T490" s="29" t="s">
        <v>19513</v>
      </c>
      <c r="U490" s="29">
        <v>7</v>
      </c>
      <c r="V490" s="29">
        <v>1</v>
      </c>
      <c r="W490" s="29">
        <v>7</v>
      </c>
      <c r="X490" s="29">
        <v>3</v>
      </c>
      <c r="Y490" s="29">
        <v>35</v>
      </c>
      <c r="Z490" s="29">
        <v>4</v>
      </c>
      <c r="AA490" s="29" t="s">
        <v>19563</v>
      </c>
      <c r="AB490" s="29">
        <v>1</v>
      </c>
      <c r="AC490" s="29">
        <v>6</v>
      </c>
      <c r="AD490" s="29">
        <v>1</v>
      </c>
      <c r="AE490" s="29">
        <v>6</v>
      </c>
      <c r="AF490" s="29">
        <v>3</v>
      </c>
      <c r="AG490" s="29">
        <v>5</v>
      </c>
      <c r="AH490" s="29">
        <v>1</v>
      </c>
      <c r="AI490" s="29" t="s">
        <v>19515</v>
      </c>
      <c r="AJ490" s="29" t="s">
        <v>8</v>
      </c>
      <c r="AK490" s="29">
        <v>0</v>
      </c>
      <c r="AL490" s="29" t="s">
        <v>3767</v>
      </c>
      <c r="AM490" s="29" t="s">
        <v>8113</v>
      </c>
      <c r="AN490" s="29" t="s">
        <v>8114</v>
      </c>
      <c r="AO490" s="29" t="s">
        <v>8115</v>
      </c>
      <c r="AP490" s="29" t="s">
        <v>8116</v>
      </c>
    </row>
    <row r="491" spans="1:42" s="29" customFormat="1" x14ac:dyDescent="0.25">
      <c r="A491" s="29" t="s">
        <v>8117</v>
      </c>
      <c r="B491" s="29">
        <v>310410928944346</v>
      </c>
      <c r="C491" s="29">
        <v>8.9014103279289401E+19</v>
      </c>
      <c r="D491" s="29">
        <v>353118081565833</v>
      </c>
      <c r="E491" s="29">
        <v>10</v>
      </c>
      <c r="F491" s="29">
        <v>1465</v>
      </c>
      <c r="G491" s="29">
        <v>1465</v>
      </c>
      <c r="H491" s="29" t="s">
        <v>8118</v>
      </c>
      <c r="I491" s="29" t="s">
        <v>8119</v>
      </c>
      <c r="J491" s="29" t="s">
        <v>8120</v>
      </c>
      <c r="K491" s="29" t="s">
        <v>8</v>
      </c>
      <c r="L491" s="29" t="s">
        <v>19878</v>
      </c>
      <c r="M491" s="29" t="s">
        <v>8</v>
      </c>
      <c r="N491" s="29">
        <v>7</v>
      </c>
      <c r="O491" s="29">
        <v>10</v>
      </c>
      <c r="P491" s="29">
        <v>70</v>
      </c>
      <c r="Q491" s="29">
        <v>1</v>
      </c>
      <c r="R491" s="29" t="s">
        <v>8</v>
      </c>
      <c r="S491" s="29" t="s">
        <v>8</v>
      </c>
      <c r="T491" s="29" t="s">
        <v>8</v>
      </c>
      <c r="U491" s="29">
        <v>7</v>
      </c>
      <c r="V491" s="29">
        <v>1</v>
      </c>
      <c r="W491" s="29">
        <v>7</v>
      </c>
      <c r="X491" s="29">
        <v>3</v>
      </c>
      <c r="Y491" s="29">
        <v>49</v>
      </c>
      <c r="Z491" s="29">
        <v>39</v>
      </c>
      <c r="AA491" s="29" t="s">
        <v>19562</v>
      </c>
      <c r="AB491" s="29">
        <v>1</v>
      </c>
      <c r="AC491" s="29">
        <v>6</v>
      </c>
      <c r="AD491" s="29">
        <v>1</v>
      </c>
      <c r="AE491" s="29">
        <v>6</v>
      </c>
      <c r="AF491" s="29">
        <v>3</v>
      </c>
      <c r="AG491" s="29">
        <v>48</v>
      </c>
      <c r="AH491" s="29">
        <v>11</v>
      </c>
      <c r="AI491" s="29" t="s">
        <v>19559</v>
      </c>
      <c r="AJ491" s="29" t="s">
        <v>8</v>
      </c>
      <c r="AK491" s="29">
        <v>0</v>
      </c>
      <c r="AL491" s="29" t="s">
        <v>3767</v>
      </c>
      <c r="AM491" s="29" t="s">
        <v>8121</v>
      </c>
      <c r="AN491" s="29" t="s">
        <v>8122</v>
      </c>
      <c r="AO491" s="29" t="s">
        <v>8123</v>
      </c>
      <c r="AP491" s="29" t="s">
        <v>8124</v>
      </c>
    </row>
    <row r="492" spans="1:42" s="29" customFormat="1" x14ac:dyDescent="0.25">
      <c r="A492" s="29" t="s">
        <v>8125</v>
      </c>
      <c r="B492" s="29">
        <v>310410928944346</v>
      </c>
      <c r="C492" s="29">
        <v>8.9014103279289401E+19</v>
      </c>
      <c r="D492" s="29">
        <v>353118081565833</v>
      </c>
      <c r="E492" s="29">
        <v>10</v>
      </c>
      <c r="F492" s="29">
        <v>1475</v>
      </c>
      <c r="G492" s="29">
        <v>1475</v>
      </c>
      <c r="H492" s="29" t="s">
        <v>8126</v>
      </c>
      <c r="I492" s="29" t="s">
        <v>8127</v>
      </c>
      <c r="J492" s="29" t="s">
        <v>8128</v>
      </c>
      <c r="K492" s="29" t="s">
        <v>8</v>
      </c>
      <c r="L492" s="29" t="s">
        <v>19879</v>
      </c>
      <c r="M492" s="29" t="s">
        <v>8</v>
      </c>
      <c r="N492" s="29">
        <v>7</v>
      </c>
      <c r="O492" s="29">
        <v>10</v>
      </c>
      <c r="P492" s="29">
        <v>70</v>
      </c>
      <c r="Q492" s="29">
        <v>3</v>
      </c>
      <c r="R492" s="29">
        <v>2</v>
      </c>
      <c r="S492" s="29">
        <v>0</v>
      </c>
      <c r="T492" s="29" t="s">
        <v>19527</v>
      </c>
      <c r="U492" s="29">
        <v>7</v>
      </c>
      <c r="V492" s="29">
        <v>1</v>
      </c>
      <c r="W492" s="29">
        <v>7</v>
      </c>
      <c r="X492" s="29">
        <v>3</v>
      </c>
      <c r="Y492" s="29">
        <v>0</v>
      </c>
      <c r="Z492" s="29">
        <v>0</v>
      </c>
      <c r="AA492" s="29" t="s">
        <v>19507</v>
      </c>
      <c r="AB492" s="29">
        <v>1</v>
      </c>
      <c r="AC492" s="29">
        <v>6</v>
      </c>
      <c r="AD492" s="29">
        <v>1</v>
      </c>
      <c r="AE492" s="29">
        <v>6</v>
      </c>
      <c r="AF492" s="29">
        <v>3</v>
      </c>
      <c r="AG492" s="29">
        <v>0</v>
      </c>
      <c r="AH492" s="29">
        <v>0</v>
      </c>
      <c r="AI492" s="29" t="s">
        <v>19507</v>
      </c>
      <c r="AJ492" s="29" t="s">
        <v>8</v>
      </c>
      <c r="AK492" s="29">
        <v>0</v>
      </c>
      <c r="AL492" s="29" t="s">
        <v>2000</v>
      </c>
      <c r="AM492" s="29" t="s">
        <v>8129</v>
      </c>
      <c r="AN492" s="29" t="s">
        <v>8130</v>
      </c>
      <c r="AO492" s="29" t="s">
        <v>8131</v>
      </c>
      <c r="AP492" s="29" t="s">
        <v>8132</v>
      </c>
    </row>
    <row r="493" spans="1:42" s="29" customFormat="1" x14ac:dyDescent="0.25">
      <c r="A493" s="29" t="s">
        <v>8133</v>
      </c>
      <c r="B493" s="29">
        <v>310410928944346</v>
      </c>
      <c r="C493" s="29">
        <v>8.9014103279289401E+19</v>
      </c>
      <c r="D493" s="29">
        <v>353118081565833</v>
      </c>
      <c r="E493" s="29">
        <v>10</v>
      </c>
      <c r="F493" s="29">
        <v>1476</v>
      </c>
      <c r="G493" s="29">
        <v>1476</v>
      </c>
      <c r="H493" s="29" t="s">
        <v>8134</v>
      </c>
      <c r="I493" s="29" t="s">
        <v>8135</v>
      </c>
      <c r="J493" s="29" t="s">
        <v>8136</v>
      </c>
      <c r="K493" s="29" t="s">
        <v>8</v>
      </c>
      <c r="L493" s="29" t="s">
        <v>19880</v>
      </c>
      <c r="M493" s="29" t="s">
        <v>8</v>
      </c>
      <c r="N493" s="29">
        <v>7</v>
      </c>
      <c r="O493" s="29">
        <v>10</v>
      </c>
      <c r="P493" s="29">
        <v>70</v>
      </c>
      <c r="Q493" s="29">
        <v>3</v>
      </c>
      <c r="R493" s="29">
        <v>3</v>
      </c>
      <c r="S493" s="29">
        <v>0</v>
      </c>
      <c r="T493" s="29" t="s">
        <v>19529</v>
      </c>
      <c r="U493" s="29">
        <v>7</v>
      </c>
      <c r="V493" s="29">
        <v>1</v>
      </c>
      <c r="W493" s="29">
        <v>7</v>
      </c>
      <c r="X493" s="29">
        <v>3</v>
      </c>
      <c r="Y493" s="29">
        <v>0</v>
      </c>
      <c r="Z493" s="29">
        <v>0</v>
      </c>
      <c r="AA493" s="29" t="s">
        <v>19507</v>
      </c>
      <c r="AB493" s="29">
        <v>1</v>
      </c>
      <c r="AC493" s="29">
        <v>6</v>
      </c>
      <c r="AD493" s="29">
        <v>1</v>
      </c>
      <c r="AE493" s="29">
        <v>6</v>
      </c>
      <c r="AF493" s="29">
        <v>3</v>
      </c>
      <c r="AG493" s="29">
        <v>0</v>
      </c>
      <c r="AH493" s="29">
        <v>0</v>
      </c>
      <c r="AI493" s="29" t="s">
        <v>19507</v>
      </c>
      <c r="AJ493" s="29" t="s">
        <v>8</v>
      </c>
      <c r="AK493" s="29">
        <v>0</v>
      </c>
      <c r="AL493" s="29" t="s">
        <v>3767</v>
      </c>
      <c r="AM493" s="29" t="s">
        <v>8137</v>
      </c>
      <c r="AN493" s="29" t="s">
        <v>8138</v>
      </c>
      <c r="AO493" s="29" t="s">
        <v>8139</v>
      </c>
      <c r="AP493" s="29" t="s">
        <v>8140</v>
      </c>
    </row>
    <row r="494" spans="1:42" s="29" customFormat="1" x14ac:dyDescent="0.25">
      <c r="A494" s="29" t="s">
        <v>8141</v>
      </c>
      <c r="B494" s="29">
        <v>310410928944346</v>
      </c>
      <c r="C494" s="29">
        <v>8.9014103279289401E+19</v>
      </c>
      <c r="D494" s="29">
        <v>353118081565833</v>
      </c>
      <c r="E494" s="29">
        <v>10</v>
      </c>
      <c r="F494" s="29">
        <v>1477</v>
      </c>
      <c r="G494" s="29">
        <v>1477</v>
      </c>
      <c r="H494" s="29" t="s">
        <v>8142</v>
      </c>
      <c r="I494" s="29" t="s">
        <v>8143</v>
      </c>
      <c r="J494" s="29" t="s">
        <v>8144</v>
      </c>
      <c r="K494" s="29" t="s">
        <v>8</v>
      </c>
      <c r="L494" s="29" t="s">
        <v>19881</v>
      </c>
      <c r="M494" s="29" t="s">
        <v>8</v>
      </c>
      <c r="N494" s="29">
        <v>7</v>
      </c>
      <c r="O494" s="29">
        <v>10</v>
      </c>
      <c r="P494" s="29">
        <v>70</v>
      </c>
      <c r="Q494" s="29">
        <v>1</v>
      </c>
      <c r="R494" s="29" t="s">
        <v>8</v>
      </c>
      <c r="S494" s="29" t="s">
        <v>8</v>
      </c>
      <c r="T494" s="29" t="s">
        <v>8</v>
      </c>
      <c r="U494" s="29">
        <v>7</v>
      </c>
      <c r="V494" s="29">
        <v>1</v>
      </c>
      <c r="W494" s="29">
        <v>7</v>
      </c>
      <c r="X494" s="29">
        <v>3</v>
      </c>
      <c r="Y494" s="29">
        <v>49</v>
      </c>
      <c r="Z494" s="29">
        <v>44</v>
      </c>
      <c r="AA494" s="29" t="s">
        <v>19538</v>
      </c>
      <c r="AB494" s="29">
        <v>1</v>
      </c>
      <c r="AC494" s="29">
        <v>6</v>
      </c>
      <c r="AD494" s="29">
        <v>1</v>
      </c>
      <c r="AE494" s="29">
        <v>6</v>
      </c>
      <c r="AF494" s="29">
        <v>3</v>
      </c>
      <c r="AG494" s="29">
        <v>48</v>
      </c>
      <c r="AH494" s="29">
        <v>9</v>
      </c>
      <c r="AI494" s="29" t="s">
        <v>19882</v>
      </c>
      <c r="AJ494" s="29" t="s">
        <v>8</v>
      </c>
      <c r="AK494" s="29">
        <v>0</v>
      </c>
      <c r="AL494" s="29" t="s">
        <v>8145</v>
      </c>
      <c r="AM494" s="29" t="s">
        <v>8146</v>
      </c>
      <c r="AN494" s="29" t="s">
        <v>8147</v>
      </c>
      <c r="AO494" s="29" t="s">
        <v>8148</v>
      </c>
      <c r="AP494" s="29" t="s">
        <v>8149</v>
      </c>
    </row>
    <row r="495" spans="1:42" s="29" customFormat="1" x14ac:dyDescent="0.25">
      <c r="A495" s="29" t="s">
        <v>8150</v>
      </c>
      <c r="B495" s="29">
        <v>310410928944346</v>
      </c>
      <c r="C495" s="29">
        <v>8.9014103279289401E+19</v>
      </c>
      <c r="D495" s="29">
        <v>353118081565833</v>
      </c>
      <c r="E495" s="29">
        <v>10</v>
      </c>
      <c r="F495" s="29">
        <v>1501</v>
      </c>
      <c r="G495" s="29">
        <v>1501</v>
      </c>
      <c r="H495" s="29" t="s">
        <v>8151</v>
      </c>
      <c r="I495" s="29" t="s">
        <v>8152</v>
      </c>
      <c r="J495" s="29" t="s">
        <v>8153</v>
      </c>
      <c r="K495" s="29" t="s">
        <v>8</v>
      </c>
      <c r="L495" s="29" t="s">
        <v>19883</v>
      </c>
      <c r="M495" s="29" t="s">
        <v>8</v>
      </c>
      <c r="N495" s="29">
        <v>7</v>
      </c>
      <c r="O495" s="29">
        <v>10</v>
      </c>
      <c r="P495" s="29">
        <v>70</v>
      </c>
      <c r="Q495" s="29">
        <v>1</v>
      </c>
      <c r="R495" s="29" t="s">
        <v>8</v>
      </c>
      <c r="S495" s="29" t="s">
        <v>8</v>
      </c>
      <c r="T495" s="29" t="s">
        <v>8</v>
      </c>
      <c r="U495" s="29">
        <v>7</v>
      </c>
      <c r="V495" s="29">
        <v>1</v>
      </c>
      <c r="W495" s="29">
        <v>7</v>
      </c>
      <c r="X495" s="29">
        <v>3</v>
      </c>
      <c r="Y495" s="29">
        <v>49</v>
      </c>
      <c r="Z495" s="29">
        <v>26</v>
      </c>
      <c r="AA495" s="29" t="s">
        <v>19884</v>
      </c>
      <c r="AB495" s="29">
        <v>1</v>
      </c>
      <c r="AC495" s="29">
        <v>6</v>
      </c>
      <c r="AD495" s="29">
        <v>1</v>
      </c>
      <c r="AE495" s="29">
        <v>6</v>
      </c>
      <c r="AF495" s="29">
        <v>3</v>
      </c>
      <c r="AG495" s="29">
        <v>19</v>
      </c>
      <c r="AH495" s="29">
        <v>2</v>
      </c>
      <c r="AI495" s="29" t="s">
        <v>19725</v>
      </c>
      <c r="AJ495" s="29" t="s">
        <v>8</v>
      </c>
      <c r="AK495" s="29">
        <v>0</v>
      </c>
      <c r="AL495" s="29" t="s">
        <v>2000</v>
      </c>
      <c r="AM495" s="29" t="s">
        <v>8154</v>
      </c>
      <c r="AN495" s="29" t="s">
        <v>8155</v>
      </c>
      <c r="AO495" s="29" t="s">
        <v>8156</v>
      </c>
      <c r="AP495" s="29" t="s">
        <v>8157</v>
      </c>
    </row>
    <row r="496" spans="1:42" s="29" customFormat="1" x14ac:dyDescent="0.25">
      <c r="A496" s="29" t="s">
        <v>8158</v>
      </c>
      <c r="B496" s="29">
        <v>310410928944346</v>
      </c>
      <c r="C496" s="29">
        <v>8.9014103279289401E+19</v>
      </c>
      <c r="D496" s="29">
        <v>353118081565833</v>
      </c>
      <c r="E496" s="29">
        <v>10</v>
      </c>
      <c r="F496" s="29">
        <v>1500</v>
      </c>
      <c r="G496" s="29">
        <v>1500</v>
      </c>
      <c r="H496" s="29" t="s">
        <v>8159</v>
      </c>
      <c r="I496" s="29" t="s">
        <v>8160</v>
      </c>
      <c r="J496" s="29" t="s">
        <v>8161</v>
      </c>
      <c r="K496" s="29" t="s">
        <v>8</v>
      </c>
      <c r="L496" s="29" t="s">
        <v>19885</v>
      </c>
      <c r="M496" s="29" t="s">
        <v>8</v>
      </c>
      <c r="N496" s="29">
        <v>7</v>
      </c>
      <c r="O496" s="29">
        <v>10</v>
      </c>
      <c r="P496" s="29">
        <v>70</v>
      </c>
      <c r="Q496" s="29">
        <v>3</v>
      </c>
      <c r="R496" s="29">
        <v>49</v>
      </c>
      <c r="S496" s="29">
        <v>29</v>
      </c>
      <c r="T496" s="29" t="s">
        <v>19513</v>
      </c>
      <c r="U496" s="29">
        <v>7</v>
      </c>
      <c r="V496" s="29">
        <v>1</v>
      </c>
      <c r="W496" s="29">
        <v>7</v>
      </c>
      <c r="X496" s="29">
        <v>3</v>
      </c>
      <c r="Y496" s="29">
        <v>27</v>
      </c>
      <c r="Z496" s="29">
        <v>8</v>
      </c>
      <c r="AA496" s="29" t="s">
        <v>19886</v>
      </c>
      <c r="AB496" s="29">
        <v>1</v>
      </c>
      <c r="AC496" s="29">
        <v>6</v>
      </c>
      <c r="AD496" s="29">
        <v>1</v>
      </c>
      <c r="AE496" s="29">
        <v>6</v>
      </c>
      <c r="AF496" s="29">
        <v>3</v>
      </c>
      <c r="AG496" s="29">
        <v>2</v>
      </c>
      <c r="AH496" s="29">
        <v>2</v>
      </c>
      <c r="AI496" s="29" t="s">
        <v>19520</v>
      </c>
      <c r="AJ496" s="29" t="s">
        <v>8</v>
      </c>
      <c r="AK496" s="29">
        <v>0</v>
      </c>
      <c r="AL496" s="29" t="s">
        <v>3767</v>
      </c>
      <c r="AM496" s="29" t="s">
        <v>8162</v>
      </c>
      <c r="AN496" s="29" t="s">
        <v>8163</v>
      </c>
      <c r="AO496" s="29" t="s">
        <v>8164</v>
      </c>
      <c r="AP496" s="29" t="s">
        <v>8165</v>
      </c>
    </row>
    <row r="497" spans="1:42" s="29" customFormat="1" x14ac:dyDescent="0.25">
      <c r="A497" s="29" t="s">
        <v>8166</v>
      </c>
      <c r="B497" s="29">
        <v>310410928944346</v>
      </c>
      <c r="C497" s="29">
        <v>8.9014103279289401E+19</v>
      </c>
      <c r="D497" s="29">
        <v>353118081565833</v>
      </c>
      <c r="E497" s="29">
        <v>10</v>
      </c>
      <c r="F497" s="29">
        <v>1499</v>
      </c>
      <c r="G497" s="29">
        <v>1499</v>
      </c>
      <c r="H497" s="29" t="s">
        <v>8167</v>
      </c>
      <c r="I497" s="29" t="s">
        <v>8168</v>
      </c>
      <c r="J497" s="29" t="s">
        <v>8169</v>
      </c>
      <c r="K497" s="29" t="s">
        <v>8</v>
      </c>
      <c r="L497" s="29" t="s">
        <v>19887</v>
      </c>
      <c r="M497" s="29" t="s">
        <v>8</v>
      </c>
      <c r="N497" s="29">
        <v>7</v>
      </c>
      <c r="O497" s="29">
        <v>10</v>
      </c>
      <c r="P497" s="29">
        <v>70</v>
      </c>
      <c r="Q497" s="29">
        <v>3</v>
      </c>
      <c r="R497" s="29">
        <v>47</v>
      </c>
      <c r="S497" s="29">
        <v>10</v>
      </c>
      <c r="T497" s="29" t="s">
        <v>19888</v>
      </c>
      <c r="U497" s="29">
        <v>7</v>
      </c>
      <c r="V497" s="29">
        <v>1</v>
      </c>
      <c r="W497" s="29">
        <v>7</v>
      </c>
      <c r="X497" s="29">
        <v>3</v>
      </c>
      <c r="Y497" s="29">
        <v>7</v>
      </c>
      <c r="Z497" s="29">
        <v>2</v>
      </c>
      <c r="AA497" s="29" t="s">
        <v>19619</v>
      </c>
      <c r="AB497" s="29">
        <v>1</v>
      </c>
      <c r="AC497" s="29">
        <v>6</v>
      </c>
      <c r="AD497" s="29">
        <v>1</v>
      </c>
      <c r="AE497" s="29">
        <v>6</v>
      </c>
      <c r="AF497" s="29">
        <v>3</v>
      </c>
      <c r="AG497" s="29">
        <v>1</v>
      </c>
      <c r="AH497" s="29">
        <v>0</v>
      </c>
      <c r="AI497" s="29" t="s">
        <v>19161</v>
      </c>
      <c r="AJ497" s="29" t="s">
        <v>8</v>
      </c>
      <c r="AK497" s="29">
        <v>0</v>
      </c>
      <c r="AL497" s="29" t="s">
        <v>3767</v>
      </c>
      <c r="AM497" s="29" t="s">
        <v>8170</v>
      </c>
      <c r="AN497" s="29" t="s">
        <v>8171</v>
      </c>
      <c r="AO497" s="29" t="s">
        <v>8172</v>
      </c>
      <c r="AP497" s="29" t="s">
        <v>8173</v>
      </c>
    </row>
    <row r="498" spans="1:42" s="29" customFormat="1" x14ac:dyDescent="0.25">
      <c r="A498" s="29" t="s">
        <v>8174</v>
      </c>
      <c r="B498" s="29">
        <v>310410928944346</v>
      </c>
      <c r="C498" s="29">
        <v>8.9014103279289401E+19</v>
      </c>
      <c r="D498" s="29">
        <v>353118081565833</v>
      </c>
      <c r="E498" s="29">
        <v>1</v>
      </c>
      <c r="F498" s="29">
        <v>1463</v>
      </c>
      <c r="G498" s="29">
        <v>1463</v>
      </c>
      <c r="H498" s="29" t="s">
        <v>8175</v>
      </c>
      <c r="I498" s="29" t="s">
        <v>8176</v>
      </c>
      <c r="J498" s="29" t="s">
        <v>8177</v>
      </c>
      <c r="K498" s="29" t="s">
        <v>8</v>
      </c>
      <c r="L498" s="29" t="s">
        <v>8</v>
      </c>
      <c r="M498" s="29" t="s">
        <v>8</v>
      </c>
      <c r="N498" s="29">
        <v>4</v>
      </c>
      <c r="O498" s="29">
        <v>1</v>
      </c>
      <c r="P498" s="29">
        <v>4</v>
      </c>
      <c r="Q498" s="29">
        <v>1</v>
      </c>
      <c r="R498" s="29" t="s">
        <v>8</v>
      </c>
      <c r="S498" s="29" t="s">
        <v>8</v>
      </c>
      <c r="T498" s="29" t="s">
        <v>8</v>
      </c>
      <c r="U498" s="29">
        <v>3</v>
      </c>
      <c r="V498" s="29">
        <v>1</v>
      </c>
      <c r="W498" s="29">
        <v>3</v>
      </c>
      <c r="X498" s="29">
        <v>3</v>
      </c>
      <c r="Y498" s="29">
        <v>49</v>
      </c>
      <c r="Z498" s="29">
        <v>27</v>
      </c>
      <c r="AA498" s="29" t="s">
        <v>19548</v>
      </c>
      <c r="AB498" s="29">
        <v>0</v>
      </c>
      <c r="AC498" s="29" t="s">
        <v>8</v>
      </c>
      <c r="AD498" s="29" t="s">
        <v>8</v>
      </c>
      <c r="AE498" s="29" t="s">
        <v>8</v>
      </c>
      <c r="AF498" s="29" t="s">
        <v>8</v>
      </c>
      <c r="AG498" s="29" t="s">
        <v>8</v>
      </c>
      <c r="AH498" s="29" t="s">
        <v>8</v>
      </c>
      <c r="AI498" s="29" t="s">
        <v>8</v>
      </c>
      <c r="AJ498" s="29" t="s">
        <v>8</v>
      </c>
      <c r="AK498" s="29">
        <v>0</v>
      </c>
      <c r="AL498" s="29" t="s">
        <v>2000</v>
      </c>
      <c r="AM498" s="29" t="s">
        <v>8178</v>
      </c>
      <c r="AN498" s="29" t="s">
        <v>8179</v>
      </c>
      <c r="AO498" s="29" t="s">
        <v>8180</v>
      </c>
      <c r="AP498" s="29" t="s">
        <v>8181</v>
      </c>
    </row>
    <row r="499" spans="1:42" s="29" customFormat="1" x14ac:dyDescent="0.25">
      <c r="A499" s="29" t="s">
        <v>8182</v>
      </c>
      <c r="B499" s="29">
        <v>310410928944346</v>
      </c>
      <c r="C499" s="29">
        <v>8.9014103279289401E+19</v>
      </c>
      <c r="D499" s="29">
        <v>353118081565833</v>
      </c>
      <c r="E499" s="29">
        <v>1</v>
      </c>
      <c r="F499" s="29">
        <v>1462</v>
      </c>
      <c r="G499" s="29">
        <v>1462</v>
      </c>
      <c r="H499" s="29" t="s">
        <v>8183</v>
      </c>
      <c r="I499" s="29" t="s">
        <v>8184</v>
      </c>
      <c r="J499" s="29" t="s">
        <v>8185</v>
      </c>
      <c r="K499" s="29" t="s">
        <v>8</v>
      </c>
      <c r="L499" s="29" t="s">
        <v>8</v>
      </c>
      <c r="M499" s="29" t="s">
        <v>8</v>
      </c>
      <c r="N499" s="29">
        <v>4</v>
      </c>
      <c r="O499" s="29">
        <v>1</v>
      </c>
      <c r="P499" s="29">
        <v>4</v>
      </c>
      <c r="Q499" s="29">
        <v>1</v>
      </c>
      <c r="R499" s="29" t="s">
        <v>8</v>
      </c>
      <c r="S499" s="29" t="s">
        <v>8</v>
      </c>
      <c r="T499" s="29" t="s">
        <v>8</v>
      </c>
      <c r="U499" s="29">
        <v>3</v>
      </c>
      <c r="V499" s="29">
        <v>1</v>
      </c>
      <c r="W499" s="29">
        <v>3</v>
      </c>
      <c r="X499" s="29">
        <v>3</v>
      </c>
      <c r="Y499" s="29">
        <v>49</v>
      </c>
      <c r="Z499" s="29">
        <v>22</v>
      </c>
      <c r="AA499" s="29" t="s">
        <v>19758</v>
      </c>
      <c r="AB499" s="29">
        <v>0</v>
      </c>
      <c r="AC499" s="29" t="s">
        <v>8</v>
      </c>
      <c r="AD499" s="29" t="s">
        <v>8</v>
      </c>
      <c r="AE499" s="29" t="s">
        <v>8</v>
      </c>
      <c r="AF499" s="29" t="s">
        <v>8</v>
      </c>
      <c r="AG499" s="29" t="s">
        <v>8</v>
      </c>
      <c r="AH499" s="29" t="s">
        <v>8</v>
      </c>
      <c r="AI499" s="29" t="s">
        <v>8</v>
      </c>
      <c r="AJ499" s="29" t="s">
        <v>8</v>
      </c>
      <c r="AK499" s="29">
        <v>0</v>
      </c>
      <c r="AL499" s="29" t="s">
        <v>2000</v>
      </c>
      <c r="AM499" s="29" t="s">
        <v>8186</v>
      </c>
      <c r="AN499" s="29" t="s">
        <v>8187</v>
      </c>
      <c r="AO499" s="29" t="s">
        <v>8188</v>
      </c>
      <c r="AP499" s="29" t="s">
        <v>8189</v>
      </c>
    </row>
    <row r="500" spans="1:42" s="29" customFormat="1" x14ac:dyDescent="0.25">
      <c r="A500" s="29" t="s">
        <v>8190</v>
      </c>
      <c r="B500" s="29">
        <v>310410928944346</v>
      </c>
      <c r="C500" s="29">
        <v>8.9014103279289401E+19</v>
      </c>
      <c r="D500" s="29">
        <v>353118081565833</v>
      </c>
      <c r="E500" s="29">
        <v>1</v>
      </c>
      <c r="F500" s="29">
        <v>1502</v>
      </c>
      <c r="G500" s="29">
        <v>1502</v>
      </c>
      <c r="H500" s="29" t="s">
        <v>8191</v>
      </c>
      <c r="I500" s="29" t="s">
        <v>8192</v>
      </c>
      <c r="J500" s="29" t="s">
        <v>7939</v>
      </c>
      <c r="K500" s="29" t="s">
        <v>8</v>
      </c>
      <c r="L500" s="29" t="s">
        <v>8</v>
      </c>
      <c r="M500" s="29" t="s">
        <v>8</v>
      </c>
      <c r="N500" s="29">
        <v>4</v>
      </c>
      <c r="O500" s="29">
        <v>1</v>
      </c>
      <c r="P500" s="29">
        <v>4</v>
      </c>
      <c r="Q500" s="29">
        <v>3</v>
      </c>
      <c r="R500" s="29">
        <v>42</v>
      </c>
      <c r="S500" s="29">
        <v>5</v>
      </c>
      <c r="T500" s="29" t="s">
        <v>19875</v>
      </c>
      <c r="U500" s="29">
        <v>3</v>
      </c>
      <c r="V500" s="29">
        <v>1</v>
      </c>
      <c r="W500" s="29">
        <v>3</v>
      </c>
      <c r="X500" s="29">
        <v>3</v>
      </c>
      <c r="Y500" s="29">
        <v>11</v>
      </c>
      <c r="Z500" s="29">
        <v>0</v>
      </c>
      <c r="AA500" s="29" t="s">
        <v>19551</v>
      </c>
      <c r="AB500" s="29">
        <v>0</v>
      </c>
      <c r="AC500" s="29" t="s">
        <v>8</v>
      </c>
      <c r="AD500" s="29" t="s">
        <v>8</v>
      </c>
      <c r="AE500" s="29" t="s">
        <v>8</v>
      </c>
      <c r="AF500" s="29" t="s">
        <v>8</v>
      </c>
      <c r="AG500" s="29" t="s">
        <v>8</v>
      </c>
      <c r="AH500" s="29" t="s">
        <v>8</v>
      </c>
      <c r="AI500" s="29" t="s">
        <v>8</v>
      </c>
      <c r="AJ500" s="29" t="s">
        <v>8</v>
      </c>
      <c r="AK500" s="29">
        <v>0</v>
      </c>
      <c r="AL500" s="29" t="s">
        <v>2000</v>
      </c>
      <c r="AM500" s="29" t="s">
        <v>8193</v>
      </c>
      <c r="AN500" s="29" t="s">
        <v>8194</v>
      </c>
      <c r="AO500" s="29" t="s">
        <v>8195</v>
      </c>
      <c r="AP500" s="29" t="s">
        <v>8196</v>
      </c>
    </row>
    <row r="501" spans="1:42" s="29" customFormat="1" x14ac:dyDescent="0.25">
      <c r="A501" s="29" t="s">
        <v>8197</v>
      </c>
      <c r="B501" s="29">
        <v>310410928944346</v>
      </c>
      <c r="C501" s="29">
        <v>8.9014103279289401E+19</v>
      </c>
      <c r="D501" s="29">
        <v>353118081565833</v>
      </c>
      <c r="E501" s="29">
        <v>1</v>
      </c>
      <c r="F501" s="29">
        <v>1503</v>
      </c>
      <c r="G501" s="29">
        <v>1503</v>
      </c>
      <c r="H501" s="29" t="s">
        <v>8198</v>
      </c>
      <c r="I501" s="29" t="s">
        <v>8199</v>
      </c>
      <c r="J501" s="29" t="s">
        <v>8200</v>
      </c>
      <c r="K501" s="29" t="s">
        <v>8</v>
      </c>
      <c r="L501" s="29" t="s">
        <v>8</v>
      </c>
      <c r="M501" s="29" t="s">
        <v>8</v>
      </c>
      <c r="N501" s="29">
        <v>4</v>
      </c>
      <c r="O501" s="29">
        <v>1</v>
      </c>
      <c r="P501" s="29">
        <v>4</v>
      </c>
      <c r="Q501" s="29">
        <v>3</v>
      </c>
      <c r="R501" s="29">
        <v>45</v>
      </c>
      <c r="S501" s="29">
        <v>11</v>
      </c>
      <c r="T501" s="29" t="s">
        <v>19636</v>
      </c>
      <c r="U501" s="29">
        <v>3</v>
      </c>
      <c r="V501" s="29">
        <v>1</v>
      </c>
      <c r="W501" s="29">
        <v>3</v>
      </c>
      <c r="X501" s="29">
        <v>3</v>
      </c>
      <c r="Y501" s="29">
        <v>15</v>
      </c>
      <c r="Z501" s="29">
        <v>4</v>
      </c>
      <c r="AA501" s="29" t="s">
        <v>19673</v>
      </c>
      <c r="AB501" s="29">
        <v>0</v>
      </c>
      <c r="AC501" s="29" t="s">
        <v>8</v>
      </c>
      <c r="AD501" s="29" t="s">
        <v>8</v>
      </c>
      <c r="AE501" s="29" t="s">
        <v>8</v>
      </c>
      <c r="AF501" s="29" t="s">
        <v>8</v>
      </c>
      <c r="AG501" s="29" t="s">
        <v>8</v>
      </c>
      <c r="AH501" s="29" t="s">
        <v>8</v>
      </c>
      <c r="AI501" s="29" t="s">
        <v>8</v>
      </c>
      <c r="AJ501" s="29" t="s">
        <v>8</v>
      </c>
      <c r="AK501" s="29">
        <v>0</v>
      </c>
      <c r="AL501" s="29" t="s">
        <v>2000</v>
      </c>
      <c r="AM501" s="29" t="s">
        <v>8201</v>
      </c>
      <c r="AN501" s="29" t="s">
        <v>8202</v>
      </c>
      <c r="AO501" s="29" t="s">
        <v>8203</v>
      </c>
      <c r="AP501" s="29" t="s">
        <v>8204</v>
      </c>
    </row>
    <row r="502" spans="1:42" s="29" customFormat="1" x14ac:dyDescent="0.25">
      <c r="A502" s="29" t="s">
        <v>8205</v>
      </c>
      <c r="B502" s="29">
        <v>310410928944346</v>
      </c>
      <c r="C502" s="29">
        <v>8.9014103279289401E+19</v>
      </c>
      <c r="D502" s="29">
        <v>353118081565833</v>
      </c>
      <c r="E502" s="29">
        <v>1</v>
      </c>
      <c r="F502" s="29">
        <v>1504</v>
      </c>
      <c r="G502" s="29">
        <v>1504</v>
      </c>
      <c r="H502" s="29" t="s">
        <v>8206</v>
      </c>
      <c r="I502" s="29" t="s">
        <v>8207</v>
      </c>
      <c r="J502" s="29" t="s">
        <v>8208</v>
      </c>
      <c r="K502" s="29" t="s">
        <v>8</v>
      </c>
      <c r="L502" s="29" t="s">
        <v>8</v>
      </c>
      <c r="M502" s="29" t="s">
        <v>8</v>
      </c>
      <c r="N502" s="29">
        <v>4</v>
      </c>
      <c r="O502" s="29">
        <v>1</v>
      </c>
      <c r="P502" s="29">
        <v>4</v>
      </c>
      <c r="Q502" s="29">
        <v>3</v>
      </c>
      <c r="R502" s="29">
        <v>49</v>
      </c>
      <c r="S502" s="29">
        <v>19</v>
      </c>
      <c r="T502" s="29" t="s">
        <v>19596</v>
      </c>
      <c r="U502" s="29">
        <v>3</v>
      </c>
      <c r="V502" s="29">
        <v>1</v>
      </c>
      <c r="W502" s="29">
        <v>3</v>
      </c>
      <c r="X502" s="29">
        <v>3</v>
      </c>
      <c r="Y502" s="29">
        <v>20</v>
      </c>
      <c r="Z502" s="29">
        <v>1</v>
      </c>
      <c r="AA502" s="29" t="s">
        <v>19585</v>
      </c>
      <c r="AB502" s="29">
        <v>0</v>
      </c>
      <c r="AC502" s="29" t="s">
        <v>8</v>
      </c>
      <c r="AD502" s="29" t="s">
        <v>8</v>
      </c>
      <c r="AE502" s="29" t="s">
        <v>8</v>
      </c>
      <c r="AF502" s="29" t="s">
        <v>8</v>
      </c>
      <c r="AG502" s="29" t="s">
        <v>8</v>
      </c>
      <c r="AH502" s="29" t="s">
        <v>8</v>
      </c>
      <c r="AI502" s="29" t="s">
        <v>8</v>
      </c>
      <c r="AJ502" s="29" t="s">
        <v>8</v>
      </c>
      <c r="AK502" s="29">
        <v>0</v>
      </c>
      <c r="AL502" s="29" t="s">
        <v>2000</v>
      </c>
      <c r="AM502" s="29" t="s">
        <v>8209</v>
      </c>
      <c r="AN502" s="29" t="s">
        <v>8210</v>
      </c>
      <c r="AO502" s="29" t="s">
        <v>8211</v>
      </c>
      <c r="AP502" s="29" t="s">
        <v>8212</v>
      </c>
    </row>
    <row r="503" spans="1:42" s="29" customFormat="1" x14ac:dyDescent="0.25">
      <c r="A503" s="29" t="s">
        <v>8213</v>
      </c>
      <c r="B503" s="29">
        <v>310410928944346</v>
      </c>
      <c r="C503" s="29">
        <v>8.9014103279289401E+19</v>
      </c>
      <c r="D503" s="29">
        <v>353118081565833</v>
      </c>
      <c r="E503" s="29">
        <v>1</v>
      </c>
      <c r="F503" s="29">
        <v>1505</v>
      </c>
      <c r="G503" s="29">
        <v>1505</v>
      </c>
      <c r="H503" s="29" t="s">
        <v>8214</v>
      </c>
      <c r="I503" s="29" t="s">
        <v>8215</v>
      </c>
      <c r="J503" s="29" t="s">
        <v>8216</v>
      </c>
      <c r="K503" s="29" t="s">
        <v>8</v>
      </c>
      <c r="L503" s="29" t="s">
        <v>8</v>
      </c>
      <c r="M503" s="29" t="s">
        <v>8</v>
      </c>
      <c r="N503" s="29">
        <v>4</v>
      </c>
      <c r="O503" s="29">
        <v>1</v>
      </c>
      <c r="P503" s="29">
        <v>4</v>
      </c>
      <c r="Q503" s="29">
        <v>3</v>
      </c>
      <c r="R503" s="29">
        <v>0</v>
      </c>
      <c r="S503" s="29">
        <v>0</v>
      </c>
      <c r="T503" s="29" t="s">
        <v>19507</v>
      </c>
      <c r="U503" s="29">
        <v>3</v>
      </c>
      <c r="V503" s="29">
        <v>1</v>
      </c>
      <c r="W503" s="29">
        <v>3</v>
      </c>
      <c r="X503" s="29">
        <v>3</v>
      </c>
      <c r="Y503" s="29">
        <v>0</v>
      </c>
      <c r="Z503" s="29">
        <v>0</v>
      </c>
      <c r="AA503" s="29" t="s">
        <v>19507</v>
      </c>
      <c r="AB503" s="29">
        <v>0</v>
      </c>
      <c r="AC503" s="29" t="s">
        <v>8</v>
      </c>
      <c r="AD503" s="29" t="s">
        <v>8</v>
      </c>
      <c r="AE503" s="29" t="s">
        <v>8</v>
      </c>
      <c r="AF503" s="29" t="s">
        <v>8</v>
      </c>
      <c r="AG503" s="29" t="s">
        <v>8</v>
      </c>
      <c r="AH503" s="29" t="s">
        <v>8</v>
      </c>
      <c r="AI503" s="29" t="s">
        <v>8</v>
      </c>
      <c r="AJ503" s="29" t="s">
        <v>8</v>
      </c>
      <c r="AK503" s="29">
        <v>0</v>
      </c>
      <c r="AL503" s="29" t="s">
        <v>2000</v>
      </c>
      <c r="AM503" s="29" t="s">
        <v>8217</v>
      </c>
      <c r="AN503" s="29" t="s">
        <v>8218</v>
      </c>
      <c r="AO503" s="29" t="s">
        <v>8219</v>
      </c>
      <c r="AP503" s="29" t="s">
        <v>8220</v>
      </c>
    </row>
    <row r="504" spans="1:42" s="29" customFormat="1" x14ac:dyDescent="0.25">
      <c r="A504" s="29" t="s">
        <v>8221</v>
      </c>
      <c r="B504" s="29">
        <v>310410928944346</v>
      </c>
      <c r="C504" s="29">
        <v>8.9014103279289401E+19</v>
      </c>
      <c r="D504" s="29">
        <v>353118081565833</v>
      </c>
      <c r="E504" s="29">
        <v>1</v>
      </c>
      <c r="F504" s="29">
        <v>1506</v>
      </c>
      <c r="G504" s="29">
        <v>1506</v>
      </c>
      <c r="H504" s="29" t="s">
        <v>8222</v>
      </c>
      <c r="I504" s="29" t="s">
        <v>8223</v>
      </c>
      <c r="J504" s="29" t="s">
        <v>8224</v>
      </c>
      <c r="K504" s="29" t="s">
        <v>8</v>
      </c>
      <c r="L504" s="29" t="s">
        <v>8</v>
      </c>
      <c r="M504" s="29" t="s">
        <v>8</v>
      </c>
      <c r="N504" s="29">
        <v>4</v>
      </c>
      <c r="O504" s="29">
        <v>1</v>
      </c>
      <c r="P504" s="29">
        <v>4</v>
      </c>
      <c r="Q504" s="29">
        <v>3</v>
      </c>
      <c r="R504" s="29">
        <v>17</v>
      </c>
      <c r="S504" s="29">
        <v>1</v>
      </c>
      <c r="T504" s="29" t="s">
        <v>19889</v>
      </c>
      <c r="U504" s="29">
        <v>3</v>
      </c>
      <c r="V504" s="29">
        <v>1</v>
      </c>
      <c r="W504" s="29">
        <v>3</v>
      </c>
      <c r="X504" s="29">
        <v>3</v>
      </c>
      <c r="Y504" s="29">
        <v>1</v>
      </c>
      <c r="Z504" s="29">
        <v>0</v>
      </c>
      <c r="AA504" s="29" t="s">
        <v>19507</v>
      </c>
      <c r="AB504" s="29">
        <v>0</v>
      </c>
      <c r="AC504" s="29" t="s">
        <v>8</v>
      </c>
      <c r="AD504" s="29" t="s">
        <v>8</v>
      </c>
      <c r="AE504" s="29" t="s">
        <v>8</v>
      </c>
      <c r="AF504" s="29" t="s">
        <v>8</v>
      </c>
      <c r="AG504" s="29" t="s">
        <v>8</v>
      </c>
      <c r="AH504" s="29" t="s">
        <v>8</v>
      </c>
      <c r="AI504" s="29" t="s">
        <v>8</v>
      </c>
      <c r="AJ504" s="29" t="s">
        <v>8</v>
      </c>
      <c r="AK504" s="29">
        <v>0</v>
      </c>
      <c r="AL504" s="29" t="s">
        <v>2000</v>
      </c>
      <c r="AM504" s="29" t="s">
        <v>8225</v>
      </c>
      <c r="AN504" s="29" t="s">
        <v>8226</v>
      </c>
      <c r="AO504" s="29" t="s">
        <v>8227</v>
      </c>
      <c r="AP504" s="29" t="s">
        <v>8228</v>
      </c>
    </row>
    <row r="505" spans="1:42" s="29" customFormat="1" x14ac:dyDescent="0.25">
      <c r="A505" s="29" t="s">
        <v>8229</v>
      </c>
      <c r="B505" s="29">
        <v>310410928944346</v>
      </c>
      <c r="C505" s="29">
        <v>8.9014103279289401E+19</v>
      </c>
      <c r="D505" s="29">
        <v>353118081565833</v>
      </c>
      <c r="E505" s="29">
        <v>1</v>
      </c>
      <c r="F505" s="29">
        <v>1507</v>
      </c>
      <c r="G505" s="29">
        <v>1507</v>
      </c>
      <c r="H505" s="29" t="s">
        <v>8230</v>
      </c>
      <c r="I505" s="29" t="s">
        <v>8231</v>
      </c>
      <c r="J505" s="29" t="s">
        <v>8232</v>
      </c>
      <c r="K505" s="29" t="s">
        <v>8</v>
      </c>
      <c r="L505" s="29" t="s">
        <v>8</v>
      </c>
      <c r="M505" s="29" t="s">
        <v>8</v>
      </c>
      <c r="N505" s="29">
        <v>4</v>
      </c>
      <c r="O505" s="29">
        <v>1</v>
      </c>
      <c r="P505" s="29">
        <v>4</v>
      </c>
      <c r="Q505" s="29">
        <v>3</v>
      </c>
      <c r="R505" s="29">
        <v>35</v>
      </c>
      <c r="S505" s="29">
        <v>8</v>
      </c>
      <c r="T505" s="29" t="s">
        <v>19890</v>
      </c>
      <c r="U505" s="29">
        <v>3</v>
      </c>
      <c r="V505" s="29">
        <v>1</v>
      </c>
      <c r="W505" s="29">
        <v>3</v>
      </c>
      <c r="X505" s="29">
        <v>3</v>
      </c>
      <c r="Y505" s="29">
        <v>4</v>
      </c>
      <c r="Z505" s="29">
        <v>1</v>
      </c>
      <c r="AA505" s="29" t="s">
        <v>19511</v>
      </c>
      <c r="AB505" s="29">
        <v>0</v>
      </c>
      <c r="AC505" s="29" t="s">
        <v>8</v>
      </c>
      <c r="AD505" s="29" t="s">
        <v>8</v>
      </c>
      <c r="AE505" s="29" t="s">
        <v>8</v>
      </c>
      <c r="AF505" s="29" t="s">
        <v>8</v>
      </c>
      <c r="AG505" s="29" t="s">
        <v>8</v>
      </c>
      <c r="AH505" s="29" t="s">
        <v>8</v>
      </c>
      <c r="AI505" s="29" t="s">
        <v>8</v>
      </c>
      <c r="AJ505" s="29" t="s">
        <v>8</v>
      </c>
      <c r="AK505" s="29">
        <v>0</v>
      </c>
      <c r="AL505" s="29" t="s">
        <v>2000</v>
      </c>
      <c r="AM505" s="29" t="s">
        <v>8233</v>
      </c>
      <c r="AN505" s="29" t="s">
        <v>8234</v>
      </c>
      <c r="AO505" s="29" t="s">
        <v>8235</v>
      </c>
      <c r="AP505" s="29" t="s">
        <v>8236</v>
      </c>
    </row>
    <row r="506" spans="1:42" s="29" customFormat="1" x14ac:dyDescent="0.25">
      <c r="A506" s="29" t="s">
        <v>8237</v>
      </c>
      <c r="B506" s="29">
        <v>310410928944346</v>
      </c>
      <c r="C506" s="29">
        <v>8.9014103279289401E+19</v>
      </c>
      <c r="D506" s="29">
        <v>353118081565833</v>
      </c>
      <c r="E506" s="29">
        <v>7</v>
      </c>
      <c r="F506" s="29">
        <v>1455</v>
      </c>
      <c r="G506" s="29">
        <v>1455</v>
      </c>
      <c r="H506" s="29" t="s">
        <v>8238</v>
      </c>
      <c r="I506" s="29" t="s">
        <v>8239</v>
      </c>
      <c r="J506" s="29" t="s">
        <v>8240</v>
      </c>
      <c r="K506" s="29" t="s">
        <v>8</v>
      </c>
      <c r="L506" s="29" t="s">
        <v>8</v>
      </c>
      <c r="M506" s="29" t="s">
        <v>19705</v>
      </c>
      <c r="N506" s="29">
        <v>7</v>
      </c>
      <c r="O506" s="29">
        <v>1</v>
      </c>
      <c r="P506" s="29">
        <v>7</v>
      </c>
      <c r="Q506" s="29">
        <v>3</v>
      </c>
      <c r="R506" s="29">
        <v>17</v>
      </c>
      <c r="S506" s="29">
        <v>0</v>
      </c>
      <c r="T506" s="29" t="s">
        <v>19735</v>
      </c>
      <c r="U506" s="29">
        <v>6</v>
      </c>
      <c r="V506" s="29">
        <v>1</v>
      </c>
      <c r="W506" s="29">
        <v>6</v>
      </c>
      <c r="X506" s="29">
        <v>3</v>
      </c>
      <c r="Y506" s="29">
        <v>1</v>
      </c>
      <c r="Z506" s="29">
        <v>0</v>
      </c>
      <c r="AA506" s="29" t="s">
        <v>19161</v>
      </c>
      <c r="AB506" s="29">
        <v>1</v>
      </c>
      <c r="AC506" s="29">
        <v>5</v>
      </c>
      <c r="AD506" s="29">
        <v>1</v>
      </c>
      <c r="AE506" s="29">
        <v>5</v>
      </c>
      <c r="AF506" s="29">
        <v>3</v>
      </c>
      <c r="AG506" s="29">
        <v>0</v>
      </c>
      <c r="AH506" s="29">
        <v>0</v>
      </c>
      <c r="AI506" s="29" t="s">
        <v>19507</v>
      </c>
      <c r="AJ506" s="29" t="s">
        <v>8</v>
      </c>
      <c r="AK506" s="29">
        <v>0</v>
      </c>
      <c r="AL506" s="29" t="s">
        <v>2000</v>
      </c>
      <c r="AM506" s="29" t="s">
        <v>8241</v>
      </c>
      <c r="AN506" s="29" t="s">
        <v>8242</v>
      </c>
      <c r="AO506" s="29" t="s">
        <v>8243</v>
      </c>
      <c r="AP506" s="29" t="s">
        <v>8244</v>
      </c>
    </row>
    <row r="507" spans="1:42" s="29" customFormat="1" x14ac:dyDescent="0.25">
      <c r="A507" s="29" t="s">
        <v>8245</v>
      </c>
      <c r="B507" s="29">
        <v>310410928944346</v>
      </c>
      <c r="C507" s="29">
        <v>8.9014103279289401E+19</v>
      </c>
      <c r="D507" s="29">
        <v>353118081565833</v>
      </c>
      <c r="E507" s="29">
        <v>7</v>
      </c>
      <c r="F507" s="29">
        <v>1454</v>
      </c>
      <c r="G507" s="29">
        <v>1454</v>
      </c>
      <c r="H507" s="29" t="s">
        <v>8246</v>
      </c>
      <c r="I507" s="29" t="s">
        <v>8247</v>
      </c>
      <c r="J507" s="29" t="s">
        <v>8248</v>
      </c>
      <c r="K507" s="29" t="s">
        <v>8</v>
      </c>
      <c r="L507" s="29" t="s">
        <v>8</v>
      </c>
      <c r="M507" s="29" t="s">
        <v>19891</v>
      </c>
      <c r="N507" s="29">
        <v>7</v>
      </c>
      <c r="O507" s="29">
        <v>1</v>
      </c>
      <c r="P507" s="29">
        <v>7</v>
      </c>
      <c r="Q507" s="29">
        <v>3</v>
      </c>
      <c r="R507" s="29">
        <v>34</v>
      </c>
      <c r="S507" s="29">
        <v>19</v>
      </c>
      <c r="T507" s="29" t="s">
        <v>19892</v>
      </c>
      <c r="U507" s="29">
        <v>6</v>
      </c>
      <c r="V507" s="29">
        <v>1</v>
      </c>
      <c r="W507" s="29">
        <v>6</v>
      </c>
      <c r="X507" s="29">
        <v>3</v>
      </c>
      <c r="Y507" s="29">
        <v>28</v>
      </c>
      <c r="Z507" s="29">
        <v>3</v>
      </c>
      <c r="AA507" s="29" t="s">
        <v>19893</v>
      </c>
      <c r="AB507" s="29">
        <v>1</v>
      </c>
      <c r="AC507" s="29">
        <v>5</v>
      </c>
      <c r="AD507" s="29">
        <v>1</v>
      </c>
      <c r="AE507" s="29">
        <v>5</v>
      </c>
      <c r="AF507" s="29">
        <v>3</v>
      </c>
      <c r="AG507" s="29">
        <v>6</v>
      </c>
      <c r="AH507" s="29">
        <v>0</v>
      </c>
      <c r="AI507" s="29" t="s">
        <v>19515</v>
      </c>
      <c r="AJ507" s="29" t="s">
        <v>8</v>
      </c>
      <c r="AK507" s="29">
        <v>0</v>
      </c>
      <c r="AL507" s="29" t="s">
        <v>2000</v>
      </c>
      <c r="AM507" s="29" t="s">
        <v>8249</v>
      </c>
      <c r="AN507" s="29" t="s">
        <v>8250</v>
      </c>
      <c r="AO507" s="29" t="s">
        <v>8251</v>
      </c>
      <c r="AP507" s="29" t="s">
        <v>8252</v>
      </c>
    </row>
    <row r="508" spans="1:42" s="29" customFormat="1" x14ac:dyDescent="0.25">
      <c r="A508" s="29" t="s">
        <v>8253</v>
      </c>
      <c r="B508" s="29">
        <v>310410928944346</v>
      </c>
      <c r="C508" s="29">
        <v>8.9014103279289401E+19</v>
      </c>
      <c r="D508" s="29">
        <v>353118081565833</v>
      </c>
      <c r="E508" s="29">
        <v>7</v>
      </c>
      <c r="F508" s="29">
        <v>1484</v>
      </c>
      <c r="G508" s="29">
        <v>1484</v>
      </c>
      <c r="H508" s="29" t="s">
        <v>8254</v>
      </c>
      <c r="I508" s="29" t="s">
        <v>8255</v>
      </c>
      <c r="J508" s="29" t="s">
        <v>8256</v>
      </c>
      <c r="K508" s="29" t="s">
        <v>8</v>
      </c>
      <c r="L508" s="29" t="s">
        <v>8</v>
      </c>
      <c r="M508" s="29" t="s">
        <v>19894</v>
      </c>
      <c r="N508" s="29">
        <v>7</v>
      </c>
      <c r="O508" s="29">
        <v>1</v>
      </c>
      <c r="P508" s="29">
        <v>7</v>
      </c>
      <c r="Q508" s="29">
        <v>3</v>
      </c>
      <c r="R508" s="29">
        <v>49</v>
      </c>
      <c r="S508" s="29">
        <v>28</v>
      </c>
      <c r="T508" s="29" t="s">
        <v>19576</v>
      </c>
      <c r="U508" s="29">
        <v>6</v>
      </c>
      <c r="V508" s="29">
        <v>1</v>
      </c>
      <c r="W508" s="29">
        <v>6</v>
      </c>
      <c r="X508" s="29">
        <v>3</v>
      </c>
      <c r="Y508" s="29">
        <v>39</v>
      </c>
      <c r="Z508" s="29">
        <v>7</v>
      </c>
      <c r="AA508" s="29" t="s">
        <v>19518</v>
      </c>
      <c r="AB508" s="29">
        <v>1</v>
      </c>
      <c r="AC508" s="29">
        <v>5</v>
      </c>
      <c r="AD508" s="29">
        <v>1</v>
      </c>
      <c r="AE508" s="29">
        <v>5</v>
      </c>
      <c r="AF508" s="29">
        <v>3</v>
      </c>
      <c r="AG508" s="29">
        <v>9</v>
      </c>
      <c r="AH508" s="29">
        <v>0</v>
      </c>
      <c r="AI508" s="29" t="s">
        <v>19558</v>
      </c>
      <c r="AJ508" s="29" t="s">
        <v>8</v>
      </c>
      <c r="AK508" s="29">
        <v>0</v>
      </c>
      <c r="AL508" s="29" t="s">
        <v>2000</v>
      </c>
      <c r="AM508" s="29" t="s">
        <v>8257</v>
      </c>
      <c r="AN508" s="29" t="s">
        <v>8258</v>
      </c>
      <c r="AO508" s="29" t="s">
        <v>8259</v>
      </c>
      <c r="AP508" s="29" t="s">
        <v>8260</v>
      </c>
    </row>
    <row r="509" spans="1:42" s="29" customFormat="1" x14ac:dyDescent="0.25">
      <c r="A509" s="29" t="s">
        <v>8261</v>
      </c>
      <c r="B509" s="29">
        <v>310410928944346</v>
      </c>
      <c r="C509" s="29">
        <v>8.9014103279289401E+19</v>
      </c>
      <c r="D509" s="29">
        <v>353118081565833</v>
      </c>
      <c r="E509" s="29">
        <v>7</v>
      </c>
      <c r="F509" s="29">
        <v>1483</v>
      </c>
      <c r="G509" s="29">
        <v>1483</v>
      </c>
      <c r="H509" s="29" t="s">
        <v>8262</v>
      </c>
      <c r="I509" s="29" t="s">
        <v>8263</v>
      </c>
      <c r="J509" s="29" t="s">
        <v>8264</v>
      </c>
      <c r="K509" s="29" t="s">
        <v>8</v>
      </c>
      <c r="L509" s="29" t="s">
        <v>8</v>
      </c>
      <c r="M509" s="29" t="s">
        <v>19895</v>
      </c>
      <c r="N509" s="29">
        <v>7</v>
      </c>
      <c r="O509" s="29">
        <v>1</v>
      </c>
      <c r="P509" s="29">
        <v>7</v>
      </c>
      <c r="Q509" s="29">
        <v>3</v>
      </c>
      <c r="R509" s="29">
        <v>38</v>
      </c>
      <c r="S509" s="29">
        <v>5</v>
      </c>
      <c r="T509" s="29" t="s">
        <v>19679</v>
      </c>
      <c r="U509" s="29">
        <v>6</v>
      </c>
      <c r="V509" s="29">
        <v>1</v>
      </c>
      <c r="W509" s="29">
        <v>6</v>
      </c>
      <c r="X509" s="29">
        <v>3</v>
      </c>
      <c r="Y509" s="29">
        <v>7</v>
      </c>
      <c r="Z509" s="29">
        <v>1</v>
      </c>
      <c r="AA509" s="29" t="s">
        <v>19573</v>
      </c>
      <c r="AB509" s="29">
        <v>1</v>
      </c>
      <c r="AC509" s="29">
        <v>5</v>
      </c>
      <c r="AD509" s="29">
        <v>1</v>
      </c>
      <c r="AE509" s="29">
        <v>5</v>
      </c>
      <c r="AF509" s="29">
        <v>3</v>
      </c>
      <c r="AG509" s="29">
        <v>0</v>
      </c>
      <c r="AH509" s="29">
        <v>0</v>
      </c>
      <c r="AI509" s="29" t="s">
        <v>19507</v>
      </c>
      <c r="AJ509" s="29" t="s">
        <v>8</v>
      </c>
      <c r="AK509" s="29">
        <v>0</v>
      </c>
      <c r="AL509" s="29" t="s">
        <v>2000</v>
      </c>
      <c r="AM509" s="29" t="s">
        <v>8265</v>
      </c>
      <c r="AN509" s="29" t="s">
        <v>8266</v>
      </c>
      <c r="AO509" s="29" t="s">
        <v>8267</v>
      </c>
      <c r="AP509" s="29" t="s">
        <v>8268</v>
      </c>
    </row>
    <row r="510" spans="1:42" s="29" customFormat="1" x14ac:dyDescent="0.25">
      <c r="A510" s="29" t="s">
        <v>8269</v>
      </c>
      <c r="B510" s="29">
        <v>310410928944346</v>
      </c>
      <c r="C510" s="29">
        <v>8.9014103279289401E+19</v>
      </c>
      <c r="D510" s="29">
        <v>353118081565833</v>
      </c>
      <c r="E510" s="29">
        <v>7</v>
      </c>
      <c r="F510" s="29">
        <v>1517</v>
      </c>
      <c r="G510" s="29">
        <v>1517</v>
      </c>
      <c r="H510" s="29" t="s">
        <v>8270</v>
      </c>
      <c r="I510" s="29" t="s">
        <v>7848</v>
      </c>
      <c r="J510" s="29" t="s">
        <v>8271</v>
      </c>
      <c r="K510" s="29" t="s">
        <v>8</v>
      </c>
      <c r="L510" s="29" t="s">
        <v>8</v>
      </c>
      <c r="M510" s="29" t="s">
        <v>19705</v>
      </c>
      <c r="N510" s="29">
        <v>7</v>
      </c>
      <c r="O510" s="29">
        <v>1</v>
      </c>
      <c r="P510" s="29">
        <v>7</v>
      </c>
      <c r="Q510" s="29">
        <v>3</v>
      </c>
      <c r="R510" s="29">
        <v>11</v>
      </c>
      <c r="S510" s="29">
        <v>0</v>
      </c>
      <c r="T510" s="29" t="s">
        <v>19551</v>
      </c>
      <c r="U510" s="29">
        <v>6</v>
      </c>
      <c r="V510" s="29">
        <v>1</v>
      </c>
      <c r="W510" s="29">
        <v>6</v>
      </c>
      <c r="X510" s="29">
        <v>3</v>
      </c>
      <c r="Y510" s="29">
        <v>3</v>
      </c>
      <c r="Z510" s="29">
        <v>0</v>
      </c>
      <c r="AA510" s="29" t="s">
        <v>19529</v>
      </c>
      <c r="AB510" s="29">
        <v>1</v>
      </c>
      <c r="AC510" s="29">
        <v>5</v>
      </c>
      <c r="AD510" s="29">
        <v>1</v>
      </c>
      <c r="AE510" s="29">
        <v>5</v>
      </c>
      <c r="AF510" s="29">
        <v>3</v>
      </c>
      <c r="AG510" s="29">
        <v>0</v>
      </c>
      <c r="AH510" s="29">
        <v>0</v>
      </c>
      <c r="AI510" s="29" t="s">
        <v>19507</v>
      </c>
      <c r="AJ510" s="29" t="s">
        <v>8</v>
      </c>
      <c r="AK510" s="29">
        <v>0</v>
      </c>
      <c r="AL510" s="29" t="s">
        <v>2000</v>
      </c>
      <c r="AM510" s="29" t="s">
        <v>8272</v>
      </c>
      <c r="AN510" s="29" t="s">
        <v>8273</v>
      </c>
      <c r="AO510" s="29" t="s">
        <v>8274</v>
      </c>
      <c r="AP510" s="29" t="s">
        <v>8275</v>
      </c>
    </row>
    <row r="511" spans="1:42" s="29" customFormat="1" x14ac:dyDescent="0.25">
      <c r="A511" s="29" t="s">
        <v>8276</v>
      </c>
      <c r="B511" s="29">
        <v>310410928944346</v>
      </c>
      <c r="C511" s="29">
        <v>8.9014103279289401E+19</v>
      </c>
      <c r="D511" s="29">
        <v>353118081565833</v>
      </c>
      <c r="E511" s="29">
        <v>7</v>
      </c>
      <c r="F511" s="29">
        <v>1516</v>
      </c>
      <c r="G511" s="29">
        <v>1516</v>
      </c>
      <c r="H511" s="29" t="s">
        <v>8277</v>
      </c>
      <c r="I511" s="29" t="s">
        <v>8278</v>
      </c>
      <c r="J511" s="29" t="s">
        <v>8279</v>
      </c>
      <c r="K511" s="29" t="s">
        <v>8</v>
      </c>
      <c r="L511" s="29" t="s">
        <v>8</v>
      </c>
      <c r="M511" s="29" t="s">
        <v>19508</v>
      </c>
      <c r="N511" s="29">
        <v>7</v>
      </c>
      <c r="O511" s="29">
        <v>1</v>
      </c>
      <c r="P511" s="29">
        <v>7</v>
      </c>
      <c r="Q511" s="29">
        <v>3</v>
      </c>
      <c r="R511" s="29">
        <v>5</v>
      </c>
      <c r="S511" s="29">
        <v>1</v>
      </c>
      <c r="T511" s="29" t="s">
        <v>19515</v>
      </c>
      <c r="U511" s="29">
        <v>6</v>
      </c>
      <c r="V511" s="29">
        <v>1</v>
      </c>
      <c r="W511" s="29">
        <v>6</v>
      </c>
      <c r="X511" s="29">
        <v>3</v>
      </c>
      <c r="Y511" s="29">
        <v>3</v>
      </c>
      <c r="Z511" s="29">
        <v>0</v>
      </c>
      <c r="AA511" s="29" t="s">
        <v>19529</v>
      </c>
      <c r="AB511" s="29">
        <v>1</v>
      </c>
      <c r="AC511" s="29">
        <v>5</v>
      </c>
      <c r="AD511" s="29">
        <v>1</v>
      </c>
      <c r="AE511" s="29">
        <v>5</v>
      </c>
      <c r="AF511" s="29">
        <v>3</v>
      </c>
      <c r="AG511" s="29">
        <v>0</v>
      </c>
      <c r="AH511" s="29">
        <v>0</v>
      </c>
      <c r="AI511" s="29" t="s">
        <v>19507</v>
      </c>
      <c r="AJ511" s="29" t="s">
        <v>8</v>
      </c>
      <c r="AK511" s="29">
        <v>0</v>
      </c>
      <c r="AL511" s="29" t="s">
        <v>2000</v>
      </c>
      <c r="AM511" s="29" t="s">
        <v>8280</v>
      </c>
      <c r="AN511" s="29" t="s">
        <v>8281</v>
      </c>
      <c r="AO511" s="29" t="s">
        <v>8282</v>
      </c>
      <c r="AP511" s="29" t="s">
        <v>8283</v>
      </c>
    </row>
    <row r="512" spans="1:42" s="29" customFormat="1" x14ac:dyDescent="0.25">
      <c r="A512" s="29" t="s">
        <v>8284</v>
      </c>
      <c r="B512" s="29">
        <v>310410928944346</v>
      </c>
      <c r="C512" s="29">
        <v>8.9014103279289401E+19</v>
      </c>
      <c r="D512" s="29">
        <v>353118081565833</v>
      </c>
      <c r="E512" s="29">
        <v>7</v>
      </c>
      <c r="F512" s="29">
        <v>1515</v>
      </c>
      <c r="G512" s="29">
        <v>1515</v>
      </c>
      <c r="H512" s="29" t="s">
        <v>8285</v>
      </c>
      <c r="I512" s="29" t="s">
        <v>8286</v>
      </c>
      <c r="J512" s="29" t="s">
        <v>8287</v>
      </c>
      <c r="K512" s="29" t="s">
        <v>8</v>
      </c>
      <c r="L512" s="29" t="s">
        <v>8</v>
      </c>
      <c r="M512" s="29" t="s">
        <v>19896</v>
      </c>
      <c r="N512" s="29">
        <v>7</v>
      </c>
      <c r="O512" s="29">
        <v>1</v>
      </c>
      <c r="P512" s="29">
        <v>7</v>
      </c>
      <c r="Q512" s="29">
        <v>3</v>
      </c>
      <c r="R512" s="29">
        <v>18</v>
      </c>
      <c r="S512" s="29">
        <v>1</v>
      </c>
      <c r="T512" s="29" t="s">
        <v>19794</v>
      </c>
      <c r="U512" s="29">
        <v>6</v>
      </c>
      <c r="V512" s="29">
        <v>1</v>
      </c>
      <c r="W512" s="29">
        <v>6</v>
      </c>
      <c r="X512" s="29">
        <v>3</v>
      </c>
      <c r="Y512" s="29">
        <v>3</v>
      </c>
      <c r="Z512" s="29">
        <v>0</v>
      </c>
      <c r="AA512" s="29" t="s">
        <v>19529</v>
      </c>
      <c r="AB512" s="29">
        <v>1</v>
      </c>
      <c r="AC512" s="29">
        <v>5</v>
      </c>
      <c r="AD512" s="29">
        <v>1</v>
      </c>
      <c r="AE512" s="29">
        <v>5</v>
      </c>
      <c r="AF512" s="29">
        <v>3</v>
      </c>
      <c r="AG512" s="29">
        <v>0</v>
      </c>
      <c r="AH512" s="29">
        <v>0</v>
      </c>
      <c r="AI512" s="29" t="s">
        <v>19507</v>
      </c>
      <c r="AJ512" s="29" t="s">
        <v>8</v>
      </c>
      <c r="AK512" s="29">
        <v>0</v>
      </c>
      <c r="AL512" s="29" t="s">
        <v>2000</v>
      </c>
      <c r="AM512" s="29" t="s">
        <v>8288</v>
      </c>
      <c r="AN512" s="29" t="s">
        <v>8289</v>
      </c>
      <c r="AO512" s="29" t="s">
        <v>8290</v>
      </c>
      <c r="AP512" s="29" t="s">
        <v>8291</v>
      </c>
    </row>
    <row r="513" spans="1:42" s="29" customFormat="1" x14ac:dyDescent="0.25">
      <c r="A513" s="29" t="s">
        <v>8292</v>
      </c>
      <c r="B513" s="29">
        <v>310410928944346</v>
      </c>
      <c r="C513" s="29">
        <v>8.9014103279289401E+19</v>
      </c>
      <c r="D513" s="29">
        <v>353118081565833</v>
      </c>
      <c r="E513" s="29">
        <v>2</v>
      </c>
      <c r="F513" s="29">
        <v>1458</v>
      </c>
      <c r="G513" s="29">
        <v>1458</v>
      </c>
      <c r="H513" s="29" t="s">
        <v>8293</v>
      </c>
      <c r="I513" s="29" t="s">
        <v>8294</v>
      </c>
      <c r="J513" s="29" t="s">
        <v>8295</v>
      </c>
      <c r="K513" s="29" t="s">
        <v>19897</v>
      </c>
      <c r="L513" s="29" t="s">
        <v>8</v>
      </c>
      <c r="M513" s="29" t="s">
        <v>8</v>
      </c>
      <c r="N513" s="29">
        <v>7</v>
      </c>
      <c r="O513" s="29">
        <v>10</v>
      </c>
      <c r="P513" s="29">
        <v>70</v>
      </c>
      <c r="Q513" s="29">
        <v>3</v>
      </c>
      <c r="R513" s="29">
        <v>30</v>
      </c>
      <c r="S513" s="29">
        <v>6</v>
      </c>
      <c r="T513" s="29" t="s">
        <v>19807</v>
      </c>
      <c r="U513" s="29">
        <v>7</v>
      </c>
      <c r="V513" s="29">
        <v>1</v>
      </c>
      <c r="W513" s="29">
        <v>7</v>
      </c>
      <c r="X513" s="29">
        <v>3</v>
      </c>
      <c r="Y513" s="29">
        <v>3</v>
      </c>
      <c r="Z513" s="29">
        <v>0</v>
      </c>
      <c r="AA513" s="29" t="s">
        <v>19529</v>
      </c>
      <c r="AB513" s="29">
        <v>1</v>
      </c>
      <c r="AC513" s="29">
        <v>6</v>
      </c>
      <c r="AD513" s="29">
        <v>1</v>
      </c>
      <c r="AE513" s="29">
        <v>6</v>
      </c>
      <c r="AF513" s="29">
        <v>3</v>
      </c>
      <c r="AG513" s="29">
        <v>0</v>
      </c>
      <c r="AH513" s="29">
        <v>0</v>
      </c>
      <c r="AI513" s="29" t="s">
        <v>19507</v>
      </c>
      <c r="AJ513" s="29" t="s">
        <v>8</v>
      </c>
      <c r="AK513" s="29">
        <v>0</v>
      </c>
      <c r="AL513" s="29" t="s">
        <v>2000</v>
      </c>
      <c r="AM513" s="29" t="s">
        <v>8296</v>
      </c>
      <c r="AN513" s="29" t="s">
        <v>8297</v>
      </c>
      <c r="AO513" s="29" t="s">
        <v>8298</v>
      </c>
      <c r="AP513" s="29" t="s">
        <v>8299</v>
      </c>
    </row>
    <row r="514" spans="1:42" s="29" customFormat="1" x14ac:dyDescent="0.25">
      <c r="A514" s="29" t="s">
        <v>8300</v>
      </c>
      <c r="B514" s="29">
        <v>310410928944346</v>
      </c>
      <c r="C514" s="29">
        <v>8.9014103279289401E+19</v>
      </c>
      <c r="D514" s="29">
        <v>353118081565833</v>
      </c>
      <c r="E514" s="29">
        <v>2</v>
      </c>
      <c r="F514" s="29">
        <v>1457</v>
      </c>
      <c r="G514" s="29">
        <v>1457</v>
      </c>
      <c r="H514" s="29" t="s">
        <v>8301</v>
      </c>
      <c r="I514" s="29" t="s">
        <v>8302</v>
      </c>
      <c r="J514" s="29" t="s">
        <v>8303</v>
      </c>
      <c r="K514" s="29" t="s">
        <v>19898</v>
      </c>
      <c r="L514" s="29" t="s">
        <v>8</v>
      </c>
      <c r="M514" s="29" t="s">
        <v>8</v>
      </c>
      <c r="N514" s="29">
        <v>7</v>
      </c>
      <c r="O514" s="29">
        <v>10</v>
      </c>
      <c r="P514" s="29">
        <v>70</v>
      </c>
      <c r="Q514" s="29">
        <v>3</v>
      </c>
      <c r="R514" s="29">
        <v>49</v>
      </c>
      <c r="S514" s="29">
        <v>43</v>
      </c>
      <c r="T514" s="29" t="s">
        <v>19592</v>
      </c>
      <c r="U514" s="29">
        <v>7</v>
      </c>
      <c r="V514" s="29">
        <v>1</v>
      </c>
      <c r="W514" s="29">
        <v>7</v>
      </c>
      <c r="X514" s="29">
        <v>3</v>
      </c>
      <c r="Y514" s="29">
        <v>49</v>
      </c>
      <c r="Z514" s="29">
        <v>27</v>
      </c>
      <c r="AA514" s="29" t="s">
        <v>19548</v>
      </c>
      <c r="AB514" s="29">
        <v>1</v>
      </c>
      <c r="AC514" s="29">
        <v>6</v>
      </c>
      <c r="AD514" s="29">
        <v>1</v>
      </c>
      <c r="AE514" s="29">
        <v>6</v>
      </c>
      <c r="AF514" s="29">
        <v>3</v>
      </c>
      <c r="AG514" s="29">
        <v>32</v>
      </c>
      <c r="AH514" s="29">
        <v>5</v>
      </c>
      <c r="AI514" s="29" t="s">
        <v>19743</v>
      </c>
      <c r="AJ514" s="29" t="s">
        <v>8</v>
      </c>
      <c r="AK514" s="29">
        <v>0</v>
      </c>
      <c r="AL514" s="29" t="s">
        <v>2000</v>
      </c>
      <c r="AM514" s="29" t="s">
        <v>8304</v>
      </c>
      <c r="AN514" s="29" t="s">
        <v>8305</v>
      </c>
      <c r="AO514" s="29" t="s">
        <v>8306</v>
      </c>
      <c r="AP514" s="29" t="s">
        <v>8307</v>
      </c>
    </row>
    <row r="515" spans="1:42" s="29" customFormat="1" x14ac:dyDescent="0.25">
      <c r="A515" s="29" t="s">
        <v>8308</v>
      </c>
      <c r="B515" s="29">
        <v>310410928944346</v>
      </c>
      <c r="C515" s="29">
        <v>8.9014103279289401E+19</v>
      </c>
      <c r="D515" s="29">
        <v>353118081565833</v>
      </c>
      <c r="E515" s="29">
        <v>2</v>
      </c>
      <c r="F515" s="29">
        <v>1456</v>
      </c>
      <c r="G515" s="29">
        <v>1456</v>
      </c>
      <c r="H515" s="29" t="s">
        <v>8309</v>
      </c>
      <c r="I515" s="29" t="s">
        <v>8310</v>
      </c>
      <c r="J515" s="29" t="s">
        <v>8311</v>
      </c>
      <c r="K515" s="29" t="s">
        <v>19899</v>
      </c>
      <c r="L515" s="29" t="s">
        <v>8</v>
      </c>
      <c r="M515" s="29" t="s">
        <v>8</v>
      </c>
      <c r="N515" s="29">
        <v>7</v>
      </c>
      <c r="O515" s="29">
        <v>10</v>
      </c>
      <c r="P515" s="29">
        <v>70</v>
      </c>
      <c r="Q515" s="29">
        <v>3</v>
      </c>
      <c r="R515" s="29">
        <v>1</v>
      </c>
      <c r="S515" s="29">
        <v>0</v>
      </c>
      <c r="T515" s="29" t="s">
        <v>19161</v>
      </c>
      <c r="U515" s="29">
        <v>7</v>
      </c>
      <c r="V515" s="29">
        <v>1</v>
      </c>
      <c r="W515" s="29">
        <v>7</v>
      </c>
      <c r="X515" s="29">
        <v>3</v>
      </c>
      <c r="Y515" s="29">
        <v>0</v>
      </c>
      <c r="Z515" s="29">
        <v>0</v>
      </c>
      <c r="AA515" s="29" t="s">
        <v>19507</v>
      </c>
      <c r="AB515" s="29">
        <v>1</v>
      </c>
      <c r="AC515" s="29">
        <v>6</v>
      </c>
      <c r="AD515" s="29">
        <v>1</v>
      </c>
      <c r="AE515" s="29">
        <v>6</v>
      </c>
      <c r="AF515" s="29">
        <v>3</v>
      </c>
      <c r="AG515" s="29">
        <v>0</v>
      </c>
      <c r="AH515" s="29">
        <v>0</v>
      </c>
      <c r="AI515" s="29" t="s">
        <v>19507</v>
      </c>
      <c r="AJ515" s="29" t="s">
        <v>8</v>
      </c>
      <c r="AK515" s="29">
        <v>0</v>
      </c>
      <c r="AL515" s="29" t="s">
        <v>2000</v>
      </c>
      <c r="AM515" s="29" t="s">
        <v>8312</v>
      </c>
      <c r="AN515" s="29" t="s">
        <v>8313</v>
      </c>
      <c r="AO515" s="29" t="s">
        <v>8314</v>
      </c>
      <c r="AP515" s="29" t="s">
        <v>8315</v>
      </c>
    </row>
    <row r="516" spans="1:42" s="29" customFormat="1" x14ac:dyDescent="0.25">
      <c r="A516" s="29" t="s">
        <v>8316</v>
      </c>
      <c r="B516" s="29">
        <v>310410928944346</v>
      </c>
      <c r="C516" s="29">
        <v>8.9014103279289401E+19</v>
      </c>
      <c r="D516" s="29">
        <v>353118081565833</v>
      </c>
      <c r="E516" s="29">
        <v>2</v>
      </c>
      <c r="F516" s="29">
        <v>1490</v>
      </c>
      <c r="G516" s="29">
        <v>1490</v>
      </c>
      <c r="H516" s="29" t="s">
        <v>8317</v>
      </c>
      <c r="I516" s="29" t="s">
        <v>8318</v>
      </c>
      <c r="J516" s="29" t="s">
        <v>8319</v>
      </c>
      <c r="K516" s="29" t="s">
        <v>19900</v>
      </c>
      <c r="L516" s="29" t="s">
        <v>8</v>
      </c>
      <c r="M516" s="29" t="s">
        <v>8</v>
      </c>
      <c r="N516" s="29">
        <v>7</v>
      </c>
      <c r="O516" s="29">
        <v>10</v>
      </c>
      <c r="P516" s="29">
        <v>70</v>
      </c>
      <c r="Q516" s="29">
        <v>3</v>
      </c>
      <c r="R516" s="29">
        <v>49</v>
      </c>
      <c r="S516" s="29">
        <v>21</v>
      </c>
      <c r="T516" s="29" t="s">
        <v>19724</v>
      </c>
      <c r="U516" s="29">
        <v>7</v>
      </c>
      <c r="V516" s="29">
        <v>1</v>
      </c>
      <c r="W516" s="29">
        <v>7</v>
      </c>
      <c r="X516" s="29">
        <v>3</v>
      </c>
      <c r="Y516" s="29">
        <v>30</v>
      </c>
      <c r="Z516" s="29">
        <v>3</v>
      </c>
      <c r="AA516" s="29" t="s">
        <v>19598</v>
      </c>
      <c r="AB516" s="29">
        <v>1</v>
      </c>
      <c r="AC516" s="29">
        <v>6</v>
      </c>
      <c r="AD516" s="29">
        <v>1</v>
      </c>
      <c r="AE516" s="29">
        <v>6</v>
      </c>
      <c r="AF516" s="29">
        <v>3</v>
      </c>
      <c r="AG516" s="29">
        <v>3</v>
      </c>
      <c r="AH516" s="29">
        <v>0</v>
      </c>
      <c r="AI516" s="29" t="s">
        <v>19529</v>
      </c>
      <c r="AJ516" s="29" t="s">
        <v>8</v>
      </c>
      <c r="AK516" s="29">
        <v>0</v>
      </c>
      <c r="AL516" s="29" t="s">
        <v>2000</v>
      </c>
      <c r="AM516" s="29" t="s">
        <v>8320</v>
      </c>
      <c r="AN516" s="29" t="s">
        <v>8321</v>
      </c>
      <c r="AO516" s="29" t="s">
        <v>8322</v>
      </c>
      <c r="AP516" s="29" t="s">
        <v>8323</v>
      </c>
    </row>
    <row r="517" spans="1:42" s="29" customFormat="1" x14ac:dyDescent="0.25">
      <c r="A517" s="29" t="s">
        <v>8324</v>
      </c>
      <c r="B517" s="29">
        <v>310410928944346</v>
      </c>
      <c r="C517" s="29">
        <v>8.9014103279289401E+19</v>
      </c>
      <c r="D517" s="29">
        <v>353118081565833</v>
      </c>
      <c r="E517" s="29">
        <v>2</v>
      </c>
      <c r="F517" s="29">
        <v>1489</v>
      </c>
      <c r="G517" s="29">
        <v>1489</v>
      </c>
      <c r="H517" s="29" t="s">
        <v>8325</v>
      </c>
      <c r="I517" s="29" t="s">
        <v>8326</v>
      </c>
      <c r="J517" s="29" t="s">
        <v>8327</v>
      </c>
      <c r="K517" s="29" t="s">
        <v>19901</v>
      </c>
      <c r="L517" s="29" t="s">
        <v>8</v>
      </c>
      <c r="M517" s="29" t="s">
        <v>8</v>
      </c>
      <c r="N517" s="29">
        <v>7</v>
      </c>
      <c r="O517" s="29">
        <v>10</v>
      </c>
      <c r="P517" s="29">
        <v>70</v>
      </c>
      <c r="Q517" s="29">
        <v>3</v>
      </c>
      <c r="R517" s="29">
        <v>0</v>
      </c>
      <c r="S517" s="29">
        <v>0</v>
      </c>
      <c r="T517" s="29" t="s">
        <v>19507</v>
      </c>
      <c r="U517" s="29">
        <v>7</v>
      </c>
      <c r="V517" s="29">
        <v>1</v>
      </c>
      <c r="W517" s="29">
        <v>7</v>
      </c>
      <c r="X517" s="29">
        <v>3</v>
      </c>
      <c r="Y517" s="29">
        <v>0</v>
      </c>
      <c r="Z517" s="29">
        <v>0</v>
      </c>
      <c r="AA517" s="29" t="s">
        <v>19507</v>
      </c>
      <c r="AB517" s="29">
        <v>1</v>
      </c>
      <c r="AC517" s="29">
        <v>6</v>
      </c>
      <c r="AD517" s="29">
        <v>1</v>
      </c>
      <c r="AE517" s="29">
        <v>6</v>
      </c>
      <c r="AF517" s="29">
        <v>3</v>
      </c>
      <c r="AG517" s="29">
        <v>0</v>
      </c>
      <c r="AH517" s="29">
        <v>0</v>
      </c>
      <c r="AI517" s="29" t="s">
        <v>19507</v>
      </c>
      <c r="AJ517" s="29" t="s">
        <v>8</v>
      </c>
      <c r="AK517" s="29">
        <v>0</v>
      </c>
      <c r="AL517" s="29" t="s">
        <v>2000</v>
      </c>
      <c r="AM517" s="29" t="s">
        <v>8328</v>
      </c>
      <c r="AN517" s="29" t="s">
        <v>8329</v>
      </c>
      <c r="AO517" s="29" t="s">
        <v>8330</v>
      </c>
      <c r="AP517" s="29" t="s">
        <v>8331</v>
      </c>
    </row>
    <row r="518" spans="1:42" s="29" customFormat="1" x14ac:dyDescent="0.25">
      <c r="A518" s="29" t="s">
        <v>8332</v>
      </c>
      <c r="B518" s="29">
        <v>310410928944346</v>
      </c>
      <c r="C518" s="29">
        <v>8.9014103279289401E+19</v>
      </c>
      <c r="D518" s="29">
        <v>353118081565833</v>
      </c>
      <c r="E518" s="29">
        <v>2</v>
      </c>
      <c r="F518" s="29">
        <v>1522</v>
      </c>
      <c r="G518" s="29">
        <v>1522</v>
      </c>
      <c r="H518" s="29" t="s">
        <v>8333</v>
      </c>
      <c r="I518" s="29" t="s">
        <v>8334</v>
      </c>
      <c r="J518" s="29" t="s">
        <v>8335</v>
      </c>
      <c r="K518" s="29" t="s">
        <v>19902</v>
      </c>
      <c r="L518" s="29" t="s">
        <v>8</v>
      </c>
      <c r="M518" s="29" t="s">
        <v>8</v>
      </c>
      <c r="N518" s="29">
        <v>7</v>
      </c>
      <c r="O518" s="29">
        <v>10</v>
      </c>
      <c r="P518" s="29">
        <v>70</v>
      </c>
      <c r="Q518" s="29">
        <v>1</v>
      </c>
      <c r="R518" s="29" t="s">
        <v>8</v>
      </c>
      <c r="S518" s="29" t="s">
        <v>8</v>
      </c>
      <c r="T518" s="29" t="s">
        <v>8</v>
      </c>
      <c r="U518" s="29">
        <v>7</v>
      </c>
      <c r="V518" s="29">
        <v>1</v>
      </c>
      <c r="W518" s="29">
        <v>7</v>
      </c>
      <c r="X518" s="29">
        <v>3</v>
      </c>
      <c r="Y518" s="29">
        <v>49</v>
      </c>
      <c r="Z518" s="29">
        <v>46</v>
      </c>
      <c r="AA518" s="29" t="s">
        <v>19587</v>
      </c>
      <c r="AB518" s="29">
        <v>1</v>
      </c>
      <c r="AC518" s="29">
        <v>6</v>
      </c>
      <c r="AD518" s="29">
        <v>1</v>
      </c>
      <c r="AE518" s="29">
        <v>6</v>
      </c>
      <c r="AF518" s="29">
        <v>3</v>
      </c>
      <c r="AG518" s="29">
        <v>45</v>
      </c>
      <c r="AH518" s="29">
        <v>10</v>
      </c>
      <c r="AI518" s="29" t="s">
        <v>19533</v>
      </c>
      <c r="AJ518" s="29" t="s">
        <v>8</v>
      </c>
      <c r="AK518" s="29">
        <v>0</v>
      </c>
      <c r="AL518" s="29" t="s">
        <v>2000</v>
      </c>
      <c r="AM518" s="29" t="s">
        <v>8336</v>
      </c>
      <c r="AN518" s="29" t="s">
        <v>8337</v>
      </c>
      <c r="AO518" s="29" t="s">
        <v>8338</v>
      </c>
      <c r="AP518" s="29" t="s">
        <v>8339</v>
      </c>
    </row>
    <row r="519" spans="1:42" s="29" customFormat="1" x14ac:dyDescent="0.25">
      <c r="A519" s="29" t="s">
        <v>8340</v>
      </c>
      <c r="B519" s="29">
        <v>310410928944346</v>
      </c>
      <c r="C519" s="29">
        <v>8.9014103279289401E+19</v>
      </c>
      <c r="D519" s="29">
        <v>353118081565833</v>
      </c>
      <c r="E519" s="29">
        <v>2</v>
      </c>
      <c r="F519" s="29">
        <v>1521</v>
      </c>
      <c r="G519" s="29">
        <v>1521</v>
      </c>
      <c r="H519" s="29" t="s">
        <v>8341</v>
      </c>
      <c r="I519" s="29" t="s">
        <v>8342</v>
      </c>
      <c r="J519" s="29" t="s">
        <v>8343</v>
      </c>
      <c r="K519" s="29" t="s">
        <v>19903</v>
      </c>
      <c r="L519" s="29" t="s">
        <v>8</v>
      </c>
      <c r="M519" s="29" t="s">
        <v>8</v>
      </c>
      <c r="N519" s="29">
        <v>7</v>
      </c>
      <c r="O519" s="29">
        <v>10</v>
      </c>
      <c r="P519" s="29">
        <v>70</v>
      </c>
      <c r="Q519" s="29">
        <v>3</v>
      </c>
      <c r="R519" s="29">
        <v>0</v>
      </c>
      <c r="S519" s="29">
        <v>1</v>
      </c>
      <c r="T519" s="29" t="s">
        <v>19161</v>
      </c>
      <c r="U519" s="29">
        <v>7</v>
      </c>
      <c r="V519" s="29">
        <v>1</v>
      </c>
      <c r="W519" s="29">
        <v>7</v>
      </c>
      <c r="X519" s="29">
        <v>3</v>
      </c>
      <c r="Y519" s="29">
        <v>0</v>
      </c>
      <c r="Z519" s="29">
        <v>0</v>
      </c>
      <c r="AA519" s="29" t="s">
        <v>19507</v>
      </c>
      <c r="AB519" s="29">
        <v>1</v>
      </c>
      <c r="AC519" s="29">
        <v>6</v>
      </c>
      <c r="AD519" s="29">
        <v>1</v>
      </c>
      <c r="AE519" s="29">
        <v>6</v>
      </c>
      <c r="AF519" s="29">
        <v>3</v>
      </c>
      <c r="AG519" s="29">
        <v>0</v>
      </c>
      <c r="AH519" s="29">
        <v>0</v>
      </c>
      <c r="AI519" s="29" t="s">
        <v>19507</v>
      </c>
      <c r="AJ519" s="29" t="s">
        <v>8</v>
      </c>
      <c r="AK519" s="29">
        <v>0</v>
      </c>
      <c r="AL519" s="29" t="s">
        <v>2000</v>
      </c>
      <c r="AM519" s="29" t="s">
        <v>8344</v>
      </c>
      <c r="AN519" s="29" t="s">
        <v>8345</v>
      </c>
      <c r="AO519" s="29" t="s">
        <v>8346</v>
      </c>
      <c r="AP519" s="29" t="s">
        <v>8347</v>
      </c>
    </row>
    <row r="520" spans="1:42" s="29" customFormat="1" x14ac:dyDescent="0.25">
      <c r="A520" s="29" t="s">
        <v>8348</v>
      </c>
      <c r="B520" s="29">
        <v>310410928944346</v>
      </c>
      <c r="C520" s="29">
        <v>8.9014103279289401E+19</v>
      </c>
      <c r="D520" s="29">
        <v>353118081565833</v>
      </c>
      <c r="E520" s="29">
        <v>9</v>
      </c>
      <c r="F520" s="29">
        <v>1461</v>
      </c>
      <c r="G520" s="29">
        <v>1461</v>
      </c>
      <c r="H520" s="29" t="s">
        <v>8349</v>
      </c>
      <c r="I520" s="29" t="s">
        <v>8350</v>
      </c>
      <c r="J520" s="29" t="s">
        <v>8351</v>
      </c>
      <c r="K520" s="29" t="s">
        <v>8</v>
      </c>
      <c r="L520" s="29" t="s">
        <v>8</v>
      </c>
      <c r="M520" s="29" t="s">
        <v>8</v>
      </c>
      <c r="N520" s="29">
        <v>7</v>
      </c>
      <c r="O520" s="29">
        <v>100</v>
      </c>
      <c r="P520" s="29">
        <v>700</v>
      </c>
      <c r="Q520" s="29">
        <v>3</v>
      </c>
      <c r="R520" s="29">
        <v>1</v>
      </c>
      <c r="S520" s="29">
        <v>0</v>
      </c>
      <c r="T520" s="29" t="s">
        <v>19161</v>
      </c>
      <c r="U520" s="29">
        <v>7</v>
      </c>
      <c r="V520" s="29">
        <v>10</v>
      </c>
      <c r="W520" s="29">
        <v>70</v>
      </c>
      <c r="X520" s="29">
        <v>3</v>
      </c>
      <c r="Y520" s="29">
        <v>0</v>
      </c>
      <c r="Z520" s="29">
        <v>0</v>
      </c>
      <c r="AA520" s="29" t="s">
        <v>19507</v>
      </c>
      <c r="AB520" s="29">
        <v>0</v>
      </c>
      <c r="AC520" s="29" t="s">
        <v>8</v>
      </c>
      <c r="AD520" s="29" t="s">
        <v>8</v>
      </c>
      <c r="AE520" s="29" t="s">
        <v>8</v>
      </c>
      <c r="AF520" s="29" t="s">
        <v>8</v>
      </c>
      <c r="AG520" s="29" t="s">
        <v>8</v>
      </c>
      <c r="AH520" s="29" t="s">
        <v>8</v>
      </c>
      <c r="AI520" s="29" t="s">
        <v>8</v>
      </c>
      <c r="AJ520" s="29" t="s">
        <v>8</v>
      </c>
      <c r="AK520" s="29">
        <v>0</v>
      </c>
      <c r="AL520" s="29" t="s">
        <v>2000</v>
      </c>
      <c r="AM520" s="29" t="s">
        <v>8352</v>
      </c>
      <c r="AN520" s="29" t="s">
        <v>8353</v>
      </c>
      <c r="AO520" s="29" t="s">
        <v>8354</v>
      </c>
      <c r="AP520" s="29" t="s">
        <v>8355</v>
      </c>
    </row>
    <row r="521" spans="1:42" s="29" customFormat="1" x14ac:dyDescent="0.25">
      <c r="A521" s="29" t="s">
        <v>8356</v>
      </c>
      <c r="B521" s="29">
        <v>310410928944346</v>
      </c>
      <c r="C521" s="29">
        <v>8.9014103279289401E+19</v>
      </c>
      <c r="D521" s="29">
        <v>353118081565833</v>
      </c>
      <c r="E521" s="29">
        <v>9</v>
      </c>
      <c r="F521" s="29">
        <v>1460</v>
      </c>
      <c r="G521" s="29">
        <v>1460</v>
      </c>
      <c r="H521" s="29" t="s">
        <v>8357</v>
      </c>
      <c r="I521" s="29" t="s">
        <v>8184</v>
      </c>
      <c r="J521" s="29" t="s">
        <v>8358</v>
      </c>
      <c r="K521" s="29" t="s">
        <v>8</v>
      </c>
      <c r="L521" s="29" t="s">
        <v>8</v>
      </c>
      <c r="M521" s="29" t="s">
        <v>8</v>
      </c>
      <c r="N521" s="29">
        <v>7</v>
      </c>
      <c r="O521" s="29">
        <v>100</v>
      </c>
      <c r="P521" s="29">
        <v>700</v>
      </c>
      <c r="Q521" s="29">
        <v>3</v>
      </c>
      <c r="R521" s="29">
        <v>7</v>
      </c>
      <c r="S521" s="29">
        <v>0</v>
      </c>
      <c r="T521" s="29" t="s">
        <v>19547</v>
      </c>
      <c r="U521" s="29">
        <v>7</v>
      </c>
      <c r="V521" s="29">
        <v>10</v>
      </c>
      <c r="W521" s="29">
        <v>70</v>
      </c>
      <c r="X521" s="29">
        <v>3</v>
      </c>
      <c r="Y521" s="29">
        <v>1</v>
      </c>
      <c r="Z521" s="29">
        <v>0</v>
      </c>
      <c r="AA521" s="29" t="s">
        <v>19161</v>
      </c>
      <c r="AB521" s="29">
        <v>0</v>
      </c>
      <c r="AC521" s="29" t="s">
        <v>8</v>
      </c>
      <c r="AD521" s="29" t="s">
        <v>8</v>
      </c>
      <c r="AE521" s="29" t="s">
        <v>8</v>
      </c>
      <c r="AF521" s="29" t="s">
        <v>8</v>
      </c>
      <c r="AG521" s="29" t="s">
        <v>8</v>
      </c>
      <c r="AH521" s="29" t="s">
        <v>8</v>
      </c>
      <c r="AI521" s="29" t="s">
        <v>8</v>
      </c>
      <c r="AJ521" s="29" t="s">
        <v>8</v>
      </c>
      <c r="AK521" s="29">
        <v>0</v>
      </c>
      <c r="AL521" s="29" t="s">
        <v>2000</v>
      </c>
      <c r="AM521" s="29" t="s">
        <v>8359</v>
      </c>
      <c r="AN521" s="29" t="s">
        <v>8360</v>
      </c>
      <c r="AO521" s="29" t="s">
        <v>8361</v>
      </c>
      <c r="AP521" s="29" t="s">
        <v>8362</v>
      </c>
    </row>
    <row r="522" spans="1:42" s="29" customFormat="1" x14ac:dyDescent="0.25">
      <c r="A522" s="29" t="s">
        <v>8363</v>
      </c>
      <c r="B522" s="29">
        <v>310410928944346</v>
      </c>
      <c r="C522" s="29">
        <v>8.9014103279289401E+19</v>
      </c>
      <c r="D522" s="29">
        <v>353118081565833</v>
      </c>
      <c r="E522" s="29">
        <v>9</v>
      </c>
      <c r="F522" s="29">
        <v>1459</v>
      </c>
      <c r="G522" s="29">
        <v>1459</v>
      </c>
      <c r="H522" s="29" t="s">
        <v>8364</v>
      </c>
      <c r="I522" s="29" t="s">
        <v>8365</v>
      </c>
      <c r="J522" s="29" t="s">
        <v>8366</v>
      </c>
      <c r="K522" s="29" t="s">
        <v>8</v>
      </c>
      <c r="L522" s="29" t="s">
        <v>8</v>
      </c>
      <c r="M522" s="29" t="s">
        <v>8</v>
      </c>
      <c r="N522" s="29">
        <v>7</v>
      </c>
      <c r="O522" s="29">
        <v>100</v>
      </c>
      <c r="P522" s="29">
        <v>700</v>
      </c>
      <c r="Q522" s="29">
        <v>3</v>
      </c>
      <c r="R522" s="29">
        <v>26</v>
      </c>
      <c r="S522" s="29">
        <v>3</v>
      </c>
      <c r="T522" s="29" t="s">
        <v>19869</v>
      </c>
      <c r="U522" s="29">
        <v>7</v>
      </c>
      <c r="V522" s="29">
        <v>10</v>
      </c>
      <c r="W522" s="29">
        <v>70</v>
      </c>
      <c r="X522" s="29">
        <v>3</v>
      </c>
      <c r="Y522" s="29">
        <v>7</v>
      </c>
      <c r="Z522" s="29">
        <v>1</v>
      </c>
      <c r="AA522" s="29" t="s">
        <v>19573</v>
      </c>
      <c r="AB522" s="29">
        <v>0</v>
      </c>
      <c r="AC522" s="29" t="s">
        <v>8</v>
      </c>
      <c r="AD522" s="29" t="s">
        <v>8</v>
      </c>
      <c r="AE522" s="29" t="s">
        <v>8</v>
      </c>
      <c r="AF522" s="29" t="s">
        <v>8</v>
      </c>
      <c r="AG522" s="29" t="s">
        <v>8</v>
      </c>
      <c r="AH522" s="29" t="s">
        <v>8</v>
      </c>
      <c r="AI522" s="29" t="s">
        <v>8</v>
      </c>
      <c r="AJ522" s="29" t="s">
        <v>8</v>
      </c>
      <c r="AK522" s="29">
        <v>0</v>
      </c>
      <c r="AL522" s="29" t="s">
        <v>2000</v>
      </c>
      <c r="AM522" s="29" t="s">
        <v>8367</v>
      </c>
      <c r="AN522" s="29" t="s">
        <v>8368</v>
      </c>
      <c r="AO522" s="29" t="s">
        <v>8369</v>
      </c>
      <c r="AP522" s="29" t="s">
        <v>8370</v>
      </c>
    </row>
    <row r="523" spans="1:42" s="29" customFormat="1" x14ac:dyDescent="0.25">
      <c r="A523" s="29" t="s">
        <v>8371</v>
      </c>
      <c r="B523" s="29">
        <v>310410928944346</v>
      </c>
      <c r="C523" s="29">
        <v>8.9014103279289401E+19</v>
      </c>
      <c r="D523" s="29">
        <v>353118081565833</v>
      </c>
      <c r="E523" s="29">
        <v>9</v>
      </c>
      <c r="F523" s="29">
        <v>1482</v>
      </c>
      <c r="G523" s="29">
        <v>1482</v>
      </c>
      <c r="H523" s="29" t="s">
        <v>8372</v>
      </c>
      <c r="I523" s="29" t="s">
        <v>8373</v>
      </c>
      <c r="J523" s="29" t="s">
        <v>8374</v>
      </c>
      <c r="K523" s="29" t="s">
        <v>8</v>
      </c>
      <c r="L523" s="29" t="s">
        <v>8</v>
      </c>
      <c r="M523" s="29" t="s">
        <v>8</v>
      </c>
      <c r="N523" s="29">
        <v>7</v>
      </c>
      <c r="O523" s="29">
        <v>100</v>
      </c>
      <c r="P523" s="29">
        <v>700</v>
      </c>
      <c r="Q523" s="29">
        <v>3</v>
      </c>
      <c r="R523" s="29">
        <v>0</v>
      </c>
      <c r="S523" s="29">
        <v>0</v>
      </c>
      <c r="T523" s="29" t="s">
        <v>19507</v>
      </c>
      <c r="U523" s="29">
        <v>7</v>
      </c>
      <c r="V523" s="29">
        <v>10</v>
      </c>
      <c r="W523" s="29">
        <v>70</v>
      </c>
      <c r="X523" s="29">
        <v>3</v>
      </c>
      <c r="Y523" s="29">
        <v>0</v>
      </c>
      <c r="Z523" s="29">
        <v>0</v>
      </c>
      <c r="AA523" s="29" t="s">
        <v>19507</v>
      </c>
      <c r="AB523" s="29">
        <v>0</v>
      </c>
      <c r="AC523" s="29" t="s">
        <v>8</v>
      </c>
      <c r="AD523" s="29" t="s">
        <v>8</v>
      </c>
      <c r="AE523" s="29" t="s">
        <v>8</v>
      </c>
      <c r="AF523" s="29" t="s">
        <v>8</v>
      </c>
      <c r="AG523" s="29" t="s">
        <v>8</v>
      </c>
      <c r="AH523" s="29" t="s">
        <v>8</v>
      </c>
      <c r="AI523" s="29" t="s">
        <v>8</v>
      </c>
      <c r="AJ523" s="29" t="s">
        <v>8</v>
      </c>
      <c r="AK523" s="29">
        <v>0</v>
      </c>
      <c r="AL523" s="29" t="s">
        <v>2000</v>
      </c>
      <c r="AM523" s="29" t="s">
        <v>8375</v>
      </c>
      <c r="AN523" s="29" t="s">
        <v>8376</v>
      </c>
      <c r="AO523" s="29" t="s">
        <v>8377</v>
      </c>
      <c r="AP523" s="29" t="s">
        <v>8378</v>
      </c>
    </row>
    <row r="524" spans="1:42" s="29" customFormat="1" x14ac:dyDescent="0.25">
      <c r="A524" s="29" t="s">
        <v>8379</v>
      </c>
      <c r="B524" s="29">
        <v>310410928944346</v>
      </c>
      <c r="C524" s="29">
        <v>8.9014103279289401E+19</v>
      </c>
      <c r="D524" s="29">
        <v>353118081565833</v>
      </c>
      <c r="E524" s="29">
        <v>9</v>
      </c>
      <c r="F524" s="29">
        <v>1481</v>
      </c>
      <c r="G524" s="29">
        <v>1481</v>
      </c>
      <c r="H524" s="29" t="s">
        <v>8380</v>
      </c>
      <c r="I524" s="29" t="s">
        <v>8381</v>
      </c>
      <c r="J524" s="29" t="s">
        <v>8382</v>
      </c>
      <c r="K524" s="29" t="s">
        <v>8</v>
      </c>
      <c r="L524" s="29" t="s">
        <v>8</v>
      </c>
      <c r="M524" s="29" t="s">
        <v>8</v>
      </c>
      <c r="N524" s="29">
        <v>7</v>
      </c>
      <c r="O524" s="29">
        <v>100</v>
      </c>
      <c r="P524" s="29">
        <v>700</v>
      </c>
      <c r="Q524" s="29">
        <v>3</v>
      </c>
      <c r="R524" s="29">
        <v>8</v>
      </c>
      <c r="S524" s="29">
        <v>1</v>
      </c>
      <c r="T524" s="29" t="s">
        <v>19641</v>
      </c>
      <c r="U524" s="29">
        <v>7</v>
      </c>
      <c r="V524" s="29">
        <v>10</v>
      </c>
      <c r="W524" s="29">
        <v>70</v>
      </c>
      <c r="X524" s="29">
        <v>3</v>
      </c>
      <c r="Y524" s="29">
        <v>2</v>
      </c>
      <c r="Z524" s="29">
        <v>0</v>
      </c>
      <c r="AA524" s="29" t="s">
        <v>19527</v>
      </c>
      <c r="AB524" s="29">
        <v>0</v>
      </c>
      <c r="AC524" s="29" t="s">
        <v>8</v>
      </c>
      <c r="AD524" s="29" t="s">
        <v>8</v>
      </c>
      <c r="AE524" s="29" t="s">
        <v>8</v>
      </c>
      <c r="AF524" s="29" t="s">
        <v>8</v>
      </c>
      <c r="AG524" s="29" t="s">
        <v>8</v>
      </c>
      <c r="AH524" s="29" t="s">
        <v>8</v>
      </c>
      <c r="AI524" s="29" t="s">
        <v>8</v>
      </c>
      <c r="AJ524" s="29" t="s">
        <v>8</v>
      </c>
      <c r="AK524" s="29">
        <v>0</v>
      </c>
      <c r="AL524" s="29" t="s">
        <v>2000</v>
      </c>
      <c r="AM524" s="29" t="s">
        <v>8383</v>
      </c>
      <c r="AN524" s="29" t="s">
        <v>8384</v>
      </c>
      <c r="AO524" s="29" t="s">
        <v>8385</v>
      </c>
      <c r="AP524" s="29" t="s">
        <v>8386</v>
      </c>
    </row>
    <row r="525" spans="1:42" s="29" customFormat="1" x14ac:dyDescent="0.25">
      <c r="A525" s="29" t="s">
        <v>8387</v>
      </c>
      <c r="B525" s="29">
        <v>310410928944346</v>
      </c>
      <c r="C525" s="29">
        <v>8.9014103279289401E+19</v>
      </c>
      <c r="D525" s="29">
        <v>353118081565833</v>
      </c>
      <c r="E525" s="29">
        <v>9</v>
      </c>
      <c r="F525" s="29">
        <v>1480</v>
      </c>
      <c r="G525" s="29">
        <v>1480</v>
      </c>
      <c r="H525" s="29" t="s">
        <v>8388</v>
      </c>
      <c r="I525" s="29" t="s">
        <v>8389</v>
      </c>
      <c r="J525" s="29" t="s">
        <v>8390</v>
      </c>
      <c r="K525" s="29" t="s">
        <v>8</v>
      </c>
      <c r="L525" s="29" t="s">
        <v>8</v>
      </c>
      <c r="M525" s="29" t="s">
        <v>8</v>
      </c>
      <c r="N525" s="29">
        <v>7</v>
      </c>
      <c r="O525" s="29">
        <v>100</v>
      </c>
      <c r="P525" s="29">
        <v>700</v>
      </c>
      <c r="Q525" s="29">
        <v>3</v>
      </c>
      <c r="R525" s="29">
        <v>20</v>
      </c>
      <c r="S525" s="29">
        <v>2</v>
      </c>
      <c r="T525" s="29" t="s">
        <v>19704</v>
      </c>
      <c r="U525" s="29">
        <v>7</v>
      </c>
      <c r="V525" s="29">
        <v>10</v>
      </c>
      <c r="W525" s="29">
        <v>70</v>
      </c>
      <c r="X525" s="29">
        <v>3</v>
      </c>
      <c r="Y525" s="29">
        <v>5</v>
      </c>
      <c r="Z525" s="29">
        <v>1</v>
      </c>
      <c r="AA525" s="29" t="s">
        <v>19515</v>
      </c>
      <c r="AB525" s="29">
        <v>0</v>
      </c>
      <c r="AC525" s="29" t="s">
        <v>8</v>
      </c>
      <c r="AD525" s="29" t="s">
        <v>8</v>
      </c>
      <c r="AE525" s="29" t="s">
        <v>8</v>
      </c>
      <c r="AF525" s="29" t="s">
        <v>8</v>
      </c>
      <c r="AG525" s="29" t="s">
        <v>8</v>
      </c>
      <c r="AH525" s="29" t="s">
        <v>8</v>
      </c>
      <c r="AI525" s="29" t="s">
        <v>8</v>
      </c>
      <c r="AJ525" s="29" t="s">
        <v>8</v>
      </c>
      <c r="AK525" s="29">
        <v>0</v>
      </c>
      <c r="AL525" s="29" t="s">
        <v>2000</v>
      </c>
      <c r="AM525" s="29" t="s">
        <v>8391</v>
      </c>
      <c r="AN525" s="29" t="s">
        <v>8392</v>
      </c>
      <c r="AO525" s="29" t="s">
        <v>8393</v>
      </c>
      <c r="AP525" s="29" t="s">
        <v>8394</v>
      </c>
    </row>
    <row r="526" spans="1:42" s="29" customFormat="1" x14ac:dyDescent="0.25">
      <c r="A526" s="29" t="s">
        <v>8395</v>
      </c>
      <c r="B526" s="29">
        <v>310410928944346</v>
      </c>
      <c r="C526" s="29">
        <v>8.9014103279289401E+19</v>
      </c>
      <c r="D526" s="29">
        <v>353118081565833</v>
      </c>
      <c r="E526" s="29">
        <v>9</v>
      </c>
      <c r="F526" s="29">
        <v>1479</v>
      </c>
      <c r="G526" s="29">
        <v>1479</v>
      </c>
      <c r="H526" s="29" t="s">
        <v>8396</v>
      </c>
      <c r="I526" s="29" t="s">
        <v>8397</v>
      </c>
      <c r="J526" s="29" t="s">
        <v>8398</v>
      </c>
      <c r="K526" s="29" t="s">
        <v>8</v>
      </c>
      <c r="L526" s="29" t="s">
        <v>8</v>
      </c>
      <c r="M526" s="29" t="s">
        <v>8</v>
      </c>
      <c r="N526" s="29">
        <v>7</v>
      </c>
      <c r="O526" s="29">
        <v>100</v>
      </c>
      <c r="P526" s="29">
        <v>700</v>
      </c>
      <c r="Q526" s="29">
        <v>3</v>
      </c>
      <c r="R526" s="29">
        <v>0</v>
      </c>
      <c r="S526" s="29">
        <v>0</v>
      </c>
      <c r="T526" s="29" t="s">
        <v>19507</v>
      </c>
      <c r="U526" s="29">
        <v>7</v>
      </c>
      <c r="V526" s="29">
        <v>10</v>
      </c>
      <c r="W526" s="29">
        <v>70</v>
      </c>
      <c r="X526" s="29">
        <v>3</v>
      </c>
      <c r="Y526" s="29">
        <v>0</v>
      </c>
      <c r="Z526" s="29">
        <v>0</v>
      </c>
      <c r="AA526" s="29" t="s">
        <v>19507</v>
      </c>
      <c r="AB526" s="29">
        <v>0</v>
      </c>
      <c r="AC526" s="29" t="s">
        <v>8</v>
      </c>
      <c r="AD526" s="29" t="s">
        <v>8</v>
      </c>
      <c r="AE526" s="29" t="s">
        <v>8</v>
      </c>
      <c r="AF526" s="29" t="s">
        <v>8</v>
      </c>
      <c r="AG526" s="29" t="s">
        <v>8</v>
      </c>
      <c r="AH526" s="29" t="s">
        <v>8</v>
      </c>
      <c r="AI526" s="29" t="s">
        <v>8</v>
      </c>
      <c r="AJ526" s="29" t="s">
        <v>8</v>
      </c>
      <c r="AK526" s="29">
        <v>0</v>
      </c>
      <c r="AL526" s="29" t="s">
        <v>3767</v>
      </c>
      <c r="AM526" s="29" t="s">
        <v>8399</v>
      </c>
      <c r="AN526" s="29" t="s">
        <v>8400</v>
      </c>
      <c r="AO526" s="29" t="s">
        <v>8401</v>
      </c>
      <c r="AP526" s="29" t="s">
        <v>8402</v>
      </c>
    </row>
    <row r="527" spans="1:42" s="29" customFormat="1" x14ac:dyDescent="0.25">
      <c r="A527" s="29" t="s">
        <v>8403</v>
      </c>
      <c r="B527" s="29">
        <v>310410928944346</v>
      </c>
      <c r="C527" s="29">
        <v>8.9014103279289401E+19</v>
      </c>
      <c r="D527" s="29">
        <v>353118081565833</v>
      </c>
      <c r="E527" s="29">
        <v>9</v>
      </c>
      <c r="F527" s="29">
        <v>1478</v>
      </c>
      <c r="G527" s="29">
        <v>1478</v>
      </c>
      <c r="H527" s="29" t="s">
        <v>8404</v>
      </c>
      <c r="I527" s="29" t="s">
        <v>8405</v>
      </c>
      <c r="J527" s="29" t="s">
        <v>8406</v>
      </c>
      <c r="K527" s="29" t="s">
        <v>8</v>
      </c>
      <c r="L527" s="29" t="s">
        <v>8</v>
      </c>
      <c r="M527" s="29" t="s">
        <v>8</v>
      </c>
      <c r="N527" s="29">
        <v>7</v>
      </c>
      <c r="O527" s="29">
        <v>100</v>
      </c>
      <c r="P527" s="29">
        <v>700</v>
      </c>
      <c r="Q527" s="29">
        <v>3</v>
      </c>
      <c r="R527" s="29">
        <v>0</v>
      </c>
      <c r="S527" s="29">
        <v>0</v>
      </c>
      <c r="T527" s="29" t="s">
        <v>19507</v>
      </c>
      <c r="U527" s="29">
        <v>7</v>
      </c>
      <c r="V527" s="29">
        <v>10</v>
      </c>
      <c r="W527" s="29">
        <v>70</v>
      </c>
      <c r="X527" s="29">
        <v>3</v>
      </c>
      <c r="Y527" s="29">
        <v>0</v>
      </c>
      <c r="Z527" s="29">
        <v>0</v>
      </c>
      <c r="AA527" s="29" t="s">
        <v>19507</v>
      </c>
      <c r="AB527" s="29">
        <v>0</v>
      </c>
      <c r="AC527" s="29" t="s">
        <v>8</v>
      </c>
      <c r="AD527" s="29" t="s">
        <v>8</v>
      </c>
      <c r="AE527" s="29" t="s">
        <v>8</v>
      </c>
      <c r="AF527" s="29" t="s">
        <v>8</v>
      </c>
      <c r="AG527" s="29" t="s">
        <v>8</v>
      </c>
      <c r="AH527" s="29" t="s">
        <v>8</v>
      </c>
      <c r="AI527" s="29" t="s">
        <v>8</v>
      </c>
      <c r="AJ527" s="29" t="s">
        <v>8</v>
      </c>
      <c r="AK527" s="29">
        <v>0</v>
      </c>
      <c r="AL527" s="29" t="s">
        <v>2000</v>
      </c>
      <c r="AM527" s="29" t="s">
        <v>8407</v>
      </c>
      <c r="AN527" s="29" t="s">
        <v>8408</v>
      </c>
      <c r="AO527" s="29" t="s">
        <v>8409</v>
      </c>
      <c r="AP527" s="29" t="s">
        <v>8410</v>
      </c>
    </row>
    <row r="528" spans="1:42" s="29" customFormat="1" x14ac:dyDescent="0.25">
      <c r="A528" s="29" t="s">
        <v>8411</v>
      </c>
      <c r="B528" s="29">
        <v>310410928944346</v>
      </c>
      <c r="C528" s="29">
        <v>8.9014103279289401E+19</v>
      </c>
      <c r="D528" s="29">
        <v>353118081565833</v>
      </c>
      <c r="E528" s="29">
        <v>3</v>
      </c>
      <c r="F528" s="29">
        <v>1374</v>
      </c>
      <c r="G528" s="29">
        <v>1374</v>
      </c>
      <c r="H528" s="29" t="s">
        <v>8412</v>
      </c>
      <c r="I528" s="29" t="s">
        <v>8413</v>
      </c>
      <c r="J528" s="29" t="s">
        <v>8414</v>
      </c>
      <c r="K528" s="29" t="s">
        <v>8</v>
      </c>
      <c r="L528" s="29" t="s">
        <v>8</v>
      </c>
      <c r="M528" s="29" t="s">
        <v>8</v>
      </c>
      <c r="N528" s="29">
        <v>7</v>
      </c>
      <c r="O528" s="29">
        <v>100</v>
      </c>
      <c r="P528" s="29">
        <v>700</v>
      </c>
      <c r="Q528" s="29">
        <v>3</v>
      </c>
      <c r="R528" s="29">
        <v>40</v>
      </c>
      <c r="S528" s="29">
        <v>5</v>
      </c>
      <c r="T528" s="29" t="s">
        <v>19746</v>
      </c>
      <c r="U528" s="29">
        <v>7</v>
      </c>
      <c r="V528" s="29">
        <v>10</v>
      </c>
      <c r="W528" s="29">
        <v>70</v>
      </c>
      <c r="X528" s="29">
        <v>3</v>
      </c>
      <c r="Y528" s="29">
        <v>10</v>
      </c>
      <c r="Z528" s="29">
        <v>0</v>
      </c>
      <c r="AA528" s="29" t="s">
        <v>19534</v>
      </c>
      <c r="AB528" s="29">
        <v>0</v>
      </c>
      <c r="AC528" s="29" t="s">
        <v>8</v>
      </c>
      <c r="AD528" s="29" t="s">
        <v>8</v>
      </c>
      <c r="AE528" s="29" t="s">
        <v>8</v>
      </c>
      <c r="AF528" s="29" t="s">
        <v>8</v>
      </c>
      <c r="AG528" s="29" t="s">
        <v>8</v>
      </c>
      <c r="AH528" s="29" t="s">
        <v>8</v>
      </c>
      <c r="AI528" s="29" t="s">
        <v>8</v>
      </c>
      <c r="AJ528" s="29" t="s">
        <v>8</v>
      </c>
      <c r="AK528" s="29">
        <v>0</v>
      </c>
      <c r="AL528" s="29" t="s">
        <v>3222</v>
      </c>
      <c r="AM528" s="29" t="s">
        <v>8415</v>
      </c>
      <c r="AN528" s="29" t="s">
        <v>8416</v>
      </c>
      <c r="AO528" s="29" t="s">
        <v>8417</v>
      </c>
      <c r="AP528" s="29" t="s">
        <v>8418</v>
      </c>
    </row>
    <row r="529" spans="1:42" s="29" customFormat="1" x14ac:dyDescent="0.25">
      <c r="A529" s="29" t="s">
        <v>8549</v>
      </c>
      <c r="B529" s="29">
        <v>310410928944346</v>
      </c>
      <c r="C529" s="29">
        <v>8.9014103279289401E+19</v>
      </c>
      <c r="D529" s="29">
        <v>353118081565833</v>
      </c>
      <c r="E529" s="29">
        <v>8</v>
      </c>
      <c r="F529" s="29">
        <v>1536</v>
      </c>
      <c r="G529" s="29">
        <v>1536</v>
      </c>
      <c r="H529" s="29" t="s">
        <v>8550</v>
      </c>
      <c r="I529" s="29" t="s">
        <v>8551</v>
      </c>
      <c r="J529" s="29" t="s">
        <v>8552</v>
      </c>
      <c r="K529" s="29" t="s">
        <v>8</v>
      </c>
      <c r="L529" s="29" t="s">
        <v>8</v>
      </c>
      <c r="M529" s="29" t="s">
        <v>8</v>
      </c>
      <c r="N529" s="29">
        <v>7</v>
      </c>
      <c r="O529" s="29">
        <v>100</v>
      </c>
      <c r="P529" s="29">
        <v>700</v>
      </c>
      <c r="Q529" s="29">
        <v>3</v>
      </c>
      <c r="R529" s="29">
        <v>0</v>
      </c>
      <c r="S529" s="29">
        <v>0</v>
      </c>
      <c r="T529" s="29" t="s">
        <v>19507</v>
      </c>
      <c r="U529" s="29">
        <v>7</v>
      </c>
      <c r="V529" s="29">
        <v>10</v>
      </c>
      <c r="W529" s="29">
        <v>70</v>
      </c>
      <c r="X529" s="29">
        <v>3</v>
      </c>
      <c r="Y529" s="29">
        <v>0</v>
      </c>
      <c r="Z529" s="29">
        <v>0</v>
      </c>
      <c r="AA529" s="29" t="s">
        <v>19507</v>
      </c>
      <c r="AB529" s="29">
        <v>0</v>
      </c>
      <c r="AC529" s="29" t="s">
        <v>8</v>
      </c>
      <c r="AD529" s="29" t="s">
        <v>8</v>
      </c>
      <c r="AE529" s="29" t="s">
        <v>8</v>
      </c>
      <c r="AF529" s="29" t="s">
        <v>8</v>
      </c>
      <c r="AG529" s="29" t="s">
        <v>8</v>
      </c>
      <c r="AH529" s="29" t="s">
        <v>8</v>
      </c>
      <c r="AI529" s="29" t="s">
        <v>8</v>
      </c>
      <c r="AJ529" s="29" t="s">
        <v>8</v>
      </c>
      <c r="AK529" s="29">
        <v>0</v>
      </c>
      <c r="AL529" s="29" t="s">
        <v>2000</v>
      </c>
      <c r="AM529" s="29" t="s">
        <v>8553</v>
      </c>
      <c r="AN529" s="29" t="s">
        <v>8554</v>
      </c>
      <c r="AO529" s="29" t="s">
        <v>8555</v>
      </c>
      <c r="AP529" s="29" t="s">
        <v>8556</v>
      </c>
    </row>
    <row r="530" spans="1:42" s="29" customFormat="1" x14ac:dyDescent="0.25">
      <c r="A530" s="29" t="s">
        <v>8557</v>
      </c>
      <c r="B530" s="29">
        <v>310410928944346</v>
      </c>
      <c r="C530" s="29">
        <v>8.9014103279289401E+19</v>
      </c>
      <c r="D530" s="29">
        <v>353118081565833</v>
      </c>
      <c r="E530" s="29">
        <v>8</v>
      </c>
      <c r="F530" s="29">
        <v>1537</v>
      </c>
      <c r="G530" s="29">
        <v>1537</v>
      </c>
      <c r="H530" s="29" t="s">
        <v>8558</v>
      </c>
      <c r="I530" s="29" t="s">
        <v>8559</v>
      </c>
      <c r="J530" s="29" t="s">
        <v>8560</v>
      </c>
      <c r="K530" s="29" t="s">
        <v>8</v>
      </c>
      <c r="L530" s="29" t="s">
        <v>8</v>
      </c>
      <c r="M530" s="29" t="s">
        <v>8</v>
      </c>
      <c r="N530" s="29">
        <v>7</v>
      </c>
      <c r="O530" s="29">
        <v>100</v>
      </c>
      <c r="P530" s="29">
        <v>700</v>
      </c>
      <c r="Q530" s="29">
        <v>3</v>
      </c>
      <c r="R530" s="29">
        <v>2</v>
      </c>
      <c r="S530" s="29">
        <v>0</v>
      </c>
      <c r="T530" s="29" t="s">
        <v>19527</v>
      </c>
      <c r="U530" s="29">
        <v>7</v>
      </c>
      <c r="V530" s="29">
        <v>10</v>
      </c>
      <c r="W530" s="29">
        <v>70</v>
      </c>
      <c r="X530" s="29">
        <v>3</v>
      </c>
      <c r="Y530" s="29">
        <v>0</v>
      </c>
      <c r="Z530" s="29">
        <v>0</v>
      </c>
      <c r="AA530" s="29" t="s">
        <v>19507</v>
      </c>
      <c r="AB530" s="29">
        <v>0</v>
      </c>
      <c r="AC530" s="29" t="s">
        <v>8</v>
      </c>
      <c r="AD530" s="29" t="s">
        <v>8</v>
      </c>
      <c r="AE530" s="29" t="s">
        <v>8</v>
      </c>
      <c r="AF530" s="29" t="s">
        <v>8</v>
      </c>
      <c r="AG530" s="29" t="s">
        <v>8</v>
      </c>
      <c r="AH530" s="29" t="s">
        <v>8</v>
      </c>
      <c r="AI530" s="29" t="s">
        <v>8</v>
      </c>
      <c r="AJ530" s="29" t="s">
        <v>8</v>
      </c>
      <c r="AK530" s="29">
        <v>0</v>
      </c>
      <c r="AL530" s="29" t="s">
        <v>2000</v>
      </c>
      <c r="AM530" s="29" t="s">
        <v>8561</v>
      </c>
      <c r="AN530" s="29" t="s">
        <v>8562</v>
      </c>
      <c r="AO530" s="29" t="s">
        <v>8563</v>
      </c>
      <c r="AP530" s="29" t="s">
        <v>8564</v>
      </c>
    </row>
    <row r="531" spans="1:42" s="29" customFormat="1" x14ac:dyDescent="0.25">
      <c r="A531" s="29" t="s">
        <v>8565</v>
      </c>
      <c r="B531" s="29">
        <v>310410928944346</v>
      </c>
      <c r="C531" s="29">
        <v>8.9014103279289401E+19</v>
      </c>
      <c r="D531" s="29">
        <v>353118081565833</v>
      </c>
      <c r="E531" s="29">
        <v>1</v>
      </c>
      <c r="F531" s="29">
        <v>1526</v>
      </c>
      <c r="G531" s="29">
        <v>1526</v>
      </c>
      <c r="H531" s="29" t="s">
        <v>8566</v>
      </c>
      <c r="I531" s="29" t="s">
        <v>8567</v>
      </c>
      <c r="J531" s="29" t="s">
        <v>8568</v>
      </c>
      <c r="K531" s="29" t="s">
        <v>8</v>
      </c>
      <c r="L531" s="29" t="s">
        <v>8</v>
      </c>
      <c r="M531" s="29" t="s">
        <v>8</v>
      </c>
      <c r="N531" s="29">
        <v>4</v>
      </c>
      <c r="O531" s="29">
        <v>1</v>
      </c>
      <c r="P531" s="29">
        <v>4</v>
      </c>
      <c r="Q531" s="29">
        <v>3</v>
      </c>
      <c r="R531" s="29">
        <v>43</v>
      </c>
      <c r="S531" s="29">
        <v>9</v>
      </c>
      <c r="T531" s="29" t="s">
        <v>19595</v>
      </c>
      <c r="U531" s="29">
        <v>3</v>
      </c>
      <c r="V531" s="29">
        <v>1</v>
      </c>
      <c r="W531" s="29">
        <v>3</v>
      </c>
      <c r="X531" s="29">
        <v>3</v>
      </c>
      <c r="Y531" s="29">
        <v>8</v>
      </c>
      <c r="Z531" s="29">
        <v>0</v>
      </c>
      <c r="AA531" s="29" t="s">
        <v>19570</v>
      </c>
      <c r="AB531" s="29">
        <v>0</v>
      </c>
      <c r="AC531" s="29" t="s">
        <v>8</v>
      </c>
      <c r="AD531" s="29" t="s">
        <v>8</v>
      </c>
      <c r="AE531" s="29" t="s">
        <v>8</v>
      </c>
      <c r="AF531" s="29" t="s">
        <v>8</v>
      </c>
      <c r="AG531" s="29" t="s">
        <v>8</v>
      </c>
      <c r="AH531" s="29" t="s">
        <v>8</v>
      </c>
      <c r="AI531" s="29" t="s">
        <v>8</v>
      </c>
      <c r="AJ531" s="29" t="s">
        <v>8</v>
      </c>
      <c r="AK531" s="29">
        <v>0</v>
      </c>
      <c r="AL531" s="29" t="s">
        <v>2000</v>
      </c>
      <c r="AM531" s="29" t="s">
        <v>8569</v>
      </c>
      <c r="AN531" s="29" t="s">
        <v>8570</v>
      </c>
      <c r="AO531" s="29" t="s">
        <v>8571</v>
      </c>
      <c r="AP531" s="29" t="s">
        <v>8572</v>
      </c>
    </row>
    <row r="532" spans="1:42" s="29" customFormat="1" x14ac:dyDescent="0.25">
      <c r="A532" s="29" t="s">
        <v>8573</v>
      </c>
      <c r="B532" s="29">
        <v>310410928944346</v>
      </c>
      <c r="C532" s="29">
        <v>8.9014103279289401E+19</v>
      </c>
      <c r="D532" s="29">
        <v>353118081565833</v>
      </c>
      <c r="E532" s="29">
        <v>1</v>
      </c>
      <c r="F532" s="29">
        <v>1525</v>
      </c>
      <c r="G532" s="29">
        <v>1525</v>
      </c>
      <c r="H532" s="29" t="s">
        <v>8574</v>
      </c>
      <c r="I532" s="29" t="s">
        <v>8575</v>
      </c>
      <c r="J532" s="29" t="s">
        <v>8576</v>
      </c>
      <c r="K532" s="29" t="s">
        <v>8</v>
      </c>
      <c r="L532" s="29" t="s">
        <v>8</v>
      </c>
      <c r="M532" s="29" t="s">
        <v>8</v>
      </c>
      <c r="N532" s="29">
        <v>4</v>
      </c>
      <c r="O532" s="29">
        <v>1</v>
      </c>
      <c r="P532" s="29">
        <v>4</v>
      </c>
      <c r="Q532" s="29">
        <v>3</v>
      </c>
      <c r="R532" s="29">
        <v>49</v>
      </c>
      <c r="S532" s="29">
        <v>23</v>
      </c>
      <c r="T532" s="29" t="s">
        <v>19605</v>
      </c>
      <c r="U532" s="29">
        <v>3</v>
      </c>
      <c r="V532" s="29">
        <v>1</v>
      </c>
      <c r="W532" s="29">
        <v>3</v>
      </c>
      <c r="X532" s="29">
        <v>3</v>
      </c>
      <c r="Y532" s="29">
        <v>28</v>
      </c>
      <c r="Z532" s="29">
        <v>5</v>
      </c>
      <c r="AA532" s="29" t="s">
        <v>19816</v>
      </c>
      <c r="AB532" s="29">
        <v>0</v>
      </c>
      <c r="AC532" s="29" t="s">
        <v>8</v>
      </c>
      <c r="AD532" s="29" t="s">
        <v>8</v>
      </c>
      <c r="AE532" s="29" t="s">
        <v>8</v>
      </c>
      <c r="AF532" s="29" t="s">
        <v>8</v>
      </c>
      <c r="AG532" s="29" t="s">
        <v>8</v>
      </c>
      <c r="AH532" s="29" t="s">
        <v>8</v>
      </c>
      <c r="AI532" s="29" t="s">
        <v>8</v>
      </c>
      <c r="AJ532" s="29" t="s">
        <v>8</v>
      </c>
      <c r="AK532" s="29">
        <v>0</v>
      </c>
      <c r="AL532" s="29" t="s">
        <v>2000</v>
      </c>
      <c r="AM532" s="29" t="s">
        <v>8577</v>
      </c>
      <c r="AN532" s="29" t="s">
        <v>8578</v>
      </c>
      <c r="AO532" s="29" t="s">
        <v>8579</v>
      </c>
      <c r="AP532" s="29" t="s">
        <v>8580</v>
      </c>
    </row>
    <row r="533" spans="1:42" s="29" customFormat="1" x14ac:dyDescent="0.25">
      <c r="A533" s="29" t="s">
        <v>8581</v>
      </c>
      <c r="B533" s="29">
        <v>310410928944346</v>
      </c>
      <c r="C533" s="29">
        <v>8.9014103279289401E+19</v>
      </c>
      <c r="D533" s="29">
        <v>353118081565833</v>
      </c>
      <c r="E533" s="29">
        <v>9</v>
      </c>
      <c r="F533" s="29">
        <v>1523</v>
      </c>
      <c r="G533" s="29">
        <v>1523</v>
      </c>
      <c r="H533" s="29" t="s">
        <v>8582</v>
      </c>
      <c r="I533" s="29" t="s">
        <v>8583</v>
      </c>
      <c r="J533" s="29" t="s">
        <v>8584</v>
      </c>
      <c r="K533" s="29" t="s">
        <v>8</v>
      </c>
      <c r="L533" s="29" t="s">
        <v>8</v>
      </c>
      <c r="M533" s="29" t="s">
        <v>8</v>
      </c>
      <c r="N533" s="29">
        <v>7</v>
      </c>
      <c r="O533" s="29">
        <v>100</v>
      </c>
      <c r="P533" s="29">
        <v>700</v>
      </c>
      <c r="Q533" s="29">
        <v>3</v>
      </c>
      <c r="R533" s="29">
        <v>5</v>
      </c>
      <c r="S533" s="29">
        <v>0</v>
      </c>
      <c r="T533" s="29" t="s">
        <v>19511</v>
      </c>
      <c r="U533" s="29">
        <v>7</v>
      </c>
      <c r="V533" s="29">
        <v>10</v>
      </c>
      <c r="W533" s="29">
        <v>70</v>
      </c>
      <c r="X533" s="29">
        <v>3</v>
      </c>
      <c r="Y533" s="29">
        <v>1</v>
      </c>
      <c r="Z533" s="29">
        <v>0</v>
      </c>
      <c r="AA533" s="29" t="s">
        <v>19161</v>
      </c>
      <c r="AB533" s="29">
        <v>0</v>
      </c>
      <c r="AC533" s="29" t="s">
        <v>8</v>
      </c>
      <c r="AD533" s="29" t="s">
        <v>8</v>
      </c>
      <c r="AE533" s="29" t="s">
        <v>8</v>
      </c>
      <c r="AF533" s="29" t="s">
        <v>8</v>
      </c>
      <c r="AG533" s="29" t="s">
        <v>8</v>
      </c>
      <c r="AH533" s="29" t="s">
        <v>8</v>
      </c>
      <c r="AI533" s="29" t="s">
        <v>8</v>
      </c>
      <c r="AJ533" s="29" t="s">
        <v>8</v>
      </c>
      <c r="AK533" s="29">
        <v>0</v>
      </c>
      <c r="AL533" s="29" t="s">
        <v>2000</v>
      </c>
      <c r="AM533" s="29" t="s">
        <v>8585</v>
      </c>
      <c r="AN533" s="29" t="s">
        <v>8586</v>
      </c>
      <c r="AO533" s="29" t="s">
        <v>8587</v>
      </c>
      <c r="AP533" s="29" t="s">
        <v>8588</v>
      </c>
    </row>
    <row r="534" spans="1:42" s="29" customFormat="1" x14ac:dyDescent="0.25">
      <c r="A534" s="29" t="s">
        <v>8589</v>
      </c>
      <c r="B534" s="29">
        <v>310410928944346</v>
      </c>
      <c r="C534" s="29">
        <v>8.9014103279289401E+19</v>
      </c>
      <c r="D534" s="29">
        <v>353118081565833</v>
      </c>
      <c r="E534" s="29">
        <v>9</v>
      </c>
      <c r="F534" s="29">
        <v>1524</v>
      </c>
      <c r="G534" s="29">
        <v>1524</v>
      </c>
      <c r="H534" s="29" t="s">
        <v>8590</v>
      </c>
      <c r="I534" s="29" t="s">
        <v>8591</v>
      </c>
      <c r="J534" s="29" t="s">
        <v>8592</v>
      </c>
      <c r="K534" s="29" t="s">
        <v>8</v>
      </c>
      <c r="L534" s="29" t="s">
        <v>8</v>
      </c>
      <c r="M534" s="29" t="s">
        <v>8</v>
      </c>
      <c r="N534" s="29">
        <v>7</v>
      </c>
      <c r="O534" s="29">
        <v>100</v>
      </c>
      <c r="P534" s="29">
        <v>700</v>
      </c>
      <c r="Q534" s="29">
        <v>3</v>
      </c>
      <c r="R534" s="29">
        <v>2</v>
      </c>
      <c r="S534" s="29">
        <v>0</v>
      </c>
      <c r="T534" s="29" t="s">
        <v>19527</v>
      </c>
      <c r="U534" s="29">
        <v>7</v>
      </c>
      <c r="V534" s="29">
        <v>10</v>
      </c>
      <c r="W534" s="29">
        <v>70</v>
      </c>
      <c r="X534" s="29">
        <v>3</v>
      </c>
      <c r="Y534" s="29">
        <v>0</v>
      </c>
      <c r="Z534" s="29">
        <v>0</v>
      </c>
      <c r="AA534" s="29" t="s">
        <v>19507</v>
      </c>
      <c r="AB534" s="29">
        <v>0</v>
      </c>
      <c r="AC534" s="29" t="s">
        <v>8</v>
      </c>
      <c r="AD534" s="29" t="s">
        <v>8</v>
      </c>
      <c r="AE534" s="29" t="s">
        <v>8</v>
      </c>
      <c r="AF534" s="29" t="s">
        <v>8</v>
      </c>
      <c r="AG534" s="29" t="s">
        <v>8</v>
      </c>
      <c r="AH534" s="29" t="s">
        <v>8</v>
      </c>
      <c r="AI534" s="29" t="s">
        <v>8</v>
      </c>
      <c r="AJ534" s="29" t="s">
        <v>8</v>
      </c>
      <c r="AK534" s="29">
        <v>0</v>
      </c>
      <c r="AL534" s="29" t="s">
        <v>2000</v>
      </c>
      <c r="AM534" s="29" t="s">
        <v>8593</v>
      </c>
      <c r="AN534" s="29" t="s">
        <v>8594</v>
      </c>
      <c r="AO534" s="29" t="s">
        <v>8595</v>
      </c>
      <c r="AP534" s="29" t="s">
        <v>8596</v>
      </c>
    </row>
    <row r="535" spans="1:42" s="29" customFormat="1" x14ac:dyDescent="0.25">
      <c r="A535" s="29" t="s">
        <v>8597</v>
      </c>
      <c r="B535" s="29">
        <v>310410928944346</v>
      </c>
      <c r="C535" s="29">
        <v>8.9014103279289401E+19</v>
      </c>
      <c r="D535" s="29">
        <v>353118081565833</v>
      </c>
      <c r="E535" s="29">
        <v>2</v>
      </c>
      <c r="F535" s="29">
        <v>1538</v>
      </c>
      <c r="G535" s="29">
        <v>1538</v>
      </c>
      <c r="H535" s="29" t="s">
        <v>8598</v>
      </c>
      <c r="I535" s="29" t="s">
        <v>8599</v>
      </c>
      <c r="J535" s="29" t="s">
        <v>8600</v>
      </c>
      <c r="K535" s="29" t="s">
        <v>19904</v>
      </c>
      <c r="L535" s="29" t="s">
        <v>8</v>
      </c>
      <c r="M535" s="29" t="s">
        <v>8</v>
      </c>
      <c r="N535" s="29">
        <v>7</v>
      </c>
      <c r="O535" s="29">
        <v>10</v>
      </c>
      <c r="P535" s="29">
        <v>70</v>
      </c>
      <c r="Q535" s="29">
        <v>3</v>
      </c>
      <c r="R535" s="29">
        <v>4</v>
      </c>
      <c r="S535" s="29">
        <v>0</v>
      </c>
      <c r="T535" s="29" t="s">
        <v>19520</v>
      </c>
      <c r="U535" s="29">
        <v>7</v>
      </c>
      <c r="V535" s="29">
        <v>1</v>
      </c>
      <c r="W535" s="29">
        <v>7</v>
      </c>
      <c r="X535" s="29">
        <v>3</v>
      </c>
      <c r="Y535" s="29">
        <v>0</v>
      </c>
      <c r="Z535" s="29">
        <v>0</v>
      </c>
      <c r="AA535" s="29" t="s">
        <v>19507</v>
      </c>
      <c r="AB535" s="29">
        <v>1</v>
      </c>
      <c r="AC535" s="29">
        <v>6</v>
      </c>
      <c r="AD535" s="29">
        <v>1</v>
      </c>
      <c r="AE535" s="29">
        <v>6</v>
      </c>
      <c r="AF535" s="29">
        <v>3</v>
      </c>
      <c r="AG535" s="29">
        <v>0</v>
      </c>
      <c r="AH535" s="29">
        <v>0</v>
      </c>
      <c r="AI535" s="29" t="s">
        <v>19507</v>
      </c>
      <c r="AJ535" s="29" t="s">
        <v>8</v>
      </c>
      <c r="AK535" s="29">
        <v>0</v>
      </c>
      <c r="AL535" s="29" t="s">
        <v>2000</v>
      </c>
      <c r="AM535" s="29" t="s">
        <v>8601</v>
      </c>
      <c r="AN535" s="29" t="s">
        <v>8602</v>
      </c>
      <c r="AO535" s="29" t="s">
        <v>8603</v>
      </c>
      <c r="AP535" s="29" t="s">
        <v>8604</v>
      </c>
    </row>
    <row r="536" spans="1:42" s="29" customFormat="1" x14ac:dyDescent="0.25">
      <c r="A536" s="29" t="s">
        <v>8605</v>
      </c>
      <c r="B536" s="29">
        <v>310410928944346</v>
      </c>
      <c r="C536" s="29">
        <v>8.9014103279289401E+19</v>
      </c>
      <c r="D536" s="29">
        <v>353118081565833</v>
      </c>
      <c r="E536" s="29">
        <v>2</v>
      </c>
      <c r="F536" s="29">
        <v>1540</v>
      </c>
      <c r="G536" s="29">
        <v>1540</v>
      </c>
      <c r="H536" s="29" t="s">
        <v>8606</v>
      </c>
      <c r="I536" s="29" t="s">
        <v>8607</v>
      </c>
      <c r="J536" s="29" t="s">
        <v>8608</v>
      </c>
      <c r="K536" s="29" t="s">
        <v>19905</v>
      </c>
      <c r="L536" s="29" t="s">
        <v>8</v>
      </c>
      <c r="M536" s="29" t="s">
        <v>8</v>
      </c>
      <c r="N536" s="29">
        <v>7</v>
      </c>
      <c r="O536" s="29">
        <v>10</v>
      </c>
      <c r="P536" s="29">
        <v>70</v>
      </c>
      <c r="Q536" s="29">
        <v>3</v>
      </c>
      <c r="R536" s="29">
        <v>7</v>
      </c>
      <c r="S536" s="29">
        <v>0</v>
      </c>
      <c r="T536" s="29" t="s">
        <v>19547</v>
      </c>
      <c r="U536" s="29">
        <v>7</v>
      </c>
      <c r="V536" s="29">
        <v>1</v>
      </c>
      <c r="W536" s="29">
        <v>7</v>
      </c>
      <c r="X536" s="29">
        <v>3</v>
      </c>
      <c r="Y536" s="29">
        <v>1</v>
      </c>
      <c r="Z536" s="29">
        <v>0</v>
      </c>
      <c r="AA536" s="29" t="s">
        <v>19161</v>
      </c>
      <c r="AB536" s="29">
        <v>1</v>
      </c>
      <c r="AC536" s="29">
        <v>6</v>
      </c>
      <c r="AD536" s="29">
        <v>1</v>
      </c>
      <c r="AE536" s="29">
        <v>6</v>
      </c>
      <c r="AF536" s="29">
        <v>3</v>
      </c>
      <c r="AG536" s="29">
        <v>0</v>
      </c>
      <c r="AH536" s="29">
        <v>0</v>
      </c>
      <c r="AI536" s="29" t="s">
        <v>19507</v>
      </c>
      <c r="AJ536" s="29" t="s">
        <v>8</v>
      </c>
      <c r="AK536" s="29">
        <v>0</v>
      </c>
      <c r="AL536" s="29" t="s">
        <v>2000</v>
      </c>
      <c r="AM536" s="29" t="s">
        <v>8609</v>
      </c>
      <c r="AN536" s="29" t="s">
        <v>8610</v>
      </c>
      <c r="AO536" s="29" t="s">
        <v>8611</v>
      </c>
      <c r="AP536" s="29" t="s">
        <v>8612</v>
      </c>
    </row>
    <row r="537" spans="1:42" s="29" customFormat="1" x14ac:dyDescent="0.25">
      <c r="A537" s="29" t="s">
        <v>8613</v>
      </c>
      <c r="B537" s="29">
        <v>310410928944346</v>
      </c>
      <c r="C537" s="29">
        <v>8.9014103279289401E+19</v>
      </c>
      <c r="D537" s="29">
        <v>353118081565833</v>
      </c>
      <c r="E537" s="29">
        <v>2</v>
      </c>
      <c r="F537" s="29">
        <v>1539</v>
      </c>
      <c r="G537" s="29">
        <v>1539</v>
      </c>
      <c r="H537" s="29" t="s">
        <v>8614</v>
      </c>
      <c r="I537" s="29" t="s">
        <v>8615</v>
      </c>
      <c r="J537" s="29" t="s">
        <v>8616</v>
      </c>
      <c r="K537" s="29" t="s">
        <v>19906</v>
      </c>
      <c r="L537" s="29" t="s">
        <v>8</v>
      </c>
      <c r="M537" s="29" t="s">
        <v>8</v>
      </c>
      <c r="N537" s="29">
        <v>7</v>
      </c>
      <c r="O537" s="29">
        <v>10</v>
      </c>
      <c r="P537" s="29">
        <v>70</v>
      </c>
      <c r="Q537" s="29">
        <v>3</v>
      </c>
      <c r="R537" s="29">
        <v>49</v>
      </c>
      <c r="S537" s="29">
        <v>47</v>
      </c>
      <c r="T537" s="29" t="s">
        <v>19627</v>
      </c>
      <c r="U537" s="29">
        <v>7</v>
      </c>
      <c r="V537" s="29">
        <v>1</v>
      </c>
      <c r="W537" s="29">
        <v>7</v>
      </c>
      <c r="X537" s="29">
        <v>3</v>
      </c>
      <c r="Y537" s="29">
        <v>44</v>
      </c>
      <c r="Z537" s="29">
        <v>12</v>
      </c>
      <c r="AA537" s="29" t="s">
        <v>19907</v>
      </c>
      <c r="AB537" s="29">
        <v>1</v>
      </c>
      <c r="AC537" s="29">
        <v>6</v>
      </c>
      <c r="AD537" s="29">
        <v>1</v>
      </c>
      <c r="AE537" s="29">
        <v>6</v>
      </c>
      <c r="AF537" s="29">
        <v>3</v>
      </c>
      <c r="AG537" s="29">
        <v>20</v>
      </c>
      <c r="AH537" s="29">
        <v>2</v>
      </c>
      <c r="AI537" s="29" t="s">
        <v>19704</v>
      </c>
      <c r="AJ537" s="29" t="s">
        <v>8</v>
      </c>
      <c r="AK537" s="29">
        <v>0</v>
      </c>
      <c r="AL537" s="29" t="s">
        <v>2000</v>
      </c>
      <c r="AM537" s="29" t="s">
        <v>8617</v>
      </c>
      <c r="AN537" s="29" t="s">
        <v>8618</v>
      </c>
      <c r="AO537" s="29" t="s">
        <v>8619</v>
      </c>
      <c r="AP537" s="29" t="s">
        <v>8620</v>
      </c>
    </row>
    <row r="538" spans="1:42" s="29" customFormat="1" x14ac:dyDescent="0.25">
      <c r="A538" s="29" t="s">
        <v>8621</v>
      </c>
      <c r="B538" s="29">
        <v>310410928944346</v>
      </c>
      <c r="C538" s="29">
        <v>8.9014103279289401E+19</v>
      </c>
      <c r="D538" s="29">
        <v>353118081565833</v>
      </c>
      <c r="E538" s="29">
        <v>7</v>
      </c>
      <c r="F538" s="29">
        <v>1529</v>
      </c>
      <c r="G538" s="29">
        <v>1529</v>
      </c>
      <c r="H538" s="29" t="s">
        <v>8622</v>
      </c>
      <c r="I538" s="29" t="s">
        <v>8623</v>
      </c>
      <c r="J538" s="29" t="s">
        <v>8624</v>
      </c>
      <c r="K538" s="29" t="s">
        <v>8</v>
      </c>
      <c r="L538" s="29" t="s">
        <v>8</v>
      </c>
      <c r="M538" s="29" t="s">
        <v>19908</v>
      </c>
      <c r="N538" s="29">
        <v>7</v>
      </c>
      <c r="O538" s="29">
        <v>1</v>
      </c>
      <c r="P538" s="29">
        <v>7</v>
      </c>
      <c r="Q538" s="29">
        <v>3</v>
      </c>
      <c r="R538" s="29">
        <v>0</v>
      </c>
      <c r="S538" s="29">
        <v>0</v>
      </c>
      <c r="T538" s="29" t="s">
        <v>19507</v>
      </c>
      <c r="U538" s="29">
        <v>6</v>
      </c>
      <c r="V538" s="29">
        <v>1</v>
      </c>
      <c r="W538" s="29">
        <v>6</v>
      </c>
      <c r="X538" s="29">
        <v>3</v>
      </c>
      <c r="Y538" s="29">
        <v>0</v>
      </c>
      <c r="Z538" s="29">
        <v>0</v>
      </c>
      <c r="AA538" s="29" t="s">
        <v>19507</v>
      </c>
      <c r="AB538" s="29">
        <v>1</v>
      </c>
      <c r="AC538" s="29">
        <v>5</v>
      </c>
      <c r="AD538" s="29">
        <v>1</v>
      </c>
      <c r="AE538" s="29">
        <v>5</v>
      </c>
      <c r="AF538" s="29">
        <v>3</v>
      </c>
      <c r="AG538" s="29">
        <v>0</v>
      </c>
      <c r="AH538" s="29">
        <v>0</v>
      </c>
      <c r="AI538" s="29" t="s">
        <v>19507</v>
      </c>
      <c r="AJ538" s="29" t="s">
        <v>8</v>
      </c>
      <c r="AK538" s="29">
        <v>0</v>
      </c>
      <c r="AL538" s="29" t="s">
        <v>2000</v>
      </c>
      <c r="AM538" s="29" t="s">
        <v>8625</v>
      </c>
      <c r="AN538" s="29" t="s">
        <v>8626</v>
      </c>
      <c r="AO538" s="29" t="s">
        <v>8627</v>
      </c>
      <c r="AP538" s="29" t="s">
        <v>8628</v>
      </c>
    </row>
    <row r="539" spans="1:42" s="29" customFormat="1" x14ac:dyDescent="0.25">
      <c r="A539" s="29" t="s">
        <v>8629</v>
      </c>
      <c r="B539" s="29">
        <v>310410928944346</v>
      </c>
      <c r="C539" s="29">
        <v>8.9014103279289401E+19</v>
      </c>
      <c r="D539" s="29">
        <v>353118081565833</v>
      </c>
      <c r="E539" s="29">
        <v>7</v>
      </c>
      <c r="F539" s="29">
        <v>1530</v>
      </c>
      <c r="G539" s="29">
        <v>1530</v>
      </c>
      <c r="H539" s="29" t="s">
        <v>8630</v>
      </c>
      <c r="I539" s="29" t="s">
        <v>8631</v>
      </c>
      <c r="J539" s="29" t="s">
        <v>8632</v>
      </c>
      <c r="K539" s="29" t="s">
        <v>8</v>
      </c>
      <c r="L539" s="29" t="s">
        <v>8</v>
      </c>
      <c r="M539" s="29" t="s">
        <v>19685</v>
      </c>
      <c r="N539" s="29">
        <v>7</v>
      </c>
      <c r="O539" s="29">
        <v>1</v>
      </c>
      <c r="P539" s="29">
        <v>7</v>
      </c>
      <c r="Q539" s="29">
        <v>3</v>
      </c>
      <c r="R539" s="29">
        <v>0</v>
      </c>
      <c r="S539" s="29">
        <v>0</v>
      </c>
      <c r="T539" s="29" t="s">
        <v>19507</v>
      </c>
      <c r="U539" s="29">
        <v>6</v>
      </c>
      <c r="V539" s="29">
        <v>1</v>
      </c>
      <c r="W539" s="29">
        <v>6</v>
      </c>
      <c r="X539" s="29">
        <v>3</v>
      </c>
      <c r="Y539" s="29">
        <v>0</v>
      </c>
      <c r="Z539" s="29">
        <v>0</v>
      </c>
      <c r="AA539" s="29" t="s">
        <v>19507</v>
      </c>
      <c r="AB539" s="29">
        <v>1</v>
      </c>
      <c r="AC539" s="29">
        <v>5</v>
      </c>
      <c r="AD539" s="29">
        <v>1</v>
      </c>
      <c r="AE539" s="29">
        <v>5</v>
      </c>
      <c r="AF539" s="29">
        <v>3</v>
      </c>
      <c r="AG539" s="29">
        <v>0</v>
      </c>
      <c r="AH539" s="29">
        <v>0</v>
      </c>
      <c r="AI539" s="29" t="s">
        <v>19507</v>
      </c>
      <c r="AJ539" s="29" t="s">
        <v>8</v>
      </c>
      <c r="AK539" s="29">
        <v>0</v>
      </c>
      <c r="AL539" s="29" t="s">
        <v>2000</v>
      </c>
      <c r="AM539" s="29" t="s">
        <v>8633</v>
      </c>
      <c r="AN539" s="29" t="s">
        <v>8634</v>
      </c>
      <c r="AO539" s="29" t="s">
        <v>8635</v>
      </c>
      <c r="AP539" s="29" t="s">
        <v>8636</v>
      </c>
    </row>
    <row r="540" spans="1:42" s="29" customFormat="1" x14ac:dyDescent="0.25">
      <c r="A540" s="29" t="s">
        <v>8637</v>
      </c>
      <c r="B540" s="29">
        <v>310410928944346</v>
      </c>
      <c r="C540" s="29">
        <v>8.9014103279289401E+19</v>
      </c>
      <c r="D540" s="29">
        <v>353118081565833</v>
      </c>
      <c r="E540" s="29">
        <v>7</v>
      </c>
      <c r="F540" s="29">
        <v>1531</v>
      </c>
      <c r="G540" s="29">
        <v>1531</v>
      </c>
      <c r="H540" s="29" t="s">
        <v>8638</v>
      </c>
      <c r="I540" s="29" t="s">
        <v>8639</v>
      </c>
      <c r="J540" s="29" t="s">
        <v>8640</v>
      </c>
      <c r="K540" s="29" t="s">
        <v>8</v>
      </c>
      <c r="L540" s="29" t="s">
        <v>8</v>
      </c>
      <c r="M540" s="29" t="s">
        <v>19909</v>
      </c>
      <c r="N540" s="29">
        <v>7</v>
      </c>
      <c r="O540" s="29">
        <v>1</v>
      </c>
      <c r="P540" s="29">
        <v>7</v>
      </c>
      <c r="Q540" s="29">
        <v>3</v>
      </c>
      <c r="R540" s="29">
        <v>14</v>
      </c>
      <c r="S540" s="29">
        <v>0</v>
      </c>
      <c r="T540" s="29" t="s">
        <v>19658</v>
      </c>
      <c r="U540" s="29">
        <v>6</v>
      </c>
      <c r="V540" s="29">
        <v>1</v>
      </c>
      <c r="W540" s="29">
        <v>6</v>
      </c>
      <c r="X540" s="29">
        <v>3</v>
      </c>
      <c r="Y540" s="29">
        <v>1</v>
      </c>
      <c r="Z540" s="29">
        <v>0</v>
      </c>
      <c r="AA540" s="29" t="s">
        <v>19161</v>
      </c>
      <c r="AB540" s="29">
        <v>1</v>
      </c>
      <c r="AC540" s="29">
        <v>5</v>
      </c>
      <c r="AD540" s="29">
        <v>1</v>
      </c>
      <c r="AE540" s="29">
        <v>5</v>
      </c>
      <c r="AF540" s="29">
        <v>3</v>
      </c>
      <c r="AG540" s="29">
        <v>0</v>
      </c>
      <c r="AH540" s="29">
        <v>0</v>
      </c>
      <c r="AI540" s="29" t="s">
        <v>19507</v>
      </c>
      <c r="AJ540" s="29" t="s">
        <v>8</v>
      </c>
      <c r="AK540" s="29">
        <v>0</v>
      </c>
      <c r="AL540" s="29" t="s">
        <v>2000</v>
      </c>
      <c r="AM540" s="29" t="s">
        <v>8641</v>
      </c>
      <c r="AN540" s="29" t="s">
        <v>8642</v>
      </c>
      <c r="AO540" s="29" t="s">
        <v>8643</v>
      </c>
      <c r="AP540" s="29" t="s">
        <v>8644</v>
      </c>
    </row>
    <row r="541" spans="1:42" s="29" customFormat="1" x14ac:dyDescent="0.25">
      <c r="A541" s="29" t="s">
        <v>8645</v>
      </c>
      <c r="B541" s="29">
        <v>310410928944346</v>
      </c>
      <c r="C541" s="29">
        <v>8.9014103279289401E+19</v>
      </c>
      <c r="D541" s="29">
        <v>353118081565833</v>
      </c>
      <c r="E541" s="29">
        <v>10</v>
      </c>
      <c r="F541" s="29">
        <v>1528</v>
      </c>
      <c r="G541" s="29">
        <v>1528</v>
      </c>
      <c r="H541" s="29" t="s">
        <v>8646</v>
      </c>
      <c r="I541" s="29" t="s">
        <v>8647</v>
      </c>
      <c r="J541" s="29" t="s">
        <v>8648</v>
      </c>
      <c r="K541" s="29" t="s">
        <v>8</v>
      </c>
      <c r="L541" s="29" t="s">
        <v>19910</v>
      </c>
      <c r="M541" s="29" t="s">
        <v>8</v>
      </c>
      <c r="N541" s="29">
        <v>7</v>
      </c>
      <c r="O541" s="29">
        <v>10</v>
      </c>
      <c r="P541" s="29">
        <v>70</v>
      </c>
      <c r="Q541" s="29">
        <v>1</v>
      </c>
      <c r="R541" s="29" t="s">
        <v>8</v>
      </c>
      <c r="S541" s="29" t="s">
        <v>8</v>
      </c>
      <c r="T541" s="29" t="s">
        <v>8</v>
      </c>
      <c r="U541" s="29">
        <v>7</v>
      </c>
      <c r="V541" s="29">
        <v>1</v>
      </c>
      <c r="W541" s="29">
        <v>7</v>
      </c>
      <c r="X541" s="29">
        <v>3</v>
      </c>
      <c r="Y541" s="29">
        <v>47</v>
      </c>
      <c r="Z541" s="29">
        <v>17</v>
      </c>
      <c r="AA541" s="29" t="s">
        <v>19911</v>
      </c>
      <c r="AB541" s="29">
        <v>1</v>
      </c>
      <c r="AC541" s="29">
        <v>6</v>
      </c>
      <c r="AD541" s="29">
        <v>1</v>
      </c>
      <c r="AE541" s="29">
        <v>6</v>
      </c>
      <c r="AF541" s="29">
        <v>3</v>
      </c>
      <c r="AG541" s="29">
        <v>13</v>
      </c>
      <c r="AH541" s="29">
        <v>2</v>
      </c>
      <c r="AI541" s="29" t="s">
        <v>19806</v>
      </c>
      <c r="AJ541" s="29" t="s">
        <v>8</v>
      </c>
      <c r="AK541" s="29">
        <v>0</v>
      </c>
      <c r="AL541" s="29" t="s">
        <v>2000</v>
      </c>
      <c r="AM541" s="29" t="s">
        <v>8649</v>
      </c>
      <c r="AN541" s="29" t="s">
        <v>8650</v>
      </c>
      <c r="AO541" s="29" t="s">
        <v>8651</v>
      </c>
      <c r="AP541" s="29" t="s">
        <v>8652</v>
      </c>
    </row>
    <row r="542" spans="1:42" s="29" customFormat="1" x14ac:dyDescent="0.25">
      <c r="A542" s="29" t="s">
        <v>8653</v>
      </c>
      <c r="B542" s="29">
        <v>310410928944346</v>
      </c>
      <c r="C542" s="29">
        <v>8.9014103279289401E+19</v>
      </c>
      <c r="D542" s="29">
        <v>353118081565833</v>
      </c>
      <c r="E542" s="29">
        <v>10</v>
      </c>
      <c r="F542" s="29">
        <v>1527</v>
      </c>
      <c r="G542" s="29">
        <v>1527</v>
      </c>
      <c r="H542" s="29" t="s">
        <v>8654</v>
      </c>
      <c r="I542" s="29" t="s">
        <v>8655</v>
      </c>
      <c r="J542" s="29" t="s">
        <v>8656</v>
      </c>
      <c r="K542" s="29" t="s">
        <v>8</v>
      </c>
      <c r="L542" s="29" t="s">
        <v>19912</v>
      </c>
      <c r="M542" s="29" t="s">
        <v>8</v>
      </c>
      <c r="N542" s="29">
        <v>7</v>
      </c>
      <c r="O542" s="29">
        <v>10</v>
      </c>
      <c r="P542" s="29">
        <v>70</v>
      </c>
      <c r="Q542" s="29">
        <v>3</v>
      </c>
      <c r="R542" s="29">
        <v>48</v>
      </c>
      <c r="S542" s="29">
        <v>10</v>
      </c>
      <c r="T542" s="29" t="s">
        <v>19913</v>
      </c>
      <c r="U542" s="29">
        <v>7</v>
      </c>
      <c r="V542" s="29">
        <v>1</v>
      </c>
      <c r="W542" s="29">
        <v>7</v>
      </c>
      <c r="X542" s="29">
        <v>3</v>
      </c>
      <c r="Y542" s="29">
        <v>12</v>
      </c>
      <c r="Z542" s="29">
        <v>1</v>
      </c>
      <c r="AA542" s="29" t="s">
        <v>19546</v>
      </c>
      <c r="AB542" s="29">
        <v>1</v>
      </c>
      <c r="AC542" s="29">
        <v>6</v>
      </c>
      <c r="AD542" s="29">
        <v>1</v>
      </c>
      <c r="AE542" s="29">
        <v>6</v>
      </c>
      <c r="AF542" s="29">
        <v>3</v>
      </c>
      <c r="AG542" s="29">
        <v>2</v>
      </c>
      <c r="AH542" s="29">
        <v>1</v>
      </c>
      <c r="AI542" s="29" t="s">
        <v>19626</v>
      </c>
      <c r="AJ542" s="29" t="s">
        <v>8</v>
      </c>
      <c r="AK542" s="29">
        <v>0</v>
      </c>
      <c r="AL542" s="29" t="s">
        <v>2000</v>
      </c>
      <c r="AM542" s="29" t="s">
        <v>8657</v>
      </c>
      <c r="AN542" s="29" t="s">
        <v>8658</v>
      </c>
      <c r="AO542" s="29" t="s">
        <v>8659</v>
      </c>
      <c r="AP542" s="29" t="s">
        <v>8660</v>
      </c>
    </row>
    <row r="543" spans="1:42" s="29" customFormat="1" x14ac:dyDescent="0.25">
      <c r="A543" s="29" t="s">
        <v>8661</v>
      </c>
      <c r="B543" s="29">
        <v>310410928944346</v>
      </c>
      <c r="C543" s="29">
        <v>8.9014103279289401E+19</v>
      </c>
      <c r="D543" s="29">
        <v>353118081565833</v>
      </c>
      <c r="E543" s="29">
        <v>6</v>
      </c>
      <c r="F543" s="29">
        <v>1532</v>
      </c>
      <c r="G543" s="29">
        <v>1532</v>
      </c>
      <c r="H543" s="29" t="s">
        <v>8662</v>
      </c>
      <c r="I543" s="29" t="s">
        <v>8663</v>
      </c>
      <c r="J543" s="29" t="s">
        <v>8664</v>
      </c>
      <c r="K543" s="29" t="s">
        <v>8</v>
      </c>
      <c r="L543" s="29" t="s">
        <v>8</v>
      </c>
      <c r="M543" s="29" t="s">
        <v>8</v>
      </c>
      <c r="N543" s="29">
        <v>7</v>
      </c>
      <c r="O543" s="29">
        <v>10</v>
      </c>
      <c r="P543" s="29">
        <v>70</v>
      </c>
      <c r="Q543" s="29">
        <v>3</v>
      </c>
      <c r="R543" s="29">
        <v>0</v>
      </c>
      <c r="S543" s="29">
        <v>0</v>
      </c>
      <c r="T543" s="29" t="s">
        <v>19507</v>
      </c>
      <c r="U543" s="29">
        <v>6</v>
      </c>
      <c r="V543" s="29">
        <v>1</v>
      </c>
      <c r="W543" s="29">
        <v>6</v>
      </c>
      <c r="X543" s="29">
        <v>3</v>
      </c>
      <c r="Y543" s="29">
        <v>0</v>
      </c>
      <c r="Z543" s="29">
        <v>0</v>
      </c>
      <c r="AA543" s="29" t="s">
        <v>19507</v>
      </c>
      <c r="AB543" s="29">
        <v>0</v>
      </c>
      <c r="AC543" s="29" t="s">
        <v>8</v>
      </c>
      <c r="AD543" s="29" t="s">
        <v>8</v>
      </c>
      <c r="AE543" s="29" t="s">
        <v>8</v>
      </c>
      <c r="AF543" s="29" t="s">
        <v>8</v>
      </c>
      <c r="AG543" s="29" t="s">
        <v>8</v>
      </c>
      <c r="AH543" s="29" t="s">
        <v>8</v>
      </c>
      <c r="AI543" s="29" t="s">
        <v>8</v>
      </c>
      <c r="AJ543" s="29" t="s">
        <v>8</v>
      </c>
      <c r="AK543" s="29">
        <v>0</v>
      </c>
      <c r="AL543" s="29" t="s">
        <v>2000</v>
      </c>
      <c r="AM543" s="29" t="s">
        <v>8665</v>
      </c>
      <c r="AN543" s="29" t="s">
        <v>8666</v>
      </c>
      <c r="AO543" s="29" t="s">
        <v>8667</v>
      </c>
      <c r="AP543" s="29" t="s">
        <v>8668</v>
      </c>
    </row>
    <row r="544" spans="1:42" s="29" customFormat="1" x14ac:dyDescent="0.25">
      <c r="A544" s="29" t="s">
        <v>8669</v>
      </c>
      <c r="B544" s="29">
        <v>310410928944346</v>
      </c>
      <c r="C544" s="29">
        <v>8.9014103279289401E+19</v>
      </c>
      <c r="D544" s="29">
        <v>353118081565833</v>
      </c>
      <c r="E544" s="29">
        <v>6</v>
      </c>
      <c r="F544" s="29">
        <v>1533</v>
      </c>
      <c r="G544" s="29">
        <v>1533</v>
      </c>
      <c r="H544" s="29" t="s">
        <v>8670</v>
      </c>
      <c r="I544" s="29" t="s">
        <v>8671</v>
      </c>
      <c r="J544" s="29" t="s">
        <v>8672</v>
      </c>
      <c r="K544" s="29" t="s">
        <v>8</v>
      </c>
      <c r="L544" s="29" t="s">
        <v>8</v>
      </c>
      <c r="M544" s="29" t="s">
        <v>8</v>
      </c>
      <c r="N544" s="29">
        <v>7</v>
      </c>
      <c r="O544" s="29">
        <v>10</v>
      </c>
      <c r="P544" s="29">
        <v>70</v>
      </c>
      <c r="Q544" s="29">
        <v>3</v>
      </c>
      <c r="R544" s="29">
        <v>3</v>
      </c>
      <c r="S544" s="29">
        <v>1</v>
      </c>
      <c r="T544" s="29" t="s">
        <v>19529</v>
      </c>
      <c r="U544" s="29">
        <v>6</v>
      </c>
      <c r="V544" s="29">
        <v>1</v>
      </c>
      <c r="W544" s="29">
        <v>6</v>
      </c>
      <c r="X544" s="29">
        <v>3</v>
      </c>
      <c r="Y544" s="29">
        <v>0</v>
      </c>
      <c r="Z544" s="29">
        <v>0</v>
      </c>
      <c r="AA544" s="29" t="s">
        <v>19507</v>
      </c>
      <c r="AB544" s="29">
        <v>0</v>
      </c>
      <c r="AC544" s="29" t="s">
        <v>8</v>
      </c>
      <c r="AD544" s="29" t="s">
        <v>8</v>
      </c>
      <c r="AE544" s="29" t="s">
        <v>8</v>
      </c>
      <c r="AF544" s="29" t="s">
        <v>8</v>
      </c>
      <c r="AG544" s="29" t="s">
        <v>8</v>
      </c>
      <c r="AH544" s="29" t="s">
        <v>8</v>
      </c>
      <c r="AI544" s="29" t="s">
        <v>8</v>
      </c>
      <c r="AJ544" s="29" t="s">
        <v>8</v>
      </c>
      <c r="AK544" s="29">
        <v>0</v>
      </c>
      <c r="AL544" s="29" t="s">
        <v>2000</v>
      </c>
      <c r="AM544" s="29" t="s">
        <v>8673</v>
      </c>
      <c r="AN544" s="29" t="s">
        <v>8674</v>
      </c>
      <c r="AO544" s="29" t="s">
        <v>8675</v>
      </c>
      <c r="AP544" s="29" t="s">
        <v>8676</v>
      </c>
    </row>
    <row r="545" spans="1:42" s="29" customFormat="1" x14ac:dyDescent="0.25">
      <c r="A545" s="29" t="s">
        <v>8677</v>
      </c>
      <c r="B545" s="29">
        <v>310410928944346</v>
      </c>
      <c r="C545" s="29">
        <v>8.9014103279289401E+19</v>
      </c>
      <c r="D545" s="29">
        <v>353118081565833</v>
      </c>
      <c r="E545" s="29">
        <v>3</v>
      </c>
      <c r="F545" s="29">
        <v>1535</v>
      </c>
      <c r="G545" s="29">
        <v>1535</v>
      </c>
      <c r="H545" s="29" t="s">
        <v>8678</v>
      </c>
      <c r="I545" s="29" t="s">
        <v>8679</v>
      </c>
      <c r="J545" s="29" t="s">
        <v>8680</v>
      </c>
      <c r="K545" s="29" t="s">
        <v>8</v>
      </c>
      <c r="L545" s="29" t="s">
        <v>8</v>
      </c>
      <c r="M545" s="29" t="s">
        <v>8</v>
      </c>
      <c r="N545" s="29">
        <v>7</v>
      </c>
      <c r="O545" s="29">
        <v>100</v>
      </c>
      <c r="P545" s="29">
        <v>700</v>
      </c>
      <c r="Q545" s="29">
        <v>3</v>
      </c>
      <c r="R545" s="29">
        <v>3</v>
      </c>
      <c r="S545" s="29">
        <v>0</v>
      </c>
      <c r="T545" s="29" t="s">
        <v>19529</v>
      </c>
      <c r="U545" s="29">
        <v>7</v>
      </c>
      <c r="V545" s="29">
        <v>10</v>
      </c>
      <c r="W545" s="29">
        <v>70</v>
      </c>
      <c r="X545" s="29">
        <v>3</v>
      </c>
      <c r="Y545" s="29">
        <v>0</v>
      </c>
      <c r="Z545" s="29">
        <v>0</v>
      </c>
      <c r="AA545" s="29" t="s">
        <v>19507</v>
      </c>
      <c r="AB545" s="29">
        <v>0</v>
      </c>
      <c r="AC545" s="29" t="s">
        <v>8</v>
      </c>
      <c r="AD545" s="29" t="s">
        <v>8</v>
      </c>
      <c r="AE545" s="29" t="s">
        <v>8</v>
      </c>
      <c r="AF545" s="29" t="s">
        <v>8</v>
      </c>
      <c r="AG545" s="29" t="s">
        <v>8</v>
      </c>
      <c r="AH545" s="29" t="s">
        <v>8</v>
      </c>
      <c r="AI545" s="29" t="s">
        <v>8</v>
      </c>
      <c r="AJ545" s="29" t="s">
        <v>8</v>
      </c>
      <c r="AK545" s="29">
        <v>0</v>
      </c>
      <c r="AL545" s="29" t="s">
        <v>2000</v>
      </c>
      <c r="AM545" s="29" t="s">
        <v>8681</v>
      </c>
      <c r="AN545" s="29" t="s">
        <v>8682</v>
      </c>
      <c r="AO545" s="29" t="s">
        <v>8683</v>
      </c>
      <c r="AP545" s="29" t="s">
        <v>8684</v>
      </c>
    </row>
    <row r="546" spans="1:42" s="29" customFormat="1" x14ac:dyDescent="0.25">
      <c r="A546" s="29" t="s">
        <v>8685</v>
      </c>
      <c r="B546" s="29">
        <v>310410928944346</v>
      </c>
      <c r="C546" s="29">
        <v>8.9014103279289401E+19</v>
      </c>
      <c r="D546" s="29">
        <v>353118081565833</v>
      </c>
      <c r="E546" s="29">
        <v>3</v>
      </c>
      <c r="F546" s="29">
        <v>1534</v>
      </c>
      <c r="G546" s="29">
        <v>1534</v>
      </c>
      <c r="H546" s="29" t="s">
        <v>8686</v>
      </c>
      <c r="I546" s="29" t="s">
        <v>8687</v>
      </c>
      <c r="J546" s="29" t="s">
        <v>8688</v>
      </c>
      <c r="K546" s="29" t="s">
        <v>8</v>
      </c>
      <c r="L546" s="29" t="s">
        <v>8</v>
      </c>
      <c r="M546" s="29" t="s">
        <v>8</v>
      </c>
      <c r="N546" s="29">
        <v>7</v>
      </c>
      <c r="O546" s="29">
        <v>100</v>
      </c>
      <c r="P546" s="29">
        <v>700</v>
      </c>
      <c r="Q546" s="29">
        <v>3</v>
      </c>
      <c r="R546" s="29">
        <v>20</v>
      </c>
      <c r="S546" s="29">
        <v>6</v>
      </c>
      <c r="T546" s="29" t="s">
        <v>19914</v>
      </c>
      <c r="U546" s="29">
        <v>7</v>
      </c>
      <c r="V546" s="29">
        <v>10</v>
      </c>
      <c r="W546" s="29">
        <v>70</v>
      </c>
      <c r="X546" s="29">
        <v>3</v>
      </c>
      <c r="Y546" s="29">
        <v>4</v>
      </c>
      <c r="Z546" s="29">
        <v>0</v>
      </c>
      <c r="AA546" s="29" t="s">
        <v>19520</v>
      </c>
      <c r="AB546" s="29">
        <v>0</v>
      </c>
      <c r="AC546" s="29" t="s">
        <v>8</v>
      </c>
      <c r="AD546" s="29" t="s">
        <v>8</v>
      </c>
      <c r="AE546" s="29" t="s">
        <v>8</v>
      </c>
      <c r="AF546" s="29" t="s">
        <v>8</v>
      </c>
      <c r="AG546" s="29" t="s">
        <v>8</v>
      </c>
      <c r="AH546" s="29" t="s">
        <v>8</v>
      </c>
      <c r="AI546" s="29" t="s">
        <v>8</v>
      </c>
      <c r="AJ546" s="29" t="s">
        <v>8</v>
      </c>
      <c r="AK546" s="29">
        <v>0</v>
      </c>
      <c r="AL546" s="29" t="s">
        <v>2000</v>
      </c>
      <c r="AM546" s="29" t="s">
        <v>8689</v>
      </c>
      <c r="AN546" s="29" t="s">
        <v>8690</v>
      </c>
      <c r="AO546" s="29" t="s">
        <v>8691</v>
      </c>
      <c r="AP546" s="29" t="s">
        <v>8692</v>
      </c>
    </row>
    <row r="547" spans="1:42" s="29" customFormat="1" x14ac:dyDescent="0.25">
      <c r="A547" s="29" t="s">
        <v>9256</v>
      </c>
      <c r="B547" s="29">
        <v>310410928944346</v>
      </c>
      <c r="C547" s="29">
        <v>8.9014103279289401E+19</v>
      </c>
      <c r="D547" s="29">
        <v>353118081565833</v>
      </c>
      <c r="E547" s="29">
        <v>4</v>
      </c>
      <c r="F547" s="29">
        <v>1561</v>
      </c>
      <c r="G547" s="29">
        <v>1561</v>
      </c>
      <c r="H547" s="29" t="s">
        <v>9257</v>
      </c>
      <c r="I547" s="29" t="s">
        <v>9258</v>
      </c>
      <c r="J547" s="29" t="s">
        <v>9259</v>
      </c>
      <c r="K547" s="29" t="s">
        <v>8</v>
      </c>
      <c r="L547" s="29" t="s">
        <v>8</v>
      </c>
      <c r="M547" s="29" t="s">
        <v>8</v>
      </c>
      <c r="N547" s="29">
        <v>7</v>
      </c>
      <c r="O547" s="29">
        <v>1</v>
      </c>
      <c r="P547" s="29">
        <v>7</v>
      </c>
      <c r="Q547" s="29">
        <v>3</v>
      </c>
      <c r="R547" s="29">
        <v>49</v>
      </c>
      <c r="S547" s="29">
        <v>24</v>
      </c>
      <c r="T547" s="29" t="s">
        <v>19528</v>
      </c>
      <c r="U547" s="29">
        <v>6</v>
      </c>
      <c r="V547" s="29">
        <v>1</v>
      </c>
      <c r="W547" s="29">
        <v>6</v>
      </c>
      <c r="X547" s="29">
        <v>3</v>
      </c>
      <c r="Y547" s="29">
        <v>32</v>
      </c>
      <c r="Z547" s="29">
        <v>0</v>
      </c>
      <c r="AA547" s="29" t="s">
        <v>19598</v>
      </c>
      <c r="AB547" s="29">
        <v>1</v>
      </c>
      <c r="AC547" s="29">
        <v>5</v>
      </c>
      <c r="AD547" s="29">
        <v>1</v>
      </c>
      <c r="AE547" s="29">
        <v>5</v>
      </c>
      <c r="AF547" s="29">
        <v>3</v>
      </c>
      <c r="AG547" s="29">
        <v>5</v>
      </c>
      <c r="AH547" s="29">
        <v>0</v>
      </c>
      <c r="AI547" s="29" t="s">
        <v>19511</v>
      </c>
      <c r="AJ547" s="29" t="s">
        <v>8</v>
      </c>
      <c r="AK547" s="29">
        <v>0</v>
      </c>
      <c r="AL547" s="29" t="s">
        <v>2000</v>
      </c>
      <c r="AM547" s="29" t="s">
        <v>9260</v>
      </c>
      <c r="AN547" s="29" t="s">
        <v>9261</v>
      </c>
      <c r="AO547" s="29" t="s">
        <v>9262</v>
      </c>
      <c r="AP547" s="29" t="s">
        <v>9263</v>
      </c>
    </row>
    <row r="548" spans="1:42" s="29" customFormat="1" x14ac:dyDescent="0.25">
      <c r="A548" s="29" t="s">
        <v>9264</v>
      </c>
      <c r="B548" s="29">
        <v>310410928944346</v>
      </c>
      <c r="C548" s="29">
        <v>8.9014103279289401E+19</v>
      </c>
      <c r="D548" s="29">
        <v>353118081565833</v>
      </c>
      <c r="E548" s="29">
        <v>4</v>
      </c>
      <c r="F548" s="29">
        <v>1560</v>
      </c>
      <c r="G548" s="29">
        <v>1560</v>
      </c>
      <c r="H548" s="29" t="s">
        <v>9265</v>
      </c>
      <c r="I548" s="29" t="s">
        <v>9266</v>
      </c>
      <c r="J548" s="29" t="s">
        <v>9267</v>
      </c>
      <c r="K548" s="29" t="s">
        <v>8</v>
      </c>
      <c r="L548" s="29" t="s">
        <v>8</v>
      </c>
      <c r="M548" s="29" t="s">
        <v>8</v>
      </c>
      <c r="N548" s="29">
        <v>7</v>
      </c>
      <c r="O548" s="29">
        <v>1</v>
      </c>
      <c r="P548" s="29">
        <v>7</v>
      </c>
      <c r="Q548" s="29">
        <v>3</v>
      </c>
      <c r="R548" s="29">
        <v>49</v>
      </c>
      <c r="S548" s="29">
        <v>47</v>
      </c>
      <c r="T548" s="29" t="s">
        <v>19627</v>
      </c>
      <c r="U548" s="29">
        <v>6</v>
      </c>
      <c r="V548" s="29">
        <v>1</v>
      </c>
      <c r="W548" s="29">
        <v>6</v>
      </c>
      <c r="X548" s="29">
        <v>3</v>
      </c>
      <c r="Y548" s="29">
        <v>49</v>
      </c>
      <c r="Z548" s="29">
        <v>19</v>
      </c>
      <c r="AA548" s="29" t="s">
        <v>19596</v>
      </c>
      <c r="AB548" s="29">
        <v>1</v>
      </c>
      <c r="AC548" s="29">
        <v>5</v>
      </c>
      <c r="AD548" s="29">
        <v>1</v>
      </c>
      <c r="AE548" s="29">
        <v>5</v>
      </c>
      <c r="AF548" s="29">
        <v>3</v>
      </c>
      <c r="AG548" s="29">
        <v>30</v>
      </c>
      <c r="AH548" s="29">
        <v>4</v>
      </c>
      <c r="AI548" s="29" t="s">
        <v>19631</v>
      </c>
      <c r="AJ548" s="29" t="s">
        <v>8</v>
      </c>
      <c r="AK548" s="29">
        <v>0</v>
      </c>
      <c r="AL548" s="29" t="s">
        <v>2000</v>
      </c>
      <c r="AM548" s="29" t="s">
        <v>9268</v>
      </c>
      <c r="AN548" s="29" t="s">
        <v>9269</v>
      </c>
      <c r="AO548" s="29" t="s">
        <v>9270</v>
      </c>
      <c r="AP548" s="29" t="s">
        <v>9271</v>
      </c>
    </row>
    <row r="549" spans="1:42" s="29" customFormat="1" x14ac:dyDescent="0.25">
      <c r="A549" s="29" t="s">
        <v>9272</v>
      </c>
      <c r="B549" s="29">
        <v>310410928944346</v>
      </c>
      <c r="C549" s="29">
        <v>8.9014103279289401E+19</v>
      </c>
      <c r="D549" s="29">
        <v>353118081565833</v>
      </c>
      <c r="E549" s="29">
        <v>4</v>
      </c>
      <c r="F549" s="29">
        <v>1562</v>
      </c>
      <c r="G549" s="29">
        <v>1562</v>
      </c>
      <c r="H549" s="29" t="s">
        <v>9273</v>
      </c>
      <c r="I549" s="29" t="s">
        <v>9274</v>
      </c>
      <c r="J549" s="29" t="s">
        <v>9275</v>
      </c>
      <c r="K549" s="29" t="s">
        <v>8</v>
      </c>
      <c r="L549" s="29" t="s">
        <v>8</v>
      </c>
      <c r="M549" s="29" t="s">
        <v>8</v>
      </c>
      <c r="N549" s="29">
        <v>7</v>
      </c>
      <c r="O549" s="29">
        <v>1</v>
      </c>
      <c r="P549" s="29">
        <v>7</v>
      </c>
      <c r="Q549" s="29">
        <v>3</v>
      </c>
      <c r="R549" s="29">
        <v>49</v>
      </c>
      <c r="S549" s="29">
        <v>17</v>
      </c>
      <c r="T549" s="29" t="s">
        <v>19686</v>
      </c>
      <c r="U549" s="29">
        <v>6</v>
      </c>
      <c r="V549" s="29">
        <v>1</v>
      </c>
      <c r="W549" s="29">
        <v>6</v>
      </c>
      <c r="X549" s="29">
        <v>3</v>
      </c>
      <c r="Y549" s="29">
        <v>19</v>
      </c>
      <c r="Z549" s="29">
        <v>3</v>
      </c>
      <c r="AA549" s="29" t="s">
        <v>19804</v>
      </c>
      <c r="AB549" s="29">
        <v>1</v>
      </c>
      <c r="AC549" s="29">
        <v>5</v>
      </c>
      <c r="AD549" s="29">
        <v>1</v>
      </c>
      <c r="AE549" s="29">
        <v>5</v>
      </c>
      <c r="AF549" s="29">
        <v>3</v>
      </c>
      <c r="AG549" s="29">
        <v>3</v>
      </c>
      <c r="AH549" s="29">
        <v>2</v>
      </c>
      <c r="AI549" s="29" t="s">
        <v>19791</v>
      </c>
      <c r="AJ549" s="29" t="s">
        <v>8</v>
      </c>
      <c r="AK549" s="29">
        <v>0</v>
      </c>
      <c r="AL549" s="29" t="s">
        <v>2000</v>
      </c>
      <c r="AM549" s="29" t="s">
        <v>9276</v>
      </c>
      <c r="AN549" s="29" t="s">
        <v>9277</v>
      </c>
      <c r="AO549" s="29" t="s">
        <v>9278</v>
      </c>
      <c r="AP549" s="29" t="s">
        <v>9279</v>
      </c>
    </row>
    <row r="550" spans="1:42" s="29" customFormat="1" x14ac:dyDescent="0.25">
      <c r="A550" s="29" t="s">
        <v>9280</v>
      </c>
      <c r="B550" s="29">
        <v>310410928944346</v>
      </c>
      <c r="C550" s="29">
        <v>8.9014103279289401E+19</v>
      </c>
      <c r="D550" s="29">
        <v>353118081565833</v>
      </c>
      <c r="E550" s="29">
        <v>1</v>
      </c>
      <c r="F550" s="29">
        <v>1552</v>
      </c>
      <c r="G550" s="29">
        <v>1552</v>
      </c>
      <c r="H550" s="29" t="s">
        <v>9281</v>
      </c>
      <c r="I550" s="29" t="s">
        <v>9282</v>
      </c>
      <c r="J550" s="29" t="s">
        <v>9283</v>
      </c>
      <c r="K550" s="29" t="s">
        <v>8</v>
      </c>
      <c r="L550" s="29" t="s">
        <v>8</v>
      </c>
      <c r="M550" s="29" t="s">
        <v>8</v>
      </c>
      <c r="N550" s="29">
        <v>4</v>
      </c>
      <c r="O550" s="29">
        <v>1</v>
      </c>
      <c r="P550" s="29">
        <v>4</v>
      </c>
      <c r="Q550" s="29">
        <v>3</v>
      </c>
      <c r="R550" s="29">
        <v>41</v>
      </c>
      <c r="S550" s="29">
        <v>4</v>
      </c>
      <c r="T550" s="29" t="s">
        <v>19915</v>
      </c>
      <c r="U550" s="29">
        <v>3</v>
      </c>
      <c r="V550" s="29">
        <v>1</v>
      </c>
      <c r="W550" s="29">
        <v>3</v>
      </c>
      <c r="X550" s="29">
        <v>3</v>
      </c>
      <c r="Y550" s="29">
        <v>8</v>
      </c>
      <c r="Z550" s="29">
        <v>2</v>
      </c>
      <c r="AA550" s="29" t="s">
        <v>19916</v>
      </c>
      <c r="AB550" s="29">
        <v>0</v>
      </c>
      <c r="AC550" s="29" t="s">
        <v>8</v>
      </c>
      <c r="AD550" s="29" t="s">
        <v>8</v>
      </c>
      <c r="AE550" s="29" t="s">
        <v>8</v>
      </c>
      <c r="AF550" s="29" t="s">
        <v>8</v>
      </c>
      <c r="AG550" s="29" t="s">
        <v>8</v>
      </c>
      <c r="AH550" s="29" t="s">
        <v>8</v>
      </c>
      <c r="AI550" s="29" t="s">
        <v>8</v>
      </c>
      <c r="AJ550" s="29" t="s">
        <v>8</v>
      </c>
      <c r="AK550" s="29">
        <v>0</v>
      </c>
      <c r="AL550" s="29" t="s">
        <v>2000</v>
      </c>
      <c r="AM550" s="29" t="s">
        <v>9284</v>
      </c>
      <c r="AN550" s="29" t="s">
        <v>9285</v>
      </c>
      <c r="AO550" s="29" t="s">
        <v>9286</v>
      </c>
      <c r="AP550" s="29" t="s">
        <v>9287</v>
      </c>
    </row>
    <row r="551" spans="1:42" s="29" customFormat="1" x14ac:dyDescent="0.25">
      <c r="A551" s="29" t="s">
        <v>9288</v>
      </c>
      <c r="B551" s="29">
        <v>310410928944346</v>
      </c>
      <c r="C551" s="29">
        <v>8.9014103279289401E+19</v>
      </c>
      <c r="D551" s="29">
        <v>353118081565833</v>
      </c>
      <c r="E551" s="29">
        <v>1</v>
      </c>
      <c r="F551" s="29">
        <v>1553</v>
      </c>
      <c r="G551" s="29">
        <v>1553</v>
      </c>
      <c r="H551" s="29" t="s">
        <v>9289</v>
      </c>
      <c r="I551" s="29" t="s">
        <v>9290</v>
      </c>
      <c r="J551" s="29" t="s">
        <v>9291</v>
      </c>
      <c r="K551" s="29" t="s">
        <v>8</v>
      </c>
      <c r="L551" s="29" t="s">
        <v>8</v>
      </c>
      <c r="M551" s="29" t="s">
        <v>8</v>
      </c>
      <c r="N551" s="29">
        <v>4</v>
      </c>
      <c r="O551" s="29">
        <v>1</v>
      </c>
      <c r="P551" s="29">
        <v>4</v>
      </c>
      <c r="Q551" s="29">
        <v>3</v>
      </c>
      <c r="R551" s="29">
        <v>49</v>
      </c>
      <c r="S551" s="29">
        <v>14</v>
      </c>
      <c r="T551" s="29" t="s">
        <v>19781</v>
      </c>
      <c r="U551" s="29">
        <v>3</v>
      </c>
      <c r="V551" s="29">
        <v>1</v>
      </c>
      <c r="W551" s="29">
        <v>3</v>
      </c>
      <c r="X551" s="29">
        <v>3</v>
      </c>
      <c r="Y551" s="29">
        <v>25</v>
      </c>
      <c r="Z551" s="29">
        <v>3</v>
      </c>
      <c r="AA551" s="29" t="s">
        <v>19765</v>
      </c>
      <c r="AB551" s="29">
        <v>0</v>
      </c>
      <c r="AC551" s="29" t="s">
        <v>8</v>
      </c>
      <c r="AD551" s="29" t="s">
        <v>8</v>
      </c>
      <c r="AE551" s="29" t="s">
        <v>8</v>
      </c>
      <c r="AF551" s="29" t="s">
        <v>8</v>
      </c>
      <c r="AG551" s="29" t="s">
        <v>8</v>
      </c>
      <c r="AH551" s="29" t="s">
        <v>8</v>
      </c>
      <c r="AI551" s="29" t="s">
        <v>8</v>
      </c>
      <c r="AJ551" s="29" t="s">
        <v>8</v>
      </c>
      <c r="AK551" s="29">
        <v>0</v>
      </c>
      <c r="AL551" s="29" t="s">
        <v>2000</v>
      </c>
      <c r="AM551" s="29" t="s">
        <v>9292</v>
      </c>
      <c r="AN551" s="29" t="s">
        <v>9293</v>
      </c>
      <c r="AO551" s="29" t="s">
        <v>9294</v>
      </c>
      <c r="AP551" s="29" t="s">
        <v>9295</v>
      </c>
    </row>
    <row r="552" spans="1:42" s="29" customFormat="1" x14ac:dyDescent="0.25">
      <c r="A552" s="29" t="s">
        <v>9296</v>
      </c>
      <c r="B552" s="29">
        <v>310410928944346</v>
      </c>
      <c r="C552" s="29">
        <v>8.9014103279289401E+19</v>
      </c>
      <c r="D552" s="29">
        <v>353118081565833</v>
      </c>
      <c r="E552" s="29">
        <v>1</v>
      </c>
      <c r="F552" s="29">
        <v>1554</v>
      </c>
      <c r="G552" s="29">
        <v>1554</v>
      </c>
      <c r="H552" s="29" t="s">
        <v>9297</v>
      </c>
      <c r="I552" s="29" t="s">
        <v>9298</v>
      </c>
      <c r="J552" s="29" t="s">
        <v>9299</v>
      </c>
      <c r="K552" s="29" t="s">
        <v>8</v>
      </c>
      <c r="L552" s="29" t="s">
        <v>8</v>
      </c>
      <c r="M552" s="29" t="s">
        <v>8</v>
      </c>
      <c r="N552" s="29">
        <v>4</v>
      </c>
      <c r="O552" s="29">
        <v>1</v>
      </c>
      <c r="P552" s="29">
        <v>4</v>
      </c>
      <c r="Q552" s="29">
        <v>3</v>
      </c>
      <c r="R552" s="29">
        <v>49</v>
      </c>
      <c r="S552" s="29">
        <v>28</v>
      </c>
      <c r="T552" s="29" t="s">
        <v>19576</v>
      </c>
      <c r="U552" s="29">
        <v>3</v>
      </c>
      <c r="V552" s="29">
        <v>1</v>
      </c>
      <c r="W552" s="29">
        <v>3</v>
      </c>
      <c r="X552" s="29">
        <v>3</v>
      </c>
      <c r="Y552" s="29">
        <v>29</v>
      </c>
      <c r="Z552" s="29">
        <v>9</v>
      </c>
      <c r="AA552" s="29" t="s">
        <v>19917</v>
      </c>
      <c r="AB552" s="29">
        <v>0</v>
      </c>
      <c r="AC552" s="29" t="s">
        <v>8</v>
      </c>
      <c r="AD552" s="29" t="s">
        <v>8</v>
      </c>
      <c r="AE552" s="29" t="s">
        <v>8</v>
      </c>
      <c r="AF552" s="29" t="s">
        <v>8</v>
      </c>
      <c r="AG552" s="29" t="s">
        <v>8</v>
      </c>
      <c r="AH552" s="29" t="s">
        <v>8</v>
      </c>
      <c r="AI552" s="29" t="s">
        <v>8</v>
      </c>
      <c r="AJ552" s="29" t="s">
        <v>8</v>
      </c>
      <c r="AK552" s="29">
        <v>0</v>
      </c>
      <c r="AL552" s="29" t="s">
        <v>2000</v>
      </c>
      <c r="AM552" s="29" t="s">
        <v>9300</v>
      </c>
      <c r="AN552" s="29" t="s">
        <v>9301</v>
      </c>
      <c r="AO552" s="29" t="s">
        <v>9302</v>
      </c>
      <c r="AP552" s="29" t="s">
        <v>9303</v>
      </c>
    </row>
    <row r="553" spans="1:42" s="29" customFormat="1" x14ac:dyDescent="0.25">
      <c r="A553" s="29" t="s">
        <v>9304</v>
      </c>
      <c r="B553" s="29">
        <v>310410928944346</v>
      </c>
      <c r="C553" s="29">
        <v>8.9014103279289401E+19</v>
      </c>
      <c r="D553" s="29">
        <v>353118081565833</v>
      </c>
      <c r="E553" s="29">
        <v>6</v>
      </c>
      <c r="F553" s="29">
        <v>1541</v>
      </c>
      <c r="G553" s="29">
        <v>1541</v>
      </c>
      <c r="H553" s="29" t="s">
        <v>9305</v>
      </c>
      <c r="I553" s="29" t="s">
        <v>9306</v>
      </c>
      <c r="J553" s="29" t="s">
        <v>9307</v>
      </c>
      <c r="K553" s="29" t="s">
        <v>8</v>
      </c>
      <c r="L553" s="29" t="s">
        <v>8</v>
      </c>
      <c r="M553" s="29" t="s">
        <v>8</v>
      </c>
      <c r="N553" s="29">
        <v>7</v>
      </c>
      <c r="O553" s="29">
        <v>10</v>
      </c>
      <c r="P553" s="29">
        <v>70</v>
      </c>
      <c r="Q553" s="29">
        <v>3</v>
      </c>
      <c r="R553" s="29">
        <v>0</v>
      </c>
      <c r="S553" s="29">
        <v>0</v>
      </c>
      <c r="T553" s="29" t="s">
        <v>19507</v>
      </c>
      <c r="U553" s="29">
        <v>6</v>
      </c>
      <c r="V553" s="29">
        <v>1</v>
      </c>
      <c r="W553" s="29">
        <v>6</v>
      </c>
      <c r="X553" s="29">
        <v>3</v>
      </c>
      <c r="Y553" s="29">
        <v>0</v>
      </c>
      <c r="Z553" s="29">
        <v>0</v>
      </c>
      <c r="AA553" s="29" t="s">
        <v>19507</v>
      </c>
      <c r="AB553" s="29">
        <v>0</v>
      </c>
      <c r="AC553" s="29" t="s">
        <v>8</v>
      </c>
      <c r="AD553" s="29" t="s">
        <v>8</v>
      </c>
      <c r="AE553" s="29" t="s">
        <v>8</v>
      </c>
      <c r="AF553" s="29" t="s">
        <v>8</v>
      </c>
      <c r="AG553" s="29" t="s">
        <v>8</v>
      </c>
      <c r="AH553" s="29" t="s">
        <v>8</v>
      </c>
      <c r="AI553" s="29" t="s">
        <v>8</v>
      </c>
      <c r="AJ553" s="29" t="s">
        <v>8</v>
      </c>
      <c r="AK553" s="29">
        <v>0</v>
      </c>
      <c r="AL553" s="29" t="s">
        <v>2000</v>
      </c>
      <c r="AM553" s="29" t="s">
        <v>9308</v>
      </c>
      <c r="AN553" s="29" t="s">
        <v>9309</v>
      </c>
      <c r="AO553" s="29" t="s">
        <v>9310</v>
      </c>
      <c r="AP553" s="29" t="s">
        <v>9311</v>
      </c>
    </row>
    <row r="554" spans="1:42" s="29" customFormat="1" x14ac:dyDescent="0.25">
      <c r="A554" s="29" t="s">
        <v>9312</v>
      </c>
      <c r="B554" s="29">
        <v>310410928944346</v>
      </c>
      <c r="C554" s="29">
        <v>8.9014103279289401E+19</v>
      </c>
      <c r="D554" s="29">
        <v>353118081565833</v>
      </c>
      <c r="E554" s="29">
        <v>6</v>
      </c>
      <c r="F554" s="29">
        <v>1542</v>
      </c>
      <c r="G554" s="29">
        <v>1542</v>
      </c>
      <c r="H554" s="29" t="s">
        <v>9313</v>
      </c>
      <c r="I554" s="29" t="s">
        <v>9314</v>
      </c>
      <c r="J554" s="29" t="s">
        <v>9315</v>
      </c>
      <c r="K554" s="29" t="s">
        <v>8</v>
      </c>
      <c r="L554" s="29" t="s">
        <v>8</v>
      </c>
      <c r="M554" s="29" t="s">
        <v>8</v>
      </c>
      <c r="N554" s="29">
        <v>7</v>
      </c>
      <c r="O554" s="29">
        <v>10</v>
      </c>
      <c r="P554" s="29">
        <v>70</v>
      </c>
      <c r="Q554" s="29">
        <v>3</v>
      </c>
      <c r="R554" s="29">
        <v>0</v>
      </c>
      <c r="S554" s="29">
        <v>0</v>
      </c>
      <c r="T554" s="29" t="s">
        <v>19507</v>
      </c>
      <c r="U554" s="29">
        <v>6</v>
      </c>
      <c r="V554" s="29">
        <v>1</v>
      </c>
      <c r="W554" s="29">
        <v>6</v>
      </c>
      <c r="X554" s="29">
        <v>3</v>
      </c>
      <c r="Y554" s="29">
        <v>0</v>
      </c>
      <c r="Z554" s="29">
        <v>0</v>
      </c>
      <c r="AA554" s="29" t="s">
        <v>19507</v>
      </c>
      <c r="AB554" s="29">
        <v>0</v>
      </c>
      <c r="AC554" s="29" t="s">
        <v>8</v>
      </c>
      <c r="AD554" s="29" t="s">
        <v>8</v>
      </c>
      <c r="AE554" s="29" t="s">
        <v>8</v>
      </c>
      <c r="AF554" s="29" t="s">
        <v>8</v>
      </c>
      <c r="AG554" s="29" t="s">
        <v>8</v>
      </c>
      <c r="AH554" s="29" t="s">
        <v>8</v>
      </c>
      <c r="AI554" s="29" t="s">
        <v>8</v>
      </c>
      <c r="AJ554" s="29" t="s">
        <v>8</v>
      </c>
      <c r="AK554" s="29">
        <v>0</v>
      </c>
      <c r="AL554" s="29" t="s">
        <v>2000</v>
      </c>
      <c r="AM554" s="29" t="s">
        <v>9316</v>
      </c>
      <c r="AN554" s="29" t="s">
        <v>9317</v>
      </c>
      <c r="AO554" s="29" t="s">
        <v>9318</v>
      </c>
      <c r="AP554" s="29" t="s">
        <v>9319</v>
      </c>
    </row>
    <row r="555" spans="1:42" s="29" customFormat="1" x14ac:dyDescent="0.25">
      <c r="A555" s="29" t="s">
        <v>9320</v>
      </c>
      <c r="B555" s="29">
        <v>310410928944346</v>
      </c>
      <c r="C555" s="29">
        <v>8.9014103279289401E+19</v>
      </c>
      <c r="D555" s="29">
        <v>353118081565833</v>
      </c>
      <c r="E555" s="29">
        <v>6</v>
      </c>
      <c r="F555" s="29">
        <v>1543</v>
      </c>
      <c r="G555" s="29">
        <v>1543</v>
      </c>
      <c r="H555" s="29" t="s">
        <v>9321</v>
      </c>
      <c r="I555" s="29" t="s">
        <v>9322</v>
      </c>
      <c r="J555" s="29" t="s">
        <v>9323</v>
      </c>
      <c r="K555" s="29" t="s">
        <v>8</v>
      </c>
      <c r="L555" s="29" t="s">
        <v>8</v>
      </c>
      <c r="M555" s="29" t="s">
        <v>8</v>
      </c>
      <c r="N555" s="29">
        <v>7</v>
      </c>
      <c r="O555" s="29">
        <v>10</v>
      </c>
      <c r="P555" s="29">
        <v>70</v>
      </c>
      <c r="Q555" s="29">
        <v>3</v>
      </c>
      <c r="R555" s="29">
        <v>0</v>
      </c>
      <c r="S555" s="29">
        <v>0</v>
      </c>
      <c r="T555" s="29" t="s">
        <v>19507</v>
      </c>
      <c r="U555" s="29">
        <v>6</v>
      </c>
      <c r="V555" s="29">
        <v>1</v>
      </c>
      <c r="W555" s="29">
        <v>6</v>
      </c>
      <c r="X555" s="29">
        <v>3</v>
      </c>
      <c r="Y555" s="29">
        <v>0</v>
      </c>
      <c r="Z555" s="29">
        <v>0</v>
      </c>
      <c r="AA555" s="29" t="s">
        <v>19507</v>
      </c>
      <c r="AB555" s="29">
        <v>0</v>
      </c>
      <c r="AC555" s="29" t="s">
        <v>8</v>
      </c>
      <c r="AD555" s="29" t="s">
        <v>8</v>
      </c>
      <c r="AE555" s="29" t="s">
        <v>8</v>
      </c>
      <c r="AF555" s="29" t="s">
        <v>8</v>
      </c>
      <c r="AG555" s="29" t="s">
        <v>8</v>
      </c>
      <c r="AH555" s="29" t="s">
        <v>8</v>
      </c>
      <c r="AI555" s="29" t="s">
        <v>8</v>
      </c>
      <c r="AJ555" s="29" t="s">
        <v>8</v>
      </c>
      <c r="AK555" s="29">
        <v>0</v>
      </c>
      <c r="AL555" s="29" t="s">
        <v>2000</v>
      </c>
      <c r="AM555" s="29" t="s">
        <v>9324</v>
      </c>
      <c r="AN555" s="29" t="s">
        <v>9325</v>
      </c>
      <c r="AO555" s="29" t="s">
        <v>9326</v>
      </c>
      <c r="AP555" s="29" t="s">
        <v>9327</v>
      </c>
    </row>
    <row r="556" spans="1:42" s="29" customFormat="1" x14ac:dyDescent="0.25">
      <c r="A556" s="29" t="s">
        <v>9328</v>
      </c>
      <c r="B556" s="29">
        <v>310410928944346</v>
      </c>
      <c r="C556" s="29">
        <v>8.9014103279289401E+19</v>
      </c>
      <c r="D556" s="29">
        <v>353118081565833</v>
      </c>
      <c r="E556" s="29">
        <v>9</v>
      </c>
      <c r="F556" s="29">
        <v>1549</v>
      </c>
      <c r="G556" s="29">
        <v>1549</v>
      </c>
      <c r="H556" s="29" t="s">
        <v>9329</v>
      </c>
      <c r="I556" s="29" t="s">
        <v>9330</v>
      </c>
      <c r="J556" s="29" t="s">
        <v>9331</v>
      </c>
      <c r="K556" s="29" t="s">
        <v>8</v>
      </c>
      <c r="L556" s="29" t="s">
        <v>8</v>
      </c>
      <c r="M556" s="29" t="s">
        <v>8</v>
      </c>
      <c r="N556" s="29">
        <v>7</v>
      </c>
      <c r="O556" s="29">
        <v>100</v>
      </c>
      <c r="P556" s="29">
        <v>700</v>
      </c>
      <c r="Q556" s="29">
        <v>3</v>
      </c>
      <c r="R556" s="29">
        <v>0</v>
      </c>
      <c r="S556" s="29">
        <v>0</v>
      </c>
      <c r="T556" s="29" t="s">
        <v>19507</v>
      </c>
      <c r="U556" s="29">
        <v>7</v>
      </c>
      <c r="V556" s="29">
        <v>10</v>
      </c>
      <c r="W556" s="29">
        <v>70</v>
      </c>
      <c r="X556" s="29">
        <v>3</v>
      </c>
      <c r="Y556" s="29">
        <v>0</v>
      </c>
      <c r="Z556" s="29">
        <v>0</v>
      </c>
      <c r="AA556" s="29" t="s">
        <v>19507</v>
      </c>
      <c r="AB556" s="29">
        <v>0</v>
      </c>
      <c r="AC556" s="29" t="s">
        <v>8</v>
      </c>
      <c r="AD556" s="29" t="s">
        <v>8</v>
      </c>
      <c r="AE556" s="29" t="s">
        <v>8</v>
      </c>
      <c r="AF556" s="29" t="s">
        <v>8</v>
      </c>
      <c r="AG556" s="29" t="s">
        <v>8</v>
      </c>
      <c r="AH556" s="29" t="s">
        <v>8</v>
      </c>
      <c r="AI556" s="29" t="s">
        <v>8</v>
      </c>
      <c r="AJ556" s="29" t="s">
        <v>8</v>
      </c>
      <c r="AK556" s="29">
        <v>0</v>
      </c>
      <c r="AL556" s="29" t="s">
        <v>2000</v>
      </c>
      <c r="AM556" s="29" t="s">
        <v>9332</v>
      </c>
      <c r="AN556" s="29" t="s">
        <v>9333</v>
      </c>
      <c r="AO556" s="29" t="s">
        <v>9334</v>
      </c>
      <c r="AP556" s="29" t="s">
        <v>9335</v>
      </c>
    </row>
    <row r="557" spans="1:42" s="29" customFormat="1" x14ac:dyDescent="0.25">
      <c r="A557" s="29" t="s">
        <v>9336</v>
      </c>
      <c r="B557" s="29">
        <v>310410928944346</v>
      </c>
      <c r="C557" s="29">
        <v>8.9014103279289401E+19</v>
      </c>
      <c r="D557" s="29">
        <v>353118081565833</v>
      </c>
      <c r="E557" s="29">
        <v>9</v>
      </c>
      <c r="F557" s="29">
        <v>1550</v>
      </c>
      <c r="G557" s="29">
        <v>1550</v>
      </c>
      <c r="H557" s="29" t="s">
        <v>9337</v>
      </c>
      <c r="I557" s="29" t="s">
        <v>9338</v>
      </c>
      <c r="J557" s="29" t="s">
        <v>9339</v>
      </c>
      <c r="K557" s="29" t="s">
        <v>8</v>
      </c>
      <c r="L557" s="29" t="s">
        <v>8</v>
      </c>
      <c r="M557" s="29" t="s">
        <v>8</v>
      </c>
      <c r="N557" s="29">
        <v>7</v>
      </c>
      <c r="O557" s="29">
        <v>100</v>
      </c>
      <c r="P557" s="29">
        <v>700</v>
      </c>
      <c r="Q557" s="29">
        <v>3</v>
      </c>
      <c r="R557" s="29">
        <v>11</v>
      </c>
      <c r="S557" s="29">
        <v>0</v>
      </c>
      <c r="T557" s="29" t="s">
        <v>19551</v>
      </c>
      <c r="U557" s="29">
        <v>7</v>
      </c>
      <c r="V557" s="29">
        <v>10</v>
      </c>
      <c r="W557" s="29">
        <v>70</v>
      </c>
      <c r="X557" s="29">
        <v>3</v>
      </c>
      <c r="Y557" s="29">
        <v>0</v>
      </c>
      <c r="Z557" s="29">
        <v>0</v>
      </c>
      <c r="AA557" s="29" t="s">
        <v>19507</v>
      </c>
      <c r="AB557" s="29">
        <v>0</v>
      </c>
      <c r="AC557" s="29" t="s">
        <v>8</v>
      </c>
      <c r="AD557" s="29" t="s">
        <v>8</v>
      </c>
      <c r="AE557" s="29" t="s">
        <v>8</v>
      </c>
      <c r="AF557" s="29" t="s">
        <v>8</v>
      </c>
      <c r="AG557" s="29" t="s">
        <v>8</v>
      </c>
      <c r="AH557" s="29" t="s">
        <v>8</v>
      </c>
      <c r="AI557" s="29" t="s">
        <v>8</v>
      </c>
      <c r="AJ557" s="29" t="s">
        <v>8</v>
      </c>
      <c r="AK557" s="29">
        <v>0</v>
      </c>
      <c r="AL557" s="29" t="s">
        <v>2000</v>
      </c>
      <c r="AM557" s="29" t="s">
        <v>9340</v>
      </c>
      <c r="AN557" s="29" t="s">
        <v>9341</v>
      </c>
      <c r="AO557" s="29" t="s">
        <v>9342</v>
      </c>
      <c r="AP557" s="29" t="s">
        <v>9343</v>
      </c>
    </row>
    <row r="558" spans="1:42" s="29" customFormat="1" x14ac:dyDescent="0.25">
      <c r="A558" s="29" t="s">
        <v>9344</v>
      </c>
      <c r="B558" s="29">
        <v>310410928944346</v>
      </c>
      <c r="C558" s="29">
        <v>8.9014103279289401E+19</v>
      </c>
      <c r="D558" s="29">
        <v>353118081565833</v>
      </c>
      <c r="E558" s="29">
        <v>9</v>
      </c>
      <c r="F558" s="29">
        <v>1551</v>
      </c>
      <c r="G558" s="29">
        <v>1551</v>
      </c>
      <c r="H558" s="29" t="s">
        <v>9345</v>
      </c>
      <c r="I558" s="29" t="s">
        <v>9346</v>
      </c>
      <c r="J558" s="29" t="s">
        <v>9347</v>
      </c>
      <c r="K558" s="29" t="s">
        <v>8</v>
      </c>
      <c r="L558" s="29" t="s">
        <v>8</v>
      </c>
      <c r="M558" s="29" t="s">
        <v>8</v>
      </c>
      <c r="N558" s="29">
        <v>7</v>
      </c>
      <c r="O558" s="29">
        <v>100</v>
      </c>
      <c r="P558" s="29">
        <v>700</v>
      </c>
      <c r="Q558" s="29">
        <v>3</v>
      </c>
      <c r="R558" s="29">
        <v>0</v>
      </c>
      <c r="S558" s="29">
        <v>0</v>
      </c>
      <c r="T558" s="29" t="s">
        <v>19507</v>
      </c>
      <c r="U558" s="29">
        <v>7</v>
      </c>
      <c r="V558" s="29">
        <v>10</v>
      </c>
      <c r="W558" s="29">
        <v>70</v>
      </c>
      <c r="X558" s="29">
        <v>3</v>
      </c>
      <c r="Y558" s="29">
        <v>0</v>
      </c>
      <c r="Z558" s="29">
        <v>0</v>
      </c>
      <c r="AA558" s="29" t="s">
        <v>19507</v>
      </c>
      <c r="AB558" s="29">
        <v>0</v>
      </c>
      <c r="AC558" s="29" t="s">
        <v>8</v>
      </c>
      <c r="AD558" s="29" t="s">
        <v>8</v>
      </c>
      <c r="AE558" s="29" t="s">
        <v>8</v>
      </c>
      <c r="AF558" s="29" t="s">
        <v>8</v>
      </c>
      <c r="AG558" s="29" t="s">
        <v>8</v>
      </c>
      <c r="AH558" s="29" t="s">
        <v>8</v>
      </c>
      <c r="AI558" s="29" t="s">
        <v>8</v>
      </c>
      <c r="AJ558" s="29" t="s">
        <v>8</v>
      </c>
      <c r="AK558" s="29">
        <v>0</v>
      </c>
      <c r="AL558" s="29" t="s">
        <v>2000</v>
      </c>
      <c r="AM558" s="29" t="s">
        <v>9348</v>
      </c>
      <c r="AN558" s="29" t="s">
        <v>9349</v>
      </c>
      <c r="AO558" s="29" t="s">
        <v>9350</v>
      </c>
      <c r="AP558" s="29" t="s">
        <v>9351</v>
      </c>
    </row>
    <row r="559" spans="1:42" s="29" customFormat="1" x14ac:dyDescent="0.25">
      <c r="A559" s="29" t="s">
        <v>9352</v>
      </c>
      <c r="B559" s="29">
        <v>310410928944346</v>
      </c>
      <c r="C559" s="29">
        <v>8.9014103279289401E+19</v>
      </c>
      <c r="D559" s="29">
        <v>353118081565833</v>
      </c>
      <c r="E559" s="29">
        <v>3</v>
      </c>
      <c r="F559" s="29">
        <v>1544</v>
      </c>
      <c r="G559" s="29">
        <v>1544</v>
      </c>
      <c r="H559" s="29" t="s">
        <v>9353</v>
      </c>
      <c r="I559" s="29" t="s">
        <v>9354</v>
      </c>
      <c r="J559" s="29" t="s">
        <v>9355</v>
      </c>
      <c r="K559" s="29" t="s">
        <v>8</v>
      </c>
      <c r="L559" s="29" t="s">
        <v>8</v>
      </c>
      <c r="M559" s="29" t="s">
        <v>8</v>
      </c>
      <c r="N559" s="29">
        <v>7</v>
      </c>
      <c r="O559" s="29">
        <v>100</v>
      </c>
      <c r="P559" s="29">
        <v>700</v>
      </c>
      <c r="Q559" s="29">
        <v>3</v>
      </c>
      <c r="R559" s="29">
        <v>40</v>
      </c>
      <c r="S559" s="29">
        <v>7</v>
      </c>
      <c r="T559" s="29" t="s">
        <v>19718</v>
      </c>
      <c r="U559" s="29">
        <v>7</v>
      </c>
      <c r="V559" s="29">
        <v>10</v>
      </c>
      <c r="W559" s="29">
        <v>70</v>
      </c>
      <c r="X559" s="29">
        <v>3</v>
      </c>
      <c r="Y559" s="29">
        <v>16</v>
      </c>
      <c r="Z559" s="29">
        <v>2</v>
      </c>
      <c r="AA559" s="29" t="s">
        <v>19918</v>
      </c>
      <c r="AB559" s="29">
        <v>0</v>
      </c>
      <c r="AC559" s="29" t="s">
        <v>8</v>
      </c>
      <c r="AD559" s="29" t="s">
        <v>8</v>
      </c>
      <c r="AE559" s="29" t="s">
        <v>8</v>
      </c>
      <c r="AF559" s="29" t="s">
        <v>8</v>
      </c>
      <c r="AG559" s="29" t="s">
        <v>8</v>
      </c>
      <c r="AH559" s="29" t="s">
        <v>8</v>
      </c>
      <c r="AI559" s="29" t="s">
        <v>8</v>
      </c>
      <c r="AJ559" s="29" t="s">
        <v>8</v>
      </c>
      <c r="AK559" s="29">
        <v>0</v>
      </c>
      <c r="AL559" s="29" t="s">
        <v>2000</v>
      </c>
      <c r="AM559" s="29" t="s">
        <v>9356</v>
      </c>
      <c r="AN559" s="29" t="s">
        <v>9357</v>
      </c>
      <c r="AO559" s="29" t="s">
        <v>9358</v>
      </c>
      <c r="AP559" s="29" t="s">
        <v>9359</v>
      </c>
    </row>
    <row r="560" spans="1:42" s="29" customFormat="1" x14ac:dyDescent="0.25">
      <c r="A560" s="29" t="s">
        <v>9360</v>
      </c>
      <c r="B560" s="29">
        <v>310410928944346</v>
      </c>
      <c r="C560" s="29">
        <v>8.9014103279289401E+19</v>
      </c>
      <c r="D560" s="29">
        <v>353118081565833</v>
      </c>
      <c r="E560" s="29">
        <v>3</v>
      </c>
      <c r="F560" s="29">
        <v>1545</v>
      </c>
      <c r="G560" s="29">
        <v>1545</v>
      </c>
      <c r="H560" s="29" t="s">
        <v>9361</v>
      </c>
      <c r="I560" s="29" t="s">
        <v>9362</v>
      </c>
      <c r="J560" s="29" t="s">
        <v>9363</v>
      </c>
      <c r="K560" s="29" t="s">
        <v>8</v>
      </c>
      <c r="L560" s="29" t="s">
        <v>8</v>
      </c>
      <c r="M560" s="29" t="s">
        <v>8</v>
      </c>
      <c r="N560" s="29">
        <v>7</v>
      </c>
      <c r="O560" s="29">
        <v>100</v>
      </c>
      <c r="P560" s="29">
        <v>700</v>
      </c>
      <c r="Q560" s="29">
        <v>3</v>
      </c>
      <c r="R560" s="29">
        <v>0</v>
      </c>
      <c r="S560" s="29">
        <v>0</v>
      </c>
      <c r="T560" s="29" t="s">
        <v>19507</v>
      </c>
      <c r="U560" s="29">
        <v>7</v>
      </c>
      <c r="V560" s="29">
        <v>10</v>
      </c>
      <c r="W560" s="29">
        <v>70</v>
      </c>
      <c r="X560" s="29">
        <v>3</v>
      </c>
      <c r="Y560" s="29">
        <v>0</v>
      </c>
      <c r="Z560" s="29">
        <v>0</v>
      </c>
      <c r="AA560" s="29" t="s">
        <v>19507</v>
      </c>
      <c r="AB560" s="29">
        <v>0</v>
      </c>
      <c r="AC560" s="29" t="s">
        <v>8</v>
      </c>
      <c r="AD560" s="29" t="s">
        <v>8</v>
      </c>
      <c r="AE560" s="29" t="s">
        <v>8</v>
      </c>
      <c r="AF560" s="29" t="s">
        <v>8</v>
      </c>
      <c r="AG560" s="29" t="s">
        <v>8</v>
      </c>
      <c r="AH560" s="29" t="s">
        <v>8</v>
      </c>
      <c r="AI560" s="29" t="s">
        <v>8</v>
      </c>
      <c r="AJ560" s="29" t="s">
        <v>8</v>
      </c>
      <c r="AK560" s="29">
        <v>0</v>
      </c>
      <c r="AL560" s="29" t="s">
        <v>2000</v>
      </c>
      <c r="AM560" s="29" t="s">
        <v>9364</v>
      </c>
      <c r="AN560" s="29" t="s">
        <v>9365</v>
      </c>
      <c r="AO560" s="29" t="s">
        <v>9366</v>
      </c>
      <c r="AP560" s="29" t="s">
        <v>9367</v>
      </c>
    </row>
    <row r="561" spans="1:42" s="29" customFormat="1" x14ac:dyDescent="0.25">
      <c r="A561" s="29" t="s">
        <v>9368</v>
      </c>
      <c r="B561" s="29">
        <v>310410928944346</v>
      </c>
      <c r="C561" s="29">
        <v>8.9014103279289401E+19</v>
      </c>
      <c r="D561" s="29">
        <v>353118081565833</v>
      </c>
      <c r="E561" s="29">
        <v>8</v>
      </c>
      <c r="F561" s="29">
        <v>1546</v>
      </c>
      <c r="G561" s="29">
        <v>1546</v>
      </c>
      <c r="H561" s="29" t="s">
        <v>9369</v>
      </c>
      <c r="I561" s="29" t="s">
        <v>9370</v>
      </c>
      <c r="J561" s="29" t="s">
        <v>9371</v>
      </c>
      <c r="K561" s="29" t="s">
        <v>8</v>
      </c>
      <c r="L561" s="29" t="s">
        <v>8</v>
      </c>
      <c r="M561" s="29" t="s">
        <v>8</v>
      </c>
      <c r="N561" s="29">
        <v>7</v>
      </c>
      <c r="O561" s="29">
        <v>100</v>
      </c>
      <c r="P561" s="29">
        <v>700</v>
      </c>
      <c r="Q561" s="29">
        <v>3</v>
      </c>
      <c r="R561" s="29">
        <v>0</v>
      </c>
      <c r="S561" s="29">
        <v>0</v>
      </c>
      <c r="T561" s="29" t="s">
        <v>19507</v>
      </c>
      <c r="U561" s="29">
        <v>7</v>
      </c>
      <c r="V561" s="29">
        <v>10</v>
      </c>
      <c r="W561" s="29">
        <v>70</v>
      </c>
      <c r="X561" s="29">
        <v>3</v>
      </c>
      <c r="Y561" s="29">
        <v>0</v>
      </c>
      <c r="Z561" s="29">
        <v>0</v>
      </c>
      <c r="AA561" s="29" t="s">
        <v>19507</v>
      </c>
      <c r="AB561" s="29">
        <v>0</v>
      </c>
      <c r="AC561" s="29" t="s">
        <v>8</v>
      </c>
      <c r="AD561" s="29" t="s">
        <v>8</v>
      </c>
      <c r="AE561" s="29" t="s">
        <v>8</v>
      </c>
      <c r="AF561" s="29" t="s">
        <v>8</v>
      </c>
      <c r="AG561" s="29" t="s">
        <v>8</v>
      </c>
      <c r="AH561" s="29" t="s">
        <v>8</v>
      </c>
      <c r="AI561" s="29" t="s">
        <v>8</v>
      </c>
      <c r="AJ561" s="29" t="s">
        <v>8</v>
      </c>
      <c r="AK561" s="29">
        <v>0</v>
      </c>
      <c r="AL561" s="29" t="s">
        <v>3767</v>
      </c>
      <c r="AM561" s="29" t="s">
        <v>9372</v>
      </c>
      <c r="AN561" s="29" t="s">
        <v>9373</v>
      </c>
      <c r="AO561" s="29" t="s">
        <v>9374</v>
      </c>
      <c r="AP561" s="29" t="s">
        <v>9375</v>
      </c>
    </row>
    <row r="562" spans="1:42" s="29" customFormat="1" x14ac:dyDescent="0.25">
      <c r="A562" s="29" t="s">
        <v>9376</v>
      </c>
      <c r="B562" s="29">
        <v>310410928944346</v>
      </c>
      <c r="C562" s="29">
        <v>8.9014103279289401E+19</v>
      </c>
      <c r="D562" s="29">
        <v>353118081565833</v>
      </c>
      <c r="E562" s="29">
        <v>8</v>
      </c>
      <c r="F562" s="29">
        <v>1547</v>
      </c>
      <c r="G562" s="29">
        <v>1547</v>
      </c>
      <c r="H562" s="29" t="s">
        <v>9377</v>
      </c>
      <c r="I562" s="29" t="s">
        <v>9378</v>
      </c>
      <c r="J562" s="29" t="s">
        <v>9379</v>
      </c>
      <c r="K562" s="29" t="s">
        <v>8</v>
      </c>
      <c r="L562" s="29" t="s">
        <v>8</v>
      </c>
      <c r="M562" s="29" t="s">
        <v>8</v>
      </c>
      <c r="N562" s="29">
        <v>7</v>
      </c>
      <c r="O562" s="29">
        <v>100</v>
      </c>
      <c r="P562" s="29">
        <v>700</v>
      </c>
      <c r="Q562" s="29">
        <v>3</v>
      </c>
      <c r="R562" s="29">
        <v>0</v>
      </c>
      <c r="S562" s="29">
        <v>0</v>
      </c>
      <c r="T562" s="29" t="s">
        <v>19507</v>
      </c>
      <c r="U562" s="29">
        <v>7</v>
      </c>
      <c r="V562" s="29">
        <v>10</v>
      </c>
      <c r="W562" s="29">
        <v>70</v>
      </c>
      <c r="X562" s="29">
        <v>3</v>
      </c>
      <c r="Y562" s="29">
        <v>0</v>
      </c>
      <c r="Z562" s="29">
        <v>0</v>
      </c>
      <c r="AA562" s="29" t="s">
        <v>19507</v>
      </c>
      <c r="AB562" s="29">
        <v>0</v>
      </c>
      <c r="AC562" s="29" t="s">
        <v>8</v>
      </c>
      <c r="AD562" s="29" t="s">
        <v>8</v>
      </c>
      <c r="AE562" s="29" t="s">
        <v>8</v>
      </c>
      <c r="AF562" s="29" t="s">
        <v>8</v>
      </c>
      <c r="AG562" s="29" t="s">
        <v>8</v>
      </c>
      <c r="AH562" s="29" t="s">
        <v>8</v>
      </c>
      <c r="AI562" s="29" t="s">
        <v>8</v>
      </c>
      <c r="AJ562" s="29" t="s">
        <v>8</v>
      </c>
      <c r="AK562" s="29">
        <v>0</v>
      </c>
      <c r="AL562" s="29" t="s">
        <v>3767</v>
      </c>
      <c r="AM562" s="29" t="s">
        <v>9380</v>
      </c>
      <c r="AN562" s="29" t="s">
        <v>9381</v>
      </c>
      <c r="AO562" s="29" t="s">
        <v>9382</v>
      </c>
      <c r="AP562" s="29" t="s">
        <v>9383</v>
      </c>
    </row>
    <row r="563" spans="1:42" s="29" customFormat="1" x14ac:dyDescent="0.25">
      <c r="A563" s="29" t="s">
        <v>9384</v>
      </c>
      <c r="B563" s="29">
        <v>310410928944346</v>
      </c>
      <c r="C563" s="29">
        <v>8.9014103279289401E+19</v>
      </c>
      <c r="D563" s="29">
        <v>353118081565833</v>
      </c>
      <c r="E563" s="29">
        <v>8</v>
      </c>
      <c r="F563" s="29">
        <v>1548</v>
      </c>
      <c r="G563" s="29">
        <v>1548</v>
      </c>
      <c r="H563" s="29" t="s">
        <v>9385</v>
      </c>
      <c r="I563" s="29" t="s">
        <v>9386</v>
      </c>
      <c r="J563" s="29" t="s">
        <v>9387</v>
      </c>
      <c r="K563" s="29" t="s">
        <v>8</v>
      </c>
      <c r="L563" s="29" t="s">
        <v>8</v>
      </c>
      <c r="M563" s="29" t="s">
        <v>8</v>
      </c>
      <c r="N563" s="29">
        <v>7</v>
      </c>
      <c r="O563" s="29">
        <v>100</v>
      </c>
      <c r="P563" s="29">
        <v>700</v>
      </c>
      <c r="Q563" s="29">
        <v>3</v>
      </c>
      <c r="R563" s="29">
        <v>0</v>
      </c>
      <c r="S563" s="29">
        <v>0</v>
      </c>
      <c r="T563" s="29" t="s">
        <v>19507</v>
      </c>
      <c r="U563" s="29">
        <v>7</v>
      </c>
      <c r="V563" s="29">
        <v>10</v>
      </c>
      <c r="W563" s="29">
        <v>70</v>
      </c>
      <c r="X563" s="29">
        <v>3</v>
      </c>
      <c r="Y563" s="29">
        <v>0</v>
      </c>
      <c r="Z563" s="29">
        <v>0</v>
      </c>
      <c r="AA563" s="29" t="s">
        <v>19507</v>
      </c>
      <c r="AB563" s="29">
        <v>0</v>
      </c>
      <c r="AC563" s="29" t="s">
        <v>8</v>
      </c>
      <c r="AD563" s="29" t="s">
        <v>8</v>
      </c>
      <c r="AE563" s="29" t="s">
        <v>8</v>
      </c>
      <c r="AF563" s="29" t="s">
        <v>8</v>
      </c>
      <c r="AG563" s="29" t="s">
        <v>8</v>
      </c>
      <c r="AH563" s="29" t="s">
        <v>8</v>
      </c>
      <c r="AI563" s="29" t="s">
        <v>8</v>
      </c>
      <c r="AJ563" s="29" t="s">
        <v>8</v>
      </c>
      <c r="AK563" s="29">
        <v>0</v>
      </c>
      <c r="AL563" s="29" t="s">
        <v>2000</v>
      </c>
      <c r="AM563" s="29" t="s">
        <v>9388</v>
      </c>
      <c r="AN563" s="29" t="s">
        <v>9389</v>
      </c>
      <c r="AO563" s="29" t="s">
        <v>9390</v>
      </c>
      <c r="AP563" s="29" t="s">
        <v>9391</v>
      </c>
    </row>
    <row r="564" spans="1:42" s="29" customFormat="1" x14ac:dyDescent="0.25">
      <c r="A564" s="29" t="s">
        <v>9392</v>
      </c>
      <c r="B564" s="29">
        <v>310410928944346</v>
      </c>
      <c r="C564" s="29">
        <v>8.9014103279289401E+19</v>
      </c>
      <c r="D564" s="29">
        <v>353118081565833</v>
      </c>
      <c r="E564" s="29">
        <v>7</v>
      </c>
      <c r="F564" s="29">
        <v>1563</v>
      </c>
      <c r="G564" s="29">
        <v>1563</v>
      </c>
      <c r="H564" s="29" t="s">
        <v>9393</v>
      </c>
      <c r="I564" s="29" t="s">
        <v>9394</v>
      </c>
      <c r="J564" s="29" t="s">
        <v>9395</v>
      </c>
      <c r="K564" s="29" t="s">
        <v>8</v>
      </c>
      <c r="L564" s="29" t="s">
        <v>8</v>
      </c>
      <c r="M564" s="29" t="s">
        <v>19919</v>
      </c>
      <c r="N564" s="29">
        <v>7</v>
      </c>
      <c r="O564" s="29">
        <v>1</v>
      </c>
      <c r="P564" s="29">
        <v>7</v>
      </c>
      <c r="Q564" s="29">
        <v>3</v>
      </c>
      <c r="R564" s="29">
        <v>3</v>
      </c>
      <c r="S564" s="29">
        <v>1</v>
      </c>
      <c r="T564" s="29" t="s">
        <v>19520</v>
      </c>
      <c r="U564" s="29">
        <v>6</v>
      </c>
      <c r="V564" s="29">
        <v>1</v>
      </c>
      <c r="W564" s="29">
        <v>6</v>
      </c>
      <c r="X564" s="29">
        <v>3</v>
      </c>
      <c r="Y564" s="29">
        <v>1</v>
      </c>
      <c r="Z564" s="29">
        <v>0</v>
      </c>
      <c r="AA564" s="29" t="s">
        <v>19161</v>
      </c>
      <c r="AB564" s="29">
        <v>1</v>
      </c>
      <c r="AC564" s="29">
        <v>5</v>
      </c>
      <c r="AD564" s="29">
        <v>1</v>
      </c>
      <c r="AE564" s="29">
        <v>5</v>
      </c>
      <c r="AF564" s="29">
        <v>3</v>
      </c>
      <c r="AG564" s="29">
        <v>0</v>
      </c>
      <c r="AH564" s="29">
        <v>0</v>
      </c>
      <c r="AI564" s="29" t="s">
        <v>19507</v>
      </c>
      <c r="AJ564" s="29" t="s">
        <v>8</v>
      </c>
      <c r="AK564" s="29">
        <v>0</v>
      </c>
      <c r="AL564" s="29" t="s">
        <v>2000</v>
      </c>
      <c r="AM564" s="29" t="s">
        <v>9396</v>
      </c>
      <c r="AN564" s="29" t="s">
        <v>9397</v>
      </c>
      <c r="AO564" s="29" t="s">
        <v>9398</v>
      </c>
      <c r="AP564" s="29" t="s">
        <v>9399</v>
      </c>
    </row>
    <row r="565" spans="1:42" s="29" customFormat="1" x14ac:dyDescent="0.25">
      <c r="A565" s="29" t="s">
        <v>9400</v>
      </c>
      <c r="B565" s="29">
        <v>310410928944346</v>
      </c>
      <c r="C565" s="29">
        <v>8.9014103279289401E+19</v>
      </c>
      <c r="D565" s="29">
        <v>353118081565833</v>
      </c>
      <c r="E565" s="29">
        <v>7</v>
      </c>
      <c r="F565" s="29">
        <v>1564</v>
      </c>
      <c r="G565" s="29">
        <v>1564</v>
      </c>
      <c r="H565" s="29" t="s">
        <v>9401</v>
      </c>
      <c r="I565" s="29" t="s">
        <v>9402</v>
      </c>
      <c r="J565" s="29" t="s">
        <v>9403</v>
      </c>
      <c r="K565" s="29" t="s">
        <v>8</v>
      </c>
      <c r="L565" s="29" t="s">
        <v>8</v>
      </c>
      <c r="M565" s="29" t="s">
        <v>19920</v>
      </c>
      <c r="N565" s="29">
        <v>7</v>
      </c>
      <c r="O565" s="29">
        <v>1</v>
      </c>
      <c r="P565" s="29">
        <v>7</v>
      </c>
      <c r="Q565" s="29">
        <v>3</v>
      </c>
      <c r="R565" s="29">
        <v>5</v>
      </c>
      <c r="S565" s="29">
        <v>0</v>
      </c>
      <c r="T565" s="29" t="s">
        <v>19511</v>
      </c>
      <c r="U565" s="29">
        <v>6</v>
      </c>
      <c r="V565" s="29">
        <v>1</v>
      </c>
      <c r="W565" s="29">
        <v>6</v>
      </c>
      <c r="X565" s="29">
        <v>3</v>
      </c>
      <c r="Y565" s="29">
        <v>1</v>
      </c>
      <c r="Z565" s="29">
        <v>0</v>
      </c>
      <c r="AA565" s="29" t="s">
        <v>19161</v>
      </c>
      <c r="AB565" s="29">
        <v>1</v>
      </c>
      <c r="AC565" s="29">
        <v>5</v>
      </c>
      <c r="AD565" s="29">
        <v>1</v>
      </c>
      <c r="AE565" s="29">
        <v>5</v>
      </c>
      <c r="AF565" s="29">
        <v>3</v>
      </c>
      <c r="AG565" s="29">
        <v>0</v>
      </c>
      <c r="AH565" s="29">
        <v>0</v>
      </c>
      <c r="AI565" s="29" t="s">
        <v>19507</v>
      </c>
      <c r="AJ565" s="29" t="s">
        <v>8</v>
      </c>
      <c r="AK565" s="29">
        <v>0</v>
      </c>
      <c r="AL565" s="29" t="s">
        <v>2000</v>
      </c>
      <c r="AM565" s="29" t="s">
        <v>9404</v>
      </c>
      <c r="AN565" s="29" t="s">
        <v>9405</v>
      </c>
      <c r="AO565" s="29" t="s">
        <v>9406</v>
      </c>
      <c r="AP565" s="29" t="s">
        <v>9407</v>
      </c>
    </row>
    <row r="566" spans="1:42" s="29" customFormat="1" x14ac:dyDescent="0.25">
      <c r="A566" s="29" t="s">
        <v>9408</v>
      </c>
      <c r="B566" s="29">
        <v>310410928944346</v>
      </c>
      <c r="C566" s="29">
        <v>8.9014103279289401E+19</v>
      </c>
      <c r="D566" s="29">
        <v>353118081565833</v>
      </c>
      <c r="E566" s="29">
        <v>2</v>
      </c>
      <c r="F566" s="29">
        <v>1557</v>
      </c>
      <c r="G566" s="29">
        <v>1557</v>
      </c>
      <c r="H566" s="29" t="s">
        <v>9409</v>
      </c>
      <c r="I566" s="29" t="s">
        <v>9410</v>
      </c>
      <c r="J566" s="29" t="s">
        <v>9411</v>
      </c>
      <c r="K566" s="29" t="s">
        <v>19921</v>
      </c>
      <c r="L566" s="29" t="s">
        <v>8</v>
      </c>
      <c r="M566" s="29" t="s">
        <v>8</v>
      </c>
      <c r="N566" s="29">
        <v>7</v>
      </c>
      <c r="O566" s="29">
        <v>10</v>
      </c>
      <c r="P566" s="29">
        <v>70</v>
      </c>
      <c r="Q566" s="29">
        <v>3</v>
      </c>
      <c r="R566" s="29">
        <v>49</v>
      </c>
      <c r="S566" s="29">
        <v>45</v>
      </c>
      <c r="T566" s="29" t="s">
        <v>19843</v>
      </c>
      <c r="U566" s="29">
        <v>7</v>
      </c>
      <c r="V566" s="29">
        <v>1</v>
      </c>
      <c r="W566" s="29">
        <v>7</v>
      </c>
      <c r="X566" s="29">
        <v>3</v>
      </c>
      <c r="Y566" s="29">
        <v>48</v>
      </c>
      <c r="Z566" s="29">
        <v>20</v>
      </c>
      <c r="AA566" s="29" t="s">
        <v>19779</v>
      </c>
      <c r="AB566" s="29">
        <v>1</v>
      </c>
      <c r="AC566" s="29">
        <v>6</v>
      </c>
      <c r="AD566" s="29">
        <v>1</v>
      </c>
      <c r="AE566" s="29">
        <v>6</v>
      </c>
      <c r="AF566" s="29">
        <v>3</v>
      </c>
      <c r="AG566" s="29">
        <v>1</v>
      </c>
      <c r="AH566" s="29">
        <v>1</v>
      </c>
      <c r="AI566" s="29" t="s">
        <v>19527</v>
      </c>
      <c r="AJ566" s="29" t="s">
        <v>8</v>
      </c>
      <c r="AK566" s="29">
        <v>0</v>
      </c>
      <c r="AL566" s="29" t="s">
        <v>2000</v>
      </c>
      <c r="AM566" s="29" t="s">
        <v>9412</v>
      </c>
      <c r="AN566" s="29" t="s">
        <v>9413</v>
      </c>
      <c r="AO566" s="29" t="s">
        <v>9414</v>
      </c>
      <c r="AP566" s="29" t="s">
        <v>9415</v>
      </c>
    </row>
    <row r="567" spans="1:42" s="29" customFormat="1" x14ac:dyDescent="0.25">
      <c r="A567" s="29" t="s">
        <v>9416</v>
      </c>
      <c r="B567" s="29">
        <v>310410928944346</v>
      </c>
      <c r="C567" s="29">
        <v>8.9014103279289401E+19</v>
      </c>
      <c r="D567" s="29">
        <v>353118081565833</v>
      </c>
      <c r="E567" s="29">
        <v>2</v>
      </c>
      <c r="F567" s="29">
        <v>1559</v>
      </c>
      <c r="G567" s="29">
        <v>1559</v>
      </c>
      <c r="H567" s="29" t="s">
        <v>9417</v>
      </c>
      <c r="I567" s="29" t="s">
        <v>9418</v>
      </c>
      <c r="J567" s="29" t="s">
        <v>9419</v>
      </c>
      <c r="K567" s="29" t="s">
        <v>19922</v>
      </c>
      <c r="L567" s="29" t="s">
        <v>8</v>
      </c>
      <c r="M567" s="29" t="s">
        <v>8</v>
      </c>
      <c r="N567" s="29">
        <v>7</v>
      </c>
      <c r="O567" s="29">
        <v>10</v>
      </c>
      <c r="P567" s="29">
        <v>70</v>
      </c>
      <c r="Q567" s="29">
        <v>3</v>
      </c>
      <c r="R567" s="29">
        <v>7</v>
      </c>
      <c r="S567" s="29">
        <v>0</v>
      </c>
      <c r="T567" s="29" t="s">
        <v>19547</v>
      </c>
      <c r="U567" s="29">
        <v>7</v>
      </c>
      <c r="V567" s="29">
        <v>1</v>
      </c>
      <c r="W567" s="29">
        <v>7</v>
      </c>
      <c r="X567" s="29">
        <v>3</v>
      </c>
      <c r="Y567" s="29">
        <v>0</v>
      </c>
      <c r="Z567" s="29">
        <v>0</v>
      </c>
      <c r="AA567" s="29" t="s">
        <v>19507</v>
      </c>
      <c r="AB567" s="29">
        <v>1</v>
      </c>
      <c r="AC567" s="29">
        <v>6</v>
      </c>
      <c r="AD567" s="29">
        <v>1</v>
      </c>
      <c r="AE567" s="29">
        <v>6</v>
      </c>
      <c r="AF567" s="29">
        <v>3</v>
      </c>
      <c r="AG567" s="29">
        <v>0</v>
      </c>
      <c r="AH567" s="29">
        <v>0</v>
      </c>
      <c r="AI567" s="29" t="s">
        <v>19507</v>
      </c>
      <c r="AJ567" s="29" t="s">
        <v>8</v>
      </c>
      <c r="AK567" s="29">
        <v>0</v>
      </c>
      <c r="AL567" s="29" t="s">
        <v>2000</v>
      </c>
      <c r="AM567" s="29" t="s">
        <v>9420</v>
      </c>
      <c r="AN567" s="29" t="s">
        <v>9421</v>
      </c>
      <c r="AO567" s="29" t="s">
        <v>9422</v>
      </c>
      <c r="AP567" s="29" t="s">
        <v>9423</v>
      </c>
    </row>
    <row r="568" spans="1:42" s="29" customFormat="1" x14ac:dyDescent="0.25">
      <c r="A568" s="29" t="s">
        <v>9424</v>
      </c>
      <c r="B568" s="29">
        <v>310410928944346</v>
      </c>
      <c r="C568" s="29">
        <v>8.9014103279289401E+19</v>
      </c>
      <c r="D568" s="29">
        <v>353118081565833</v>
      </c>
      <c r="E568" s="29">
        <v>2</v>
      </c>
      <c r="F568" s="29">
        <v>1558</v>
      </c>
      <c r="G568" s="29">
        <v>1558</v>
      </c>
      <c r="H568" s="29" t="s">
        <v>9425</v>
      </c>
      <c r="I568" s="29" t="s">
        <v>9426</v>
      </c>
      <c r="J568" s="29" t="s">
        <v>9427</v>
      </c>
      <c r="K568" s="29" t="s">
        <v>19923</v>
      </c>
      <c r="L568" s="29" t="s">
        <v>8</v>
      </c>
      <c r="M568" s="29" t="s">
        <v>8</v>
      </c>
      <c r="N568" s="29">
        <v>7</v>
      </c>
      <c r="O568" s="29">
        <v>10</v>
      </c>
      <c r="P568" s="29">
        <v>70</v>
      </c>
      <c r="Q568" s="29">
        <v>3</v>
      </c>
      <c r="R568" s="29">
        <v>0</v>
      </c>
      <c r="S568" s="29">
        <v>0</v>
      </c>
      <c r="T568" s="29" t="s">
        <v>19507</v>
      </c>
      <c r="U568" s="29">
        <v>7</v>
      </c>
      <c r="V568" s="29">
        <v>1</v>
      </c>
      <c r="W568" s="29">
        <v>7</v>
      </c>
      <c r="X568" s="29">
        <v>3</v>
      </c>
      <c r="Y568" s="29">
        <v>0</v>
      </c>
      <c r="Z568" s="29">
        <v>0</v>
      </c>
      <c r="AA568" s="29" t="s">
        <v>19507</v>
      </c>
      <c r="AB568" s="29">
        <v>1</v>
      </c>
      <c r="AC568" s="29">
        <v>6</v>
      </c>
      <c r="AD568" s="29">
        <v>1</v>
      </c>
      <c r="AE568" s="29">
        <v>6</v>
      </c>
      <c r="AF568" s="29">
        <v>3</v>
      </c>
      <c r="AG568" s="29">
        <v>0</v>
      </c>
      <c r="AH568" s="29">
        <v>0</v>
      </c>
      <c r="AI568" s="29" t="s">
        <v>19507</v>
      </c>
      <c r="AJ568" s="29" t="s">
        <v>8</v>
      </c>
      <c r="AK568" s="29">
        <v>0</v>
      </c>
      <c r="AL568" s="29" t="s">
        <v>2000</v>
      </c>
      <c r="AM568" s="29" t="s">
        <v>9428</v>
      </c>
      <c r="AN568" s="29" t="s">
        <v>9429</v>
      </c>
      <c r="AO568" s="29" t="s">
        <v>9430</v>
      </c>
      <c r="AP568" s="29" t="s">
        <v>9431</v>
      </c>
    </row>
    <row r="569" spans="1:42" s="29" customFormat="1" x14ac:dyDescent="0.25">
      <c r="A569" s="29" t="s">
        <v>9432</v>
      </c>
      <c r="B569" s="29">
        <v>310410928944346</v>
      </c>
      <c r="C569" s="29">
        <v>8.9014103279289401E+19</v>
      </c>
      <c r="D569" s="29">
        <v>353118081565833</v>
      </c>
      <c r="E569" s="29">
        <v>10</v>
      </c>
      <c r="F569" s="29">
        <v>1556</v>
      </c>
      <c r="G569" s="29">
        <v>1556</v>
      </c>
      <c r="H569" s="29" t="s">
        <v>9433</v>
      </c>
      <c r="I569" s="29" t="s">
        <v>9434</v>
      </c>
      <c r="J569" s="29" t="s">
        <v>9435</v>
      </c>
      <c r="K569" s="29" t="s">
        <v>8</v>
      </c>
      <c r="L569" s="29" t="s">
        <v>19924</v>
      </c>
      <c r="M569" s="29" t="s">
        <v>8</v>
      </c>
      <c r="N569" s="29">
        <v>7</v>
      </c>
      <c r="O569" s="29">
        <v>10</v>
      </c>
      <c r="P569" s="29">
        <v>70</v>
      </c>
      <c r="Q569" s="29">
        <v>3</v>
      </c>
      <c r="R569" s="29">
        <v>25</v>
      </c>
      <c r="S569" s="29">
        <v>2</v>
      </c>
      <c r="T569" s="29" t="s">
        <v>19860</v>
      </c>
      <c r="U569" s="29">
        <v>7</v>
      </c>
      <c r="V569" s="29">
        <v>1</v>
      </c>
      <c r="W569" s="29">
        <v>7</v>
      </c>
      <c r="X569" s="29">
        <v>3</v>
      </c>
      <c r="Y569" s="29">
        <v>3</v>
      </c>
      <c r="Z569" s="29">
        <v>2</v>
      </c>
      <c r="AA569" s="29" t="s">
        <v>19791</v>
      </c>
      <c r="AB569" s="29">
        <v>1</v>
      </c>
      <c r="AC569" s="29">
        <v>6</v>
      </c>
      <c r="AD569" s="29">
        <v>1</v>
      </c>
      <c r="AE569" s="29">
        <v>6</v>
      </c>
      <c r="AF569" s="29">
        <v>3</v>
      </c>
      <c r="AG569" s="29">
        <v>1</v>
      </c>
      <c r="AH569" s="29">
        <v>0</v>
      </c>
      <c r="AI569" s="29" t="s">
        <v>19161</v>
      </c>
      <c r="AJ569" s="29" t="s">
        <v>8</v>
      </c>
      <c r="AK569" s="29">
        <v>0</v>
      </c>
      <c r="AL569" s="29" t="s">
        <v>2000</v>
      </c>
      <c r="AM569" s="29" t="s">
        <v>9436</v>
      </c>
      <c r="AN569" s="29" t="s">
        <v>9437</v>
      </c>
      <c r="AO569" s="29" t="s">
        <v>9438</v>
      </c>
      <c r="AP569" s="29" t="s">
        <v>9439</v>
      </c>
    </row>
    <row r="570" spans="1:42" s="29" customFormat="1" x14ac:dyDescent="0.25">
      <c r="A570" s="29" t="s">
        <v>9440</v>
      </c>
      <c r="B570" s="29">
        <v>310410928944346</v>
      </c>
      <c r="C570" s="29">
        <v>8.9014103279289401E+19</v>
      </c>
      <c r="D570" s="29">
        <v>353118081565833</v>
      </c>
      <c r="E570" s="29">
        <v>10</v>
      </c>
      <c r="F570" s="29">
        <v>1555</v>
      </c>
      <c r="G570" s="29">
        <v>1555</v>
      </c>
      <c r="H570" s="29" t="s">
        <v>9441</v>
      </c>
      <c r="I570" s="29" t="s">
        <v>9442</v>
      </c>
      <c r="J570" s="29" t="s">
        <v>9443</v>
      </c>
      <c r="K570" s="29" t="s">
        <v>8</v>
      </c>
      <c r="L570" s="29" t="s">
        <v>19925</v>
      </c>
      <c r="M570" s="29" t="s">
        <v>8</v>
      </c>
      <c r="N570" s="29">
        <v>7</v>
      </c>
      <c r="O570" s="29">
        <v>10</v>
      </c>
      <c r="P570" s="29">
        <v>70</v>
      </c>
      <c r="Q570" s="29">
        <v>3</v>
      </c>
      <c r="R570" s="29">
        <v>49</v>
      </c>
      <c r="S570" s="29">
        <v>18</v>
      </c>
      <c r="T570" s="29" t="s">
        <v>19719</v>
      </c>
      <c r="U570" s="29">
        <v>7</v>
      </c>
      <c r="V570" s="29">
        <v>1</v>
      </c>
      <c r="W570" s="29">
        <v>7</v>
      </c>
      <c r="X570" s="29">
        <v>3</v>
      </c>
      <c r="Y570" s="29">
        <v>21</v>
      </c>
      <c r="Z570" s="29">
        <v>2</v>
      </c>
      <c r="AA570" s="29" t="s">
        <v>19716</v>
      </c>
      <c r="AB570" s="29">
        <v>1</v>
      </c>
      <c r="AC570" s="29">
        <v>6</v>
      </c>
      <c r="AD570" s="29">
        <v>1</v>
      </c>
      <c r="AE570" s="29">
        <v>6</v>
      </c>
      <c r="AF570" s="29">
        <v>3</v>
      </c>
      <c r="AG570" s="29">
        <v>3</v>
      </c>
      <c r="AH570" s="29">
        <v>0</v>
      </c>
      <c r="AI570" s="29" t="s">
        <v>19529</v>
      </c>
      <c r="AJ570" s="29" t="s">
        <v>8</v>
      </c>
      <c r="AK570" s="29">
        <v>0</v>
      </c>
      <c r="AL570" s="29" t="s">
        <v>2000</v>
      </c>
      <c r="AM570" s="29" t="s">
        <v>9444</v>
      </c>
      <c r="AN570" s="29" t="s">
        <v>9445</v>
      </c>
      <c r="AO570" s="29" t="s">
        <v>9446</v>
      </c>
      <c r="AP570" s="29" t="s">
        <v>9447</v>
      </c>
    </row>
    <row r="571" spans="1:42" s="29" customFormat="1" x14ac:dyDescent="0.25">
      <c r="A571" s="29" t="s">
        <v>9945</v>
      </c>
      <c r="B571" s="29">
        <v>310410928944346</v>
      </c>
      <c r="C571" s="29">
        <v>8.9014103279289401E+19</v>
      </c>
      <c r="D571" s="29">
        <v>353118081565833</v>
      </c>
      <c r="E571" s="29">
        <v>6</v>
      </c>
      <c r="F571" s="29">
        <v>1583</v>
      </c>
      <c r="G571" s="29">
        <v>1583</v>
      </c>
      <c r="H571" s="29" t="s">
        <v>9946</v>
      </c>
      <c r="I571" s="29" t="s">
        <v>9947</v>
      </c>
      <c r="J571" s="29" t="s">
        <v>9948</v>
      </c>
      <c r="K571" s="29" t="s">
        <v>8</v>
      </c>
      <c r="L571" s="29" t="s">
        <v>8</v>
      </c>
      <c r="M571" s="29" t="s">
        <v>8</v>
      </c>
      <c r="N571" s="29">
        <v>7</v>
      </c>
      <c r="O571" s="29">
        <v>10</v>
      </c>
      <c r="P571" s="29">
        <v>70</v>
      </c>
      <c r="Q571" s="29">
        <v>3</v>
      </c>
      <c r="R571" s="29">
        <v>0</v>
      </c>
      <c r="S571" s="29">
        <v>0</v>
      </c>
      <c r="T571" s="29" t="s">
        <v>19507</v>
      </c>
      <c r="U571" s="29">
        <v>6</v>
      </c>
      <c r="V571" s="29">
        <v>1</v>
      </c>
      <c r="W571" s="29">
        <v>6</v>
      </c>
      <c r="X571" s="29">
        <v>3</v>
      </c>
      <c r="Y571" s="29">
        <v>0</v>
      </c>
      <c r="Z571" s="29">
        <v>0</v>
      </c>
      <c r="AA571" s="29" t="s">
        <v>19507</v>
      </c>
      <c r="AB571" s="29">
        <v>0</v>
      </c>
      <c r="AC571" s="29" t="s">
        <v>8</v>
      </c>
      <c r="AD571" s="29" t="s">
        <v>8</v>
      </c>
      <c r="AE571" s="29" t="s">
        <v>8</v>
      </c>
      <c r="AF571" s="29" t="s">
        <v>8</v>
      </c>
      <c r="AG571" s="29" t="s">
        <v>8</v>
      </c>
      <c r="AH571" s="29" t="s">
        <v>8</v>
      </c>
      <c r="AI571" s="29" t="s">
        <v>8</v>
      </c>
      <c r="AJ571" s="29" t="s">
        <v>8</v>
      </c>
      <c r="AK571" s="29">
        <v>0</v>
      </c>
      <c r="AL571" s="29" t="s">
        <v>2000</v>
      </c>
      <c r="AM571" s="29" t="s">
        <v>9949</v>
      </c>
      <c r="AN571" s="29" t="s">
        <v>9950</v>
      </c>
      <c r="AO571" s="29" t="s">
        <v>9951</v>
      </c>
      <c r="AP571" s="29" t="s">
        <v>9952</v>
      </c>
    </row>
    <row r="572" spans="1:42" s="29" customFormat="1" x14ac:dyDescent="0.25">
      <c r="A572" s="29" t="s">
        <v>9953</v>
      </c>
      <c r="B572" s="29">
        <v>310410928944346</v>
      </c>
      <c r="C572" s="29">
        <v>8.9014103279289401E+19</v>
      </c>
      <c r="D572" s="29">
        <v>353118081565833</v>
      </c>
      <c r="E572" s="29">
        <v>6</v>
      </c>
      <c r="F572" s="29">
        <v>1582</v>
      </c>
      <c r="G572" s="29">
        <v>1582</v>
      </c>
      <c r="H572" s="29" t="s">
        <v>9954</v>
      </c>
      <c r="I572" s="29" t="s">
        <v>9955</v>
      </c>
      <c r="J572" s="29" t="s">
        <v>9956</v>
      </c>
      <c r="K572" s="29" t="s">
        <v>8</v>
      </c>
      <c r="L572" s="29" t="s">
        <v>8</v>
      </c>
      <c r="M572" s="29" t="s">
        <v>8</v>
      </c>
      <c r="N572" s="29">
        <v>7</v>
      </c>
      <c r="O572" s="29">
        <v>10</v>
      </c>
      <c r="P572" s="29">
        <v>70</v>
      </c>
      <c r="Q572" s="29">
        <v>3</v>
      </c>
      <c r="R572" s="29">
        <v>0</v>
      </c>
      <c r="S572" s="29">
        <v>0</v>
      </c>
      <c r="T572" s="29" t="s">
        <v>19507</v>
      </c>
      <c r="U572" s="29">
        <v>6</v>
      </c>
      <c r="V572" s="29">
        <v>1</v>
      </c>
      <c r="W572" s="29">
        <v>6</v>
      </c>
      <c r="X572" s="29">
        <v>3</v>
      </c>
      <c r="Y572" s="29">
        <v>0</v>
      </c>
      <c r="Z572" s="29">
        <v>0</v>
      </c>
      <c r="AA572" s="29" t="s">
        <v>19507</v>
      </c>
      <c r="AB572" s="29">
        <v>0</v>
      </c>
      <c r="AC572" s="29" t="s">
        <v>8</v>
      </c>
      <c r="AD572" s="29" t="s">
        <v>8</v>
      </c>
      <c r="AE572" s="29" t="s">
        <v>8</v>
      </c>
      <c r="AF572" s="29" t="s">
        <v>8</v>
      </c>
      <c r="AG572" s="29" t="s">
        <v>8</v>
      </c>
      <c r="AH572" s="29" t="s">
        <v>8</v>
      </c>
      <c r="AI572" s="29" t="s">
        <v>8</v>
      </c>
      <c r="AJ572" s="29" t="s">
        <v>8</v>
      </c>
      <c r="AK572" s="29">
        <v>0</v>
      </c>
      <c r="AL572" s="29" t="s">
        <v>2000</v>
      </c>
      <c r="AM572" s="29" t="s">
        <v>9957</v>
      </c>
      <c r="AN572" s="29" t="s">
        <v>9958</v>
      </c>
      <c r="AO572" s="29" t="s">
        <v>9959</v>
      </c>
      <c r="AP572" s="29" t="s">
        <v>9960</v>
      </c>
    </row>
    <row r="573" spans="1:42" s="29" customFormat="1" x14ac:dyDescent="0.25">
      <c r="A573" s="29" t="s">
        <v>9961</v>
      </c>
      <c r="B573" s="29">
        <v>310410928944346</v>
      </c>
      <c r="C573" s="29">
        <v>8.9014103279289401E+19</v>
      </c>
      <c r="D573" s="29">
        <v>353118081565833</v>
      </c>
      <c r="E573" s="29">
        <v>6</v>
      </c>
      <c r="F573" s="29">
        <v>1581</v>
      </c>
      <c r="G573" s="29">
        <v>1581</v>
      </c>
      <c r="H573" s="29" t="s">
        <v>9962</v>
      </c>
      <c r="I573" s="29" t="s">
        <v>9963</v>
      </c>
      <c r="J573" s="29" t="s">
        <v>9964</v>
      </c>
      <c r="K573" s="29" t="s">
        <v>8</v>
      </c>
      <c r="L573" s="29" t="s">
        <v>8</v>
      </c>
      <c r="M573" s="29" t="s">
        <v>8</v>
      </c>
      <c r="N573" s="29">
        <v>7</v>
      </c>
      <c r="O573" s="29">
        <v>10</v>
      </c>
      <c r="P573" s="29">
        <v>70</v>
      </c>
      <c r="Q573" s="29">
        <v>3</v>
      </c>
      <c r="R573" s="29">
        <v>0</v>
      </c>
      <c r="S573" s="29">
        <v>0</v>
      </c>
      <c r="T573" s="29" t="s">
        <v>19507</v>
      </c>
      <c r="U573" s="29">
        <v>6</v>
      </c>
      <c r="V573" s="29">
        <v>1</v>
      </c>
      <c r="W573" s="29">
        <v>6</v>
      </c>
      <c r="X573" s="29">
        <v>3</v>
      </c>
      <c r="Y573" s="29">
        <v>0</v>
      </c>
      <c r="Z573" s="29">
        <v>0</v>
      </c>
      <c r="AA573" s="29" t="s">
        <v>19507</v>
      </c>
      <c r="AB573" s="29">
        <v>0</v>
      </c>
      <c r="AC573" s="29" t="s">
        <v>8</v>
      </c>
      <c r="AD573" s="29" t="s">
        <v>8</v>
      </c>
      <c r="AE573" s="29" t="s">
        <v>8</v>
      </c>
      <c r="AF573" s="29" t="s">
        <v>8</v>
      </c>
      <c r="AG573" s="29" t="s">
        <v>8</v>
      </c>
      <c r="AH573" s="29" t="s">
        <v>8</v>
      </c>
      <c r="AI573" s="29" t="s">
        <v>8</v>
      </c>
      <c r="AJ573" s="29" t="s">
        <v>8</v>
      </c>
      <c r="AK573" s="29">
        <v>0</v>
      </c>
      <c r="AL573" s="29" t="s">
        <v>2000</v>
      </c>
      <c r="AM573" s="29" t="s">
        <v>9965</v>
      </c>
      <c r="AN573" s="29" t="s">
        <v>9966</v>
      </c>
      <c r="AO573" s="29" t="s">
        <v>9967</v>
      </c>
      <c r="AP573" s="29" t="s">
        <v>9968</v>
      </c>
    </row>
    <row r="574" spans="1:42" s="29" customFormat="1" x14ac:dyDescent="0.25">
      <c r="A574" s="29" t="s">
        <v>9969</v>
      </c>
      <c r="B574" s="29">
        <v>310410928944346</v>
      </c>
      <c r="C574" s="29">
        <v>8.9014103279289401E+19</v>
      </c>
      <c r="D574" s="29">
        <v>353118081565833</v>
      </c>
      <c r="E574" s="29">
        <v>7</v>
      </c>
      <c r="F574" s="29">
        <v>1565</v>
      </c>
      <c r="G574" s="29">
        <v>1565</v>
      </c>
      <c r="H574" s="29" t="s">
        <v>9970</v>
      </c>
      <c r="I574" s="29" t="s">
        <v>9971</v>
      </c>
      <c r="J574" s="29" t="s">
        <v>9972</v>
      </c>
      <c r="K574" s="29" t="s">
        <v>8</v>
      </c>
      <c r="L574" s="29" t="s">
        <v>8</v>
      </c>
      <c r="M574" s="29" t="s">
        <v>19926</v>
      </c>
      <c r="N574" s="29">
        <v>7</v>
      </c>
      <c r="O574" s="29">
        <v>1</v>
      </c>
      <c r="P574" s="29">
        <v>7</v>
      </c>
      <c r="Q574" s="29">
        <v>3</v>
      </c>
      <c r="R574" s="29">
        <v>0</v>
      </c>
      <c r="S574" s="29">
        <v>0</v>
      </c>
      <c r="T574" s="29" t="s">
        <v>19507</v>
      </c>
      <c r="U574" s="29">
        <v>6</v>
      </c>
      <c r="V574" s="29">
        <v>1</v>
      </c>
      <c r="W574" s="29">
        <v>6</v>
      </c>
      <c r="X574" s="29">
        <v>3</v>
      </c>
      <c r="Y574" s="29">
        <v>0</v>
      </c>
      <c r="Z574" s="29">
        <v>0</v>
      </c>
      <c r="AA574" s="29" t="s">
        <v>19507</v>
      </c>
      <c r="AB574" s="29">
        <v>1</v>
      </c>
      <c r="AC574" s="29">
        <v>5</v>
      </c>
      <c r="AD574" s="29">
        <v>1</v>
      </c>
      <c r="AE574" s="29">
        <v>5</v>
      </c>
      <c r="AF574" s="29">
        <v>3</v>
      </c>
      <c r="AG574" s="29">
        <v>0</v>
      </c>
      <c r="AH574" s="29">
        <v>0</v>
      </c>
      <c r="AI574" s="29" t="s">
        <v>19507</v>
      </c>
      <c r="AJ574" s="29" t="s">
        <v>8</v>
      </c>
      <c r="AK574" s="29">
        <v>0</v>
      </c>
      <c r="AL574" s="29" t="s">
        <v>2000</v>
      </c>
      <c r="AM574" s="29" t="s">
        <v>9973</v>
      </c>
      <c r="AN574" s="29" t="s">
        <v>9974</v>
      </c>
      <c r="AO574" s="29" t="s">
        <v>9975</v>
      </c>
      <c r="AP574" s="29" t="s">
        <v>9976</v>
      </c>
    </row>
    <row r="575" spans="1:42" s="29" customFormat="1" x14ac:dyDescent="0.25">
      <c r="A575" s="29" t="s">
        <v>9977</v>
      </c>
      <c r="B575" s="29">
        <v>310410928944346</v>
      </c>
      <c r="C575" s="29">
        <v>8.9014103279289401E+19</v>
      </c>
      <c r="D575" s="29">
        <v>353118081565833</v>
      </c>
      <c r="E575" s="29">
        <v>7</v>
      </c>
      <c r="F575" s="29">
        <v>1566</v>
      </c>
      <c r="G575" s="29">
        <v>1566</v>
      </c>
      <c r="H575" s="29" t="s">
        <v>9978</v>
      </c>
      <c r="I575" s="29" t="s">
        <v>9979</v>
      </c>
      <c r="J575" s="29" t="s">
        <v>9980</v>
      </c>
      <c r="K575" s="29" t="s">
        <v>8</v>
      </c>
      <c r="L575" s="29" t="s">
        <v>8</v>
      </c>
      <c r="M575" s="29" t="s">
        <v>19516</v>
      </c>
      <c r="N575" s="29">
        <v>7</v>
      </c>
      <c r="O575" s="29">
        <v>1</v>
      </c>
      <c r="P575" s="29">
        <v>7</v>
      </c>
      <c r="Q575" s="29">
        <v>3</v>
      </c>
      <c r="R575" s="29">
        <v>0</v>
      </c>
      <c r="S575" s="29">
        <v>0</v>
      </c>
      <c r="T575" s="29" t="s">
        <v>19507</v>
      </c>
      <c r="U575" s="29">
        <v>6</v>
      </c>
      <c r="V575" s="29">
        <v>1</v>
      </c>
      <c r="W575" s="29">
        <v>6</v>
      </c>
      <c r="X575" s="29">
        <v>3</v>
      </c>
      <c r="Y575" s="29">
        <v>0</v>
      </c>
      <c r="Z575" s="29">
        <v>0</v>
      </c>
      <c r="AA575" s="29" t="s">
        <v>19507</v>
      </c>
      <c r="AB575" s="29">
        <v>1</v>
      </c>
      <c r="AC575" s="29">
        <v>5</v>
      </c>
      <c r="AD575" s="29">
        <v>1</v>
      </c>
      <c r="AE575" s="29">
        <v>5</v>
      </c>
      <c r="AF575" s="29">
        <v>3</v>
      </c>
      <c r="AG575" s="29">
        <v>0</v>
      </c>
      <c r="AH575" s="29">
        <v>0</v>
      </c>
      <c r="AI575" s="29" t="s">
        <v>19507</v>
      </c>
      <c r="AJ575" s="29" t="s">
        <v>8</v>
      </c>
      <c r="AK575" s="29">
        <v>0</v>
      </c>
      <c r="AL575" s="29" t="s">
        <v>2000</v>
      </c>
      <c r="AM575" s="29" t="s">
        <v>9981</v>
      </c>
      <c r="AN575" s="29" t="s">
        <v>9982</v>
      </c>
      <c r="AO575" s="29" t="s">
        <v>9983</v>
      </c>
      <c r="AP575" s="29" t="s">
        <v>9984</v>
      </c>
    </row>
    <row r="576" spans="1:42" s="29" customFormat="1" x14ac:dyDescent="0.25">
      <c r="A576" s="29" t="s">
        <v>9985</v>
      </c>
      <c r="B576" s="29">
        <v>310410928944346</v>
      </c>
      <c r="C576" s="29">
        <v>8.9014103279289401E+19</v>
      </c>
      <c r="D576" s="29">
        <v>353118081565833</v>
      </c>
      <c r="E576" s="29">
        <v>2</v>
      </c>
      <c r="F576" s="29">
        <v>1574</v>
      </c>
      <c r="G576" s="29">
        <v>1574</v>
      </c>
      <c r="H576" s="29" t="s">
        <v>9986</v>
      </c>
      <c r="I576" s="29" t="s">
        <v>9987</v>
      </c>
      <c r="J576" s="29" t="s">
        <v>9988</v>
      </c>
      <c r="K576" s="29" t="s">
        <v>19927</v>
      </c>
      <c r="L576" s="29" t="s">
        <v>8</v>
      </c>
      <c r="M576" s="29" t="s">
        <v>8</v>
      </c>
      <c r="N576" s="29">
        <v>7</v>
      </c>
      <c r="O576" s="29">
        <v>10</v>
      </c>
      <c r="P576" s="29">
        <v>70</v>
      </c>
      <c r="Q576" s="29">
        <v>3</v>
      </c>
      <c r="R576" s="29">
        <v>49</v>
      </c>
      <c r="S576" s="29">
        <v>39</v>
      </c>
      <c r="T576" s="29" t="s">
        <v>19562</v>
      </c>
      <c r="U576" s="29">
        <v>7</v>
      </c>
      <c r="V576" s="29">
        <v>1</v>
      </c>
      <c r="W576" s="29">
        <v>7</v>
      </c>
      <c r="X576" s="29">
        <v>3</v>
      </c>
      <c r="Y576" s="29">
        <v>44</v>
      </c>
      <c r="Z576" s="29">
        <v>11</v>
      </c>
      <c r="AA576" s="29" t="s">
        <v>19928</v>
      </c>
      <c r="AB576" s="29">
        <v>1</v>
      </c>
      <c r="AC576" s="29">
        <v>6</v>
      </c>
      <c r="AD576" s="29">
        <v>1</v>
      </c>
      <c r="AE576" s="29">
        <v>6</v>
      </c>
      <c r="AF576" s="29">
        <v>3</v>
      </c>
      <c r="AG576" s="29">
        <v>14</v>
      </c>
      <c r="AH576" s="29">
        <v>1</v>
      </c>
      <c r="AI576" s="29" t="s">
        <v>19700</v>
      </c>
      <c r="AJ576" s="29" t="s">
        <v>8</v>
      </c>
      <c r="AK576" s="29">
        <v>0</v>
      </c>
      <c r="AL576" s="29" t="s">
        <v>2000</v>
      </c>
      <c r="AM576" s="29" t="s">
        <v>9989</v>
      </c>
      <c r="AN576" s="29" t="s">
        <v>9990</v>
      </c>
      <c r="AO576" s="29" t="s">
        <v>9991</v>
      </c>
      <c r="AP576" s="29" t="s">
        <v>9992</v>
      </c>
    </row>
    <row r="577" spans="1:42" s="29" customFormat="1" x14ac:dyDescent="0.25">
      <c r="A577" s="29" t="s">
        <v>9993</v>
      </c>
      <c r="B577" s="29">
        <v>310410928944346</v>
      </c>
      <c r="C577" s="29">
        <v>8.9014103279289401E+19</v>
      </c>
      <c r="D577" s="29">
        <v>353118081565833</v>
      </c>
      <c r="E577" s="29">
        <v>2</v>
      </c>
      <c r="F577" s="29">
        <v>1573</v>
      </c>
      <c r="G577" s="29">
        <v>1573</v>
      </c>
      <c r="H577" s="29" t="s">
        <v>9994</v>
      </c>
      <c r="I577" s="29" t="s">
        <v>9995</v>
      </c>
      <c r="J577" s="29" t="s">
        <v>9996</v>
      </c>
      <c r="K577" s="29" t="s">
        <v>19929</v>
      </c>
      <c r="L577" s="29" t="s">
        <v>8</v>
      </c>
      <c r="M577" s="29" t="s">
        <v>8</v>
      </c>
      <c r="N577" s="29">
        <v>7</v>
      </c>
      <c r="O577" s="29">
        <v>10</v>
      </c>
      <c r="P577" s="29">
        <v>70</v>
      </c>
      <c r="Q577" s="29">
        <v>3</v>
      </c>
      <c r="R577" s="29">
        <v>29</v>
      </c>
      <c r="S577" s="29">
        <v>2</v>
      </c>
      <c r="T577" s="29" t="s">
        <v>19930</v>
      </c>
      <c r="U577" s="29">
        <v>7</v>
      </c>
      <c r="V577" s="29">
        <v>1</v>
      </c>
      <c r="W577" s="29">
        <v>7</v>
      </c>
      <c r="X577" s="29">
        <v>3</v>
      </c>
      <c r="Y577" s="29">
        <v>5</v>
      </c>
      <c r="Z577" s="29">
        <v>1</v>
      </c>
      <c r="AA577" s="29" t="s">
        <v>19515</v>
      </c>
      <c r="AB577" s="29">
        <v>1</v>
      </c>
      <c r="AC577" s="29">
        <v>6</v>
      </c>
      <c r="AD577" s="29">
        <v>1</v>
      </c>
      <c r="AE577" s="29">
        <v>6</v>
      </c>
      <c r="AF577" s="29">
        <v>3</v>
      </c>
      <c r="AG577" s="29">
        <v>0</v>
      </c>
      <c r="AH577" s="29">
        <v>0</v>
      </c>
      <c r="AI577" s="29" t="s">
        <v>19507</v>
      </c>
      <c r="AJ577" s="29" t="s">
        <v>8</v>
      </c>
      <c r="AK577" s="29">
        <v>0</v>
      </c>
      <c r="AL577" s="29" t="s">
        <v>2000</v>
      </c>
      <c r="AM577" s="29" t="s">
        <v>9997</v>
      </c>
      <c r="AN577" s="29" t="s">
        <v>9998</v>
      </c>
      <c r="AO577" s="29" t="s">
        <v>9999</v>
      </c>
      <c r="AP577" s="29" t="s">
        <v>10000</v>
      </c>
    </row>
    <row r="578" spans="1:42" s="29" customFormat="1" x14ac:dyDescent="0.25">
      <c r="A578" s="29" t="s">
        <v>10001</v>
      </c>
      <c r="B578" s="29">
        <v>310410928944346</v>
      </c>
      <c r="C578" s="29">
        <v>8.9014103279289401E+19</v>
      </c>
      <c r="D578" s="29">
        <v>353118081565833</v>
      </c>
      <c r="E578" s="29">
        <v>4</v>
      </c>
      <c r="F578" s="29">
        <v>1570</v>
      </c>
      <c r="G578" s="29">
        <v>1570</v>
      </c>
      <c r="H578" s="29" t="s">
        <v>10002</v>
      </c>
      <c r="I578" s="29" t="s">
        <v>10003</v>
      </c>
      <c r="J578" s="29" t="s">
        <v>10004</v>
      </c>
      <c r="K578" s="29" t="s">
        <v>8</v>
      </c>
      <c r="L578" s="29" t="s">
        <v>8</v>
      </c>
      <c r="M578" s="29" t="s">
        <v>8</v>
      </c>
      <c r="N578" s="29">
        <v>7</v>
      </c>
      <c r="O578" s="29">
        <v>1</v>
      </c>
      <c r="P578" s="29">
        <v>7</v>
      </c>
      <c r="Q578" s="29">
        <v>3</v>
      </c>
      <c r="R578" s="29">
        <v>49</v>
      </c>
      <c r="S578" s="29">
        <v>38</v>
      </c>
      <c r="T578" s="29" t="s">
        <v>19682</v>
      </c>
      <c r="U578" s="29">
        <v>6</v>
      </c>
      <c r="V578" s="29">
        <v>1</v>
      </c>
      <c r="W578" s="29">
        <v>6</v>
      </c>
      <c r="X578" s="29">
        <v>3</v>
      </c>
      <c r="Y578" s="29">
        <v>21</v>
      </c>
      <c r="Z578" s="29">
        <v>4</v>
      </c>
      <c r="AA578" s="29" t="s">
        <v>19931</v>
      </c>
      <c r="AB578" s="29">
        <v>1</v>
      </c>
      <c r="AC578" s="29">
        <v>5</v>
      </c>
      <c r="AD578" s="29">
        <v>1</v>
      </c>
      <c r="AE578" s="29">
        <v>5</v>
      </c>
      <c r="AF578" s="29">
        <v>3</v>
      </c>
      <c r="AG578" s="29">
        <v>2</v>
      </c>
      <c r="AH578" s="29">
        <v>0</v>
      </c>
      <c r="AI578" s="29" t="s">
        <v>19527</v>
      </c>
      <c r="AJ578" s="29" t="s">
        <v>8</v>
      </c>
      <c r="AK578" s="29">
        <v>0</v>
      </c>
      <c r="AL578" s="29" t="s">
        <v>2000</v>
      </c>
      <c r="AM578" s="29" t="s">
        <v>10005</v>
      </c>
      <c r="AN578" s="29" t="s">
        <v>10006</v>
      </c>
      <c r="AO578" s="29" t="s">
        <v>10007</v>
      </c>
      <c r="AP578" s="29" t="s">
        <v>10008</v>
      </c>
    </row>
    <row r="579" spans="1:42" s="29" customFormat="1" x14ac:dyDescent="0.25">
      <c r="A579" s="29" t="s">
        <v>10009</v>
      </c>
      <c r="B579" s="29">
        <v>310410928944346</v>
      </c>
      <c r="C579" s="29">
        <v>8.9014103279289401E+19</v>
      </c>
      <c r="D579" s="29">
        <v>353118081565833</v>
      </c>
      <c r="E579" s="29">
        <v>4</v>
      </c>
      <c r="F579" s="29">
        <v>1569</v>
      </c>
      <c r="G579" s="29">
        <v>1569</v>
      </c>
      <c r="H579" s="29" t="s">
        <v>10010</v>
      </c>
      <c r="I579" s="29" t="s">
        <v>10011</v>
      </c>
      <c r="J579" s="29" t="s">
        <v>10012</v>
      </c>
      <c r="K579" s="29" t="s">
        <v>8</v>
      </c>
      <c r="L579" s="29" t="s">
        <v>8</v>
      </c>
      <c r="M579" s="29" t="s">
        <v>8</v>
      </c>
      <c r="N579" s="29">
        <v>7</v>
      </c>
      <c r="O579" s="29">
        <v>1</v>
      </c>
      <c r="P579" s="29">
        <v>7</v>
      </c>
      <c r="Q579" s="29">
        <v>3</v>
      </c>
      <c r="R579" s="29">
        <v>49</v>
      </c>
      <c r="S579" s="29">
        <v>18</v>
      </c>
      <c r="T579" s="29" t="s">
        <v>19719</v>
      </c>
      <c r="U579" s="29">
        <v>6</v>
      </c>
      <c r="V579" s="29">
        <v>1</v>
      </c>
      <c r="W579" s="29">
        <v>6</v>
      </c>
      <c r="X579" s="29">
        <v>3</v>
      </c>
      <c r="Y579" s="29">
        <v>44</v>
      </c>
      <c r="Z579" s="29">
        <v>10</v>
      </c>
      <c r="AA579" s="29" t="s">
        <v>19932</v>
      </c>
      <c r="AB579" s="29">
        <v>1</v>
      </c>
      <c r="AC579" s="29">
        <v>5</v>
      </c>
      <c r="AD579" s="29">
        <v>1</v>
      </c>
      <c r="AE579" s="29">
        <v>5</v>
      </c>
      <c r="AF579" s="29">
        <v>3</v>
      </c>
      <c r="AG579" s="29">
        <v>8</v>
      </c>
      <c r="AH579" s="29">
        <v>0</v>
      </c>
      <c r="AI579" s="29" t="s">
        <v>19570</v>
      </c>
      <c r="AJ579" s="29" t="s">
        <v>8</v>
      </c>
      <c r="AK579" s="29">
        <v>0</v>
      </c>
      <c r="AL579" s="29" t="s">
        <v>2000</v>
      </c>
      <c r="AM579" s="29" t="s">
        <v>10013</v>
      </c>
      <c r="AN579" s="29" t="s">
        <v>10014</v>
      </c>
      <c r="AO579" s="29" t="s">
        <v>10015</v>
      </c>
      <c r="AP579" s="29" t="s">
        <v>10016</v>
      </c>
    </row>
    <row r="580" spans="1:42" s="29" customFormat="1" x14ac:dyDescent="0.25">
      <c r="A580" s="29" t="s">
        <v>10017</v>
      </c>
      <c r="B580" s="29">
        <v>310410928944346</v>
      </c>
      <c r="C580" s="29">
        <v>8.9014103279289401E+19</v>
      </c>
      <c r="D580" s="29">
        <v>353118081565833</v>
      </c>
      <c r="E580" s="29">
        <v>4</v>
      </c>
      <c r="F580" s="29">
        <v>1571</v>
      </c>
      <c r="G580" s="29">
        <v>1571</v>
      </c>
      <c r="H580" s="29" t="s">
        <v>10018</v>
      </c>
      <c r="I580" s="29" t="s">
        <v>10019</v>
      </c>
      <c r="J580" s="29" t="s">
        <v>10020</v>
      </c>
      <c r="K580" s="29" t="s">
        <v>8</v>
      </c>
      <c r="L580" s="29" t="s">
        <v>8</v>
      </c>
      <c r="M580" s="29" t="s">
        <v>8</v>
      </c>
      <c r="N580" s="29">
        <v>7</v>
      </c>
      <c r="O580" s="29">
        <v>1</v>
      </c>
      <c r="P580" s="29">
        <v>7</v>
      </c>
      <c r="Q580" s="29">
        <v>3</v>
      </c>
      <c r="R580" s="29">
        <v>49</v>
      </c>
      <c r="S580" s="29">
        <v>36</v>
      </c>
      <c r="T580" s="29" t="s">
        <v>19601</v>
      </c>
      <c r="U580" s="29">
        <v>6</v>
      </c>
      <c r="V580" s="29">
        <v>1</v>
      </c>
      <c r="W580" s="29">
        <v>6</v>
      </c>
      <c r="X580" s="29">
        <v>3</v>
      </c>
      <c r="Y580" s="29">
        <v>39</v>
      </c>
      <c r="Z580" s="29">
        <v>10</v>
      </c>
      <c r="AA580" s="29" t="s">
        <v>19933</v>
      </c>
      <c r="AB580" s="29">
        <v>1</v>
      </c>
      <c r="AC580" s="29">
        <v>5</v>
      </c>
      <c r="AD580" s="29">
        <v>1</v>
      </c>
      <c r="AE580" s="29">
        <v>5</v>
      </c>
      <c r="AF580" s="29">
        <v>3</v>
      </c>
      <c r="AG580" s="29">
        <v>16</v>
      </c>
      <c r="AH580" s="29">
        <v>0</v>
      </c>
      <c r="AI580" s="29" t="s">
        <v>19699</v>
      </c>
      <c r="AJ580" s="29" t="s">
        <v>8</v>
      </c>
      <c r="AK580" s="29">
        <v>0</v>
      </c>
      <c r="AL580" s="29" t="s">
        <v>2000</v>
      </c>
      <c r="AM580" s="29" t="s">
        <v>10021</v>
      </c>
      <c r="AN580" s="29" t="s">
        <v>10022</v>
      </c>
      <c r="AO580" s="29" t="s">
        <v>10023</v>
      </c>
      <c r="AP580" s="29" t="s">
        <v>10024</v>
      </c>
    </row>
    <row r="581" spans="1:42" s="29" customFormat="1" x14ac:dyDescent="0.25">
      <c r="A581" s="29" t="s">
        <v>10025</v>
      </c>
      <c r="B581" s="29">
        <v>310410928944346</v>
      </c>
      <c r="C581" s="29">
        <v>8.9014103279289401E+19</v>
      </c>
      <c r="D581" s="29">
        <v>353118081565833</v>
      </c>
      <c r="E581" s="29">
        <v>4</v>
      </c>
      <c r="F581" s="29">
        <v>1572</v>
      </c>
      <c r="G581" s="29">
        <v>1572</v>
      </c>
      <c r="H581" s="29" t="s">
        <v>10026</v>
      </c>
      <c r="I581" s="29" t="s">
        <v>10027</v>
      </c>
      <c r="J581" s="29" t="s">
        <v>10028</v>
      </c>
      <c r="K581" s="29" t="s">
        <v>8</v>
      </c>
      <c r="L581" s="29" t="s">
        <v>8</v>
      </c>
      <c r="M581" s="29" t="s">
        <v>8</v>
      </c>
      <c r="N581" s="29">
        <v>7</v>
      </c>
      <c r="O581" s="29">
        <v>1</v>
      </c>
      <c r="P581" s="29">
        <v>7</v>
      </c>
      <c r="Q581" s="29">
        <v>3</v>
      </c>
      <c r="R581" s="29">
        <v>42</v>
      </c>
      <c r="S581" s="29">
        <v>10</v>
      </c>
      <c r="T581" s="29" t="s">
        <v>19814</v>
      </c>
      <c r="U581" s="29">
        <v>6</v>
      </c>
      <c r="V581" s="29">
        <v>1</v>
      </c>
      <c r="W581" s="29">
        <v>6</v>
      </c>
      <c r="X581" s="29">
        <v>3</v>
      </c>
      <c r="Y581" s="29">
        <v>14</v>
      </c>
      <c r="Z581" s="29">
        <v>0</v>
      </c>
      <c r="AA581" s="29" t="s">
        <v>19658</v>
      </c>
      <c r="AB581" s="29">
        <v>1</v>
      </c>
      <c r="AC581" s="29">
        <v>5</v>
      </c>
      <c r="AD581" s="29">
        <v>1</v>
      </c>
      <c r="AE581" s="29">
        <v>5</v>
      </c>
      <c r="AF581" s="29">
        <v>3</v>
      </c>
      <c r="AG581" s="29">
        <v>0</v>
      </c>
      <c r="AH581" s="29">
        <v>0</v>
      </c>
      <c r="AI581" s="29" t="s">
        <v>19507</v>
      </c>
      <c r="AJ581" s="29" t="s">
        <v>8</v>
      </c>
      <c r="AK581" s="29">
        <v>0</v>
      </c>
      <c r="AL581" s="29" t="s">
        <v>2000</v>
      </c>
      <c r="AM581" s="29" t="s">
        <v>10029</v>
      </c>
      <c r="AN581" s="29" t="s">
        <v>10030</v>
      </c>
      <c r="AO581" s="29" t="s">
        <v>10031</v>
      </c>
      <c r="AP581" s="29" t="s">
        <v>10032</v>
      </c>
    </row>
    <row r="582" spans="1:42" s="29" customFormat="1" x14ac:dyDescent="0.25">
      <c r="A582" s="29" t="s">
        <v>10033</v>
      </c>
      <c r="B582" s="29">
        <v>310410928944346</v>
      </c>
      <c r="C582" s="29">
        <v>8.9014103279289401E+19</v>
      </c>
      <c r="D582" s="29">
        <v>353118081565833</v>
      </c>
      <c r="E582" s="29">
        <v>9</v>
      </c>
      <c r="F582" s="29">
        <v>1579</v>
      </c>
      <c r="G582" s="29">
        <v>1579</v>
      </c>
      <c r="H582" s="29" t="s">
        <v>10034</v>
      </c>
      <c r="I582" s="29" t="s">
        <v>10035</v>
      </c>
      <c r="J582" s="29" t="s">
        <v>10036</v>
      </c>
      <c r="K582" s="29" t="s">
        <v>8</v>
      </c>
      <c r="L582" s="29" t="s">
        <v>8</v>
      </c>
      <c r="M582" s="29" t="s">
        <v>8</v>
      </c>
      <c r="N582" s="29">
        <v>7</v>
      </c>
      <c r="O582" s="29">
        <v>100</v>
      </c>
      <c r="P582" s="29">
        <v>700</v>
      </c>
      <c r="Q582" s="29">
        <v>3</v>
      </c>
      <c r="R582" s="29">
        <v>2</v>
      </c>
      <c r="S582" s="29">
        <v>0</v>
      </c>
      <c r="T582" s="29" t="s">
        <v>19527</v>
      </c>
      <c r="U582" s="29">
        <v>7</v>
      </c>
      <c r="V582" s="29">
        <v>10</v>
      </c>
      <c r="W582" s="29">
        <v>70</v>
      </c>
      <c r="X582" s="29">
        <v>3</v>
      </c>
      <c r="Y582" s="29">
        <v>0</v>
      </c>
      <c r="Z582" s="29">
        <v>0</v>
      </c>
      <c r="AA582" s="29" t="s">
        <v>19507</v>
      </c>
      <c r="AB582" s="29">
        <v>0</v>
      </c>
      <c r="AC582" s="29" t="s">
        <v>8</v>
      </c>
      <c r="AD582" s="29" t="s">
        <v>8</v>
      </c>
      <c r="AE582" s="29" t="s">
        <v>8</v>
      </c>
      <c r="AF582" s="29" t="s">
        <v>8</v>
      </c>
      <c r="AG582" s="29" t="s">
        <v>8</v>
      </c>
      <c r="AH582" s="29" t="s">
        <v>8</v>
      </c>
      <c r="AI582" s="29" t="s">
        <v>8</v>
      </c>
      <c r="AJ582" s="29" t="s">
        <v>8</v>
      </c>
      <c r="AK582" s="29">
        <v>0</v>
      </c>
      <c r="AL582" s="29" t="s">
        <v>2000</v>
      </c>
      <c r="AM582" s="29" t="s">
        <v>10037</v>
      </c>
      <c r="AN582" s="29" t="s">
        <v>10038</v>
      </c>
      <c r="AO582" s="41" t="s">
        <v>10039</v>
      </c>
      <c r="AP582" s="29" t="s">
        <v>10040</v>
      </c>
    </row>
    <row r="583" spans="1:42" s="29" customFormat="1" x14ac:dyDescent="0.25">
      <c r="A583" s="29" t="s">
        <v>10041</v>
      </c>
      <c r="B583" s="29">
        <v>310410928944346</v>
      </c>
      <c r="C583" s="29">
        <v>8.9014103279289401E+19</v>
      </c>
      <c r="D583" s="29">
        <v>353118081565833</v>
      </c>
      <c r="E583" s="29">
        <v>9</v>
      </c>
      <c r="F583" s="29">
        <v>1580</v>
      </c>
      <c r="G583" s="29">
        <v>1580</v>
      </c>
      <c r="H583" s="29" t="s">
        <v>10042</v>
      </c>
      <c r="I583" s="29" t="s">
        <v>10043</v>
      </c>
      <c r="J583" s="29" t="s">
        <v>10044</v>
      </c>
      <c r="K583" s="29" t="s">
        <v>8</v>
      </c>
      <c r="L583" s="29" t="s">
        <v>8</v>
      </c>
      <c r="M583" s="29" t="s">
        <v>8</v>
      </c>
      <c r="N583" s="29">
        <v>7</v>
      </c>
      <c r="O583" s="29">
        <v>100</v>
      </c>
      <c r="P583" s="29">
        <v>700</v>
      </c>
      <c r="Q583" s="29">
        <v>3</v>
      </c>
      <c r="R583" s="29">
        <v>0</v>
      </c>
      <c r="S583" s="29">
        <v>0</v>
      </c>
      <c r="T583" s="29" t="s">
        <v>19507</v>
      </c>
      <c r="U583" s="29">
        <v>7</v>
      </c>
      <c r="V583" s="29">
        <v>10</v>
      </c>
      <c r="W583" s="29">
        <v>70</v>
      </c>
      <c r="X583" s="29">
        <v>3</v>
      </c>
      <c r="Y583" s="29">
        <v>0</v>
      </c>
      <c r="Z583" s="29">
        <v>0</v>
      </c>
      <c r="AA583" s="29" t="s">
        <v>19507</v>
      </c>
      <c r="AB583" s="29">
        <v>0</v>
      </c>
      <c r="AC583" s="29" t="s">
        <v>8</v>
      </c>
      <c r="AD583" s="29" t="s">
        <v>8</v>
      </c>
      <c r="AE583" s="29" t="s">
        <v>8</v>
      </c>
      <c r="AF583" s="29" t="s">
        <v>8</v>
      </c>
      <c r="AG583" s="29" t="s">
        <v>8</v>
      </c>
      <c r="AH583" s="29" t="s">
        <v>8</v>
      </c>
      <c r="AI583" s="29" t="s">
        <v>8</v>
      </c>
      <c r="AJ583" s="29" t="s">
        <v>8</v>
      </c>
      <c r="AK583" s="29">
        <v>0</v>
      </c>
      <c r="AL583" s="29" t="s">
        <v>2000</v>
      </c>
      <c r="AM583" s="29" t="s">
        <v>10045</v>
      </c>
      <c r="AN583" s="29" t="s">
        <v>10046</v>
      </c>
      <c r="AO583" s="29" t="s">
        <v>10047</v>
      </c>
      <c r="AP583" s="29" t="s">
        <v>10048</v>
      </c>
    </row>
    <row r="584" spans="1:42" s="29" customFormat="1" x14ac:dyDescent="0.25">
      <c r="A584" s="29" t="s">
        <v>10049</v>
      </c>
      <c r="B584" s="29">
        <v>310410928944346</v>
      </c>
      <c r="C584" s="29">
        <v>8.9014103279289401E+19</v>
      </c>
      <c r="D584" s="29">
        <v>353118081565833</v>
      </c>
      <c r="E584" s="29">
        <v>3</v>
      </c>
      <c r="F584" s="29">
        <v>1586</v>
      </c>
      <c r="G584" s="29">
        <v>1586</v>
      </c>
      <c r="H584" s="29" t="s">
        <v>10050</v>
      </c>
      <c r="I584" s="29" t="s">
        <v>10051</v>
      </c>
      <c r="J584" s="29" t="s">
        <v>10052</v>
      </c>
      <c r="K584" s="29" t="s">
        <v>8</v>
      </c>
      <c r="L584" s="29" t="s">
        <v>8</v>
      </c>
      <c r="M584" s="29" t="s">
        <v>8</v>
      </c>
      <c r="N584" s="29">
        <v>7</v>
      </c>
      <c r="O584" s="29">
        <v>100</v>
      </c>
      <c r="P584" s="29">
        <v>700</v>
      </c>
      <c r="Q584" s="29">
        <v>3</v>
      </c>
      <c r="R584" s="29">
        <v>0</v>
      </c>
      <c r="S584" s="29">
        <v>0</v>
      </c>
      <c r="T584" s="29" t="s">
        <v>19507</v>
      </c>
      <c r="U584" s="29">
        <v>7</v>
      </c>
      <c r="V584" s="29">
        <v>10</v>
      </c>
      <c r="W584" s="29">
        <v>70</v>
      </c>
      <c r="X584" s="29">
        <v>3</v>
      </c>
      <c r="Y584" s="29">
        <v>0</v>
      </c>
      <c r="Z584" s="29">
        <v>0</v>
      </c>
      <c r="AA584" s="29" t="s">
        <v>19507</v>
      </c>
      <c r="AB584" s="29">
        <v>0</v>
      </c>
      <c r="AC584" s="29" t="s">
        <v>8</v>
      </c>
      <c r="AD584" s="29" t="s">
        <v>8</v>
      </c>
      <c r="AE584" s="29" t="s">
        <v>8</v>
      </c>
      <c r="AF584" s="29" t="s">
        <v>8</v>
      </c>
      <c r="AG584" s="29" t="s">
        <v>8</v>
      </c>
      <c r="AH584" s="29" t="s">
        <v>8</v>
      </c>
      <c r="AI584" s="29" t="s">
        <v>8</v>
      </c>
      <c r="AJ584" s="29" t="s">
        <v>8</v>
      </c>
      <c r="AK584" s="29">
        <v>0</v>
      </c>
      <c r="AL584" s="29" t="s">
        <v>2000</v>
      </c>
      <c r="AM584" s="29" t="s">
        <v>10053</v>
      </c>
      <c r="AN584" s="29" t="s">
        <v>10054</v>
      </c>
      <c r="AO584" s="29" t="s">
        <v>10055</v>
      </c>
      <c r="AP584" s="29" t="s">
        <v>10056</v>
      </c>
    </row>
    <row r="585" spans="1:42" s="29" customFormat="1" x14ac:dyDescent="0.25">
      <c r="A585" s="29" t="s">
        <v>10057</v>
      </c>
      <c r="B585" s="29">
        <v>310410928944346</v>
      </c>
      <c r="C585" s="29">
        <v>8.9014103279289401E+19</v>
      </c>
      <c r="D585" s="29">
        <v>353118081565833</v>
      </c>
      <c r="E585" s="29">
        <v>3</v>
      </c>
      <c r="F585" s="29">
        <v>1585</v>
      </c>
      <c r="G585" s="29">
        <v>1585</v>
      </c>
      <c r="H585" s="29" t="s">
        <v>10058</v>
      </c>
      <c r="I585" s="29" t="s">
        <v>10059</v>
      </c>
      <c r="J585" s="29" t="s">
        <v>10060</v>
      </c>
      <c r="K585" s="29" t="s">
        <v>8</v>
      </c>
      <c r="L585" s="29" t="s">
        <v>8</v>
      </c>
      <c r="M585" s="29" t="s">
        <v>8</v>
      </c>
      <c r="N585" s="29">
        <v>7</v>
      </c>
      <c r="O585" s="29">
        <v>100</v>
      </c>
      <c r="P585" s="29">
        <v>700</v>
      </c>
      <c r="Q585" s="29">
        <v>3</v>
      </c>
      <c r="R585" s="29">
        <v>0</v>
      </c>
      <c r="S585" s="29">
        <v>0</v>
      </c>
      <c r="T585" s="29" t="s">
        <v>19507</v>
      </c>
      <c r="U585" s="29">
        <v>7</v>
      </c>
      <c r="V585" s="29">
        <v>10</v>
      </c>
      <c r="W585" s="29">
        <v>70</v>
      </c>
      <c r="X585" s="29">
        <v>3</v>
      </c>
      <c r="Y585" s="29">
        <v>0</v>
      </c>
      <c r="Z585" s="29">
        <v>0</v>
      </c>
      <c r="AA585" s="29" t="s">
        <v>19507</v>
      </c>
      <c r="AB585" s="29">
        <v>0</v>
      </c>
      <c r="AC585" s="29" t="s">
        <v>8</v>
      </c>
      <c r="AD585" s="29" t="s">
        <v>8</v>
      </c>
      <c r="AE585" s="29" t="s">
        <v>8</v>
      </c>
      <c r="AF585" s="29" t="s">
        <v>8</v>
      </c>
      <c r="AG585" s="29" t="s">
        <v>8</v>
      </c>
      <c r="AH585" s="29" t="s">
        <v>8</v>
      </c>
      <c r="AI585" s="29" t="s">
        <v>8</v>
      </c>
      <c r="AJ585" s="29" t="s">
        <v>8</v>
      </c>
      <c r="AK585" s="29">
        <v>0</v>
      </c>
      <c r="AL585" s="29" t="s">
        <v>2000</v>
      </c>
      <c r="AM585" s="29" t="s">
        <v>10061</v>
      </c>
      <c r="AN585" s="29" t="s">
        <v>10062</v>
      </c>
      <c r="AO585" s="29" t="s">
        <v>10063</v>
      </c>
      <c r="AP585" s="29" t="s">
        <v>10064</v>
      </c>
    </row>
    <row r="586" spans="1:42" s="29" customFormat="1" x14ac:dyDescent="0.25">
      <c r="A586" s="29" t="s">
        <v>10065</v>
      </c>
      <c r="B586" s="29">
        <v>310410928944346</v>
      </c>
      <c r="C586" s="29">
        <v>8.9014103279289401E+19</v>
      </c>
      <c r="D586" s="29">
        <v>353118081565833</v>
      </c>
      <c r="E586" s="29">
        <v>3</v>
      </c>
      <c r="F586" s="29">
        <v>1584</v>
      </c>
      <c r="G586" s="29">
        <v>1584</v>
      </c>
      <c r="H586" s="29" t="s">
        <v>10066</v>
      </c>
      <c r="I586" s="29" t="s">
        <v>10067</v>
      </c>
      <c r="J586" s="29" t="s">
        <v>10068</v>
      </c>
      <c r="K586" s="29" t="s">
        <v>8</v>
      </c>
      <c r="L586" s="29" t="s">
        <v>8</v>
      </c>
      <c r="M586" s="29" t="s">
        <v>8</v>
      </c>
      <c r="N586" s="29">
        <v>7</v>
      </c>
      <c r="O586" s="29">
        <v>100</v>
      </c>
      <c r="P586" s="29">
        <v>700</v>
      </c>
      <c r="Q586" s="29">
        <v>3</v>
      </c>
      <c r="R586" s="29">
        <v>0</v>
      </c>
      <c r="S586" s="29">
        <v>0</v>
      </c>
      <c r="T586" s="29" t="s">
        <v>19507</v>
      </c>
      <c r="U586" s="29">
        <v>7</v>
      </c>
      <c r="V586" s="29">
        <v>10</v>
      </c>
      <c r="W586" s="29">
        <v>70</v>
      </c>
      <c r="X586" s="29">
        <v>3</v>
      </c>
      <c r="Y586" s="29">
        <v>0</v>
      </c>
      <c r="Z586" s="29">
        <v>0</v>
      </c>
      <c r="AA586" s="29" t="s">
        <v>19507</v>
      </c>
      <c r="AB586" s="29">
        <v>0</v>
      </c>
      <c r="AC586" s="29" t="s">
        <v>8</v>
      </c>
      <c r="AD586" s="29" t="s">
        <v>8</v>
      </c>
      <c r="AE586" s="29" t="s">
        <v>8</v>
      </c>
      <c r="AF586" s="29" t="s">
        <v>8</v>
      </c>
      <c r="AG586" s="29" t="s">
        <v>8</v>
      </c>
      <c r="AH586" s="29" t="s">
        <v>8</v>
      </c>
      <c r="AI586" s="29" t="s">
        <v>8</v>
      </c>
      <c r="AJ586" s="29" t="s">
        <v>8</v>
      </c>
      <c r="AK586" s="29">
        <v>0</v>
      </c>
      <c r="AL586" s="29" t="s">
        <v>2000</v>
      </c>
      <c r="AM586" s="29" t="s">
        <v>10069</v>
      </c>
      <c r="AN586" s="29" t="s">
        <v>10070</v>
      </c>
      <c r="AO586" s="29" t="s">
        <v>10071</v>
      </c>
      <c r="AP586" s="29" t="s">
        <v>10072</v>
      </c>
    </row>
    <row r="587" spans="1:42" s="29" customFormat="1" x14ac:dyDescent="0.25">
      <c r="A587" s="29" t="s">
        <v>10073</v>
      </c>
      <c r="B587" s="29">
        <v>310410928944346</v>
      </c>
      <c r="C587" s="29">
        <v>8.9014103279289401E+19</v>
      </c>
      <c r="D587" s="29">
        <v>353118081565833</v>
      </c>
      <c r="E587" s="29">
        <v>8</v>
      </c>
      <c r="F587" s="29">
        <v>1588</v>
      </c>
      <c r="G587" s="29">
        <v>1588</v>
      </c>
      <c r="H587" s="29" t="s">
        <v>10074</v>
      </c>
      <c r="I587" s="29" t="s">
        <v>10075</v>
      </c>
      <c r="J587" s="29" t="s">
        <v>10076</v>
      </c>
      <c r="K587" s="29" t="s">
        <v>8</v>
      </c>
      <c r="L587" s="29" t="s">
        <v>8</v>
      </c>
      <c r="M587" s="29" t="s">
        <v>8</v>
      </c>
      <c r="N587" s="29">
        <v>7</v>
      </c>
      <c r="O587" s="29">
        <v>100</v>
      </c>
      <c r="P587" s="29">
        <v>700</v>
      </c>
      <c r="Q587" s="29">
        <v>3</v>
      </c>
      <c r="R587" s="29">
        <v>0</v>
      </c>
      <c r="S587" s="29">
        <v>0</v>
      </c>
      <c r="T587" s="29" t="s">
        <v>19507</v>
      </c>
      <c r="U587" s="29">
        <v>7</v>
      </c>
      <c r="V587" s="29">
        <v>10</v>
      </c>
      <c r="W587" s="29">
        <v>70</v>
      </c>
      <c r="X587" s="29">
        <v>3</v>
      </c>
      <c r="Y587" s="29">
        <v>0</v>
      </c>
      <c r="Z587" s="29">
        <v>0</v>
      </c>
      <c r="AA587" s="29" t="s">
        <v>19507</v>
      </c>
      <c r="AB587" s="29">
        <v>0</v>
      </c>
      <c r="AC587" s="29" t="s">
        <v>8</v>
      </c>
      <c r="AD587" s="29" t="s">
        <v>8</v>
      </c>
      <c r="AE587" s="29" t="s">
        <v>8</v>
      </c>
      <c r="AF587" s="29" t="s">
        <v>8</v>
      </c>
      <c r="AG587" s="29" t="s">
        <v>8</v>
      </c>
      <c r="AH587" s="29" t="s">
        <v>8</v>
      </c>
      <c r="AI587" s="29" t="s">
        <v>8</v>
      </c>
      <c r="AJ587" s="29" t="s">
        <v>8</v>
      </c>
      <c r="AK587" s="29">
        <v>0</v>
      </c>
      <c r="AL587" s="29" t="s">
        <v>2000</v>
      </c>
      <c r="AM587" s="29" t="s">
        <v>10077</v>
      </c>
      <c r="AN587" s="29" t="s">
        <v>10078</v>
      </c>
      <c r="AO587" s="29" t="s">
        <v>10079</v>
      </c>
      <c r="AP587" s="29" t="s">
        <v>10080</v>
      </c>
    </row>
    <row r="588" spans="1:42" s="29" customFormat="1" x14ac:dyDescent="0.25">
      <c r="A588" s="29" t="s">
        <v>10081</v>
      </c>
      <c r="B588" s="29">
        <v>310410928944346</v>
      </c>
      <c r="C588" s="29">
        <v>8.9014103279289401E+19</v>
      </c>
      <c r="D588" s="29">
        <v>353118081565833</v>
      </c>
      <c r="E588" s="29">
        <v>8</v>
      </c>
      <c r="F588" s="29">
        <v>1587</v>
      </c>
      <c r="G588" s="29">
        <v>1587</v>
      </c>
      <c r="H588" s="29" t="s">
        <v>10082</v>
      </c>
      <c r="I588" s="29" t="s">
        <v>10083</v>
      </c>
      <c r="J588" s="29" t="s">
        <v>10084</v>
      </c>
      <c r="K588" s="29" t="s">
        <v>8</v>
      </c>
      <c r="L588" s="29" t="s">
        <v>8</v>
      </c>
      <c r="M588" s="29" t="s">
        <v>8</v>
      </c>
      <c r="N588" s="29">
        <v>7</v>
      </c>
      <c r="O588" s="29">
        <v>100</v>
      </c>
      <c r="P588" s="29">
        <v>700</v>
      </c>
      <c r="Q588" s="29">
        <v>3</v>
      </c>
      <c r="R588" s="29">
        <v>42</v>
      </c>
      <c r="S588" s="29">
        <v>5</v>
      </c>
      <c r="T588" s="29" t="s">
        <v>19875</v>
      </c>
      <c r="U588" s="29">
        <v>7</v>
      </c>
      <c r="V588" s="29">
        <v>10</v>
      </c>
      <c r="W588" s="29">
        <v>70</v>
      </c>
      <c r="X588" s="29">
        <v>3</v>
      </c>
      <c r="Y588" s="29">
        <v>13</v>
      </c>
      <c r="Z588" s="29">
        <v>1</v>
      </c>
      <c r="AA588" s="29" t="s">
        <v>18980</v>
      </c>
      <c r="AB588" s="29">
        <v>0</v>
      </c>
      <c r="AC588" s="29" t="s">
        <v>8</v>
      </c>
      <c r="AD588" s="29" t="s">
        <v>8</v>
      </c>
      <c r="AE588" s="29" t="s">
        <v>8</v>
      </c>
      <c r="AF588" s="29" t="s">
        <v>8</v>
      </c>
      <c r="AG588" s="29" t="s">
        <v>8</v>
      </c>
      <c r="AH588" s="29" t="s">
        <v>8</v>
      </c>
      <c r="AI588" s="29" t="s">
        <v>8</v>
      </c>
      <c r="AJ588" s="29" t="s">
        <v>8</v>
      </c>
      <c r="AK588" s="29">
        <v>0</v>
      </c>
      <c r="AL588" s="29" t="s">
        <v>2000</v>
      </c>
      <c r="AM588" s="29" t="s">
        <v>10085</v>
      </c>
      <c r="AN588" s="29" t="s">
        <v>10086</v>
      </c>
      <c r="AO588" s="29" t="s">
        <v>10087</v>
      </c>
      <c r="AP588" s="29" t="s">
        <v>10088</v>
      </c>
    </row>
    <row r="589" spans="1:42" s="29" customFormat="1" x14ac:dyDescent="0.25">
      <c r="A589" s="29" t="s">
        <v>10089</v>
      </c>
      <c r="B589" s="29">
        <v>310410928944346</v>
      </c>
      <c r="C589" s="29">
        <v>8.9014103279289401E+19</v>
      </c>
      <c r="D589" s="29">
        <v>353118081565833</v>
      </c>
      <c r="E589" s="29">
        <v>10</v>
      </c>
      <c r="F589" s="29">
        <v>1578</v>
      </c>
      <c r="G589" s="29">
        <v>1578</v>
      </c>
      <c r="H589" s="29" t="s">
        <v>10090</v>
      </c>
      <c r="I589" s="29" t="s">
        <v>10091</v>
      </c>
      <c r="J589" s="29" t="s">
        <v>10092</v>
      </c>
      <c r="K589" s="29" t="s">
        <v>8</v>
      </c>
      <c r="L589" s="29" t="s">
        <v>19934</v>
      </c>
      <c r="M589" s="29" t="s">
        <v>8</v>
      </c>
      <c r="N589" s="29">
        <v>7</v>
      </c>
      <c r="O589" s="29">
        <v>10</v>
      </c>
      <c r="P589" s="29">
        <v>70</v>
      </c>
      <c r="Q589" s="29">
        <v>3</v>
      </c>
      <c r="R589" s="29">
        <v>5</v>
      </c>
      <c r="S589" s="29">
        <v>1</v>
      </c>
      <c r="T589" s="29" t="s">
        <v>19515</v>
      </c>
      <c r="U589" s="29">
        <v>7</v>
      </c>
      <c r="V589" s="29">
        <v>1</v>
      </c>
      <c r="W589" s="29">
        <v>7</v>
      </c>
      <c r="X589" s="29">
        <v>3</v>
      </c>
      <c r="Y589" s="29">
        <v>1</v>
      </c>
      <c r="Z589" s="29">
        <v>0</v>
      </c>
      <c r="AA589" s="29" t="s">
        <v>19161</v>
      </c>
      <c r="AB589" s="29">
        <v>1</v>
      </c>
      <c r="AC589" s="29">
        <v>6</v>
      </c>
      <c r="AD589" s="29">
        <v>1</v>
      </c>
      <c r="AE589" s="29">
        <v>6</v>
      </c>
      <c r="AF589" s="29">
        <v>3</v>
      </c>
      <c r="AG589" s="29">
        <v>0</v>
      </c>
      <c r="AH589" s="29">
        <v>0</v>
      </c>
      <c r="AI589" s="29" t="s">
        <v>19507</v>
      </c>
      <c r="AJ589" s="29" t="s">
        <v>8</v>
      </c>
      <c r="AK589" s="29">
        <v>0</v>
      </c>
      <c r="AL589" s="29" t="s">
        <v>2000</v>
      </c>
      <c r="AM589" s="29" t="s">
        <v>10093</v>
      </c>
      <c r="AN589" s="29" t="s">
        <v>10094</v>
      </c>
      <c r="AO589" s="29" t="s">
        <v>10095</v>
      </c>
      <c r="AP589" s="29" t="s">
        <v>10096</v>
      </c>
    </row>
    <row r="590" spans="1:42" s="29" customFormat="1" x14ac:dyDescent="0.25">
      <c r="A590" s="29" t="s">
        <v>10097</v>
      </c>
      <c r="B590" s="29">
        <v>310410928944346</v>
      </c>
      <c r="C590" s="29">
        <v>8.9014103279289401E+19</v>
      </c>
      <c r="D590" s="29">
        <v>353118081565833</v>
      </c>
      <c r="E590" s="29">
        <v>10</v>
      </c>
      <c r="F590" s="29">
        <v>1577</v>
      </c>
      <c r="G590" s="29">
        <v>1577</v>
      </c>
      <c r="H590" s="29" t="s">
        <v>10098</v>
      </c>
      <c r="I590" s="29" t="s">
        <v>10099</v>
      </c>
      <c r="J590" s="29" t="s">
        <v>10100</v>
      </c>
      <c r="K590" s="29" t="s">
        <v>8</v>
      </c>
      <c r="L590" s="29" t="s">
        <v>19935</v>
      </c>
      <c r="M590" s="29" t="s">
        <v>8</v>
      </c>
      <c r="N590" s="29">
        <v>7</v>
      </c>
      <c r="O590" s="29">
        <v>10</v>
      </c>
      <c r="P590" s="29">
        <v>70</v>
      </c>
      <c r="Q590" s="29">
        <v>3</v>
      </c>
      <c r="R590" s="29">
        <v>10</v>
      </c>
      <c r="S590" s="29">
        <v>2</v>
      </c>
      <c r="T590" s="29" t="s">
        <v>19936</v>
      </c>
      <c r="U590" s="29">
        <v>7</v>
      </c>
      <c r="V590" s="29">
        <v>1</v>
      </c>
      <c r="W590" s="29">
        <v>7</v>
      </c>
      <c r="X590" s="29">
        <v>3</v>
      </c>
      <c r="Y590" s="29">
        <v>3</v>
      </c>
      <c r="Z590" s="29">
        <v>0</v>
      </c>
      <c r="AA590" s="29" t="s">
        <v>19529</v>
      </c>
      <c r="AB590" s="29">
        <v>1</v>
      </c>
      <c r="AC590" s="29">
        <v>6</v>
      </c>
      <c r="AD590" s="29">
        <v>1</v>
      </c>
      <c r="AE590" s="29">
        <v>6</v>
      </c>
      <c r="AF590" s="29">
        <v>3</v>
      </c>
      <c r="AG590" s="29">
        <v>0</v>
      </c>
      <c r="AH590" s="29">
        <v>0</v>
      </c>
      <c r="AI590" s="29" t="s">
        <v>19507</v>
      </c>
      <c r="AJ590" s="29" t="s">
        <v>8</v>
      </c>
      <c r="AK590" s="29">
        <v>0</v>
      </c>
      <c r="AL590" s="29" t="s">
        <v>2000</v>
      </c>
      <c r="AM590" s="29" t="s">
        <v>10101</v>
      </c>
      <c r="AN590" s="29" t="s">
        <v>10102</v>
      </c>
      <c r="AO590" s="29" t="s">
        <v>10103</v>
      </c>
      <c r="AP590" s="29" t="s">
        <v>10104</v>
      </c>
    </row>
    <row r="591" spans="1:42" s="29" customFormat="1" x14ac:dyDescent="0.25">
      <c r="A591" s="29" t="s">
        <v>10105</v>
      </c>
      <c r="B591" s="29">
        <v>310410928944346</v>
      </c>
      <c r="C591" s="29">
        <v>8.9014103279289401E+19</v>
      </c>
      <c r="D591" s="29">
        <v>353118081565833</v>
      </c>
      <c r="E591" s="29">
        <v>10</v>
      </c>
      <c r="F591" s="29">
        <v>1576</v>
      </c>
      <c r="G591" s="29">
        <v>1576</v>
      </c>
      <c r="H591" s="29" t="s">
        <v>10106</v>
      </c>
      <c r="I591" s="29" t="s">
        <v>10107</v>
      </c>
      <c r="J591" s="29" t="s">
        <v>10108</v>
      </c>
      <c r="K591" s="29" t="s">
        <v>8</v>
      </c>
      <c r="L591" s="29" t="s">
        <v>19937</v>
      </c>
      <c r="M591" s="29" t="s">
        <v>8</v>
      </c>
      <c r="N591" s="29">
        <v>7</v>
      </c>
      <c r="O591" s="29">
        <v>10</v>
      </c>
      <c r="P591" s="29">
        <v>70</v>
      </c>
      <c r="Q591" s="29">
        <v>3</v>
      </c>
      <c r="R591" s="29">
        <v>3</v>
      </c>
      <c r="S591" s="29">
        <v>1</v>
      </c>
      <c r="T591" s="29" t="s">
        <v>19520</v>
      </c>
      <c r="U591" s="29">
        <v>7</v>
      </c>
      <c r="V591" s="29">
        <v>1</v>
      </c>
      <c r="W591" s="29">
        <v>7</v>
      </c>
      <c r="X591" s="29">
        <v>3</v>
      </c>
      <c r="Y591" s="29">
        <v>0</v>
      </c>
      <c r="Z591" s="29">
        <v>0</v>
      </c>
      <c r="AA591" s="29" t="s">
        <v>19507</v>
      </c>
      <c r="AB591" s="29">
        <v>1</v>
      </c>
      <c r="AC591" s="29">
        <v>6</v>
      </c>
      <c r="AD591" s="29">
        <v>1</v>
      </c>
      <c r="AE591" s="29">
        <v>6</v>
      </c>
      <c r="AF591" s="29">
        <v>3</v>
      </c>
      <c r="AG591" s="29">
        <v>0</v>
      </c>
      <c r="AH591" s="29">
        <v>0</v>
      </c>
      <c r="AI591" s="29" t="s">
        <v>19507</v>
      </c>
      <c r="AJ591" s="29" t="s">
        <v>8</v>
      </c>
      <c r="AK591" s="29">
        <v>0</v>
      </c>
      <c r="AL591" s="29" t="s">
        <v>2000</v>
      </c>
      <c r="AM591" s="29" t="s">
        <v>10109</v>
      </c>
      <c r="AN591" s="29" t="s">
        <v>10110</v>
      </c>
      <c r="AO591" s="29" t="s">
        <v>10111</v>
      </c>
      <c r="AP591" s="29" t="s">
        <v>10112</v>
      </c>
    </row>
    <row r="592" spans="1:42" s="29" customFormat="1" x14ac:dyDescent="0.25">
      <c r="A592" s="29" t="s">
        <v>10113</v>
      </c>
      <c r="B592" s="29">
        <v>310410928944346</v>
      </c>
      <c r="C592" s="29">
        <v>8.9014103279289401E+19</v>
      </c>
      <c r="D592" s="29">
        <v>353118081565833</v>
      </c>
      <c r="E592" s="29">
        <v>6</v>
      </c>
      <c r="F592" s="29">
        <v>1606</v>
      </c>
      <c r="G592" s="29">
        <v>1606</v>
      </c>
      <c r="H592" s="29" t="s">
        <v>10114</v>
      </c>
      <c r="I592" s="29" t="s">
        <v>10115</v>
      </c>
      <c r="J592" s="29" t="s">
        <v>10116</v>
      </c>
      <c r="K592" s="29" t="s">
        <v>8</v>
      </c>
      <c r="L592" s="29" t="s">
        <v>8</v>
      </c>
      <c r="M592" s="29" t="s">
        <v>8</v>
      </c>
      <c r="N592" s="29">
        <v>7</v>
      </c>
      <c r="O592" s="29">
        <v>10</v>
      </c>
      <c r="P592" s="29">
        <v>70</v>
      </c>
      <c r="Q592" s="29">
        <v>3</v>
      </c>
      <c r="R592" s="29">
        <v>0</v>
      </c>
      <c r="S592" s="29">
        <v>0</v>
      </c>
      <c r="T592" s="29" t="s">
        <v>19507</v>
      </c>
      <c r="U592" s="29">
        <v>6</v>
      </c>
      <c r="V592" s="29">
        <v>1</v>
      </c>
      <c r="W592" s="29">
        <v>6</v>
      </c>
      <c r="X592" s="29">
        <v>3</v>
      </c>
      <c r="Y592" s="29">
        <v>0</v>
      </c>
      <c r="Z592" s="29">
        <v>0</v>
      </c>
      <c r="AA592" s="29" t="s">
        <v>19507</v>
      </c>
      <c r="AB592" s="29">
        <v>0</v>
      </c>
      <c r="AC592" s="29" t="s">
        <v>8</v>
      </c>
      <c r="AD592" s="29" t="s">
        <v>8</v>
      </c>
      <c r="AE592" s="29" t="s">
        <v>8</v>
      </c>
      <c r="AF592" s="29" t="s">
        <v>8</v>
      </c>
      <c r="AG592" s="29" t="s">
        <v>8</v>
      </c>
      <c r="AH592" s="29" t="s">
        <v>8</v>
      </c>
      <c r="AI592" s="29" t="s">
        <v>8</v>
      </c>
      <c r="AJ592" s="29" t="s">
        <v>8</v>
      </c>
      <c r="AK592" s="29">
        <v>0</v>
      </c>
      <c r="AL592" s="29" t="s">
        <v>2000</v>
      </c>
      <c r="AM592" s="29" t="s">
        <v>10117</v>
      </c>
      <c r="AN592" s="29" t="s">
        <v>10118</v>
      </c>
      <c r="AO592" s="29" t="s">
        <v>10119</v>
      </c>
      <c r="AP592" s="29" t="s">
        <v>10120</v>
      </c>
    </row>
    <row r="593" spans="1:42" s="29" customFormat="1" x14ac:dyDescent="0.25">
      <c r="A593" s="29" t="s">
        <v>10121</v>
      </c>
      <c r="B593" s="29">
        <v>310410928944346</v>
      </c>
      <c r="C593" s="29">
        <v>8.9014103279289401E+19</v>
      </c>
      <c r="D593" s="29">
        <v>353118081565833</v>
      </c>
      <c r="E593" s="29">
        <v>6</v>
      </c>
      <c r="F593" s="29">
        <v>1605</v>
      </c>
      <c r="G593" s="29">
        <v>1605</v>
      </c>
      <c r="H593" s="29" t="s">
        <v>10122</v>
      </c>
      <c r="I593" s="29" t="s">
        <v>10123</v>
      </c>
      <c r="J593" s="29" t="s">
        <v>10124</v>
      </c>
      <c r="K593" s="29" t="s">
        <v>8</v>
      </c>
      <c r="L593" s="29" t="s">
        <v>8</v>
      </c>
      <c r="M593" s="29" t="s">
        <v>8</v>
      </c>
      <c r="N593" s="29">
        <v>7</v>
      </c>
      <c r="O593" s="29">
        <v>10</v>
      </c>
      <c r="P593" s="29">
        <v>70</v>
      </c>
      <c r="Q593" s="29">
        <v>3</v>
      </c>
      <c r="R593" s="29">
        <v>0</v>
      </c>
      <c r="S593" s="29">
        <v>0</v>
      </c>
      <c r="T593" s="29" t="s">
        <v>19507</v>
      </c>
      <c r="U593" s="29">
        <v>6</v>
      </c>
      <c r="V593" s="29">
        <v>1</v>
      </c>
      <c r="W593" s="29">
        <v>6</v>
      </c>
      <c r="X593" s="29">
        <v>3</v>
      </c>
      <c r="Y593" s="29">
        <v>0</v>
      </c>
      <c r="Z593" s="29">
        <v>0</v>
      </c>
      <c r="AA593" s="29" t="s">
        <v>19507</v>
      </c>
      <c r="AB593" s="29">
        <v>0</v>
      </c>
      <c r="AC593" s="29" t="s">
        <v>8</v>
      </c>
      <c r="AD593" s="29" t="s">
        <v>8</v>
      </c>
      <c r="AE593" s="29" t="s">
        <v>8</v>
      </c>
      <c r="AF593" s="29" t="s">
        <v>8</v>
      </c>
      <c r="AG593" s="29" t="s">
        <v>8</v>
      </c>
      <c r="AH593" s="29" t="s">
        <v>8</v>
      </c>
      <c r="AI593" s="29" t="s">
        <v>8</v>
      </c>
      <c r="AJ593" s="29" t="s">
        <v>8</v>
      </c>
      <c r="AK593" s="29">
        <v>0</v>
      </c>
      <c r="AL593" s="29" t="s">
        <v>2000</v>
      </c>
      <c r="AM593" s="29" t="s">
        <v>10125</v>
      </c>
      <c r="AN593" s="29" t="s">
        <v>10126</v>
      </c>
      <c r="AO593" s="29" t="s">
        <v>10127</v>
      </c>
      <c r="AP593" s="29" t="s">
        <v>10128</v>
      </c>
    </row>
    <row r="594" spans="1:42" s="29" customFormat="1" x14ac:dyDescent="0.25">
      <c r="A594" s="29" t="s">
        <v>10129</v>
      </c>
      <c r="B594" s="29">
        <v>310410928944346</v>
      </c>
      <c r="C594" s="29">
        <v>8.9014103279289401E+19</v>
      </c>
      <c r="D594" s="29">
        <v>353118081565833</v>
      </c>
      <c r="E594" s="29">
        <v>3</v>
      </c>
      <c r="F594" s="29">
        <v>1607</v>
      </c>
      <c r="G594" s="29">
        <v>1607</v>
      </c>
      <c r="H594" s="29" t="s">
        <v>10130</v>
      </c>
      <c r="I594" s="29" t="s">
        <v>10131</v>
      </c>
      <c r="J594" s="29" t="s">
        <v>10132</v>
      </c>
      <c r="K594" s="29" t="s">
        <v>8</v>
      </c>
      <c r="L594" s="29" t="s">
        <v>8</v>
      </c>
      <c r="M594" s="29" t="s">
        <v>8</v>
      </c>
      <c r="N594" s="29">
        <v>7</v>
      </c>
      <c r="O594" s="29">
        <v>100</v>
      </c>
      <c r="P594" s="29">
        <v>700</v>
      </c>
      <c r="Q594" s="29">
        <v>3</v>
      </c>
      <c r="R594" s="29">
        <v>0</v>
      </c>
      <c r="S594" s="29">
        <v>0</v>
      </c>
      <c r="T594" s="29" t="s">
        <v>19507</v>
      </c>
      <c r="U594" s="29">
        <v>7</v>
      </c>
      <c r="V594" s="29">
        <v>10</v>
      </c>
      <c r="W594" s="29">
        <v>70</v>
      </c>
      <c r="X594" s="29">
        <v>3</v>
      </c>
      <c r="Y594" s="29">
        <v>0</v>
      </c>
      <c r="Z594" s="29">
        <v>0</v>
      </c>
      <c r="AA594" s="29" t="s">
        <v>19507</v>
      </c>
      <c r="AB594" s="29">
        <v>0</v>
      </c>
      <c r="AC594" s="29" t="s">
        <v>8</v>
      </c>
      <c r="AD594" s="29" t="s">
        <v>8</v>
      </c>
      <c r="AE594" s="29" t="s">
        <v>8</v>
      </c>
      <c r="AF594" s="29" t="s">
        <v>8</v>
      </c>
      <c r="AG594" s="29" t="s">
        <v>8</v>
      </c>
      <c r="AH594" s="29" t="s">
        <v>8</v>
      </c>
      <c r="AI594" s="29" t="s">
        <v>8</v>
      </c>
      <c r="AJ594" s="29" t="s">
        <v>8</v>
      </c>
      <c r="AK594" s="29">
        <v>0</v>
      </c>
      <c r="AL594" s="29" t="s">
        <v>2000</v>
      </c>
      <c r="AM594" s="29" t="s">
        <v>10133</v>
      </c>
      <c r="AN594" s="29" t="s">
        <v>10134</v>
      </c>
      <c r="AO594" s="29" t="s">
        <v>10135</v>
      </c>
      <c r="AP594" s="29" t="s">
        <v>10136</v>
      </c>
    </row>
    <row r="595" spans="1:42" s="29" customFormat="1" x14ac:dyDescent="0.25">
      <c r="A595" s="29" t="s">
        <v>10137</v>
      </c>
      <c r="B595" s="29">
        <v>310410928944346</v>
      </c>
      <c r="C595" s="29">
        <v>8.9014103279289401E+19</v>
      </c>
      <c r="D595" s="29">
        <v>353118081565833</v>
      </c>
      <c r="E595" s="29">
        <v>3</v>
      </c>
      <c r="F595" s="29">
        <v>1608</v>
      </c>
      <c r="G595" s="29">
        <v>1608</v>
      </c>
      <c r="H595" s="29" t="s">
        <v>10138</v>
      </c>
      <c r="I595" s="29" t="s">
        <v>10139</v>
      </c>
      <c r="J595" s="29" t="s">
        <v>10140</v>
      </c>
      <c r="K595" s="29" t="s">
        <v>8</v>
      </c>
      <c r="L595" s="29" t="s">
        <v>8</v>
      </c>
      <c r="M595" s="29" t="s">
        <v>8</v>
      </c>
      <c r="N595" s="29">
        <v>7</v>
      </c>
      <c r="O595" s="29">
        <v>100</v>
      </c>
      <c r="P595" s="29">
        <v>700</v>
      </c>
      <c r="Q595" s="29">
        <v>3</v>
      </c>
      <c r="R595" s="29">
        <v>0</v>
      </c>
      <c r="S595" s="29">
        <v>0</v>
      </c>
      <c r="T595" s="29" t="s">
        <v>19507</v>
      </c>
      <c r="U595" s="29">
        <v>7</v>
      </c>
      <c r="V595" s="29">
        <v>10</v>
      </c>
      <c r="W595" s="29">
        <v>70</v>
      </c>
      <c r="X595" s="29">
        <v>3</v>
      </c>
      <c r="Y595" s="29">
        <v>0</v>
      </c>
      <c r="Z595" s="29">
        <v>0</v>
      </c>
      <c r="AA595" s="29" t="s">
        <v>19507</v>
      </c>
      <c r="AB595" s="29">
        <v>0</v>
      </c>
      <c r="AC595" s="29" t="s">
        <v>8</v>
      </c>
      <c r="AD595" s="29" t="s">
        <v>8</v>
      </c>
      <c r="AE595" s="29" t="s">
        <v>8</v>
      </c>
      <c r="AF595" s="29" t="s">
        <v>8</v>
      </c>
      <c r="AG595" s="29" t="s">
        <v>8</v>
      </c>
      <c r="AH595" s="29" t="s">
        <v>8</v>
      </c>
      <c r="AI595" s="29" t="s">
        <v>8</v>
      </c>
      <c r="AJ595" s="29" t="s">
        <v>8</v>
      </c>
      <c r="AK595" s="29">
        <v>0</v>
      </c>
      <c r="AL595" s="29" t="s">
        <v>2000</v>
      </c>
      <c r="AM595" s="29" t="s">
        <v>10141</v>
      </c>
      <c r="AN595" s="29" t="s">
        <v>10142</v>
      </c>
      <c r="AO595" s="29" t="s">
        <v>10143</v>
      </c>
      <c r="AP595" s="29" t="s">
        <v>10144</v>
      </c>
    </row>
    <row r="596" spans="1:42" s="29" customFormat="1" x14ac:dyDescent="0.25">
      <c r="A596" s="29" t="s">
        <v>10145</v>
      </c>
      <c r="B596" s="29">
        <v>310410928944346</v>
      </c>
      <c r="C596" s="29">
        <v>8.9014103279289401E+19</v>
      </c>
      <c r="D596" s="29">
        <v>353118081565833</v>
      </c>
      <c r="E596" s="29">
        <v>3</v>
      </c>
      <c r="F596" s="29">
        <v>1609</v>
      </c>
      <c r="G596" s="29">
        <v>1609</v>
      </c>
      <c r="H596" s="29" t="s">
        <v>10146</v>
      </c>
      <c r="I596" s="29" t="s">
        <v>10147</v>
      </c>
      <c r="J596" s="29" t="s">
        <v>10148</v>
      </c>
      <c r="K596" s="29" t="s">
        <v>8</v>
      </c>
      <c r="L596" s="29" t="s">
        <v>8</v>
      </c>
      <c r="M596" s="29" t="s">
        <v>8</v>
      </c>
      <c r="N596" s="29">
        <v>7</v>
      </c>
      <c r="O596" s="29">
        <v>100</v>
      </c>
      <c r="P596" s="29">
        <v>700</v>
      </c>
      <c r="Q596" s="29">
        <v>3</v>
      </c>
      <c r="R596" s="29">
        <v>0</v>
      </c>
      <c r="S596" s="29">
        <v>0</v>
      </c>
      <c r="T596" s="29" t="s">
        <v>19507</v>
      </c>
      <c r="U596" s="29">
        <v>7</v>
      </c>
      <c r="V596" s="29">
        <v>10</v>
      </c>
      <c r="W596" s="29">
        <v>70</v>
      </c>
      <c r="X596" s="29">
        <v>3</v>
      </c>
      <c r="Y596" s="29">
        <v>0</v>
      </c>
      <c r="Z596" s="29">
        <v>0</v>
      </c>
      <c r="AA596" s="29" t="s">
        <v>19507</v>
      </c>
      <c r="AB596" s="29">
        <v>0</v>
      </c>
      <c r="AC596" s="29" t="s">
        <v>8</v>
      </c>
      <c r="AD596" s="29" t="s">
        <v>8</v>
      </c>
      <c r="AE596" s="29" t="s">
        <v>8</v>
      </c>
      <c r="AF596" s="29" t="s">
        <v>8</v>
      </c>
      <c r="AG596" s="29" t="s">
        <v>8</v>
      </c>
      <c r="AH596" s="29" t="s">
        <v>8</v>
      </c>
      <c r="AI596" s="29" t="s">
        <v>8</v>
      </c>
      <c r="AJ596" s="29" t="s">
        <v>8</v>
      </c>
      <c r="AK596" s="29">
        <v>0</v>
      </c>
      <c r="AL596" s="29" t="s">
        <v>2000</v>
      </c>
      <c r="AM596" s="29" t="s">
        <v>10149</v>
      </c>
      <c r="AN596" s="29" t="s">
        <v>10150</v>
      </c>
      <c r="AO596" s="29" t="s">
        <v>10151</v>
      </c>
      <c r="AP596" s="29" t="s">
        <v>10152</v>
      </c>
    </row>
    <row r="597" spans="1:42" s="29" customFormat="1" x14ac:dyDescent="0.25">
      <c r="A597" s="29" t="s">
        <v>10153</v>
      </c>
      <c r="B597" s="29">
        <v>310410928944346</v>
      </c>
      <c r="C597" s="29">
        <v>8.9014103279289401E+19</v>
      </c>
      <c r="D597" s="29">
        <v>353118081565833</v>
      </c>
      <c r="E597" s="29">
        <v>8</v>
      </c>
      <c r="F597" s="29">
        <v>1611</v>
      </c>
      <c r="G597" s="29">
        <v>1611</v>
      </c>
      <c r="H597" s="29" t="s">
        <v>10154</v>
      </c>
      <c r="I597" s="29" t="s">
        <v>10155</v>
      </c>
      <c r="J597" s="29" t="s">
        <v>10156</v>
      </c>
      <c r="K597" s="29" t="s">
        <v>8</v>
      </c>
      <c r="L597" s="29" t="s">
        <v>8</v>
      </c>
      <c r="M597" s="29" t="s">
        <v>8</v>
      </c>
      <c r="N597" s="29">
        <v>7</v>
      </c>
      <c r="O597" s="29">
        <v>100</v>
      </c>
      <c r="P597" s="29">
        <v>700</v>
      </c>
      <c r="Q597" s="29">
        <v>3</v>
      </c>
      <c r="R597" s="29">
        <v>1</v>
      </c>
      <c r="S597" s="29">
        <v>0</v>
      </c>
      <c r="T597" s="29" t="s">
        <v>19161</v>
      </c>
      <c r="U597" s="29">
        <v>7</v>
      </c>
      <c r="V597" s="29">
        <v>10</v>
      </c>
      <c r="W597" s="29">
        <v>70</v>
      </c>
      <c r="X597" s="29">
        <v>3</v>
      </c>
      <c r="Y597" s="29">
        <v>0</v>
      </c>
      <c r="Z597" s="29">
        <v>0</v>
      </c>
      <c r="AA597" s="29" t="s">
        <v>19507</v>
      </c>
      <c r="AB597" s="29">
        <v>0</v>
      </c>
      <c r="AC597" s="29" t="s">
        <v>8</v>
      </c>
      <c r="AD597" s="29" t="s">
        <v>8</v>
      </c>
      <c r="AE597" s="29" t="s">
        <v>8</v>
      </c>
      <c r="AF597" s="29" t="s">
        <v>8</v>
      </c>
      <c r="AG597" s="29" t="s">
        <v>8</v>
      </c>
      <c r="AH597" s="29" t="s">
        <v>8</v>
      </c>
      <c r="AI597" s="29" t="s">
        <v>8</v>
      </c>
      <c r="AJ597" s="29" t="s">
        <v>8</v>
      </c>
      <c r="AK597" s="29">
        <v>0</v>
      </c>
      <c r="AL597" s="29" t="s">
        <v>2000</v>
      </c>
      <c r="AM597" s="29" t="s">
        <v>10157</v>
      </c>
      <c r="AN597" s="29" t="s">
        <v>10158</v>
      </c>
      <c r="AO597" s="29" t="s">
        <v>10159</v>
      </c>
      <c r="AP597" s="29" t="s">
        <v>10160</v>
      </c>
    </row>
    <row r="598" spans="1:42" s="29" customFormat="1" x14ac:dyDescent="0.25">
      <c r="A598" s="29" t="s">
        <v>10161</v>
      </c>
      <c r="B598" s="29">
        <v>310410928944346</v>
      </c>
      <c r="C598" s="29">
        <v>8.9014103279289401E+19</v>
      </c>
      <c r="D598" s="29">
        <v>353118081565833</v>
      </c>
      <c r="E598" s="29">
        <v>8</v>
      </c>
      <c r="F598" s="29">
        <v>1612</v>
      </c>
      <c r="G598" s="29">
        <v>1612</v>
      </c>
      <c r="H598" s="29" t="s">
        <v>10162</v>
      </c>
      <c r="I598" s="29" t="s">
        <v>10163</v>
      </c>
      <c r="J598" s="29" t="s">
        <v>10164</v>
      </c>
      <c r="K598" s="29" t="s">
        <v>8</v>
      </c>
      <c r="L598" s="29" t="s">
        <v>8</v>
      </c>
      <c r="M598" s="29" t="s">
        <v>8</v>
      </c>
      <c r="N598" s="29">
        <v>7</v>
      </c>
      <c r="O598" s="29">
        <v>100</v>
      </c>
      <c r="P598" s="29">
        <v>700</v>
      </c>
      <c r="Q598" s="29">
        <v>3</v>
      </c>
      <c r="R598" s="29">
        <v>0</v>
      </c>
      <c r="S598" s="29">
        <v>0</v>
      </c>
      <c r="T598" s="29" t="s">
        <v>19507</v>
      </c>
      <c r="U598" s="29">
        <v>7</v>
      </c>
      <c r="V598" s="29">
        <v>10</v>
      </c>
      <c r="W598" s="29">
        <v>70</v>
      </c>
      <c r="X598" s="29">
        <v>3</v>
      </c>
      <c r="Y598" s="29">
        <v>0</v>
      </c>
      <c r="Z598" s="29">
        <v>0</v>
      </c>
      <c r="AA598" s="29" t="s">
        <v>19507</v>
      </c>
      <c r="AB598" s="29">
        <v>0</v>
      </c>
      <c r="AC598" s="29" t="s">
        <v>8</v>
      </c>
      <c r="AD598" s="29" t="s">
        <v>8</v>
      </c>
      <c r="AE598" s="29" t="s">
        <v>8</v>
      </c>
      <c r="AF598" s="29" t="s">
        <v>8</v>
      </c>
      <c r="AG598" s="29" t="s">
        <v>8</v>
      </c>
      <c r="AH598" s="29" t="s">
        <v>8</v>
      </c>
      <c r="AI598" s="29" t="s">
        <v>8</v>
      </c>
      <c r="AJ598" s="29" t="s">
        <v>8</v>
      </c>
      <c r="AK598" s="29">
        <v>0</v>
      </c>
      <c r="AL598" s="29" t="s">
        <v>2000</v>
      </c>
      <c r="AM598" s="29" t="s">
        <v>10165</v>
      </c>
      <c r="AN598" s="29" t="s">
        <v>10166</v>
      </c>
      <c r="AO598" s="29" t="s">
        <v>10167</v>
      </c>
      <c r="AP598" s="29" t="s">
        <v>10168</v>
      </c>
    </row>
    <row r="599" spans="1:42" s="29" customFormat="1" x14ac:dyDescent="0.25">
      <c r="A599" s="29" t="s">
        <v>10169</v>
      </c>
      <c r="B599" s="29">
        <v>310410928944346</v>
      </c>
      <c r="C599" s="29">
        <v>8.9014103279289401E+19</v>
      </c>
      <c r="D599" s="29">
        <v>353118081565833</v>
      </c>
      <c r="E599" s="29">
        <v>8</v>
      </c>
      <c r="F599" s="29">
        <v>1610</v>
      </c>
      <c r="G599" s="29">
        <v>1610</v>
      </c>
      <c r="H599" s="29" t="s">
        <v>10170</v>
      </c>
      <c r="I599" s="29" t="s">
        <v>10171</v>
      </c>
      <c r="J599" s="29" t="s">
        <v>10172</v>
      </c>
      <c r="K599" s="29" t="s">
        <v>8</v>
      </c>
      <c r="L599" s="29" t="s">
        <v>8</v>
      </c>
      <c r="M599" s="29" t="s">
        <v>8</v>
      </c>
      <c r="N599" s="29">
        <v>7</v>
      </c>
      <c r="O599" s="29">
        <v>100</v>
      </c>
      <c r="P599" s="29">
        <v>700</v>
      </c>
      <c r="Q599" s="29">
        <v>3</v>
      </c>
      <c r="R599" s="29">
        <v>28</v>
      </c>
      <c r="S599" s="29">
        <v>4</v>
      </c>
      <c r="T599" s="29" t="s">
        <v>19938</v>
      </c>
      <c r="U599" s="29">
        <v>7</v>
      </c>
      <c r="V599" s="29">
        <v>10</v>
      </c>
      <c r="W599" s="29">
        <v>70</v>
      </c>
      <c r="X599" s="29">
        <v>3</v>
      </c>
      <c r="Y599" s="29">
        <v>7</v>
      </c>
      <c r="Z599" s="29">
        <v>2</v>
      </c>
      <c r="AA599" s="29" t="s">
        <v>19619</v>
      </c>
      <c r="AB599" s="29">
        <v>0</v>
      </c>
      <c r="AC599" s="29" t="s">
        <v>8</v>
      </c>
      <c r="AD599" s="29" t="s">
        <v>8</v>
      </c>
      <c r="AE599" s="29" t="s">
        <v>8</v>
      </c>
      <c r="AF599" s="29" t="s">
        <v>8</v>
      </c>
      <c r="AG599" s="29" t="s">
        <v>8</v>
      </c>
      <c r="AH599" s="29" t="s">
        <v>8</v>
      </c>
      <c r="AI599" s="29" t="s">
        <v>8</v>
      </c>
      <c r="AJ599" s="29" t="s">
        <v>8</v>
      </c>
      <c r="AK599" s="29">
        <v>0</v>
      </c>
      <c r="AL599" s="29" t="s">
        <v>2000</v>
      </c>
      <c r="AM599" s="29" t="s">
        <v>10173</v>
      </c>
      <c r="AN599" s="29" t="s">
        <v>10174</v>
      </c>
      <c r="AO599" s="29" t="s">
        <v>10175</v>
      </c>
      <c r="AP599" s="29" t="s">
        <v>10176</v>
      </c>
    </row>
    <row r="600" spans="1:42" s="29" customFormat="1" x14ac:dyDescent="0.25">
      <c r="A600" s="29" t="s">
        <v>10177</v>
      </c>
      <c r="B600" s="29">
        <v>310410928944346</v>
      </c>
      <c r="C600" s="29">
        <v>8.9014103279289401E+19</v>
      </c>
      <c r="D600" s="29">
        <v>353118081565833</v>
      </c>
      <c r="E600" s="29">
        <v>9</v>
      </c>
      <c r="F600" s="29">
        <v>1599</v>
      </c>
      <c r="G600" s="29">
        <v>1599</v>
      </c>
      <c r="H600" s="29" t="s">
        <v>10178</v>
      </c>
      <c r="I600" s="29" t="s">
        <v>10179</v>
      </c>
      <c r="J600" s="29" t="s">
        <v>10180</v>
      </c>
      <c r="K600" s="29" t="s">
        <v>8</v>
      </c>
      <c r="L600" s="29" t="s">
        <v>8</v>
      </c>
      <c r="M600" s="29" t="s">
        <v>8</v>
      </c>
      <c r="N600" s="29">
        <v>7</v>
      </c>
      <c r="O600" s="29">
        <v>100</v>
      </c>
      <c r="P600" s="29">
        <v>700</v>
      </c>
      <c r="Q600" s="29">
        <v>3</v>
      </c>
      <c r="R600" s="29">
        <v>3</v>
      </c>
      <c r="S600" s="29">
        <v>0</v>
      </c>
      <c r="T600" s="29" t="s">
        <v>19529</v>
      </c>
      <c r="U600" s="29">
        <v>7</v>
      </c>
      <c r="V600" s="29">
        <v>10</v>
      </c>
      <c r="W600" s="29">
        <v>70</v>
      </c>
      <c r="X600" s="29">
        <v>3</v>
      </c>
      <c r="Y600" s="29">
        <v>0</v>
      </c>
      <c r="Z600" s="29">
        <v>0</v>
      </c>
      <c r="AA600" s="29" t="s">
        <v>19507</v>
      </c>
      <c r="AB600" s="29">
        <v>0</v>
      </c>
      <c r="AC600" s="29" t="s">
        <v>8</v>
      </c>
      <c r="AD600" s="29" t="s">
        <v>8</v>
      </c>
      <c r="AE600" s="29" t="s">
        <v>8</v>
      </c>
      <c r="AF600" s="29" t="s">
        <v>8</v>
      </c>
      <c r="AG600" s="29" t="s">
        <v>8</v>
      </c>
      <c r="AH600" s="29" t="s">
        <v>8</v>
      </c>
      <c r="AI600" s="29" t="s">
        <v>8</v>
      </c>
      <c r="AJ600" s="29" t="s">
        <v>8</v>
      </c>
      <c r="AK600" s="29">
        <v>0</v>
      </c>
      <c r="AL600" s="29" t="s">
        <v>2000</v>
      </c>
      <c r="AM600" s="29" t="s">
        <v>10181</v>
      </c>
      <c r="AN600" s="29" t="s">
        <v>10182</v>
      </c>
      <c r="AO600" s="29" t="s">
        <v>10183</v>
      </c>
      <c r="AP600" s="29" t="s">
        <v>10184</v>
      </c>
    </row>
    <row r="601" spans="1:42" s="29" customFormat="1" x14ac:dyDescent="0.25">
      <c r="A601" s="29" t="s">
        <v>10185</v>
      </c>
      <c r="B601" s="29">
        <v>310410928944346</v>
      </c>
      <c r="C601" s="29">
        <v>8.9014103279289401E+19</v>
      </c>
      <c r="D601" s="29">
        <v>353118081565833</v>
      </c>
      <c r="E601" s="29">
        <v>9</v>
      </c>
      <c r="F601" s="29">
        <v>1598</v>
      </c>
      <c r="G601" s="29">
        <v>1598</v>
      </c>
      <c r="H601" s="29" t="s">
        <v>10186</v>
      </c>
      <c r="I601" s="29" t="s">
        <v>10187</v>
      </c>
      <c r="J601" s="29" t="s">
        <v>10188</v>
      </c>
      <c r="K601" s="29" t="s">
        <v>8</v>
      </c>
      <c r="L601" s="29" t="s">
        <v>8</v>
      </c>
      <c r="M601" s="29" t="s">
        <v>8</v>
      </c>
      <c r="N601" s="29">
        <v>7</v>
      </c>
      <c r="O601" s="29">
        <v>100</v>
      </c>
      <c r="P601" s="29">
        <v>700</v>
      </c>
      <c r="Q601" s="29">
        <v>3</v>
      </c>
      <c r="R601" s="29">
        <v>1</v>
      </c>
      <c r="S601" s="29">
        <v>0</v>
      </c>
      <c r="T601" s="29" t="s">
        <v>19161</v>
      </c>
      <c r="U601" s="29">
        <v>7</v>
      </c>
      <c r="V601" s="29">
        <v>10</v>
      </c>
      <c r="W601" s="29">
        <v>70</v>
      </c>
      <c r="X601" s="29">
        <v>3</v>
      </c>
      <c r="Y601" s="29">
        <v>0</v>
      </c>
      <c r="Z601" s="29">
        <v>0</v>
      </c>
      <c r="AA601" s="29" t="s">
        <v>19507</v>
      </c>
      <c r="AB601" s="29">
        <v>0</v>
      </c>
      <c r="AC601" s="29" t="s">
        <v>8</v>
      </c>
      <c r="AD601" s="29" t="s">
        <v>8</v>
      </c>
      <c r="AE601" s="29" t="s">
        <v>8</v>
      </c>
      <c r="AF601" s="29" t="s">
        <v>8</v>
      </c>
      <c r="AG601" s="29" t="s">
        <v>8</v>
      </c>
      <c r="AH601" s="29" t="s">
        <v>8</v>
      </c>
      <c r="AI601" s="29" t="s">
        <v>8</v>
      </c>
      <c r="AJ601" s="29" t="s">
        <v>8</v>
      </c>
      <c r="AK601" s="29">
        <v>0</v>
      </c>
      <c r="AL601" s="29" t="s">
        <v>2000</v>
      </c>
      <c r="AM601" s="29" t="s">
        <v>10189</v>
      </c>
      <c r="AN601" s="29" t="s">
        <v>10190</v>
      </c>
      <c r="AO601" s="29" t="s">
        <v>10191</v>
      </c>
      <c r="AP601" s="29" t="s">
        <v>10192</v>
      </c>
    </row>
    <row r="602" spans="1:42" s="29" customFormat="1" x14ac:dyDescent="0.25">
      <c r="A602" s="29" t="s">
        <v>10193</v>
      </c>
      <c r="B602" s="29">
        <v>310410928944346</v>
      </c>
      <c r="C602" s="29">
        <v>8.9014103279289401E+19</v>
      </c>
      <c r="D602" s="29">
        <v>353118081565833</v>
      </c>
      <c r="E602" s="29">
        <v>9</v>
      </c>
      <c r="F602" s="29">
        <v>1597</v>
      </c>
      <c r="G602" s="29">
        <v>1597</v>
      </c>
      <c r="H602" s="29" t="s">
        <v>10194</v>
      </c>
      <c r="I602" s="29" t="s">
        <v>10195</v>
      </c>
      <c r="J602" s="29" t="s">
        <v>10196</v>
      </c>
      <c r="K602" s="29" t="s">
        <v>8</v>
      </c>
      <c r="L602" s="29" t="s">
        <v>8</v>
      </c>
      <c r="M602" s="29" t="s">
        <v>8</v>
      </c>
      <c r="N602" s="29">
        <v>7</v>
      </c>
      <c r="O602" s="29">
        <v>100</v>
      </c>
      <c r="P602" s="29">
        <v>700</v>
      </c>
      <c r="Q602" s="29">
        <v>3</v>
      </c>
      <c r="R602" s="29">
        <v>0</v>
      </c>
      <c r="S602" s="29">
        <v>0</v>
      </c>
      <c r="T602" s="29" t="s">
        <v>19507</v>
      </c>
      <c r="U602" s="29">
        <v>7</v>
      </c>
      <c r="V602" s="29">
        <v>10</v>
      </c>
      <c r="W602" s="29">
        <v>70</v>
      </c>
      <c r="X602" s="29">
        <v>3</v>
      </c>
      <c r="Y602" s="29">
        <v>0</v>
      </c>
      <c r="Z602" s="29">
        <v>0</v>
      </c>
      <c r="AA602" s="29" t="s">
        <v>19507</v>
      </c>
      <c r="AB602" s="29">
        <v>0</v>
      </c>
      <c r="AC602" s="29" t="s">
        <v>8</v>
      </c>
      <c r="AD602" s="29" t="s">
        <v>8</v>
      </c>
      <c r="AE602" s="29" t="s">
        <v>8</v>
      </c>
      <c r="AF602" s="29" t="s">
        <v>8</v>
      </c>
      <c r="AG602" s="29" t="s">
        <v>8</v>
      </c>
      <c r="AH602" s="29" t="s">
        <v>8</v>
      </c>
      <c r="AI602" s="29" t="s">
        <v>8</v>
      </c>
      <c r="AJ602" s="29" t="s">
        <v>8</v>
      </c>
      <c r="AK602" s="29">
        <v>0</v>
      </c>
      <c r="AL602" s="29" t="s">
        <v>2000</v>
      </c>
      <c r="AM602" s="29" t="s">
        <v>10197</v>
      </c>
      <c r="AN602" s="29" t="s">
        <v>10198</v>
      </c>
      <c r="AO602" s="29" t="s">
        <v>10199</v>
      </c>
      <c r="AP602" s="29" t="s">
        <v>10200</v>
      </c>
    </row>
    <row r="603" spans="1:42" s="29" customFormat="1" x14ac:dyDescent="0.25">
      <c r="A603" s="29" t="s">
        <v>10201</v>
      </c>
      <c r="B603" s="29">
        <v>310410928944346</v>
      </c>
      <c r="C603" s="29">
        <v>8.9014103279289401E+19</v>
      </c>
      <c r="D603" s="29">
        <v>353118081565833</v>
      </c>
      <c r="E603" s="29">
        <v>2</v>
      </c>
      <c r="F603" s="29">
        <v>1596</v>
      </c>
      <c r="G603" s="29">
        <v>1596</v>
      </c>
      <c r="H603" s="29" t="s">
        <v>10202</v>
      </c>
      <c r="I603" s="29" t="s">
        <v>10203</v>
      </c>
      <c r="J603" s="29" t="s">
        <v>10204</v>
      </c>
      <c r="K603" s="29" t="s">
        <v>19847</v>
      </c>
      <c r="L603" s="29" t="s">
        <v>8</v>
      </c>
      <c r="M603" s="29" t="s">
        <v>8</v>
      </c>
      <c r="N603" s="29">
        <v>7</v>
      </c>
      <c r="O603" s="29">
        <v>10</v>
      </c>
      <c r="P603" s="29">
        <v>70</v>
      </c>
      <c r="Q603" s="29">
        <v>3</v>
      </c>
      <c r="R603" s="29">
        <v>0</v>
      </c>
      <c r="S603" s="29">
        <v>0</v>
      </c>
      <c r="T603" s="29" t="s">
        <v>19507</v>
      </c>
      <c r="U603" s="29">
        <v>7</v>
      </c>
      <c r="V603" s="29">
        <v>1</v>
      </c>
      <c r="W603" s="29">
        <v>7</v>
      </c>
      <c r="X603" s="29">
        <v>3</v>
      </c>
      <c r="Y603" s="29">
        <v>0</v>
      </c>
      <c r="Z603" s="29">
        <v>0</v>
      </c>
      <c r="AA603" s="29" t="s">
        <v>19507</v>
      </c>
      <c r="AB603" s="29">
        <v>1</v>
      </c>
      <c r="AC603" s="29">
        <v>6</v>
      </c>
      <c r="AD603" s="29">
        <v>1</v>
      </c>
      <c r="AE603" s="29">
        <v>6</v>
      </c>
      <c r="AF603" s="29">
        <v>3</v>
      </c>
      <c r="AG603" s="29">
        <v>0</v>
      </c>
      <c r="AH603" s="29">
        <v>0</v>
      </c>
      <c r="AI603" s="29" t="s">
        <v>19507</v>
      </c>
      <c r="AJ603" s="29" t="s">
        <v>8</v>
      </c>
      <c r="AK603" s="29">
        <v>0</v>
      </c>
      <c r="AL603" s="29" t="s">
        <v>2000</v>
      </c>
      <c r="AM603" s="29" t="s">
        <v>10205</v>
      </c>
      <c r="AN603" s="29" t="s">
        <v>10206</v>
      </c>
      <c r="AO603" s="29" t="s">
        <v>10207</v>
      </c>
      <c r="AP603" s="29" t="s">
        <v>10208</v>
      </c>
    </row>
    <row r="604" spans="1:42" s="29" customFormat="1" x14ac:dyDescent="0.25">
      <c r="A604" s="29" t="s">
        <v>10209</v>
      </c>
      <c r="B604" s="29">
        <v>310410928944346</v>
      </c>
      <c r="C604" s="29">
        <v>8.9014103279289401E+19</v>
      </c>
      <c r="D604" s="29">
        <v>353118081565833</v>
      </c>
      <c r="E604" s="29">
        <v>2</v>
      </c>
      <c r="F604" s="29">
        <v>1595</v>
      </c>
      <c r="G604" s="29">
        <v>1595</v>
      </c>
      <c r="H604" s="29" t="s">
        <v>10210</v>
      </c>
      <c r="I604" s="29" t="s">
        <v>10211</v>
      </c>
      <c r="J604" s="29" t="s">
        <v>10212</v>
      </c>
      <c r="K604" s="29" t="s">
        <v>19939</v>
      </c>
      <c r="L604" s="29" t="s">
        <v>8</v>
      </c>
      <c r="M604" s="29" t="s">
        <v>8</v>
      </c>
      <c r="N604" s="29">
        <v>7</v>
      </c>
      <c r="O604" s="29">
        <v>10</v>
      </c>
      <c r="P604" s="29">
        <v>70</v>
      </c>
      <c r="Q604" s="29">
        <v>3</v>
      </c>
      <c r="R604" s="29">
        <v>27</v>
      </c>
      <c r="S604" s="29">
        <v>8</v>
      </c>
      <c r="T604" s="29" t="s">
        <v>19886</v>
      </c>
      <c r="U604" s="29">
        <v>7</v>
      </c>
      <c r="V604" s="29">
        <v>1</v>
      </c>
      <c r="W604" s="29">
        <v>7</v>
      </c>
      <c r="X604" s="29">
        <v>3</v>
      </c>
      <c r="Y604" s="29">
        <v>2</v>
      </c>
      <c r="Z604" s="29">
        <v>0</v>
      </c>
      <c r="AA604" s="29" t="s">
        <v>19527</v>
      </c>
      <c r="AB604" s="29">
        <v>1</v>
      </c>
      <c r="AC604" s="29">
        <v>6</v>
      </c>
      <c r="AD604" s="29">
        <v>1</v>
      </c>
      <c r="AE604" s="29">
        <v>6</v>
      </c>
      <c r="AF604" s="29">
        <v>3</v>
      </c>
      <c r="AG604" s="29">
        <v>0</v>
      </c>
      <c r="AH604" s="29">
        <v>0</v>
      </c>
      <c r="AI604" s="29" t="s">
        <v>19507</v>
      </c>
      <c r="AJ604" s="29" t="s">
        <v>8</v>
      </c>
      <c r="AK604" s="29">
        <v>0</v>
      </c>
      <c r="AL604" s="29" t="s">
        <v>2000</v>
      </c>
      <c r="AM604" s="29" t="s">
        <v>10213</v>
      </c>
      <c r="AN604" s="29" t="s">
        <v>10214</v>
      </c>
      <c r="AO604" s="29" t="s">
        <v>10215</v>
      </c>
      <c r="AP604" s="29" t="s">
        <v>10216</v>
      </c>
    </row>
    <row r="605" spans="1:42" s="29" customFormat="1" x14ac:dyDescent="0.25">
      <c r="A605" s="29" t="s">
        <v>10217</v>
      </c>
      <c r="B605" s="29">
        <v>310410928944346</v>
      </c>
      <c r="C605" s="29">
        <v>8.9014103279289401E+19</v>
      </c>
      <c r="D605" s="29">
        <v>353118081565833</v>
      </c>
      <c r="E605" s="29">
        <v>10</v>
      </c>
      <c r="F605" s="29">
        <v>1603</v>
      </c>
      <c r="G605" s="29">
        <v>1603</v>
      </c>
      <c r="H605" s="29" t="s">
        <v>10218</v>
      </c>
      <c r="I605" s="29" t="s">
        <v>10219</v>
      </c>
      <c r="J605" s="29" t="s">
        <v>10220</v>
      </c>
      <c r="K605" s="29" t="s">
        <v>8</v>
      </c>
      <c r="L605" s="29" t="s">
        <v>19940</v>
      </c>
      <c r="M605" s="29" t="s">
        <v>8</v>
      </c>
      <c r="N605" s="29">
        <v>7</v>
      </c>
      <c r="O605" s="29">
        <v>10</v>
      </c>
      <c r="P605" s="29">
        <v>70</v>
      </c>
      <c r="Q605" s="29">
        <v>3</v>
      </c>
      <c r="R605" s="29">
        <v>49</v>
      </c>
      <c r="S605" s="29">
        <v>28</v>
      </c>
      <c r="T605" s="29" t="s">
        <v>19513</v>
      </c>
      <c r="U605" s="29">
        <v>7</v>
      </c>
      <c r="V605" s="29">
        <v>1</v>
      </c>
      <c r="W605" s="29">
        <v>7</v>
      </c>
      <c r="X605" s="29">
        <v>3</v>
      </c>
      <c r="Y605" s="29">
        <v>29</v>
      </c>
      <c r="Z605" s="29">
        <v>6</v>
      </c>
      <c r="AA605" s="29" t="s">
        <v>19941</v>
      </c>
      <c r="AB605" s="29">
        <v>1</v>
      </c>
      <c r="AC605" s="29">
        <v>6</v>
      </c>
      <c r="AD605" s="29">
        <v>1</v>
      </c>
      <c r="AE605" s="29">
        <v>6</v>
      </c>
      <c r="AF605" s="29">
        <v>3</v>
      </c>
      <c r="AG605" s="29">
        <v>3</v>
      </c>
      <c r="AH605" s="29">
        <v>1</v>
      </c>
      <c r="AI605" s="29" t="s">
        <v>19520</v>
      </c>
      <c r="AJ605" s="29" t="s">
        <v>8</v>
      </c>
      <c r="AK605" s="29">
        <v>0</v>
      </c>
      <c r="AL605" s="29" t="s">
        <v>2000</v>
      </c>
      <c r="AM605" s="29" t="s">
        <v>10221</v>
      </c>
      <c r="AN605" s="29" t="s">
        <v>10222</v>
      </c>
      <c r="AO605" s="29" t="s">
        <v>10223</v>
      </c>
      <c r="AP605" s="29" t="s">
        <v>10224</v>
      </c>
    </row>
    <row r="606" spans="1:42" s="29" customFormat="1" x14ac:dyDescent="0.25">
      <c r="A606" s="29" t="s">
        <v>10225</v>
      </c>
      <c r="B606" s="29">
        <v>310410928944346</v>
      </c>
      <c r="C606" s="29">
        <v>8.9014103279289401E+19</v>
      </c>
      <c r="D606" s="29">
        <v>353118081565833</v>
      </c>
      <c r="E606" s="29">
        <v>10</v>
      </c>
      <c r="F606" s="29">
        <v>1604</v>
      </c>
      <c r="G606" s="29">
        <v>1604</v>
      </c>
      <c r="H606" s="29" t="s">
        <v>10226</v>
      </c>
      <c r="I606" s="29" t="s">
        <v>10227</v>
      </c>
      <c r="J606" s="29" t="s">
        <v>10228</v>
      </c>
      <c r="K606" s="29" t="s">
        <v>8</v>
      </c>
      <c r="L606" s="29" t="s">
        <v>19942</v>
      </c>
      <c r="M606" s="29" t="s">
        <v>8</v>
      </c>
      <c r="N606" s="29">
        <v>7</v>
      </c>
      <c r="O606" s="29">
        <v>10</v>
      </c>
      <c r="P606" s="29">
        <v>70</v>
      </c>
      <c r="Q606" s="29">
        <v>3</v>
      </c>
      <c r="R606" s="29">
        <v>0</v>
      </c>
      <c r="S606" s="29">
        <v>0</v>
      </c>
      <c r="T606" s="29" t="s">
        <v>19507</v>
      </c>
      <c r="U606" s="29">
        <v>7</v>
      </c>
      <c r="V606" s="29">
        <v>1</v>
      </c>
      <c r="W606" s="29">
        <v>7</v>
      </c>
      <c r="X606" s="29">
        <v>3</v>
      </c>
      <c r="Y606" s="29">
        <v>0</v>
      </c>
      <c r="Z606" s="29">
        <v>0</v>
      </c>
      <c r="AA606" s="29" t="s">
        <v>19507</v>
      </c>
      <c r="AB606" s="29">
        <v>1</v>
      </c>
      <c r="AC606" s="29">
        <v>6</v>
      </c>
      <c r="AD606" s="29">
        <v>1</v>
      </c>
      <c r="AE606" s="29">
        <v>6</v>
      </c>
      <c r="AF606" s="29">
        <v>3</v>
      </c>
      <c r="AG606" s="29">
        <v>0</v>
      </c>
      <c r="AH606" s="29">
        <v>0</v>
      </c>
      <c r="AI606" s="29" t="s">
        <v>19507</v>
      </c>
      <c r="AJ606" s="29" t="s">
        <v>8</v>
      </c>
      <c r="AK606" s="29">
        <v>0</v>
      </c>
      <c r="AL606" s="29" t="s">
        <v>2000</v>
      </c>
      <c r="AM606" s="29" t="s">
        <v>10229</v>
      </c>
      <c r="AN606" s="29" t="s">
        <v>10230</v>
      </c>
      <c r="AO606" s="29" t="s">
        <v>10231</v>
      </c>
      <c r="AP606" s="29" t="s">
        <v>10232</v>
      </c>
    </row>
    <row r="607" spans="1:42" s="29" customFormat="1" x14ac:dyDescent="0.25">
      <c r="A607" s="29" t="s">
        <v>10233</v>
      </c>
      <c r="B607" s="29">
        <v>310410928944346</v>
      </c>
      <c r="C607" s="29">
        <v>8.9014103279289401E+19</v>
      </c>
      <c r="D607" s="29">
        <v>353118081565833</v>
      </c>
      <c r="E607" s="29">
        <v>10</v>
      </c>
      <c r="F607" s="29">
        <v>1602</v>
      </c>
      <c r="G607" s="29">
        <v>1602</v>
      </c>
      <c r="H607" s="29" t="s">
        <v>10234</v>
      </c>
      <c r="I607" s="29" t="s">
        <v>10235</v>
      </c>
      <c r="J607" s="29" t="s">
        <v>10236</v>
      </c>
      <c r="K607" s="29" t="s">
        <v>8</v>
      </c>
      <c r="L607" s="29" t="s">
        <v>19943</v>
      </c>
      <c r="M607" s="29" t="s">
        <v>8</v>
      </c>
      <c r="N607" s="29">
        <v>7</v>
      </c>
      <c r="O607" s="29">
        <v>10</v>
      </c>
      <c r="P607" s="29">
        <v>70</v>
      </c>
      <c r="Q607" s="29">
        <v>3</v>
      </c>
      <c r="R607" s="29">
        <v>32</v>
      </c>
      <c r="S607" s="29">
        <v>4</v>
      </c>
      <c r="T607" s="29" t="s">
        <v>19944</v>
      </c>
      <c r="U607" s="29">
        <v>7</v>
      </c>
      <c r="V607" s="29">
        <v>1</v>
      </c>
      <c r="W607" s="29">
        <v>7</v>
      </c>
      <c r="X607" s="29">
        <v>3</v>
      </c>
      <c r="Y607" s="29">
        <v>1</v>
      </c>
      <c r="Z607" s="29">
        <v>0</v>
      </c>
      <c r="AA607" s="29" t="s">
        <v>19161</v>
      </c>
      <c r="AB607" s="29">
        <v>1</v>
      </c>
      <c r="AC607" s="29">
        <v>6</v>
      </c>
      <c r="AD607" s="29">
        <v>1</v>
      </c>
      <c r="AE607" s="29">
        <v>6</v>
      </c>
      <c r="AF607" s="29">
        <v>3</v>
      </c>
      <c r="AG607" s="29">
        <v>0</v>
      </c>
      <c r="AH607" s="29">
        <v>0</v>
      </c>
      <c r="AI607" s="29" t="s">
        <v>19507</v>
      </c>
      <c r="AJ607" s="29" t="s">
        <v>8</v>
      </c>
      <c r="AK607" s="29">
        <v>0</v>
      </c>
      <c r="AL607" s="29" t="s">
        <v>2000</v>
      </c>
      <c r="AM607" s="29" t="s">
        <v>10237</v>
      </c>
      <c r="AN607" s="29" t="s">
        <v>10238</v>
      </c>
      <c r="AO607" s="29" t="s">
        <v>10239</v>
      </c>
      <c r="AP607" s="29" t="s">
        <v>10240</v>
      </c>
    </row>
    <row r="608" spans="1:42" s="29" customFormat="1" x14ac:dyDescent="0.25">
      <c r="A608" s="29" t="s">
        <v>10241</v>
      </c>
      <c r="B608" s="29">
        <v>310410928944346</v>
      </c>
      <c r="C608" s="29">
        <v>8.9014103279289401E+19</v>
      </c>
      <c r="D608" s="29">
        <v>353118081565833</v>
      </c>
      <c r="E608" s="29">
        <v>1</v>
      </c>
      <c r="F608" s="29">
        <v>1600</v>
      </c>
      <c r="G608" s="29">
        <v>1600</v>
      </c>
      <c r="H608" s="29" t="s">
        <v>10242</v>
      </c>
      <c r="I608" s="29" t="s">
        <v>10243</v>
      </c>
      <c r="J608" s="29" t="s">
        <v>10244</v>
      </c>
      <c r="K608" s="29" t="s">
        <v>8</v>
      </c>
      <c r="L608" s="29" t="s">
        <v>8</v>
      </c>
      <c r="M608" s="29" t="s">
        <v>8</v>
      </c>
      <c r="N608" s="29">
        <v>4</v>
      </c>
      <c r="O608" s="29">
        <v>1</v>
      </c>
      <c r="P608" s="29">
        <v>4</v>
      </c>
      <c r="Q608" s="29">
        <v>3</v>
      </c>
      <c r="R608" s="29">
        <v>38</v>
      </c>
      <c r="S608" s="29">
        <v>9</v>
      </c>
      <c r="T608" s="29" t="s">
        <v>19945</v>
      </c>
      <c r="U608" s="29">
        <v>3</v>
      </c>
      <c r="V608" s="29">
        <v>1</v>
      </c>
      <c r="W608" s="29">
        <v>3</v>
      </c>
      <c r="X608" s="29">
        <v>3</v>
      </c>
      <c r="Y608" s="29">
        <v>7</v>
      </c>
      <c r="Z608" s="29">
        <v>0</v>
      </c>
      <c r="AA608" s="29" t="s">
        <v>19547</v>
      </c>
      <c r="AB608" s="29">
        <v>0</v>
      </c>
      <c r="AC608" s="29" t="s">
        <v>8</v>
      </c>
      <c r="AD608" s="29" t="s">
        <v>8</v>
      </c>
      <c r="AE608" s="29" t="s">
        <v>8</v>
      </c>
      <c r="AF608" s="29" t="s">
        <v>8</v>
      </c>
      <c r="AG608" s="29" t="s">
        <v>8</v>
      </c>
      <c r="AH608" s="29" t="s">
        <v>8</v>
      </c>
      <c r="AI608" s="29" t="s">
        <v>8</v>
      </c>
      <c r="AJ608" s="29" t="s">
        <v>8</v>
      </c>
      <c r="AK608" s="29">
        <v>0</v>
      </c>
      <c r="AL608" s="29" t="s">
        <v>2000</v>
      </c>
      <c r="AM608" s="29" t="s">
        <v>10245</v>
      </c>
      <c r="AN608" s="29" t="s">
        <v>10246</v>
      </c>
      <c r="AO608" s="29" t="s">
        <v>10247</v>
      </c>
      <c r="AP608" s="29" t="s">
        <v>10248</v>
      </c>
    </row>
    <row r="609" spans="1:42" s="29" customFormat="1" x14ac:dyDescent="0.25">
      <c r="A609" s="29" t="s">
        <v>10249</v>
      </c>
      <c r="B609" s="29">
        <v>310410928944346</v>
      </c>
      <c r="C609" s="29">
        <v>8.9014103279289401E+19</v>
      </c>
      <c r="D609" s="29">
        <v>353118081565833</v>
      </c>
      <c r="E609" s="29">
        <v>1</v>
      </c>
      <c r="F609" s="29">
        <v>1601</v>
      </c>
      <c r="G609" s="29">
        <v>1601</v>
      </c>
      <c r="H609" s="29" t="s">
        <v>10250</v>
      </c>
      <c r="I609" s="29" t="s">
        <v>10251</v>
      </c>
      <c r="J609" s="29" t="s">
        <v>10252</v>
      </c>
      <c r="K609" s="29" t="s">
        <v>8</v>
      </c>
      <c r="L609" s="29" t="s">
        <v>8</v>
      </c>
      <c r="M609" s="29" t="s">
        <v>8</v>
      </c>
      <c r="N609" s="29">
        <v>4</v>
      </c>
      <c r="O609" s="29">
        <v>1</v>
      </c>
      <c r="P609" s="29">
        <v>4</v>
      </c>
      <c r="Q609" s="29">
        <v>3</v>
      </c>
      <c r="R609" s="29">
        <v>15</v>
      </c>
      <c r="S609" s="29">
        <v>0</v>
      </c>
      <c r="T609" s="29" t="s">
        <v>19543</v>
      </c>
      <c r="U609" s="29">
        <v>3</v>
      </c>
      <c r="V609" s="29">
        <v>1</v>
      </c>
      <c r="W609" s="29">
        <v>3</v>
      </c>
      <c r="X609" s="29">
        <v>3</v>
      </c>
      <c r="Y609" s="29">
        <v>2</v>
      </c>
      <c r="Z609" s="29">
        <v>0</v>
      </c>
      <c r="AA609" s="29" t="s">
        <v>19527</v>
      </c>
      <c r="AB609" s="29">
        <v>0</v>
      </c>
      <c r="AC609" s="29" t="s">
        <v>8</v>
      </c>
      <c r="AD609" s="29" t="s">
        <v>8</v>
      </c>
      <c r="AE609" s="29" t="s">
        <v>8</v>
      </c>
      <c r="AF609" s="29" t="s">
        <v>8</v>
      </c>
      <c r="AG609" s="29" t="s">
        <v>8</v>
      </c>
      <c r="AH609" s="29" t="s">
        <v>8</v>
      </c>
      <c r="AI609" s="29" t="s">
        <v>8</v>
      </c>
      <c r="AJ609" s="29" t="s">
        <v>8</v>
      </c>
      <c r="AK609" s="29">
        <v>0</v>
      </c>
      <c r="AL609" s="29" t="s">
        <v>2000</v>
      </c>
      <c r="AM609" s="29" t="s">
        <v>10253</v>
      </c>
      <c r="AN609" s="29" t="s">
        <v>10254</v>
      </c>
      <c r="AO609" s="29" t="s">
        <v>10255</v>
      </c>
      <c r="AP609" s="29" t="s">
        <v>10256</v>
      </c>
    </row>
    <row r="610" spans="1:42" s="29" customFormat="1" x14ac:dyDescent="0.25">
      <c r="A610" s="29" t="s">
        <v>10257</v>
      </c>
      <c r="B610" s="29">
        <v>310410928944346</v>
      </c>
      <c r="C610" s="29">
        <v>8.9014103279289401E+19</v>
      </c>
      <c r="D610" s="29">
        <v>353118081565833</v>
      </c>
      <c r="E610" s="29">
        <v>7</v>
      </c>
      <c r="F610" s="29">
        <v>1589</v>
      </c>
      <c r="G610" s="29">
        <v>1589</v>
      </c>
      <c r="H610" s="29" t="s">
        <v>10258</v>
      </c>
      <c r="I610" s="29" t="s">
        <v>10259</v>
      </c>
      <c r="J610" s="29" t="s">
        <v>10260</v>
      </c>
      <c r="K610" s="29" t="s">
        <v>8</v>
      </c>
      <c r="L610" s="29" t="s">
        <v>8</v>
      </c>
      <c r="M610" s="29" t="s">
        <v>19946</v>
      </c>
      <c r="N610" s="29">
        <v>7</v>
      </c>
      <c r="O610" s="29">
        <v>1</v>
      </c>
      <c r="P610" s="29">
        <v>7</v>
      </c>
      <c r="Q610" s="29">
        <v>3</v>
      </c>
      <c r="R610" s="29">
        <v>49</v>
      </c>
      <c r="S610" s="29">
        <v>39</v>
      </c>
      <c r="T610" s="29" t="s">
        <v>19562</v>
      </c>
      <c r="U610" s="29">
        <v>6</v>
      </c>
      <c r="V610" s="29">
        <v>1</v>
      </c>
      <c r="W610" s="29">
        <v>6</v>
      </c>
      <c r="X610" s="29">
        <v>3</v>
      </c>
      <c r="Y610" s="29">
        <v>48</v>
      </c>
      <c r="Z610" s="29">
        <v>8</v>
      </c>
      <c r="AA610" s="29" t="s">
        <v>19947</v>
      </c>
      <c r="AB610" s="29">
        <v>1</v>
      </c>
      <c r="AC610" s="29">
        <v>5</v>
      </c>
      <c r="AD610" s="29">
        <v>1</v>
      </c>
      <c r="AE610" s="29">
        <v>5</v>
      </c>
      <c r="AF610" s="29">
        <v>3</v>
      </c>
      <c r="AG610" s="29">
        <v>9</v>
      </c>
      <c r="AH610" s="29">
        <v>0</v>
      </c>
      <c r="AI610" s="29" t="s">
        <v>19558</v>
      </c>
      <c r="AJ610" s="29" t="s">
        <v>8</v>
      </c>
      <c r="AK610" s="29">
        <v>0</v>
      </c>
      <c r="AL610" s="29" t="s">
        <v>2000</v>
      </c>
      <c r="AM610" s="29" t="s">
        <v>10261</v>
      </c>
      <c r="AN610" s="29" t="s">
        <v>10262</v>
      </c>
      <c r="AO610" s="29" t="s">
        <v>10263</v>
      </c>
      <c r="AP610" s="29" t="s">
        <v>10264</v>
      </c>
    </row>
    <row r="611" spans="1:42" s="29" customFormat="1" x14ac:dyDescent="0.25">
      <c r="A611" s="29" t="s">
        <v>10265</v>
      </c>
      <c r="B611" s="29">
        <v>310410928944346</v>
      </c>
      <c r="C611" s="29">
        <v>8.9014103279289401E+19</v>
      </c>
      <c r="D611" s="29">
        <v>353118081565833</v>
      </c>
      <c r="E611" s="29">
        <v>7</v>
      </c>
      <c r="F611" s="29">
        <v>1591</v>
      </c>
      <c r="G611" s="29">
        <v>1591</v>
      </c>
      <c r="H611" s="29" t="s">
        <v>10266</v>
      </c>
      <c r="I611" s="29" t="s">
        <v>10267</v>
      </c>
      <c r="J611" s="29" t="s">
        <v>10268</v>
      </c>
      <c r="K611" s="29" t="s">
        <v>8</v>
      </c>
      <c r="L611" s="29" t="s">
        <v>8</v>
      </c>
      <c r="M611" s="29" t="s">
        <v>19948</v>
      </c>
      <c r="N611" s="29">
        <v>7</v>
      </c>
      <c r="O611" s="29">
        <v>1</v>
      </c>
      <c r="P611" s="29">
        <v>7</v>
      </c>
      <c r="Q611" s="29">
        <v>3</v>
      </c>
      <c r="R611" s="29">
        <v>25</v>
      </c>
      <c r="S611" s="29">
        <v>3</v>
      </c>
      <c r="T611" s="29" t="s">
        <v>19765</v>
      </c>
      <c r="U611" s="29">
        <v>6</v>
      </c>
      <c r="V611" s="29">
        <v>1</v>
      </c>
      <c r="W611" s="29">
        <v>6</v>
      </c>
      <c r="X611" s="29">
        <v>3</v>
      </c>
      <c r="Y611" s="29">
        <v>4</v>
      </c>
      <c r="Z611" s="29">
        <v>0</v>
      </c>
      <c r="AA611" s="29" t="s">
        <v>19520</v>
      </c>
      <c r="AB611" s="29">
        <v>1</v>
      </c>
      <c r="AC611" s="29">
        <v>5</v>
      </c>
      <c r="AD611" s="29">
        <v>1</v>
      </c>
      <c r="AE611" s="29">
        <v>5</v>
      </c>
      <c r="AF611" s="29">
        <v>3</v>
      </c>
      <c r="AG611" s="29">
        <v>0</v>
      </c>
      <c r="AH611" s="29">
        <v>0</v>
      </c>
      <c r="AI611" s="29" t="s">
        <v>19507</v>
      </c>
      <c r="AJ611" s="29" t="s">
        <v>8</v>
      </c>
      <c r="AK611" s="29">
        <v>0</v>
      </c>
      <c r="AL611" s="29" t="s">
        <v>2000</v>
      </c>
      <c r="AM611" s="29" t="s">
        <v>10269</v>
      </c>
      <c r="AN611" s="29" t="s">
        <v>10270</v>
      </c>
      <c r="AO611" s="29" t="s">
        <v>10271</v>
      </c>
      <c r="AP611" s="29" t="s">
        <v>10272</v>
      </c>
    </row>
    <row r="612" spans="1:42" s="29" customFormat="1" x14ac:dyDescent="0.25">
      <c r="A612" s="29" t="s">
        <v>10273</v>
      </c>
      <c r="B612" s="29">
        <v>310410928944346</v>
      </c>
      <c r="C612" s="29">
        <v>8.9014103279289401E+19</v>
      </c>
      <c r="D612" s="29">
        <v>353118081565833</v>
      </c>
      <c r="E612" s="29">
        <v>7</v>
      </c>
      <c r="F612" s="29">
        <v>1590</v>
      </c>
      <c r="G612" s="29">
        <v>1590</v>
      </c>
      <c r="H612" s="29" t="s">
        <v>10274</v>
      </c>
      <c r="I612" s="29" t="s">
        <v>10275</v>
      </c>
      <c r="J612" s="29" t="s">
        <v>10276</v>
      </c>
      <c r="K612" s="29" t="s">
        <v>8</v>
      </c>
      <c r="L612" s="29" t="s">
        <v>8</v>
      </c>
      <c r="M612" s="29" t="s">
        <v>19949</v>
      </c>
      <c r="N612" s="29">
        <v>7</v>
      </c>
      <c r="O612" s="29">
        <v>1</v>
      </c>
      <c r="P612" s="29">
        <v>7</v>
      </c>
      <c r="Q612" s="29">
        <v>3</v>
      </c>
      <c r="R612" s="29">
        <v>13</v>
      </c>
      <c r="S612" s="29">
        <v>1</v>
      </c>
      <c r="T612" s="29" t="s">
        <v>18980</v>
      </c>
      <c r="U612" s="29">
        <v>6</v>
      </c>
      <c r="V612" s="29">
        <v>1</v>
      </c>
      <c r="W612" s="29">
        <v>6</v>
      </c>
      <c r="X612" s="29">
        <v>3</v>
      </c>
      <c r="Y612" s="29">
        <v>2</v>
      </c>
      <c r="Z612" s="29">
        <v>0</v>
      </c>
      <c r="AA612" s="29" t="s">
        <v>19527</v>
      </c>
      <c r="AB612" s="29">
        <v>1</v>
      </c>
      <c r="AC612" s="29">
        <v>5</v>
      </c>
      <c r="AD612" s="29">
        <v>1</v>
      </c>
      <c r="AE612" s="29">
        <v>5</v>
      </c>
      <c r="AF612" s="29">
        <v>3</v>
      </c>
      <c r="AG612" s="29">
        <v>0</v>
      </c>
      <c r="AH612" s="29">
        <v>0</v>
      </c>
      <c r="AI612" s="29" t="s">
        <v>19507</v>
      </c>
      <c r="AJ612" s="29" t="s">
        <v>8</v>
      </c>
      <c r="AK612" s="29">
        <v>0</v>
      </c>
      <c r="AL612" s="29" t="s">
        <v>2000</v>
      </c>
      <c r="AM612" s="29" t="s">
        <v>10277</v>
      </c>
      <c r="AN612" s="29" t="s">
        <v>10278</v>
      </c>
      <c r="AO612" s="29" t="s">
        <v>10279</v>
      </c>
      <c r="AP612" s="29" t="s">
        <v>10280</v>
      </c>
    </row>
    <row r="613" spans="1:42" s="29" customFormat="1" x14ac:dyDescent="0.25">
      <c r="A613" s="29" t="s">
        <v>10281</v>
      </c>
      <c r="B613" s="29">
        <v>310410928944346</v>
      </c>
      <c r="C613" s="29">
        <v>8.9014103279289401E+19</v>
      </c>
      <c r="D613" s="29">
        <v>353118081565833</v>
      </c>
      <c r="E613" s="29">
        <v>4</v>
      </c>
      <c r="F613" s="29">
        <v>1592</v>
      </c>
      <c r="G613" s="29">
        <v>1592</v>
      </c>
      <c r="H613" s="29" t="s">
        <v>10282</v>
      </c>
      <c r="I613" s="29" t="s">
        <v>10283</v>
      </c>
      <c r="J613" s="29" t="s">
        <v>10284</v>
      </c>
      <c r="K613" s="29" t="s">
        <v>8</v>
      </c>
      <c r="L613" s="29" t="s">
        <v>8</v>
      </c>
      <c r="M613" s="29" t="s">
        <v>8</v>
      </c>
      <c r="N613" s="29">
        <v>7</v>
      </c>
      <c r="O613" s="29">
        <v>1</v>
      </c>
      <c r="P613" s="29">
        <v>7</v>
      </c>
      <c r="Q613" s="29">
        <v>1</v>
      </c>
      <c r="R613" s="29" t="s">
        <v>8</v>
      </c>
      <c r="S613" s="29" t="s">
        <v>8</v>
      </c>
      <c r="T613" s="29" t="s">
        <v>8</v>
      </c>
      <c r="U613" s="29">
        <v>6</v>
      </c>
      <c r="V613" s="29">
        <v>1</v>
      </c>
      <c r="W613" s="29">
        <v>6</v>
      </c>
      <c r="X613" s="29">
        <v>3</v>
      </c>
      <c r="Y613" s="29">
        <v>49</v>
      </c>
      <c r="Z613" s="29">
        <v>28</v>
      </c>
      <c r="AA613" s="29" t="s">
        <v>19576</v>
      </c>
      <c r="AB613" s="29">
        <v>1</v>
      </c>
      <c r="AC613" s="29">
        <v>5</v>
      </c>
      <c r="AD613" s="29">
        <v>1</v>
      </c>
      <c r="AE613" s="29">
        <v>5</v>
      </c>
      <c r="AF613" s="29">
        <v>3</v>
      </c>
      <c r="AG613" s="29">
        <v>40</v>
      </c>
      <c r="AH613" s="29">
        <v>5</v>
      </c>
      <c r="AI613" s="29" t="s">
        <v>19746</v>
      </c>
      <c r="AJ613" s="29" t="s">
        <v>8</v>
      </c>
      <c r="AK613" s="29">
        <v>0</v>
      </c>
      <c r="AL613" s="29" t="s">
        <v>2000</v>
      </c>
      <c r="AM613" s="29" t="s">
        <v>10285</v>
      </c>
      <c r="AN613" s="29" t="s">
        <v>10286</v>
      </c>
      <c r="AO613" s="41" t="s">
        <v>10287</v>
      </c>
      <c r="AP613" s="29" t="s">
        <v>10288</v>
      </c>
    </row>
    <row r="614" spans="1:42" s="29" customFormat="1" x14ac:dyDescent="0.25">
      <c r="A614" s="29" t="s">
        <v>10289</v>
      </c>
      <c r="B614" s="29">
        <v>310410928944346</v>
      </c>
      <c r="C614" s="29">
        <v>8.9014103279289401E+19</v>
      </c>
      <c r="D614" s="29">
        <v>353118081565833</v>
      </c>
      <c r="E614" s="29">
        <v>4</v>
      </c>
      <c r="F614" s="29">
        <v>1593</v>
      </c>
      <c r="G614" s="29">
        <v>1593</v>
      </c>
      <c r="H614" s="29" t="s">
        <v>10290</v>
      </c>
      <c r="I614" s="29" t="s">
        <v>10291</v>
      </c>
      <c r="J614" s="29" t="s">
        <v>10292</v>
      </c>
      <c r="K614" s="29" t="s">
        <v>8</v>
      </c>
      <c r="L614" s="29" t="s">
        <v>8</v>
      </c>
      <c r="M614" s="29" t="s">
        <v>8</v>
      </c>
      <c r="N614" s="29">
        <v>7</v>
      </c>
      <c r="O614" s="29">
        <v>1</v>
      </c>
      <c r="P614" s="29">
        <v>7</v>
      </c>
      <c r="Q614" s="29">
        <v>3</v>
      </c>
      <c r="R614" s="29">
        <v>49</v>
      </c>
      <c r="S614" s="29">
        <v>34</v>
      </c>
      <c r="T614" s="29" t="s">
        <v>19766</v>
      </c>
      <c r="U614" s="29">
        <v>6</v>
      </c>
      <c r="V614" s="29">
        <v>1</v>
      </c>
      <c r="W614" s="29">
        <v>6</v>
      </c>
      <c r="X614" s="29">
        <v>3</v>
      </c>
      <c r="Y614" s="29">
        <v>37</v>
      </c>
      <c r="Z614" s="29">
        <v>6</v>
      </c>
      <c r="AA614" s="29" t="s">
        <v>19950</v>
      </c>
      <c r="AB614" s="29">
        <v>1</v>
      </c>
      <c r="AC614" s="29">
        <v>5</v>
      </c>
      <c r="AD614" s="29">
        <v>1</v>
      </c>
      <c r="AE614" s="29">
        <v>5</v>
      </c>
      <c r="AF614" s="29">
        <v>3</v>
      </c>
      <c r="AG614" s="29">
        <v>11</v>
      </c>
      <c r="AH614" s="29">
        <v>0</v>
      </c>
      <c r="AI614" s="29" t="s">
        <v>19551</v>
      </c>
      <c r="AJ614" s="29" t="s">
        <v>8</v>
      </c>
      <c r="AK614" s="29">
        <v>0</v>
      </c>
      <c r="AL614" s="29" t="s">
        <v>2000</v>
      </c>
      <c r="AM614" s="29" t="s">
        <v>10293</v>
      </c>
      <c r="AN614" s="29" t="s">
        <v>10294</v>
      </c>
      <c r="AO614" s="29" t="s">
        <v>10295</v>
      </c>
      <c r="AP614" s="29" t="s">
        <v>10296</v>
      </c>
    </row>
    <row r="615" spans="1:42" s="29" customFormat="1" x14ac:dyDescent="0.25">
      <c r="A615" s="29" t="s">
        <v>10297</v>
      </c>
      <c r="B615" s="29">
        <v>310410928944346</v>
      </c>
      <c r="C615" s="29">
        <v>8.9014103279289401E+19</v>
      </c>
      <c r="D615" s="29">
        <v>353118081565833</v>
      </c>
      <c r="E615" s="29">
        <v>4</v>
      </c>
      <c r="F615" s="29">
        <v>1594</v>
      </c>
      <c r="G615" s="29">
        <v>1594</v>
      </c>
      <c r="H615" s="29" t="s">
        <v>10298</v>
      </c>
      <c r="I615" s="29" t="s">
        <v>10299</v>
      </c>
      <c r="J615" s="29" t="s">
        <v>10300</v>
      </c>
      <c r="K615" s="29" t="s">
        <v>8</v>
      </c>
      <c r="L615" s="29" t="s">
        <v>8</v>
      </c>
      <c r="M615" s="29" t="s">
        <v>8</v>
      </c>
      <c r="N615" s="29">
        <v>7</v>
      </c>
      <c r="O615" s="29">
        <v>1</v>
      </c>
      <c r="P615" s="29">
        <v>7</v>
      </c>
      <c r="Q615" s="29">
        <v>1</v>
      </c>
      <c r="R615" s="29" t="s">
        <v>8</v>
      </c>
      <c r="S615" s="29" t="s">
        <v>8</v>
      </c>
      <c r="T615" s="29" t="s">
        <v>8</v>
      </c>
      <c r="U615" s="29">
        <v>6</v>
      </c>
      <c r="V615" s="29">
        <v>1</v>
      </c>
      <c r="W615" s="29">
        <v>6</v>
      </c>
      <c r="X615" s="29">
        <v>3</v>
      </c>
      <c r="Y615" s="29">
        <v>49</v>
      </c>
      <c r="Z615" s="29">
        <v>46</v>
      </c>
      <c r="AA615" s="29" t="s">
        <v>19587</v>
      </c>
      <c r="AB615" s="29">
        <v>1</v>
      </c>
      <c r="AC615" s="29">
        <v>5</v>
      </c>
      <c r="AD615" s="29">
        <v>1</v>
      </c>
      <c r="AE615" s="29">
        <v>5</v>
      </c>
      <c r="AF615" s="29">
        <v>3</v>
      </c>
      <c r="AG615" s="29">
        <v>45</v>
      </c>
      <c r="AH615" s="29">
        <v>10</v>
      </c>
      <c r="AI615" s="29" t="s">
        <v>19533</v>
      </c>
      <c r="AJ615" s="29" t="s">
        <v>8</v>
      </c>
      <c r="AK615" s="29">
        <v>0</v>
      </c>
      <c r="AL615" s="29" t="s">
        <v>2000</v>
      </c>
      <c r="AM615" s="29" t="s">
        <v>10301</v>
      </c>
      <c r="AN615" s="29" t="s">
        <v>10302</v>
      </c>
      <c r="AO615" s="29" t="s">
        <v>10303</v>
      </c>
      <c r="AP615" s="29" t="s">
        <v>10304</v>
      </c>
    </row>
    <row r="616" spans="1:42" s="29" customFormat="1" x14ac:dyDescent="0.25">
      <c r="A616" s="29" t="s">
        <v>10305</v>
      </c>
      <c r="B616" s="29">
        <v>310410928944346</v>
      </c>
      <c r="C616" s="29">
        <v>8.9014103279289401E+19</v>
      </c>
      <c r="D616" s="29">
        <v>353118081565833</v>
      </c>
      <c r="E616" s="29">
        <v>1</v>
      </c>
      <c r="F616" s="29">
        <v>1575</v>
      </c>
      <c r="G616" s="29">
        <v>1575</v>
      </c>
      <c r="H616" s="29" t="s">
        <v>10306</v>
      </c>
      <c r="I616" s="29" t="s">
        <v>10307</v>
      </c>
      <c r="J616" s="29" t="s">
        <v>10308</v>
      </c>
      <c r="K616" s="29" t="s">
        <v>8</v>
      </c>
      <c r="L616" s="29" t="s">
        <v>8</v>
      </c>
      <c r="M616" s="29" t="s">
        <v>8</v>
      </c>
      <c r="N616" s="29">
        <v>4</v>
      </c>
      <c r="O616" s="29">
        <v>1</v>
      </c>
      <c r="P616" s="29">
        <v>4</v>
      </c>
      <c r="Q616" s="29">
        <v>3</v>
      </c>
      <c r="R616" s="29">
        <v>33</v>
      </c>
      <c r="S616" s="29">
        <v>2</v>
      </c>
      <c r="T616" s="29" t="s">
        <v>19822</v>
      </c>
      <c r="U616" s="29">
        <v>3</v>
      </c>
      <c r="V616" s="29">
        <v>1</v>
      </c>
      <c r="W616" s="29">
        <v>3</v>
      </c>
      <c r="X616" s="29">
        <v>3</v>
      </c>
      <c r="Y616" s="29">
        <v>5</v>
      </c>
      <c r="Z616" s="29">
        <v>0</v>
      </c>
      <c r="AA616" s="29" t="s">
        <v>19511</v>
      </c>
      <c r="AB616" s="29">
        <v>0</v>
      </c>
      <c r="AC616" s="29" t="s">
        <v>8</v>
      </c>
      <c r="AD616" s="29" t="s">
        <v>8</v>
      </c>
      <c r="AE616" s="29" t="s">
        <v>8</v>
      </c>
      <c r="AF616" s="29" t="s">
        <v>8</v>
      </c>
      <c r="AG616" s="29" t="s">
        <v>8</v>
      </c>
      <c r="AH616" s="29" t="s">
        <v>8</v>
      </c>
      <c r="AI616" s="29" t="s">
        <v>8</v>
      </c>
      <c r="AJ616" s="29" t="s">
        <v>8</v>
      </c>
      <c r="AK616" s="29">
        <v>0</v>
      </c>
      <c r="AL616" s="29" t="s">
        <v>2000</v>
      </c>
      <c r="AM616" s="29" t="s">
        <v>10309</v>
      </c>
      <c r="AN616" s="29" t="s">
        <v>10310</v>
      </c>
      <c r="AO616" s="29" t="s">
        <v>10311</v>
      </c>
      <c r="AP616" s="29" t="s">
        <v>10312</v>
      </c>
    </row>
    <row r="617" spans="1:42" s="29" customFormat="1" x14ac:dyDescent="0.25">
      <c r="A617" s="29" t="s">
        <v>10313</v>
      </c>
      <c r="B617" s="29">
        <v>310410928944346</v>
      </c>
      <c r="C617" s="29">
        <v>8.9014103279289401E+19</v>
      </c>
      <c r="D617" s="29">
        <v>353118081565833</v>
      </c>
      <c r="E617" s="29">
        <v>1</v>
      </c>
      <c r="F617" s="29">
        <v>1568</v>
      </c>
      <c r="G617" s="29">
        <v>1568</v>
      </c>
      <c r="H617" s="29" t="s">
        <v>10314</v>
      </c>
      <c r="I617" s="29" t="s">
        <v>10315</v>
      </c>
      <c r="J617" s="29" t="s">
        <v>10316</v>
      </c>
      <c r="K617" s="29" t="s">
        <v>8</v>
      </c>
      <c r="L617" s="29" t="s">
        <v>8</v>
      </c>
      <c r="M617" s="29" t="s">
        <v>8</v>
      </c>
      <c r="N617" s="29">
        <v>4</v>
      </c>
      <c r="O617" s="29">
        <v>1</v>
      </c>
      <c r="P617" s="29">
        <v>4</v>
      </c>
      <c r="Q617" s="29">
        <v>3</v>
      </c>
      <c r="R617" s="29">
        <v>49</v>
      </c>
      <c r="S617" s="29">
        <v>19</v>
      </c>
      <c r="T617" s="29" t="s">
        <v>19596</v>
      </c>
      <c r="U617" s="29">
        <v>3</v>
      </c>
      <c r="V617" s="29">
        <v>1</v>
      </c>
      <c r="W617" s="29">
        <v>3</v>
      </c>
      <c r="X617" s="29">
        <v>3</v>
      </c>
      <c r="Y617" s="29">
        <v>45</v>
      </c>
      <c r="Z617" s="29">
        <v>14</v>
      </c>
      <c r="AA617" s="29" t="s">
        <v>19607</v>
      </c>
      <c r="AB617" s="29">
        <v>0</v>
      </c>
      <c r="AC617" s="29" t="s">
        <v>8</v>
      </c>
      <c r="AD617" s="29" t="s">
        <v>8</v>
      </c>
      <c r="AE617" s="29" t="s">
        <v>8</v>
      </c>
      <c r="AF617" s="29" t="s">
        <v>8</v>
      </c>
      <c r="AG617" s="29" t="s">
        <v>8</v>
      </c>
      <c r="AH617" s="29" t="s">
        <v>8</v>
      </c>
      <c r="AI617" s="29" t="s">
        <v>8</v>
      </c>
      <c r="AJ617" s="29" t="s">
        <v>8</v>
      </c>
      <c r="AK617" s="29">
        <v>0</v>
      </c>
      <c r="AL617" s="29" t="s">
        <v>2000</v>
      </c>
      <c r="AM617" s="29" t="s">
        <v>10317</v>
      </c>
      <c r="AN617" s="29" t="s">
        <v>10318</v>
      </c>
      <c r="AO617" s="29" t="s">
        <v>10319</v>
      </c>
      <c r="AP617" s="29" t="s">
        <v>10320</v>
      </c>
    </row>
    <row r="618" spans="1:42" s="29" customFormat="1" x14ac:dyDescent="0.25">
      <c r="A618" s="29" t="s">
        <v>10321</v>
      </c>
      <c r="B618" s="29">
        <v>310410928944346</v>
      </c>
      <c r="C618" s="29">
        <v>8.9014103279289401E+19</v>
      </c>
      <c r="D618" s="29">
        <v>353118081565833</v>
      </c>
      <c r="E618" s="29">
        <v>1</v>
      </c>
      <c r="F618" s="29">
        <v>1567</v>
      </c>
      <c r="G618" s="29">
        <v>1567</v>
      </c>
      <c r="H618" s="29" t="s">
        <v>10322</v>
      </c>
      <c r="I618" s="29" t="s">
        <v>10323</v>
      </c>
      <c r="J618" s="29" t="s">
        <v>10324</v>
      </c>
      <c r="K618" s="29" t="s">
        <v>8</v>
      </c>
      <c r="L618" s="29" t="s">
        <v>8</v>
      </c>
      <c r="M618" s="29" t="s">
        <v>8</v>
      </c>
      <c r="N618" s="29">
        <v>4</v>
      </c>
      <c r="O618" s="29">
        <v>1</v>
      </c>
      <c r="P618" s="29">
        <v>4</v>
      </c>
      <c r="Q618" s="29">
        <v>3</v>
      </c>
      <c r="R618" s="29">
        <v>42</v>
      </c>
      <c r="S618" s="29">
        <v>7</v>
      </c>
      <c r="T618" s="29" t="s">
        <v>19951</v>
      </c>
      <c r="U618" s="29">
        <v>3</v>
      </c>
      <c r="V618" s="29">
        <v>1</v>
      </c>
      <c r="W618" s="29">
        <v>3</v>
      </c>
      <c r="X618" s="29">
        <v>3</v>
      </c>
      <c r="Y618" s="29">
        <v>10</v>
      </c>
      <c r="Z618" s="29">
        <v>2</v>
      </c>
      <c r="AA618" s="29" t="s">
        <v>19936</v>
      </c>
      <c r="AB618" s="29">
        <v>0</v>
      </c>
      <c r="AC618" s="29" t="s">
        <v>8</v>
      </c>
      <c r="AD618" s="29" t="s">
        <v>8</v>
      </c>
      <c r="AE618" s="29" t="s">
        <v>8</v>
      </c>
      <c r="AF618" s="29" t="s">
        <v>8</v>
      </c>
      <c r="AG618" s="29" t="s">
        <v>8</v>
      </c>
      <c r="AH618" s="29" t="s">
        <v>8</v>
      </c>
      <c r="AI618" s="29" t="s">
        <v>8</v>
      </c>
      <c r="AJ618" s="29" t="s">
        <v>8</v>
      </c>
      <c r="AK618" s="29">
        <v>0</v>
      </c>
      <c r="AL618" s="29" t="s">
        <v>3767</v>
      </c>
      <c r="AM618" s="29" t="s">
        <v>10325</v>
      </c>
      <c r="AN618" s="29" t="s">
        <v>10326</v>
      </c>
      <c r="AO618" s="29" t="s">
        <v>10327</v>
      </c>
      <c r="AP618" s="29" t="s">
        <v>10328</v>
      </c>
    </row>
    <row r="619" spans="1:42" s="29" customFormat="1" x14ac:dyDescent="0.25">
      <c r="A619" s="29" t="s">
        <v>10329</v>
      </c>
      <c r="B619" s="29">
        <v>310410928944346</v>
      </c>
      <c r="C619" s="29">
        <v>8.9014103279289401E+19</v>
      </c>
      <c r="D619" s="29">
        <v>353118081565833</v>
      </c>
      <c r="E619" s="29">
        <v>6</v>
      </c>
      <c r="F619" s="29">
        <v>1622</v>
      </c>
      <c r="G619" s="29">
        <v>1622</v>
      </c>
      <c r="H619" s="29" t="s">
        <v>10330</v>
      </c>
      <c r="I619" s="29" t="s">
        <v>10331</v>
      </c>
      <c r="J619" s="29" t="s">
        <v>10332</v>
      </c>
      <c r="K619" s="29" t="s">
        <v>8</v>
      </c>
      <c r="L619" s="29" t="s">
        <v>8</v>
      </c>
      <c r="M619" s="29" t="s">
        <v>8</v>
      </c>
      <c r="N619" s="29">
        <v>7</v>
      </c>
      <c r="O619" s="29">
        <v>10</v>
      </c>
      <c r="P619" s="29">
        <v>70</v>
      </c>
      <c r="Q619" s="29">
        <v>3</v>
      </c>
      <c r="R619" s="29">
        <v>0</v>
      </c>
      <c r="S619" s="29">
        <v>0</v>
      </c>
      <c r="T619" s="29" t="s">
        <v>19507</v>
      </c>
      <c r="U619" s="29">
        <v>6</v>
      </c>
      <c r="V619" s="29">
        <v>1</v>
      </c>
      <c r="W619" s="29">
        <v>6</v>
      </c>
      <c r="X619" s="29">
        <v>3</v>
      </c>
      <c r="Y619" s="29">
        <v>0</v>
      </c>
      <c r="Z619" s="29">
        <v>0</v>
      </c>
      <c r="AA619" s="29" t="s">
        <v>19507</v>
      </c>
      <c r="AB619" s="29">
        <v>0</v>
      </c>
      <c r="AC619" s="29" t="s">
        <v>8</v>
      </c>
      <c r="AD619" s="29" t="s">
        <v>8</v>
      </c>
      <c r="AE619" s="29" t="s">
        <v>8</v>
      </c>
      <c r="AF619" s="29" t="s">
        <v>8</v>
      </c>
      <c r="AG619" s="29" t="s">
        <v>8</v>
      </c>
      <c r="AH619" s="29" t="s">
        <v>8</v>
      </c>
      <c r="AI619" s="29" t="s">
        <v>8</v>
      </c>
      <c r="AJ619" s="29" t="s">
        <v>8</v>
      </c>
      <c r="AK619" s="29">
        <v>0</v>
      </c>
      <c r="AL619" s="29" t="s">
        <v>2009</v>
      </c>
      <c r="AM619" s="29" t="s">
        <v>10333</v>
      </c>
      <c r="AN619" s="29" t="s">
        <v>10334</v>
      </c>
      <c r="AO619" s="29" t="s">
        <v>10335</v>
      </c>
      <c r="AP619" s="29" t="s">
        <v>10336</v>
      </c>
    </row>
    <row r="620" spans="1:42" s="29" customFormat="1" x14ac:dyDescent="0.25">
      <c r="A620" s="29" t="s">
        <v>10337</v>
      </c>
      <c r="B620" s="29">
        <v>310410928944346</v>
      </c>
      <c r="C620" s="29">
        <v>8.9014103279289401E+19</v>
      </c>
      <c r="D620" s="29">
        <v>353118081565833</v>
      </c>
      <c r="E620" s="29">
        <v>6</v>
      </c>
      <c r="F620" s="29">
        <v>1623</v>
      </c>
      <c r="G620" s="29">
        <v>1623</v>
      </c>
      <c r="H620" s="29" t="s">
        <v>10338</v>
      </c>
      <c r="I620" s="29" t="s">
        <v>10339</v>
      </c>
      <c r="J620" s="29" t="s">
        <v>10340</v>
      </c>
      <c r="K620" s="29" t="s">
        <v>8</v>
      </c>
      <c r="L620" s="29" t="s">
        <v>8</v>
      </c>
      <c r="M620" s="29" t="s">
        <v>8</v>
      </c>
      <c r="N620" s="29">
        <v>7</v>
      </c>
      <c r="O620" s="29">
        <v>10</v>
      </c>
      <c r="P620" s="29">
        <v>70</v>
      </c>
      <c r="Q620" s="29">
        <v>3</v>
      </c>
      <c r="R620" s="29">
        <v>0</v>
      </c>
      <c r="S620" s="29">
        <v>0</v>
      </c>
      <c r="T620" s="29" t="s">
        <v>19507</v>
      </c>
      <c r="U620" s="29">
        <v>6</v>
      </c>
      <c r="V620" s="29">
        <v>1</v>
      </c>
      <c r="W620" s="29">
        <v>6</v>
      </c>
      <c r="X620" s="29">
        <v>3</v>
      </c>
      <c r="Y620" s="29">
        <v>0</v>
      </c>
      <c r="Z620" s="29">
        <v>0</v>
      </c>
      <c r="AA620" s="29" t="s">
        <v>19507</v>
      </c>
      <c r="AB620" s="29">
        <v>0</v>
      </c>
      <c r="AC620" s="29" t="s">
        <v>8</v>
      </c>
      <c r="AD620" s="29" t="s">
        <v>8</v>
      </c>
      <c r="AE620" s="29" t="s">
        <v>8</v>
      </c>
      <c r="AF620" s="29" t="s">
        <v>8</v>
      </c>
      <c r="AG620" s="29" t="s">
        <v>8</v>
      </c>
      <c r="AH620" s="29" t="s">
        <v>8</v>
      </c>
      <c r="AI620" s="29" t="s">
        <v>8</v>
      </c>
      <c r="AJ620" s="29" t="s">
        <v>8</v>
      </c>
      <c r="AK620" s="29">
        <v>0</v>
      </c>
      <c r="AL620" s="29" t="s">
        <v>3222</v>
      </c>
      <c r="AM620" s="29" t="s">
        <v>10341</v>
      </c>
      <c r="AN620" s="29" t="s">
        <v>10342</v>
      </c>
      <c r="AO620" s="29" t="s">
        <v>10343</v>
      </c>
      <c r="AP620" s="29" t="s">
        <v>10344</v>
      </c>
    </row>
    <row r="621" spans="1:42" s="29" customFormat="1" x14ac:dyDescent="0.25">
      <c r="A621" s="29" t="s">
        <v>10345</v>
      </c>
      <c r="B621" s="29">
        <v>310410928944346</v>
      </c>
      <c r="C621" s="29">
        <v>8.9014103279289401E+19</v>
      </c>
      <c r="D621" s="29">
        <v>353118081565833</v>
      </c>
      <c r="E621" s="29">
        <v>9</v>
      </c>
      <c r="F621" s="29">
        <v>1619</v>
      </c>
      <c r="G621" s="29">
        <v>1619</v>
      </c>
      <c r="H621" s="29" t="s">
        <v>10346</v>
      </c>
      <c r="I621" s="29" t="s">
        <v>10347</v>
      </c>
      <c r="J621" s="29" t="s">
        <v>10348</v>
      </c>
      <c r="K621" s="29" t="s">
        <v>8</v>
      </c>
      <c r="L621" s="29" t="s">
        <v>8</v>
      </c>
      <c r="M621" s="29" t="s">
        <v>8</v>
      </c>
      <c r="N621" s="29">
        <v>7</v>
      </c>
      <c r="O621" s="29">
        <v>100</v>
      </c>
      <c r="P621" s="29">
        <v>700</v>
      </c>
      <c r="Q621" s="29">
        <v>3</v>
      </c>
      <c r="R621" s="29">
        <v>0</v>
      </c>
      <c r="S621" s="29">
        <v>0</v>
      </c>
      <c r="T621" s="29" t="s">
        <v>19507</v>
      </c>
      <c r="U621" s="29">
        <v>7</v>
      </c>
      <c r="V621" s="29">
        <v>10</v>
      </c>
      <c r="W621" s="29">
        <v>70</v>
      </c>
      <c r="X621" s="29">
        <v>3</v>
      </c>
      <c r="Y621" s="29">
        <v>0</v>
      </c>
      <c r="Z621" s="29">
        <v>0</v>
      </c>
      <c r="AA621" s="29" t="s">
        <v>19507</v>
      </c>
      <c r="AB621" s="29">
        <v>0</v>
      </c>
      <c r="AC621" s="29" t="s">
        <v>8</v>
      </c>
      <c r="AD621" s="29" t="s">
        <v>8</v>
      </c>
      <c r="AE621" s="29" t="s">
        <v>8</v>
      </c>
      <c r="AF621" s="29" t="s">
        <v>8</v>
      </c>
      <c r="AG621" s="29" t="s">
        <v>8</v>
      </c>
      <c r="AH621" s="29" t="s">
        <v>8</v>
      </c>
      <c r="AI621" s="29" t="s">
        <v>8</v>
      </c>
      <c r="AJ621" s="29" t="s">
        <v>8</v>
      </c>
      <c r="AK621" s="29">
        <v>0</v>
      </c>
      <c r="AL621" s="29" t="s">
        <v>2009</v>
      </c>
      <c r="AM621" s="29" t="s">
        <v>10349</v>
      </c>
      <c r="AN621" s="29" t="s">
        <v>10350</v>
      </c>
      <c r="AO621" s="29" t="s">
        <v>10351</v>
      </c>
      <c r="AP621" s="29" t="s">
        <v>10352</v>
      </c>
    </row>
    <row r="622" spans="1:42" s="29" customFormat="1" x14ac:dyDescent="0.25">
      <c r="A622" s="29" t="s">
        <v>10353</v>
      </c>
      <c r="B622" s="29">
        <v>310410928944346</v>
      </c>
      <c r="C622" s="29">
        <v>8.9014103279289401E+19</v>
      </c>
      <c r="D622" s="29">
        <v>353118081565833</v>
      </c>
      <c r="E622" s="29">
        <v>9</v>
      </c>
      <c r="F622" s="29">
        <v>1618</v>
      </c>
      <c r="G622" s="29">
        <v>1618</v>
      </c>
      <c r="H622" s="29" t="s">
        <v>10354</v>
      </c>
      <c r="I622" s="29" t="s">
        <v>10355</v>
      </c>
      <c r="J622" s="29" t="s">
        <v>10356</v>
      </c>
      <c r="K622" s="29" t="s">
        <v>8</v>
      </c>
      <c r="L622" s="29" t="s">
        <v>8</v>
      </c>
      <c r="M622" s="29" t="s">
        <v>8</v>
      </c>
      <c r="N622" s="29">
        <v>7</v>
      </c>
      <c r="O622" s="29">
        <v>100</v>
      </c>
      <c r="P622" s="29">
        <v>700</v>
      </c>
      <c r="Q622" s="29">
        <v>3</v>
      </c>
      <c r="R622" s="29">
        <v>0</v>
      </c>
      <c r="S622" s="29">
        <v>0</v>
      </c>
      <c r="T622" s="29" t="s">
        <v>19507</v>
      </c>
      <c r="U622" s="29">
        <v>7</v>
      </c>
      <c r="V622" s="29">
        <v>10</v>
      </c>
      <c r="W622" s="29">
        <v>70</v>
      </c>
      <c r="X622" s="29">
        <v>3</v>
      </c>
      <c r="Y622" s="29">
        <v>0</v>
      </c>
      <c r="Z622" s="29">
        <v>0</v>
      </c>
      <c r="AA622" s="29" t="s">
        <v>19507</v>
      </c>
      <c r="AB622" s="29">
        <v>0</v>
      </c>
      <c r="AC622" s="29" t="s">
        <v>8</v>
      </c>
      <c r="AD622" s="29" t="s">
        <v>8</v>
      </c>
      <c r="AE622" s="29" t="s">
        <v>8</v>
      </c>
      <c r="AF622" s="29" t="s">
        <v>8</v>
      </c>
      <c r="AG622" s="29" t="s">
        <v>8</v>
      </c>
      <c r="AH622" s="29" t="s">
        <v>8</v>
      </c>
      <c r="AI622" s="29" t="s">
        <v>8</v>
      </c>
      <c r="AJ622" s="29" t="s">
        <v>8</v>
      </c>
      <c r="AK622" s="29">
        <v>0</v>
      </c>
      <c r="AL622" s="29" t="s">
        <v>2009</v>
      </c>
      <c r="AM622" s="29" t="s">
        <v>10357</v>
      </c>
      <c r="AN622" s="29" t="s">
        <v>10358</v>
      </c>
      <c r="AO622" s="29" t="s">
        <v>10359</v>
      </c>
      <c r="AP622" s="29" t="s">
        <v>10360</v>
      </c>
    </row>
    <row r="623" spans="1:42" s="29" customFormat="1" x14ac:dyDescent="0.25">
      <c r="A623" s="29" t="s">
        <v>10361</v>
      </c>
      <c r="B623" s="29">
        <v>310410928944346</v>
      </c>
      <c r="C623" s="29">
        <v>8.9014103279289401E+19</v>
      </c>
      <c r="D623" s="29">
        <v>353118081565833</v>
      </c>
      <c r="E623" s="29">
        <v>3</v>
      </c>
      <c r="F623" s="29">
        <v>1624</v>
      </c>
      <c r="G623" s="29">
        <v>1624</v>
      </c>
      <c r="H623" s="29" t="s">
        <v>10362</v>
      </c>
      <c r="I623" s="29" t="s">
        <v>10363</v>
      </c>
      <c r="J623" s="29" t="s">
        <v>10364</v>
      </c>
      <c r="K623" s="29" t="s">
        <v>8</v>
      </c>
      <c r="L623" s="29" t="s">
        <v>8</v>
      </c>
      <c r="M623" s="29" t="s">
        <v>8</v>
      </c>
      <c r="N623" s="29">
        <v>7</v>
      </c>
      <c r="O623" s="29">
        <v>100</v>
      </c>
      <c r="P623" s="29">
        <v>700</v>
      </c>
      <c r="Q623" s="29">
        <v>3</v>
      </c>
      <c r="R623" s="29">
        <v>0</v>
      </c>
      <c r="S623" s="29">
        <v>0</v>
      </c>
      <c r="T623" s="29" t="s">
        <v>19507</v>
      </c>
      <c r="U623" s="29">
        <v>7</v>
      </c>
      <c r="V623" s="29">
        <v>10</v>
      </c>
      <c r="W623" s="29">
        <v>70</v>
      </c>
      <c r="X623" s="29">
        <v>3</v>
      </c>
      <c r="Y623" s="29">
        <v>0</v>
      </c>
      <c r="Z623" s="29">
        <v>0</v>
      </c>
      <c r="AA623" s="29" t="s">
        <v>19507</v>
      </c>
      <c r="AB623" s="29">
        <v>0</v>
      </c>
      <c r="AC623" s="29" t="s">
        <v>8</v>
      </c>
      <c r="AD623" s="29" t="s">
        <v>8</v>
      </c>
      <c r="AE623" s="29" t="s">
        <v>8</v>
      </c>
      <c r="AF623" s="29" t="s">
        <v>8</v>
      </c>
      <c r="AG623" s="29" t="s">
        <v>8</v>
      </c>
      <c r="AH623" s="29" t="s">
        <v>8</v>
      </c>
      <c r="AI623" s="29" t="s">
        <v>8</v>
      </c>
      <c r="AJ623" s="29" t="s">
        <v>8</v>
      </c>
      <c r="AK623" s="29">
        <v>0</v>
      </c>
      <c r="AL623" s="29" t="s">
        <v>2009</v>
      </c>
      <c r="AM623" s="29" t="s">
        <v>10365</v>
      </c>
      <c r="AN623" s="29" t="s">
        <v>10366</v>
      </c>
      <c r="AO623" s="29" t="s">
        <v>10367</v>
      </c>
      <c r="AP623" s="29" t="s">
        <v>10368</v>
      </c>
    </row>
    <row r="624" spans="1:42" s="29" customFormat="1" x14ac:dyDescent="0.25">
      <c r="A624" s="29" t="s">
        <v>10369</v>
      </c>
      <c r="B624" s="29">
        <v>310410928944346</v>
      </c>
      <c r="C624" s="29">
        <v>8.9014103279289401E+19</v>
      </c>
      <c r="D624" s="29">
        <v>353118081565833</v>
      </c>
      <c r="E624" s="29">
        <v>3</v>
      </c>
      <c r="F624" s="29">
        <v>1625</v>
      </c>
      <c r="G624" s="29">
        <v>1625</v>
      </c>
      <c r="H624" s="29" t="s">
        <v>10370</v>
      </c>
      <c r="I624" s="29" t="s">
        <v>10371</v>
      </c>
      <c r="J624" s="29" t="s">
        <v>10372</v>
      </c>
      <c r="K624" s="29" t="s">
        <v>8</v>
      </c>
      <c r="L624" s="29" t="s">
        <v>8</v>
      </c>
      <c r="M624" s="29" t="s">
        <v>8</v>
      </c>
      <c r="N624" s="29">
        <v>7</v>
      </c>
      <c r="O624" s="29">
        <v>100</v>
      </c>
      <c r="P624" s="29">
        <v>700</v>
      </c>
      <c r="Q624" s="29">
        <v>3</v>
      </c>
      <c r="R624" s="29">
        <v>0</v>
      </c>
      <c r="S624" s="29">
        <v>0</v>
      </c>
      <c r="T624" s="29" t="s">
        <v>19507</v>
      </c>
      <c r="U624" s="29">
        <v>7</v>
      </c>
      <c r="V624" s="29">
        <v>10</v>
      </c>
      <c r="W624" s="29">
        <v>70</v>
      </c>
      <c r="X624" s="29">
        <v>3</v>
      </c>
      <c r="Y624" s="29">
        <v>0</v>
      </c>
      <c r="Z624" s="29">
        <v>0</v>
      </c>
      <c r="AA624" s="29" t="s">
        <v>19507</v>
      </c>
      <c r="AB624" s="29">
        <v>0</v>
      </c>
      <c r="AC624" s="29" t="s">
        <v>8</v>
      </c>
      <c r="AD624" s="29" t="s">
        <v>8</v>
      </c>
      <c r="AE624" s="29" t="s">
        <v>8</v>
      </c>
      <c r="AF624" s="29" t="s">
        <v>8</v>
      </c>
      <c r="AG624" s="29" t="s">
        <v>8</v>
      </c>
      <c r="AH624" s="29" t="s">
        <v>8</v>
      </c>
      <c r="AI624" s="29" t="s">
        <v>8</v>
      </c>
      <c r="AJ624" s="29" t="s">
        <v>8</v>
      </c>
      <c r="AK624" s="29">
        <v>0</v>
      </c>
      <c r="AL624" s="29" t="s">
        <v>2009</v>
      </c>
      <c r="AM624" s="29" t="s">
        <v>10373</v>
      </c>
      <c r="AN624" s="29" t="s">
        <v>10374</v>
      </c>
      <c r="AO624" s="29" t="s">
        <v>10375</v>
      </c>
      <c r="AP624" s="29" t="s">
        <v>10376</v>
      </c>
    </row>
    <row r="625" spans="1:42" s="29" customFormat="1" x14ac:dyDescent="0.25">
      <c r="A625" s="29" t="s">
        <v>10377</v>
      </c>
      <c r="B625" s="29">
        <v>310410928944346</v>
      </c>
      <c r="C625" s="29">
        <v>8.9014103279289401E+19</v>
      </c>
      <c r="D625" s="29">
        <v>353118081565833</v>
      </c>
      <c r="E625" s="29">
        <v>8</v>
      </c>
      <c r="F625" s="29">
        <v>1627</v>
      </c>
      <c r="G625" s="29">
        <v>1627</v>
      </c>
      <c r="H625" s="29" t="s">
        <v>10378</v>
      </c>
      <c r="I625" s="29" t="s">
        <v>10379</v>
      </c>
      <c r="J625" s="29" t="s">
        <v>10380</v>
      </c>
      <c r="K625" s="29" t="s">
        <v>8</v>
      </c>
      <c r="L625" s="29" t="s">
        <v>8</v>
      </c>
      <c r="M625" s="29" t="s">
        <v>8</v>
      </c>
      <c r="N625" s="29">
        <v>7</v>
      </c>
      <c r="O625" s="29">
        <v>100</v>
      </c>
      <c r="P625" s="29">
        <v>700</v>
      </c>
      <c r="Q625" s="29">
        <v>3</v>
      </c>
      <c r="R625" s="29">
        <v>1</v>
      </c>
      <c r="S625" s="29">
        <v>0</v>
      </c>
      <c r="T625" s="29" t="s">
        <v>19161</v>
      </c>
      <c r="U625" s="29">
        <v>7</v>
      </c>
      <c r="V625" s="29">
        <v>10</v>
      </c>
      <c r="W625" s="29">
        <v>70</v>
      </c>
      <c r="X625" s="29">
        <v>3</v>
      </c>
      <c r="Y625" s="29">
        <v>0</v>
      </c>
      <c r="Z625" s="29">
        <v>0</v>
      </c>
      <c r="AA625" s="29" t="s">
        <v>19507</v>
      </c>
      <c r="AB625" s="29">
        <v>0</v>
      </c>
      <c r="AC625" s="29" t="s">
        <v>8</v>
      </c>
      <c r="AD625" s="29" t="s">
        <v>8</v>
      </c>
      <c r="AE625" s="29" t="s">
        <v>8</v>
      </c>
      <c r="AF625" s="29" t="s">
        <v>8</v>
      </c>
      <c r="AG625" s="29" t="s">
        <v>8</v>
      </c>
      <c r="AH625" s="29" t="s">
        <v>8</v>
      </c>
      <c r="AI625" s="29" t="s">
        <v>8</v>
      </c>
      <c r="AJ625" s="29" t="s">
        <v>8</v>
      </c>
      <c r="AK625" s="29">
        <v>0</v>
      </c>
      <c r="AL625" s="29" t="s">
        <v>2009</v>
      </c>
      <c r="AM625" s="29" t="s">
        <v>10381</v>
      </c>
      <c r="AN625" s="29" t="s">
        <v>10382</v>
      </c>
      <c r="AO625" s="29" t="s">
        <v>10383</v>
      </c>
      <c r="AP625" s="29" t="s">
        <v>10384</v>
      </c>
    </row>
    <row r="626" spans="1:42" s="29" customFormat="1" x14ac:dyDescent="0.25">
      <c r="A626" s="29" t="s">
        <v>10385</v>
      </c>
      <c r="B626" s="29">
        <v>310410928944346</v>
      </c>
      <c r="C626" s="29">
        <v>8.9014103279289401E+19</v>
      </c>
      <c r="D626" s="29">
        <v>353118081565833</v>
      </c>
      <c r="E626" s="29">
        <v>8</v>
      </c>
      <c r="F626" s="29">
        <v>1626</v>
      </c>
      <c r="G626" s="29">
        <v>1626</v>
      </c>
      <c r="H626" s="29" t="s">
        <v>10386</v>
      </c>
      <c r="I626" s="29" t="s">
        <v>10387</v>
      </c>
      <c r="J626" s="29" t="s">
        <v>10388</v>
      </c>
      <c r="K626" s="29" t="s">
        <v>8</v>
      </c>
      <c r="L626" s="29" t="s">
        <v>8</v>
      </c>
      <c r="M626" s="29" t="s">
        <v>8</v>
      </c>
      <c r="N626" s="29">
        <v>7</v>
      </c>
      <c r="O626" s="29">
        <v>100</v>
      </c>
      <c r="P626" s="29">
        <v>700</v>
      </c>
      <c r="Q626" s="29">
        <v>3</v>
      </c>
      <c r="R626" s="29">
        <v>0</v>
      </c>
      <c r="S626" s="29">
        <v>0</v>
      </c>
      <c r="T626" s="29" t="s">
        <v>19507</v>
      </c>
      <c r="U626" s="29">
        <v>7</v>
      </c>
      <c r="V626" s="29">
        <v>10</v>
      </c>
      <c r="W626" s="29">
        <v>70</v>
      </c>
      <c r="X626" s="29">
        <v>3</v>
      </c>
      <c r="Y626" s="29">
        <v>0</v>
      </c>
      <c r="Z626" s="29">
        <v>0</v>
      </c>
      <c r="AA626" s="29" t="s">
        <v>19507</v>
      </c>
      <c r="AB626" s="29">
        <v>0</v>
      </c>
      <c r="AC626" s="29" t="s">
        <v>8</v>
      </c>
      <c r="AD626" s="29" t="s">
        <v>8</v>
      </c>
      <c r="AE626" s="29" t="s">
        <v>8</v>
      </c>
      <c r="AF626" s="29" t="s">
        <v>8</v>
      </c>
      <c r="AG626" s="29" t="s">
        <v>8</v>
      </c>
      <c r="AH626" s="29" t="s">
        <v>8</v>
      </c>
      <c r="AI626" s="29" t="s">
        <v>8</v>
      </c>
      <c r="AJ626" s="29" t="s">
        <v>8</v>
      </c>
      <c r="AK626" s="29">
        <v>0</v>
      </c>
      <c r="AL626" s="29" t="s">
        <v>2009</v>
      </c>
      <c r="AM626" s="29" t="s">
        <v>10389</v>
      </c>
      <c r="AN626" s="29" t="s">
        <v>10390</v>
      </c>
      <c r="AO626" s="29" t="s">
        <v>10391</v>
      </c>
      <c r="AP626" s="29" t="s">
        <v>10392</v>
      </c>
    </row>
    <row r="627" spans="1:42" s="29" customFormat="1" x14ac:dyDescent="0.25">
      <c r="A627" s="29" t="s">
        <v>10393</v>
      </c>
      <c r="B627" s="29">
        <v>310410928944346</v>
      </c>
      <c r="C627" s="29">
        <v>8.9014103279289401E+19</v>
      </c>
      <c r="D627" s="29">
        <v>353118081565833</v>
      </c>
      <c r="E627" s="29">
        <v>1</v>
      </c>
      <c r="F627" s="29">
        <v>1616</v>
      </c>
      <c r="G627" s="29">
        <v>1616</v>
      </c>
      <c r="H627" s="29" t="s">
        <v>10394</v>
      </c>
      <c r="I627" s="29" t="s">
        <v>10395</v>
      </c>
      <c r="J627" s="29" t="s">
        <v>10396</v>
      </c>
      <c r="K627" s="29" t="s">
        <v>8</v>
      </c>
      <c r="L627" s="29" t="s">
        <v>8</v>
      </c>
      <c r="M627" s="29" t="s">
        <v>8</v>
      </c>
      <c r="N627" s="29">
        <v>4</v>
      </c>
      <c r="O627" s="29">
        <v>1</v>
      </c>
      <c r="P627" s="29">
        <v>4</v>
      </c>
      <c r="Q627" s="29">
        <v>3</v>
      </c>
      <c r="R627" s="29">
        <v>16</v>
      </c>
      <c r="S627" s="29">
        <v>1</v>
      </c>
      <c r="T627" s="29" t="s">
        <v>19632</v>
      </c>
      <c r="U627" s="29">
        <v>3</v>
      </c>
      <c r="V627" s="29">
        <v>1</v>
      </c>
      <c r="W627" s="29">
        <v>3</v>
      </c>
      <c r="X627" s="29">
        <v>3</v>
      </c>
      <c r="Y627" s="29">
        <v>4</v>
      </c>
      <c r="Z627" s="29">
        <v>0</v>
      </c>
      <c r="AA627" s="29" t="s">
        <v>19520</v>
      </c>
      <c r="AB627" s="29">
        <v>0</v>
      </c>
      <c r="AC627" s="29" t="s">
        <v>8</v>
      </c>
      <c r="AD627" s="29" t="s">
        <v>8</v>
      </c>
      <c r="AE627" s="29" t="s">
        <v>8</v>
      </c>
      <c r="AF627" s="29" t="s">
        <v>8</v>
      </c>
      <c r="AG627" s="29" t="s">
        <v>8</v>
      </c>
      <c r="AH627" s="29" t="s">
        <v>8</v>
      </c>
      <c r="AI627" s="29" t="s">
        <v>8</v>
      </c>
      <c r="AJ627" s="29" t="s">
        <v>8</v>
      </c>
      <c r="AK627" s="29">
        <v>0</v>
      </c>
      <c r="AL627" s="29" t="s">
        <v>2000</v>
      </c>
      <c r="AM627" s="29" t="s">
        <v>10397</v>
      </c>
      <c r="AN627" s="29" t="s">
        <v>10398</v>
      </c>
      <c r="AO627" s="29" t="s">
        <v>10399</v>
      </c>
      <c r="AP627" s="29" t="s">
        <v>10400</v>
      </c>
    </row>
    <row r="628" spans="1:42" s="29" customFormat="1" x14ac:dyDescent="0.25">
      <c r="A628" s="29" t="s">
        <v>10401</v>
      </c>
      <c r="B628" s="29">
        <v>310410928944346</v>
      </c>
      <c r="C628" s="29">
        <v>8.9014103279289401E+19</v>
      </c>
      <c r="D628" s="29">
        <v>353118081565833</v>
      </c>
      <c r="E628" s="29">
        <v>1</v>
      </c>
      <c r="F628" s="29">
        <v>1617</v>
      </c>
      <c r="G628" s="29">
        <v>1617</v>
      </c>
      <c r="H628" s="29" t="s">
        <v>10402</v>
      </c>
      <c r="I628" s="29" t="s">
        <v>10403</v>
      </c>
      <c r="J628" s="29" t="s">
        <v>10404</v>
      </c>
      <c r="K628" s="29" t="s">
        <v>8</v>
      </c>
      <c r="L628" s="29" t="s">
        <v>8</v>
      </c>
      <c r="M628" s="29" t="s">
        <v>8</v>
      </c>
      <c r="N628" s="29">
        <v>4</v>
      </c>
      <c r="O628" s="29">
        <v>1</v>
      </c>
      <c r="P628" s="29">
        <v>4</v>
      </c>
      <c r="Q628" s="29">
        <v>3</v>
      </c>
      <c r="R628" s="29">
        <v>49</v>
      </c>
      <c r="S628" s="29">
        <v>10</v>
      </c>
      <c r="T628" s="29" t="s">
        <v>19952</v>
      </c>
      <c r="U628" s="29">
        <v>3</v>
      </c>
      <c r="V628" s="29">
        <v>1</v>
      </c>
      <c r="W628" s="29">
        <v>3</v>
      </c>
      <c r="X628" s="29">
        <v>3</v>
      </c>
      <c r="Y628" s="29">
        <v>14</v>
      </c>
      <c r="Z628" s="29">
        <v>0</v>
      </c>
      <c r="AA628" s="29" t="s">
        <v>19658</v>
      </c>
      <c r="AB628" s="29">
        <v>0</v>
      </c>
      <c r="AC628" s="29" t="s">
        <v>8</v>
      </c>
      <c r="AD628" s="29" t="s">
        <v>8</v>
      </c>
      <c r="AE628" s="29" t="s">
        <v>8</v>
      </c>
      <c r="AF628" s="29" t="s">
        <v>8</v>
      </c>
      <c r="AG628" s="29" t="s">
        <v>8</v>
      </c>
      <c r="AH628" s="29" t="s">
        <v>8</v>
      </c>
      <c r="AI628" s="29" t="s">
        <v>8</v>
      </c>
      <c r="AJ628" s="29" t="s">
        <v>8</v>
      </c>
      <c r="AK628" s="29">
        <v>0</v>
      </c>
      <c r="AL628" s="29" t="s">
        <v>2000</v>
      </c>
      <c r="AM628" s="29" t="s">
        <v>10405</v>
      </c>
      <c r="AN628" s="29" t="s">
        <v>10406</v>
      </c>
      <c r="AO628" s="29" t="s">
        <v>10407</v>
      </c>
      <c r="AP628" s="29" t="s">
        <v>10408</v>
      </c>
    </row>
    <row r="629" spans="1:42" s="29" customFormat="1" x14ac:dyDescent="0.25">
      <c r="A629" s="29" t="s">
        <v>10409</v>
      </c>
      <c r="B629" s="29">
        <v>310410928944346</v>
      </c>
      <c r="C629" s="29">
        <v>8.9014103279289401E+19</v>
      </c>
      <c r="D629" s="29">
        <v>353118081565833</v>
      </c>
      <c r="E629" s="29">
        <v>2</v>
      </c>
      <c r="F629" s="29">
        <v>1629</v>
      </c>
      <c r="G629" s="29">
        <v>1629</v>
      </c>
      <c r="H629" s="29" t="s">
        <v>10410</v>
      </c>
      <c r="I629" s="29" t="s">
        <v>10411</v>
      </c>
      <c r="J629" s="29" t="s">
        <v>10412</v>
      </c>
      <c r="K629" s="29" t="s">
        <v>19953</v>
      </c>
      <c r="L629" s="29" t="s">
        <v>8</v>
      </c>
      <c r="M629" s="29" t="s">
        <v>8</v>
      </c>
      <c r="N629" s="29">
        <v>7</v>
      </c>
      <c r="O629" s="29">
        <v>10</v>
      </c>
      <c r="P629" s="29">
        <v>70</v>
      </c>
      <c r="Q629" s="29">
        <v>3</v>
      </c>
      <c r="R629" s="29">
        <v>49</v>
      </c>
      <c r="S629" s="29">
        <v>28</v>
      </c>
      <c r="T629" s="29" t="s">
        <v>19576</v>
      </c>
      <c r="U629" s="29">
        <v>7</v>
      </c>
      <c r="V629" s="29">
        <v>1</v>
      </c>
      <c r="W629" s="29">
        <v>7</v>
      </c>
      <c r="X629" s="29">
        <v>3</v>
      </c>
      <c r="Y629" s="29">
        <v>38</v>
      </c>
      <c r="Z629" s="29">
        <v>1</v>
      </c>
      <c r="AA629" s="29" t="s">
        <v>19954</v>
      </c>
      <c r="AB629" s="29">
        <v>1</v>
      </c>
      <c r="AC629" s="29">
        <v>6</v>
      </c>
      <c r="AD629" s="29">
        <v>1</v>
      </c>
      <c r="AE629" s="29">
        <v>6</v>
      </c>
      <c r="AF629" s="29">
        <v>3</v>
      </c>
      <c r="AG629" s="29">
        <v>3</v>
      </c>
      <c r="AH629" s="29">
        <v>0</v>
      </c>
      <c r="AI629" s="29" t="s">
        <v>19529</v>
      </c>
      <c r="AJ629" s="29" t="s">
        <v>8</v>
      </c>
      <c r="AK629" s="29">
        <v>0</v>
      </c>
      <c r="AL629" s="29" t="s">
        <v>2009</v>
      </c>
      <c r="AM629" s="29" t="s">
        <v>10413</v>
      </c>
      <c r="AN629" s="29" t="s">
        <v>10414</v>
      </c>
      <c r="AO629" s="29" t="s">
        <v>10415</v>
      </c>
      <c r="AP629" s="29" t="s">
        <v>10416</v>
      </c>
    </row>
    <row r="630" spans="1:42" s="29" customFormat="1" x14ac:dyDescent="0.25">
      <c r="A630" s="29" t="s">
        <v>10417</v>
      </c>
      <c r="B630" s="29">
        <v>310410928944346</v>
      </c>
      <c r="C630" s="29">
        <v>8.9014103279289401E+19</v>
      </c>
      <c r="D630" s="29">
        <v>353118081565833</v>
      </c>
      <c r="E630" s="29">
        <v>2</v>
      </c>
      <c r="F630" s="29">
        <v>1630</v>
      </c>
      <c r="G630" s="29">
        <v>1630</v>
      </c>
      <c r="H630" s="29" t="s">
        <v>10418</v>
      </c>
      <c r="I630" s="29" t="s">
        <v>10419</v>
      </c>
      <c r="J630" s="29" t="s">
        <v>10420</v>
      </c>
      <c r="K630" s="29" t="s">
        <v>19955</v>
      </c>
      <c r="L630" s="29" t="s">
        <v>8</v>
      </c>
      <c r="M630" s="29" t="s">
        <v>8</v>
      </c>
      <c r="N630" s="29">
        <v>7</v>
      </c>
      <c r="O630" s="29">
        <v>10</v>
      </c>
      <c r="P630" s="29">
        <v>70</v>
      </c>
      <c r="Q630" s="29">
        <v>3</v>
      </c>
      <c r="R630" s="29">
        <v>49</v>
      </c>
      <c r="S630" s="29">
        <v>46</v>
      </c>
      <c r="T630" s="29" t="s">
        <v>19587</v>
      </c>
      <c r="U630" s="29">
        <v>7</v>
      </c>
      <c r="V630" s="29">
        <v>1</v>
      </c>
      <c r="W630" s="29">
        <v>7</v>
      </c>
      <c r="X630" s="29">
        <v>3</v>
      </c>
      <c r="Y630" s="29">
        <v>41</v>
      </c>
      <c r="Z630" s="29">
        <v>10</v>
      </c>
      <c r="AA630" s="29" t="s">
        <v>19956</v>
      </c>
      <c r="AB630" s="29">
        <v>1</v>
      </c>
      <c r="AC630" s="29">
        <v>6</v>
      </c>
      <c r="AD630" s="29">
        <v>1</v>
      </c>
      <c r="AE630" s="29">
        <v>6</v>
      </c>
      <c r="AF630" s="29">
        <v>3</v>
      </c>
      <c r="AG630" s="29">
        <v>2</v>
      </c>
      <c r="AH630" s="29">
        <v>0</v>
      </c>
      <c r="AI630" s="29" t="s">
        <v>19527</v>
      </c>
      <c r="AJ630" s="29" t="s">
        <v>8</v>
      </c>
      <c r="AK630" s="29">
        <v>0</v>
      </c>
      <c r="AL630" s="29" t="s">
        <v>2009</v>
      </c>
      <c r="AM630" s="29" t="s">
        <v>10421</v>
      </c>
      <c r="AN630" s="29" t="s">
        <v>10422</v>
      </c>
      <c r="AO630" s="29" t="s">
        <v>10423</v>
      </c>
      <c r="AP630" s="29" t="s">
        <v>10424</v>
      </c>
    </row>
    <row r="631" spans="1:42" s="29" customFormat="1" x14ac:dyDescent="0.25">
      <c r="A631" s="29" t="s">
        <v>10425</v>
      </c>
      <c r="B631" s="29">
        <v>310410928944346</v>
      </c>
      <c r="C631" s="29">
        <v>8.9014103279289401E+19</v>
      </c>
      <c r="D631" s="29">
        <v>353118081565833</v>
      </c>
      <c r="E631" s="29">
        <v>2</v>
      </c>
      <c r="F631" s="29">
        <v>1628</v>
      </c>
      <c r="G631" s="29">
        <v>1628</v>
      </c>
      <c r="H631" s="29" t="s">
        <v>10426</v>
      </c>
      <c r="I631" s="29" t="s">
        <v>10427</v>
      </c>
      <c r="J631" s="29" t="s">
        <v>10428</v>
      </c>
      <c r="K631" s="29" t="s">
        <v>19957</v>
      </c>
      <c r="L631" s="29" t="s">
        <v>8</v>
      </c>
      <c r="M631" s="29" t="s">
        <v>8</v>
      </c>
      <c r="N631" s="29">
        <v>7</v>
      </c>
      <c r="O631" s="29">
        <v>10</v>
      </c>
      <c r="P631" s="29">
        <v>70</v>
      </c>
      <c r="Q631" s="29">
        <v>3</v>
      </c>
      <c r="R631" s="29">
        <v>0</v>
      </c>
      <c r="S631" s="29">
        <v>0</v>
      </c>
      <c r="T631" s="29" t="s">
        <v>19507</v>
      </c>
      <c r="U631" s="29">
        <v>7</v>
      </c>
      <c r="V631" s="29">
        <v>1</v>
      </c>
      <c r="W631" s="29">
        <v>7</v>
      </c>
      <c r="X631" s="29">
        <v>3</v>
      </c>
      <c r="Y631" s="29">
        <v>0</v>
      </c>
      <c r="Z631" s="29">
        <v>0</v>
      </c>
      <c r="AA631" s="29" t="s">
        <v>19507</v>
      </c>
      <c r="AB631" s="29">
        <v>1</v>
      </c>
      <c r="AC631" s="29">
        <v>6</v>
      </c>
      <c r="AD631" s="29">
        <v>1</v>
      </c>
      <c r="AE631" s="29">
        <v>6</v>
      </c>
      <c r="AF631" s="29">
        <v>3</v>
      </c>
      <c r="AG631" s="29">
        <v>0</v>
      </c>
      <c r="AH631" s="29">
        <v>0</v>
      </c>
      <c r="AI631" s="29" t="s">
        <v>19507</v>
      </c>
      <c r="AJ631" s="29" t="s">
        <v>8</v>
      </c>
      <c r="AK631" s="29">
        <v>0</v>
      </c>
      <c r="AL631" s="29" t="s">
        <v>2009</v>
      </c>
      <c r="AM631" s="29" t="s">
        <v>10429</v>
      </c>
      <c r="AN631" s="29" t="s">
        <v>10430</v>
      </c>
      <c r="AO631" s="29" t="s">
        <v>10431</v>
      </c>
      <c r="AP631" s="29" t="s">
        <v>10432</v>
      </c>
    </row>
    <row r="632" spans="1:42" s="29" customFormat="1" x14ac:dyDescent="0.25">
      <c r="A632" s="29" t="s">
        <v>10433</v>
      </c>
      <c r="B632" s="29">
        <v>310410928944346</v>
      </c>
      <c r="C632" s="29">
        <v>8.9014103279289401E+19</v>
      </c>
      <c r="D632" s="29">
        <v>353118081565833</v>
      </c>
      <c r="E632" s="29">
        <v>7</v>
      </c>
      <c r="F632" s="29">
        <v>1613</v>
      </c>
      <c r="G632" s="29">
        <v>1613</v>
      </c>
      <c r="H632" s="29" t="s">
        <v>10434</v>
      </c>
      <c r="I632" s="29" t="s">
        <v>10435</v>
      </c>
      <c r="J632" s="29" t="s">
        <v>10436</v>
      </c>
      <c r="K632" s="29" t="s">
        <v>8</v>
      </c>
      <c r="L632" s="29" t="s">
        <v>8</v>
      </c>
      <c r="M632" s="29" t="s">
        <v>19948</v>
      </c>
      <c r="N632" s="29">
        <v>7</v>
      </c>
      <c r="O632" s="29">
        <v>1</v>
      </c>
      <c r="P632" s="29">
        <v>7</v>
      </c>
      <c r="Q632" s="29">
        <v>3</v>
      </c>
      <c r="R632" s="29">
        <v>1</v>
      </c>
      <c r="S632" s="29">
        <v>0</v>
      </c>
      <c r="T632" s="29" t="s">
        <v>19161</v>
      </c>
      <c r="U632" s="29">
        <v>6</v>
      </c>
      <c r="V632" s="29">
        <v>1</v>
      </c>
      <c r="W632" s="29">
        <v>6</v>
      </c>
      <c r="X632" s="29">
        <v>3</v>
      </c>
      <c r="Y632" s="29">
        <v>0</v>
      </c>
      <c r="Z632" s="29">
        <v>0</v>
      </c>
      <c r="AA632" s="29" t="s">
        <v>19507</v>
      </c>
      <c r="AB632" s="29">
        <v>1</v>
      </c>
      <c r="AC632" s="29">
        <v>5</v>
      </c>
      <c r="AD632" s="29">
        <v>1</v>
      </c>
      <c r="AE632" s="29">
        <v>5</v>
      </c>
      <c r="AF632" s="29">
        <v>3</v>
      </c>
      <c r="AG632" s="29">
        <v>0</v>
      </c>
      <c r="AH632" s="29">
        <v>0</v>
      </c>
      <c r="AI632" s="29" t="s">
        <v>19507</v>
      </c>
      <c r="AJ632" s="29" t="s">
        <v>8</v>
      </c>
      <c r="AK632" s="29">
        <v>0</v>
      </c>
      <c r="AL632" s="29" t="s">
        <v>2009</v>
      </c>
      <c r="AM632" s="29" t="s">
        <v>10437</v>
      </c>
      <c r="AN632" s="29" t="s">
        <v>10438</v>
      </c>
      <c r="AO632" s="29" t="s">
        <v>10439</v>
      </c>
      <c r="AP632" s="29" t="s">
        <v>10440</v>
      </c>
    </row>
    <row r="633" spans="1:42" s="29" customFormat="1" x14ac:dyDescent="0.25">
      <c r="A633" s="29" t="s">
        <v>10441</v>
      </c>
      <c r="B633" s="29">
        <v>310410928944346</v>
      </c>
      <c r="C633" s="29">
        <v>8.9014103279289401E+19</v>
      </c>
      <c r="D633" s="29">
        <v>353118081565833</v>
      </c>
      <c r="E633" s="29">
        <v>7</v>
      </c>
      <c r="F633" s="29">
        <v>1614</v>
      </c>
      <c r="G633" s="29">
        <v>1614</v>
      </c>
      <c r="H633" s="29" t="s">
        <v>10442</v>
      </c>
      <c r="I633" s="29" t="s">
        <v>10443</v>
      </c>
      <c r="J633" s="29" t="s">
        <v>10444</v>
      </c>
      <c r="K633" s="29" t="s">
        <v>8</v>
      </c>
      <c r="L633" s="29" t="s">
        <v>8</v>
      </c>
      <c r="M633" s="29" t="s">
        <v>19958</v>
      </c>
      <c r="N633" s="29">
        <v>7</v>
      </c>
      <c r="O633" s="29">
        <v>1</v>
      </c>
      <c r="P633" s="29">
        <v>7</v>
      </c>
      <c r="Q633" s="29">
        <v>3</v>
      </c>
      <c r="R633" s="29">
        <v>49</v>
      </c>
      <c r="S633" s="29">
        <v>44</v>
      </c>
      <c r="T633" s="29" t="s">
        <v>19538</v>
      </c>
      <c r="U633" s="29">
        <v>6</v>
      </c>
      <c r="V633" s="29">
        <v>1</v>
      </c>
      <c r="W633" s="29">
        <v>6</v>
      </c>
      <c r="X633" s="29">
        <v>3</v>
      </c>
      <c r="Y633" s="29">
        <v>46</v>
      </c>
      <c r="Z633" s="29">
        <v>17</v>
      </c>
      <c r="AA633" s="29" t="s">
        <v>19959</v>
      </c>
      <c r="AB633" s="29">
        <v>1</v>
      </c>
      <c r="AC633" s="29">
        <v>5</v>
      </c>
      <c r="AD633" s="29">
        <v>1</v>
      </c>
      <c r="AE633" s="29">
        <v>5</v>
      </c>
      <c r="AF633" s="29">
        <v>3</v>
      </c>
      <c r="AG633" s="29">
        <v>12</v>
      </c>
      <c r="AH633" s="29">
        <v>0</v>
      </c>
      <c r="AI633" s="29" t="s">
        <v>19614</v>
      </c>
      <c r="AJ633" s="29" t="s">
        <v>8</v>
      </c>
      <c r="AK633" s="29">
        <v>0</v>
      </c>
      <c r="AL633" s="29" t="s">
        <v>2009</v>
      </c>
      <c r="AM633" s="29" t="s">
        <v>10445</v>
      </c>
      <c r="AN633" s="29" t="s">
        <v>10446</v>
      </c>
      <c r="AO633" s="29" t="s">
        <v>10447</v>
      </c>
      <c r="AP633" s="29" t="s">
        <v>10448</v>
      </c>
    </row>
    <row r="634" spans="1:42" s="29" customFormat="1" x14ac:dyDescent="0.25">
      <c r="A634" s="29" t="s">
        <v>10449</v>
      </c>
      <c r="B634" s="29">
        <v>310410928944346</v>
      </c>
      <c r="C634" s="29">
        <v>8.9014103279289401E+19</v>
      </c>
      <c r="D634" s="29">
        <v>353118081565833</v>
      </c>
      <c r="E634" s="29">
        <v>7</v>
      </c>
      <c r="F634" s="29">
        <v>1615</v>
      </c>
      <c r="G634" s="29">
        <v>1615</v>
      </c>
      <c r="H634" s="29" t="s">
        <v>10450</v>
      </c>
      <c r="I634" s="29" t="s">
        <v>10451</v>
      </c>
      <c r="J634" s="29" t="s">
        <v>10452</v>
      </c>
      <c r="K634" s="29" t="s">
        <v>8</v>
      </c>
      <c r="L634" s="29" t="s">
        <v>8</v>
      </c>
      <c r="M634" s="29" t="s">
        <v>19960</v>
      </c>
      <c r="N634" s="29">
        <v>7</v>
      </c>
      <c r="O634" s="29">
        <v>1</v>
      </c>
      <c r="P634" s="29">
        <v>7</v>
      </c>
      <c r="Q634" s="29">
        <v>3</v>
      </c>
      <c r="R634" s="29">
        <v>49</v>
      </c>
      <c r="S634" s="29">
        <v>19</v>
      </c>
      <c r="T634" s="29" t="s">
        <v>19596</v>
      </c>
      <c r="U634" s="29">
        <v>6</v>
      </c>
      <c r="V634" s="29">
        <v>1</v>
      </c>
      <c r="W634" s="29">
        <v>6</v>
      </c>
      <c r="X634" s="29">
        <v>3</v>
      </c>
      <c r="Y634" s="29">
        <v>20</v>
      </c>
      <c r="Z634" s="29">
        <v>1</v>
      </c>
      <c r="AA634" s="29" t="s">
        <v>19585</v>
      </c>
      <c r="AB634" s="29">
        <v>1</v>
      </c>
      <c r="AC634" s="29">
        <v>5</v>
      </c>
      <c r="AD634" s="29">
        <v>1</v>
      </c>
      <c r="AE634" s="29">
        <v>5</v>
      </c>
      <c r="AF634" s="29">
        <v>3</v>
      </c>
      <c r="AG634" s="29">
        <v>2</v>
      </c>
      <c r="AH634" s="29">
        <v>0</v>
      </c>
      <c r="AI634" s="29" t="s">
        <v>19527</v>
      </c>
      <c r="AJ634" s="29" t="s">
        <v>8</v>
      </c>
      <c r="AK634" s="29">
        <v>0</v>
      </c>
      <c r="AL634" s="29" t="s">
        <v>2009</v>
      </c>
      <c r="AM634" s="29" t="s">
        <v>10453</v>
      </c>
      <c r="AN634" s="29" t="s">
        <v>10454</v>
      </c>
      <c r="AO634" s="29" t="s">
        <v>10455</v>
      </c>
      <c r="AP634" s="29" t="s">
        <v>10456</v>
      </c>
    </row>
    <row r="635" spans="1:42" s="29" customFormat="1" x14ac:dyDescent="0.25">
      <c r="A635" s="29" t="s">
        <v>10739</v>
      </c>
      <c r="B635" s="29">
        <v>310410928944346</v>
      </c>
      <c r="C635" s="29">
        <v>8.9014103279289401E+19</v>
      </c>
      <c r="D635" s="29">
        <v>353118081565833</v>
      </c>
      <c r="E635" s="29">
        <v>7</v>
      </c>
      <c r="F635" s="29">
        <v>1645</v>
      </c>
      <c r="G635" s="29">
        <v>1645</v>
      </c>
      <c r="H635" s="29" t="s">
        <v>10740</v>
      </c>
      <c r="I635" s="29" t="s">
        <v>10741</v>
      </c>
      <c r="J635" s="29" t="s">
        <v>10742</v>
      </c>
      <c r="K635" s="29" t="s">
        <v>8</v>
      </c>
      <c r="L635" s="29" t="s">
        <v>8</v>
      </c>
      <c r="M635" s="29" t="s">
        <v>19961</v>
      </c>
      <c r="N635" s="29">
        <v>7</v>
      </c>
      <c r="O635" s="29">
        <v>1</v>
      </c>
      <c r="P635" s="29">
        <v>7</v>
      </c>
      <c r="Q635" s="29">
        <v>3</v>
      </c>
      <c r="R635" s="29">
        <v>49</v>
      </c>
      <c r="S635" s="29">
        <v>37</v>
      </c>
      <c r="T635" s="29" t="s">
        <v>19517</v>
      </c>
      <c r="U635" s="29">
        <v>6</v>
      </c>
      <c r="V635" s="29">
        <v>1</v>
      </c>
      <c r="W635" s="29">
        <v>6</v>
      </c>
      <c r="X635" s="29">
        <v>3</v>
      </c>
      <c r="Y635" s="29">
        <v>49</v>
      </c>
      <c r="Z635" s="29">
        <v>13</v>
      </c>
      <c r="AA635" s="29" t="s">
        <v>19962</v>
      </c>
      <c r="AB635" s="29">
        <v>1</v>
      </c>
      <c r="AC635" s="29">
        <v>5</v>
      </c>
      <c r="AD635" s="29">
        <v>1</v>
      </c>
      <c r="AE635" s="29">
        <v>5</v>
      </c>
      <c r="AF635" s="29">
        <v>3</v>
      </c>
      <c r="AG635" s="29">
        <v>11</v>
      </c>
      <c r="AH635" s="29">
        <v>2</v>
      </c>
      <c r="AI635" s="29" t="s">
        <v>19609</v>
      </c>
      <c r="AJ635" s="29" t="s">
        <v>8</v>
      </c>
      <c r="AK635" s="29">
        <v>0</v>
      </c>
      <c r="AL635" s="29" t="s">
        <v>2000</v>
      </c>
      <c r="AM635" s="29" t="s">
        <v>10743</v>
      </c>
      <c r="AN635" s="29" t="s">
        <v>10744</v>
      </c>
      <c r="AO635" s="29" t="s">
        <v>10745</v>
      </c>
      <c r="AP635" s="29" t="s">
        <v>10746</v>
      </c>
    </row>
    <row r="636" spans="1:42" s="29" customFormat="1" x14ac:dyDescent="0.25">
      <c r="A636" s="29" t="s">
        <v>10747</v>
      </c>
      <c r="B636" s="29">
        <v>310410928944346</v>
      </c>
      <c r="C636" s="29">
        <v>8.9014103279289401E+19</v>
      </c>
      <c r="D636" s="29">
        <v>353118081565833</v>
      </c>
      <c r="E636" s="29">
        <v>7</v>
      </c>
      <c r="F636" s="29">
        <v>1646</v>
      </c>
      <c r="G636" s="29">
        <v>1646</v>
      </c>
      <c r="H636" s="29" t="s">
        <v>10748</v>
      </c>
      <c r="I636" s="29" t="s">
        <v>10749</v>
      </c>
      <c r="J636" s="29" t="s">
        <v>10750</v>
      </c>
      <c r="K636" s="29" t="s">
        <v>8</v>
      </c>
      <c r="L636" s="29" t="s">
        <v>8</v>
      </c>
      <c r="M636" s="29" t="s">
        <v>19921</v>
      </c>
      <c r="N636" s="29">
        <v>7</v>
      </c>
      <c r="O636" s="29">
        <v>1</v>
      </c>
      <c r="P636" s="29">
        <v>7</v>
      </c>
      <c r="Q636" s="29">
        <v>3</v>
      </c>
      <c r="R636" s="29">
        <v>30</v>
      </c>
      <c r="S636" s="29">
        <v>5</v>
      </c>
      <c r="T636" s="29" t="s">
        <v>19963</v>
      </c>
      <c r="U636" s="29">
        <v>6</v>
      </c>
      <c r="V636" s="29">
        <v>1</v>
      </c>
      <c r="W636" s="29">
        <v>6</v>
      </c>
      <c r="X636" s="29">
        <v>3</v>
      </c>
      <c r="Y636" s="29">
        <v>6</v>
      </c>
      <c r="Z636" s="29">
        <v>1</v>
      </c>
      <c r="AA636" s="29" t="s">
        <v>19519</v>
      </c>
      <c r="AB636" s="29">
        <v>1</v>
      </c>
      <c r="AC636" s="29">
        <v>5</v>
      </c>
      <c r="AD636" s="29">
        <v>1</v>
      </c>
      <c r="AE636" s="29">
        <v>5</v>
      </c>
      <c r="AF636" s="29">
        <v>3</v>
      </c>
      <c r="AG636" s="29">
        <v>0</v>
      </c>
      <c r="AH636" s="29">
        <v>0</v>
      </c>
      <c r="AI636" s="29" t="s">
        <v>19507</v>
      </c>
      <c r="AJ636" s="29" t="s">
        <v>8</v>
      </c>
      <c r="AK636" s="29">
        <v>0</v>
      </c>
      <c r="AL636" s="29" t="s">
        <v>2000</v>
      </c>
      <c r="AM636" s="29" t="s">
        <v>10751</v>
      </c>
      <c r="AN636" s="29" t="s">
        <v>10752</v>
      </c>
      <c r="AO636" s="29" t="s">
        <v>10753</v>
      </c>
      <c r="AP636" s="29" t="s">
        <v>10754</v>
      </c>
    </row>
    <row r="637" spans="1:42" s="29" customFormat="1" x14ac:dyDescent="0.25">
      <c r="A637" s="29" t="s">
        <v>10755</v>
      </c>
      <c r="B637" s="29">
        <v>310410928944346</v>
      </c>
      <c r="C637" s="29">
        <v>8.9014103279289401E+19</v>
      </c>
      <c r="D637" s="29">
        <v>353118081565833</v>
      </c>
      <c r="E637" s="29">
        <v>2</v>
      </c>
      <c r="F637" s="29">
        <v>1640</v>
      </c>
      <c r="G637" s="29">
        <v>1640</v>
      </c>
      <c r="H637" s="29" t="s">
        <v>10756</v>
      </c>
      <c r="I637" s="29" t="s">
        <v>10757</v>
      </c>
      <c r="J637" s="29" t="s">
        <v>10758</v>
      </c>
      <c r="K637" s="29" t="s">
        <v>19964</v>
      </c>
      <c r="L637" s="29" t="s">
        <v>8</v>
      </c>
      <c r="M637" s="29" t="s">
        <v>8</v>
      </c>
      <c r="N637" s="29">
        <v>7</v>
      </c>
      <c r="O637" s="29">
        <v>10</v>
      </c>
      <c r="P637" s="29">
        <v>70</v>
      </c>
      <c r="Q637" s="29">
        <v>3</v>
      </c>
      <c r="R637" s="29">
        <v>49</v>
      </c>
      <c r="S637" s="29">
        <v>18</v>
      </c>
      <c r="T637" s="29" t="s">
        <v>19719</v>
      </c>
      <c r="U637" s="29">
        <v>7</v>
      </c>
      <c r="V637" s="29">
        <v>1</v>
      </c>
      <c r="W637" s="29">
        <v>7</v>
      </c>
      <c r="X637" s="29">
        <v>3</v>
      </c>
      <c r="Y637" s="29">
        <v>17</v>
      </c>
      <c r="Z637" s="29">
        <v>7</v>
      </c>
      <c r="AA637" s="29" t="s">
        <v>19965</v>
      </c>
      <c r="AB637" s="29">
        <v>1</v>
      </c>
      <c r="AC637" s="29">
        <v>6</v>
      </c>
      <c r="AD637" s="29">
        <v>1</v>
      </c>
      <c r="AE637" s="29">
        <v>6</v>
      </c>
      <c r="AF637" s="29">
        <v>3</v>
      </c>
      <c r="AG637" s="29">
        <v>3</v>
      </c>
      <c r="AH637" s="29">
        <v>1</v>
      </c>
      <c r="AI637" s="29" t="s">
        <v>19520</v>
      </c>
      <c r="AJ637" s="29" t="s">
        <v>8</v>
      </c>
      <c r="AK637" s="29">
        <v>0</v>
      </c>
      <c r="AL637" s="29" t="s">
        <v>2000</v>
      </c>
      <c r="AM637" s="29" t="s">
        <v>10759</v>
      </c>
      <c r="AN637" s="29" t="s">
        <v>10760</v>
      </c>
      <c r="AO637" s="29" t="s">
        <v>10761</v>
      </c>
      <c r="AP637" s="29" t="s">
        <v>10762</v>
      </c>
    </row>
    <row r="638" spans="1:42" s="29" customFormat="1" x14ac:dyDescent="0.25">
      <c r="A638" s="29" t="s">
        <v>10763</v>
      </c>
      <c r="B638" s="29">
        <v>310410928944346</v>
      </c>
      <c r="C638" s="29">
        <v>8.9014103279289401E+19</v>
      </c>
      <c r="D638" s="29">
        <v>353118081565833</v>
      </c>
      <c r="E638" s="29">
        <v>2</v>
      </c>
      <c r="F638" s="29">
        <v>1639</v>
      </c>
      <c r="G638" s="29">
        <v>1639</v>
      </c>
      <c r="H638" s="29" t="s">
        <v>10764</v>
      </c>
      <c r="I638" s="29" t="s">
        <v>10765</v>
      </c>
      <c r="J638" s="29" t="s">
        <v>10766</v>
      </c>
      <c r="K638" s="29" t="s">
        <v>19966</v>
      </c>
      <c r="L638" s="29" t="s">
        <v>8</v>
      </c>
      <c r="M638" s="29" t="s">
        <v>8</v>
      </c>
      <c r="N638" s="29">
        <v>7</v>
      </c>
      <c r="O638" s="29">
        <v>10</v>
      </c>
      <c r="P638" s="29">
        <v>70</v>
      </c>
      <c r="Q638" s="29">
        <v>3</v>
      </c>
      <c r="R638" s="29">
        <v>3</v>
      </c>
      <c r="S638" s="29">
        <v>0</v>
      </c>
      <c r="T638" s="29" t="s">
        <v>19529</v>
      </c>
      <c r="U638" s="29">
        <v>7</v>
      </c>
      <c r="V638" s="29">
        <v>1</v>
      </c>
      <c r="W638" s="29">
        <v>7</v>
      </c>
      <c r="X638" s="29">
        <v>3</v>
      </c>
      <c r="Y638" s="29">
        <v>0</v>
      </c>
      <c r="Z638" s="29">
        <v>0</v>
      </c>
      <c r="AA638" s="29" t="s">
        <v>19507</v>
      </c>
      <c r="AB638" s="29">
        <v>1</v>
      </c>
      <c r="AC638" s="29">
        <v>6</v>
      </c>
      <c r="AD638" s="29">
        <v>1</v>
      </c>
      <c r="AE638" s="29">
        <v>6</v>
      </c>
      <c r="AF638" s="29">
        <v>3</v>
      </c>
      <c r="AG638" s="29">
        <v>0</v>
      </c>
      <c r="AH638" s="29">
        <v>0</v>
      </c>
      <c r="AI638" s="29" t="s">
        <v>19507</v>
      </c>
      <c r="AJ638" s="29" t="s">
        <v>8</v>
      </c>
      <c r="AK638" s="29">
        <v>0</v>
      </c>
      <c r="AL638" s="29" t="s">
        <v>2000</v>
      </c>
      <c r="AM638" s="29" t="s">
        <v>10767</v>
      </c>
      <c r="AN638" s="29" t="s">
        <v>10768</v>
      </c>
      <c r="AO638" s="29" t="s">
        <v>10769</v>
      </c>
      <c r="AP638" s="29" t="s">
        <v>10770</v>
      </c>
    </row>
    <row r="639" spans="1:42" s="29" customFormat="1" x14ac:dyDescent="0.25">
      <c r="A639" s="29" t="s">
        <v>10771</v>
      </c>
      <c r="B639" s="29">
        <v>310410928944346</v>
      </c>
      <c r="C639" s="29">
        <v>8.9014103279289401E+19</v>
      </c>
      <c r="D639" s="29">
        <v>353118081565833</v>
      </c>
      <c r="E639" s="29">
        <v>2</v>
      </c>
      <c r="F639" s="29">
        <v>1641</v>
      </c>
      <c r="G639" s="29">
        <v>1641</v>
      </c>
      <c r="H639" s="29" t="s">
        <v>10772</v>
      </c>
      <c r="I639" s="29" t="s">
        <v>10773</v>
      </c>
      <c r="J639" s="29" t="s">
        <v>10774</v>
      </c>
      <c r="K639" s="29" t="s">
        <v>19964</v>
      </c>
      <c r="L639" s="29" t="s">
        <v>8</v>
      </c>
      <c r="M639" s="29" t="s">
        <v>8</v>
      </c>
      <c r="N639" s="29">
        <v>7</v>
      </c>
      <c r="O639" s="29">
        <v>10</v>
      </c>
      <c r="P639" s="29">
        <v>70</v>
      </c>
      <c r="Q639" s="29">
        <v>3</v>
      </c>
      <c r="R639" s="29">
        <v>6</v>
      </c>
      <c r="S639" s="29">
        <v>1</v>
      </c>
      <c r="T639" s="29" t="s">
        <v>19519</v>
      </c>
      <c r="U639" s="29">
        <v>7</v>
      </c>
      <c r="V639" s="29">
        <v>1</v>
      </c>
      <c r="W639" s="29">
        <v>7</v>
      </c>
      <c r="X639" s="29">
        <v>3</v>
      </c>
      <c r="Y639" s="29">
        <v>0</v>
      </c>
      <c r="Z639" s="29">
        <v>0</v>
      </c>
      <c r="AA639" s="29" t="s">
        <v>19507</v>
      </c>
      <c r="AB639" s="29">
        <v>1</v>
      </c>
      <c r="AC639" s="29">
        <v>6</v>
      </c>
      <c r="AD639" s="29">
        <v>1</v>
      </c>
      <c r="AE639" s="29">
        <v>6</v>
      </c>
      <c r="AF639" s="29">
        <v>3</v>
      </c>
      <c r="AG639" s="29">
        <v>0</v>
      </c>
      <c r="AH639" s="29">
        <v>0</v>
      </c>
      <c r="AI639" s="29" t="s">
        <v>19507</v>
      </c>
      <c r="AJ639" s="29" t="s">
        <v>8</v>
      </c>
      <c r="AK639" s="29">
        <v>0</v>
      </c>
      <c r="AL639" s="29" t="s">
        <v>2000</v>
      </c>
      <c r="AM639" s="29" t="s">
        <v>10775</v>
      </c>
      <c r="AN639" s="29" t="s">
        <v>10776</v>
      </c>
      <c r="AO639" s="29" t="s">
        <v>10777</v>
      </c>
      <c r="AP639" s="29" t="s">
        <v>10778</v>
      </c>
    </row>
    <row r="640" spans="1:42" s="29" customFormat="1" x14ac:dyDescent="0.25">
      <c r="A640" s="29" t="s">
        <v>10779</v>
      </c>
      <c r="B640" s="29">
        <v>310410928944346</v>
      </c>
      <c r="C640" s="29">
        <v>8.9014103279289401E+19</v>
      </c>
      <c r="D640" s="29">
        <v>353118081565833</v>
      </c>
      <c r="E640" s="29">
        <v>6</v>
      </c>
      <c r="F640" s="29">
        <v>1633</v>
      </c>
      <c r="G640" s="29">
        <v>1633</v>
      </c>
      <c r="H640" s="29" t="s">
        <v>10780</v>
      </c>
      <c r="I640" s="29" t="s">
        <v>10781</v>
      </c>
      <c r="J640" s="29" t="s">
        <v>10782</v>
      </c>
      <c r="K640" s="29" t="s">
        <v>8</v>
      </c>
      <c r="L640" s="29" t="s">
        <v>8</v>
      </c>
      <c r="M640" s="29" t="s">
        <v>8</v>
      </c>
      <c r="N640" s="29">
        <v>7</v>
      </c>
      <c r="O640" s="29">
        <v>10</v>
      </c>
      <c r="P640" s="29">
        <v>70</v>
      </c>
      <c r="Q640" s="29">
        <v>3</v>
      </c>
      <c r="R640" s="29">
        <v>0</v>
      </c>
      <c r="S640" s="29">
        <v>0</v>
      </c>
      <c r="T640" s="29" t="s">
        <v>19507</v>
      </c>
      <c r="U640" s="29">
        <v>6</v>
      </c>
      <c r="V640" s="29">
        <v>1</v>
      </c>
      <c r="W640" s="29">
        <v>6</v>
      </c>
      <c r="X640" s="29">
        <v>3</v>
      </c>
      <c r="Y640" s="29">
        <v>0</v>
      </c>
      <c r="Z640" s="29">
        <v>0</v>
      </c>
      <c r="AA640" s="29" t="s">
        <v>19507</v>
      </c>
      <c r="AB640" s="29">
        <v>0</v>
      </c>
      <c r="AC640" s="29" t="s">
        <v>8</v>
      </c>
      <c r="AD640" s="29" t="s">
        <v>8</v>
      </c>
      <c r="AE640" s="29" t="s">
        <v>8</v>
      </c>
      <c r="AF640" s="29" t="s">
        <v>8</v>
      </c>
      <c r="AG640" s="29" t="s">
        <v>8</v>
      </c>
      <c r="AH640" s="29" t="s">
        <v>8</v>
      </c>
      <c r="AI640" s="29" t="s">
        <v>8</v>
      </c>
      <c r="AJ640" s="29" t="s">
        <v>8</v>
      </c>
      <c r="AK640" s="29">
        <v>0</v>
      </c>
      <c r="AL640" s="29" t="s">
        <v>2000</v>
      </c>
      <c r="AM640" s="29" t="s">
        <v>10783</v>
      </c>
      <c r="AN640" s="29" t="s">
        <v>10784</v>
      </c>
      <c r="AO640" s="29" t="s">
        <v>10785</v>
      </c>
      <c r="AP640" s="29" t="s">
        <v>10786</v>
      </c>
    </row>
    <row r="641" spans="1:42" s="29" customFormat="1" x14ac:dyDescent="0.25">
      <c r="A641" s="29" t="s">
        <v>10787</v>
      </c>
      <c r="B641" s="29">
        <v>310410928944346</v>
      </c>
      <c r="C641" s="29">
        <v>8.9014103279289401E+19</v>
      </c>
      <c r="D641" s="29">
        <v>353118081565833</v>
      </c>
      <c r="E641" s="29">
        <v>6</v>
      </c>
      <c r="F641" s="29">
        <v>1632</v>
      </c>
      <c r="G641" s="29">
        <v>1632</v>
      </c>
      <c r="H641" s="29" t="s">
        <v>10788</v>
      </c>
      <c r="I641" s="29" t="s">
        <v>10789</v>
      </c>
      <c r="J641" s="29" t="s">
        <v>10790</v>
      </c>
      <c r="K641" s="29" t="s">
        <v>8</v>
      </c>
      <c r="L641" s="29" t="s">
        <v>8</v>
      </c>
      <c r="M641" s="29" t="s">
        <v>8</v>
      </c>
      <c r="N641" s="29">
        <v>7</v>
      </c>
      <c r="O641" s="29">
        <v>10</v>
      </c>
      <c r="P641" s="29">
        <v>70</v>
      </c>
      <c r="Q641" s="29">
        <v>3</v>
      </c>
      <c r="R641" s="29">
        <v>3</v>
      </c>
      <c r="S641" s="29">
        <v>0</v>
      </c>
      <c r="T641" s="29" t="s">
        <v>19529</v>
      </c>
      <c r="U641" s="29">
        <v>6</v>
      </c>
      <c r="V641" s="29">
        <v>1</v>
      </c>
      <c r="W641" s="29">
        <v>6</v>
      </c>
      <c r="X641" s="29">
        <v>3</v>
      </c>
      <c r="Y641" s="29">
        <v>0</v>
      </c>
      <c r="Z641" s="29">
        <v>0</v>
      </c>
      <c r="AA641" s="29" t="s">
        <v>19507</v>
      </c>
      <c r="AB641" s="29">
        <v>0</v>
      </c>
      <c r="AC641" s="29" t="s">
        <v>8</v>
      </c>
      <c r="AD641" s="29" t="s">
        <v>8</v>
      </c>
      <c r="AE641" s="29" t="s">
        <v>8</v>
      </c>
      <c r="AF641" s="29" t="s">
        <v>8</v>
      </c>
      <c r="AG641" s="29" t="s">
        <v>8</v>
      </c>
      <c r="AH641" s="29" t="s">
        <v>8</v>
      </c>
      <c r="AI641" s="29" t="s">
        <v>8</v>
      </c>
      <c r="AJ641" s="29" t="s">
        <v>8</v>
      </c>
      <c r="AK641" s="29">
        <v>0</v>
      </c>
      <c r="AL641" s="29" t="s">
        <v>2000</v>
      </c>
      <c r="AM641" s="29" t="s">
        <v>10791</v>
      </c>
      <c r="AN641" s="29" t="s">
        <v>10792</v>
      </c>
      <c r="AO641" s="29" t="s">
        <v>10793</v>
      </c>
      <c r="AP641" s="29" t="s">
        <v>10794</v>
      </c>
    </row>
    <row r="642" spans="1:42" s="29" customFormat="1" x14ac:dyDescent="0.25">
      <c r="A642" s="29" t="s">
        <v>10795</v>
      </c>
      <c r="B642" s="29">
        <v>310410928944346</v>
      </c>
      <c r="C642" s="29">
        <v>8.9014103279289401E+19</v>
      </c>
      <c r="D642" s="29">
        <v>353118081565833</v>
      </c>
      <c r="E642" s="29">
        <v>6</v>
      </c>
      <c r="F642" s="29">
        <v>1631</v>
      </c>
      <c r="G642" s="29">
        <v>1631</v>
      </c>
      <c r="H642" s="29" t="s">
        <v>10796</v>
      </c>
      <c r="I642" s="29" t="s">
        <v>10797</v>
      </c>
      <c r="J642" s="29" t="s">
        <v>10798</v>
      </c>
      <c r="K642" s="29" t="s">
        <v>8</v>
      </c>
      <c r="L642" s="29" t="s">
        <v>8</v>
      </c>
      <c r="M642" s="29" t="s">
        <v>8</v>
      </c>
      <c r="N642" s="29">
        <v>7</v>
      </c>
      <c r="O642" s="29">
        <v>10</v>
      </c>
      <c r="P642" s="29">
        <v>70</v>
      </c>
      <c r="Q642" s="29">
        <v>3</v>
      </c>
      <c r="R642" s="29">
        <v>0</v>
      </c>
      <c r="S642" s="29">
        <v>0</v>
      </c>
      <c r="T642" s="29" t="s">
        <v>19507</v>
      </c>
      <c r="U642" s="29">
        <v>6</v>
      </c>
      <c r="V642" s="29">
        <v>1</v>
      </c>
      <c r="W642" s="29">
        <v>6</v>
      </c>
      <c r="X642" s="29">
        <v>3</v>
      </c>
      <c r="Y642" s="29">
        <v>0</v>
      </c>
      <c r="Z642" s="29">
        <v>0</v>
      </c>
      <c r="AA642" s="29" t="s">
        <v>19507</v>
      </c>
      <c r="AB642" s="29">
        <v>0</v>
      </c>
      <c r="AC642" s="29" t="s">
        <v>8</v>
      </c>
      <c r="AD642" s="29" t="s">
        <v>8</v>
      </c>
      <c r="AE642" s="29" t="s">
        <v>8</v>
      </c>
      <c r="AF642" s="29" t="s">
        <v>8</v>
      </c>
      <c r="AG642" s="29" t="s">
        <v>8</v>
      </c>
      <c r="AH642" s="29" t="s">
        <v>8</v>
      </c>
      <c r="AI642" s="29" t="s">
        <v>8</v>
      </c>
      <c r="AJ642" s="29" t="s">
        <v>8</v>
      </c>
      <c r="AK642" s="29">
        <v>0</v>
      </c>
      <c r="AL642" s="29" t="s">
        <v>2000</v>
      </c>
      <c r="AM642" s="29" t="s">
        <v>10799</v>
      </c>
      <c r="AN642" s="29" t="s">
        <v>10800</v>
      </c>
      <c r="AO642" s="29" t="s">
        <v>10801</v>
      </c>
      <c r="AP642" s="29" t="s">
        <v>10802</v>
      </c>
    </row>
    <row r="643" spans="1:42" s="29" customFormat="1" x14ac:dyDescent="0.25">
      <c r="A643" s="29" t="s">
        <v>10803</v>
      </c>
      <c r="B643" s="29">
        <v>310410928944346</v>
      </c>
      <c r="C643" s="29">
        <v>8.9014103279289401E+19</v>
      </c>
      <c r="D643" s="29">
        <v>353118081565833</v>
      </c>
      <c r="E643" s="29">
        <v>3</v>
      </c>
      <c r="F643" s="29">
        <v>1634</v>
      </c>
      <c r="G643" s="29">
        <v>1634</v>
      </c>
      <c r="H643" s="29" t="s">
        <v>10804</v>
      </c>
      <c r="I643" s="29" t="s">
        <v>10805</v>
      </c>
      <c r="J643" s="29" t="s">
        <v>10806</v>
      </c>
      <c r="K643" s="29" t="s">
        <v>8</v>
      </c>
      <c r="L643" s="29" t="s">
        <v>8</v>
      </c>
      <c r="M643" s="29" t="s">
        <v>8</v>
      </c>
      <c r="N643" s="29">
        <v>7</v>
      </c>
      <c r="O643" s="29">
        <v>100</v>
      </c>
      <c r="P643" s="29">
        <v>700</v>
      </c>
      <c r="Q643" s="29">
        <v>3</v>
      </c>
      <c r="R643" s="29">
        <v>27</v>
      </c>
      <c r="S643" s="29">
        <v>1</v>
      </c>
      <c r="T643" s="29" t="s">
        <v>19967</v>
      </c>
      <c r="U643" s="29">
        <v>7</v>
      </c>
      <c r="V643" s="29">
        <v>10</v>
      </c>
      <c r="W643" s="29">
        <v>70</v>
      </c>
      <c r="X643" s="29">
        <v>3</v>
      </c>
      <c r="Y643" s="29">
        <v>6</v>
      </c>
      <c r="Z643" s="29">
        <v>0</v>
      </c>
      <c r="AA643" s="29" t="s">
        <v>19515</v>
      </c>
      <c r="AB643" s="29">
        <v>0</v>
      </c>
      <c r="AC643" s="29" t="s">
        <v>8</v>
      </c>
      <c r="AD643" s="29" t="s">
        <v>8</v>
      </c>
      <c r="AE643" s="29" t="s">
        <v>8</v>
      </c>
      <c r="AF643" s="29" t="s">
        <v>8</v>
      </c>
      <c r="AG643" s="29" t="s">
        <v>8</v>
      </c>
      <c r="AH643" s="29" t="s">
        <v>8</v>
      </c>
      <c r="AI643" s="29" t="s">
        <v>8</v>
      </c>
      <c r="AJ643" s="29" t="s">
        <v>8</v>
      </c>
      <c r="AK643" s="29">
        <v>0</v>
      </c>
      <c r="AL643" s="29" t="s">
        <v>2000</v>
      </c>
      <c r="AM643" s="29" t="s">
        <v>10807</v>
      </c>
      <c r="AN643" s="29" t="s">
        <v>10808</v>
      </c>
      <c r="AO643" s="29" t="s">
        <v>10809</v>
      </c>
      <c r="AP643" s="29" t="s">
        <v>10810</v>
      </c>
    </row>
    <row r="644" spans="1:42" s="29" customFormat="1" x14ac:dyDescent="0.25">
      <c r="A644" s="29" t="s">
        <v>10811</v>
      </c>
      <c r="B644" s="29">
        <v>310410928944346</v>
      </c>
      <c r="C644" s="29">
        <v>8.9014103279289401E+19</v>
      </c>
      <c r="D644" s="29">
        <v>353118081565833</v>
      </c>
      <c r="E644" s="29">
        <v>3</v>
      </c>
      <c r="F644" s="29">
        <v>1635</v>
      </c>
      <c r="G644" s="29">
        <v>1635</v>
      </c>
      <c r="H644" s="29" t="s">
        <v>10812</v>
      </c>
      <c r="I644" s="29" t="s">
        <v>10813</v>
      </c>
      <c r="J644" s="29" t="s">
        <v>10814</v>
      </c>
      <c r="K644" s="29" t="s">
        <v>8</v>
      </c>
      <c r="L644" s="29" t="s">
        <v>8</v>
      </c>
      <c r="M644" s="29" t="s">
        <v>8</v>
      </c>
      <c r="N644" s="29">
        <v>7</v>
      </c>
      <c r="O644" s="29">
        <v>100</v>
      </c>
      <c r="P644" s="29">
        <v>700</v>
      </c>
      <c r="Q644" s="29">
        <v>3</v>
      </c>
      <c r="R644" s="29">
        <v>0</v>
      </c>
      <c r="S644" s="29">
        <v>0</v>
      </c>
      <c r="T644" s="29" t="s">
        <v>19507</v>
      </c>
      <c r="U644" s="29">
        <v>7</v>
      </c>
      <c r="V644" s="29">
        <v>10</v>
      </c>
      <c r="W644" s="29">
        <v>70</v>
      </c>
      <c r="X644" s="29">
        <v>3</v>
      </c>
      <c r="Y644" s="29">
        <v>0</v>
      </c>
      <c r="Z644" s="29">
        <v>0</v>
      </c>
      <c r="AA644" s="29" t="s">
        <v>19507</v>
      </c>
      <c r="AB644" s="29">
        <v>0</v>
      </c>
      <c r="AC644" s="29" t="s">
        <v>8</v>
      </c>
      <c r="AD644" s="29" t="s">
        <v>8</v>
      </c>
      <c r="AE644" s="29" t="s">
        <v>8</v>
      </c>
      <c r="AF644" s="29" t="s">
        <v>8</v>
      </c>
      <c r="AG644" s="29" t="s">
        <v>8</v>
      </c>
      <c r="AH644" s="29" t="s">
        <v>8</v>
      </c>
      <c r="AI644" s="29" t="s">
        <v>8</v>
      </c>
      <c r="AJ644" s="29" t="s">
        <v>8</v>
      </c>
      <c r="AK644" s="29">
        <v>0</v>
      </c>
      <c r="AL644" s="29" t="s">
        <v>2000</v>
      </c>
      <c r="AM644" s="29" t="s">
        <v>10815</v>
      </c>
      <c r="AN644" s="29" t="s">
        <v>10816</v>
      </c>
      <c r="AO644" s="29" t="s">
        <v>10817</v>
      </c>
      <c r="AP644" s="29" t="s">
        <v>10818</v>
      </c>
    </row>
    <row r="645" spans="1:42" s="29" customFormat="1" x14ac:dyDescent="0.25">
      <c r="A645" s="29" t="s">
        <v>10819</v>
      </c>
      <c r="B645" s="29">
        <v>310410928944346</v>
      </c>
      <c r="C645" s="29">
        <v>8.9014103279289401E+19</v>
      </c>
      <c r="D645" s="29">
        <v>353118081565833</v>
      </c>
      <c r="E645" s="29">
        <v>9</v>
      </c>
      <c r="F645" s="29">
        <v>1647</v>
      </c>
      <c r="G645" s="29">
        <v>1647</v>
      </c>
      <c r="H645" s="29" t="s">
        <v>10820</v>
      </c>
      <c r="I645" s="29" t="s">
        <v>10821</v>
      </c>
      <c r="J645" s="29" t="s">
        <v>10822</v>
      </c>
      <c r="K645" s="29" t="s">
        <v>8</v>
      </c>
      <c r="L645" s="29" t="s">
        <v>8</v>
      </c>
      <c r="M645" s="29" t="s">
        <v>8</v>
      </c>
      <c r="N645" s="29">
        <v>7</v>
      </c>
      <c r="O645" s="29">
        <v>100</v>
      </c>
      <c r="P645" s="29">
        <v>700</v>
      </c>
      <c r="Q645" s="29">
        <v>3</v>
      </c>
      <c r="R645" s="29">
        <v>0</v>
      </c>
      <c r="S645" s="29">
        <v>0</v>
      </c>
      <c r="T645" s="29" t="s">
        <v>19507</v>
      </c>
      <c r="U645" s="29">
        <v>7</v>
      </c>
      <c r="V645" s="29">
        <v>10</v>
      </c>
      <c r="W645" s="29">
        <v>70</v>
      </c>
      <c r="X645" s="29">
        <v>3</v>
      </c>
      <c r="Y645" s="29">
        <v>0</v>
      </c>
      <c r="Z645" s="29">
        <v>0</v>
      </c>
      <c r="AA645" s="29" t="s">
        <v>19507</v>
      </c>
      <c r="AB645" s="29">
        <v>0</v>
      </c>
      <c r="AC645" s="29" t="s">
        <v>8</v>
      </c>
      <c r="AD645" s="29" t="s">
        <v>8</v>
      </c>
      <c r="AE645" s="29" t="s">
        <v>8</v>
      </c>
      <c r="AF645" s="29" t="s">
        <v>8</v>
      </c>
      <c r="AG645" s="29" t="s">
        <v>8</v>
      </c>
      <c r="AH645" s="29" t="s">
        <v>8</v>
      </c>
      <c r="AI645" s="29" t="s">
        <v>8</v>
      </c>
      <c r="AJ645" s="29" t="s">
        <v>8</v>
      </c>
      <c r="AK645" s="29">
        <v>0</v>
      </c>
      <c r="AL645" s="29" t="s">
        <v>2000</v>
      </c>
      <c r="AM645" s="29" t="s">
        <v>10823</v>
      </c>
      <c r="AN645" s="29" t="s">
        <v>10824</v>
      </c>
      <c r="AO645" s="29" t="s">
        <v>10825</v>
      </c>
      <c r="AP645" s="29" t="s">
        <v>10826</v>
      </c>
    </row>
    <row r="646" spans="1:42" s="29" customFormat="1" x14ac:dyDescent="0.25">
      <c r="A646" s="29" t="s">
        <v>10827</v>
      </c>
      <c r="B646" s="29">
        <v>310410928944346</v>
      </c>
      <c r="C646" s="29">
        <v>8.9014103279289401E+19</v>
      </c>
      <c r="D646" s="29">
        <v>353118081565833</v>
      </c>
      <c r="E646" s="29">
        <v>8</v>
      </c>
      <c r="F646" s="29">
        <v>1637</v>
      </c>
      <c r="G646" s="29">
        <v>1637</v>
      </c>
      <c r="H646" s="29" t="s">
        <v>10828</v>
      </c>
      <c r="I646" s="29" t="s">
        <v>10829</v>
      </c>
      <c r="J646" s="29" t="s">
        <v>10830</v>
      </c>
      <c r="K646" s="29" t="s">
        <v>8</v>
      </c>
      <c r="L646" s="29" t="s">
        <v>8</v>
      </c>
      <c r="M646" s="29" t="s">
        <v>8</v>
      </c>
      <c r="N646" s="29">
        <v>7</v>
      </c>
      <c r="O646" s="29">
        <v>100</v>
      </c>
      <c r="P646" s="29">
        <v>700</v>
      </c>
      <c r="Q646" s="29">
        <v>3</v>
      </c>
      <c r="R646" s="29">
        <v>6</v>
      </c>
      <c r="S646" s="29">
        <v>1</v>
      </c>
      <c r="T646" s="29" t="s">
        <v>19519</v>
      </c>
      <c r="U646" s="29">
        <v>7</v>
      </c>
      <c r="V646" s="29">
        <v>10</v>
      </c>
      <c r="W646" s="29">
        <v>70</v>
      </c>
      <c r="X646" s="29">
        <v>3</v>
      </c>
      <c r="Y646" s="29">
        <v>2</v>
      </c>
      <c r="Z646" s="29">
        <v>0</v>
      </c>
      <c r="AA646" s="29" t="s">
        <v>19527</v>
      </c>
      <c r="AB646" s="29">
        <v>0</v>
      </c>
      <c r="AC646" s="29" t="s">
        <v>8</v>
      </c>
      <c r="AD646" s="29" t="s">
        <v>8</v>
      </c>
      <c r="AE646" s="29" t="s">
        <v>8</v>
      </c>
      <c r="AF646" s="29" t="s">
        <v>8</v>
      </c>
      <c r="AG646" s="29" t="s">
        <v>8</v>
      </c>
      <c r="AH646" s="29" t="s">
        <v>8</v>
      </c>
      <c r="AI646" s="29" t="s">
        <v>8</v>
      </c>
      <c r="AJ646" s="29" t="s">
        <v>8</v>
      </c>
      <c r="AK646" s="29">
        <v>0</v>
      </c>
      <c r="AL646" s="29" t="s">
        <v>2000</v>
      </c>
      <c r="AM646" s="29" t="s">
        <v>10831</v>
      </c>
      <c r="AN646" s="29" t="s">
        <v>10832</v>
      </c>
      <c r="AO646" s="29" t="s">
        <v>10833</v>
      </c>
      <c r="AP646" s="29" t="s">
        <v>10834</v>
      </c>
    </row>
    <row r="647" spans="1:42" s="29" customFormat="1" x14ac:dyDescent="0.25">
      <c r="A647" s="29" t="s">
        <v>10835</v>
      </c>
      <c r="B647" s="29">
        <v>310410928944346</v>
      </c>
      <c r="C647" s="29">
        <v>8.9014103279289401E+19</v>
      </c>
      <c r="D647" s="29">
        <v>353118081565833</v>
      </c>
      <c r="E647" s="29">
        <v>8</v>
      </c>
      <c r="F647" s="29">
        <v>1636</v>
      </c>
      <c r="G647" s="29">
        <v>1636</v>
      </c>
      <c r="H647" s="29" t="s">
        <v>10836</v>
      </c>
      <c r="I647" s="29" t="s">
        <v>10837</v>
      </c>
      <c r="J647" s="29" t="s">
        <v>10838</v>
      </c>
      <c r="K647" s="29" t="s">
        <v>8</v>
      </c>
      <c r="L647" s="29" t="s">
        <v>8</v>
      </c>
      <c r="M647" s="29" t="s">
        <v>8</v>
      </c>
      <c r="N647" s="29">
        <v>7</v>
      </c>
      <c r="O647" s="29">
        <v>100</v>
      </c>
      <c r="P647" s="29">
        <v>700</v>
      </c>
      <c r="Q647" s="29">
        <v>3</v>
      </c>
      <c r="R647" s="29">
        <v>30</v>
      </c>
      <c r="S647" s="29">
        <v>5</v>
      </c>
      <c r="T647" s="29" t="s">
        <v>19963</v>
      </c>
      <c r="U647" s="29">
        <v>7</v>
      </c>
      <c r="V647" s="29">
        <v>10</v>
      </c>
      <c r="W647" s="29">
        <v>70</v>
      </c>
      <c r="X647" s="29">
        <v>3</v>
      </c>
      <c r="Y647" s="29">
        <v>5</v>
      </c>
      <c r="Z647" s="29">
        <v>1</v>
      </c>
      <c r="AA647" s="29" t="s">
        <v>19515</v>
      </c>
      <c r="AB647" s="29">
        <v>0</v>
      </c>
      <c r="AC647" s="29" t="s">
        <v>8</v>
      </c>
      <c r="AD647" s="29" t="s">
        <v>8</v>
      </c>
      <c r="AE647" s="29" t="s">
        <v>8</v>
      </c>
      <c r="AF647" s="29" t="s">
        <v>8</v>
      </c>
      <c r="AG647" s="29" t="s">
        <v>8</v>
      </c>
      <c r="AH647" s="29" t="s">
        <v>8</v>
      </c>
      <c r="AI647" s="29" t="s">
        <v>8</v>
      </c>
      <c r="AJ647" s="29" t="s">
        <v>8</v>
      </c>
      <c r="AK647" s="29">
        <v>0</v>
      </c>
      <c r="AL647" s="29" t="s">
        <v>2000</v>
      </c>
      <c r="AM647" s="29" t="s">
        <v>10839</v>
      </c>
      <c r="AN647" s="29" t="s">
        <v>10840</v>
      </c>
      <c r="AO647" s="29" t="s">
        <v>10841</v>
      </c>
      <c r="AP647" s="29" t="s">
        <v>10842</v>
      </c>
    </row>
    <row r="648" spans="1:42" s="29" customFormat="1" x14ac:dyDescent="0.25">
      <c r="A648" s="29" t="s">
        <v>10843</v>
      </c>
      <c r="B648" s="29">
        <v>310410928944346</v>
      </c>
      <c r="C648" s="29">
        <v>8.9014103279289401E+19</v>
      </c>
      <c r="D648" s="29">
        <v>353118081565833</v>
      </c>
      <c r="E648" s="29">
        <v>1</v>
      </c>
      <c r="F648" s="29">
        <v>1651</v>
      </c>
      <c r="G648" s="29">
        <v>1651</v>
      </c>
      <c r="H648" s="29" t="s">
        <v>10844</v>
      </c>
      <c r="I648" s="29" t="s">
        <v>10845</v>
      </c>
      <c r="J648" s="29" t="s">
        <v>10846</v>
      </c>
      <c r="K648" s="29" t="s">
        <v>8</v>
      </c>
      <c r="L648" s="29" t="s">
        <v>8</v>
      </c>
      <c r="M648" s="29" t="s">
        <v>8</v>
      </c>
      <c r="N648" s="29">
        <v>4</v>
      </c>
      <c r="O648" s="29">
        <v>1</v>
      </c>
      <c r="P648" s="29">
        <v>4</v>
      </c>
      <c r="Q648" s="29">
        <v>3</v>
      </c>
      <c r="R648" s="29">
        <v>1</v>
      </c>
      <c r="S648" s="29">
        <v>0</v>
      </c>
      <c r="T648" s="29" t="s">
        <v>19161</v>
      </c>
      <c r="U648" s="29">
        <v>3</v>
      </c>
      <c r="V648" s="29">
        <v>1</v>
      </c>
      <c r="W648" s="29">
        <v>3</v>
      </c>
      <c r="X648" s="29">
        <v>3</v>
      </c>
      <c r="Y648" s="29">
        <v>0</v>
      </c>
      <c r="Z648" s="29">
        <v>0</v>
      </c>
      <c r="AA648" s="29" t="s">
        <v>19507</v>
      </c>
      <c r="AB648" s="29">
        <v>0</v>
      </c>
      <c r="AC648" s="29" t="s">
        <v>8</v>
      </c>
      <c r="AD648" s="29" t="s">
        <v>8</v>
      </c>
      <c r="AE648" s="29" t="s">
        <v>8</v>
      </c>
      <c r="AF648" s="29" t="s">
        <v>8</v>
      </c>
      <c r="AG648" s="29" t="s">
        <v>8</v>
      </c>
      <c r="AH648" s="29" t="s">
        <v>8</v>
      </c>
      <c r="AI648" s="29" t="s">
        <v>8</v>
      </c>
      <c r="AJ648" s="29" t="s">
        <v>8</v>
      </c>
      <c r="AK648" s="29">
        <v>0</v>
      </c>
      <c r="AL648" s="29" t="s">
        <v>2000</v>
      </c>
      <c r="AM648" s="29" t="s">
        <v>10847</v>
      </c>
      <c r="AN648" s="29" t="s">
        <v>10848</v>
      </c>
      <c r="AO648" s="29" t="s">
        <v>10849</v>
      </c>
      <c r="AP648" s="29" t="s">
        <v>10850</v>
      </c>
    </row>
    <row r="649" spans="1:42" s="29" customFormat="1" x14ac:dyDescent="0.25">
      <c r="A649" s="29" t="s">
        <v>10851</v>
      </c>
      <c r="B649" s="29">
        <v>310410928944346</v>
      </c>
      <c r="C649" s="29">
        <v>8.9014103279289401E+19</v>
      </c>
      <c r="D649" s="29">
        <v>353118081565833</v>
      </c>
      <c r="E649" s="29">
        <v>1</v>
      </c>
      <c r="F649" s="29">
        <v>1650</v>
      </c>
      <c r="G649" s="29">
        <v>1650</v>
      </c>
      <c r="H649" s="29" t="s">
        <v>10852</v>
      </c>
      <c r="I649" s="29" t="s">
        <v>10853</v>
      </c>
      <c r="J649" s="29" t="s">
        <v>10854</v>
      </c>
      <c r="K649" s="29" t="s">
        <v>8</v>
      </c>
      <c r="L649" s="29" t="s">
        <v>8</v>
      </c>
      <c r="M649" s="29" t="s">
        <v>8</v>
      </c>
      <c r="N649" s="29">
        <v>4</v>
      </c>
      <c r="O649" s="29">
        <v>1</v>
      </c>
      <c r="P649" s="29">
        <v>4</v>
      </c>
      <c r="Q649" s="29">
        <v>3</v>
      </c>
      <c r="R649" s="29">
        <v>37</v>
      </c>
      <c r="S649" s="29">
        <v>8</v>
      </c>
      <c r="T649" s="29" t="s">
        <v>19968</v>
      </c>
      <c r="U649" s="29">
        <v>3</v>
      </c>
      <c r="V649" s="29">
        <v>1</v>
      </c>
      <c r="W649" s="29">
        <v>3</v>
      </c>
      <c r="X649" s="29">
        <v>3</v>
      </c>
      <c r="Y649" s="29">
        <v>10</v>
      </c>
      <c r="Z649" s="29">
        <v>1</v>
      </c>
      <c r="AA649" s="29" t="s">
        <v>19521</v>
      </c>
      <c r="AB649" s="29">
        <v>0</v>
      </c>
      <c r="AC649" s="29" t="s">
        <v>8</v>
      </c>
      <c r="AD649" s="29" t="s">
        <v>8</v>
      </c>
      <c r="AE649" s="29" t="s">
        <v>8</v>
      </c>
      <c r="AF649" s="29" t="s">
        <v>8</v>
      </c>
      <c r="AG649" s="29" t="s">
        <v>8</v>
      </c>
      <c r="AH649" s="29" t="s">
        <v>8</v>
      </c>
      <c r="AI649" s="29" t="s">
        <v>8</v>
      </c>
      <c r="AJ649" s="29" t="s">
        <v>8</v>
      </c>
      <c r="AK649" s="29">
        <v>0</v>
      </c>
      <c r="AL649" s="29" t="s">
        <v>2000</v>
      </c>
      <c r="AM649" s="29" t="s">
        <v>10855</v>
      </c>
      <c r="AN649" s="29" t="s">
        <v>10856</v>
      </c>
      <c r="AO649" s="29" t="s">
        <v>10857</v>
      </c>
      <c r="AP649" s="29" t="s">
        <v>10858</v>
      </c>
    </row>
    <row r="650" spans="1:42" s="29" customFormat="1" x14ac:dyDescent="0.25">
      <c r="A650" s="29" t="s">
        <v>10859</v>
      </c>
      <c r="B650" s="29">
        <v>310410928944346</v>
      </c>
      <c r="C650" s="29">
        <v>8.9014103279289401E+19</v>
      </c>
      <c r="D650" s="29">
        <v>353118081565833</v>
      </c>
      <c r="E650" s="29">
        <v>1</v>
      </c>
      <c r="F650" s="29">
        <v>1652</v>
      </c>
      <c r="G650" s="29">
        <v>1652</v>
      </c>
      <c r="H650" s="29" t="s">
        <v>10860</v>
      </c>
      <c r="I650" s="29" t="s">
        <v>10861</v>
      </c>
      <c r="J650" s="29" t="s">
        <v>10862</v>
      </c>
      <c r="K650" s="29" t="s">
        <v>8</v>
      </c>
      <c r="L650" s="29" t="s">
        <v>8</v>
      </c>
      <c r="M650" s="29" t="s">
        <v>8</v>
      </c>
      <c r="N650" s="29">
        <v>4</v>
      </c>
      <c r="O650" s="29">
        <v>1</v>
      </c>
      <c r="P650" s="29">
        <v>4</v>
      </c>
      <c r="Q650" s="29">
        <v>3</v>
      </c>
      <c r="R650" s="29">
        <v>48</v>
      </c>
      <c r="S650" s="29">
        <v>11</v>
      </c>
      <c r="T650" s="29" t="s">
        <v>19559</v>
      </c>
      <c r="U650" s="29">
        <v>3</v>
      </c>
      <c r="V650" s="29">
        <v>1</v>
      </c>
      <c r="W650" s="29">
        <v>3</v>
      </c>
      <c r="X650" s="29">
        <v>3</v>
      </c>
      <c r="Y650" s="29">
        <v>20</v>
      </c>
      <c r="Z650" s="29">
        <v>1</v>
      </c>
      <c r="AA650" s="29" t="s">
        <v>19585</v>
      </c>
      <c r="AB650" s="29">
        <v>0</v>
      </c>
      <c r="AC650" s="29" t="s">
        <v>8</v>
      </c>
      <c r="AD650" s="29" t="s">
        <v>8</v>
      </c>
      <c r="AE650" s="29" t="s">
        <v>8</v>
      </c>
      <c r="AF650" s="29" t="s">
        <v>8</v>
      </c>
      <c r="AG650" s="29" t="s">
        <v>8</v>
      </c>
      <c r="AH650" s="29" t="s">
        <v>8</v>
      </c>
      <c r="AI650" s="29" t="s">
        <v>8</v>
      </c>
      <c r="AJ650" s="29" t="s">
        <v>8</v>
      </c>
      <c r="AK650" s="29">
        <v>0</v>
      </c>
      <c r="AL650" s="29" t="s">
        <v>2000</v>
      </c>
      <c r="AM650" s="29" t="s">
        <v>10863</v>
      </c>
      <c r="AN650" s="29" t="s">
        <v>10864</v>
      </c>
      <c r="AO650" s="29" t="s">
        <v>10865</v>
      </c>
      <c r="AP650" s="29" t="s">
        <v>10866</v>
      </c>
    </row>
    <row r="651" spans="1:42" s="29" customFormat="1" x14ac:dyDescent="0.25">
      <c r="A651" s="29" t="s">
        <v>10867</v>
      </c>
      <c r="B651" s="29">
        <v>310410928944346</v>
      </c>
      <c r="C651" s="29">
        <v>8.9014103279289401E+19</v>
      </c>
      <c r="D651" s="29">
        <v>353118081565833</v>
      </c>
      <c r="E651" s="29">
        <v>1</v>
      </c>
      <c r="F651" s="29">
        <v>1655</v>
      </c>
      <c r="G651" s="29">
        <v>1655</v>
      </c>
      <c r="H651" s="29" t="s">
        <v>10868</v>
      </c>
      <c r="I651" s="29" t="s">
        <v>10869</v>
      </c>
      <c r="J651" s="29" t="s">
        <v>10870</v>
      </c>
      <c r="K651" s="29" t="s">
        <v>8</v>
      </c>
      <c r="L651" s="29" t="s">
        <v>8</v>
      </c>
      <c r="M651" s="29" t="s">
        <v>8</v>
      </c>
      <c r="N651" s="29">
        <v>4</v>
      </c>
      <c r="O651" s="29">
        <v>1</v>
      </c>
      <c r="P651" s="29">
        <v>4</v>
      </c>
      <c r="Q651" s="29">
        <v>3</v>
      </c>
      <c r="R651" s="29">
        <v>1</v>
      </c>
      <c r="S651" s="29">
        <v>0</v>
      </c>
      <c r="T651" s="29" t="s">
        <v>19507</v>
      </c>
      <c r="U651" s="29">
        <v>3</v>
      </c>
      <c r="V651" s="29">
        <v>1</v>
      </c>
      <c r="W651" s="29">
        <v>3</v>
      </c>
      <c r="X651" s="29">
        <v>3</v>
      </c>
      <c r="Y651" s="29">
        <v>0</v>
      </c>
      <c r="Z651" s="29">
        <v>0</v>
      </c>
      <c r="AA651" s="29" t="s">
        <v>19507</v>
      </c>
      <c r="AB651" s="29">
        <v>0</v>
      </c>
      <c r="AC651" s="29" t="s">
        <v>8</v>
      </c>
      <c r="AD651" s="29" t="s">
        <v>8</v>
      </c>
      <c r="AE651" s="29" t="s">
        <v>8</v>
      </c>
      <c r="AF651" s="29" t="s">
        <v>8</v>
      </c>
      <c r="AG651" s="29" t="s">
        <v>8</v>
      </c>
      <c r="AH651" s="29" t="s">
        <v>8</v>
      </c>
      <c r="AI651" s="29" t="s">
        <v>8</v>
      </c>
      <c r="AJ651" s="29" t="s">
        <v>8</v>
      </c>
      <c r="AK651" s="29">
        <v>0</v>
      </c>
      <c r="AL651" s="29" t="s">
        <v>2000</v>
      </c>
      <c r="AM651" s="29" t="s">
        <v>10871</v>
      </c>
      <c r="AN651" s="29" t="s">
        <v>10872</v>
      </c>
      <c r="AO651" s="29" t="s">
        <v>10873</v>
      </c>
      <c r="AP651" s="29" t="s">
        <v>10874</v>
      </c>
    </row>
    <row r="652" spans="1:42" s="29" customFormat="1" x14ac:dyDescent="0.25">
      <c r="A652" s="29" t="s">
        <v>10875</v>
      </c>
      <c r="B652" s="29">
        <v>310410928944346</v>
      </c>
      <c r="C652" s="29">
        <v>8.9014103279289401E+19</v>
      </c>
      <c r="D652" s="29">
        <v>353118081565833</v>
      </c>
      <c r="E652" s="29">
        <v>4</v>
      </c>
      <c r="F652" s="29">
        <v>1644</v>
      </c>
      <c r="G652" s="29">
        <v>1644</v>
      </c>
      <c r="H652" s="29" t="s">
        <v>10876</v>
      </c>
      <c r="I652" s="29" t="s">
        <v>10877</v>
      </c>
      <c r="J652" s="29" t="s">
        <v>10878</v>
      </c>
      <c r="K652" s="29" t="s">
        <v>8</v>
      </c>
      <c r="L652" s="29" t="s">
        <v>8</v>
      </c>
      <c r="M652" s="29" t="s">
        <v>8</v>
      </c>
      <c r="N652" s="29">
        <v>7</v>
      </c>
      <c r="O652" s="29">
        <v>1</v>
      </c>
      <c r="P652" s="29">
        <v>7</v>
      </c>
      <c r="Q652" s="29">
        <v>3</v>
      </c>
      <c r="R652" s="29">
        <v>49</v>
      </c>
      <c r="S652" s="29">
        <v>45</v>
      </c>
      <c r="T652" s="29" t="s">
        <v>19969</v>
      </c>
      <c r="U652" s="29">
        <v>6</v>
      </c>
      <c r="V652" s="29">
        <v>1</v>
      </c>
      <c r="W652" s="29">
        <v>6</v>
      </c>
      <c r="X652" s="29">
        <v>3</v>
      </c>
      <c r="Y652" s="29">
        <v>49</v>
      </c>
      <c r="Z652" s="29">
        <v>12</v>
      </c>
      <c r="AA652" s="29" t="s">
        <v>19726</v>
      </c>
      <c r="AB652" s="29">
        <v>1</v>
      </c>
      <c r="AC652" s="29">
        <v>5</v>
      </c>
      <c r="AD652" s="29">
        <v>1</v>
      </c>
      <c r="AE652" s="29">
        <v>5</v>
      </c>
      <c r="AF652" s="29">
        <v>3</v>
      </c>
      <c r="AG652" s="29">
        <v>16</v>
      </c>
      <c r="AH652" s="29">
        <v>0</v>
      </c>
      <c r="AI652" s="29" t="s">
        <v>19699</v>
      </c>
      <c r="AJ652" s="29" t="s">
        <v>8</v>
      </c>
      <c r="AK652" s="29">
        <v>0</v>
      </c>
      <c r="AL652" s="29" t="s">
        <v>2009</v>
      </c>
      <c r="AM652" s="29" t="s">
        <v>10879</v>
      </c>
      <c r="AN652" s="29" t="s">
        <v>10880</v>
      </c>
      <c r="AO652" s="29" t="s">
        <v>10881</v>
      </c>
      <c r="AP652" s="29" t="s">
        <v>10882</v>
      </c>
    </row>
    <row r="653" spans="1:42" s="29" customFormat="1" x14ac:dyDescent="0.25">
      <c r="A653" s="29" t="s">
        <v>10883</v>
      </c>
      <c r="B653" s="29">
        <v>310410928944346</v>
      </c>
      <c r="C653" s="29">
        <v>8.9014103279289401E+19</v>
      </c>
      <c r="D653" s="29">
        <v>353118081565833</v>
      </c>
      <c r="E653" s="29">
        <v>4</v>
      </c>
      <c r="F653" s="29">
        <v>1643</v>
      </c>
      <c r="G653" s="29">
        <v>1643</v>
      </c>
      <c r="H653" s="29" t="s">
        <v>10884</v>
      </c>
      <c r="I653" s="29" t="s">
        <v>10885</v>
      </c>
      <c r="J653" s="29" t="s">
        <v>10886</v>
      </c>
      <c r="K653" s="29" t="s">
        <v>8</v>
      </c>
      <c r="L653" s="29" t="s">
        <v>8</v>
      </c>
      <c r="M653" s="29" t="s">
        <v>8</v>
      </c>
      <c r="N653" s="29">
        <v>7</v>
      </c>
      <c r="O653" s="29">
        <v>1</v>
      </c>
      <c r="P653" s="29">
        <v>7</v>
      </c>
      <c r="Q653" s="29">
        <v>1</v>
      </c>
      <c r="R653" s="29" t="s">
        <v>8</v>
      </c>
      <c r="S653" s="29" t="s">
        <v>8</v>
      </c>
      <c r="T653" s="29" t="s">
        <v>8</v>
      </c>
      <c r="U653" s="29">
        <v>6</v>
      </c>
      <c r="V653" s="29">
        <v>1</v>
      </c>
      <c r="W653" s="29">
        <v>6</v>
      </c>
      <c r="X653" s="29">
        <v>3</v>
      </c>
      <c r="Y653" s="29">
        <v>49</v>
      </c>
      <c r="Z653" s="29">
        <v>37</v>
      </c>
      <c r="AA653" s="29" t="s">
        <v>19517</v>
      </c>
      <c r="AB653" s="29">
        <v>1</v>
      </c>
      <c r="AC653" s="29">
        <v>5</v>
      </c>
      <c r="AD653" s="29">
        <v>1</v>
      </c>
      <c r="AE653" s="29">
        <v>5</v>
      </c>
      <c r="AF653" s="29">
        <v>3</v>
      </c>
      <c r="AG653" s="29">
        <v>37</v>
      </c>
      <c r="AH653" s="29">
        <v>5</v>
      </c>
      <c r="AI653" s="29" t="s">
        <v>19970</v>
      </c>
      <c r="AJ653" s="29" t="s">
        <v>8</v>
      </c>
      <c r="AK653" s="29">
        <v>0</v>
      </c>
      <c r="AL653" s="29" t="s">
        <v>2009</v>
      </c>
      <c r="AM653" s="29" t="s">
        <v>10887</v>
      </c>
      <c r="AN653" s="29" t="s">
        <v>10888</v>
      </c>
      <c r="AO653" s="29" t="s">
        <v>10889</v>
      </c>
      <c r="AP653" s="29" t="s">
        <v>10890</v>
      </c>
    </row>
    <row r="654" spans="1:42" s="29" customFormat="1" x14ac:dyDescent="0.25">
      <c r="A654" s="29" t="s">
        <v>10891</v>
      </c>
      <c r="B654" s="29">
        <v>310410928944346</v>
      </c>
      <c r="C654" s="29">
        <v>8.9014103279289401E+19</v>
      </c>
      <c r="D654" s="29">
        <v>353118081565833</v>
      </c>
      <c r="E654" s="29">
        <v>4</v>
      </c>
      <c r="F654" s="29">
        <v>1642</v>
      </c>
      <c r="G654" s="29">
        <v>1642</v>
      </c>
      <c r="H654" s="29" t="s">
        <v>10892</v>
      </c>
      <c r="I654" s="29" t="s">
        <v>10893</v>
      </c>
      <c r="J654" s="29" t="s">
        <v>10894</v>
      </c>
      <c r="K654" s="29" t="s">
        <v>8</v>
      </c>
      <c r="L654" s="29" t="s">
        <v>8</v>
      </c>
      <c r="M654" s="29" t="s">
        <v>8</v>
      </c>
      <c r="N654" s="29">
        <v>7</v>
      </c>
      <c r="O654" s="29">
        <v>1</v>
      </c>
      <c r="P654" s="29">
        <v>7</v>
      </c>
      <c r="Q654" s="29">
        <v>3</v>
      </c>
      <c r="R654" s="29">
        <v>49</v>
      </c>
      <c r="S654" s="29">
        <v>30</v>
      </c>
      <c r="T654" s="29" t="s">
        <v>19509</v>
      </c>
      <c r="U654" s="29">
        <v>6</v>
      </c>
      <c r="V654" s="29">
        <v>1</v>
      </c>
      <c r="W654" s="29">
        <v>6</v>
      </c>
      <c r="X654" s="29">
        <v>3</v>
      </c>
      <c r="Y654" s="29">
        <v>44</v>
      </c>
      <c r="Z654" s="29">
        <v>5</v>
      </c>
      <c r="AA654" s="29" t="s">
        <v>19971</v>
      </c>
      <c r="AB654" s="29">
        <v>1</v>
      </c>
      <c r="AC654" s="29">
        <v>5</v>
      </c>
      <c r="AD654" s="29">
        <v>1</v>
      </c>
      <c r="AE654" s="29">
        <v>5</v>
      </c>
      <c r="AF654" s="29">
        <v>3</v>
      </c>
      <c r="AG654" s="29">
        <v>4</v>
      </c>
      <c r="AH654" s="29">
        <v>0</v>
      </c>
      <c r="AI654" s="29" t="s">
        <v>19520</v>
      </c>
      <c r="AJ654" s="29" t="s">
        <v>8</v>
      </c>
      <c r="AK654" s="29">
        <v>0</v>
      </c>
      <c r="AL654" s="29" t="s">
        <v>2009</v>
      </c>
      <c r="AM654" s="29" t="s">
        <v>10895</v>
      </c>
      <c r="AN654" s="29" t="s">
        <v>10896</v>
      </c>
      <c r="AO654" s="29" t="s">
        <v>10897</v>
      </c>
      <c r="AP654" s="29" t="s">
        <v>10898</v>
      </c>
    </row>
    <row r="655" spans="1:42" s="29" customFormat="1" x14ac:dyDescent="0.25">
      <c r="A655" s="29" t="s">
        <v>10899</v>
      </c>
      <c r="B655" s="29">
        <v>310410928944346</v>
      </c>
      <c r="C655" s="29">
        <v>8.9014103279289401E+19</v>
      </c>
      <c r="D655" s="29">
        <v>353118081565833</v>
      </c>
      <c r="E655" s="29">
        <v>9</v>
      </c>
      <c r="F655" s="29">
        <v>1653</v>
      </c>
      <c r="G655" s="29">
        <v>1653</v>
      </c>
      <c r="H655" s="29" t="s">
        <v>10900</v>
      </c>
      <c r="I655" s="29" t="s">
        <v>10901</v>
      </c>
      <c r="J655" s="29" t="s">
        <v>10902</v>
      </c>
      <c r="K655" s="29" t="s">
        <v>8</v>
      </c>
      <c r="L655" s="29" t="s">
        <v>8</v>
      </c>
      <c r="M655" s="29" t="s">
        <v>8</v>
      </c>
      <c r="N655" s="29">
        <v>7</v>
      </c>
      <c r="O655" s="29">
        <v>100</v>
      </c>
      <c r="P655" s="29">
        <v>700</v>
      </c>
      <c r="Q655" s="29">
        <v>3</v>
      </c>
      <c r="R655" s="29">
        <v>25</v>
      </c>
      <c r="S655" s="29">
        <v>2</v>
      </c>
      <c r="T655" s="29" t="s">
        <v>19860</v>
      </c>
      <c r="U655" s="29">
        <v>7</v>
      </c>
      <c r="V655" s="29">
        <v>10</v>
      </c>
      <c r="W655" s="29">
        <v>70</v>
      </c>
      <c r="X655" s="29">
        <v>3</v>
      </c>
      <c r="Y655" s="29">
        <v>7</v>
      </c>
      <c r="Z655" s="29">
        <v>0</v>
      </c>
      <c r="AA655" s="29" t="s">
        <v>19547</v>
      </c>
      <c r="AB655" s="29">
        <v>0</v>
      </c>
      <c r="AC655" s="29" t="s">
        <v>8</v>
      </c>
      <c r="AD655" s="29" t="s">
        <v>8</v>
      </c>
      <c r="AE655" s="29" t="s">
        <v>8</v>
      </c>
      <c r="AF655" s="29" t="s">
        <v>8</v>
      </c>
      <c r="AG655" s="29" t="s">
        <v>8</v>
      </c>
      <c r="AH655" s="29" t="s">
        <v>8</v>
      </c>
      <c r="AI655" s="29" t="s">
        <v>8</v>
      </c>
      <c r="AJ655" s="29" t="s">
        <v>8</v>
      </c>
      <c r="AK655" s="29">
        <v>0</v>
      </c>
      <c r="AL655" s="29" t="s">
        <v>2009</v>
      </c>
      <c r="AM655" s="29" t="s">
        <v>10903</v>
      </c>
      <c r="AN655" s="29" t="s">
        <v>10904</v>
      </c>
      <c r="AO655" s="29" t="s">
        <v>10905</v>
      </c>
      <c r="AP655" s="29" t="s">
        <v>10906</v>
      </c>
    </row>
    <row r="656" spans="1:42" s="29" customFormat="1" x14ac:dyDescent="0.25">
      <c r="A656" s="29" t="s">
        <v>10907</v>
      </c>
      <c r="B656" s="29">
        <v>310410928944346</v>
      </c>
      <c r="C656" s="29">
        <v>8.9014103279289401E+19</v>
      </c>
      <c r="D656" s="29">
        <v>353118081565833</v>
      </c>
      <c r="E656" s="29">
        <v>9</v>
      </c>
      <c r="F656" s="29">
        <v>1654</v>
      </c>
      <c r="G656" s="29">
        <v>1654</v>
      </c>
      <c r="H656" s="29" t="s">
        <v>10908</v>
      </c>
      <c r="I656" s="29" t="s">
        <v>10909</v>
      </c>
      <c r="J656" s="29" t="s">
        <v>10910</v>
      </c>
      <c r="K656" s="29" t="s">
        <v>8</v>
      </c>
      <c r="L656" s="29" t="s">
        <v>8</v>
      </c>
      <c r="M656" s="29" t="s">
        <v>8</v>
      </c>
      <c r="N656" s="29">
        <v>7</v>
      </c>
      <c r="O656" s="29">
        <v>100</v>
      </c>
      <c r="P656" s="29">
        <v>700</v>
      </c>
      <c r="Q656" s="29">
        <v>3</v>
      </c>
      <c r="R656" s="29">
        <v>39</v>
      </c>
      <c r="S656" s="29">
        <v>5</v>
      </c>
      <c r="T656" s="29" t="s">
        <v>19972</v>
      </c>
      <c r="U656" s="29">
        <v>7</v>
      </c>
      <c r="V656" s="29">
        <v>10</v>
      </c>
      <c r="W656" s="29">
        <v>70</v>
      </c>
      <c r="X656" s="29">
        <v>3</v>
      </c>
      <c r="Y656" s="29">
        <v>11</v>
      </c>
      <c r="Z656" s="29">
        <v>1</v>
      </c>
      <c r="AA656" s="29" t="s">
        <v>19876</v>
      </c>
      <c r="AB656" s="29">
        <v>0</v>
      </c>
      <c r="AC656" s="29" t="s">
        <v>8</v>
      </c>
      <c r="AD656" s="29" t="s">
        <v>8</v>
      </c>
      <c r="AE656" s="29" t="s">
        <v>8</v>
      </c>
      <c r="AF656" s="29" t="s">
        <v>8</v>
      </c>
      <c r="AG656" s="29" t="s">
        <v>8</v>
      </c>
      <c r="AH656" s="29" t="s">
        <v>8</v>
      </c>
      <c r="AI656" s="29" t="s">
        <v>8</v>
      </c>
      <c r="AJ656" s="29" t="s">
        <v>8</v>
      </c>
      <c r="AK656" s="29">
        <v>0</v>
      </c>
      <c r="AL656" s="29" t="s">
        <v>2009</v>
      </c>
      <c r="AM656" s="29" t="s">
        <v>10911</v>
      </c>
      <c r="AN656" s="29" t="s">
        <v>10912</v>
      </c>
      <c r="AO656" s="29" t="s">
        <v>10913</v>
      </c>
      <c r="AP656" s="29" t="s">
        <v>10914</v>
      </c>
    </row>
    <row r="657" spans="1:42" s="29" customFormat="1" x14ac:dyDescent="0.25">
      <c r="A657" s="29" t="s">
        <v>10915</v>
      </c>
      <c r="B657" s="29">
        <v>310410928944346</v>
      </c>
      <c r="C657" s="29">
        <v>8.9014103279289401E+19</v>
      </c>
      <c r="D657" s="29">
        <v>353118081565833</v>
      </c>
      <c r="E657" s="29">
        <v>9</v>
      </c>
      <c r="F657" s="29">
        <v>1649</v>
      </c>
      <c r="G657" s="29">
        <v>1649</v>
      </c>
      <c r="H657" s="29" t="s">
        <v>10916</v>
      </c>
      <c r="I657" s="29" t="s">
        <v>10917</v>
      </c>
      <c r="J657" s="29" t="s">
        <v>10918</v>
      </c>
      <c r="K657" s="29" t="s">
        <v>8</v>
      </c>
      <c r="L657" s="29" t="s">
        <v>8</v>
      </c>
      <c r="M657" s="29" t="s">
        <v>8</v>
      </c>
      <c r="N657" s="29">
        <v>7</v>
      </c>
      <c r="O657" s="29">
        <v>100</v>
      </c>
      <c r="P657" s="29">
        <v>700</v>
      </c>
      <c r="Q657" s="29">
        <v>3</v>
      </c>
      <c r="R657" s="29">
        <v>12</v>
      </c>
      <c r="S657" s="29">
        <v>2</v>
      </c>
      <c r="T657" s="29" t="s">
        <v>19780</v>
      </c>
      <c r="U657" s="29">
        <v>7</v>
      </c>
      <c r="V657" s="29">
        <v>10</v>
      </c>
      <c r="W657" s="29">
        <v>70</v>
      </c>
      <c r="X657" s="29">
        <v>3</v>
      </c>
      <c r="Y657" s="29">
        <v>3</v>
      </c>
      <c r="Z657" s="29">
        <v>0</v>
      </c>
      <c r="AA657" s="29" t="s">
        <v>19529</v>
      </c>
      <c r="AB657" s="29">
        <v>0</v>
      </c>
      <c r="AC657" s="29" t="s">
        <v>8</v>
      </c>
      <c r="AD657" s="29" t="s">
        <v>8</v>
      </c>
      <c r="AE657" s="29" t="s">
        <v>8</v>
      </c>
      <c r="AF657" s="29" t="s">
        <v>8</v>
      </c>
      <c r="AG657" s="29" t="s">
        <v>8</v>
      </c>
      <c r="AH657" s="29" t="s">
        <v>8</v>
      </c>
      <c r="AI657" s="29" t="s">
        <v>8</v>
      </c>
      <c r="AJ657" s="29" t="s">
        <v>8</v>
      </c>
      <c r="AK657" s="29">
        <v>0</v>
      </c>
      <c r="AL657" s="29" t="s">
        <v>2009</v>
      </c>
      <c r="AM657" s="29" t="s">
        <v>10919</v>
      </c>
      <c r="AN657" s="29" t="s">
        <v>10920</v>
      </c>
      <c r="AO657" s="29" t="s">
        <v>10921</v>
      </c>
      <c r="AP657" s="29" t="s">
        <v>10922</v>
      </c>
    </row>
    <row r="658" spans="1:42" s="29" customFormat="1" x14ac:dyDescent="0.25">
      <c r="A658" s="29" t="s">
        <v>10923</v>
      </c>
      <c r="B658" s="29">
        <v>310410928944346</v>
      </c>
      <c r="C658" s="29">
        <v>8.9014103279289401E+19</v>
      </c>
      <c r="D658" s="29">
        <v>353118081565833</v>
      </c>
      <c r="E658" s="29">
        <v>9</v>
      </c>
      <c r="F658" s="29">
        <v>1648</v>
      </c>
      <c r="G658" s="29">
        <v>1648</v>
      </c>
      <c r="H658" s="29" t="s">
        <v>10924</v>
      </c>
      <c r="I658" s="29" t="s">
        <v>10925</v>
      </c>
      <c r="J658" s="29" t="s">
        <v>10926</v>
      </c>
      <c r="K658" s="29" t="s">
        <v>8</v>
      </c>
      <c r="L658" s="29" t="s">
        <v>8</v>
      </c>
      <c r="M658" s="29" t="s">
        <v>8</v>
      </c>
      <c r="N658" s="29">
        <v>7</v>
      </c>
      <c r="O658" s="29">
        <v>100</v>
      </c>
      <c r="P658" s="29">
        <v>700</v>
      </c>
      <c r="Q658" s="29">
        <v>3</v>
      </c>
      <c r="R658" s="29">
        <v>1</v>
      </c>
      <c r="S658" s="29">
        <v>0</v>
      </c>
      <c r="T658" s="29" t="s">
        <v>19161</v>
      </c>
      <c r="U658" s="29">
        <v>7</v>
      </c>
      <c r="V658" s="29">
        <v>10</v>
      </c>
      <c r="W658" s="29">
        <v>70</v>
      </c>
      <c r="X658" s="29">
        <v>3</v>
      </c>
      <c r="Y658" s="29">
        <v>0</v>
      </c>
      <c r="Z658" s="29">
        <v>0</v>
      </c>
      <c r="AA658" s="29" t="s">
        <v>19507</v>
      </c>
      <c r="AB658" s="29">
        <v>0</v>
      </c>
      <c r="AC658" s="29" t="s">
        <v>8</v>
      </c>
      <c r="AD658" s="29" t="s">
        <v>8</v>
      </c>
      <c r="AE658" s="29" t="s">
        <v>8</v>
      </c>
      <c r="AF658" s="29" t="s">
        <v>8</v>
      </c>
      <c r="AG658" s="29" t="s">
        <v>8</v>
      </c>
      <c r="AH658" s="29" t="s">
        <v>8</v>
      </c>
      <c r="AI658" s="29" t="s">
        <v>8</v>
      </c>
      <c r="AJ658" s="29" t="s">
        <v>8</v>
      </c>
      <c r="AK658" s="29">
        <v>0</v>
      </c>
      <c r="AL658" s="29" t="s">
        <v>2009</v>
      </c>
      <c r="AM658" s="29" t="s">
        <v>10927</v>
      </c>
      <c r="AN658" s="29" t="s">
        <v>10928</v>
      </c>
      <c r="AO658" s="29" t="s">
        <v>10929</v>
      </c>
      <c r="AP658" s="29" t="s">
        <v>10930</v>
      </c>
    </row>
    <row r="659" spans="1:42" s="29" customFormat="1" x14ac:dyDescent="0.25">
      <c r="A659" s="29" t="s">
        <v>10931</v>
      </c>
      <c r="B659" s="29">
        <v>310410928944346</v>
      </c>
      <c r="C659" s="29">
        <v>8.9014103279289401E+19</v>
      </c>
      <c r="D659" s="29">
        <v>353118081565833</v>
      </c>
      <c r="E659" s="29">
        <v>8</v>
      </c>
      <c r="F659" s="29">
        <v>1638</v>
      </c>
      <c r="G659" s="29">
        <v>1638</v>
      </c>
      <c r="H659" s="29" t="s">
        <v>10932</v>
      </c>
      <c r="I659" s="29" t="s">
        <v>10933</v>
      </c>
      <c r="J659" s="29" t="s">
        <v>10934</v>
      </c>
      <c r="K659" s="29" t="s">
        <v>8</v>
      </c>
      <c r="L659" s="29" t="s">
        <v>8</v>
      </c>
      <c r="M659" s="29" t="s">
        <v>8</v>
      </c>
      <c r="N659" s="29">
        <v>7</v>
      </c>
      <c r="O659" s="29">
        <v>100</v>
      </c>
      <c r="P659" s="29">
        <v>700</v>
      </c>
      <c r="Q659" s="29">
        <v>3</v>
      </c>
      <c r="R659" s="29">
        <v>48</v>
      </c>
      <c r="S659" s="29">
        <v>13</v>
      </c>
      <c r="T659" s="29" t="s">
        <v>19973</v>
      </c>
      <c r="U659" s="29">
        <v>7</v>
      </c>
      <c r="V659" s="29">
        <v>10</v>
      </c>
      <c r="W659" s="29">
        <v>70</v>
      </c>
      <c r="X659" s="29">
        <v>3</v>
      </c>
      <c r="Y659" s="29">
        <v>17</v>
      </c>
      <c r="Z659" s="29">
        <v>3</v>
      </c>
      <c r="AA659" s="29" t="s">
        <v>19974</v>
      </c>
      <c r="AB659" s="29">
        <v>0</v>
      </c>
      <c r="AC659" s="29" t="s">
        <v>8</v>
      </c>
      <c r="AD659" s="29" t="s">
        <v>8</v>
      </c>
      <c r="AE659" s="29" t="s">
        <v>8</v>
      </c>
      <c r="AF659" s="29" t="s">
        <v>8</v>
      </c>
      <c r="AG659" s="29" t="s">
        <v>8</v>
      </c>
      <c r="AH659" s="29" t="s">
        <v>8</v>
      </c>
      <c r="AI659" s="29" t="s">
        <v>8</v>
      </c>
      <c r="AJ659" s="29" t="s">
        <v>8</v>
      </c>
      <c r="AK659" s="29">
        <v>0</v>
      </c>
      <c r="AL659" s="29" t="s">
        <v>2009</v>
      </c>
      <c r="AM659" s="29" t="s">
        <v>10935</v>
      </c>
      <c r="AN659" s="29" t="s">
        <v>10936</v>
      </c>
      <c r="AO659" s="29" t="s">
        <v>10937</v>
      </c>
      <c r="AP659" s="29" t="s">
        <v>10938</v>
      </c>
    </row>
    <row r="660" spans="1:42" s="29" customFormat="1" x14ac:dyDescent="0.25">
      <c r="A660" s="29" t="s">
        <v>10939</v>
      </c>
      <c r="B660" s="29">
        <v>310410941179965</v>
      </c>
      <c r="C660" s="29">
        <v>8.9014103279411708E+19</v>
      </c>
      <c r="D660" s="29">
        <v>353118083625148</v>
      </c>
      <c r="E660" s="29">
        <v>1</v>
      </c>
      <c r="F660" s="29">
        <v>1661</v>
      </c>
      <c r="G660" s="29">
        <v>1661</v>
      </c>
      <c r="H660" s="29" t="s">
        <v>10940</v>
      </c>
      <c r="I660" s="29" t="s">
        <v>10941</v>
      </c>
      <c r="J660" s="29" t="s">
        <v>10942</v>
      </c>
      <c r="K660" s="29" t="s">
        <v>8</v>
      </c>
      <c r="L660" s="29" t="s">
        <v>8</v>
      </c>
      <c r="M660" s="29" t="s">
        <v>8</v>
      </c>
      <c r="N660" s="29">
        <v>4</v>
      </c>
      <c r="O660" s="29">
        <v>1</v>
      </c>
      <c r="P660" s="29">
        <v>4</v>
      </c>
      <c r="Q660" s="29">
        <v>3</v>
      </c>
      <c r="R660" s="29">
        <v>49</v>
      </c>
      <c r="S660" s="29">
        <v>19</v>
      </c>
      <c r="T660" s="29" t="s">
        <v>19596</v>
      </c>
      <c r="U660" s="29">
        <v>3</v>
      </c>
      <c r="V660" s="29">
        <v>1</v>
      </c>
      <c r="W660" s="29">
        <v>3</v>
      </c>
      <c r="X660" s="29">
        <v>3</v>
      </c>
      <c r="Y660" s="29">
        <v>25</v>
      </c>
      <c r="Z660" s="29">
        <v>3</v>
      </c>
      <c r="AA660" s="29" t="s">
        <v>19765</v>
      </c>
      <c r="AB660" s="29">
        <v>0</v>
      </c>
      <c r="AC660" s="29" t="s">
        <v>8</v>
      </c>
      <c r="AD660" s="29" t="s">
        <v>8</v>
      </c>
      <c r="AE660" s="29" t="s">
        <v>8</v>
      </c>
      <c r="AF660" s="29" t="s">
        <v>8</v>
      </c>
      <c r="AG660" s="29" t="s">
        <v>8</v>
      </c>
      <c r="AH660" s="29" t="s">
        <v>8</v>
      </c>
      <c r="AI660" s="29" t="s">
        <v>8</v>
      </c>
      <c r="AJ660" s="29" t="s">
        <v>8</v>
      </c>
      <c r="AK660" s="29">
        <v>0</v>
      </c>
      <c r="AL660" s="29" t="s">
        <v>2000</v>
      </c>
      <c r="AM660" s="29" t="s">
        <v>10943</v>
      </c>
      <c r="AN660" s="29" t="s">
        <v>10944</v>
      </c>
      <c r="AO660" s="29" t="s">
        <v>10945</v>
      </c>
      <c r="AP660" s="29" t="s">
        <v>10946</v>
      </c>
    </row>
    <row r="661" spans="1:42" s="29" customFormat="1" x14ac:dyDescent="0.25">
      <c r="A661" s="29" t="s">
        <v>10947</v>
      </c>
      <c r="B661" s="29">
        <v>310410941179965</v>
      </c>
      <c r="C661" s="29">
        <v>8.9014103279411708E+19</v>
      </c>
      <c r="D661" s="29">
        <v>353118083625148</v>
      </c>
      <c r="E661" s="29">
        <v>1</v>
      </c>
      <c r="F661" s="29">
        <v>1662</v>
      </c>
      <c r="G661" s="29">
        <v>1662</v>
      </c>
      <c r="H661" s="29" t="s">
        <v>10948</v>
      </c>
      <c r="I661" s="29" t="s">
        <v>10949</v>
      </c>
      <c r="J661" s="29" t="s">
        <v>10950</v>
      </c>
      <c r="K661" s="29" t="s">
        <v>8</v>
      </c>
      <c r="L661" s="29" t="s">
        <v>8</v>
      </c>
      <c r="M661" s="29" t="s">
        <v>8</v>
      </c>
      <c r="N661" s="29">
        <v>4</v>
      </c>
      <c r="O661" s="29">
        <v>1</v>
      </c>
      <c r="P661" s="29">
        <v>4</v>
      </c>
      <c r="Q661" s="29">
        <v>3</v>
      </c>
      <c r="R661" s="29">
        <v>49</v>
      </c>
      <c r="S661" s="29">
        <v>20</v>
      </c>
      <c r="T661" s="29" t="s">
        <v>19759</v>
      </c>
      <c r="U661" s="29">
        <v>3</v>
      </c>
      <c r="V661" s="29">
        <v>1</v>
      </c>
      <c r="W661" s="29">
        <v>3</v>
      </c>
      <c r="X661" s="29">
        <v>3</v>
      </c>
      <c r="Y661" s="29">
        <v>31</v>
      </c>
      <c r="Z661" s="29">
        <v>2</v>
      </c>
      <c r="AA661" s="29" t="s">
        <v>19975</v>
      </c>
      <c r="AB661" s="29">
        <v>0</v>
      </c>
      <c r="AC661" s="29" t="s">
        <v>8</v>
      </c>
      <c r="AD661" s="29" t="s">
        <v>8</v>
      </c>
      <c r="AE661" s="29" t="s">
        <v>8</v>
      </c>
      <c r="AF661" s="29" t="s">
        <v>8</v>
      </c>
      <c r="AG661" s="29" t="s">
        <v>8</v>
      </c>
      <c r="AH661" s="29" t="s">
        <v>8</v>
      </c>
      <c r="AI661" s="29" t="s">
        <v>8</v>
      </c>
      <c r="AJ661" s="29" t="s">
        <v>8</v>
      </c>
      <c r="AK661" s="29">
        <v>0</v>
      </c>
      <c r="AL661" s="29" t="s">
        <v>2000</v>
      </c>
      <c r="AM661" s="29" t="s">
        <v>10951</v>
      </c>
      <c r="AN661" s="29" t="s">
        <v>10952</v>
      </c>
      <c r="AO661" s="29" t="s">
        <v>10953</v>
      </c>
      <c r="AP661" s="29" t="s">
        <v>10954</v>
      </c>
    </row>
    <row r="662" spans="1:42" s="29" customFormat="1" x14ac:dyDescent="0.25">
      <c r="A662" s="29" t="s">
        <v>10955</v>
      </c>
      <c r="B662" s="29">
        <v>310410941179965</v>
      </c>
      <c r="C662" s="29">
        <v>8.9014103279411708E+19</v>
      </c>
      <c r="D662" s="29">
        <v>353118083625148</v>
      </c>
      <c r="E662" s="29">
        <v>1</v>
      </c>
      <c r="F662" s="29">
        <v>1663</v>
      </c>
      <c r="G662" s="29">
        <v>1663</v>
      </c>
      <c r="H662" s="29" t="s">
        <v>10956</v>
      </c>
      <c r="I662" s="29" t="s">
        <v>10957</v>
      </c>
      <c r="J662" s="29" t="s">
        <v>10958</v>
      </c>
      <c r="K662" s="29" t="s">
        <v>8</v>
      </c>
      <c r="L662" s="29" t="s">
        <v>8</v>
      </c>
      <c r="M662" s="29" t="s">
        <v>8</v>
      </c>
      <c r="N662" s="29">
        <v>4</v>
      </c>
      <c r="O662" s="29">
        <v>1</v>
      </c>
      <c r="P662" s="29">
        <v>4</v>
      </c>
      <c r="Q662" s="29">
        <v>3</v>
      </c>
      <c r="R662" s="29">
        <v>15</v>
      </c>
      <c r="S662" s="29">
        <v>0</v>
      </c>
      <c r="T662" s="29" t="s">
        <v>19543</v>
      </c>
      <c r="U662" s="29">
        <v>3</v>
      </c>
      <c r="V662" s="29">
        <v>1</v>
      </c>
      <c r="W662" s="29">
        <v>3</v>
      </c>
      <c r="X662" s="29">
        <v>3</v>
      </c>
      <c r="Y662" s="29">
        <v>3</v>
      </c>
      <c r="Z662" s="29">
        <v>0</v>
      </c>
      <c r="AA662" s="29" t="s">
        <v>19529</v>
      </c>
      <c r="AB662" s="29">
        <v>0</v>
      </c>
      <c r="AC662" s="29" t="s">
        <v>8</v>
      </c>
      <c r="AD662" s="29" t="s">
        <v>8</v>
      </c>
      <c r="AE662" s="29" t="s">
        <v>8</v>
      </c>
      <c r="AF662" s="29" t="s">
        <v>8</v>
      </c>
      <c r="AG662" s="29" t="s">
        <v>8</v>
      </c>
      <c r="AH662" s="29" t="s">
        <v>8</v>
      </c>
      <c r="AI662" s="29" t="s">
        <v>8</v>
      </c>
      <c r="AJ662" s="29" t="s">
        <v>8</v>
      </c>
      <c r="AK662" s="29">
        <v>0</v>
      </c>
      <c r="AL662" s="29" t="s">
        <v>2000</v>
      </c>
      <c r="AM662" s="29" t="s">
        <v>10959</v>
      </c>
      <c r="AN662" s="29" t="s">
        <v>10960</v>
      </c>
      <c r="AO662" s="29" t="s">
        <v>10961</v>
      </c>
      <c r="AP662" s="29" t="s">
        <v>10962</v>
      </c>
    </row>
    <row r="663" spans="1:42" s="29" customFormat="1" x14ac:dyDescent="0.25">
      <c r="A663" s="29" t="s">
        <v>10963</v>
      </c>
      <c r="B663" s="29">
        <v>310410941179965</v>
      </c>
      <c r="C663" s="29">
        <v>8.9014103279411708E+19</v>
      </c>
      <c r="D663" s="29">
        <v>353118083625148</v>
      </c>
      <c r="E663" s="29">
        <v>1</v>
      </c>
      <c r="F663" s="29">
        <v>1664</v>
      </c>
      <c r="G663" s="29">
        <v>1664</v>
      </c>
      <c r="H663" s="29" t="s">
        <v>10964</v>
      </c>
      <c r="I663" s="29" t="s">
        <v>10965</v>
      </c>
      <c r="J663" s="29" t="s">
        <v>10966</v>
      </c>
      <c r="K663" s="29" t="s">
        <v>8</v>
      </c>
      <c r="L663" s="29" t="s">
        <v>8</v>
      </c>
      <c r="M663" s="29" t="s">
        <v>8</v>
      </c>
      <c r="N663" s="29">
        <v>4</v>
      </c>
      <c r="O663" s="29">
        <v>1</v>
      </c>
      <c r="P663" s="29">
        <v>4</v>
      </c>
      <c r="Q663" s="29">
        <v>3</v>
      </c>
      <c r="R663" s="29">
        <v>48</v>
      </c>
      <c r="S663" s="29">
        <v>15</v>
      </c>
      <c r="T663" s="29" t="s">
        <v>19747</v>
      </c>
      <c r="U663" s="29">
        <v>3</v>
      </c>
      <c r="V663" s="29">
        <v>1</v>
      </c>
      <c r="W663" s="29">
        <v>3</v>
      </c>
      <c r="X663" s="29">
        <v>3</v>
      </c>
      <c r="Y663" s="29">
        <v>19</v>
      </c>
      <c r="Z663" s="29">
        <v>1</v>
      </c>
      <c r="AA663" s="29" t="s">
        <v>19798</v>
      </c>
      <c r="AB663" s="29">
        <v>0</v>
      </c>
      <c r="AC663" s="29" t="s">
        <v>8</v>
      </c>
      <c r="AD663" s="29" t="s">
        <v>8</v>
      </c>
      <c r="AE663" s="29" t="s">
        <v>8</v>
      </c>
      <c r="AF663" s="29" t="s">
        <v>8</v>
      </c>
      <c r="AG663" s="29" t="s">
        <v>8</v>
      </c>
      <c r="AH663" s="29" t="s">
        <v>8</v>
      </c>
      <c r="AI663" s="29" t="s">
        <v>8</v>
      </c>
      <c r="AJ663" s="29" t="s">
        <v>8</v>
      </c>
      <c r="AK663" s="29">
        <v>0</v>
      </c>
      <c r="AL663" s="29" t="s">
        <v>2009</v>
      </c>
      <c r="AM663" s="29" t="s">
        <v>10967</v>
      </c>
      <c r="AN663" s="29" t="s">
        <v>10968</v>
      </c>
      <c r="AO663" s="29" t="s">
        <v>10969</v>
      </c>
      <c r="AP663" s="29" t="s">
        <v>10970</v>
      </c>
    </row>
    <row r="664" spans="1:42" s="29" customFormat="1" x14ac:dyDescent="0.25">
      <c r="A664" s="29" t="s">
        <v>10971</v>
      </c>
      <c r="B664" s="29">
        <v>310410941179965</v>
      </c>
      <c r="C664" s="29">
        <v>8.9014103279411708E+19</v>
      </c>
      <c r="D664" s="29">
        <v>353118083625148</v>
      </c>
      <c r="E664" s="29">
        <v>1</v>
      </c>
      <c r="F664" s="29">
        <v>1665</v>
      </c>
      <c r="G664" s="29">
        <v>1665</v>
      </c>
      <c r="H664" s="29" t="s">
        <v>10972</v>
      </c>
      <c r="I664" s="29" t="s">
        <v>10973</v>
      </c>
      <c r="J664" s="29" t="s">
        <v>10974</v>
      </c>
      <c r="K664" s="29" t="s">
        <v>8</v>
      </c>
      <c r="L664" s="29" t="s">
        <v>8</v>
      </c>
      <c r="M664" s="29" t="s">
        <v>8</v>
      </c>
      <c r="N664" s="29">
        <v>4</v>
      </c>
      <c r="O664" s="29">
        <v>1</v>
      </c>
      <c r="P664" s="29">
        <v>4</v>
      </c>
      <c r="Q664" s="29">
        <v>3</v>
      </c>
      <c r="R664" s="29">
        <v>46</v>
      </c>
      <c r="S664" s="29">
        <v>7</v>
      </c>
      <c r="T664" s="29" t="s">
        <v>19976</v>
      </c>
      <c r="U664" s="29">
        <v>3</v>
      </c>
      <c r="V664" s="29">
        <v>1</v>
      </c>
      <c r="W664" s="29">
        <v>3</v>
      </c>
      <c r="X664" s="29">
        <v>3</v>
      </c>
      <c r="Y664" s="29">
        <v>13</v>
      </c>
      <c r="Z664" s="29">
        <v>3</v>
      </c>
      <c r="AA664" s="29" t="s">
        <v>19532</v>
      </c>
      <c r="AB664" s="29">
        <v>0</v>
      </c>
      <c r="AC664" s="29" t="s">
        <v>8</v>
      </c>
      <c r="AD664" s="29" t="s">
        <v>8</v>
      </c>
      <c r="AE664" s="29" t="s">
        <v>8</v>
      </c>
      <c r="AF664" s="29" t="s">
        <v>8</v>
      </c>
      <c r="AG664" s="29" t="s">
        <v>8</v>
      </c>
      <c r="AH664" s="29" t="s">
        <v>8</v>
      </c>
      <c r="AI664" s="29" t="s">
        <v>8</v>
      </c>
      <c r="AJ664" s="29" t="s">
        <v>8</v>
      </c>
      <c r="AK664" s="29">
        <v>0</v>
      </c>
      <c r="AL664" s="29" t="s">
        <v>2009</v>
      </c>
      <c r="AM664" s="29" t="s">
        <v>10975</v>
      </c>
      <c r="AN664" s="29" t="s">
        <v>10976</v>
      </c>
      <c r="AO664" s="29" t="s">
        <v>10977</v>
      </c>
      <c r="AP664" s="29" t="s">
        <v>10978</v>
      </c>
    </row>
    <row r="665" spans="1:42" s="29" customFormat="1" x14ac:dyDescent="0.25">
      <c r="A665" s="29" t="s">
        <v>10979</v>
      </c>
      <c r="B665" s="29">
        <v>310410941179965</v>
      </c>
      <c r="C665" s="29">
        <v>8.9014103279411708E+19</v>
      </c>
      <c r="D665" s="29">
        <v>353118083625148</v>
      </c>
      <c r="E665" s="29">
        <v>1</v>
      </c>
      <c r="F665" s="29">
        <v>1666</v>
      </c>
      <c r="G665" s="29">
        <v>1666</v>
      </c>
      <c r="H665" s="29" t="s">
        <v>10980</v>
      </c>
      <c r="I665" s="29" t="s">
        <v>10981</v>
      </c>
      <c r="J665" s="29" t="s">
        <v>10982</v>
      </c>
      <c r="K665" s="29" t="s">
        <v>8</v>
      </c>
      <c r="L665" s="29" t="s">
        <v>8</v>
      </c>
      <c r="M665" s="29" t="s">
        <v>8</v>
      </c>
      <c r="N665" s="29">
        <v>4</v>
      </c>
      <c r="O665" s="29">
        <v>1</v>
      </c>
      <c r="P665" s="29">
        <v>4</v>
      </c>
      <c r="Q665" s="29">
        <v>3</v>
      </c>
      <c r="R665" s="29">
        <v>49</v>
      </c>
      <c r="S665" s="29">
        <v>37</v>
      </c>
      <c r="T665" s="29" t="s">
        <v>19517</v>
      </c>
      <c r="U665" s="29">
        <v>3</v>
      </c>
      <c r="V665" s="29">
        <v>1</v>
      </c>
      <c r="W665" s="29">
        <v>3</v>
      </c>
      <c r="X665" s="29">
        <v>3</v>
      </c>
      <c r="Y665" s="29">
        <v>44</v>
      </c>
      <c r="Z665" s="29">
        <v>12</v>
      </c>
      <c r="AA665" s="29" t="s">
        <v>19977</v>
      </c>
      <c r="AB665" s="29">
        <v>0</v>
      </c>
      <c r="AC665" s="29" t="s">
        <v>8</v>
      </c>
      <c r="AD665" s="29" t="s">
        <v>8</v>
      </c>
      <c r="AE665" s="29" t="s">
        <v>8</v>
      </c>
      <c r="AF665" s="29" t="s">
        <v>8</v>
      </c>
      <c r="AG665" s="29" t="s">
        <v>8</v>
      </c>
      <c r="AH665" s="29" t="s">
        <v>8</v>
      </c>
      <c r="AI665" s="29" t="s">
        <v>8</v>
      </c>
      <c r="AJ665" s="29" t="s">
        <v>8</v>
      </c>
      <c r="AK665" s="29">
        <v>0</v>
      </c>
      <c r="AL665" s="29" t="s">
        <v>2009</v>
      </c>
      <c r="AM665" s="29" t="s">
        <v>10983</v>
      </c>
      <c r="AN665" s="29" t="s">
        <v>10984</v>
      </c>
      <c r="AO665" s="29" t="s">
        <v>10985</v>
      </c>
      <c r="AP665" s="29" t="s">
        <v>10986</v>
      </c>
    </row>
    <row r="666" spans="1:42" s="29" customFormat="1" x14ac:dyDescent="0.25">
      <c r="A666" s="29" t="s">
        <v>10987</v>
      </c>
      <c r="B666" s="29">
        <v>310410941179965</v>
      </c>
      <c r="C666" s="29">
        <v>8.9014103279411708E+19</v>
      </c>
      <c r="D666" s="29">
        <v>353118083625148</v>
      </c>
      <c r="E666" s="29">
        <v>2</v>
      </c>
      <c r="F666" s="29">
        <v>1681</v>
      </c>
      <c r="G666" s="29">
        <v>1681</v>
      </c>
      <c r="H666" s="29" t="s">
        <v>10988</v>
      </c>
      <c r="I666" s="29" t="s">
        <v>10989</v>
      </c>
      <c r="J666" s="29" t="s">
        <v>10990</v>
      </c>
      <c r="K666" s="29" t="s">
        <v>19978</v>
      </c>
      <c r="L666" s="29" t="s">
        <v>8</v>
      </c>
      <c r="M666" s="29" t="s">
        <v>8</v>
      </c>
      <c r="N666" s="29">
        <v>7</v>
      </c>
      <c r="O666" s="29">
        <v>10</v>
      </c>
      <c r="P666" s="29">
        <v>70</v>
      </c>
      <c r="Q666" s="29">
        <v>3</v>
      </c>
      <c r="R666" s="29">
        <v>0</v>
      </c>
      <c r="S666" s="29">
        <v>0</v>
      </c>
      <c r="T666" s="29" t="s">
        <v>19507</v>
      </c>
      <c r="U666" s="29">
        <v>7</v>
      </c>
      <c r="V666" s="29">
        <v>1</v>
      </c>
      <c r="W666" s="29">
        <v>7</v>
      </c>
      <c r="X666" s="29">
        <v>3</v>
      </c>
      <c r="Y666" s="29">
        <v>0</v>
      </c>
      <c r="Z666" s="29">
        <v>0</v>
      </c>
      <c r="AA666" s="29" t="s">
        <v>19507</v>
      </c>
      <c r="AB666" s="29">
        <v>1</v>
      </c>
      <c r="AC666" s="29">
        <v>6</v>
      </c>
      <c r="AD666" s="29">
        <v>1</v>
      </c>
      <c r="AE666" s="29">
        <v>6</v>
      </c>
      <c r="AF666" s="29">
        <v>3</v>
      </c>
      <c r="AG666" s="29">
        <v>0</v>
      </c>
      <c r="AH666" s="29">
        <v>0</v>
      </c>
      <c r="AI666" s="29" t="s">
        <v>19507</v>
      </c>
      <c r="AJ666" s="29" t="s">
        <v>8</v>
      </c>
      <c r="AK666" s="29">
        <v>0</v>
      </c>
      <c r="AL666" s="29" t="s">
        <v>2000</v>
      </c>
      <c r="AM666" s="29" t="s">
        <v>10991</v>
      </c>
      <c r="AN666" s="29" t="s">
        <v>10992</v>
      </c>
      <c r="AO666" s="29" t="s">
        <v>10993</v>
      </c>
      <c r="AP666" s="29" t="s">
        <v>10994</v>
      </c>
    </row>
    <row r="667" spans="1:42" s="29" customFormat="1" x14ac:dyDescent="0.25">
      <c r="A667" s="29" t="s">
        <v>10995</v>
      </c>
      <c r="B667" s="29">
        <v>310410941179965</v>
      </c>
      <c r="C667" s="29">
        <v>8.9014103279411708E+19</v>
      </c>
      <c r="D667" s="29">
        <v>353118083625148</v>
      </c>
      <c r="E667" s="29">
        <v>2</v>
      </c>
      <c r="F667" s="29">
        <v>1682</v>
      </c>
      <c r="G667" s="29">
        <v>1682</v>
      </c>
      <c r="H667" s="29" t="s">
        <v>10996</v>
      </c>
      <c r="I667" s="29" t="s">
        <v>10997</v>
      </c>
      <c r="J667" s="29" t="s">
        <v>10998</v>
      </c>
      <c r="K667" s="29" t="s">
        <v>19979</v>
      </c>
      <c r="L667" s="29" t="s">
        <v>8</v>
      </c>
      <c r="M667" s="29" t="s">
        <v>8</v>
      </c>
      <c r="N667" s="29">
        <v>7</v>
      </c>
      <c r="O667" s="29">
        <v>10</v>
      </c>
      <c r="P667" s="29">
        <v>70</v>
      </c>
      <c r="Q667" s="29">
        <v>3</v>
      </c>
      <c r="R667" s="29">
        <v>46</v>
      </c>
      <c r="S667" s="29">
        <v>5</v>
      </c>
      <c r="T667" s="29" t="s">
        <v>19980</v>
      </c>
      <c r="U667" s="29">
        <v>7</v>
      </c>
      <c r="V667" s="29">
        <v>1</v>
      </c>
      <c r="W667" s="29">
        <v>7</v>
      </c>
      <c r="X667" s="29">
        <v>3</v>
      </c>
      <c r="Y667" s="29">
        <v>14</v>
      </c>
      <c r="Z667" s="29">
        <v>0</v>
      </c>
      <c r="AA667" s="29" t="s">
        <v>19658</v>
      </c>
      <c r="AB667" s="29">
        <v>1</v>
      </c>
      <c r="AC667" s="29">
        <v>6</v>
      </c>
      <c r="AD667" s="29">
        <v>1</v>
      </c>
      <c r="AE667" s="29">
        <v>6</v>
      </c>
      <c r="AF667" s="29">
        <v>3</v>
      </c>
      <c r="AG667" s="29">
        <v>1</v>
      </c>
      <c r="AH667" s="29">
        <v>0</v>
      </c>
      <c r="AI667" s="29" t="s">
        <v>19161</v>
      </c>
      <c r="AJ667" s="29" t="s">
        <v>8</v>
      </c>
      <c r="AK667" s="29">
        <v>0</v>
      </c>
      <c r="AL667" s="29" t="s">
        <v>2000</v>
      </c>
      <c r="AM667" s="29" t="s">
        <v>10999</v>
      </c>
      <c r="AN667" s="29" t="s">
        <v>11000</v>
      </c>
      <c r="AO667" s="29" t="s">
        <v>11001</v>
      </c>
      <c r="AP667" s="29" t="s">
        <v>11002</v>
      </c>
    </row>
    <row r="668" spans="1:42" s="29" customFormat="1" x14ac:dyDescent="0.25">
      <c r="A668" s="29" t="s">
        <v>11003</v>
      </c>
      <c r="B668" s="29">
        <v>310410941179965</v>
      </c>
      <c r="C668" s="29">
        <v>8.9014103279411708E+19</v>
      </c>
      <c r="D668" s="29">
        <v>353118083625148</v>
      </c>
      <c r="E668" s="29">
        <v>8</v>
      </c>
      <c r="F668" s="29">
        <v>1674</v>
      </c>
      <c r="G668" s="29">
        <v>1674</v>
      </c>
      <c r="H668" s="29" t="s">
        <v>11004</v>
      </c>
      <c r="I668" s="29" t="s">
        <v>11005</v>
      </c>
      <c r="J668" s="29" t="s">
        <v>11006</v>
      </c>
      <c r="K668" s="29" t="s">
        <v>8</v>
      </c>
      <c r="L668" s="29" t="s">
        <v>8</v>
      </c>
      <c r="M668" s="29" t="s">
        <v>8</v>
      </c>
      <c r="N668" s="29">
        <v>7</v>
      </c>
      <c r="O668" s="29">
        <v>100</v>
      </c>
      <c r="P668" s="29">
        <v>700</v>
      </c>
      <c r="Q668" s="29">
        <v>3</v>
      </c>
      <c r="R668" s="29">
        <v>13</v>
      </c>
      <c r="S668" s="29">
        <v>2</v>
      </c>
      <c r="T668" s="29" t="s">
        <v>19806</v>
      </c>
      <c r="U668" s="29">
        <v>7</v>
      </c>
      <c r="V668" s="29">
        <v>10</v>
      </c>
      <c r="W668" s="29">
        <v>70</v>
      </c>
      <c r="X668" s="29">
        <v>3</v>
      </c>
      <c r="Y668" s="29">
        <v>2</v>
      </c>
      <c r="Z668" s="29">
        <v>0</v>
      </c>
      <c r="AA668" s="29" t="s">
        <v>19527</v>
      </c>
      <c r="AB668" s="29">
        <v>0</v>
      </c>
      <c r="AC668" s="29" t="s">
        <v>8</v>
      </c>
      <c r="AD668" s="29" t="s">
        <v>8</v>
      </c>
      <c r="AE668" s="29" t="s">
        <v>8</v>
      </c>
      <c r="AF668" s="29" t="s">
        <v>8</v>
      </c>
      <c r="AG668" s="29" t="s">
        <v>8</v>
      </c>
      <c r="AH668" s="29" t="s">
        <v>8</v>
      </c>
      <c r="AI668" s="29" t="s">
        <v>8</v>
      </c>
      <c r="AJ668" s="29" t="s">
        <v>8</v>
      </c>
      <c r="AK668" s="29">
        <v>0</v>
      </c>
      <c r="AL668" s="29" t="s">
        <v>2009</v>
      </c>
      <c r="AM668" s="29" t="s">
        <v>11007</v>
      </c>
      <c r="AN668" s="29" t="s">
        <v>11008</v>
      </c>
      <c r="AO668" s="29" t="s">
        <v>11009</v>
      </c>
      <c r="AP668" s="29" t="s">
        <v>11010</v>
      </c>
    </row>
    <row r="669" spans="1:42" s="29" customFormat="1" x14ac:dyDescent="0.25">
      <c r="A669" s="29" t="s">
        <v>11011</v>
      </c>
      <c r="B669" s="29">
        <v>310410941179965</v>
      </c>
      <c r="C669" s="29">
        <v>8.9014103279411708E+19</v>
      </c>
      <c r="D669" s="29">
        <v>353118083625148</v>
      </c>
      <c r="E669" s="29">
        <v>8</v>
      </c>
      <c r="F669" s="29">
        <v>1673</v>
      </c>
      <c r="G669" s="29">
        <v>1673</v>
      </c>
      <c r="H669" s="29" t="s">
        <v>11012</v>
      </c>
      <c r="I669" s="29" t="s">
        <v>11013</v>
      </c>
      <c r="J669" s="29" t="s">
        <v>11014</v>
      </c>
      <c r="K669" s="29" t="s">
        <v>8</v>
      </c>
      <c r="L669" s="29" t="s">
        <v>8</v>
      </c>
      <c r="M669" s="29" t="s">
        <v>8</v>
      </c>
      <c r="N669" s="29">
        <v>7</v>
      </c>
      <c r="O669" s="29">
        <v>100</v>
      </c>
      <c r="P669" s="29">
        <v>700</v>
      </c>
      <c r="Q669" s="29">
        <v>3</v>
      </c>
      <c r="R669" s="29">
        <v>12</v>
      </c>
      <c r="S669" s="29">
        <v>1</v>
      </c>
      <c r="T669" s="29" t="s">
        <v>19546</v>
      </c>
      <c r="U669" s="29">
        <v>7</v>
      </c>
      <c r="V669" s="29">
        <v>10</v>
      </c>
      <c r="W669" s="29">
        <v>70</v>
      </c>
      <c r="X669" s="29">
        <v>3</v>
      </c>
      <c r="Y669" s="29">
        <v>0</v>
      </c>
      <c r="Z669" s="29">
        <v>0</v>
      </c>
      <c r="AA669" s="29" t="s">
        <v>19507</v>
      </c>
      <c r="AB669" s="29">
        <v>0</v>
      </c>
      <c r="AC669" s="29" t="s">
        <v>8</v>
      </c>
      <c r="AD669" s="29" t="s">
        <v>8</v>
      </c>
      <c r="AE669" s="29" t="s">
        <v>8</v>
      </c>
      <c r="AF669" s="29" t="s">
        <v>8</v>
      </c>
      <c r="AG669" s="29" t="s">
        <v>8</v>
      </c>
      <c r="AH669" s="29" t="s">
        <v>8</v>
      </c>
      <c r="AI669" s="29" t="s">
        <v>8</v>
      </c>
      <c r="AJ669" s="29" t="s">
        <v>8</v>
      </c>
      <c r="AK669" s="29">
        <v>0</v>
      </c>
      <c r="AL669" s="29" t="s">
        <v>2000</v>
      </c>
      <c r="AM669" s="29" t="s">
        <v>11015</v>
      </c>
      <c r="AN669" s="29" t="s">
        <v>11016</v>
      </c>
      <c r="AO669" s="29" t="s">
        <v>11017</v>
      </c>
      <c r="AP669" s="29" t="s">
        <v>11018</v>
      </c>
    </row>
    <row r="670" spans="1:42" s="29" customFormat="1" x14ac:dyDescent="0.25">
      <c r="A670" s="29" t="s">
        <v>11019</v>
      </c>
      <c r="B670" s="29">
        <v>310410941179965</v>
      </c>
      <c r="C670" s="29">
        <v>8.9014103279411708E+19</v>
      </c>
      <c r="D670" s="29">
        <v>353118083625148</v>
      </c>
      <c r="E670" s="29">
        <v>3</v>
      </c>
      <c r="F670" s="29">
        <v>1672</v>
      </c>
      <c r="G670" s="29">
        <v>1672</v>
      </c>
      <c r="H670" s="29" t="s">
        <v>11020</v>
      </c>
      <c r="I670" s="29" t="s">
        <v>11021</v>
      </c>
      <c r="J670" s="29" t="s">
        <v>11022</v>
      </c>
      <c r="K670" s="29" t="s">
        <v>8</v>
      </c>
      <c r="L670" s="29" t="s">
        <v>8</v>
      </c>
      <c r="M670" s="29" t="s">
        <v>8</v>
      </c>
      <c r="N670" s="29">
        <v>7</v>
      </c>
      <c r="O670" s="29">
        <v>100</v>
      </c>
      <c r="P670" s="29">
        <v>700</v>
      </c>
      <c r="Q670" s="29">
        <v>3</v>
      </c>
      <c r="R670" s="29">
        <v>0</v>
      </c>
      <c r="S670" s="29">
        <v>0</v>
      </c>
      <c r="T670" s="29" t="s">
        <v>19507</v>
      </c>
      <c r="U670" s="29">
        <v>7</v>
      </c>
      <c r="V670" s="29">
        <v>10</v>
      </c>
      <c r="W670" s="29">
        <v>70</v>
      </c>
      <c r="X670" s="29">
        <v>3</v>
      </c>
      <c r="Y670" s="29">
        <v>0</v>
      </c>
      <c r="Z670" s="29">
        <v>0</v>
      </c>
      <c r="AA670" s="29" t="s">
        <v>19507</v>
      </c>
      <c r="AB670" s="29">
        <v>0</v>
      </c>
      <c r="AC670" s="29" t="s">
        <v>8</v>
      </c>
      <c r="AD670" s="29" t="s">
        <v>8</v>
      </c>
      <c r="AE670" s="29" t="s">
        <v>8</v>
      </c>
      <c r="AF670" s="29" t="s">
        <v>8</v>
      </c>
      <c r="AG670" s="29" t="s">
        <v>8</v>
      </c>
      <c r="AH670" s="29" t="s">
        <v>8</v>
      </c>
      <c r="AI670" s="29" t="s">
        <v>8</v>
      </c>
      <c r="AJ670" s="29" t="s">
        <v>8</v>
      </c>
      <c r="AK670" s="29">
        <v>0</v>
      </c>
      <c r="AL670" s="29" t="s">
        <v>2009</v>
      </c>
      <c r="AM670" s="29" t="s">
        <v>11023</v>
      </c>
      <c r="AN670" s="29" t="s">
        <v>11024</v>
      </c>
      <c r="AO670" s="29" t="s">
        <v>11025</v>
      </c>
      <c r="AP670" s="29" t="s">
        <v>11026</v>
      </c>
    </row>
    <row r="671" spans="1:42" s="29" customFormat="1" x14ac:dyDescent="0.25">
      <c r="A671" s="29" t="s">
        <v>11027</v>
      </c>
      <c r="B671" s="29">
        <v>310410941179965</v>
      </c>
      <c r="C671" s="29">
        <v>8.9014103279411708E+19</v>
      </c>
      <c r="D671" s="29">
        <v>353118083625148</v>
      </c>
      <c r="E671" s="29">
        <v>3</v>
      </c>
      <c r="F671" s="29">
        <v>1670</v>
      </c>
      <c r="G671" s="29">
        <v>1670</v>
      </c>
      <c r="H671" s="29" t="s">
        <v>11028</v>
      </c>
      <c r="I671" s="29" t="s">
        <v>11029</v>
      </c>
      <c r="J671" s="29" t="s">
        <v>11030</v>
      </c>
      <c r="K671" s="29" t="s">
        <v>8</v>
      </c>
      <c r="L671" s="29" t="s">
        <v>8</v>
      </c>
      <c r="M671" s="29" t="s">
        <v>8</v>
      </c>
      <c r="N671" s="29">
        <v>7</v>
      </c>
      <c r="O671" s="29">
        <v>100</v>
      </c>
      <c r="P671" s="29">
        <v>700</v>
      </c>
      <c r="Q671" s="29">
        <v>3</v>
      </c>
      <c r="R671" s="29">
        <v>0</v>
      </c>
      <c r="S671" s="29">
        <v>0</v>
      </c>
      <c r="T671" s="29" t="s">
        <v>19507</v>
      </c>
      <c r="U671" s="29">
        <v>7</v>
      </c>
      <c r="V671" s="29">
        <v>10</v>
      </c>
      <c r="W671" s="29">
        <v>70</v>
      </c>
      <c r="X671" s="29">
        <v>3</v>
      </c>
      <c r="Y671" s="29">
        <v>0</v>
      </c>
      <c r="Z671" s="29">
        <v>0</v>
      </c>
      <c r="AA671" s="29" t="s">
        <v>19507</v>
      </c>
      <c r="AB671" s="29">
        <v>0</v>
      </c>
      <c r="AC671" s="29" t="s">
        <v>8</v>
      </c>
      <c r="AD671" s="29" t="s">
        <v>8</v>
      </c>
      <c r="AE671" s="29" t="s">
        <v>8</v>
      </c>
      <c r="AF671" s="29" t="s">
        <v>8</v>
      </c>
      <c r="AG671" s="29" t="s">
        <v>8</v>
      </c>
      <c r="AH671" s="29" t="s">
        <v>8</v>
      </c>
      <c r="AI671" s="29" t="s">
        <v>8</v>
      </c>
      <c r="AJ671" s="29" t="s">
        <v>8</v>
      </c>
      <c r="AK671" s="29">
        <v>0</v>
      </c>
      <c r="AL671" s="29" t="s">
        <v>2000</v>
      </c>
      <c r="AM671" s="29" t="s">
        <v>11031</v>
      </c>
      <c r="AN671" s="29" t="s">
        <v>11032</v>
      </c>
      <c r="AO671" s="29" t="s">
        <v>11033</v>
      </c>
      <c r="AP671" s="29" t="s">
        <v>11034</v>
      </c>
    </row>
    <row r="672" spans="1:42" s="29" customFormat="1" x14ac:dyDescent="0.25">
      <c r="A672" s="29" t="s">
        <v>11035</v>
      </c>
      <c r="B672" s="29">
        <v>310410941179965</v>
      </c>
      <c r="C672" s="29">
        <v>8.9014103279411708E+19</v>
      </c>
      <c r="D672" s="29">
        <v>353118083625148</v>
      </c>
      <c r="E672" s="29">
        <v>3</v>
      </c>
      <c r="F672" s="29">
        <v>1671</v>
      </c>
      <c r="G672" s="29">
        <v>1671</v>
      </c>
      <c r="H672" s="29" t="s">
        <v>11036</v>
      </c>
      <c r="I672" s="29" t="s">
        <v>11037</v>
      </c>
      <c r="J672" s="29" t="s">
        <v>11038</v>
      </c>
      <c r="K672" s="29" t="s">
        <v>8</v>
      </c>
      <c r="L672" s="29" t="s">
        <v>8</v>
      </c>
      <c r="M672" s="29" t="s">
        <v>8</v>
      </c>
      <c r="N672" s="29">
        <v>7</v>
      </c>
      <c r="O672" s="29">
        <v>100</v>
      </c>
      <c r="P672" s="29">
        <v>700</v>
      </c>
      <c r="Q672" s="29">
        <v>3</v>
      </c>
      <c r="R672" s="29">
        <v>0</v>
      </c>
      <c r="S672" s="29">
        <v>0</v>
      </c>
      <c r="T672" s="29" t="s">
        <v>19507</v>
      </c>
      <c r="U672" s="29">
        <v>7</v>
      </c>
      <c r="V672" s="29">
        <v>10</v>
      </c>
      <c r="W672" s="29">
        <v>70</v>
      </c>
      <c r="X672" s="29">
        <v>3</v>
      </c>
      <c r="Y672" s="29">
        <v>0</v>
      </c>
      <c r="Z672" s="29">
        <v>0</v>
      </c>
      <c r="AA672" s="29" t="s">
        <v>19507</v>
      </c>
      <c r="AB672" s="29">
        <v>0</v>
      </c>
      <c r="AC672" s="29" t="s">
        <v>8</v>
      </c>
      <c r="AD672" s="29" t="s">
        <v>8</v>
      </c>
      <c r="AE672" s="29" t="s">
        <v>8</v>
      </c>
      <c r="AF672" s="29" t="s">
        <v>8</v>
      </c>
      <c r="AG672" s="29" t="s">
        <v>8</v>
      </c>
      <c r="AH672" s="29" t="s">
        <v>8</v>
      </c>
      <c r="AI672" s="29" t="s">
        <v>8</v>
      </c>
      <c r="AJ672" s="29" t="s">
        <v>8</v>
      </c>
      <c r="AK672" s="29">
        <v>0</v>
      </c>
      <c r="AL672" s="29" t="s">
        <v>2000</v>
      </c>
      <c r="AM672" s="29" t="s">
        <v>11039</v>
      </c>
      <c r="AN672" s="29" t="s">
        <v>11040</v>
      </c>
      <c r="AO672" s="29" t="s">
        <v>11041</v>
      </c>
      <c r="AP672" s="29" t="s">
        <v>11042</v>
      </c>
    </row>
    <row r="673" spans="1:42" s="29" customFormat="1" x14ac:dyDescent="0.25">
      <c r="A673" s="29" t="s">
        <v>11043</v>
      </c>
      <c r="B673" s="29">
        <v>310410941179965</v>
      </c>
      <c r="C673" s="29">
        <v>8.9014103279411708E+19</v>
      </c>
      <c r="D673" s="29">
        <v>353118083625148</v>
      </c>
      <c r="E673" s="29">
        <v>7</v>
      </c>
      <c r="F673" s="29">
        <v>1675</v>
      </c>
      <c r="G673" s="29">
        <v>1675</v>
      </c>
      <c r="H673" s="29" t="s">
        <v>11044</v>
      </c>
      <c r="I673" s="29" t="s">
        <v>11045</v>
      </c>
      <c r="J673" s="29" t="s">
        <v>11046</v>
      </c>
      <c r="K673" s="29" t="s">
        <v>8</v>
      </c>
      <c r="L673" s="29" t="s">
        <v>8</v>
      </c>
      <c r="M673" s="29" t="s">
        <v>19784</v>
      </c>
      <c r="N673" s="29">
        <v>7</v>
      </c>
      <c r="O673" s="29">
        <v>1</v>
      </c>
      <c r="P673" s="29">
        <v>7</v>
      </c>
      <c r="Q673" s="29">
        <v>3</v>
      </c>
      <c r="R673" s="29">
        <v>4</v>
      </c>
      <c r="S673" s="29">
        <v>0</v>
      </c>
      <c r="T673" s="29" t="s">
        <v>19520</v>
      </c>
      <c r="U673" s="29">
        <v>6</v>
      </c>
      <c r="V673" s="29">
        <v>1</v>
      </c>
      <c r="W673" s="29">
        <v>6</v>
      </c>
      <c r="X673" s="29">
        <v>3</v>
      </c>
      <c r="Y673" s="29">
        <v>0</v>
      </c>
      <c r="Z673" s="29">
        <v>0</v>
      </c>
      <c r="AA673" s="29" t="s">
        <v>19507</v>
      </c>
      <c r="AB673" s="29">
        <v>1</v>
      </c>
      <c r="AC673" s="29">
        <v>5</v>
      </c>
      <c r="AD673" s="29">
        <v>1</v>
      </c>
      <c r="AE673" s="29">
        <v>5</v>
      </c>
      <c r="AF673" s="29">
        <v>3</v>
      </c>
      <c r="AG673" s="29">
        <v>0</v>
      </c>
      <c r="AH673" s="29">
        <v>0</v>
      </c>
      <c r="AI673" s="29" t="s">
        <v>19507</v>
      </c>
      <c r="AJ673" s="29" t="s">
        <v>8</v>
      </c>
      <c r="AK673" s="29">
        <v>0</v>
      </c>
      <c r="AL673" s="29" t="s">
        <v>2000</v>
      </c>
      <c r="AM673" s="29" t="s">
        <v>11047</v>
      </c>
      <c r="AN673" s="29" t="s">
        <v>11048</v>
      </c>
      <c r="AO673" s="29" t="s">
        <v>11049</v>
      </c>
      <c r="AP673" s="29" t="s">
        <v>11050</v>
      </c>
    </row>
    <row r="674" spans="1:42" s="29" customFormat="1" x14ac:dyDescent="0.25">
      <c r="A674" s="29" t="s">
        <v>11051</v>
      </c>
      <c r="B674" s="29">
        <v>310410941179965</v>
      </c>
      <c r="C674" s="29">
        <v>8.9014103279411708E+19</v>
      </c>
      <c r="D674" s="29">
        <v>353118083625148</v>
      </c>
      <c r="E674" s="29">
        <v>7</v>
      </c>
      <c r="F674" s="29">
        <v>1676</v>
      </c>
      <c r="G674" s="29">
        <v>1676</v>
      </c>
      <c r="H674" s="29" t="s">
        <v>11052</v>
      </c>
      <c r="I674" s="29" t="s">
        <v>11053</v>
      </c>
      <c r="J674" s="29" t="s">
        <v>11054</v>
      </c>
      <c r="K674" s="29" t="s">
        <v>8</v>
      </c>
      <c r="L674" s="29" t="s">
        <v>8</v>
      </c>
      <c r="M674" s="29" t="s">
        <v>19981</v>
      </c>
      <c r="N674" s="29">
        <v>7</v>
      </c>
      <c r="O674" s="29">
        <v>1</v>
      </c>
      <c r="P674" s="29">
        <v>7</v>
      </c>
      <c r="Q674" s="29">
        <v>3</v>
      </c>
      <c r="R674" s="29">
        <v>5</v>
      </c>
      <c r="S674" s="29">
        <v>1</v>
      </c>
      <c r="T674" s="29" t="s">
        <v>19515</v>
      </c>
      <c r="U674" s="29">
        <v>6</v>
      </c>
      <c r="V674" s="29">
        <v>1</v>
      </c>
      <c r="W674" s="29">
        <v>6</v>
      </c>
      <c r="X674" s="29">
        <v>3</v>
      </c>
      <c r="Y674" s="29">
        <v>1</v>
      </c>
      <c r="Z674" s="29">
        <v>0</v>
      </c>
      <c r="AA674" s="29" t="s">
        <v>19161</v>
      </c>
      <c r="AB674" s="29">
        <v>1</v>
      </c>
      <c r="AC674" s="29">
        <v>5</v>
      </c>
      <c r="AD674" s="29">
        <v>1</v>
      </c>
      <c r="AE674" s="29">
        <v>5</v>
      </c>
      <c r="AF674" s="29">
        <v>3</v>
      </c>
      <c r="AG674" s="29">
        <v>0</v>
      </c>
      <c r="AH674" s="29">
        <v>0</v>
      </c>
      <c r="AI674" s="29" t="s">
        <v>19161</v>
      </c>
      <c r="AJ674" s="29" t="s">
        <v>8</v>
      </c>
      <c r="AK674" s="29">
        <v>0</v>
      </c>
      <c r="AL674" s="29" t="s">
        <v>2000</v>
      </c>
      <c r="AM674" s="29" t="s">
        <v>11055</v>
      </c>
      <c r="AN674" s="29" t="s">
        <v>11056</v>
      </c>
      <c r="AO674" s="29" t="s">
        <v>11057</v>
      </c>
      <c r="AP674" s="29" t="s">
        <v>11058</v>
      </c>
    </row>
    <row r="675" spans="1:42" s="29" customFormat="1" x14ac:dyDescent="0.25">
      <c r="A675" s="29" t="s">
        <v>11059</v>
      </c>
      <c r="B675" s="29">
        <v>310410941179965</v>
      </c>
      <c r="C675" s="29">
        <v>8.9014103279411708E+19</v>
      </c>
      <c r="D675" s="29">
        <v>353118083625148</v>
      </c>
      <c r="E675" s="29">
        <v>9</v>
      </c>
      <c r="F675" s="29">
        <v>1658</v>
      </c>
      <c r="G675" s="29">
        <v>1658</v>
      </c>
      <c r="H675" s="29" t="s">
        <v>11060</v>
      </c>
      <c r="I675" s="29" t="s">
        <v>11061</v>
      </c>
      <c r="J675" s="29" t="s">
        <v>11062</v>
      </c>
      <c r="K675" s="29" t="s">
        <v>8</v>
      </c>
      <c r="L675" s="29" t="s">
        <v>8</v>
      </c>
      <c r="M675" s="29" t="s">
        <v>8</v>
      </c>
      <c r="N675" s="29">
        <v>7</v>
      </c>
      <c r="O675" s="29">
        <v>100</v>
      </c>
      <c r="P675" s="29">
        <v>700</v>
      </c>
      <c r="Q675" s="29">
        <v>3</v>
      </c>
      <c r="R675" s="29">
        <v>17</v>
      </c>
      <c r="S675" s="29">
        <v>3</v>
      </c>
      <c r="T675" s="29" t="s">
        <v>19974</v>
      </c>
      <c r="U675" s="29">
        <v>7</v>
      </c>
      <c r="V675" s="29">
        <v>10</v>
      </c>
      <c r="W675" s="29">
        <v>70</v>
      </c>
      <c r="X675" s="29">
        <v>3</v>
      </c>
      <c r="Y675" s="29">
        <v>4</v>
      </c>
      <c r="Z675" s="29">
        <v>0</v>
      </c>
      <c r="AA675" s="29" t="s">
        <v>19520</v>
      </c>
      <c r="AB675" s="29">
        <v>0</v>
      </c>
      <c r="AC675" s="29" t="s">
        <v>8</v>
      </c>
      <c r="AD675" s="29" t="s">
        <v>8</v>
      </c>
      <c r="AE675" s="29" t="s">
        <v>8</v>
      </c>
      <c r="AF675" s="29" t="s">
        <v>8</v>
      </c>
      <c r="AG675" s="29" t="s">
        <v>8</v>
      </c>
      <c r="AH675" s="29" t="s">
        <v>8</v>
      </c>
      <c r="AI675" s="29" t="s">
        <v>8</v>
      </c>
      <c r="AJ675" s="29" t="s">
        <v>8</v>
      </c>
      <c r="AK675" s="29">
        <v>0</v>
      </c>
      <c r="AL675" s="29" t="s">
        <v>2000</v>
      </c>
      <c r="AM675" s="29" t="s">
        <v>11063</v>
      </c>
      <c r="AN675" s="29" t="s">
        <v>11064</v>
      </c>
      <c r="AO675" s="29" t="s">
        <v>11065</v>
      </c>
      <c r="AP675" s="29" t="s">
        <v>11066</v>
      </c>
    </row>
    <row r="676" spans="1:42" s="29" customFormat="1" x14ac:dyDescent="0.25">
      <c r="A676" s="29" t="s">
        <v>11067</v>
      </c>
      <c r="B676" s="29">
        <v>310410941179965</v>
      </c>
      <c r="C676" s="29">
        <v>8.9014103279411708E+19</v>
      </c>
      <c r="D676" s="29">
        <v>353118083625148</v>
      </c>
      <c r="E676" s="29">
        <v>9</v>
      </c>
      <c r="F676" s="29">
        <v>1659</v>
      </c>
      <c r="G676" s="29">
        <v>1659</v>
      </c>
      <c r="H676" s="29" t="s">
        <v>11068</v>
      </c>
      <c r="I676" s="29" t="s">
        <v>11069</v>
      </c>
      <c r="J676" s="29" t="s">
        <v>11070</v>
      </c>
      <c r="K676" s="29" t="s">
        <v>8</v>
      </c>
      <c r="L676" s="29" t="s">
        <v>8</v>
      </c>
      <c r="M676" s="29" t="s">
        <v>8</v>
      </c>
      <c r="N676" s="29">
        <v>7</v>
      </c>
      <c r="O676" s="29">
        <v>100</v>
      </c>
      <c r="P676" s="29">
        <v>700</v>
      </c>
      <c r="Q676" s="29">
        <v>3</v>
      </c>
      <c r="R676" s="29">
        <v>46</v>
      </c>
      <c r="S676" s="29">
        <v>6</v>
      </c>
      <c r="T676" s="29" t="s">
        <v>19982</v>
      </c>
      <c r="U676" s="29">
        <v>7</v>
      </c>
      <c r="V676" s="29">
        <v>10</v>
      </c>
      <c r="W676" s="29">
        <v>70</v>
      </c>
      <c r="X676" s="29">
        <v>3</v>
      </c>
      <c r="Y676" s="29">
        <v>14</v>
      </c>
      <c r="Z676" s="29">
        <v>0</v>
      </c>
      <c r="AA676" s="29" t="s">
        <v>19658</v>
      </c>
      <c r="AB676" s="29">
        <v>0</v>
      </c>
      <c r="AC676" s="29" t="s">
        <v>8</v>
      </c>
      <c r="AD676" s="29" t="s">
        <v>8</v>
      </c>
      <c r="AE676" s="29" t="s">
        <v>8</v>
      </c>
      <c r="AF676" s="29" t="s">
        <v>8</v>
      </c>
      <c r="AG676" s="29" t="s">
        <v>8</v>
      </c>
      <c r="AH676" s="29" t="s">
        <v>8</v>
      </c>
      <c r="AI676" s="29" t="s">
        <v>8</v>
      </c>
      <c r="AJ676" s="29" t="s">
        <v>8</v>
      </c>
      <c r="AK676" s="29">
        <v>0</v>
      </c>
      <c r="AL676" s="29" t="s">
        <v>2009</v>
      </c>
      <c r="AM676" s="29" t="s">
        <v>11071</v>
      </c>
      <c r="AN676" s="29" t="s">
        <v>11072</v>
      </c>
      <c r="AO676" s="29" t="s">
        <v>11073</v>
      </c>
      <c r="AP676" s="29" t="s">
        <v>11074</v>
      </c>
    </row>
    <row r="677" spans="1:42" s="29" customFormat="1" x14ac:dyDescent="0.25">
      <c r="A677" s="29" t="s">
        <v>11075</v>
      </c>
      <c r="B677" s="29">
        <v>310410941179965</v>
      </c>
      <c r="C677" s="29">
        <v>8.9014103279411708E+19</v>
      </c>
      <c r="D677" s="29">
        <v>353118083625148</v>
      </c>
      <c r="E677" s="29">
        <v>9</v>
      </c>
      <c r="F677" s="29">
        <v>1656</v>
      </c>
      <c r="G677" s="29">
        <v>1656</v>
      </c>
      <c r="H677" s="29" t="s">
        <v>11076</v>
      </c>
      <c r="I677" s="29" t="s">
        <v>11077</v>
      </c>
      <c r="J677" s="29" t="s">
        <v>11078</v>
      </c>
      <c r="K677" s="29" t="s">
        <v>8</v>
      </c>
      <c r="L677" s="29" t="s">
        <v>8</v>
      </c>
      <c r="M677" s="29" t="s">
        <v>8</v>
      </c>
      <c r="N677" s="29">
        <v>7</v>
      </c>
      <c r="O677" s="29">
        <v>100</v>
      </c>
      <c r="P677" s="29">
        <v>700</v>
      </c>
      <c r="Q677" s="29">
        <v>3</v>
      </c>
      <c r="R677" s="29">
        <v>0</v>
      </c>
      <c r="S677" s="29">
        <v>0</v>
      </c>
      <c r="T677" s="29" t="s">
        <v>19507</v>
      </c>
      <c r="U677" s="29">
        <v>7</v>
      </c>
      <c r="V677" s="29">
        <v>10</v>
      </c>
      <c r="W677" s="29">
        <v>70</v>
      </c>
      <c r="X677" s="29">
        <v>3</v>
      </c>
      <c r="Y677" s="29">
        <v>0</v>
      </c>
      <c r="Z677" s="29">
        <v>0</v>
      </c>
      <c r="AA677" s="29" t="s">
        <v>19507</v>
      </c>
      <c r="AB677" s="29">
        <v>0</v>
      </c>
      <c r="AC677" s="29" t="s">
        <v>8</v>
      </c>
      <c r="AD677" s="29" t="s">
        <v>8</v>
      </c>
      <c r="AE677" s="29" t="s">
        <v>8</v>
      </c>
      <c r="AF677" s="29" t="s">
        <v>8</v>
      </c>
      <c r="AG677" s="29" t="s">
        <v>8</v>
      </c>
      <c r="AH677" s="29" t="s">
        <v>8</v>
      </c>
      <c r="AI677" s="29" t="s">
        <v>8</v>
      </c>
      <c r="AJ677" s="29" t="s">
        <v>8</v>
      </c>
      <c r="AK677" s="29">
        <v>0</v>
      </c>
      <c r="AL677" s="29" t="s">
        <v>2000</v>
      </c>
      <c r="AM677" s="29" t="s">
        <v>11079</v>
      </c>
      <c r="AN677" s="29" t="s">
        <v>11080</v>
      </c>
      <c r="AO677" s="29" t="s">
        <v>11081</v>
      </c>
      <c r="AP677" s="29" t="s">
        <v>11082</v>
      </c>
    </row>
    <row r="678" spans="1:42" s="29" customFormat="1" x14ac:dyDescent="0.25">
      <c r="A678" s="29" t="s">
        <v>11083</v>
      </c>
      <c r="B678" s="29">
        <v>310410941179965</v>
      </c>
      <c r="C678" s="29">
        <v>8.9014103279411708E+19</v>
      </c>
      <c r="D678" s="29">
        <v>353118083625148</v>
      </c>
      <c r="E678" s="29">
        <v>9</v>
      </c>
      <c r="F678" s="29">
        <v>1657</v>
      </c>
      <c r="G678" s="29">
        <v>1657</v>
      </c>
      <c r="H678" s="29" t="s">
        <v>11084</v>
      </c>
      <c r="I678" s="29" t="s">
        <v>11085</v>
      </c>
      <c r="J678" s="29" t="s">
        <v>11086</v>
      </c>
      <c r="K678" s="29" t="s">
        <v>8</v>
      </c>
      <c r="L678" s="29" t="s">
        <v>8</v>
      </c>
      <c r="M678" s="29" t="s">
        <v>8</v>
      </c>
      <c r="N678" s="29">
        <v>7</v>
      </c>
      <c r="O678" s="29">
        <v>100</v>
      </c>
      <c r="P678" s="29">
        <v>700</v>
      </c>
      <c r="Q678" s="29">
        <v>3</v>
      </c>
      <c r="R678" s="29">
        <v>38</v>
      </c>
      <c r="S678" s="29">
        <v>2</v>
      </c>
      <c r="T678" s="29" t="s">
        <v>19983</v>
      </c>
      <c r="U678" s="29">
        <v>7</v>
      </c>
      <c r="V678" s="29">
        <v>10</v>
      </c>
      <c r="W678" s="29">
        <v>70</v>
      </c>
      <c r="X678" s="29">
        <v>3</v>
      </c>
      <c r="Y678" s="29">
        <v>4</v>
      </c>
      <c r="Z678" s="29">
        <v>0</v>
      </c>
      <c r="AA678" s="29" t="s">
        <v>19520</v>
      </c>
      <c r="AB678" s="29">
        <v>0</v>
      </c>
      <c r="AC678" s="29" t="s">
        <v>8</v>
      </c>
      <c r="AD678" s="29" t="s">
        <v>8</v>
      </c>
      <c r="AE678" s="29" t="s">
        <v>8</v>
      </c>
      <c r="AF678" s="29" t="s">
        <v>8</v>
      </c>
      <c r="AG678" s="29" t="s">
        <v>8</v>
      </c>
      <c r="AH678" s="29" t="s">
        <v>8</v>
      </c>
      <c r="AI678" s="29" t="s">
        <v>8</v>
      </c>
      <c r="AJ678" s="29" t="s">
        <v>8</v>
      </c>
      <c r="AK678" s="29">
        <v>0</v>
      </c>
      <c r="AL678" s="29" t="s">
        <v>2000</v>
      </c>
      <c r="AM678" s="29" t="s">
        <v>11087</v>
      </c>
      <c r="AN678" s="29" t="s">
        <v>11088</v>
      </c>
      <c r="AO678" s="29" t="s">
        <v>11089</v>
      </c>
      <c r="AP678" s="29" t="s">
        <v>11090</v>
      </c>
    </row>
    <row r="679" spans="1:42" s="29" customFormat="1" x14ac:dyDescent="0.25">
      <c r="A679" s="29" t="s">
        <v>11091</v>
      </c>
      <c r="B679" s="29">
        <v>310410941179965</v>
      </c>
      <c r="C679" s="29">
        <v>8.9014103279411708E+19</v>
      </c>
      <c r="D679" s="29">
        <v>353118083625148</v>
      </c>
      <c r="E679" s="29">
        <v>9</v>
      </c>
      <c r="F679" s="29">
        <v>1660</v>
      </c>
      <c r="G679" s="29">
        <v>1660</v>
      </c>
      <c r="H679" s="29" t="s">
        <v>11092</v>
      </c>
      <c r="I679" s="29" t="s">
        <v>11093</v>
      </c>
      <c r="J679" s="29" t="s">
        <v>11094</v>
      </c>
      <c r="K679" s="29" t="s">
        <v>8</v>
      </c>
      <c r="L679" s="29" t="s">
        <v>8</v>
      </c>
      <c r="M679" s="29" t="s">
        <v>8</v>
      </c>
      <c r="N679" s="29">
        <v>7</v>
      </c>
      <c r="O679" s="29">
        <v>100</v>
      </c>
      <c r="P679" s="29">
        <v>700</v>
      </c>
      <c r="Q679" s="29">
        <v>3</v>
      </c>
      <c r="R679" s="29">
        <v>22</v>
      </c>
      <c r="S679" s="29">
        <v>3</v>
      </c>
      <c r="T679" s="29" t="s">
        <v>19583</v>
      </c>
      <c r="U679" s="29">
        <v>7</v>
      </c>
      <c r="V679" s="29">
        <v>10</v>
      </c>
      <c r="W679" s="29">
        <v>70</v>
      </c>
      <c r="X679" s="29">
        <v>3</v>
      </c>
      <c r="Y679" s="29">
        <v>7</v>
      </c>
      <c r="Z679" s="29">
        <v>0</v>
      </c>
      <c r="AA679" s="29" t="s">
        <v>19547</v>
      </c>
      <c r="AB679" s="29">
        <v>0</v>
      </c>
      <c r="AC679" s="29" t="s">
        <v>8</v>
      </c>
      <c r="AD679" s="29" t="s">
        <v>8</v>
      </c>
      <c r="AE679" s="29" t="s">
        <v>8</v>
      </c>
      <c r="AF679" s="29" t="s">
        <v>8</v>
      </c>
      <c r="AG679" s="29" t="s">
        <v>8</v>
      </c>
      <c r="AH679" s="29" t="s">
        <v>8</v>
      </c>
      <c r="AI679" s="29" t="s">
        <v>8</v>
      </c>
      <c r="AJ679" s="29" t="s">
        <v>8</v>
      </c>
      <c r="AK679" s="29">
        <v>0</v>
      </c>
      <c r="AL679" s="29" t="s">
        <v>2009</v>
      </c>
      <c r="AM679" s="29" t="s">
        <v>11095</v>
      </c>
      <c r="AN679" s="29" t="s">
        <v>11096</v>
      </c>
      <c r="AO679" s="29" t="s">
        <v>11097</v>
      </c>
      <c r="AP679" s="29" t="s">
        <v>11098</v>
      </c>
    </row>
    <row r="680" spans="1:42" s="29" customFormat="1" x14ac:dyDescent="0.25">
      <c r="A680" s="29" t="s">
        <v>11099</v>
      </c>
      <c r="B680" s="29">
        <v>310410941179965</v>
      </c>
      <c r="C680" s="29">
        <v>8.9014103279411708E+19</v>
      </c>
      <c r="D680" s="29">
        <v>353118083625148</v>
      </c>
      <c r="E680" s="29">
        <v>4</v>
      </c>
      <c r="F680" s="29">
        <v>1677</v>
      </c>
      <c r="G680" s="29">
        <v>1677</v>
      </c>
      <c r="H680" s="29" t="s">
        <v>11100</v>
      </c>
      <c r="I680" s="29" t="s">
        <v>11101</v>
      </c>
      <c r="J680" s="29" t="s">
        <v>11102</v>
      </c>
      <c r="K680" s="29" t="s">
        <v>8</v>
      </c>
      <c r="L680" s="29" t="s">
        <v>8</v>
      </c>
      <c r="M680" s="29" t="s">
        <v>8</v>
      </c>
      <c r="N680" s="29">
        <v>7</v>
      </c>
      <c r="O680" s="29">
        <v>1</v>
      </c>
      <c r="P680" s="29">
        <v>7</v>
      </c>
      <c r="Q680" s="29">
        <v>3</v>
      </c>
      <c r="R680" s="29">
        <v>49</v>
      </c>
      <c r="S680" s="29">
        <v>38</v>
      </c>
      <c r="T680" s="29" t="s">
        <v>19682</v>
      </c>
      <c r="U680" s="29">
        <v>6</v>
      </c>
      <c r="V680" s="29">
        <v>1</v>
      </c>
      <c r="W680" s="29">
        <v>6</v>
      </c>
      <c r="X680" s="29">
        <v>3</v>
      </c>
      <c r="Y680" s="29">
        <v>45</v>
      </c>
      <c r="Z680" s="29">
        <v>10</v>
      </c>
      <c r="AA680" s="29" t="s">
        <v>19533</v>
      </c>
      <c r="AB680" s="29">
        <v>1</v>
      </c>
      <c r="AC680" s="29">
        <v>5</v>
      </c>
      <c r="AD680" s="29">
        <v>1</v>
      </c>
      <c r="AE680" s="29">
        <v>5</v>
      </c>
      <c r="AF680" s="29">
        <v>3</v>
      </c>
      <c r="AG680" s="29">
        <v>16</v>
      </c>
      <c r="AH680" s="29">
        <v>3</v>
      </c>
      <c r="AI680" s="29" t="s">
        <v>19687</v>
      </c>
      <c r="AJ680" s="29" t="s">
        <v>8</v>
      </c>
      <c r="AK680" s="29">
        <v>0</v>
      </c>
      <c r="AL680" s="29" t="s">
        <v>2000</v>
      </c>
      <c r="AM680" s="29" t="s">
        <v>11103</v>
      </c>
      <c r="AN680" s="29" t="s">
        <v>11104</v>
      </c>
      <c r="AO680" s="29" t="s">
        <v>11105</v>
      </c>
      <c r="AP680" s="29" t="s">
        <v>11106</v>
      </c>
    </row>
    <row r="681" spans="1:42" s="29" customFormat="1" x14ac:dyDescent="0.25">
      <c r="A681" s="29" t="s">
        <v>11107</v>
      </c>
      <c r="B681" s="29">
        <v>310410941179965</v>
      </c>
      <c r="C681" s="29">
        <v>8.9014103279411708E+19</v>
      </c>
      <c r="D681" s="29">
        <v>353118083625148</v>
      </c>
      <c r="E681" s="29">
        <v>4</v>
      </c>
      <c r="F681" s="29">
        <v>1678</v>
      </c>
      <c r="G681" s="29">
        <v>1678</v>
      </c>
      <c r="H681" s="29" t="s">
        <v>11108</v>
      </c>
      <c r="I681" s="29" t="s">
        <v>11109</v>
      </c>
      <c r="J681" s="29" t="s">
        <v>11110</v>
      </c>
      <c r="K681" s="29" t="s">
        <v>8</v>
      </c>
      <c r="L681" s="29" t="s">
        <v>8</v>
      </c>
      <c r="M681" s="29" t="s">
        <v>8</v>
      </c>
      <c r="N681" s="29">
        <v>7</v>
      </c>
      <c r="O681" s="29">
        <v>1</v>
      </c>
      <c r="P681" s="29">
        <v>7</v>
      </c>
      <c r="Q681" s="29">
        <v>3</v>
      </c>
      <c r="R681" s="29">
        <v>49</v>
      </c>
      <c r="S681" s="29">
        <v>46</v>
      </c>
      <c r="T681" s="29" t="s">
        <v>19587</v>
      </c>
      <c r="U681" s="29">
        <v>6</v>
      </c>
      <c r="V681" s="29">
        <v>1</v>
      </c>
      <c r="W681" s="29">
        <v>6</v>
      </c>
      <c r="X681" s="29">
        <v>3</v>
      </c>
      <c r="Y681" s="29">
        <v>48</v>
      </c>
      <c r="Z681" s="29">
        <v>19</v>
      </c>
      <c r="AA681" s="29" t="s">
        <v>19715</v>
      </c>
      <c r="AB681" s="29">
        <v>1</v>
      </c>
      <c r="AC681" s="29">
        <v>5</v>
      </c>
      <c r="AD681" s="29">
        <v>1</v>
      </c>
      <c r="AE681" s="29">
        <v>5</v>
      </c>
      <c r="AF681" s="29">
        <v>3</v>
      </c>
      <c r="AG681" s="29">
        <v>13</v>
      </c>
      <c r="AH681" s="29">
        <v>1</v>
      </c>
      <c r="AI681" s="29" t="s">
        <v>18980</v>
      </c>
      <c r="AJ681" s="29" t="s">
        <v>8</v>
      </c>
      <c r="AK681" s="29">
        <v>0</v>
      </c>
      <c r="AL681" s="29" t="s">
        <v>2000</v>
      </c>
      <c r="AM681" s="29" t="s">
        <v>11111</v>
      </c>
      <c r="AN681" s="29" t="s">
        <v>11112</v>
      </c>
      <c r="AO681" s="29" t="s">
        <v>11113</v>
      </c>
      <c r="AP681" s="29" t="s">
        <v>11114</v>
      </c>
    </row>
    <row r="682" spans="1:42" s="29" customFormat="1" x14ac:dyDescent="0.25">
      <c r="A682" s="29" t="s">
        <v>11115</v>
      </c>
      <c r="B682" s="29">
        <v>310410941179965</v>
      </c>
      <c r="C682" s="29">
        <v>8.9014103279411708E+19</v>
      </c>
      <c r="D682" s="29">
        <v>353118083625148</v>
      </c>
      <c r="E682" s="29">
        <v>4</v>
      </c>
      <c r="F682" s="29">
        <v>1679</v>
      </c>
      <c r="G682" s="29">
        <v>1679</v>
      </c>
      <c r="H682" s="29" t="s">
        <v>11116</v>
      </c>
      <c r="I682" s="29" t="s">
        <v>11117</v>
      </c>
      <c r="J682" s="29" t="s">
        <v>11118</v>
      </c>
      <c r="K682" s="29" t="s">
        <v>8</v>
      </c>
      <c r="L682" s="29" t="s">
        <v>8</v>
      </c>
      <c r="M682" s="29" t="s">
        <v>8</v>
      </c>
      <c r="N682" s="29">
        <v>7</v>
      </c>
      <c r="O682" s="29">
        <v>1</v>
      </c>
      <c r="P682" s="29">
        <v>7</v>
      </c>
      <c r="Q682" s="29">
        <v>3</v>
      </c>
      <c r="R682" s="29">
        <v>49</v>
      </c>
      <c r="S682" s="29">
        <v>39</v>
      </c>
      <c r="T682" s="29" t="s">
        <v>19562</v>
      </c>
      <c r="U682" s="29">
        <v>6</v>
      </c>
      <c r="V682" s="29">
        <v>1</v>
      </c>
      <c r="W682" s="29">
        <v>6</v>
      </c>
      <c r="X682" s="29">
        <v>3</v>
      </c>
      <c r="Y682" s="29">
        <v>31</v>
      </c>
      <c r="Z682" s="29">
        <v>3</v>
      </c>
      <c r="AA682" s="29" t="s">
        <v>19941</v>
      </c>
      <c r="AB682" s="29">
        <v>1</v>
      </c>
      <c r="AC682" s="29">
        <v>5</v>
      </c>
      <c r="AD682" s="29">
        <v>1</v>
      </c>
      <c r="AE682" s="29">
        <v>5</v>
      </c>
      <c r="AF682" s="29">
        <v>3</v>
      </c>
      <c r="AG682" s="29">
        <v>8</v>
      </c>
      <c r="AH682" s="29">
        <v>0</v>
      </c>
      <c r="AI682" s="29" t="s">
        <v>19570</v>
      </c>
      <c r="AJ682" s="29" t="s">
        <v>8</v>
      </c>
      <c r="AK682" s="29">
        <v>0</v>
      </c>
      <c r="AL682" s="29" t="s">
        <v>2009</v>
      </c>
      <c r="AM682" s="29" t="s">
        <v>11119</v>
      </c>
      <c r="AN682" s="29" t="s">
        <v>11120</v>
      </c>
      <c r="AO682" s="29" t="s">
        <v>11121</v>
      </c>
      <c r="AP682" s="29" t="s">
        <v>11122</v>
      </c>
    </row>
    <row r="683" spans="1:42" s="29" customFormat="1" x14ac:dyDescent="0.25">
      <c r="A683" s="29" t="s">
        <v>11123</v>
      </c>
      <c r="B683" s="29">
        <v>310410941179965</v>
      </c>
      <c r="C683" s="29">
        <v>8.9014103279411708E+19</v>
      </c>
      <c r="D683" s="29">
        <v>353118083625148</v>
      </c>
      <c r="E683" s="29">
        <v>4</v>
      </c>
      <c r="F683" s="29">
        <v>1680</v>
      </c>
      <c r="G683" s="29">
        <v>1680</v>
      </c>
      <c r="H683" s="29" t="s">
        <v>11124</v>
      </c>
      <c r="I683" s="29" t="s">
        <v>11125</v>
      </c>
      <c r="J683" s="29" t="s">
        <v>11126</v>
      </c>
      <c r="K683" s="29" t="s">
        <v>8</v>
      </c>
      <c r="L683" s="29" t="s">
        <v>8</v>
      </c>
      <c r="M683" s="29" t="s">
        <v>8</v>
      </c>
      <c r="N683" s="29">
        <v>7</v>
      </c>
      <c r="O683" s="29">
        <v>1</v>
      </c>
      <c r="P683" s="29">
        <v>7</v>
      </c>
      <c r="Q683" s="29">
        <v>3</v>
      </c>
      <c r="R683" s="29">
        <v>47</v>
      </c>
      <c r="S683" s="29">
        <v>6</v>
      </c>
      <c r="T683" s="29" t="s">
        <v>19761</v>
      </c>
      <c r="U683" s="29">
        <v>6</v>
      </c>
      <c r="V683" s="29">
        <v>1</v>
      </c>
      <c r="W683" s="29">
        <v>6</v>
      </c>
      <c r="X683" s="29">
        <v>3</v>
      </c>
      <c r="Y683" s="29">
        <v>5</v>
      </c>
      <c r="Z683" s="29">
        <v>1</v>
      </c>
      <c r="AA683" s="29" t="s">
        <v>19515</v>
      </c>
      <c r="AB683" s="29">
        <v>1</v>
      </c>
      <c r="AC683" s="29">
        <v>5</v>
      </c>
      <c r="AD683" s="29">
        <v>1</v>
      </c>
      <c r="AE683" s="29">
        <v>5</v>
      </c>
      <c r="AF683" s="29">
        <v>3</v>
      </c>
      <c r="AG683" s="29">
        <v>0</v>
      </c>
      <c r="AH683" s="29">
        <v>0</v>
      </c>
      <c r="AI683" s="29" t="s">
        <v>19507</v>
      </c>
      <c r="AJ683" s="29" t="s">
        <v>8</v>
      </c>
      <c r="AK683" s="29">
        <v>0</v>
      </c>
      <c r="AL683" s="29" t="s">
        <v>2009</v>
      </c>
      <c r="AM683" s="29" t="s">
        <v>11127</v>
      </c>
      <c r="AN683" s="29" t="s">
        <v>11128</v>
      </c>
      <c r="AO683" s="29" t="s">
        <v>11129</v>
      </c>
      <c r="AP683" s="29" t="s">
        <v>11130</v>
      </c>
    </row>
    <row r="684" spans="1:42" s="29" customFormat="1" x14ac:dyDescent="0.25">
      <c r="A684" s="29" t="s">
        <v>11131</v>
      </c>
      <c r="B684" s="29">
        <v>310410941179965</v>
      </c>
      <c r="C684" s="29">
        <v>8.9014103279411708E+19</v>
      </c>
      <c r="D684" s="29">
        <v>353118083625148</v>
      </c>
      <c r="E684" s="29">
        <v>6</v>
      </c>
      <c r="F684" s="29">
        <v>1667</v>
      </c>
      <c r="G684" s="29">
        <v>1667</v>
      </c>
      <c r="H684" s="29" t="s">
        <v>11132</v>
      </c>
      <c r="I684" s="29" t="s">
        <v>11133</v>
      </c>
      <c r="J684" s="29" t="s">
        <v>11134</v>
      </c>
      <c r="K684" s="29" t="s">
        <v>8</v>
      </c>
      <c r="L684" s="29" t="s">
        <v>8</v>
      </c>
      <c r="M684" s="29" t="s">
        <v>8</v>
      </c>
      <c r="N684" s="29">
        <v>7</v>
      </c>
      <c r="O684" s="29">
        <v>10</v>
      </c>
      <c r="P684" s="29">
        <v>70</v>
      </c>
      <c r="Q684" s="29">
        <v>3</v>
      </c>
      <c r="R684" s="29">
        <v>0</v>
      </c>
      <c r="S684" s="29">
        <v>0</v>
      </c>
      <c r="T684" s="29" t="s">
        <v>19507</v>
      </c>
      <c r="U684" s="29">
        <v>6</v>
      </c>
      <c r="V684" s="29">
        <v>1</v>
      </c>
      <c r="W684" s="29">
        <v>6</v>
      </c>
      <c r="X684" s="29">
        <v>3</v>
      </c>
      <c r="Y684" s="29">
        <v>0</v>
      </c>
      <c r="Z684" s="29">
        <v>0</v>
      </c>
      <c r="AA684" s="29" t="s">
        <v>19507</v>
      </c>
      <c r="AB684" s="29">
        <v>0</v>
      </c>
      <c r="AC684" s="29" t="s">
        <v>8</v>
      </c>
      <c r="AD684" s="29" t="s">
        <v>8</v>
      </c>
      <c r="AE684" s="29" t="s">
        <v>8</v>
      </c>
      <c r="AF684" s="29" t="s">
        <v>8</v>
      </c>
      <c r="AG684" s="29" t="s">
        <v>8</v>
      </c>
      <c r="AH684" s="29" t="s">
        <v>8</v>
      </c>
      <c r="AI684" s="29" t="s">
        <v>8</v>
      </c>
      <c r="AJ684" s="29" t="s">
        <v>8</v>
      </c>
      <c r="AK684" s="29">
        <v>0</v>
      </c>
      <c r="AL684" s="29" t="s">
        <v>2000</v>
      </c>
      <c r="AM684" s="29" t="s">
        <v>11135</v>
      </c>
      <c r="AN684" s="29" t="s">
        <v>11136</v>
      </c>
      <c r="AO684" s="29" t="s">
        <v>11137</v>
      </c>
      <c r="AP684" s="29" t="s">
        <v>11138</v>
      </c>
    </row>
    <row r="685" spans="1:42" s="29" customFormat="1" x14ac:dyDescent="0.25">
      <c r="A685" s="29" t="s">
        <v>11139</v>
      </c>
      <c r="B685" s="29">
        <v>310410941179965</v>
      </c>
      <c r="C685" s="29">
        <v>8.9014103279411708E+19</v>
      </c>
      <c r="D685" s="29">
        <v>353118083625148</v>
      </c>
      <c r="E685" s="29">
        <v>6</v>
      </c>
      <c r="F685" s="29">
        <v>1668</v>
      </c>
      <c r="G685" s="29">
        <v>1668</v>
      </c>
      <c r="H685" s="29" t="s">
        <v>11140</v>
      </c>
      <c r="I685" s="29" t="s">
        <v>11141</v>
      </c>
      <c r="J685" s="29" t="s">
        <v>11142</v>
      </c>
      <c r="K685" s="29" t="s">
        <v>8</v>
      </c>
      <c r="L685" s="29" t="s">
        <v>8</v>
      </c>
      <c r="M685" s="29" t="s">
        <v>8</v>
      </c>
      <c r="N685" s="29">
        <v>7</v>
      </c>
      <c r="O685" s="29">
        <v>10</v>
      </c>
      <c r="P685" s="29">
        <v>70</v>
      </c>
      <c r="Q685" s="29">
        <v>3</v>
      </c>
      <c r="R685" s="29">
        <v>1</v>
      </c>
      <c r="S685" s="29">
        <v>0</v>
      </c>
      <c r="T685" s="29" t="s">
        <v>19161</v>
      </c>
      <c r="U685" s="29">
        <v>6</v>
      </c>
      <c r="V685" s="29">
        <v>1</v>
      </c>
      <c r="W685" s="29">
        <v>6</v>
      </c>
      <c r="X685" s="29">
        <v>3</v>
      </c>
      <c r="Y685" s="29">
        <v>0</v>
      </c>
      <c r="Z685" s="29">
        <v>0</v>
      </c>
      <c r="AA685" s="29" t="s">
        <v>19507</v>
      </c>
      <c r="AB685" s="29">
        <v>0</v>
      </c>
      <c r="AC685" s="29" t="s">
        <v>8</v>
      </c>
      <c r="AD685" s="29" t="s">
        <v>8</v>
      </c>
      <c r="AE685" s="29" t="s">
        <v>8</v>
      </c>
      <c r="AF685" s="29" t="s">
        <v>8</v>
      </c>
      <c r="AG685" s="29" t="s">
        <v>8</v>
      </c>
      <c r="AH685" s="29" t="s">
        <v>8</v>
      </c>
      <c r="AI685" s="29" t="s">
        <v>8</v>
      </c>
      <c r="AJ685" s="29" t="s">
        <v>8</v>
      </c>
      <c r="AK685" s="29">
        <v>0</v>
      </c>
      <c r="AL685" s="29" t="s">
        <v>2000</v>
      </c>
      <c r="AM685" s="29" t="s">
        <v>11143</v>
      </c>
      <c r="AN685" s="29" t="s">
        <v>11144</v>
      </c>
      <c r="AO685" s="29" t="s">
        <v>11145</v>
      </c>
      <c r="AP685" s="29" t="s">
        <v>11146</v>
      </c>
    </row>
    <row r="686" spans="1:42" s="29" customFormat="1" x14ac:dyDescent="0.25">
      <c r="A686" s="29" t="s">
        <v>11147</v>
      </c>
      <c r="B686" s="29">
        <v>310410941179965</v>
      </c>
      <c r="C686" s="29">
        <v>8.9014103279411708E+19</v>
      </c>
      <c r="D686" s="29">
        <v>353118083625148</v>
      </c>
      <c r="E686" s="29">
        <v>6</v>
      </c>
      <c r="F686" s="29">
        <v>1669</v>
      </c>
      <c r="G686" s="29">
        <v>1669</v>
      </c>
      <c r="H686" s="29" t="s">
        <v>11148</v>
      </c>
      <c r="I686" s="29" t="s">
        <v>11149</v>
      </c>
      <c r="J686" s="29" t="s">
        <v>11150</v>
      </c>
      <c r="K686" s="29" t="s">
        <v>8</v>
      </c>
      <c r="L686" s="29" t="s">
        <v>8</v>
      </c>
      <c r="M686" s="29" t="s">
        <v>8</v>
      </c>
      <c r="N686" s="29">
        <v>7</v>
      </c>
      <c r="O686" s="29">
        <v>10</v>
      </c>
      <c r="P686" s="29">
        <v>70</v>
      </c>
      <c r="Q686" s="29">
        <v>3</v>
      </c>
      <c r="R686" s="29">
        <v>0</v>
      </c>
      <c r="S686" s="29">
        <v>0</v>
      </c>
      <c r="T686" s="29" t="s">
        <v>19507</v>
      </c>
      <c r="U686" s="29">
        <v>6</v>
      </c>
      <c r="V686" s="29">
        <v>1</v>
      </c>
      <c r="W686" s="29">
        <v>6</v>
      </c>
      <c r="X686" s="29">
        <v>3</v>
      </c>
      <c r="Y686" s="29">
        <v>0</v>
      </c>
      <c r="Z686" s="29">
        <v>0</v>
      </c>
      <c r="AA686" s="29" t="s">
        <v>19507</v>
      </c>
      <c r="AB686" s="29">
        <v>0</v>
      </c>
      <c r="AC686" s="29" t="s">
        <v>8</v>
      </c>
      <c r="AD686" s="29" t="s">
        <v>8</v>
      </c>
      <c r="AE686" s="29" t="s">
        <v>8</v>
      </c>
      <c r="AF686" s="29" t="s">
        <v>8</v>
      </c>
      <c r="AG686" s="29" t="s">
        <v>8</v>
      </c>
      <c r="AH686" s="29" t="s">
        <v>8</v>
      </c>
      <c r="AI686" s="29" t="s">
        <v>8</v>
      </c>
      <c r="AJ686" s="29" t="s">
        <v>8</v>
      </c>
      <c r="AK686" s="29">
        <v>0</v>
      </c>
      <c r="AL686" s="29" t="s">
        <v>2000</v>
      </c>
      <c r="AM686" s="29" t="s">
        <v>11151</v>
      </c>
      <c r="AN686" s="29" t="s">
        <v>11152</v>
      </c>
      <c r="AO686" s="29" t="s">
        <v>11153</v>
      </c>
      <c r="AP686" s="29" t="s">
        <v>11154</v>
      </c>
    </row>
    <row r="687" spans="1:42" s="29" customFormat="1" x14ac:dyDescent="0.25">
      <c r="A687" s="29" t="s">
        <v>11155</v>
      </c>
      <c r="B687" s="29">
        <v>310410941179965</v>
      </c>
      <c r="C687" s="29">
        <v>8.9014103279411708E+19</v>
      </c>
      <c r="D687" s="29">
        <v>353118083625148</v>
      </c>
      <c r="E687" s="29">
        <v>4</v>
      </c>
      <c r="F687" s="29">
        <v>1690</v>
      </c>
      <c r="G687" s="29">
        <v>1690</v>
      </c>
      <c r="H687" s="29" t="s">
        <v>11156</v>
      </c>
      <c r="I687" s="29" t="s">
        <v>11157</v>
      </c>
      <c r="J687" s="29" t="s">
        <v>11158</v>
      </c>
      <c r="K687" s="29" t="s">
        <v>8</v>
      </c>
      <c r="L687" s="29" t="s">
        <v>8</v>
      </c>
      <c r="M687" s="29" t="s">
        <v>8</v>
      </c>
      <c r="N687" s="29">
        <v>7</v>
      </c>
      <c r="O687" s="29">
        <v>1</v>
      </c>
      <c r="P687" s="29">
        <v>7</v>
      </c>
      <c r="Q687" s="29">
        <v>1</v>
      </c>
      <c r="R687" s="29" t="s">
        <v>8</v>
      </c>
      <c r="S687" s="29" t="s">
        <v>8</v>
      </c>
      <c r="T687" s="29" t="s">
        <v>8</v>
      </c>
      <c r="U687" s="29">
        <v>6</v>
      </c>
      <c r="V687" s="29">
        <v>1</v>
      </c>
      <c r="W687" s="29">
        <v>6</v>
      </c>
      <c r="X687" s="29">
        <v>3</v>
      </c>
      <c r="Y687" s="29">
        <v>49</v>
      </c>
      <c r="Z687" s="29">
        <v>44</v>
      </c>
      <c r="AA687" s="29" t="s">
        <v>19538</v>
      </c>
      <c r="AB687" s="29">
        <v>1</v>
      </c>
      <c r="AC687" s="29">
        <v>5</v>
      </c>
      <c r="AD687" s="29">
        <v>1</v>
      </c>
      <c r="AE687" s="29">
        <v>5</v>
      </c>
      <c r="AF687" s="29">
        <v>3</v>
      </c>
      <c r="AG687" s="29">
        <v>49</v>
      </c>
      <c r="AH687" s="29">
        <v>22</v>
      </c>
      <c r="AI687" s="29" t="s">
        <v>19758</v>
      </c>
      <c r="AJ687" s="29" t="s">
        <v>8</v>
      </c>
      <c r="AK687" s="29">
        <v>0</v>
      </c>
      <c r="AL687" s="29" t="s">
        <v>2000</v>
      </c>
      <c r="AM687" s="29" t="s">
        <v>11159</v>
      </c>
      <c r="AN687" s="29" t="s">
        <v>11160</v>
      </c>
      <c r="AO687" s="29" t="s">
        <v>11161</v>
      </c>
      <c r="AP687" s="29" t="s">
        <v>11162</v>
      </c>
    </row>
    <row r="688" spans="1:42" s="29" customFormat="1" x14ac:dyDescent="0.25">
      <c r="A688" s="29" t="s">
        <v>11163</v>
      </c>
      <c r="B688" s="29">
        <v>310410941179965</v>
      </c>
      <c r="C688" s="29">
        <v>8.9014103279411708E+19</v>
      </c>
      <c r="D688" s="29">
        <v>353118083625148</v>
      </c>
      <c r="E688" s="29">
        <v>4</v>
      </c>
      <c r="F688" s="29">
        <v>1692</v>
      </c>
      <c r="G688" s="29">
        <v>1692</v>
      </c>
      <c r="H688" s="29" t="s">
        <v>11164</v>
      </c>
      <c r="I688" s="29" t="s">
        <v>11165</v>
      </c>
      <c r="J688" s="29" t="s">
        <v>11166</v>
      </c>
      <c r="K688" s="29" t="s">
        <v>8</v>
      </c>
      <c r="L688" s="29" t="s">
        <v>8</v>
      </c>
      <c r="M688" s="29" t="s">
        <v>8</v>
      </c>
      <c r="N688" s="29">
        <v>7</v>
      </c>
      <c r="O688" s="29">
        <v>1</v>
      </c>
      <c r="P688" s="29">
        <v>7</v>
      </c>
      <c r="Q688" s="29">
        <v>1</v>
      </c>
      <c r="R688" s="29" t="s">
        <v>8</v>
      </c>
      <c r="S688" s="29" t="s">
        <v>8</v>
      </c>
      <c r="T688" s="29" t="s">
        <v>8</v>
      </c>
      <c r="U688" s="29">
        <v>6</v>
      </c>
      <c r="V688" s="29">
        <v>1</v>
      </c>
      <c r="W688" s="29">
        <v>6</v>
      </c>
      <c r="X688" s="29">
        <v>1</v>
      </c>
      <c r="Y688" s="29" t="s">
        <v>8</v>
      </c>
      <c r="Z688" s="29" t="s">
        <v>8</v>
      </c>
      <c r="AA688" s="29" t="s">
        <v>8</v>
      </c>
      <c r="AB688" s="29">
        <v>1</v>
      </c>
      <c r="AC688" s="29">
        <v>5</v>
      </c>
      <c r="AD688" s="29">
        <v>1</v>
      </c>
      <c r="AE688" s="29">
        <v>5</v>
      </c>
      <c r="AF688" s="29">
        <v>3</v>
      </c>
      <c r="AG688" s="29">
        <v>49</v>
      </c>
      <c r="AH688" s="29">
        <v>30</v>
      </c>
      <c r="AI688" s="29" t="s">
        <v>19509</v>
      </c>
      <c r="AJ688" s="29" t="s">
        <v>8</v>
      </c>
      <c r="AK688" s="29">
        <v>0</v>
      </c>
      <c r="AL688" s="29" t="s">
        <v>2000</v>
      </c>
      <c r="AM688" s="29" t="s">
        <v>11167</v>
      </c>
      <c r="AN688" s="29" t="s">
        <v>11168</v>
      </c>
      <c r="AO688" s="29" t="s">
        <v>11169</v>
      </c>
      <c r="AP688" s="29" t="s">
        <v>11170</v>
      </c>
    </row>
    <row r="689" spans="1:42" s="29" customFormat="1" x14ac:dyDescent="0.25">
      <c r="A689" s="29" t="s">
        <v>11171</v>
      </c>
      <c r="B689" s="29">
        <v>310410941179965</v>
      </c>
      <c r="C689" s="29">
        <v>8.9014103279411708E+19</v>
      </c>
      <c r="D689" s="29">
        <v>353118083625148</v>
      </c>
      <c r="E689" s="29">
        <v>4</v>
      </c>
      <c r="F689" s="29">
        <v>1691</v>
      </c>
      <c r="G689" s="29">
        <v>1691</v>
      </c>
      <c r="H689" s="29" t="s">
        <v>11172</v>
      </c>
      <c r="I689" s="29" t="s">
        <v>11173</v>
      </c>
      <c r="J689" s="29" t="s">
        <v>11174</v>
      </c>
      <c r="K689" s="29" t="s">
        <v>8</v>
      </c>
      <c r="L689" s="29" t="s">
        <v>8</v>
      </c>
      <c r="M689" s="29" t="s">
        <v>8</v>
      </c>
      <c r="N689" s="29">
        <v>7</v>
      </c>
      <c r="O689" s="29">
        <v>1</v>
      </c>
      <c r="P689" s="29">
        <v>7</v>
      </c>
      <c r="Q689" s="29">
        <v>1</v>
      </c>
      <c r="R689" s="29" t="s">
        <v>8</v>
      </c>
      <c r="S689" s="29" t="s">
        <v>8</v>
      </c>
      <c r="T689" s="29" t="s">
        <v>8</v>
      </c>
      <c r="U689" s="29">
        <v>6</v>
      </c>
      <c r="V689" s="29">
        <v>1</v>
      </c>
      <c r="W689" s="29">
        <v>6</v>
      </c>
      <c r="X689" s="29">
        <v>3</v>
      </c>
      <c r="Y689" s="29">
        <v>49</v>
      </c>
      <c r="Z689" s="29">
        <v>47</v>
      </c>
      <c r="AA689" s="29" t="s">
        <v>19627</v>
      </c>
      <c r="AB689" s="29">
        <v>1</v>
      </c>
      <c r="AC689" s="29">
        <v>5</v>
      </c>
      <c r="AD689" s="29">
        <v>1</v>
      </c>
      <c r="AE689" s="29">
        <v>5</v>
      </c>
      <c r="AF689" s="29">
        <v>3</v>
      </c>
      <c r="AG689" s="29">
        <v>49</v>
      </c>
      <c r="AH689" s="29">
        <v>32</v>
      </c>
      <c r="AI689" s="29" t="s">
        <v>19564</v>
      </c>
      <c r="AJ689" s="29" t="s">
        <v>8</v>
      </c>
      <c r="AK689" s="29">
        <v>0</v>
      </c>
      <c r="AL689" s="29" t="s">
        <v>2000</v>
      </c>
      <c r="AM689" s="29" t="s">
        <v>11175</v>
      </c>
      <c r="AN689" s="29" t="s">
        <v>11176</v>
      </c>
      <c r="AO689" s="29" t="s">
        <v>11177</v>
      </c>
      <c r="AP689" s="29" t="s">
        <v>11178</v>
      </c>
    </row>
    <row r="690" spans="1:42" s="29" customFormat="1" x14ac:dyDescent="0.25">
      <c r="A690" s="29" t="s">
        <v>11179</v>
      </c>
      <c r="B690" s="29">
        <v>310410941179965</v>
      </c>
      <c r="C690" s="29">
        <v>8.9014103279411708E+19</v>
      </c>
      <c r="D690" s="29">
        <v>353118083625148</v>
      </c>
      <c r="E690" s="29">
        <v>8</v>
      </c>
      <c r="F690" s="29">
        <v>1701</v>
      </c>
      <c r="G690" s="29">
        <v>1701</v>
      </c>
      <c r="H690" s="29" t="s">
        <v>11180</v>
      </c>
      <c r="I690" s="29" t="s">
        <v>11181</v>
      </c>
      <c r="J690" s="29" t="s">
        <v>11182</v>
      </c>
      <c r="K690" s="29" t="s">
        <v>8</v>
      </c>
      <c r="L690" s="29" t="s">
        <v>8</v>
      </c>
      <c r="M690" s="29" t="s">
        <v>8</v>
      </c>
      <c r="N690" s="29">
        <v>7</v>
      </c>
      <c r="O690" s="29">
        <v>100</v>
      </c>
      <c r="P690" s="29">
        <v>700</v>
      </c>
      <c r="Q690" s="29">
        <v>3</v>
      </c>
      <c r="R690" s="29">
        <v>4</v>
      </c>
      <c r="S690" s="29">
        <v>1</v>
      </c>
      <c r="T690" s="29" t="s">
        <v>19511</v>
      </c>
      <c r="U690" s="29">
        <v>7</v>
      </c>
      <c r="V690" s="29">
        <v>10</v>
      </c>
      <c r="W690" s="29">
        <v>70</v>
      </c>
      <c r="X690" s="29">
        <v>3</v>
      </c>
      <c r="Y690" s="29">
        <v>2</v>
      </c>
      <c r="Z690" s="29">
        <v>0</v>
      </c>
      <c r="AA690" s="29" t="s">
        <v>19527</v>
      </c>
      <c r="AB690" s="29">
        <v>0</v>
      </c>
      <c r="AC690" s="29" t="s">
        <v>8</v>
      </c>
      <c r="AD690" s="29" t="s">
        <v>8</v>
      </c>
      <c r="AE690" s="29" t="s">
        <v>8</v>
      </c>
      <c r="AF690" s="29" t="s">
        <v>8</v>
      </c>
      <c r="AG690" s="29" t="s">
        <v>8</v>
      </c>
      <c r="AH690" s="29" t="s">
        <v>8</v>
      </c>
      <c r="AI690" s="29" t="s">
        <v>8</v>
      </c>
      <c r="AJ690" s="29" t="s">
        <v>8</v>
      </c>
      <c r="AK690" s="29">
        <v>0</v>
      </c>
      <c r="AL690" s="29" t="s">
        <v>2854</v>
      </c>
      <c r="AM690" s="29" t="s">
        <v>11183</v>
      </c>
      <c r="AN690" s="29" t="s">
        <v>11184</v>
      </c>
      <c r="AO690" s="29" t="s">
        <v>11185</v>
      </c>
      <c r="AP690" s="29" t="s">
        <v>11186</v>
      </c>
    </row>
    <row r="691" spans="1:42" s="29" customFormat="1" x14ac:dyDescent="0.25">
      <c r="A691" s="29" t="s">
        <v>11187</v>
      </c>
      <c r="B691" s="29">
        <v>310410941179965</v>
      </c>
      <c r="C691" s="29">
        <v>8.9014103279411708E+19</v>
      </c>
      <c r="D691" s="29">
        <v>353118083625148</v>
      </c>
      <c r="E691" s="29">
        <v>8</v>
      </c>
      <c r="F691" s="29">
        <v>1702</v>
      </c>
      <c r="G691" s="29">
        <v>1702</v>
      </c>
      <c r="H691" s="29" t="s">
        <v>11188</v>
      </c>
      <c r="I691" s="29" t="s">
        <v>11189</v>
      </c>
      <c r="J691" s="29" t="s">
        <v>11190</v>
      </c>
      <c r="K691" s="29" t="s">
        <v>8</v>
      </c>
      <c r="L691" s="29" t="s">
        <v>8</v>
      </c>
      <c r="M691" s="29" t="s">
        <v>8</v>
      </c>
      <c r="N691" s="29">
        <v>7</v>
      </c>
      <c r="O691" s="29">
        <v>100</v>
      </c>
      <c r="P691" s="29">
        <v>700</v>
      </c>
      <c r="Q691" s="29">
        <v>3</v>
      </c>
      <c r="R691" s="29">
        <v>1</v>
      </c>
      <c r="S691" s="29">
        <v>0</v>
      </c>
      <c r="T691" s="29" t="s">
        <v>19161</v>
      </c>
      <c r="U691" s="29">
        <v>7</v>
      </c>
      <c r="V691" s="29">
        <v>10</v>
      </c>
      <c r="W691" s="29">
        <v>70</v>
      </c>
      <c r="X691" s="29">
        <v>3</v>
      </c>
      <c r="Y691" s="29">
        <v>0</v>
      </c>
      <c r="Z691" s="29">
        <v>0</v>
      </c>
      <c r="AA691" s="29" t="s">
        <v>19507</v>
      </c>
      <c r="AB691" s="29">
        <v>0</v>
      </c>
      <c r="AC691" s="29" t="s">
        <v>8</v>
      </c>
      <c r="AD691" s="29" t="s">
        <v>8</v>
      </c>
      <c r="AE691" s="29" t="s">
        <v>8</v>
      </c>
      <c r="AF691" s="29" t="s">
        <v>8</v>
      </c>
      <c r="AG691" s="29" t="s">
        <v>8</v>
      </c>
      <c r="AH691" s="29" t="s">
        <v>8</v>
      </c>
      <c r="AI691" s="29" t="s">
        <v>8</v>
      </c>
      <c r="AJ691" s="29" t="s">
        <v>8</v>
      </c>
      <c r="AK691" s="29">
        <v>0</v>
      </c>
      <c r="AL691" s="29" t="s">
        <v>2854</v>
      </c>
      <c r="AM691" s="29" t="s">
        <v>11191</v>
      </c>
      <c r="AN691" s="29" t="s">
        <v>11192</v>
      </c>
      <c r="AO691" s="29" t="s">
        <v>11193</v>
      </c>
      <c r="AP691" s="29" t="s">
        <v>11194</v>
      </c>
    </row>
    <row r="692" spans="1:42" s="29" customFormat="1" x14ac:dyDescent="0.25">
      <c r="A692" s="29" t="s">
        <v>11195</v>
      </c>
      <c r="B692" s="29">
        <v>310410941179965</v>
      </c>
      <c r="C692" s="29">
        <v>8.9014103279411708E+19</v>
      </c>
      <c r="D692" s="29">
        <v>353118083625148</v>
      </c>
      <c r="E692" s="29">
        <v>8</v>
      </c>
      <c r="F692" s="29">
        <v>1703</v>
      </c>
      <c r="G692" s="29">
        <v>1703</v>
      </c>
      <c r="H692" s="29" t="s">
        <v>11196</v>
      </c>
      <c r="I692" s="29" t="s">
        <v>11197</v>
      </c>
      <c r="J692" s="29" t="s">
        <v>11198</v>
      </c>
      <c r="K692" s="29" t="s">
        <v>8</v>
      </c>
      <c r="L692" s="29" t="s">
        <v>8</v>
      </c>
      <c r="M692" s="29" t="s">
        <v>8</v>
      </c>
      <c r="N692" s="29">
        <v>7</v>
      </c>
      <c r="O692" s="29">
        <v>100</v>
      </c>
      <c r="P692" s="29">
        <v>700</v>
      </c>
      <c r="Q692" s="29">
        <v>3</v>
      </c>
      <c r="R692" s="29">
        <v>0</v>
      </c>
      <c r="S692" s="29">
        <v>0</v>
      </c>
      <c r="T692" s="29" t="s">
        <v>19507</v>
      </c>
      <c r="U692" s="29">
        <v>7</v>
      </c>
      <c r="V692" s="29">
        <v>10</v>
      </c>
      <c r="W692" s="29">
        <v>70</v>
      </c>
      <c r="X692" s="29">
        <v>3</v>
      </c>
      <c r="Y692" s="29">
        <v>0</v>
      </c>
      <c r="Z692" s="29">
        <v>0</v>
      </c>
      <c r="AA692" s="29" t="s">
        <v>19507</v>
      </c>
      <c r="AB692" s="29">
        <v>0</v>
      </c>
      <c r="AC692" s="29" t="s">
        <v>8</v>
      </c>
      <c r="AD692" s="29" t="s">
        <v>8</v>
      </c>
      <c r="AE692" s="29" t="s">
        <v>8</v>
      </c>
      <c r="AF692" s="29" t="s">
        <v>8</v>
      </c>
      <c r="AG692" s="29" t="s">
        <v>8</v>
      </c>
      <c r="AH692" s="29" t="s">
        <v>8</v>
      </c>
      <c r="AI692" s="29" t="s">
        <v>8</v>
      </c>
      <c r="AJ692" s="29" t="s">
        <v>8</v>
      </c>
      <c r="AK692" s="29">
        <v>0</v>
      </c>
      <c r="AL692" s="29" t="s">
        <v>11199</v>
      </c>
      <c r="AM692" s="29" t="s">
        <v>11200</v>
      </c>
      <c r="AN692" s="29" t="s">
        <v>11201</v>
      </c>
      <c r="AO692" s="41" t="s">
        <v>11202</v>
      </c>
      <c r="AP692" s="29" t="s">
        <v>11203</v>
      </c>
    </row>
    <row r="693" spans="1:42" s="29" customFormat="1" x14ac:dyDescent="0.25">
      <c r="A693" s="29" t="s">
        <v>11204</v>
      </c>
      <c r="B693" s="29">
        <v>310410941179965</v>
      </c>
      <c r="C693" s="29">
        <v>8.9014103279411708E+19</v>
      </c>
      <c r="D693" s="29">
        <v>353118083625148</v>
      </c>
      <c r="E693" s="29">
        <v>6</v>
      </c>
      <c r="F693" s="29">
        <v>1696</v>
      </c>
      <c r="G693" s="29">
        <v>1696</v>
      </c>
      <c r="H693" s="29" t="s">
        <v>11205</v>
      </c>
      <c r="I693" s="29" t="s">
        <v>11206</v>
      </c>
      <c r="J693" s="29" t="s">
        <v>11207</v>
      </c>
      <c r="K693" s="29" t="s">
        <v>8</v>
      </c>
      <c r="L693" s="29" t="s">
        <v>8</v>
      </c>
      <c r="M693" s="29" t="s">
        <v>8</v>
      </c>
      <c r="N693" s="29">
        <v>7</v>
      </c>
      <c r="O693" s="29">
        <v>10</v>
      </c>
      <c r="P693" s="29">
        <v>70</v>
      </c>
      <c r="Q693" s="29">
        <v>3</v>
      </c>
      <c r="R693" s="29">
        <v>11</v>
      </c>
      <c r="S693" s="29">
        <v>0</v>
      </c>
      <c r="T693" s="29" t="s">
        <v>19551</v>
      </c>
      <c r="U693" s="29">
        <v>6</v>
      </c>
      <c r="V693" s="29">
        <v>1</v>
      </c>
      <c r="W693" s="29">
        <v>6</v>
      </c>
      <c r="X693" s="29">
        <v>3</v>
      </c>
      <c r="Y693" s="29">
        <v>0</v>
      </c>
      <c r="Z693" s="29">
        <v>0</v>
      </c>
      <c r="AA693" s="29" t="s">
        <v>19507</v>
      </c>
      <c r="AB693" s="29">
        <v>0</v>
      </c>
      <c r="AC693" s="29" t="s">
        <v>8</v>
      </c>
      <c r="AD693" s="29" t="s">
        <v>8</v>
      </c>
      <c r="AE693" s="29" t="s">
        <v>8</v>
      </c>
      <c r="AF693" s="29" t="s">
        <v>8</v>
      </c>
      <c r="AG693" s="29" t="s">
        <v>8</v>
      </c>
      <c r="AH693" s="29" t="s">
        <v>8</v>
      </c>
      <c r="AI693" s="29" t="s">
        <v>8</v>
      </c>
      <c r="AJ693" s="29" t="s">
        <v>8</v>
      </c>
      <c r="AK693" s="29">
        <v>0</v>
      </c>
      <c r="AL693" s="29" t="s">
        <v>2854</v>
      </c>
      <c r="AM693" s="29" t="s">
        <v>11208</v>
      </c>
      <c r="AN693" s="29" t="s">
        <v>11209</v>
      </c>
      <c r="AO693" s="29" t="s">
        <v>11210</v>
      </c>
      <c r="AP693" s="29" t="s">
        <v>11211</v>
      </c>
    </row>
    <row r="694" spans="1:42" s="29" customFormat="1" x14ac:dyDescent="0.25">
      <c r="A694" s="29" t="s">
        <v>11212</v>
      </c>
      <c r="B694" s="29">
        <v>310410941179965</v>
      </c>
      <c r="C694" s="29">
        <v>8.9014103279411708E+19</v>
      </c>
      <c r="D694" s="29">
        <v>353118083625148</v>
      </c>
      <c r="E694" s="29">
        <v>6</v>
      </c>
      <c r="F694" s="29">
        <v>1697</v>
      </c>
      <c r="G694" s="29">
        <v>1697</v>
      </c>
      <c r="H694" s="29" t="s">
        <v>11213</v>
      </c>
      <c r="I694" s="29" t="s">
        <v>11214</v>
      </c>
      <c r="J694" s="29" t="s">
        <v>11215</v>
      </c>
      <c r="K694" s="29" t="s">
        <v>8</v>
      </c>
      <c r="L694" s="29" t="s">
        <v>8</v>
      </c>
      <c r="M694" s="29" t="s">
        <v>8</v>
      </c>
      <c r="N694" s="29">
        <v>7</v>
      </c>
      <c r="O694" s="29">
        <v>10</v>
      </c>
      <c r="P694" s="29">
        <v>70</v>
      </c>
      <c r="Q694" s="29">
        <v>3</v>
      </c>
      <c r="R694" s="29">
        <v>18</v>
      </c>
      <c r="S694" s="29">
        <v>3</v>
      </c>
      <c r="T694" s="29" t="s">
        <v>19720</v>
      </c>
      <c r="U694" s="29">
        <v>6</v>
      </c>
      <c r="V694" s="29">
        <v>1</v>
      </c>
      <c r="W694" s="29">
        <v>6</v>
      </c>
      <c r="X694" s="29">
        <v>3</v>
      </c>
      <c r="Y694" s="29">
        <v>1</v>
      </c>
      <c r="Z694" s="29">
        <v>0</v>
      </c>
      <c r="AA694" s="29" t="s">
        <v>19161</v>
      </c>
      <c r="AB694" s="29">
        <v>0</v>
      </c>
      <c r="AC694" s="29" t="s">
        <v>8</v>
      </c>
      <c r="AD694" s="29" t="s">
        <v>8</v>
      </c>
      <c r="AE694" s="29" t="s">
        <v>8</v>
      </c>
      <c r="AF694" s="29" t="s">
        <v>8</v>
      </c>
      <c r="AG694" s="29" t="s">
        <v>8</v>
      </c>
      <c r="AH694" s="29" t="s">
        <v>8</v>
      </c>
      <c r="AI694" s="29" t="s">
        <v>8</v>
      </c>
      <c r="AJ694" s="29" t="s">
        <v>8</v>
      </c>
      <c r="AK694" s="29">
        <v>0</v>
      </c>
      <c r="AL694" s="29" t="s">
        <v>2854</v>
      </c>
      <c r="AM694" s="29" t="s">
        <v>11216</v>
      </c>
      <c r="AN694" s="29" t="s">
        <v>11217</v>
      </c>
      <c r="AO694" s="29" t="s">
        <v>11218</v>
      </c>
      <c r="AP694" s="29" t="s">
        <v>11219</v>
      </c>
    </row>
    <row r="695" spans="1:42" s="29" customFormat="1" x14ac:dyDescent="0.25">
      <c r="A695" s="29" t="s">
        <v>11220</v>
      </c>
      <c r="B695" s="29">
        <v>310410941179965</v>
      </c>
      <c r="C695" s="29">
        <v>8.9014103279411708E+19</v>
      </c>
      <c r="D695" s="29">
        <v>353118083625148</v>
      </c>
      <c r="E695" s="29">
        <v>3</v>
      </c>
      <c r="F695" s="29">
        <v>1698</v>
      </c>
      <c r="G695" s="29">
        <v>1698</v>
      </c>
      <c r="H695" s="29" t="s">
        <v>11221</v>
      </c>
      <c r="I695" s="29" t="s">
        <v>11222</v>
      </c>
      <c r="J695" s="29" t="s">
        <v>11223</v>
      </c>
      <c r="K695" s="29" t="s">
        <v>8</v>
      </c>
      <c r="L695" s="29" t="s">
        <v>8</v>
      </c>
      <c r="M695" s="29" t="s">
        <v>8</v>
      </c>
      <c r="N695" s="29">
        <v>7</v>
      </c>
      <c r="O695" s="29">
        <v>100</v>
      </c>
      <c r="P695" s="29">
        <v>700</v>
      </c>
      <c r="Q695" s="29">
        <v>3</v>
      </c>
      <c r="R695" s="29">
        <v>3</v>
      </c>
      <c r="S695" s="29">
        <v>0</v>
      </c>
      <c r="T695" s="29" t="s">
        <v>19529</v>
      </c>
      <c r="U695" s="29">
        <v>7</v>
      </c>
      <c r="V695" s="29">
        <v>10</v>
      </c>
      <c r="W695" s="29">
        <v>70</v>
      </c>
      <c r="X695" s="29">
        <v>3</v>
      </c>
      <c r="Y695" s="29">
        <v>0</v>
      </c>
      <c r="Z695" s="29">
        <v>0</v>
      </c>
      <c r="AA695" s="29" t="s">
        <v>19507</v>
      </c>
      <c r="AB695" s="29">
        <v>0</v>
      </c>
      <c r="AC695" s="29" t="s">
        <v>8</v>
      </c>
      <c r="AD695" s="29" t="s">
        <v>8</v>
      </c>
      <c r="AE695" s="29" t="s">
        <v>8</v>
      </c>
      <c r="AF695" s="29" t="s">
        <v>8</v>
      </c>
      <c r="AG695" s="29" t="s">
        <v>8</v>
      </c>
      <c r="AH695" s="29" t="s">
        <v>8</v>
      </c>
      <c r="AI695" s="29" t="s">
        <v>8</v>
      </c>
      <c r="AJ695" s="29" t="s">
        <v>8</v>
      </c>
      <c r="AK695" s="29">
        <v>0</v>
      </c>
      <c r="AL695" s="29" t="s">
        <v>2854</v>
      </c>
      <c r="AM695" s="29" t="s">
        <v>11224</v>
      </c>
      <c r="AN695" s="29" t="s">
        <v>11225</v>
      </c>
      <c r="AO695" s="41" t="s">
        <v>11226</v>
      </c>
      <c r="AP695" s="29" t="s">
        <v>11227</v>
      </c>
    </row>
    <row r="696" spans="1:42" s="29" customFormat="1" x14ac:dyDescent="0.25">
      <c r="A696" s="29" t="s">
        <v>11228</v>
      </c>
      <c r="B696" s="29">
        <v>310410941179965</v>
      </c>
      <c r="C696" s="29">
        <v>8.9014103279411708E+19</v>
      </c>
      <c r="D696" s="29">
        <v>353118083625148</v>
      </c>
      <c r="E696" s="29">
        <v>3</v>
      </c>
      <c r="F696" s="29">
        <v>1700</v>
      </c>
      <c r="G696" s="29">
        <v>1700</v>
      </c>
      <c r="H696" s="29" t="s">
        <v>11229</v>
      </c>
      <c r="I696" s="29" t="s">
        <v>11230</v>
      </c>
      <c r="J696" s="29" t="s">
        <v>11231</v>
      </c>
      <c r="K696" s="29" t="s">
        <v>8</v>
      </c>
      <c r="L696" s="29" t="s">
        <v>8</v>
      </c>
      <c r="M696" s="29" t="s">
        <v>8</v>
      </c>
      <c r="N696" s="29">
        <v>7</v>
      </c>
      <c r="O696" s="29">
        <v>100</v>
      </c>
      <c r="P696" s="29">
        <v>700</v>
      </c>
      <c r="Q696" s="29">
        <v>3</v>
      </c>
      <c r="R696" s="29">
        <v>0</v>
      </c>
      <c r="S696" s="29">
        <v>0</v>
      </c>
      <c r="T696" s="29" t="s">
        <v>19507</v>
      </c>
      <c r="U696" s="29">
        <v>7</v>
      </c>
      <c r="V696" s="29">
        <v>10</v>
      </c>
      <c r="W696" s="29">
        <v>70</v>
      </c>
      <c r="X696" s="29">
        <v>3</v>
      </c>
      <c r="Y696" s="29">
        <v>0</v>
      </c>
      <c r="Z696" s="29">
        <v>0</v>
      </c>
      <c r="AA696" s="29" t="s">
        <v>19507</v>
      </c>
      <c r="AB696" s="29">
        <v>0</v>
      </c>
      <c r="AC696" s="29" t="s">
        <v>8</v>
      </c>
      <c r="AD696" s="29" t="s">
        <v>8</v>
      </c>
      <c r="AE696" s="29" t="s">
        <v>8</v>
      </c>
      <c r="AF696" s="29" t="s">
        <v>8</v>
      </c>
      <c r="AG696" s="29" t="s">
        <v>8</v>
      </c>
      <c r="AH696" s="29" t="s">
        <v>8</v>
      </c>
      <c r="AI696" s="29" t="s">
        <v>8</v>
      </c>
      <c r="AJ696" s="29" t="s">
        <v>8</v>
      </c>
      <c r="AK696" s="29">
        <v>0</v>
      </c>
      <c r="AL696" s="29" t="s">
        <v>2854</v>
      </c>
      <c r="AM696" s="29" t="s">
        <v>11232</v>
      </c>
      <c r="AN696" s="29" t="s">
        <v>11233</v>
      </c>
      <c r="AO696" s="29" t="s">
        <v>11234</v>
      </c>
      <c r="AP696" s="29" t="s">
        <v>11235</v>
      </c>
    </row>
    <row r="697" spans="1:42" s="29" customFormat="1" x14ac:dyDescent="0.25">
      <c r="A697" s="29" t="s">
        <v>11236</v>
      </c>
      <c r="B697" s="29">
        <v>310410941179965</v>
      </c>
      <c r="C697" s="29">
        <v>8.9014103279411708E+19</v>
      </c>
      <c r="D697" s="29">
        <v>353118083625148</v>
      </c>
      <c r="E697" s="29">
        <v>3</v>
      </c>
      <c r="F697" s="29">
        <v>1699</v>
      </c>
      <c r="G697" s="29">
        <v>1699</v>
      </c>
      <c r="H697" s="29" t="s">
        <v>11237</v>
      </c>
      <c r="I697" s="29" t="s">
        <v>11238</v>
      </c>
      <c r="J697" s="29" t="s">
        <v>11239</v>
      </c>
      <c r="K697" s="29" t="s">
        <v>8</v>
      </c>
      <c r="L697" s="29" t="s">
        <v>8</v>
      </c>
      <c r="M697" s="29" t="s">
        <v>8</v>
      </c>
      <c r="N697" s="29">
        <v>7</v>
      </c>
      <c r="O697" s="29">
        <v>100</v>
      </c>
      <c r="P697" s="29">
        <v>700</v>
      </c>
      <c r="Q697" s="29">
        <v>3</v>
      </c>
      <c r="R697" s="29">
        <v>13</v>
      </c>
      <c r="S697" s="29">
        <v>0</v>
      </c>
      <c r="T697" s="29" t="s">
        <v>19540</v>
      </c>
      <c r="U697" s="29">
        <v>7</v>
      </c>
      <c r="V697" s="29">
        <v>10</v>
      </c>
      <c r="W697" s="29">
        <v>70</v>
      </c>
      <c r="X697" s="29">
        <v>3</v>
      </c>
      <c r="Y697" s="29">
        <v>2</v>
      </c>
      <c r="Z697" s="29">
        <v>1</v>
      </c>
      <c r="AA697" s="29" t="s">
        <v>19626</v>
      </c>
      <c r="AB697" s="29">
        <v>0</v>
      </c>
      <c r="AC697" s="29" t="s">
        <v>8</v>
      </c>
      <c r="AD697" s="29" t="s">
        <v>8</v>
      </c>
      <c r="AE697" s="29" t="s">
        <v>8</v>
      </c>
      <c r="AF697" s="29" t="s">
        <v>8</v>
      </c>
      <c r="AG697" s="29" t="s">
        <v>8</v>
      </c>
      <c r="AH697" s="29" t="s">
        <v>8</v>
      </c>
      <c r="AI697" s="29" t="s">
        <v>8</v>
      </c>
      <c r="AJ697" s="29" t="s">
        <v>8</v>
      </c>
      <c r="AK697" s="29">
        <v>0</v>
      </c>
      <c r="AL697" s="29" t="s">
        <v>2854</v>
      </c>
      <c r="AM697" s="29" t="s">
        <v>11240</v>
      </c>
      <c r="AN697" s="29" t="s">
        <v>11241</v>
      </c>
      <c r="AO697" s="29" t="s">
        <v>11242</v>
      </c>
      <c r="AP697" s="29" t="s">
        <v>11243</v>
      </c>
    </row>
    <row r="698" spans="1:42" s="29" customFormat="1" x14ac:dyDescent="0.25">
      <c r="A698" s="29" t="s">
        <v>11244</v>
      </c>
      <c r="B698" s="29">
        <v>310410941179965</v>
      </c>
      <c r="C698" s="29">
        <v>8.9014103279411708E+19</v>
      </c>
      <c r="D698" s="29">
        <v>353118083625148</v>
      </c>
      <c r="E698" s="29">
        <v>7</v>
      </c>
      <c r="F698" s="29">
        <v>1695</v>
      </c>
      <c r="G698" s="29">
        <v>1695</v>
      </c>
      <c r="H698" s="29" t="s">
        <v>11245</v>
      </c>
      <c r="I698" s="29" t="s">
        <v>11246</v>
      </c>
      <c r="J698" s="29" t="s">
        <v>11247</v>
      </c>
      <c r="K698" s="29" t="s">
        <v>8</v>
      </c>
      <c r="L698" s="29" t="s">
        <v>8</v>
      </c>
      <c r="M698" s="29" t="s">
        <v>19984</v>
      </c>
      <c r="N698" s="29">
        <v>7</v>
      </c>
      <c r="O698" s="29">
        <v>1</v>
      </c>
      <c r="P698" s="29">
        <v>7</v>
      </c>
      <c r="Q698" s="29">
        <v>1</v>
      </c>
      <c r="R698" s="29" t="s">
        <v>8</v>
      </c>
      <c r="S698" s="29" t="s">
        <v>8</v>
      </c>
      <c r="T698" s="29" t="s">
        <v>8</v>
      </c>
      <c r="U698" s="29">
        <v>6</v>
      </c>
      <c r="V698" s="29">
        <v>1</v>
      </c>
      <c r="W698" s="29">
        <v>6</v>
      </c>
      <c r="X698" s="29">
        <v>3</v>
      </c>
      <c r="Y698" s="29">
        <v>49</v>
      </c>
      <c r="Z698" s="29">
        <v>47</v>
      </c>
      <c r="AA698" s="29" t="s">
        <v>19627</v>
      </c>
      <c r="AB698" s="29">
        <v>1</v>
      </c>
      <c r="AC698" s="29">
        <v>5</v>
      </c>
      <c r="AD698" s="29">
        <v>1</v>
      </c>
      <c r="AE698" s="29">
        <v>5</v>
      </c>
      <c r="AF698" s="29">
        <v>3</v>
      </c>
      <c r="AG698" s="29">
        <v>49</v>
      </c>
      <c r="AH698" s="29">
        <v>34</v>
      </c>
      <c r="AI698" s="29" t="s">
        <v>19766</v>
      </c>
      <c r="AJ698" s="29" t="s">
        <v>8</v>
      </c>
      <c r="AK698" s="29">
        <v>0</v>
      </c>
      <c r="AL698" s="29" t="s">
        <v>2854</v>
      </c>
      <c r="AM698" s="29" t="s">
        <v>11248</v>
      </c>
      <c r="AN698" s="29" t="s">
        <v>11249</v>
      </c>
      <c r="AO698" s="29" t="s">
        <v>11250</v>
      </c>
      <c r="AP698" s="29" t="s">
        <v>11251</v>
      </c>
    </row>
    <row r="699" spans="1:42" s="29" customFormat="1" x14ac:dyDescent="0.25">
      <c r="A699" s="29" t="s">
        <v>11252</v>
      </c>
      <c r="B699" s="29">
        <v>310410941179965</v>
      </c>
      <c r="C699" s="29">
        <v>8.9014103279411708E+19</v>
      </c>
      <c r="D699" s="29">
        <v>353118083625148</v>
      </c>
      <c r="E699" s="29">
        <v>7</v>
      </c>
      <c r="F699" s="29">
        <v>1693</v>
      </c>
      <c r="G699" s="29">
        <v>1693</v>
      </c>
      <c r="H699" s="29" t="s">
        <v>11253</v>
      </c>
      <c r="I699" s="29" t="s">
        <v>11254</v>
      </c>
      <c r="J699" s="29" t="s">
        <v>11255</v>
      </c>
      <c r="K699" s="29" t="s">
        <v>8</v>
      </c>
      <c r="L699" s="29" t="s">
        <v>8</v>
      </c>
      <c r="M699" s="29" t="s">
        <v>19985</v>
      </c>
      <c r="N699" s="29">
        <v>7</v>
      </c>
      <c r="O699" s="29">
        <v>1</v>
      </c>
      <c r="P699" s="29">
        <v>7</v>
      </c>
      <c r="Q699" s="29">
        <v>3</v>
      </c>
      <c r="R699" s="29">
        <v>47</v>
      </c>
      <c r="S699" s="29">
        <v>11</v>
      </c>
      <c r="T699" s="29" t="s">
        <v>19986</v>
      </c>
      <c r="U699" s="29">
        <v>6</v>
      </c>
      <c r="V699" s="29">
        <v>1</v>
      </c>
      <c r="W699" s="29">
        <v>6</v>
      </c>
      <c r="X699" s="29">
        <v>3</v>
      </c>
      <c r="Y699" s="29">
        <v>12</v>
      </c>
      <c r="Z699" s="29">
        <v>2</v>
      </c>
      <c r="AA699" s="29" t="s">
        <v>19780</v>
      </c>
      <c r="AB699" s="29">
        <v>1</v>
      </c>
      <c r="AC699" s="29">
        <v>5</v>
      </c>
      <c r="AD699" s="29">
        <v>1</v>
      </c>
      <c r="AE699" s="29">
        <v>5</v>
      </c>
      <c r="AF699" s="29">
        <v>3</v>
      </c>
      <c r="AG699" s="29">
        <v>0</v>
      </c>
      <c r="AH699" s="29">
        <v>0</v>
      </c>
      <c r="AI699" s="29" t="s">
        <v>19507</v>
      </c>
      <c r="AJ699" s="29" t="s">
        <v>8</v>
      </c>
      <c r="AK699" s="29">
        <v>0</v>
      </c>
      <c r="AL699" s="29" t="s">
        <v>2854</v>
      </c>
      <c r="AM699" s="29" t="s">
        <v>11256</v>
      </c>
      <c r="AN699" s="29" t="s">
        <v>11257</v>
      </c>
      <c r="AO699" s="29" t="s">
        <v>11258</v>
      </c>
      <c r="AP699" s="29" t="s">
        <v>11259</v>
      </c>
    </row>
    <row r="700" spans="1:42" s="29" customFormat="1" x14ac:dyDescent="0.25">
      <c r="A700" s="29" t="s">
        <v>11260</v>
      </c>
      <c r="B700" s="29">
        <v>310410941179965</v>
      </c>
      <c r="C700" s="29">
        <v>8.9014103279411708E+19</v>
      </c>
      <c r="D700" s="29">
        <v>353118083625148</v>
      </c>
      <c r="E700" s="29">
        <v>7</v>
      </c>
      <c r="F700" s="29">
        <v>1694</v>
      </c>
      <c r="G700" s="29">
        <v>1694</v>
      </c>
      <c r="H700" s="29" t="s">
        <v>11261</v>
      </c>
      <c r="I700" s="29" t="s">
        <v>11262</v>
      </c>
      <c r="J700" s="29" t="s">
        <v>11263</v>
      </c>
      <c r="K700" s="29" t="s">
        <v>8</v>
      </c>
      <c r="L700" s="29" t="s">
        <v>8</v>
      </c>
      <c r="M700" s="29" t="s">
        <v>19705</v>
      </c>
      <c r="N700" s="29">
        <v>7</v>
      </c>
      <c r="O700" s="29">
        <v>1</v>
      </c>
      <c r="P700" s="29">
        <v>7</v>
      </c>
      <c r="Q700" s="29">
        <v>3</v>
      </c>
      <c r="R700" s="29">
        <v>49</v>
      </c>
      <c r="S700" s="29">
        <v>47</v>
      </c>
      <c r="T700" s="29" t="s">
        <v>19627</v>
      </c>
      <c r="U700" s="29">
        <v>6</v>
      </c>
      <c r="V700" s="29">
        <v>1</v>
      </c>
      <c r="W700" s="29">
        <v>6</v>
      </c>
      <c r="X700" s="29">
        <v>3</v>
      </c>
      <c r="Y700" s="29">
        <v>49</v>
      </c>
      <c r="Z700" s="29">
        <v>34</v>
      </c>
      <c r="AA700" s="29" t="s">
        <v>19766</v>
      </c>
      <c r="AB700" s="29">
        <v>1</v>
      </c>
      <c r="AC700" s="29">
        <v>5</v>
      </c>
      <c r="AD700" s="29">
        <v>1</v>
      </c>
      <c r="AE700" s="29">
        <v>5</v>
      </c>
      <c r="AF700" s="29">
        <v>3</v>
      </c>
      <c r="AG700" s="29">
        <v>28</v>
      </c>
      <c r="AH700" s="29">
        <v>12</v>
      </c>
      <c r="AI700" s="29" t="s">
        <v>19987</v>
      </c>
      <c r="AJ700" s="29" t="s">
        <v>2854</v>
      </c>
      <c r="AK700" s="29">
        <v>0</v>
      </c>
      <c r="AL700" s="29" t="s">
        <v>2854</v>
      </c>
      <c r="AM700" s="29" t="s">
        <v>11264</v>
      </c>
      <c r="AN700" s="29" t="s">
        <v>11265</v>
      </c>
      <c r="AO700" s="29" t="s">
        <v>11266</v>
      </c>
      <c r="AP700" s="29" t="s">
        <v>11267</v>
      </c>
    </row>
    <row r="701" spans="1:42" s="29" customFormat="1" x14ac:dyDescent="0.25">
      <c r="A701" s="29" t="s">
        <v>11268</v>
      </c>
      <c r="B701" s="29">
        <v>310410941179965</v>
      </c>
      <c r="C701" s="29">
        <v>8.9014103279411708E+19</v>
      </c>
      <c r="D701" s="29">
        <v>353118083625148</v>
      </c>
      <c r="E701" s="29">
        <v>10</v>
      </c>
      <c r="F701" s="29">
        <v>1683</v>
      </c>
      <c r="G701" s="29">
        <v>1683</v>
      </c>
      <c r="H701" s="29" t="s">
        <v>11269</v>
      </c>
      <c r="I701" s="29" t="s">
        <v>11270</v>
      </c>
      <c r="J701" s="29" t="s">
        <v>11271</v>
      </c>
      <c r="K701" s="29" t="s">
        <v>8</v>
      </c>
      <c r="L701" s="29" t="s">
        <v>19988</v>
      </c>
      <c r="M701" s="29" t="s">
        <v>8</v>
      </c>
      <c r="N701" s="29">
        <v>7</v>
      </c>
      <c r="O701" s="29">
        <v>10</v>
      </c>
      <c r="P701" s="29">
        <v>70</v>
      </c>
      <c r="Q701" s="29">
        <v>3</v>
      </c>
      <c r="R701" s="29">
        <v>49</v>
      </c>
      <c r="S701" s="29">
        <v>37</v>
      </c>
      <c r="T701" s="29" t="s">
        <v>19517</v>
      </c>
      <c r="U701" s="29">
        <v>7</v>
      </c>
      <c r="V701" s="29">
        <v>1</v>
      </c>
      <c r="W701" s="29">
        <v>7</v>
      </c>
      <c r="X701" s="29">
        <v>3</v>
      </c>
      <c r="Y701" s="29">
        <v>47</v>
      </c>
      <c r="Z701" s="29">
        <v>0</v>
      </c>
      <c r="AA701" s="29" t="s">
        <v>19761</v>
      </c>
      <c r="AB701" s="29">
        <v>1</v>
      </c>
      <c r="AC701" s="29">
        <v>6</v>
      </c>
      <c r="AD701" s="29">
        <v>1</v>
      </c>
      <c r="AE701" s="29">
        <v>6</v>
      </c>
      <c r="AF701" s="29">
        <v>3</v>
      </c>
      <c r="AG701" s="29">
        <v>10</v>
      </c>
      <c r="AH701" s="29">
        <v>0</v>
      </c>
      <c r="AI701" s="29" t="s">
        <v>19534</v>
      </c>
      <c r="AJ701" s="29" t="s">
        <v>8</v>
      </c>
      <c r="AK701" s="29">
        <v>0</v>
      </c>
      <c r="AL701" s="29" t="s">
        <v>2854</v>
      </c>
      <c r="AM701" s="29" t="s">
        <v>11272</v>
      </c>
      <c r="AN701" s="29" t="s">
        <v>11273</v>
      </c>
      <c r="AO701" s="29" t="s">
        <v>11274</v>
      </c>
      <c r="AP701" s="29" t="s">
        <v>11275</v>
      </c>
    </row>
    <row r="702" spans="1:42" s="29" customFormat="1" x14ac:dyDescent="0.25">
      <c r="A702" s="29" t="s">
        <v>11276</v>
      </c>
      <c r="B702" s="29">
        <v>310410941179965</v>
      </c>
      <c r="C702" s="29">
        <v>8.9014103279411708E+19</v>
      </c>
      <c r="D702" s="29">
        <v>353118083625148</v>
      </c>
      <c r="E702" s="29">
        <v>2</v>
      </c>
      <c r="F702" s="29">
        <v>1689</v>
      </c>
      <c r="G702" s="29">
        <v>1689</v>
      </c>
      <c r="H702" s="29" t="s">
        <v>11277</v>
      </c>
      <c r="I702" s="29" t="s">
        <v>11278</v>
      </c>
      <c r="J702" s="29" t="s">
        <v>11279</v>
      </c>
      <c r="K702" s="29" t="s">
        <v>19989</v>
      </c>
      <c r="L702" s="29" t="s">
        <v>8</v>
      </c>
      <c r="M702" s="29" t="s">
        <v>8</v>
      </c>
      <c r="N702" s="29">
        <v>7</v>
      </c>
      <c r="O702" s="29">
        <v>10</v>
      </c>
      <c r="P702" s="29">
        <v>70</v>
      </c>
      <c r="Q702" s="29">
        <v>1</v>
      </c>
      <c r="R702" s="29" t="s">
        <v>8</v>
      </c>
      <c r="S702" s="29" t="s">
        <v>8</v>
      </c>
      <c r="T702" s="29" t="s">
        <v>8</v>
      </c>
      <c r="U702" s="29">
        <v>7</v>
      </c>
      <c r="V702" s="29">
        <v>1</v>
      </c>
      <c r="W702" s="29">
        <v>7</v>
      </c>
      <c r="X702" s="29">
        <v>3</v>
      </c>
      <c r="Y702" s="29">
        <v>49</v>
      </c>
      <c r="Z702" s="29">
        <v>41</v>
      </c>
      <c r="AA702" s="29" t="s">
        <v>19602</v>
      </c>
      <c r="AB702" s="29">
        <v>1</v>
      </c>
      <c r="AC702" s="29">
        <v>6</v>
      </c>
      <c r="AD702" s="29">
        <v>1</v>
      </c>
      <c r="AE702" s="29">
        <v>6</v>
      </c>
      <c r="AF702" s="29">
        <v>3</v>
      </c>
      <c r="AG702" s="29">
        <v>46</v>
      </c>
      <c r="AH702" s="29">
        <v>25</v>
      </c>
      <c r="AI702" s="29" t="s">
        <v>19990</v>
      </c>
      <c r="AJ702" s="29" t="s">
        <v>8</v>
      </c>
      <c r="AK702" s="29">
        <v>0</v>
      </c>
      <c r="AL702" s="29" t="s">
        <v>2854</v>
      </c>
      <c r="AM702" s="29" t="s">
        <v>11280</v>
      </c>
      <c r="AN702" s="29" t="s">
        <v>11281</v>
      </c>
      <c r="AO702" s="29" t="s">
        <v>11282</v>
      </c>
      <c r="AP702" s="29" t="s">
        <v>11283</v>
      </c>
    </row>
    <row r="703" spans="1:42" s="29" customFormat="1" x14ac:dyDescent="0.25">
      <c r="A703" s="29" t="s">
        <v>11284</v>
      </c>
      <c r="B703" s="29">
        <v>310410941179965</v>
      </c>
      <c r="C703" s="29">
        <v>8.9014103279411708E+19</v>
      </c>
      <c r="D703" s="29">
        <v>353118083625148</v>
      </c>
      <c r="E703" s="29">
        <v>2</v>
      </c>
      <c r="F703" s="29">
        <v>1688</v>
      </c>
      <c r="G703" s="29">
        <v>1688</v>
      </c>
      <c r="H703" s="29" t="s">
        <v>11285</v>
      </c>
      <c r="I703" s="29" t="s">
        <v>11286</v>
      </c>
      <c r="J703" s="29" t="s">
        <v>11287</v>
      </c>
      <c r="K703" s="29" t="s">
        <v>19991</v>
      </c>
      <c r="L703" s="29" t="s">
        <v>8</v>
      </c>
      <c r="M703" s="29" t="s">
        <v>8</v>
      </c>
      <c r="N703" s="29">
        <v>7</v>
      </c>
      <c r="O703" s="29">
        <v>10</v>
      </c>
      <c r="P703" s="29">
        <v>70</v>
      </c>
      <c r="Q703" s="29">
        <v>3</v>
      </c>
      <c r="R703" s="29">
        <v>35</v>
      </c>
      <c r="S703" s="29">
        <v>2</v>
      </c>
      <c r="T703" s="29" t="s">
        <v>19526</v>
      </c>
      <c r="U703" s="29">
        <v>7</v>
      </c>
      <c r="V703" s="29">
        <v>1</v>
      </c>
      <c r="W703" s="29">
        <v>7</v>
      </c>
      <c r="X703" s="29">
        <v>3</v>
      </c>
      <c r="Y703" s="29">
        <v>5</v>
      </c>
      <c r="Z703" s="29">
        <v>1</v>
      </c>
      <c r="AA703" s="29" t="s">
        <v>19515</v>
      </c>
      <c r="AB703" s="29">
        <v>1</v>
      </c>
      <c r="AC703" s="29">
        <v>6</v>
      </c>
      <c r="AD703" s="29">
        <v>1</v>
      </c>
      <c r="AE703" s="29">
        <v>6</v>
      </c>
      <c r="AF703" s="29">
        <v>3</v>
      </c>
      <c r="AG703" s="29">
        <v>0</v>
      </c>
      <c r="AH703" s="29">
        <v>0</v>
      </c>
      <c r="AI703" s="29" t="s">
        <v>19507</v>
      </c>
      <c r="AJ703" s="29" t="s">
        <v>8</v>
      </c>
      <c r="AK703" s="29">
        <v>0</v>
      </c>
      <c r="AL703" s="29" t="s">
        <v>2854</v>
      </c>
      <c r="AM703" s="29" t="s">
        <v>11288</v>
      </c>
      <c r="AN703" s="29" t="s">
        <v>11289</v>
      </c>
      <c r="AO703" s="29" t="s">
        <v>11290</v>
      </c>
      <c r="AP703" s="29" t="s">
        <v>11291</v>
      </c>
    </row>
    <row r="704" spans="1:42" s="29" customFormat="1" x14ac:dyDescent="0.25">
      <c r="A704" s="29" t="s">
        <v>11292</v>
      </c>
      <c r="B704" s="29">
        <v>310410941179965</v>
      </c>
      <c r="C704" s="29">
        <v>8.9014103279411708E+19</v>
      </c>
      <c r="D704" s="29">
        <v>353118083625148</v>
      </c>
      <c r="E704" s="29">
        <v>8</v>
      </c>
      <c r="F704" s="29">
        <v>1724</v>
      </c>
      <c r="G704" s="29">
        <v>1724</v>
      </c>
      <c r="H704" s="29" t="s">
        <v>11293</v>
      </c>
      <c r="I704" s="29" t="s">
        <v>11294</v>
      </c>
      <c r="J704" s="29" t="s">
        <v>11295</v>
      </c>
      <c r="K704" s="29" t="s">
        <v>8</v>
      </c>
      <c r="L704" s="29" t="s">
        <v>8</v>
      </c>
      <c r="M704" s="29" t="s">
        <v>8</v>
      </c>
      <c r="N704" s="29">
        <v>7</v>
      </c>
      <c r="O704" s="29">
        <v>100</v>
      </c>
      <c r="P704" s="29">
        <v>700</v>
      </c>
      <c r="Q704" s="29">
        <v>3</v>
      </c>
      <c r="R704" s="29">
        <v>0</v>
      </c>
      <c r="S704" s="29">
        <v>0</v>
      </c>
      <c r="T704" s="29" t="s">
        <v>19507</v>
      </c>
      <c r="U704" s="29">
        <v>7</v>
      </c>
      <c r="V704" s="29">
        <v>10</v>
      </c>
      <c r="W704" s="29">
        <v>70</v>
      </c>
      <c r="X704" s="29">
        <v>3</v>
      </c>
      <c r="Y704" s="29">
        <v>0</v>
      </c>
      <c r="Z704" s="29">
        <v>0</v>
      </c>
      <c r="AA704" s="29" t="s">
        <v>19507</v>
      </c>
      <c r="AB704" s="29">
        <v>0</v>
      </c>
      <c r="AC704" s="29" t="s">
        <v>8</v>
      </c>
      <c r="AD704" s="29" t="s">
        <v>8</v>
      </c>
      <c r="AE704" s="29" t="s">
        <v>8</v>
      </c>
      <c r="AF704" s="29" t="s">
        <v>8</v>
      </c>
      <c r="AG704" s="29" t="s">
        <v>8</v>
      </c>
      <c r="AH704" s="29" t="s">
        <v>8</v>
      </c>
      <c r="AI704" s="29" t="s">
        <v>8</v>
      </c>
      <c r="AJ704" s="29" t="s">
        <v>8</v>
      </c>
      <c r="AK704" s="29">
        <v>0</v>
      </c>
      <c r="AL704" s="29" t="s">
        <v>2000</v>
      </c>
      <c r="AM704" s="29" t="s">
        <v>11296</v>
      </c>
      <c r="AN704" s="29" t="s">
        <v>11297</v>
      </c>
      <c r="AO704" s="29" t="s">
        <v>11298</v>
      </c>
      <c r="AP704" s="29" t="s">
        <v>11299</v>
      </c>
    </row>
    <row r="705" spans="1:42" s="29" customFormat="1" x14ac:dyDescent="0.25">
      <c r="A705" s="29" t="s">
        <v>11300</v>
      </c>
      <c r="B705" s="29">
        <v>310410941179965</v>
      </c>
      <c r="C705" s="29">
        <v>8.9014103279411708E+19</v>
      </c>
      <c r="D705" s="29">
        <v>353118083625148</v>
      </c>
      <c r="E705" s="29">
        <v>8</v>
      </c>
      <c r="F705" s="29">
        <v>1721</v>
      </c>
      <c r="G705" s="29">
        <v>1721</v>
      </c>
      <c r="H705" s="29" t="s">
        <v>11301</v>
      </c>
      <c r="I705" s="29" t="s">
        <v>11302</v>
      </c>
      <c r="J705" s="29" t="s">
        <v>11303</v>
      </c>
      <c r="K705" s="29" t="s">
        <v>8</v>
      </c>
      <c r="L705" s="29" t="s">
        <v>8</v>
      </c>
      <c r="M705" s="29" t="s">
        <v>8</v>
      </c>
      <c r="N705" s="29">
        <v>7</v>
      </c>
      <c r="O705" s="29">
        <v>100</v>
      </c>
      <c r="P705" s="29">
        <v>700</v>
      </c>
      <c r="Q705" s="29">
        <v>3</v>
      </c>
      <c r="R705" s="29">
        <v>0</v>
      </c>
      <c r="S705" s="29">
        <v>0</v>
      </c>
      <c r="T705" s="29" t="s">
        <v>19507</v>
      </c>
      <c r="U705" s="29">
        <v>7</v>
      </c>
      <c r="V705" s="29">
        <v>10</v>
      </c>
      <c r="W705" s="29">
        <v>70</v>
      </c>
      <c r="X705" s="29">
        <v>3</v>
      </c>
      <c r="Y705" s="29">
        <v>0</v>
      </c>
      <c r="Z705" s="29">
        <v>0</v>
      </c>
      <c r="AA705" s="29" t="s">
        <v>19507</v>
      </c>
      <c r="AB705" s="29">
        <v>0</v>
      </c>
      <c r="AC705" s="29" t="s">
        <v>8</v>
      </c>
      <c r="AD705" s="29" t="s">
        <v>8</v>
      </c>
      <c r="AE705" s="29" t="s">
        <v>8</v>
      </c>
      <c r="AF705" s="29" t="s">
        <v>8</v>
      </c>
      <c r="AG705" s="29" t="s">
        <v>8</v>
      </c>
      <c r="AH705" s="29" t="s">
        <v>8</v>
      </c>
      <c r="AI705" s="29" t="s">
        <v>8</v>
      </c>
      <c r="AJ705" s="29" t="s">
        <v>8</v>
      </c>
      <c r="AK705" s="29">
        <v>0</v>
      </c>
      <c r="AL705" s="29" t="s">
        <v>2000</v>
      </c>
      <c r="AM705" s="29" t="s">
        <v>11304</v>
      </c>
      <c r="AN705" s="29" t="s">
        <v>11305</v>
      </c>
      <c r="AO705" s="29" t="s">
        <v>11306</v>
      </c>
      <c r="AP705" s="29" t="s">
        <v>11307</v>
      </c>
    </row>
    <row r="706" spans="1:42" s="29" customFormat="1" x14ac:dyDescent="0.25">
      <c r="A706" s="29" t="s">
        <v>11308</v>
      </c>
      <c r="B706" s="29">
        <v>310410941179965</v>
      </c>
      <c r="C706" s="29">
        <v>8.9014103279411708E+19</v>
      </c>
      <c r="D706" s="29">
        <v>353118083625148</v>
      </c>
      <c r="E706" s="29">
        <v>2</v>
      </c>
      <c r="F706" s="29">
        <v>1720</v>
      </c>
      <c r="G706" s="29">
        <v>1720</v>
      </c>
      <c r="H706" s="29" t="s">
        <v>11309</v>
      </c>
      <c r="I706" s="29" t="s">
        <v>11310</v>
      </c>
      <c r="J706" s="29" t="s">
        <v>11311</v>
      </c>
      <c r="K706" s="29" t="s">
        <v>19992</v>
      </c>
      <c r="L706" s="29" t="s">
        <v>8</v>
      </c>
      <c r="M706" s="29" t="s">
        <v>8</v>
      </c>
      <c r="N706" s="29">
        <v>7</v>
      </c>
      <c r="O706" s="29">
        <v>10</v>
      </c>
      <c r="P706" s="29">
        <v>70</v>
      </c>
      <c r="Q706" s="29">
        <v>3</v>
      </c>
      <c r="R706" s="29">
        <v>48</v>
      </c>
      <c r="S706" s="29">
        <v>18</v>
      </c>
      <c r="T706" s="29" t="s">
        <v>19744</v>
      </c>
      <c r="U706" s="29">
        <v>7</v>
      </c>
      <c r="V706" s="29">
        <v>1</v>
      </c>
      <c r="W706" s="29">
        <v>7</v>
      </c>
      <c r="X706" s="29">
        <v>3</v>
      </c>
      <c r="Y706" s="29">
        <v>28</v>
      </c>
      <c r="Z706" s="29">
        <v>3</v>
      </c>
      <c r="AA706" s="29" t="s">
        <v>19893</v>
      </c>
      <c r="AB706" s="29">
        <v>1</v>
      </c>
      <c r="AC706" s="29">
        <v>6</v>
      </c>
      <c r="AD706" s="29">
        <v>1</v>
      </c>
      <c r="AE706" s="29">
        <v>6</v>
      </c>
      <c r="AF706" s="29">
        <v>3</v>
      </c>
      <c r="AG706" s="29">
        <v>1</v>
      </c>
      <c r="AH706" s="29">
        <v>1</v>
      </c>
      <c r="AI706" s="29" t="s">
        <v>19527</v>
      </c>
      <c r="AJ706" s="29" t="s">
        <v>8</v>
      </c>
      <c r="AK706" s="29">
        <v>0</v>
      </c>
      <c r="AL706" s="29" t="s">
        <v>3767</v>
      </c>
      <c r="AM706" s="29" t="s">
        <v>11312</v>
      </c>
      <c r="AN706" s="29" t="s">
        <v>11313</v>
      </c>
      <c r="AO706" s="29" t="s">
        <v>11314</v>
      </c>
      <c r="AP706" s="29" t="s">
        <v>11315</v>
      </c>
    </row>
    <row r="707" spans="1:42" s="29" customFormat="1" x14ac:dyDescent="0.25">
      <c r="A707" s="29" t="s">
        <v>11316</v>
      </c>
      <c r="B707" s="29">
        <v>310410941179965</v>
      </c>
      <c r="C707" s="29">
        <v>8.9014103279411708E+19</v>
      </c>
      <c r="D707" s="29">
        <v>353118083625148</v>
      </c>
      <c r="E707" s="29">
        <v>2</v>
      </c>
      <c r="F707" s="29">
        <v>1719</v>
      </c>
      <c r="G707" s="29">
        <v>1719</v>
      </c>
      <c r="H707" s="29" t="s">
        <v>11317</v>
      </c>
      <c r="I707" s="29" t="s">
        <v>11318</v>
      </c>
      <c r="J707" s="29" t="s">
        <v>11319</v>
      </c>
      <c r="K707" s="29" t="s">
        <v>19993</v>
      </c>
      <c r="L707" s="29" t="s">
        <v>8</v>
      </c>
      <c r="M707" s="29" t="s">
        <v>8</v>
      </c>
      <c r="N707" s="29">
        <v>7</v>
      </c>
      <c r="O707" s="29">
        <v>10</v>
      </c>
      <c r="P707" s="29">
        <v>70</v>
      </c>
      <c r="Q707" s="29">
        <v>3</v>
      </c>
      <c r="R707" s="29">
        <v>29</v>
      </c>
      <c r="S707" s="29">
        <v>3</v>
      </c>
      <c r="T707" s="29" t="s">
        <v>19577</v>
      </c>
      <c r="U707" s="29">
        <v>7</v>
      </c>
      <c r="V707" s="29">
        <v>1</v>
      </c>
      <c r="W707" s="29">
        <v>7</v>
      </c>
      <c r="X707" s="29">
        <v>3</v>
      </c>
      <c r="Y707" s="29">
        <v>3</v>
      </c>
      <c r="Z707" s="29">
        <v>0</v>
      </c>
      <c r="AA707" s="29" t="s">
        <v>19529</v>
      </c>
      <c r="AB707" s="29">
        <v>1</v>
      </c>
      <c r="AC707" s="29">
        <v>6</v>
      </c>
      <c r="AD707" s="29">
        <v>1</v>
      </c>
      <c r="AE707" s="29">
        <v>6</v>
      </c>
      <c r="AF707" s="29">
        <v>3</v>
      </c>
      <c r="AG707" s="29">
        <v>1</v>
      </c>
      <c r="AH707" s="29">
        <v>0</v>
      </c>
      <c r="AI707" s="29" t="s">
        <v>19161</v>
      </c>
      <c r="AJ707" s="29" t="s">
        <v>8</v>
      </c>
      <c r="AK707" s="29">
        <v>0</v>
      </c>
      <c r="AL707" s="29" t="s">
        <v>2000</v>
      </c>
      <c r="AM707" s="29" t="s">
        <v>11320</v>
      </c>
      <c r="AN707" s="29" t="s">
        <v>11321</v>
      </c>
      <c r="AO707" s="29" t="s">
        <v>11322</v>
      </c>
      <c r="AP707" s="29" t="s">
        <v>11323</v>
      </c>
    </row>
    <row r="708" spans="1:42" s="29" customFormat="1" x14ac:dyDescent="0.25">
      <c r="A708" s="29" t="s">
        <v>11324</v>
      </c>
      <c r="B708" s="29">
        <v>310410941179965</v>
      </c>
      <c r="C708" s="29">
        <v>8.9014103279411708E+19</v>
      </c>
      <c r="D708" s="29">
        <v>353118083625148</v>
      </c>
      <c r="E708" s="29">
        <v>2</v>
      </c>
      <c r="F708" s="29">
        <v>1730</v>
      </c>
      <c r="G708" s="29">
        <v>1730</v>
      </c>
      <c r="H708" s="29" t="s">
        <v>11325</v>
      </c>
      <c r="I708" s="29" t="s">
        <v>11326</v>
      </c>
      <c r="J708" s="29" t="s">
        <v>11327</v>
      </c>
      <c r="K708" s="29" t="s">
        <v>19994</v>
      </c>
      <c r="L708" s="29" t="s">
        <v>8</v>
      </c>
      <c r="M708" s="29" t="s">
        <v>8</v>
      </c>
      <c r="N708" s="29">
        <v>7</v>
      </c>
      <c r="O708" s="29">
        <v>10</v>
      </c>
      <c r="P708" s="29">
        <v>70</v>
      </c>
      <c r="Q708" s="29">
        <v>3</v>
      </c>
      <c r="R708" s="29">
        <v>29</v>
      </c>
      <c r="S708" s="29">
        <v>1</v>
      </c>
      <c r="T708" s="29" t="s">
        <v>19995</v>
      </c>
      <c r="U708" s="29">
        <v>7</v>
      </c>
      <c r="V708" s="29">
        <v>1</v>
      </c>
      <c r="W708" s="29">
        <v>7</v>
      </c>
      <c r="X708" s="29">
        <v>3</v>
      </c>
      <c r="Y708" s="29">
        <v>6</v>
      </c>
      <c r="Z708" s="29">
        <v>1</v>
      </c>
      <c r="AA708" s="29" t="s">
        <v>19519</v>
      </c>
      <c r="AB708" s="29">
        <v>1</v>
      </c>
      <c r="AC708" s="29">
        <v>6</v>
      </c>
      <c r="AD708" s="29">
        <v>1</v>
      </c>
      <c r="AE708" s="29">
        <v>6</v>
      </c>
      <c r="AF708" s="29">
        <v>3</v>
      </c>
      <c r="AG708" s="29">
        <v>0</v>
      </c>
      <c r="AH708" s="29">
        <v>0</v>
      </c>
      <c r="AI708" s="29" t="s">
        <v>19507</v>
      </c>
      <c r="AJ708" s="29" t="s">
        <v>8</v>
      </c>
      <c r="AK708" s="29">
        <v>0</v>
      </c>
      <c r="AL708" s="29" t="s">
        <v>2000</v>
      </c>
      <c r="AM708" s="29" t="s">
        <v>11328</v>
      </c>
      <c r="AN708" s="29" t="s">
        <v>11329</v>
      </c>
      <c r="AO708" s="29" t="s">
        <v>11330</v>
      </c>
      <c r="AP708" s="29" t="s">
        <v>11331</v>
      </c>
    </row>
    <row r="709" spans="1:42" s="29" customFormat="1" x14ac:dyDescent="0.25">
      <c r="A709" s="29" t="s">
        <v>11332</v>
      </c>
      <c r="B709" s="29">
        <v>310410941179965</v>
      </c>
      <c r="C709" s="29">
        <v>8.9014103279411708E+19</v>
      </c>
      <c r="D709" s="29">
        <v>353118083625148</v>
      </c>
      <c r="E709" s="29">
        <v>7</v>
      </c>
      <c r="F709" s="29">
        <v>1727</v>
      </c>
      <c r="G709" s="29">
        <v>1727</v>
      </c>
      <c r="H709" s="29" t="s">
        <v>11333</v>
      </c>
      <c r="I709" s="29" t="s">
        <v>11334</v>
      </c>
      <c r="J709" s="29" t="s">
        <v>11335</v>
      </c>
      <c r="K709" s="29" t="s">
        <v>8</v>
      </c>
      <c r="L709" s="29" t="s">
        <v>8</v>
      </c>
      <c r="M709" s="29" t="s">
        <v>19996</v>
      </c>
      <c r="N709" s="29">
        <v>7</v>
      </c>
      <c r="O709" s="29">
        <v>1</v>
      </c>
      <c r="P709" s="29">
        <v>7</v>
      </c>
      <c r="Q709" s="29">
        <v>3</v>
      </c>
      <c r="R709" s="29">
        <v>49</v>
      </c>
      <c r="S709" s="29">
        <v>35</v>
      </c>
      <c r="T709" s="29" t="s">
        <v>19535</v>
      </c>
      <c r="U709" s="29">
        <v>6</v>
      </c>
      <c r="V709" s="29">
        <v>1</v>
      </c>
      <c r="W709" s="29">
        <v>6</v>
      </c>
      <c r="X709" s="29">
        <v>3</v>
      </c>
      <c r="Y709" s="29">
        <v>36</v>
      </c>
      <c r="Z709" s="29">
        <v>7</v>
      </c>
      <c r="AA709" s="29" t="s">
        <v>19997</v>
      </c>
      <c r="AB709" s="29">
        <v>1</v>
      </c>
      <c r="AC709" s="29">
        <v>5</v>
      </c>
      <c r="AD709" s="29">
        <v>1</v>
      </c>
      <c r="AE709" s="29">
        <v>5</v>
      </c>
      <c r="AF709" s="29">
        <v>3</v>
      </c>
      <c r="AG709" s="29">
        <v>10</v>
      </c>
      <c r="AH709" s="29">
        <v>0</v>
      </c>
      <c r="AI709" s="29" t="s">
        <v>19534</v>
      </c>
      <c r="AJ709" s="29" t="s">
        <v>8</v>
      </c>
      <c r="AK709" s="29">
        <v>0</v>
      </c>
      <c r="AL709" s="29" t="s">
        <v>2000</v>
      </c>
      <c r="AM709" s="29" t="s">
        <v>11336</v>
      </c>
      <c r="AN709" s="29" t="s">
        <v>11337</v>
      </c>
      <c r="AO709" s="29" t="s">
        <v>11338</v>
      </c>
      <c r="AP709" s="29" t="s">
        <v>11339</v>
      </c>
    </row>
    <row r="710" spans="1:42" s="29" customFormat="1" x14ac:dyDescent="0.25">
      <c r="A710" s="29" t="s">
        <v>11340</v>
      </c>
      <c r="B710" s="29">
        <v>310410941179965</v>
      </c>
      <c r="C710" s="29">
        <v>8.9014103279411708E+19</v>
      </c>
      <c r="D710" s="29">
        <v>353118083625148</v>
      </c>
      <c r="E710" s="29">
        <v>7</v>
      </c>
      <c r="F710" s="29">
        <v>1725</v>
      </c>
      <c r="G710" s="29">
        <v>1725</v>
      </c>
      <c r="H710" s="29" t="s">
        <v>11341</v>
      </c>
      <c r="I710" s="29" t="s">
        <v>11342</v>
      </c>
      <c r="J710" s="29" t="s">
        <v>11343</v>
      </c>
      <c r="K710" s="29" t="s">
        <v>8</v>
      </c>
      <c r="L710" s="29" t="s">
        <v>8</v>
      </c>
      <c r="M710" s="29" t="s">
        <v>19319</v>
      </c>
      <c r="N710" s="29">
        <v>7</v>
      </c>
      <c r="O710" s="29">
        <v>1</v>
      </c>
      <c r="P710" s="29">
        <v>7</v>
      </c>
      <c r="Q710" s="29">
        <v>3</v>
      </c>
      <c r="R710" s="29">
        <v>49</v>
      </c>
      <c r="S710" s="29">
        <v>47</v>
      </c>
      <c r="T710" s="29" t="s">
        <v>19627</v>
      </c>
      <c r="U710" s="29">
        <v>6</v>
      </c>
      <c r="V710" s="29">
        <v>1</v>
      </c>
      <c r="W710" s="29">
        <v>6</v>
      </c>
      <c r="X710" s="29">
        <v>3</v>
      </c>
      <c r="Y710" s="29">
        <v>49</v>
      </c>
      <c r="Z710" s="29">
        <v>24</v>
      </c>
      <c r="AA710" s="29" t="s">
        <v>19528</v>
      </c>
      <c r="AB710" s="29">
        <v>1</v>
      </c>
      <c r="AC710" s="29">
        <v>5</v>
      </c>
      <c r="AD710" s="29">
        <v>1</v>
      </c>
      <c r="AE710" s="29">
        <v>5</v>
      </c>
      <c r="AF710" s="29">
        <v>3</v>
      </c>
      <c r="AG710" s="29">
        <v>35</v>
      </c>
      <c r="AH710" s="29">
        <v>6</v>
      </c>
      <c r="AI710" s="29" t="s">
        <v>19998</v>
      </c>
      <c r="AJ710" s="29" t="s">
        <v>8</v>
      </c>
      <c r="AK710" s="29">
        <v>0</v>
      </c>
      <c r="AL710" s="29" t="s">
        <v>2000</v>
      </c>
      <c r="AM710" s="29" t="s">
        <v>11344</v>
      </c>
      <c r="AN710" s="29" t="s">
        <v>11345</v>
      </c>
      <c r="AO710" s="29" t="s">
        <v>11346</v>
      </c>
      <c r="AP710" s="29" t="s">
        <v>11347</v>
      </c>
    </row>
    <row r="711" spans="1:42" s="29" customFormat="1" x14ac:dyDescent="0.25">
      <c r="A711" s="29" t="s">
        <v>11348</v>
      </c>
      <c r="B711" s="29">
        <v>310410941179965</v>
      </c>
      <c r="C711" s="29">
        <v>8.9014103279411708E+19</v>
      </c>
      <c r="D711" s="29">
        <v>353118083625148</v>
      </c>
      <c r="E711" s="29">
        <v>7</v>
      </c>
      <c r="F711" s="29">
        <v>1726</v>
      </c>
      <c r="G711" s="29">
        <v>1726</v>
      </c>
      <c r="H711" s="29" t="s">
        <v>11349</v>
      </c>
      <c r="I711" s="29" t="s">
        <v>11350</v>
      </c>
      <c r="J711" s="29" t="s">
        <v>11351</v>
      </c>
      <c r="K711" s="29" t="s">
        <v>8</v>
      </c>
      <c r="L711" s="29" t="s">
        <v>8</v>
      </c>
      <c r="M711" s="29" t="s">
        <v>19985</v>
      </c>
      <c r="N711" s="29">
        <v>7</v>
      </c>
      <c r="O711" s="29">
        <v>1</v>
      </c>
      <c r="P711" s="29">
        <v>7</v>
      </c>
      <c r="Q711" s="29">
        <v>1</v>
      </c>
      <c r="R711" s="29" t="s">
        <v>8</v>
      </c>
      <c r="S711" s="29" t="s">
        <v>8</v>
      </c>
      <c r="T711" s="29" t="s">
        <v>8</v>
      </c>
      <c r="U711" s="29">
        <v>6</v>
      </c>
      <c r="V711" s="29">
        <v>1</v>
      </c>
      <c r="W711" s="29">
        <v>6</v>
      </c>
      <c r="X711" s="29">
        <v>1</v>
      </c>
      <c r="Y711" s="29" t="s">
        <v>8</v>
      </c>
      <c r="Z711" s="29" t="s">
        <v>8</v>
      </c>
      <c r="AA711" s="29" t="s">
        <v>8</v>
      </c>
      <c r="AB711" s="29">
        <v>1</v>
      </c>
      <c r="AC711" s="29">
        <v>5</v>
      </c>
      <c r="AD711" s="29">
        <v>1</v>
      </c>
      <c r="AE711" s="29">
        <v>5</v>
      </c>
      <c r="AF711" s="29">
        <v>3</v>
      </c>
      <c r="AG711" s="29">
        <v>49</v>
      </c>
      <c r="AH711" s="29">
        <v>30</v>
      </c>
      <c r="AI711" s="29" t="s">
        <v>19509</v>
      </c>
      <c r="AJ711" s="29" t="s">
        <v>8</v>
      </c>
      <c r="AK711" s="29">
        <v>0</v>
      </c>
      <c r="AL711" s="29" t="s">
        <v>2000</v>
      </c>
      <c r="AM711" s="29" t="s">
        <v>11352</v>
      </c>
      <c r="AN711" s="29" t="s">
        <v>11353</v>
      </c>
      <c r="AO711" s="29" t="s">
        <v>11354</v>
      </c>
      <c r="AP711" s="29" t="s">
        <v>11355</v>
      </c>
    </row>
    <row r="712" spans="1:42" s="29" customFormat="1" x14ac:dyDescent="0.25">
      <c r="A712" s="29" t="s">
        <v>11356</v>
      </c>
      <c r="B712" s="29">
        <v>310410941179965</v>
      </c>
      <c r="C712" s="29">
        <v>8.9014103279411708E+19</v>
      </c>
      <c r="D712" s="29">
        <v>353118083625148</v>
      </c>
      <c r="E712" s="29">
        <v>3</v>
      </c>
      <c r="F712" s="29">
        <v>1723</v>
      </c>
      <c r="G712" s="29">
        <v>1723</v>
      </c>
      <c r="H712" s="29" t="s">
        <v>11357</v>
      </c>
      <c r="I712" s="29" t="s">
        <v>11358</v>
      </c>
      <c r="J712" s="29" t="s">
        <v>11359</v>
      </c>
      <c r="K712" s="29" t="s">
        <v>8</v>
      </c>
      <c r="L712" s="29" t="s">
        <v>8</v>
      </c>
      <c r="M712" s="29" t="s">
        <v>8</v>
      </c>
      <c r="N712" s="29">
        <v>7</v>
      </c>
      <c r="O712" s="29">
        <v>100</v>
      </c>
      <c r="P712" s="29">
        <v>700</v>
      </c>
      <c r="Q712" s="29">
        <v>3</v>
      </c>
      <c r="R712" s="29">
        <v>0</v>
      </c>
      <c r="S712" s="29">
        <v>0</v>
      </c>
      <c r="T712" s="29" t="s">
        <v>19507</v>
      </c>
      <c r="U712" s="29">
        <v>7</v>
      </c>
      <c r="V712" s="29">
        <v>10</v>
      </c>
      <c r="W712" s="29">
        <v>70</v>
      </c>
      <c r="X712" s="29">
        <v>3</v>
      </c>
      <c r="Y712" s="29">
        <v>0</v>
      </c>
      <c r="Z712" s="29">
        <v>0</v>
      </c>
      <c r="AA712" s="29" t="s">
        <v>19507</v>
      </c>
      <c r="AB712" s="29">
        <v>0</v>
      </c>
      <c r="AC712" s="29" t="s">
        <v>8</v>
      </c>
      <c r="AD712" s="29" t="s">
        <v>8</v>
      </c>
      <c r="AE712" s="29" t="s">
        <v>8</v>
      </c>
      <c r="AF712" s="29" t="s">
        <v>8</v>
      </c>
      <c r="AG712" s="29" t="s">
        <v>8</v>
      </c>
      <c r="AH712" s="29" t="s">
        <v>8</v>
      </c>
      <c r="AI712" s="29" t="s">
        <v>8</v>
      </c>
      <c r="AJ712" s="29" t="s">
        <v>8</v>
      </c>
      <c r="AK712" s="29">
        <v>0</v>
      </c>
      <c r="AL712" s="29" t="s">
        <v>2000</v>
      </c>
      <c r="AM712" s="29" t="s">
        <v>11360</v>
      </c>
      <c r="AN712" s="29" t="s">
        <v>11361</v>
      </c>
      <c r="AO712" s="29" t="s">
        <v>11362</v>
      </c>
      <c r="AP712" s="29" t="s">
        <v>11363</v>
      </c>
    </row>
    <row r="713" spans="1:42" s="29" customFormat="1" x14ac:dyDescent="0.25">
      <c r="A713" s="29" t="s">
        <v>11364</v>
      </c>
      <c r="B713" s="29">
        <v>310410941179965</v>
      </c>
      <c r="C713" s="29">
        <v>8.9014103279411708E+19</v>
      </c>
      <c r="D713" s="29">
        <v>353118083625148</v>
      </c>
      <c r="E713" s="29">
        <v>3</v>
      </c>
      <c r="F713" s="29">
        <v>1722</v>
      </c>
      <c r="G713" s="29">
        <v>1722</v>
      </c>
      <c r="H713" s="29" t="s">
        <v>11365</v>
      </c>
      <c r="I713" s="29" t="s">
        <v>11366</v>
      </c>
      <c r="J713" s="29" t="s">
        <v>11367</v>
      </c>
      <c r="K713" s="29" t="s">
        <v>8</v>
      </c>
      <c r="L713" s="29" t="s">
        <v>8</v>
      </c>
      <c r="M713" s="29" t="s">
        <v>8</v>
      </c>
      <c r="N713" s="29">
        <v>7</v>
      </c>
      <c r="O713" s="29">
        <v>100</v>
      </c>
      <c r="P713" s="29">
        <v>700</v>
      </c>
      <c r="Q713" s="29">
        <v>3</v>
      </c>
      <c r="R713" s="29">
        <v>0</v>
      </c>
      <c r="S713" s="29">
        <v>0</v>
      </c>
      <c r="T713" s="29" t="s">
        <v>19507</v>
      </c>
      <c r="U713" s="29">
        <v>7</v>
      </c>
      <c r="V713" s="29">
        <v>10</v>
      </c>
      <c r="W713" s="29">
        <v>70</v>
      </c>
      <c r="X713" s="29">
        <v>3</v>
      </c>
      <c r="Y713" s="29">
        <v>0</v>
      </c>
      <c r="Z713" s="29">
        <v>0</v>
      </c>
      <c r="AA713" s="29" t="s">
        <v>19507</v>
      </c>
      <c r="AB713" s="29">
        <v>0</v>
      </c>
      <c r="AC713" s="29" t="s">
        <v>8</v>
      </c>
      <c r="AD713" s="29" t="s">
        <v>8</v>
      </c>
      <c r="AE713" s="29" t="s">
        <v>8</v>
      </c>
      <c r="AF713" s="29" t="s">
        <v>8</v>
      </c>
      <c r="AG713" s="29" t="s">
        <v>8</v>
      </c>
      <c r="AH713" s="29" t="s">
        <v>8</v>
      </c>
      <c r="AI713" s="29" t="s">
        <v>8</v>
      </c>
      <c r="AJ713" s="29" t="s">
        <v>8</v>
      </c>
      <c r="AK713" s="29">
        <v>0</v>
      </c>
      <c r="AL713" s="29" t="s">
        <v>2000</v>
      </c>
      <c r="AM713" s="29" t="s">
        <v>11368</v>
      </c>
      <c r="AN713" s="29" t="s">
        <v>11369</v>
      </c>
      <c r="AO713" s="29" t="s">
        <v>11370</v>
      </c>
      <c r="AP713" s="29" t="s">
        <v>11371</v>
      </c>
    </row>
    <row r="714" spans="1:42" s="29" customFormat="1" x14ac:dyDescent="0.25">
      <c r="A714" s="29" t="s">
        <v>11372</v>
      </c>
      <c r="B714" s="29">
        <v>310410941179965</v>
      </c>
      <c r="C714" s="29">
        <v>8.9014103279411708E+19</v>
      </c>
      <c r="D714" s="29">
        <v>353118083625148</v>
      </c>
      <c r="E714" s="29">
        <v>6</v>
      </c>
      <c r="F714" s="29">
        <v>1729</v>
      </c>
      <c r="G714" s="29">
        <v>1729</v>
      </c>
      <c r="H714" s="29" t="s">
        <v>11373</v>
      </c>
      <c r="I714" s="29" t="s">
        <v>11374</v>
      </c>
      <c r="J714" s="29" t="s">
        <v>11375</v>
      </c>
      <c r="K714" s="29" t="s">
        <v>8</v>
      </c>
      <c r="L714" s="29" t="s">
        <v>8</v>
      </c>
      <c r="M714" s="29" t="s">
        <v>8</v>
      </c>
      <c r="N714" s="29">
        <v>7</v>
      </c>
      <c r="O714" s="29">
        <v>10</v>
      </c>
      <c r="P714" s="29">
        <v>70</v>
      </c>
      <c r="Q714" s="29">
        <v>3</v>
      </c>
      <c r="R714" s="29">
        <v>0</v>
      </c>
      <c r="S714" s="29">
        <v>0</v>
      </c>
      <c r="T714" s="29" t="s">
        <v>19507</v>
      </c>
      <c r="U714" s="29">
        <v>6</v>
      </c>
      <c r="V714" s="29">
        <v>1</v>
      </c>
      <c r="W714" s="29">
        <v>6</v>
      </c>
      <c r="X714" s="29">
        <v>3</v>
      </c>
      <c r="Y714" s="29">
        <v>0</v>
      </c>
      <c r="Z714" s="29">
        <v>0</v>
      </c>
      <c r="AA714" s="29" t="s">
        <v>19507</v>
      </c>
      <c r="AB714" s="29">
        <v>0</v>
      </c>
      <c r="AC714" s="29" t="s">
        <v>8</v>
      </c>
      <c r="AD714" s="29" t="s">
        <v>8</v>
      </c>
      <c r="AE714" s="29" t="s">
        <v>8</v>
      </c>
      <c r="AF714" s="29" t="s">
        <v>8</v>
      </c>
      <c r="AG714" s="29" t="s">
        <v>8</v>
      </c>
      <c r="AH714" s="29" t="s">
        <v>8</v>
      </c>
      <c r="AI714" s="29" t="s">
        <v>8</v>
      </c>
      <c r="AJ714" s="29" t="s">
        <v>8</v>
      </c>
      <c r="AK714" s="29">
        <v>0</v>
      </c>
      <c r="AL714" s="29" t="s">
        <v>2000</v>
      </c>
      <c r="AM714" s="29" t="s">
        <v>11376</v>
      </c>
      <c r="AN714" s="29" t="s">
        <v>11377</v>
      </c>
      <c r="AO714" s="29" t="s">
        <v>11378</v>
      </c>
      <c r="AP714" s="29" t="s">
        <v>11379</v>
      </c>
    </row>
    <row r="715" spans="1:42" s="29" customFormat="1" x14ac:dyDescent="0.25">
      <c r="A715" s="29" t="s">
        <v>11380</v>
      </c>
      <c r="B715" s="29">
        <v>310410941179965</v>
      </c>
      <c r="C715" s="29">
        <v>8.9014103279411708E+19</v>
      </c>
      <c r="D715" s="29">
        <v>353118083625148</v>
      </c>
      <c r="E715" s="29">
        <v>6</v>
      </c>
      <c r="F715" s="29">
        <v>1728</v>
      </c>
      <c r="G715" s="29">
        <v>1728</v>
      </c>
      <c r="H715" s="29" t="s">
        <v>11381</v>
      </c>
      <c r="I715" s="29" t="s">
        <v>11382</v>
      </c>
      <c r="J715" s="29" t="s">
        <v>11383</v>
      </c>
      <c r="K715" s="29" t="s">
        <v>8</v>
      </c>
      <c r="L715" s="29" t="s">
        <v>8</v>
      </c>
      <c r="M715" s="29" t="s">
        <v>8</v>
      </c>
      <c r="N715" s="29">
        <v>7</v>
      </c>
      <c r="O715" s="29">
        <v>10</v>
      </c>
      <c r="P715" s="29">
        <v>70</v>
      </c>
      <c r="Q715" s="29">
        <v>3</v>
      </c>
      <c r="R715" s="29">
        <v>0</v>
      </c>
      <c r="S715" s="29">
        <v>0</v>
      </c>
      <c r="T715" s="29" t="s">
        <v>19507</v>
      </c>
      <c r="U715" s="29">
        <v>6</v>
      </c>
      <c r="V715" s="29">
        <v>1</v>
      </c>
      <c r="W715" s="29">
        <v>6</v>
      </c>
      <c r="X715" s="29">
        <v>3</v>
      </c>
      <c r="Y715" s="29">
        <v>0</v>
      </c>
      <c r="Z715" s="29">
        <v>0</v>
      </c>
      <c r="AA715" s="29" t="s">
        <v>19507</v>
      </c>
      <c r="AB715" s="29">
        <v>0</v>
      </c>
      <c r="AC715" s="29" t="s">
        <v>8</v>
      </c>
      <c r="AD715" s="29" t="s">
        <v>8</v>
      </c>
      <c r="AE715" s="29" t="s">
        <v>8</v>
      </c>
      <c r="AF715" s="29" t="s">
        <v>8</v>
      </c>
      <c r="AG715" s="29" t="s">
        <v>8</v>
      </c>
      <c r="AH715" s="29" t="s">
        <v>8</v>
      </c>
      <c r="AI715" s="29" t="s">
        <v>8</v>
      </c>
      <c r="AJ715" s="29" t="s">
        <v>8</v>
      </c>
      <c r="AK715" s="29">
        <v>0</v>
      </c>
      <c r="AL715" s="29" t="s">
        <v>2000</v>
      </c>
      <c r="AM715" s="29" t="s">
        <v>11384</v>
      </c>
      <c r="AN715" s="29" t="s">
        <v>11385</v>
      </c>
      <c r="AO715" s="29" t="s">
        <v>11386</v>
      </c>
      <c r="AP715" s="29" t="s">
        <v>11387</v>
      </c>
    </row>
    <row r="716" spans="1:42" s="29" customFormat="1" x14ac:dyDescent="0.25">
      <c r="A716" s="29" t="s">
        <v>11388</v>
      </c>
      <c r="B716" s="29">
        <v>310410941179965</v>
      </c>
      <c r="C716" s="29">
        <v>8.9014103279411708E+19</v>
      </c>
      <c r="D716" s="29">
        <v>353118083625148</v>
      </c>
      <c r="E716" s="29">
        <v>5</v>
      </c>
      <c r="F716" s="29">
        <v>1704</v>
      </c>
      <c r="G716" s="29">
        <v>1704</v>
      </c>
      <c r="H716" s="29" t="s">
        <v>11389</v>
      </c>
      <c r="I716" s="29" t="s">
        <v>11390</v>
      </c>
      <c r="J716" s="29" t="s">
        <v>11391</v>
      </c>
      <c r="K716" s="29" t="s">
        <v>8</v>
      </c>
      <c r="L716" s="29" t="s">
        <v>8</v>
      </c>
      <c r="M716" s="29" t="s">
        <v>8</v>
      </c>
      <c r="N716" s="29">
        <v>6</v>
      </c>
      <c r="O716" s="29">
        <v>1</v>
      </c>
      <c r="P716" s="29">
        <v>6</v>
      </c>
      <c r="Q716" s="29">
        <v>3</v>
      </c>
      <c r="R716" s="29">
        <v>49</v>
      </c>
      <c r="S716" s="29">
        <v>42</v>
      </c>
      <c r="T716" s="29" t="s">
        <v>19594</v>
      </c>
      <c r="U716" s="29">
        <v>5</v>
      </c>
      <c r="V716" s="29">
        <v>1</v>
      </c>
      <c r="W716" s="29">
        <v>5</v>
      </c>
      <c r="X716" s="29">
        <v>3</v>
      </c>
      <c r="Y716" s="29">
        <v>43</v>
      </c>
      <c r="Z716" s="29">
        <v>11</v>
      </c>
      <c r="AA716" s="29" t="s">
        <v>19999</v>
      </c>
      <c r="AB716" s="29">
        <v>1</v>
      </c>
      <c r="AC716" s="29">
        <v>4</v>
      </c>
      <c r="AD716" s="29">
        <v>1</v>
      </c>
      <c r="AE716" s="29">
        <v>4</v>
      </c>
      <c r="AF716" s="29">
        <v>3</v>
      </c>
      <c r="AG716" s="29">
        <v>10</v>
      </c>
      <c r="AH716" s="29">
        <v>1</v>
      </c>
      <c r="AI716" s="29" t="s">
        <v>19521</v>
      </c>
      <c r="AJ716" s="29" t="s">
        <v>8</v>
      </c>
      <c r="AK716" s="29">
        <v>0</v>
      </c>
      <c r="AL716" s="29" t="s">
        <v>2000</v>
      </c>
      <c r="AM716" s="29" t="s">
        <v>11392</v>
      </c>
      <c r="AN716" s="29" t="s">
        <v>11393</v>
      </c>
      <c r="AO716" s="29" t="s">
        <v>11394</v>
      </c>
      <c r="AP716" s="29" t="s">
        <v>11395</v>
      </c>
    </row>
    <row r="717" spans="1:42" s="29" customFormat="1" x14ac:dyDescent="0.25">
      <c r="A717" s="29" t="s">
        <v>11396</v>
      </c>
      <c r="B717" s="29">
        <v>310410941179965</v>
      </c>
      <c r="C717" s="29">
        <v>8.9014103279411708E+19</v>
      </c>
      <c r="D717" s="29">
        <v>353118083625148</v>
      </c>
      <c r="E717" s="29">
        <v>5</v>
      </c>
      <c r="F717" s="29">
        <v>1705</v>
      </c>
      <c r="G717" s="29">
        <v>1705</v>
      </c>
      <c r="H717" s="29" t="s">
        <v>11397</v>
      </c>
      <c r="I717" s="29" t="s">
        <v>11398</v>
      </c>
      <c r="J717" s="29" t="s">
        <v>11399</v>
      </c>
      <c r="K717" s="29" t="s">
        <v>8</v>
      </c>
      <c r="L717" s="29" t="s">
        <v>8</v>
      </c>
      <c r="M717" s="29" t="s">
        <v>8</v>
      </c>
      <c r="N717" s="29">
        <v>6</v>
      </c>
      <c r="O717" s="29">
        <v>1</v>
      </c>
      <c r="P717" s="29">
        <v>6</v>
      </c>
      <c r="Q717" s="29">
        <v>3</v>
      </c>
      <c r="R717" s="29">
        <v>49</v>
      </c>
      <c r="S717" s="29">
        <v>24</v>
      </c>
      <c r="T717" s="29" t="s">
        <v>19528</v>
      </c>
      <c r="U717" s="29">
        <v>5</v>
      </c>
      <c r="V717" s="29">
        <v>1</v>
      </c>
      <c r="W717" s="29">
        <v>5</v>
      </c>
      <c r="X717" s="29">
        <v>3</v>
      </c>
      <c r="Y717" s="29">
        <v>16</v>
      </c>
      <c r="Z717" s="29">
        <v>3</v>
      </c>
      <c r="AA717" s="29" t="s">
        <v>19687</v>
      </c>
      <c r="AB717" s="29">
        <v>1</v>
      </c>
      <c r="AC717" s="29">
        <v>4</v>
      </c>
      <c r="AD717" s="29">
        <v>1</v>
      </c>
      <c r="AE717" s="29">
        <v>4</v>
      </c>
      <c r="AF717" s="29">
        <v>3</v>
      </c>
      <c r="AG717" s="29">
        <v>1</v>
      </c>
      <c r="AH717" s="29">
        <v>0</v>
      </c>
      <c r="AI717" s="29" t="s">
        <v>19161</v>
      </c>
      <c r="AJ717" s="29" t="s">
        <v>8</v>
      </c>
      <c r="AK717" s="29">
        <v>0</v>
      </c>
      <c r="AL717" s="29" t="s">
        <v>2000</v>
      </c>
      <c r="AM717" s="29" t="s">
        <v>11400</v>
      </c>
      <c r="AN717" s="29" t="s">
        <v>11401</v>
      </c>
      <c r="AO717" s="29" t="s">
        <v>11402</v>
      </c>
      <c r="AP717" s="29" t="s">
        <v>11403</v>
      </c>
    </row>
    <row r="718" spans="1:42" s="29" customFormat="1" x14ac:dyDescent="0.25">
      <c r="A718" s="29" t="s">
        <v>11404</v>
      </c>
      <c r="B718" s="29">
        <v>310410941179965</v>
      </c>
      <c r="C718" s="29">
        <v>8.9014103279411708E+19</v>
      </c>
      <c r="D718" s="29">
        <v>353118083625148</v>
      </c>
      <c r="E718" s="29">
        <v>5</v>
      </c>
      <c r="F718" s="29">
        <v>1706</v>
      </c>
      <c r="G718" s="29">
        <v>1706</v>
      </c>
      <c r="H718" s="29" t="s">
        <v>11405</v>
      </c>
      <c r="I718" s="29" t="s">
        <v>11406</v>
      </c>
      <c r="J718" s="29" t="s">
        <v>11407</v>
      </c>
      <c r="K718" s="29" t="s">
        <v>8</v>
      </c>
      <c r="L718" s="29" t="s">
        <v>8</v>
      </c>
      <c r="M718" s="29" t="s">
        <v>8</v>
      </c>
      <c r="N718" s="29">
        <v>6</v>
      </c>
      <c r="O718" s="29">
        <v>1</v>
      </c>
      <c r="P718" s="29">
        <v>6</v>
      </c>
      <c r="Q718" s="29">
        <v>3</v>
      </c>
      <c r="R718" s="29">
        <v>49</v>
      </c>
      <c r="S718" s="29">
        <v>47</v>
      </c>
      <c r="T718" s="29" t="s">
        <v>19627</v>
      </c>
      <c r="U718" s="29">
        <v>5</v>
      </c>
      <c r="V718" s="29">
        <v>1</v>
      </c>
      <c r="W718" s="29">
        <v>5</v>
      </c>
      <c r="X718" s="29">
        <v>3</v>
      </c>
      <c r="Y718" s="29">
        <v>44</v>
      </c>
      <c r="Z718" s="29">
        <v>8</v>
      </c>
      <c r="AA718" s="29" t="s">
        <v>19777</v>
      </c>
      <c r="AB718" s="29">
        <v>1</v>
      </c>
      <c r="AC718" s="29">
        <v>4</v>
      </c>
      <c r="AD718" s="29">
        <v>1</v>
      </c>
      <c r="AE718" s="29">
        <v>4</v>
      </c>
      <c r="AF718" s="29">
        <v>3</v>
      </c>
      <c r="AG718" s="29">
        <v>9</v>
      </c>
      <c r="AH718" s="29">
        <v>1</v>
      </c>
      <c r="AI718" s="29" t="s">
        <v>19523</v>
      </c>
      <c r="AJ718" s="29" t="s">
        <v>8</v>
      </c>
      <c r="AK718" s="29">
        <v>0</v>
      </c>
      <c r="AL718" s="29" t="s">
        <v>3222</v>
      </c>
      <c r="AM718" s="29" t="s">
        <v>11408</v>
      </c>
      <c r="AN718" s="29" t="s">
        <v>11409</v>
      </c>
      <c r="AO718" s="29" t="s">
        <v>11410</v>
      </c>
      <c r="AP718" s="29" t="s">
        <v>11411</v>
      </c>
    </row>
    <row r="719" spans="1:42" s="29" customFormat="1" x14ac:dyDescent="0.25">
      <c r="A719" s="29" t="s">
        <v>11412</v>
      </c>
      <c r="B719" s="29">
        <v>310410941179965</v>
      </c>
      <c r="C719" s="29">
        <v>8.9014103279411708E+19</v>
      </c>
      <c r="D719" s="29">
        <v>353118083625148</v>
      </c>
      <c r="E719" s="29">
        <v>5</v>
      </c>
      <c r="F719" s="29">
        <v>1707</v>
      </c>
      <c r="G719" s="29">
        <v>1707</v>
      </c>
      <c r="H719" s="29" t="s">
        <v>11413</v>
      </c>
      <c r="I719" s="29" t="s">
        <v>11414</v>
      </c>
      <c r="J719" s="29" t="s">
        <v>11415</v>
      </c>
      <c r="K719" s="29" t="s">
        <v>8</v>
      </c>
      <c r="L719" s="29" t="s">
        <v>8</v>
      </c>
      <c r="M719" s="29" t="s">
        <v>8</v>
      </c>
      <c r="N719" s="29">
        <v>6</v>
      </c>
      <c r="O719" s="29">
        <v>1</v>
      </c>
      <c r="P719" s="29">
        <v>6</v>
      </c>
      <c r="Q719" s="29">
        <v>3</v>
      </c>
      <c r="R719" s="29">
        <v>49</v>
      </c>
      <c r="S719" s="29">
        <v>44</v>
      </c>
      <c r="T719" s="29" t="s">
        <v>19538</v>
      </c>
      <c r="U719" s="29">
        <v>5</v>
      </c>
      <c r="V719" s="29">
        <v>1</v>
      </c>
      <c r="W719" s="29">
        <v>5</v>
      </c>
      <c r="X719" s="29">
        <v>3</v>
      </c>
      <c r="Y719" s="29">
        <v>40</v>
      </c>
      <c r="Z719" s="29">
        <v>8</v>
      </c>
      <c r="AA719" s="29" t="s">
        <v>19697</v>
      </c>
      <c r="AB719" s="29">
        <v>1</v>
      </c>
      <c r="AC719" s="29">
        <v>4</v>
      </c>
      <c r="AD719" s="29">
        <v>1</v>
      </c>
      <c r="AE719" s="29">
        <v>4</v>
      </c>
      <c r="AF719" s="29">
        <v>3</v>
      </c>
      <c r="AG719" s="29">
        <v>26</v>
      </c>
      <c r="AH719" s="29">
        <v>2</v>
      </c>
      <c r="AI719" s="29" t="s">
        <v>20000</v>
      </c>
      <c r="AJ719" s="29" t="s">
        <v>8</v>
      </c>
      <c r="AK719" s="29">
        <v>0</v>
      </c>
      <c r="AL719" s="29" t="s">
        <v>2000</v>
      </c>
      <c r="AM719" s="29" t="s">
        <v>11416</v>
      </c>
      <c r="AN719" s="29" t="s">
        <v>11417</v>
      </c>
      <c r="AO719" s="29" t="s">
        <v>11418</v>
      </c>
      <c r="AP719" s="29" t="s">
        <v>11419</v>
      </c>
    </row>
    <row r="720" spans="1:42" s="29" customFormat="1" x14ac:dyDescent="0.25">
      <c r="A720" s="29" t="s">
        <v>11420</v>
      </c>
      <c r="B720" s="29">
        <v>310410941179965</v>
      </c>
      <c r="C720" s="29">
        <v>8.9014103279411708E+19</v>
      </c>
      <c r="D720" s="29">
        <v>353118083625148</v>
      </c>
      <c r="E720" s="29">
        <v>5</v>
      </c>
      <c r="F720" s="29">
        <v>1708</v>
      </c>
      <c r="G720" s="29">
        <v>1708</v>
      </c>
      <c r="H720" s="29" t="s">
        <v>11421</v>
      </c>
      <c r="I720" s="29" t="s">
        <v>11422</v>
      </c>
      <c r="J720" s="29" t="s">
        <v>11423</v>
      </c>
      <c r="K720" s="29" t="s">
        <v>8</v>
      </c>
      <c r="L720" s="29" t="s">
        <v>8</v>
      </c>
      <c r="M720" s="29" t="s">
        <v>8</v>
      </c>
      <c r="N720" s="29">
        <v>6</v>
      </c>
      <c r="O720" s="29">
        <v>1</v>
      </c>
      <c r="P720" s="29">
        <v>6</v>
      </c>
      <c r="Q720" s="29">
        <v>3</v>
      </c>
      <c r="R720" s="29">
        <v>48</v>
      </c>
      <c r="S720" s="29">
        <v>15</v>
      </c>
      <c r="T720" s="29" t="s">
        <v>19747</v>
      </c>
      <c r="U720" s="29">
        <v>5</v>
      </c>
      <c r="V720" s="29">
        <v>1</v>
      </c>
      <c r="W720" s="29">
        <v>5</v>
      </c>
      <c r="X720" s="29">
        <v>3</v>
      </c>
      <c r="Y720" s="29">
        <v>33</v>
      </c>
      <c r="Z720" s="29">
        <v>3</v>
      </c>
      <c r="AA720" s="29" t="s">
        <v>19741</v>
      </c>
      <c r="AB720" s="29">
        <v>1</v>
      </c>
      <c r="AC720" s="29">
        <v>4</v>
      </c>
      <c r="AD720" s="29">
        <v>1</v>
      </c>
      <c r="AE720" s="29">
        <v>4</v>
      </c>
      <c r="AF720" s="29">
        <v>3</v>
      </c>
      <c r="AG720" s="29">
        <v>5</v>
      </c>
      <c r="AH720" s="29">
        <v>1</v>
      </c>
      <c r="AI720" s="29" t="s">
        <v>19515</v>
      </c>
      <c r="AJ720" s="29" t="s">
        <v>8</v>
      </c>
      <c r="AK720" s="29">
        <v>0</v>
      </c>
      <c r="AL720" s="29" t="s">
        <v>2000</v>
      </c>
      <c r="AM720" s="29" t="s">
        <v>11424</v>
      </c>
      <c r="AN720" s="29" t="s">
        <v>11425</v>
      </c>
      <c r="AO720" s="29" t="s">
        <v>11426</v>
      </c>
      <c r="AP720" s="29" t="s">
        <v>11427</v>
      </c>
    </row>
    <row r="721" spans="1:42" s="29" customFormat="1" x14ac:dyDescent="0.25">
      <c r="A721" s="29" t="s">
        <v>11428</v>
      </c>
      <c r="B721" s="29">
        <v>310410941179965</v>
      </c>
      <c r="C721" s="29">
        <v>8.9014103279411708E+19</v>
      </c>
      <c r="D721" s="29">
        <v>353118083625148</v>
      </c>
      <c r="E721" s="29">
        <v>5</v>
      </c>
      <c r="F721" s="29">
        <v>1709</v>
      </c>
      <c r="G721" s="29">
        <v>1709</v>
      </c>
      <c r="H721" s="29" t="s">
        <v>11429</v>
      </c>
      <c r="I721" s="29" t="s">
        <v>11430</v>
      </c>
      <c r="J721" s="29" t="s">
        <v>11431</v>
      </c>
      <c r="K721" s="29" t="s">
        <v>8</v>
      </c>
      <c r="L721" s="29" t="s">
        <v>8</v>
      </c>
      <c r="M721" s="29" t="s">
        <v>8</v>
      </c>
      <c r="N721" s="29">
        <v>6</v>
      </c>
      <c r="O721" s="29">
        <v>1</v>
      </c>
      <c r="P721" s="29">
        <v>6</v>
      </c>
      <c r="Q721" s="29">
        <v>3</v>
      </c>
      <c r="R721" s="29">
        <v>49</v>
      </c>
      <c r="S721" s="29">
        <v>10</v>
      </c>
      <c r="T721" s="29" t="s">
        <v>19763</v>
      </c>
      <c r="U721" s="29">
        <v>5</v>
      </c>
      <c r="V721" s="29">
        <v>1</v>
      </c>
      <c r="W721" s="29">
        <v>5</v>
      </c>
      <c r="X721" s="29">
        <v>3</v>
      </c>
      <c r="Y721" s="29">
        <v>11</v>
      </c>
      <c r="Z721" s="29">
        <v>0</v>
      </c>
      <c r="AA721" s="29" t="s">
        <v>19551</v>
      </c>
      <c r="AB721" s="29">
        <v>1</v>
      </c>
      <c r="AC721" s="29">
        <v>4</v>
      </c>
      <c r="AD721" s="29">
        <v>1</v>
      </c>
      <c r="AE721" s="29">
        <v>4</v>
      </c>
      <c r="AF721" s="29">
        <v>3</v>
      </c>
      <c r="AG721" s="29">
        <v>1</v>
      </c>
      <c r="AH721" s="29">
        <v>0</v>
      </c>
      <c r="AI721" s="29" t="s">
        <v>19161</v>
      </c>
      <c r="AJ721" s="29" t="s">
        <v>8</v>
      </c>
      <c r="AK721" s="29">
        <v>0</v>
      </c>
      <c r="AL721" s="29" t="s">
        <v>2000</v>
      </c>
      <c r="AM721" s="29" t="s">
        <v>11432</v>
      </c>
      <c r="AN721" s="29" t="s">
        <v>11433</v>
      </c>
      <c r="AO721" s="29" t="s">
        <v>11434</v>
      </c>
      <c r="AP721" s="29" t="s">
        <v>11435</v>
      </c>
    </row>
    <row r="722" spans="1:42" s="29" customFormat="1" x14ac:dyDescent="0.25">
      <c r="A722" s="29" t="s">
        <v>11436</v>
      </c>
      <c r="B722" s="29">
        <v>310410941179965</v>
      </c>
      <c r="C722" s="29">
        <v>8.9014103279411708E+19</v>
      </c>
      <c r="D722" s="29">
        <v>353118083625148</v>
      </c>
      <c r="E722" s="29">
        <v>5</v>
      </c>
      <c r="F722" s="29">
        <v>1710</v>
      </c>
      <c r="G722" s="29">
        <v>1710</v>
      </c>
      <c r="H722" s="29" t="s">
        <v>11437</v>
      </c>
      <c r="I722" s="29" t="s">
        <v>11438</v>
      </c>
      <c r="J722" s="29" t="s">
        <v>11439</v>
      </c>
      <c r="K722" s="29" t="s">
        <v>8</v>
      </c>
      <c r="L722" s="29" t="s">
        <v>8</v>
      </c>
      <c r="M722" s="29" t="s">
        <v>8</v>
      </c>
      <c r="N722" s="29">
        <v>6</v>
      </c>
      <c r="O722" s="29">
        <v>1</v>
      </c>
      <c r="P722" s="29">
        <v>6</v>
      </c>
      <c r="Q722" s="29">
        <v>1</v>
      </c>
      <c r="R722" s="29" t="s">
        <v>8</v>
      </c>
      <c r="S722" s="29" t="s">
        <v>8</v>
      </c>
      <c r="T722" s="29" t="s">
        <v>8</v>
      </c>
      <c r="U722" s="29">
        <v>5</v>
      </c>
      <c r="V722" s="29">
        <v>1</v>
      </c>
      <c r="W722" s="29">
        <v>5</v>
      </c>
      <c r="X722" s="29">
        <v>3</v>
      </c>
      <c r="Y722" s="29">
        <v>48</v>
      </c>
      <c r="Z722" s="29">
        <v>20</v>
      </c>
      <c r="AA722" s="29" t="s">
        <v>19759</v>
      </c>
      <c r="AB722" s="29">
        <v>1</v>
      </c>
      <c r="AC722" s="29">
        <v>4</v>
      </c>
      <c r="AD722" s="29">
        <v>1</v>
      </c>
      <c r="AE722" s="29">
        <v>4</v>
      </c>
      <c r="AF722" s="29">
        <v>3</v>
      </c>
      <c r="AG722" s="29">
        <v>14</v>
      </c>
      <c r="AH722" s="29">
        <v>1</v>
      </c>
      <c r="AI722" s="29" t="s">
        <v>19700</v>
      </c>
      <c r="AJ722" s="29" t="s">
        <v>8</v>
      </c>
      <c r="AK722" s="29">
        <v>0</v>
      </c>
      <c r="AL722" s="29" t="s">
        <v>3222</v>
      </c>
      <c r="AM722" s="29" t="s">
        <v>11440</v>
      </c>
      <c r="AN722" s="29" t="s">
        <v>11441</v>
      </c>
      <c r="AO722" s="29" t="s">
        <v>11442</v>
      </c>
      <c r="AP722" s="29" t="s">
        <v>11443</v>
      </c>
    </row>
    <row r="723" spans="1:42" s="29" customFormat="1" x14ac:dyDescent="0.25">
      <c r="A723" s="29" t="s">
        <v>11444</v>
      </c>
      <c r="B723" s="29">
        <v>310410941179965</v>
      </c>
      <c r="C723" s="29">
        <v>8.9014103279411708E+19</v>
      </c>
      <c r="D723" s="29">
        <v>353118083625148</v>
      </c>
      <c r="E723" s="29">
        <v>5</v>
      </c>
      <c r="F723" s="29">
        <v>1711</v>
      </c>
      <c r="G723" s="29">
        <v>1711</v>
      </c>
      <c r="H723" s="29" t="s">
        <v>11445</v>
      </c>
      <c r="I723" s="29" t="s">
        <v>11446</v>
      </c>
      <c r="J723" s="29" t="s">
        <v>11447</v>
      </c>
      <c r="K723" s="29" t="s">
        <v>8</v>
      </c>
      <c r="L723" s="29" t="s">
        <v>8</v>
      </c>
      <c r="M723" s="29" t="s">
        <v>8</v>
      </c>
      <c r="N723" s="29">
        <v>6</v>
      </c>
      <c r="O723" s="29">
        <v>1</v>
      </c>
      <c r="P723" s="29">
        <v>6</v>
      </c>
      <c r="Q723" s="29">
        <v>3</v>
      </c>
      <c r="R723" s="29">
        <v>49</v>
      </c>
      <c r="S723" s="29">
        <v>36</v>
      </c>
      <c r="T723" s="29" t="s">
        <v>19601</v>
      </c>
      <c r="U723" s="29">
        <v>5</v>
      </c>
      <c r="V723" s="29">
        <v>1</v>
      </c>
      <c r="W723" s="29">
        <v>5</v>
      </c>
      <c r="X723" s="29">
        <v>3</v>
      </c>
      <c r="Y723" s="29">
        <v>36</v>
      </c>
      <c r="Z723" s="29">
        <v>9</v>
      </c>
      <c r="AA723" s="29" t="s">
        <v>19851</v>
      </c>
      <c r="AB723" s="29">
        <v>1</v>
      </c>
      <c r="AC723" s="29">
        <v>4</v>
      </c>
      <c r="AD723" s="29">
        <v>1</v>
      </c>
      <c r="AE723" s="29">
        <v>4</v>
      </c>
      <c r="AF723" s="29">
        <v>3</v>
      </c>
      <c r="AG723" s="29">
        <v>12</v>
      </c>
      <c r="AH723" s="29">
        <v>0</v>
      </c>
      <c r="AI723" s="29" t="s">
        <v>19614</v>
      </c>
      <c r="AJ723" s="29" t="s">
        <v>8</v>
      </c>
      <c r="AK723" s="29">
        <v>0</v>
      </c>
      <c r="AL723" s="29" t="s">
        <v>3222</v>
      </c>
      <c r="AM723" s="29" t="s">
        <v>11448</v>
      </c>
      <c r="AN723" s="29" t="s">
        <v>11449</v>
      </c>
      <c r="AO723" s="29" t="s">
        <v>11450</v>
      </c>
      <c r="AP723" s="29" t="s">
        <v>11451</v>
      </c>
    </row>
    <row r="724" spans="1:42" s="29" customFormat="1" x14ac:dyDescent="0.25">
      <c r="A724" s="29" t="s">
        <v>11452</v>
      </c>
      <c r="B724" s="29">
        <v>310410941179965</v>
      </c>
      <c r="C724" s="29">
        <v>8.9014103279411708E+19</v>
      </c>
      <c r="D724" s="29">
        <v>353118083625148</v>
      </c>
      <c r="E724" s="29">
        <v>5</v>
      </c>
      <c r="F724" s="29">
        <v>1712</v>
      </c>
      <c r="G724" s="29">
        <v>1712</v>
      </c>
      <c r="H724" s="29" t="s">
        <v>11453</v>
      </c>
      <c r="I724" s="29" t="s">
        <v>11454</v>
      </c>
      <c r="J724" s="29" t="s">
        <v>11455</v>
      </c>
      <c r="K724" s="29" t="s">
        <v>8</v>
      </c>
      <c r="L724" s="29" t="s">
        <v>8</v>
      </c>
      <c r="M724" s="29" t="s">
        <v>8</v>
      </c>
      <c r="N724" s="29">
        <v>6</v>
      </c>
      <c r="O724" s="29">
        <v>1</v>
      </c>
      <c r="P724" s="29">
        <v>6</v>
      </c>
      <c r="Q724" s="29">
        <v>3</v>
      </c>
      <c r="R724" s="29">
        <v>49</v>
      </c>
      <c r="S724" s="29">
        <v>40</v>
      </c>
      <c r="T724" s="29" t="s">
        <v>19623</v>
      </c>
      <c r="U724" s="29">
        <v>5</v>
      </c>
      <c r="V724" s="29">
        <v>1</v>
      </c>
      <c r="W724" s="29">
        <v>5</v>
      </c>
      <c r="X724" s="29">
        <v>3</v>
      </c>
      <c r="Y724" s="29">
        <v>43</v>
      </c>
      <c r="Z724" s="29">
        <v>4</v>
      </c>
      <c r="AA724" s="29" t="s">
        <v>20001</v>
      </c>
      <c r="AB724" s="29">
        <v>1</v>
      </c>
      <c r="AC724" s="29">
        <v>4</v>
      </c>
      <c r="AD724" s="29">
        <v>1</v>
      </c>
      <c r="AE724" s="29">
        <v>4</v>
      </c>
      <c r="AF724" s="29">
        <v>3</v>
      </c>
      <c r="AG724" s="29">
        <v>7</v>
      </c>
      <c r="AH724" s="29">
        <v>0</v>
      </c>
      <c r="AI724" s="29" t="s">
        <v>19547</v>
      </c>
      <c r="AJ724" s="29" t="s">
        <v>8</v>
      </c>
      <c r="AK724" s="29">
        <v>0</v>
      </c>
      <c r="AL724" s="29" t="s">
        <v>2009</v>
      </c>
      <c r="AM724" s="29" t="s">
        <v>11456</v>
      </c>
      <c r="AN724" s="29" t="s">
        <v>11457</v>
      </c>
      <c r="AO724" s="29" t="s">
        <v>11458</v>
      </c>
      <c r="AP724" s="29" t="s">
        <v>11459</v>
      </c>
    </row>
    <row r="725" spans="1:42" s="29" customFormat="1" x14ac:dyDescent="0.25">
      <c r="A725" s="29" t="s">
        <v>11460</v>
      </c>
      <c r="B725" s="29">
        <v>310410941179965</v>
      </c>
      <c r="C725" s="29">
        <v>8.9014103279411708E+19</v>
      </c>
      <c r="D725" s="29">
        <v>353118083625148</v>
      </c>
      <c r="E725" s="29">
        <v>5</v>
      </c>
      <c r="F725" s="29">
        <v>1713</v>
      </c>
      <c r="G725" s="29">
        <v>1713</v>
      </c>
      <c r="H725" s="29" t="s">
        <v>11461</v>
      </c>
      <c r="I725" s="29" t="s">
        <v>11462</v>
      </c>
      <c r="J725" s="29" t="s">
        <v>11463</v>
      </c>
      <c r="K725" s="29" t="s">
        <v>8</v>
      </c>
      <c r="L725" s="29" t="s">
        <v>8</v>
      </c>
      <c r="M725" s="29" t="s">
        <v>8</v>
      </c>
      <c r="N725" s="29">
        <v>6</v>
      </c>
      <c r="O725" s="29">
        <v>1</v>
      </c>
      <c r="P725" s="29">
        <v>6</v>
      </c>
      <c r="Q725" s="29">
        <v>3</v>
      </c>
      <c r="R725" s="29">
        <v>49</v>
      </c>
      <c r="S725" s="29">
        <v>28</v>
      </c>
      <c r="T725" s="29" t="s">
        <v>19576</v>
      </c>
      <c r="U725" s="29">
        <v>5</v>
      </c>
      <c r="V725" s="29">
        <v>1</v>
      </c>
      <c r="W725" s="29">
        <v>5</v>
      </c>
      <c r="X725" s="29">
        <v>3</v>
      </c>
      <c r="Y725" s="29">
        <v>27</v>
      </c>
      <c r="Z725" s="29">
        <v>3</v>
      </c>
      <c r="AA725" s="29" t="s">
        <v>19653</v>
      </c>
      <c r="AB725" s="29">
        <v>1</v>
      </c>
      <c r="AC725" s="29">
        <v>4</v>
      </c>
      <c r="AD725" s="29">
        <v>1</v>
      </c>
      <c r="AE725" s="29">
        <v>4</v>
      </c>
      <c r="AF725" s="29">
        <v>3</v>
      </c>
      <c r="AG725" s="29">
        <v>5</v>
      </c>
      <c r="AH725" s="29">
        <v>0</v>
      </c>
      <c r="AI725" s="29" t="s">
        <v>19511</v>
      </c>
      <c r="AJ725" s="29" t="s">
        <v>8</v>
      </c>
      <c r="AK725" s="29">
        <v>0</v>
      </c>
      <c r="AL725" s="29" t="s">
        <v>2009</v>
      </c>
      <c r="AM725" s="29" t="s">
        <v>11464</v>
      </c>
      <c r="AN725" s="29" t="s">
        <v>11465</v>
      </c>
      <c r="AO725" s="29" t="s">
        <v>11466</v>
      </c>
      <c r="AP725" s="29" t="s">
        <v>11467</v>
      </c>
    </row>
    <row r="726" spans="1:42" s="29" customFormat="1" x14ac:dyDescent="0.25">
      <c r="A726" s="29" t="s">
        <v>12059</v>
      </c>
      <c r="B726" s="29">
        <v>310410941179965</v>
      </c>
      <c r="C726" s="29">
        <v>8.9014103279411708E+19</v>
      </c>
      <c r="D726" s="29">
        <v>353118083625148</v>
      </c>
      <c r="E726" s="29">
        <v>5</v>
      </c>
      <c r="F726" s="29">
        <v>1731</v>
      </c>
      <c r="G726" s="29">
        <v>1731</v>
      </c>
      <c r="H726" s="29" t="s">
        <v>12060</v>
      </c>
      <c r="I726" s="29" t="s">
        <v>12061</v>
      </c>
      <c r="J726" s="29" t="s">
        <v>12062</v>
      </c>
      <c r="K726" s="29" t="s">
        <v>8</v>
      </c>
      <c r="L726" s="29" t="s">
        <v>8</v>
      </c>
      <c r="M726" s="29" t="s">
        <v>8</v>
      </c>
      <c r="N726" s="29">
        <v>6</v>
      </c>
      <c r="O726" s="29">
        <v>1</v>
      </c>
      <c r="P726" s="29">
        <v>6</v>
      </c>
      <c r="Q726" s="29">
        <v>3</v>
      </c>
      <c r="R726" s="29">
        <v>49</v>
      </c>
      <c r="S726" s="29">
        <v>25</v>
      </c>
      <c r="T726" s="29" t="s">
        <v>19669</v>
      </c>
      <c r="U726" s="29">
        <v>5</v>
      </c>
      <c r="V726" s="29">
        <v>1</v>
      </c>
      <c r="W726" s="29">
        <v>5</v>
      </c>
      <c r="X726" s="29">
        <v>3</v>
      </c>
      <c r="Y726" s="29">
        <v>18</v>
      </c>
      <c r="Z726" s="29">
        <v>0</v>
      </c>
      <c r="AA726" s="29" t="s">
        <v>19872</v>
      </c>
      <c r="AB726" s="29">
        <v>1</v>
      </c>
      <c r="AC726" s="29">
        <v>4</v>
      </c>
      <c r="AD726" s="29">
        <v>1</v>
      </c>
      <c r="AE726" s="29">
        <v>4</v>
      </c>
      <c r="AF726" s="29">
        <v>3</v>
      </c>
      <c r="AG726" s="29">
        <v>3</v>
      </c>
      <c r="AH726" s="29">
        <v>0</v>
      </c>
      <c r="AI726" s="29" t="s">
        <v>19529</v>
      </c>
      <c r="AJ726" s="29" t="s">
        <v>8</v>
      </c>
      <c r="AK726" s="29">
        <v>0</v>
      </c>
      <c r="AL726" s="29" t="s">
        <v>2000</v>
      </c>
      <c r="AM726" s="29" t="s">
        <v>12063</v>
      </c>
      <c r="AN726" s="29" t="s">
        <v>12064</v>
      </c>
      <c r="AO726" s="29" t="s">
        <v>12065</v>
      </c>
      <c r="AP726" s="29" t="s">
        <v>12066</v>
      </c>
    </row>
    <row r="727" spans="1:42" s="29" customFormat="1" x14ac:dyDescent="0.25">
      <c r="A727" s="29" t="s">
        <v>12067</v>
      </c>
      <c r="B727" s="29">
        <v>310410941179965</v>
      </c>
      <c r="C727" s="29">
        <v>8.9014103279411708E+19</v>
      </c>
      <c r="D727" s="29">
        <v>353118083625148</v>
      </c>
      <c r="E727" s="29">
        <v>5</v>
      </c>
      <c r="F727" s="29">
        <v>1732</v>
      </c>
      <c r="G727" s="29">
        <v>1732</v>
      </c>
      <c r="H727" s="29" t="s">
        <v>12068</v>
      </c>
      <c r="I727" s="29" t="s">
        <v>12069</v>
      </c>
      <c r="J727" s="29" t="s">
        <v>12070</v>
      </c>
      <c r="K727" s="29" t="s">
        <v>8</v>
      </c>
      <c r="L727" s="29" t="s">
        <v>8</v>
      </c>
      <c r="M727" s="29" t="s">
        <v>8</v>
      </c>
      <c r="N727" s="29">
        <v>6</v>
      </c>
      <c r="O727" s="29">
        <v>1</v>
      </c>
      <c r="P727" s="29">
        <v>6</v>
      </c>
      <c r="Q727" s="29">
        <v>3</v>
      </c>
      <c r="R727" s="29">
        <v>47</v>
      </c>
      <c r="S727" s="29">
        <v>20</v>
      </c>
      <c r="T727" s="29" t="s">
        <v>20002</v>
      </c>
      <c r="U727" s="29">
        <v>5</v>
      </c>
      <c r="V727" s="29">
        <v>1</v>
      </c>
      <c r="W727" s="29">
        <v>5</v>
      </c>
      <c r="X727" s="29">
        <v>3</v>
      </c>
      <c r="Y727" s="29">
        <v>25</v>
      </c>
      <c r="Z727" s="29">
        <v>2</v>
      </c>
      <c r="AA727" s="29" t="s">
        <v>19860</v>
      </c>
      <c r="AB727" s="29">
        <v>1</v>
      </c>
      <c r="AC727" s="29">
        <v>4</v>
      </c>
      <c r="AD727" s="29">
        <v>1</v>
      </c>
      <c r="AE727" s="29">
        <v>4</v>
      </c>
      <c r="AF727" s="29">
        <v>3</v>
      </c>
      <c r="AG727" s="29">
        <v>2</v>
      </c>
      <c r="AH727" s="29">
        <v>1</v>
      </c>
      <c r="AI727" s="29" t="s">
        <v>19626</v>
      </c>
      <c r="AJ727" s="29" t="s">
        <v>8</v>
      </c>
      <c r="AK727" s="29">
        <v>0</v>
      </c>
      <c r="AL727" s="29" t="s">
        <v>2000</v>
      </c>
      <c r="AM727" s="29" t="s">
        <v>12071</v>
      </c>
      <c r="AN727" s="29" t="s">
        <v>12072</v>
      </c>
      <c r="AO727" s="29" t="s">
        <v>12073</v>
      </c>
      <c r="AP727" s="29" t="s">
        <v>12074</v>
      </c>
    </row>
    <row r="728" spans="1:42" s="29" customFormat="1" x14ac:dyDescent="0.25">
      <c r="A728" s="29" t="s">
        <v>12075</v>
      </c>
      <c r="B728" s="29">
        <v>310410941179965</v>
      </c>
      <c r="C728" s="29">
        <v>8.9014103279411708E+19</v>
      </c>
      <c r="D728" s="29">
        <v>353118083625148</v>
      </c>
      <c r="E728" s="29">
        <v>5</v>
      </c>
      <c r="F728" s="29">
        <v>1733</v>
      </c>
      <c r="G728" s="29">
        <v>1733</v>
      </c>
      <c r="H728" s="29" t="s">
        <v>12076</v>
      </c>
      <c r="I728" s="29" t="s">
        <v>12077</v>
      </c>
      <c r="J728" s="29" t="s">
        <v>12078</v>
      </c>
      <c r="K728" s="29" t="s">
        <v>8</v>
      </c>
      <c r="L728" s="29" t="s">
        <v>8</v>
      </c>
      <c r="M728" s="29" t="s">
        <v>8</v>
      </c>
      <c r="N728" s="29">
        <v>6</v>
      </c>
      <c r="O728" s="29">
        <v>1</v>
      </c>
      <c r="P728" s="29">
        <v>6</v>
      </c>
      <c r="Q728" s="29">
        <v>3</v>
      </c>
      <c r="R728" s="29">
        <v>38</v>
      </c>
      <c r="S728" s="29">
        <v>17</v>
      </c>
      <c r="T728" s="29" t="s">
        <v>20003</v>
      </c>
      <c r="U728" s="29">
        <v>5</v>
      </c>
      <c r="V728" s="29">
        <v>1</v>
      </c>
      <c r="W728" s="29">
        <v>5</v>
      </c>
      <c r="X728" s="29">
        <v>3</v>
      </c>
      <c r="Y728" s="29">
        <v>2</v>
      </c>
      <c r="Z728" s="29">
        <v>0</v>
      </c>
      <c r="AA728" s="29" t="s">
        <v>19527</v>
      </c>
      <c r="AB728" s="29">
        <v>1</v>
      </c>
      <c r="AC728" s="29">
        <v>4</v>
      </c>
      <c r="AD728" s="29">
        <v>1</v>
      </c>
      <c r="AE728" s="29">
        <v>4</v>
      </c>
      <c r="AF728" s="29">
        <v>3</v>
      </c>
      <c r="AG728" s="29">
        <v>1</v>
      </c>
      <c r="AH728" s="29">
        <v>0</v>
      </c>
      <c r="AI728" s="29" t="s">
        <v>19161</v>
      </c>
      <c r="AJ728" s="29" t="s">
        <v>8</v>
      </c>
      <c r="AK728" s="29">
        <v>0</v>
      </c>
      <c r="AL728" s="29" t="s">
        <v>2000</v>
      </c>
      <c r="AM728" s="29" t="s">
        <v>12079</v>
      </c>
      <c r="AN728" s="29" t="s">
        <v>12080</v>
      </c>
      <c r="AO728" s="29" t="s">
        <v>12081</v>
      </c>
      <c r="AP728" s="29" t="s">
        <v>12082</v>
      </c>
    </row>
    <row r="729" spans="1:42" s="29" customFormat="1" x14ac:dyDescent="0.25">
      <c r="A729" s="29" t="s">
        <v>12083</v>
      </c>
      <c r="B729" s="29">
        <v>310410941179965</v>
      </c>
      <c r="C729" s="29">
        <v>8.9014103279411708E+19</v>
      </c>
      <c r="D729" s="29">
        <v>353118083625148</v>
      </c>
      <c r="E729" s="29">
        <v>5</v>
      </c>
      <c r="F729" s="29">
        <v>1734</v>
      </c>
      <c r="G729" s="29">
        <v>1734</v>
      </c>
      <c r="H729" s="29" t="s">
        <v>12084</v>
      </c>
      <c r="I729" s="29" t="s">
        <v>12085</v>
      </c>
      <c r="J729" s="29" t="s">
        <v>12086</v>
      </c>
      <c r="K729" s="29" t="s">
        <v>8</v>
      </c>
      <c r="L729" s="29" t="s">
        <v>8</v>
      </c>
      <c r="M729" s="29" t="s">
        <v>8</v>
      </c>
      <c r="N729" s="29">
        <v>6</v>
      </c>
      <c r="O729" s="29">
        <v>1</v>
      </c>
      <c r="P729" s="29">
        <v>6</v>
      </c>
      <c r="Q729" s="29">
        <v>3</v>
      </c>
      <c r="R729" s="29">
        <v>49</v>
      </c>
      <c r="S729" s="29">
        <v>22</v>
      </c>
      <c r="T729" s="29" t="s">
        <v>19758</v>
      </c>
      <c r="U729" s="29">
        <v>5</v>
      </c>
      <c r="V729" s="29">
        <v>1</v>
      </c>
      <c r="W729" s="29">
        <v>5</v>
      </c>
      <c r="X729" s="29">
        <v>3</v>
      </c>
      <c r="Y729" s="29">
        <v>32</v>
      </c>
      <c r="Z729" s="29">
        <v>6</v>
      </c>
      <c r="AA729" s="29" t="s">
        <v>19514</v>
      </c>
      <c r="AB729" s="29">
        <v>1</v>
      </c>
      <c r="AC729" s="29">
        <v>4</v>
      </c>
      <c r="AD729" s="29">
        <v>1</v>
      </c>
      <c r="AE729" s="29">
        <v>4</v>
      </c>
      <c r="AF729" s="29">
        <v>3</v>
      </c>
      <c r="AG729" s="29">
        <v>2</v>
      </c>
      <c r="AH729" s="29">
        <v>1</v>
      </c>
      <c r="AI729" s="29" t="s">
        <v>19626</v>
      </c>
      <c r="AJ729" s="29" t="s">
        <v>8</v>
      </c>
      <c r="AK729" s="29">
        <v>0</v>
      </c>
      <c r="AL729" s="29" t="s">
        <v>2000</v>
      </c>
      <c r="AM729" s="29" t="s">
        <v>12087</v>
      </c>
      <c r="AN729" s="29" t="s">
        <v>12088</v>
      </c>
      <c r="AO729" s="29" t="s">
        <v>12089</v>
      </c>
      <c r="AP729" s="29" t="s">
        <v>12090</v>
      </c>
    </row>
    <row r="730" spans="1:42" s="29" customFormat="1" x14ac:dyDescent="0.25">
      <c r="A730" s="29" t="s">
        <v>12091</v>
      </c>
      <c r="B730" s="29">
        <v>310410941179965</v>
      </c>
      <c r="C730" s="29">
        <v>8.9014103279411708E+19</v>
      </c>
      <c r="D730" s="29">
        <v>353118083625148</v>
      </c>
      <c r="E730" s="29">
        <v>5</v>
      </c>
      <c r="F730" s="29">
        <v>1735</v>
      </c>
      <c r="G730" s="29">
        <v>1735</v>
      </c>
      <c r="H730" s="29" t="s">
        <v>12092</v>
      </c>
      <c r="I730" s="29" t="s">
        <v>12093</v>
      </c>
      <c r="J730" s="29" t="s">
        <v>12094</v>
      </c>
      <c r="K730" s="29" t="s">
        <v>8</v>
      </c>
      <c r="L730" s="29" t="s">
        <v>8</v>
      </c>
      <c r="M730" s="29" t="s">
        <v>8</v>
      </c>
      <c r="N730" s="29">
        <v>6</v>
      </c>
      <c r="O730" s="29">
        <v>1</v>
      </c>
      <c r="P730" s="29">
        <v>6</v>
      </c>
      <c r="Q730" s="29">
        <v>3</v>
      </c>
      <c r="R730" s="29">
        <v>49</v>
      </c>
      <c r="S730" s="29">
        <v>28</v>
      </c>
      <c r="T730" s="29" t="s">
        <v>19576</v>
      </c>
      <c r="U730" s="29">
        <v>5</v>
      </c>
      <c r="V730" s="29">
        <v>1</v>
      </c>
      <c r="W730" s="29">
        <v>5</v>
      </c>
      <c r="X730" s="29">
        <v>3</v>
      </c>
      <c r="Y730" s="29">
        <v>35</v>
      </c>
      <c r="Z730" s="29">
        <v>4</v>
      </c>
      <c r="AA730" s="29" t="s">
        <v>19563</v>
      </c>
      <c r="AB730" s="29">
        <v>1</v>
      </c>
      <c r="AC730" s="29">
        <v>4</v>
      </c>
      <c r="AD730" s="29">
        <v>1</v>
      </c>
      <c r="AE730" s="29">
        <v>4</v>
      </c>
      <c r="AF730" s="29">
        <v>3</v>
      </c>
      <c r="AG730" s="29">
        <v>6</v>
      </c>
      <c r="AH730" s="29">
        <v>1</v>
      </c>
      <c r="AI730" s="29" t="s">
        <v>19519</v>
      </c>
      <c r="AJ730" s="29" t="s">
        <v>8</v>
      </c>
      <c r="AK730" s="29">
        <v>0</v>
      </c>
      <c r="AL730" s="29" t="s">
        <v>2000</v>
      </c>
      <c r="AM730" s="29" t="s">
        <v>12095</v>
      </c>
      <c r="AN730" s="29" t="s">
        <v>12096</v>
      </c>
      <c r="AO730" s="29" t="s">
        <v>12097</v>
      </c>
      <c r="AP730" s="29" t="s">
        <v>12098</v>
      </c>
    </row>
    <row r="731" spans="1:42" s="29" customFormat="1" x14ac:dyDescent="0.25">
      <c r="A731" s="29" t="s">
        <v>12099</v>
      </c>
      <c r="B731" s="29">
        <v>310410941179965</v>
      </c>
      <c r="C731" s="29">
        <v>8.9014103279411708E+19</v>
      </c>
      <c r="D731" s="29">
        <v>353118083625148</v>
      </c>
      <c r="E731" s="29">
        <v>5</v>
      </c>
      <c r="F731" s="29">
        <v>1736</v>
      </c>
      <c r="G731" s="29">
        <v>1736</v>
      </c>
      <c r="H731" s="29" t="s">
        <v>12100</v>
      </c>
      <c r="I731" s="29" t="s">
        <v>12101</v>
      </c>
      <c r="J731" s="29" t="s">
        <v>12102</v>
      </c>
      <c r="K731" s="29" t="s">
        <v>8</v>
      </c>
      <c r="L731" s="29" t="s">
        <v>8</v>
      </c>
      <c r="M731" s="29" t="s">
        <v>8</v>
      </c>
      <c r="N731" s="29">
        <v>6</v>
      </c>
      <c r="O731" s="29">
        <v>1</v>
      </c>
      <c r="P731" s="29">
        <v>6</v>
      </c>
      <c r="Q731" s="29">
        <v>3</v>
      </c>
      <c r="R731" s="29">
        <v>48</v>
      </c>
      <c r="S731" s="29">
        <v>34</v>
      </c>
      <c r="T731" s="29" t="s">
        <v>20004</v>
      </c>
      <c r="U731" s="29">
        <v>5</v>
      </c>
      <c r="V731" s="29">
        <v>1</v>
      </c>
      <c r="W731" s="29">
        <v>5</v>
      </c>
      <c r="X731" s="29">
        <v>3</v>
      </c>
      <c r="Y731" s="29">
        <v>14</v>
      </c>
      <c r="Z731" s="29">
        <v>2</v>
      </c>
      <c r="AA731" s="29" t="s">
        <v>19662</v>
      </c>
      <c r="AB731" s="29">
        <v>1</v>
      </c>
      <c r="AC731" s="29">
        <v>4</v>
      </c>
      <c r="AD731" s="29">
        <v>1</v>
      </c>
      <c r="AE731" s="29">
        <v>4</v>
      </c>
      <c r="AF731" s="29">
        <v>3</v>
      </c>
      <c r="AG731" s="29">
        <v>2</v>
      </c>
      <c r="AH731" s="29">
        <v>0</v>
      </c>
      <c r="AI731" s="29" t="s">
        <v>19527</v>
      </c>
      <c r="AJ731" s="29" t="s">
        <v>8</v>
      </c>
      <c r="AK731" s="29">
        <v>0</v>
      </c>
      <c r="AL731" s="29" t="s">
        <v>2000</v>
      </c>
      <c r="AM731" s="29" t="s">
        <v>12103</v>
      </c>
      <c r="AN731" s="29" t="s">
        <v>12104</v>
      </c>
      <c r="AO731" s="29" t="s">
        <v>12105</v>
      </c>
      <c r="AP731" s="29" t="s">
        <v>12106</v>
      </c>
    </row>
    <row r="732" spans="1:42" s="29" customFormat="1" x14ac:dyDescent="0.25">
      <c r="A732" s="29" t="s">
        <v>12107</v>
      </c>
      <c r="B732" s="29">
        <v>310410941179965</v>
      </c>
      <c r="C732" s="29">
        <v>8.9014103279411708E+19</v>
      </c>
      <c r="D732" s="29">
        <v>353118083625148</v>
      </c>
      <c r="E732" s="29">
        <v>5</v>
      </c>
      <c r="F732" s="29">
        <v>1737</v>
      </c>
      <c r="G732" s="29">
        <v>1737</v>
      </c>
      <c r="H732" s="29" t="s">
        <v>12108</v>
      </c>
      <c r="I732" s="29" t="s">
        <v>12109</v>
      </c>
      <c r="J732" s="29" t="s">
        <v>12110</v>
      </c>
      <c r="K732" s="29" t="s">
        <v>8</v>
      </c>
      <c r="L732" s="29" t="s">
        <v>8</v>
      </c>
      <c r="M732" s="29" t="s">
        <v>8</v>
      </c>
      <c r="N732" s="29">
        <v>6</v>
      </c>
      <c r="O732" s="29">
        <v>1</v>
      </c>
      <c r="P732" s="29">
        <v>6</v>
      </c>
      <c r="Q732" s="29">
        <v>3</v>
      </c>
      <c r="R732" s="29">
        <v>49</v>
      </c>
      <c r="S732" s="29">
        <v>43</v>
      </c>
      <c r="T732" s="29" t="s">
        <v>19592</v>
      </c>
      <c r="U732" s="29">
        <v>5</v>
      </c>
      <c r="V732" s="29">
        <v>1</v>
      </c>
      <c r="W732" s="29">
        <v>5</v>
      </c>
      <c r="X732" s="29">
        <v>3</v>
      </c>
      <c r="Y732" s="29">
        <v>45</v>
      </c>
      <c r="Z732" s="29">
        <v>25</v>
      </c>
      <c r="AA732" s="29" t="s">
        <v>20005</v>
      </c>
      <c r="AB732" s="29">
        <v>1</v>
      </c>
      <c r="AC732" s="29">
        <v>4</v>
      </c>
      <c r="AD732" s="29">
        <v>1</v>
      </c>
      <c r="AE732" s="29">
        <v>4</v>
      </c>
      <c r="AF732" s="29">
        <v>3</v>
      </c>
      <c r="AG732" s="29">
        <v>16</v>
      </c>
      <c r="AH732" s="29">
        <v>4</v>
      </c>
      <c r="AI732" s="29" t="s">
        <v>19752</v>
      </c>
      <c r="AJ732" s="29" t="s">
        <v>8</v>
      </c>
      <c r="AK732" s="29">
        <v>0</v>
      </c>
      <c r="AL732" s="29" t="s">
        <v>2000</v>
      </c>
      <c r="AM732" s="29" t="s">
        <v>12111</v>
      </c>
      <c r="AN732" s="29" t="s">
        <v>12112</v>
      </c>
      <c r="AO732" s="29" t="s">
        <v>12113</v>
      </c>
      <c r="AP732" s="29" t="s">
        <v>12114</v>
      </c>
    </row>
    <row r="733" spans="1:42" s="29" customFormat="1" x14ac:dyDescent="0.25">
      <c r="A733" s="29" t="s">
        <v>12115</v>
      </c>
      <c r="B733" s="29">
        <v>310410941179965</v>
      </c>
      <c r="C733" s="29">
        <v>8.9014103279411708E+19</v>
      </c>
      <c r="D733" s="29">
        <v>353118083625148</v>
      </c>
      <c r="E733" s="29">
        <v>5</v>
      </c>
      <c r="F733" s="29">
        <v>1738</v>
      </c>
      <c r="G733" s="29">
        <v>1738</v>
      </c>
      <c r="H733" s="29" t="s">
        <v>12116</v>
      </c>
      <c r="I733" s="29" t="s">
        <v>12117</v>
      </c>
      <c r="J733" s="29" t="s">
        <v>12118</v>
      </c>
      <c r="K733" s="29" t="s">
        <v>8</v>
      </c>
      <c r="L733" s="29" t="s">
        <v>8</v>
      </c>
      <c r="M733" s="29" t="s">
        <v>8</v>
      </c>
      <c r="N733" s="29">
        <v>6</v>
      </c>
      <c r="O733" s="29">
        <v>1</v>
      </c>
      <c r="P733" s="29">
        <v>6</v>
      </c>
      <c r="Q733" s="29">
        <v>3</v>
      </c>
      <c r="R733" s="29">
        <v>49</v>
      </c>
      <c r="S733" s="29">
        <v>38</v>
      </c>
      <c r="T733" s="29" t="s">
        <v>19682</v>
      </c>
      <c r="U733" s="29">
        <v>5</v>
      </c>
      <c r="V733" s="29">
        <v>1</v>
      </c>
      <c r="W733" s="29">
        <v>5</v>
      </c>
      <c r="X733" s="29">
        <v>3</v>
      </c>
      <c r="Y733" s="29">
        <v>46</v>
      </c>
      <c r="Z733" s="29">
        <v>3</v>
      </c>
      <c r="AA733" s="29" t="s">
        <v>20006</v>
      </c>
      <c r="AB733" s="29">
        <v>1</v>
      </c>
      <c r="AC733" s="29">
        <v>4</v>
      </c>
      <c r="AD733" s="29">
        <v>1</v>
      </c>
      <c r="AE733" s="29">
        <v>4</v>
      </c>
      <c r="AF733" s="29">
        <v>3</v>
      </c>
      <c r="AG733" s="29">
        <v>6</v>
      </c>
      <c r="AH733" s="29">
        <v>0</v>
      </c>
      <c r="AI733" s="29" t="s">
        <v>19515</v>
      </c>
      <c r="AJ733" s="29" t="s">
        <v>8</v>
      </c>
      <c r="AK733" s="29">
        <v>0</v>
      </c>
      <c r="AL733" s="29" t="s">
        <v>2000</v>
      </c>
      <c r="AM733" s="29" t="s">
        <v>12119</v>
      </c>
      <c r="AN733" s="29" t="s">
        <v>12120</v>
      </c>
      <c r="AO733" s="29" t="s">
        <v>12121</v>
      </c>
      <c r="AP733" s="29" t="s">
        <v>12122</v>
      </c>
    </row>
    <row r="734" spans="1:42" s="29" customFormat="1" x14ac:dyDescent="0.25">
      <c r="A734" s="29" t="s">
        <v>12123</v>
      </c>
      <c r="B734" s="29">
        <v>310410941179965</v>
      </c>
      <c r="C734" s="29">
        <v>8.9014103279411708E+19</v>
      </c>
      <c r="D734" s="29">
        <v>353118083625148</v>
      </c>
      <c r="E734" s="29">
        <v>5</v>
      </c>
      <c r="F734" s="29">
        <v>1739</v>
      </c>
      <c r="G734" s="29">
        <v>1739</v>
      </c>
      <c r="H734" s="29" t="s">
        <v>12124</v>
      </c>
      <c r="I734" s="29" t="s">
        <v>12125</v>
      </c>
      <c r="J734" s="29" t="s">
        <v>12126</v>
      </c>
      <c r="K734" s="29" t="s">
        <v>8</v>
      </c>
      <c r="L734" s="29" t="s">
        <v>8</v>
      </c>
      <c r="M734" s="29" t="s">
        <v>8</v>
      </c>
      <c r="N734" s="29">
        <v>6</v>
      </c>
      <c r="O734" s="29">
        <v>1</v>
      </c>
      <c r="P734" s="29">
        <v>6</v>
      </c>
      <c r="Q734" s="29">
        <v>3</v>
      </c>
      <c r="R734" s="29">
        <v>49</v>
      </c>
      <c r="S734" s="29">
        <v>35</v>
      </c>
      <c r="T734" s="29" t="s">
        <v>19601</v>
      </c>
      <c r="U734" s="29">
        <v>5</v>
      </c>
      <c r="V734" s="29">
        <v>1</v>
      </c>
      <c r="W734" s="29">
        <v>5</v>
      </c>
      <c r="X734" s="29">
        <v>3</v>
      </c>
      <c r="Y734" s="29">
        <v>19</v>
      </c>
      <c r="Z734" s="29">
        <v>0</v>
      </c>
      <c r="AA734" s="29" t="s">
        <v>20007</v>
      </c>
      <c r="AB734" s="29">
        <v>1</v>
      </c>
      <c r="AC734" s="29">
        <v>4</v>
      </c>
      <c r="AD734" s="29">
        <v>1</v>
      </c>
      <c r="AE734" s="29">
        <v>4</v>
      </c>
      <c r="AF734" s="29">
        <v>3</v>
      </c>
      <c r="AG734" s="29">
        <v>1</v>
      </c>
      <c r="AH734" s="29">
        <v>0</v>
      </c>
      <c r="AI734" s="29" t="s">
        <v>19161</v>
      </c>
      <c r="AJ734" s="29" t="s">
        <v>8</v>
      </c>
      <c r="AK734" s="29">
        <v>0</v>
      </c>
      <c r="AL734" s="29" t="s">
        <v>2000</v>
      </c>
      <c r="AM734" s="29" t="s">
        <v>12127</v>
      </c>
      <c r="AN734" s="29" t="s">
        <v>12128</v>
      </c>
      <c r="AO734" s="29" t="s">
        <v>12129</v>
      </c>
      <c r="AP734" s="29" t="s">
        <v>12130</v>
      </c>
    </row>
    <row r="735" spans="1:42" s="29" customFormat="1" x14ac:dyDescent="0.25">
      <c r="A735" s="29" t="s">
        <v>12131</v>
      </c>
      <c r="B735" s="29">
        <v>310410941179965</v>
      </c>
      <c r="C735" s="29">
        <v>8.9014103279411708E+19</v>
      </c>
      <c r="D735" s="29">
        <v>353118083625148</v>
      </c>
      <c r="E735" s="29">
        <v>5</v>
      </c>
      <c r="F735" s="29">
        <v>1740</v>
      </c>
      <c r="G735" s="29">
        <v>1740</v>
      </c>
      <c r="H735" s="29" t="s">
        <v>12132</v>
      </c>
      <c r="I735" s="29" t="s">
        <v>12133</v>
      </c>
      <c r="J735" s="29" t="s">
        <v>12134</v>
      </c>
      <c r="K735" s="29" t="s">
        <v>8</v>
      </c>
      <c r="L735" s="29" t="s">
        <v>8</v>
      </c>
      <c r="M735" s="29" t="s">
        <v>8</v>
      </c>
      <c r="N735" s="29">
        <v>6</v>
      </c>
      <c r="O735" s="29">
        <v>1</v>
      </c>
      <c r="P735" s="29">
        <v>6</v>
      </c>
      <c r="Q735" s="29">
        <v>3</v>
      </c>
      <c r="R735" s="29">
        <v>48</v>
      </c>
      <c r="S735" s="29">
        <v>32</v>
      </c>
      <c r="T735" s="29" t="s">
        <v>20008</v>
      </c>
      <c r="U735" s="29">
        <v>5</v>
      </c>
      <c r="V735" s="29">
        <v>1</v>
      </c>
      <c r="W735" s="29">
        <v>5</v>
      </c>
      <c r="X735" s="29">
        <v>3</v>
      </c>
      <c r="Y735" s="29">
        <v>13</v>
      </c>
      <c r="Z735" s="29">
        <v>3</v>
      </c>
      <c r="AA735" s="29" t="s">
        <v>19532</v>
      </c>
      <c r="AB735" s="29">
        <v>1</v>
      </c>
      <c r="AC735" s="29">
        <v>4</v>
      </c>
      <c r="AD735" s="29">
        <v>1</v>
      </c>
      <c r="AE735" s="29">
        <v>4</v>
      </c>
      <c r="AF735" s="29">
        <v>3</v>
      </c>
      <c r="AG735" s="29">
        <v>6</v>
      </c>
      <c r="AH735" s="29">
        <v>0</v>
      </c>
      <c r="AI735" s="29" t="s">
        <v>19515</v>
      </c>
      <c r="AJ735" s="29" t="s">
        <v>8</v>
      </c>
      <c r="AK735" s="29">
        <v>0</v>
      </c>
      <c r="AL735" s="29" t="s">
        <v>2000</v>
      </c>
      <c r="AM735" s="29" t="s">
        <v>12135</v>
      </c>
      <c r="AN735" s="29" t="s">
        <v>12136</v>
      </c>
      <c r="AO735" s="29" t="s">
        <v>12137</v>
      </c>
      <c r="AP735" s="29" t="s">
        <v>12138</v>
      </c>
    </row>
    <row r="736" spans="1:42" s="29" customFormat="1" x14ac:dyDescent="0.25">
      <c r="A736" s="29" t="s">
        <v>12139</v>
      </c>
      <c r="B736" s="29">
        <v>310410941179965</v>
      </c>
      <c r="C736" s="29">
        <v>8.9014103279411708E+19</v>
      </c>
      <c r="D736" s="29">
        <v>353118083625148</v>
      </c>
      <c r="E736" s="29">
        <v>6</v>
      </c>
      <c r="F736" s="29">
        <v>1746</v>
      </c>
      <c r="G736" s="29">
        <v>1746</v>
      </c>
      <c r="H736" s="29" t="s">
        <v>12140</v>
      </c>
      <c r="I736" s="29" t="s">
        <v>12141</v>
      </c>
      <c r="J736" s="29" t="s">
        <v>12142</v>
      </c>
      <c r="K736" s="29" t="s">
        <v>8</v>
      </c>
      <c r="L736" s="29" t="s">
        <v>8</v>
      </c>
      <c r="M736" s="29" t="s">
        <v>8</v>
      </c>
      <c r="N736" s="29">
        <v>7</v>
      </c>
      <c r="O736" s="29">
        <v>10</v>
      </c>
      <c r="P736" s="29">
        <v>70</v>
      </c>
      <c r="Q736" s="29">
        <v>3</v>
      </c>
      <c r="R736" s="29">
        <v>0</v>
      </c>
      <c r="S736" s="29">
        <v>0</v>
      </c>
      <c r="T736" s="29" t="s">
        <v>19507</v>
      </c>
      <c r="U736" s="29">
        <v>6</v>
      </c>
      <c r="V736" s="29">
        <v>1</v>
      </c>
      <c r="W736" s="29">
        <v>6</v>
      </c>
      <c r="X736" s="29">
        <v>3</v>
      </c>
      <c r="Y736" s="29">
        <v>0</v>
      </c>
      <c r="Z736" s="29">
        <v>0</v>
      </c>
      <c r="AA736" s="29" t="s">
        <v>19507</v>
      </c>
      <c r="AB736" s="29">
        <v>0</v>
      </c>
      <c r="AC736" s="29" t="s">
        <v>8</v>
      </c>
      <c r="AD736" s="29" t="s">
        <v>8</v>
      </c>
      <c r="AE736" s="29" t="s">
        <v>8</v>
      </c>
      <c r="AF736" s="29" t="s">
        <v>8</v>
      </c>
      <c r="AG736" s="29" t="s">
        <v>8</v>
      </c>
      <c r="AH736" s="29" t="s">
        <v>8</v>
      </c>
      <c r="AI736" s="29" t="s">
        <v>8</v>
      </c>
      <c r="AJ736" s="29" t="s">
        <v>8</v>
      </c>
      <c r="AK736" s="29">
        <v>0</v>
      </c>
      <c r="AL736" s="29" t="s">
        <v>2000</v>
      </c>
      <c r="AM736" s="29" t="s">
        <v>12143</v>
      </c>
      <c r="AN736" s="29" t="s">
        <v>12144</v>
      </c>
      <c r="AO736" s="29" t="s">
        <v>12145</v>
      </c>
      <c r="AP736" s="29" t="s">
        <v>12146</v>
      </c>
    </row>
    <row r="737" spans="1:42" s="29" customFormat="1" x14ac:dyDescent="0.25">
      <c r="A737" s="29" t="s">
        <v>12147</v>
      </c>
      <c r="B737" s="29">
        <v>310410941179965</v>
      </c>
      <c r="C737" s="29">
        <v>8.9014103279411708E+19</v>
      </c>
      <c r="D737" s="29">
        <v>353118083625148</v>
      </c>
      <c r="E737" s="29">
        <v>6</v>
      </c>
      <c r="F737" s="29">
        <v>1748</v>
      </c>
      <c r="G737" s="29">
        <v>1748</v>
      </c>
      <c r="H737" s="29" t="s">
        <v>12148</v>
      </c>
      <c r="I737" s="29" t="s">
        <v>12149</v>
      </c>
      <c r="J737" s="29" t="s">
        <v>12150</v>
      </c>
      <c r="K737" s="29" t="s">
        <v>8</v>
      </c>
      <c r="L737" s="29" t="s">
        <v>8</v>
      </c>
      <c r="M737" s="29" t="s">
        <v>8</v>
      </c>
      <c r="N737" s="29">
        <v>7</v>
      </c>
      <c r="O737" s="29">
        <v>10</v>
      </c>
      <c r="P737" s="29">
        <v>70</v>
      </c>
      <c r="Q737" s="29">
        <v>3</v>
      </c>
      <c r="R737" s="29">
        <v>0</v>
      </c>
      <c r="S737" s="29">
        <v>0</v>
      </c>
      <c r="T737" s="29" t="s">
        <v>19507</v>
      </c>
      <c r="U737" s="29">
        <v>6</v>
      </c>
      <c r="V737" s="29">
        <v>1</v>
      </c>
      <c r="W737" s="29">
        <v>6</v>
      </c>
      <c r="X737" s="29">
        <v>3</v>
      </c>
      <c r="Y737" s="29">
        <v>0</v>
      </c>
      <c r="Z737" s="29">
        <v>0</v>
      </c>
      <c r="AA737" s="29" t="s">
        <v>19507</v>
      </c>
      <c r="AB737" s="29">
        <v>0</v>
      </c>
      <c r="AC737" s="29" t="s">
        <v>8</v>
      </c>
      <c r="AD737" s="29" t="s">
        <v>8</v>
      </c>
      <c r="AE737" s="29" t="s">
        <v>8</v>
      </c>
      <c r="AF737" s="29" t="s">
        <v>8</v>
      </c>
      <c r="AG737" s="29" t="s">
        <v>8</v>
      </c>
      <c r="AH737" s="29" t="s">
        <v>8</v>
      </c>
      <c r="AI737" s="29" t="s">
        <v>8</v>
      </c>
      <c r="AJ737" s="29" t="s">
        <v>8</v>
      </c>
      <c r="AK737" s="29">
        <v>0</v>
      </c>
      <c r="AL737" s="29" t="s">
        <v>2000</v>
      </c>
      <c r="AM737" s="29" t="s">
        <v>12151</v>
      </c>
      <c r="AN737" s="29" t="s">
        <v>12152</v>
      </c>
      <c r="AO737" s="29" t="s">
        <v>12153</v>
      </c>
      <c r="AP737" s="29" t="s">
        <v>12154</v>
      </c>
    </row>
    <row r="738" spans="1:42" s="29" customFormat="1" x14ac:dyDescent="0.25">
      <c r="A738" s="29" t="s">
        <v>12155</v>
      </c>
      <c r="B738" s="29">
        <v>310410941179965</v>
      </c>
      <c r="C738" s="29">
        <v>8.9014103279411708E+19</v>
      </c>
      <c r="D738" s="29">
        <v>353118083625148</v>
      </c>
      <c r="E738" s="29">
        <v>6</v>
      </c>
      <c r="F738" s="29">
        <v>1747</v>
      </c>
      <c r="G738" s="29">
        <v>1747</v>
      </c>
      <c r="H738" s="29" t="s">
        <v>12156</v>
      </c>
      <c r="I738" s="29" t="s">
        <v>12157</v>
      </c>
      <c r="J738" s="29" t="s">
        <v>12158</v>
      </c>
      <c r="K738" s="29" t="s">
        <v>8</v>
      </c>
      <c r="L738" s="29" t="s">
        <v>8</v>
      </c>
      <c r="M738" s="29" t="s">
        <v>8</v>
      </c>
      <c r="N738" s="29">
        <v>7</v>
      </c>
      <c r="O738" s="29">
        <v>10</v>
      </c>
      <c r="P738" s="29">
        <v>70</v>
      </c>
      <c r="Q738" s="29">
        <v>3</v>
      </c>
      <c r="R738" s="29">
        <v>0</v>
      </c>
      <c r="S738" s="29">
        <v>0</v>
      </c>
      <c r="T738" s="29" t="s">
        <v>19507</v>
      </c>
      <c r="U738" s="29">
        <v>6</v>
      </c>
      <c r="V738" s="29">
        <v>1</v>
      </c>
      <c r="W738" s="29">
        <v>6</v>
      </c>
      <c r="X738" s="29">
        <v>3</v>
      </c>
      <c r="Y738" s="29">
        <v>0</v>
      </c>
      <c r="Z738" s="29">
        <v>0</v>
      </c>
      <c r="AA738" s="29" t="s">
        <v>19507</v>
      </c>
      <c r="AB738" s="29">
        <v>0</v>
      </c>
      <c r="AC738" s="29" t="s">
        <v>8</v>
      </c>
      <c r="AD738" s="29" t="s">
        <v>8</v>
      </c>
      <c r="AE738" s="29" t="s">
        <v>8</v>
      </c>
      <c r="AF738" s="29" t="s">
        <v>8</v>
      </c>
      <c r="AG738" s="29" t="s">
        <v>8</v>
      </c>
      <c r="AH738" s="29" t="s">
        <v>8</v>
      </c>
      <c r="AI738" s="29" t="s">
        <v>8</v>
      </c>
      <c r="AJ738" s="29" t="s">
        <v>8</v>
      </c>
      <c r="AK738" s="29">
        <v>0</v>
      </c>
      <c r="AL738" s="29" t="s">
        <v>2000</v>
      </c>
      <c r="AM738" s="29" t="s">
        <v>12159</v>
      </c>
      <c r="AN738" s="29" t="s">
        <v>12160</v>
      </c>
      <c r="AO738" s="29" t="s">
        <v>12161</v>
      </c>
      <c r="AP738" s="29" t="s">
        <v>12162</v>
      </c>
    </row>
    <row r="739" spans="1:42" s="29" customFormat="1" x14ac:dyDescent="0.25">
      <c r="A739" s="29" t="s">
        <v>12685</v>
      </c>
      <c r="B739" s="29">
        <v>310410941179965</v>
      </c>
      <c r="C739" s="29">
        <v>8.9014103279411708E+19</v>
      </c>
      <c r="D739" s="29">
        <v>353118083625148</v>
      </c>
      <c r="E739" s="29">
        <v>8</v>
      </c>
      <c r="F739" s="29">
        <v>1741</v>
      </c>
      <c r="G739" s="29">
        <v>1741</v>
      </c>
      <c r="H739" s="29" t="s">
        <v>12686</v>
      </c>
      <c r="I739" s="29" t="s">
        <v>12687</v>
      </c>
      <c r="J739" s="29" t="s">
        <v>12688</v>
      </c>
      <c r="K739" s="29" t="s">
        <v>8</v>
      </c>
      <c r="L739" s="29" t="s">
        <v>8</v>
      </c>
      <c r="M739" s="29" t="s">
        <v>8</v>
      </c>
      <c r="N739" s="29">
        <v>7</v>
      </c>
      <c r="O739" s="29">
        <v>100</v>
      </c>
      <c r="P739" s="29">
        <v>700</v>
      </c>
      <c r="Q739" s="29">
        <v>3</v>
      </c>
      <c r="R739" s="29">
        <v>0</v>
      </c>
      <c r="S739" s="29">
        <v>0</v>
      </c>
      <c r="T739" s="29" t="s">
        <v>19507</v>
      </c>
      <c r="U739" s="29">
        <v>7</v>
      </c>
      <c r="V739" s="29">
        <v>10</v>
      </c>
      <c r="W739" s="29">
        <v>70</v>
      </c>
      <c r="X739" s="29">
        <v>3</v>
      </c>
      <c r="Y739" s="29">
        <v>0</v>
      </c>
      <c r="Z739" s="29">
        <v>0</v>
      </c>
      <c r="AA739" s="29" t="s">
        <v>19507</v>
      </c>
      <c r="AB739" s="29">
        <v>0</v>
      </c>
      <c r="AC739" s="29" t="s">
        <v>8</v>
      </c>
      <c r="AD739" s="29" t="s">
        <v>8</v>
      </c>
      <c r="AE739" s="29" t="s">
        <v>8</v>
      </c>
      <c r="AF739" s="29" t="s">
        <v>8</v>
      </c>
      <c r="AG739" s="29" t="s">
        <v>8</v>
      </c>
      <c r="AH739" s="29" t="s">
        <v>8</v>
      </c>
      <c r="AI739" s="29" t="s">
        <v>8</v>
      </c>
      <c r="AJ739" s="29" t="s">
        <v>8</v>
      </c>
      <c r="AK739" s="29">
        <v>0</v>
      </c>
      <c r="AL739" s="29" t="s">
        <v>2000</v>
      </c>
      <c r="AM739" s="29" t="s">
        <v>12689</v>
      </c>
      <c r="AN739" s="29" t="s">
        <v>12690</v>
      </c>
      <c r="AO739" s="29" t="s">
        <v>12691</v>
      </c>
      <c r="AP739" s="29" t="s">
        <v>12692</v>
      </c>
    </row>
    <row r="740" spans="1:42" s="29" customFormat="1" x14ac:dyDescent="0.25">
      <c r="A740" s="29" t="s">
        <v>12693</v>
      </c>
      <c r="B740" s="29">
        <v>310410941179965</v>
      </c>
      <c r="C740" s="29">
        <v>8.9014103279411708E+19</v>
      </c>
      <c r="D740" s="29">
        <v>353118083625148</v>
      </c>
      <c r="E740" s="29">
        <v>8</v>
      </c>
      <c r="F740" s="29">
        <v>1743</v>
      </c>
      <c r="G740" s="29">
        <v>1743</v>
      </c>
      <c r="H740" s="29" t="s">
        <v>12694</v>
      </c>
      <c r="I740" s="29" t="s">
        <v>12695</v>
      </c>
      <c r="J740" s="29" t="s">
        <v>12696</v>
      </c>
      <c r="K740" s="29" t="s">
        <v>8</v>
      </c>
      <c r="L740" s="29" t="s">
        <v>8</v>
      </c>
      <c r="M740" s="29" t="s">
        <v>8</v>
      </c>
      <c r="N740" s="29">
        <v>7</v>
      </c>
      <c r="O740" s="29">
        <v>100</v>
      </c>
      <c r="P740" s="29">
        <v>700</v>
      </c>
      <c r="Q740" s="29">
        <v>3</v>
      </c>
      <c r="R740" s="29">
        <v>38</v>
      </c>
      <c r="S740" s="29">
        <v>2</v>
      </c>
      <c r="T740" s="29" t="s">
        <v>19983</v>
      </c>
      <c r="U740" s="29">
        <v>7</v>
      </c>
      <c r="V740" s="29">
        <v>10</v>
      </c>
      <c r="W740" s="29">
        <v>70</v>
      </c>
      <c r="X740" s="29">
        <v>3</v>
      </c>
      <c r="Y740" s="29">
        <v>8</v>
      </c>
      <c r="Z740" s="29">
        <v>0</v>
      </c>
      <c r="AA740" s="29" t="s">
        <v>19570</v>
      </c>
      <c r="AB740" s="29">
        <v>0</v>
      </c>
      <c r="AC740" s="29" t="s">
        <v>8</v>
      </c>
      <c r="AD740" s="29" t="s">
        <v>8</v>
      </c>
      <c r="AE740" s="29" t="s">
        <v>8</v>
      </c>
      <c r="AF740" s="29" t="s">
        <v>8</v>
      </c>
      <c r="AG740" s="29" t="s">
        <v>8</v>
      </c>
      <c r="AH740" s="29" t="s">
        <v>8</v>
      </c>
      <c r="AI740" s="29" t="s">
        <v>8</v>
      </c>
      <c r="AJ740" s="29" t="s">
        <v>8</v>
      </c>
      <c r="AK740" s="29">
        <v>0</v>
      </c>
      <c r="AL740" s="29" t="s">
        <v>2000</v>
      </c>
      <c r="AM740" s="29" t="s">
        <v>12697</v>
      </c>
      <c r="AN740" s="29" t="s">
        <v>12698</v>
      </c>
      <c r="AO740" s="29" t="s">
        <v>12699</v>
      </c>
      <c r="AP740" s="29" t="s">
        <v>12700</v>
      </c>
    </row>
    <row r="741" spans="1:42" s="29" customFormat="1" x14ac:dyDescent="0.25">
      <c r="A741" s="29" t="s">
        <v>12701</v>
      </c>
      <c r="B741" s="29">
        <v>310410941179965</v>
      </c>
      <c r="C741" s="29">
        <v>8.9014103279411708E+19</v>
      </c>
      <c r="D741" s="29">
        <v>353118083625148</v>
      </c>
      <c r="E741" s="29">
        <v>8</v>
      </c>
      <c r="F741" s="29">
        <v>1742</v>
      </c>
      <c r="G741" s="29">
        <v>1742</v>
      </c>
      <c r="H741" s="29" t="s">
        <v>12702</v>
      </c>
      <c r="I741" s="29" t="s">
        <v>12703</v>
      </c>
      <c r="J741" s="29" t="s">
        <v>12704</v>
      </c>
      <c r="K741" s="29" t="s">
        <v>8</v>
      </c>
      <c r="L741" s="29" t="s">
        <v>8</v>
      </c>
      <c r="M741" s="29" t="s">
        <v>8</v>
      </c>
      <c r="N741" s="29">
        <v>7</v>
      </c>
      <c r="O741" s="29">
        <v>100</v>
      </c>
      <c r="P741" s="29">
        <v>700</v>
      </c>
      <c r="Q741" s="29">
        <v>3</v>
      </c>
      <c r="R741" s="29">
        <v>36</v>
      </c>
      <c r="S741" s="29">
        <v>4</v>
      </c>
      <c r="T741" s="29" t="s">
        <v>20009</v>
      </c>
      <c r="U741" s="29">
        <v>7</v>
      </c>
      <c r="V741" s="29">
        <v>10</v>
      </c>
      <c r="W741" s="29">
        <v>70</v>
      </c>
      <c r="X741" s="29">
        <v>3</v>
      </c>
      <c r="Y741" s="29">
        <v>5</v>
      </c>
      <c r="Z741" s="29">
        <v>0</v>
      </c>
      <c r="AA741" s="29" t="s">
        <v>19511</v>
      </c>
      <c r="AB741" s="29">
        <v>0</v>
      </c>
      <c r="AC741" s="29" t="s">
        <v>8</v>
      </c>
      <c r="AD741" s="29" t="s">
        <v>8</v>
      </c>
      <c r="AE741" s="29" t="s">
        <v>8</v>
      </c>
      <c r="AF741" s="29" t="s">
        <v>8</v>
      </c>
      <c r="AG741" s="29" t="s">
        <v>8</v>
      </c>
      <c r="AH741" s="29" t="s">
        <v>8</v>
      </c>
      <c r="AI741" s="29" t="s">
        <v>8</v>
      </c>
      <c r="AJ741" s="29" t="s">
        <v>8</v>
      </c>
      <c r="AK741" s="29">
        <v>0</v>
      </c>
      <c r="AL741" s="29" t="s">
        <v>2000</v>
      </c>
      <c r="AM741" s="29" t="s">
        <v>12705</v>
      </c>
      <c r="AN741" s="29" t="s">
        <v>12706</v>
      </c>
      <c r="AO741" s="29" t="s">
        <v>12707</v>
      </c>
      <c r="AP741" s="29" t="s">
        <v>12700</v>
      </c>
    </row>
    <row r="742" spans="1:42" s="29" customFormat="1" x14ac:dyDescent="0.25">
      <c r="A742" s="29" t="s">
        <v>12708</v>
      </c>
      <c r="B742" s="29">
        <v>310410941179965</v>
      </c>
      <c r="C742" s="29">
        <v>8.9014103279411708E+19</v>
      </c>
      <c r="D742" s="29">
        <v>353118083625148</v>
      </c>
      <c r="E742" s="29">
        <v>1</v>
      </c>
      <c r="F742" s="29">
        <v>1763</v>
      </c>
      <c r="G742" s="29">
        <v>1763</v>
      </c>
      <c r="H742" s="29" t="s">
        <v>12709</v>
      </c>
      <c r="I742" s="29" t="s">
        <v>12710</v>
      </c>
      <c r="J742" s="29" t="s">
        <v>12711</v>
      </c>
      <c r="K742" s="29" t="s">
        <v>8</v>
      </c>
      <c r="L742" s="29" t="s">
        <v>8</v>
      </c>
      <c r="M742" s="29" t="s">
        <v>8</v>
      </c>
      <c r="N742" s="29">
        <v>4</v>
      </c>
      <c r="O742" s="29">
        <v>1</v>
      </c>
      <c r="P742" s="29">
        <v>4</v>
      </c>
      <c r="Q742" s="29">
        <v>3</v>
      </c>
      <c r="R742" s="29">
        <v>48</v>
      </c>
      <c r="S742" s="29">
        <v>21</v>
      </c>
      <c r="T742" s="29" t="s">
        <v>19530</v>
      </c>
      <c r="U742" s="29">
        <v>3</v>
      </c>
      <c r="V742" s="29">
        <v>1</v>
      </c>
      <c r="W742" s="29">
        <v>3</v>
      </c>
      <c r="X742" s="29">
        <v>3</v>
      </c>
      <c r="Y742" s="29">
        <v>33</v>
      </c>
      <c r="Z742" s="29">
        <v>5</v>
      </c>
      <c r="AA742" s="29" t="s">
        <v>19604</v>
      </c>
      <c r="AB742" s="29">
        <v>0</v>
      </c>
      <c r="AC742" s="29" t="s">
        <v>8</v>
      </c>
      <c r="AD742" s="29" t="s">
        <v>8</v>
      </c>
      <c r="AE742" s="29" t="s">
        <v>8</v>
      </c>
      <c r="AF742" s="29" t="s">
        <v>8</v>
      </c>
      <c r="AG742" s="29" t="s">
        <v>8</v>
      </c>
      <c r="AH742" s="29" t="s">
        <v>8</v>
      </c>
      <c r="AI742" s="29" t="s">
        <v>8</v>
      </c>
      <c r="AJ742" s="29" t="s">
        <v>8</v>
      </c>
      <c r="AK742" s="29">
        <v>0</v>
      </c>
      <c r="AL742" s="29" t="s">
        <v>2000</v>
      </c>
      <c r="AM742" s="29" t="s">
        <v>12712</v>
      </c>
      <c r="AN742" s="29" t="s">
        <v>12713</v>
      </c>
      <c r="AO742" s="29" t="s">
        <v>12714</v>
      </c>
      <c r="AP742" s="29" t="s">
        <v>12715</v>
      </c>
    </row>
    <row r="743" spans="1:42" s="29" customFormat="1" x14ac:dyDescent="0.25">
      <c r="A743" s="29" t="s">
        <v>12716</v>
      </c>
      <c r="B743" s="29">
        <v>310410941179965</v>
      </c>
      <c r="C743" s="29">
        <v>8.9014103279411708E+19</v>
      </c>
      <c r="D743" s="29">
        <v>353118083625148</v>
      </c>
      <c r="E743" s="29">
        <v>1</v>
      </c>
      <c r="F743" s="29">
        <v>1764</v>
      </c>
      <c r="G743" s="29">
        <v>1764</v>
      </c>
      <c r="H743" s="29" t="s">
        <v>12717</v>
      </c>
      <c r="I743" s="29" t="s">
        <v>12718</v>
      </c>
      <c r="J743" s="29" t="s">
        <v>12719</v>
      </c>
      <c r="K743" s="29" t="s">
        <v>8</v>
      </c>
      <c r="L743" s="29" t="s">
        <v>8</v>
      </c>
      <c r="M743" s="29" t="s">
        <v>8</v>
      </c>
      <c r="N743" s="29">
        <v>4</v>
      </c>
      <c r="O743" s="29">
        <v>1</v>
      </c>
      <c r="P743" s="29">
        <v>4</v>
      </c>
      <c r="Q743" s="29">
        <v>3</v>
      </c>
      <c r="R743" s="29">
        <v>16</v>
      </c>
      <c r="S743" s="29">
        <v>6</v>
      </c>
      <c r="T743" s="29" t="s">
        <v>19585</v>
      </c>
      <c r="U743" s="29">
        <v>3</v>
      </c>
      <c r="V743" s="29">
        <v>1</v>
      </c>
      <c r="W743" s="29">
        <v>3</v>
      </c>
      <c r="X743" s="29">
        <v>3</v>
      </c>
      <c r="Y743" s="29">
        <v>5</v>
      </c>
      <c r="Z743" s="29">
        <v>0</v>
      </c>
      <c r="AA743" s="29" t="s">
        <v>19511</v>
      </c>
      <c r="AB743" s="29">
        <v>0</v>
      </c>
      <c r="AC743" s="29" t="s">
        <v>8</v>
      </c>
      <c r="AD743" s="29" t="s">
        <v>8</v>
      </c>
      <c r="AE743" s="29" t="s">
        <v>8</v>
      </c>
      <c r="AF743" s="29" t="s">
        <v>8</v>
      </c>
      <c r="AG743" s="29" t="s">
        <v>8</v>
      </c>
      <c r="AH743" s="29" t="s">
        <v>8</v>
      </c>
      <c r="AI743" s="29" t="s">
        <v>8</v>
      </c>
      <c r="AJ743" s="29" t="s">
        <v>8</v>
      </c>
      <c r="AK743" s="29">
        <v>0</v>
      </c>
      <c r="AL743" s="29" t="s">
        <v>2000</v>
      </c>
      <c r="AM743" s="29" t="s">
        <v>12720</v>
      </c>
      <c r="AN743" s="29" t="s">
        <v>12721</v>
      </c>
      <c r="AO743" s="29" t="s">
        <v>12722</v>
      </c>
      <c r="AP743" s="29" t="s">
        <v>12723</v>
      </c>
    </row>
    <row r="744" spans="1:42" s="29" customFormat="1" x14ac:dyDescent="0.25">
      <c r="A744" s="29" t="s">
        <v>12724</v>
      </c>
      <c r="B744" s="29">
        <v>310410941179965</v>
      </c>
      <c r="C744" s="29">
        <v>8.9014103279411708E+19</v>
      </c>
      <c r="D744" s="29">
        <v>353118083625148</v>
      </c>
      <c r="E744" s="29">
        <v>1</v>
      </c>
      <c r="F744" s="29">
        <v>1765</v>
      </c>
      <c r="G744" s="29">
        <v>1765</v>
      </c>
      <c r="H744" s="29" t="s">
        <v>12725</v>
      </c>
      <c r="I744" s="29" t="s">
        <v>12726</v>
      </c>
      <c r="J744" s="29" t="s">
        <v>12727</v>
      </c>
      <c r="K744" s="29" t="s">
        <v>8</v>
      </c>
      <c r="L744" s="29" t="s">
        <v>8</v>
      </c>
      <c r="M744" s="29" t="s">
        <v>8</v>
      </c>
      <c r="N744" s="29">
        <v>4</v>
      </c>
      <c r="O744" s="29">
        <v>1</v>
      </c>
      <c r="P744" s="29">
        <v>4</v>
      </c>
      <c r="Q744" s="29">
        <v>3</v>
      </c>
      <c r="R744" s="29">
        <v>49</v>
      </c>
      <c r="S744" s="29">
        <v>27</v>
      </c>
      <c r="T744" s="29" t="s">
        <v>19548</v>
      </c>
      <c r="U744" s="29">
        <v>3</v>
      </c>
      <c r="V744" s="29">
        <v>1</v>
      </c>
      <c r="W744" s="29">
        <v>3</v>
      </c>
      <c r="X744" s="29">
        <v>3</v>
      </c>
      <c r="Y744" s="29">
        <v>29</v>
      </c>
      <c r="Z744" s="29">
        <v>4</v>
      </c>
      <c r="AA744" s="29" t="s">
        <v>19737</v>
      </c>
      <c r="AB744" s="29">
        <v>0</v>
      </c>
      <c r="AC744" s="29" t="s">
        <v>8</v>
      </c>
      <c r="AD744" s="29" t="s">
        <v>8</v>
      </c>
      <c r="AE744" s="29" t="s">
        <v>8</v>
      </c>
      <c r="AF744" s="29" t="s">
        <v>8</v>
      </c>
      <c r="AG744" s="29" t="s">
        <v>8</v>
      </c>
      <c r="AH744" s="29" t="s">
        <v>8</v>
      </c>
      <c r="AI744" s="29" t="s">
        <v>8</v>
      </c>
      <c r="AJ744" s="29" t="s">
        <v>8</v>
      </c>
      <c r="AK744" s="29">
        <v>0</v>
      </c>
      <c r="AL744" s="29" t="s">
        <v>2000</v>
      </c>
      <c r="AM744" s="29" t="s">
        <v>12728</v>
      </c>
      <c r="AN744" s="29" t="s">
        <v>12729</v>
      </c>
      <c r="AO744" s="29" t="s">
        <v>12730</v>
      </c>
      <c r="AP744" s="29" t="s">
        <v>12731</v>
      </c>
    </row>
    <row r="745" spans="1:42" s="29" customFormat="1" x14ac:dyDescent="0.25">
      <c r="A745" s="29" t="s">
        <v>12732</v>
      </c>
      <c r="B745" s="29">
        <v>310410941179965</v>
      </c>
      <c r="C745" s="29">
        <v>8.9014103279411708E+19</v>
      </c>
      <c r="D745" s="29">
        <v>353118083625148</v>
      </c>
      <c r="E745" s="29">
        <v>1</v>
      </c>
      <c r="F745" s="29">
        <v>1766</v>
      </c>
      <c r="G745" s="29">
        <v>1766</v>
      </c>
      <c r="H745" s="29" t="s">
        <v>12733</v>
      </c>
      <c r="I745" s="29" t="s">
        <v>12734</v>
      </c>
      <c r="J745" s="29" t="s">
        <v>12735</v>
      </c>
      <c r="K745" s="29" t="s">
        <v>8</v>
      </c>
      <c r="L745" s="29" t="s">
        <v>8</v>
      </c>
      <c r="M745" s="29" t="s">
        <v>8</v>
      </c>
      <c r="N745" s="29">
        <v>4</v>
      </c>
      <c r="O745" s="29">
        <v>1</v>
      </c>
      <c r="P745" s="29">
        <v>4</v>
      </c>
      <c r="Q745" s="29">
        <v>3</v>
      </c>
      <c r="R745" s="29">
        <v>49</v>
      </c>
      <c r="S745" s="29">
        <v>33</v>
      </c>
      <c r="T745" s="29" t="s">
        <v>19857</v>
      </c>
      <c r="U745" s="29">
        <v>3</v>
      </c>
      <c r="V745" s="29">
        <v>1</v>
      </c>
      <c r="W745" s="29">
        <v>3</v>
      </c>
      <c r="X745" s="29">
        <v>3</v>
      </c>
      <c r="Y745" s="29">
        <v>46</v>
      </c>
      <c r="Z745" s="29">
        <v>8</v>
      </c>
      <c r="AA745" s="29" t="s">
        <v>20010</v>
      </c>
      <c r="AB745" s="29">
        <v>0</v>
      </c>
      <c r="AC745" s="29" t="s">
        <v>8</v>
      </c>
      <c r="AD745" s="29" t="s">
        <v>8</v>
      </c>
      <c r="AE745" s="29" t="s">
        <v>8</v>
      </c>
      <c r="AF745" s="29" t="s">
        <v>8</v>
      </c>
      <c r="AG745" s="29" t="s">
        <v>8</v>
      </c>
      <c r="AH745" s="29" t="s">
        <v>8</v>
      </c>
      <c r="AI745" s="29" t="s">
        <v>8</v>
      </c>
      <c r="AJ745" s="29" t="s">
        <v>8</v>
      </c>
      <c r="AK745" s="29">
        <v>0</v>
      </c>
      <c r="AL745" s="29" t="s">
        <v>2000</v>
      </c>
      <c r="AM745" s="29" t="s">
        <v>12736</v>
      </c>
      <c r="AN745" s="29" t="s">
        <v>12737</v>
      </c>
      <c r="AO745" s="29" t="s">
        <v>12738</v>
      </c>
      <c r="AP745" s="29" t="s">
        <v>12739</v>
      </c>
    </row>
    <row r="746" spans="1:42" s="29" customFormat="1" x14ac:dyDescent="0.25">
      <c r="A746" s="29" t="s">
        <v>12740</v>
      </c>
      <c r="B746" s="29">
        <v>310410941179965</v>
      </c>
      <c r="C746" s="29">
        <v>8.9014103279411708E+19</v>
      </c>
      <c r="D746" s="29">
        <v>353118083625148</v>
      </c>
      <c r="E746" s="29">
        <v>1</v>
      </c>
      <c r="F746" s="29">
        <v>1762</v>
      </c>
      <c r="G746" s="29">
        <v>1762</v>
      </c>
      <c r="H746" s="29" t="s">
        <v>12741</v>
      </c>
      <c r="I746" s="29" t="s">
        <v>12742</v>
      </c>
      <c r="J746" s="29" t="s">
        <v>12743</v>
      </c>
      <c r="K746" s="29" t="s">
        <v>8</v>
      </c>
      <c r="L746" s="29" t="s">
        <v>8</v>
      </c>
      <c r="M746" s="29" t="s">
        <v>8</v>
      </c>
      <c r="N746" s="29">
        <v>4</v>
      </c>
      <c r="O746" s="29">
        <v>1</v>
      </c>
      <c r="P746" s="29">
        <v>4</v>
      </c>
      <c r="Q746" s="29">
        <v>3</v>
      </c>
      <c r="R746" s="29">
        <v>49</v>
      </c>
      <c r="S746" s="29">
        <v>19</v>
      </c>
      <c r="T746" s="29" t="s">
        <v>19596</v>
      </c>
      <c r="U746" s="29">
        <v>3</v>
      </c>
      <c r="V746" s="29">
        <v>1</v>
      </c>
      <c r="W746" s="29">
        <v>3</v>
      </c>
      <c r="X746" s="29">
        <v>3</v>
      </c>
      <c r="Y746" s="29">
        <v>44</v>
      </c>
      <c r="Z746" s="29">
        <v>4</v>
      </c>
      <c r="AA746" s="29" t="s">
        <v>19695</v>
      </c>
      <c r="AB746" s="29">
        <v>0</v>
      </c>
      <c r="AC746" s="29" t="s">
        <v>8</v>
      </c>
      <c r="AD746" s="29" t="s">
        <v>8</v>
      </c>
      <c r="AE746" s="29" t="s">
        <v>8</v>
      </c>
      <c r="AF746" s="29" t="s">
        <v>8</v>
      </c>
      <c r="AG746" s="29" t="s">
        <v>8</v>
      </c>
      <c r="AH746" s="29" t="s">
        <v>8</v>
      </c>
      <c r="AI746" s="29" t="s">
        <v>8</v>
      </c>
      <c r="AJ746" s="29" t="s">
        <v>8</v>
      </c>
      <c r="AK746" s="29">
        <v>0</v>
      </c>
      <c r="AL746" s="29" t="s">
        <v>2000</v>
      </c>
      <c r="AM746" s="29" t="s">
        <v>12744</v>
      </c>
      <c r="AN746" s="29" t="s">
        <v>12745</v>
      </c>
      <c r="AO746" s="29" t="s">
        <v>12746</v>
      </c>
      <c r="AP746" s="29" t="s">
        <v>12747</v>
      </c>
    </row>
    <row r="747" spans="1:42" s="29" customFormat="1" x14ac:dyDescent="0.25">
      <c r="A747" s="29" t="s">
        <v>12748</v>
      </c>
      <c r="B747" s="29">
        <v>310410941179965</v>
      </c>
      <c r="C747" s="29">
        <v>8.9014103279411708E+19</v>
      </c>
      <c r="D747" s="29">
        <v>353118083625148</v>
      </c>
      <c r="E747" s="29">
        <v>9</v>
      </c>
      <c r="F747" s="29">
        <v>1758</v>
      </c>
      <c r="G747" s="29">
        <v>1758</v>
      </c>
      <c r="H747" s="29" t="s">
        <v>12749</v>
      </c>
      <c r="I747" s="29" t="s">
        <v>12750</v>
      </c>
      <c r="J747" s="29" t="s">
        <v>12751</v>
      </c>
      <c r="K747" s="29" t="s">
        <v>8</v>
      </c>
      <c r="L747" s="29" t="s">
        <v>8</v>
      </c>
      <c r="M747" s="29" t="s">
        <v>8</v>
      </c>
      <c r="N747" s="29">
        <v>7</v>
      </c>
      <c r="O747" s="29">
        <v>100</v>
      </c>
      <c r="P747" s="29">
        <v>700</v>
      </c>
      <c r="Q747" s="29">
        <v>3</v>
      </c>
      <c r="R747" s="29">
        <v>0</v>
      </c>
      <c r="S747" s="29">
        <v>0</v>
      </c>
      <c r="T747" s="29" t="s">
        <v>19507</v>
      </c>
      <c r="U747" s="29">
        <v>7</v>
      </c>
      <c r="V747" s="29">
        <v>10</v>
      </c>
      <c r="W747" s="29">
        <v>70</v>
      </c>
      <c r="X747" s="29">
        <v>3</v>
      </c>
      <c r="Y747" s="29">
        <v>0</v>
      </c>
      <c r="Z747" s="29">
        <v>0</v>
      </c>
      <c r="AA747" s="29" t="s">
        <v>19507</v>
      </c>
      <c r="AB747" s="29">
        <v>0</v>
      </c>
      <c r="AC747" s="29" t="s">
        <v>8</v>
      </c>
      <c r="AD747" s="29" t="s">
        <v>8</v>
      </c>
      <c r="AE747" s="29" t="s">
        <v>8</v>
      </c>
      <c r="AF747" s="29" t="s">
        <v>8</v>
      </c>
      <c r="AG747" s="29" t="s">
        <v>8</v>
      </c>
      <c r="AH747" s="29" t="s">
        <v>8</v>
      </c>
      <c r="AI747" s="29" t="s">
        <v>8</v>
      </c>
      <c r="AJ747" s="29" t="s">
        <v>8</v>
      </c>
      <c r="AK747" s="29">
        <v>0</v>
      </c>
      <c r="AL747" s="29" t="s">
        <v>2000</v>
      </c>
      <c r="AM747" s="29" t="s">
        <v>12752</v>
      </c>
      <c r="AN747" s="29" t="s">
        <v>12753</v>
      </c>
      <c r="AO747" s="29" t="s">
        <v>12754</v>
      </c>
      <c r="AP747" s="29" t="s">
        <v>12755</v>
      </c>
    </row>
    <row r="748" spans="1:42" s="29" customFormat="1" x14ac:dyDescent="0.25">
      <c r="A748" s="29" t="s">
        <v>12756</v>
      </c>
      <c r="B748" s="29">
        <v>310410941179965</v>
      </c>
      <c r="C748" s="29">
        <v>8.9014103279411708E+19</v>
      </c>
      <c r="D748" s="29">
        <v>353118083625148</v>
      </c>
      <c r="E748" s="29">
        <v>9</v>
      </c>
      <c r="F748" s="29">
        <v>1759</v>
      </c>
      <c r="G748" s="29">
        <v>1759</v>
      </c>
      <c r="H748" s="29" t="s">
        <v>12757</v>
      </c>
      <c r="I748" s="29" t="s">
        <v>12758</v>
      </c>
      <c r="J748" s="29" t="s">
        <v>12759</v>
      </c>
      <c r="K748" s="29" t="s">
        <v>8</v>
      </c>
      <c r="L748" s="29" t="s">
        <v>8</v>
      </c>
      <c r="M748" s="29" t="s">
        <v>8</v>
      </c>
      <c r="N748" s="29">
        <v>7</v>
      </c>
      <c r="O748" s="29">
        <v>100</v>
      </c>
      <c r="P748" s="29">
        <v>700</v>
      </c>
      <c r="Q748" s="29">
        <v>3</v>
      </c>
      <c r="R748" s="29">
        <v>0</v>
      </c>
      <c r="S748" s="29">
        <v>1</v>
      </c>
      <c r="T748" s="29" t="s">
        <v>19161</v>
      </c>
      <c r="U748" s="29">
        <v>7</v>
      </c>
      <c r="V748" s="29">
        <v>10</v>
      </c>
      <c r="W748" s="29">
        <v>70</v>
      </c>
      <c r="X748" s="29">
        <v>3</v>
      </c>
      <c r="Y748" s="29">
        <v>0</v>
      </c>
      <c r="Z748" s="29">
        <v>0</v>
      </c>
      <c r="AA748" s="29" t="s">
        <v>19507</v>
      </c>
      <c r="AB748" s="29">
        <v>0</v>
      </c>
      <c r="AC748" s="29" t="s">
        <v>8</v>
      </c>
      <c r="AD748" s="29" t="s">
        <v>8</v>
      </c>
      <c r="AE748" s="29" t="s">
        <v>8</v>
      </c>
      <c r="AF748" s="29" t="s">
        <v>8</v>
      </c>
      <c r="AG748" s="29" t="s">
        <v>8</v>
      </c>
      <c r="AH748" s="29" t="s">
        <v>8</v>
      </c>
      <c r="AI748" s="29" t="s">
        <v>8</v>
      </c>
      <c r="AJ748" s="29" t="s">
        <v>8</v>
      </c>
      <c r="AK748" s="29">
        <v>0</v>
      </c>
      <c r="AL748" s="29" t="s">
        <v>2000</v>
      </c>
      <c r="AM748" s="29" t="s">
        <v>12760</v>
      </c>
      <c r="AN748" s="29" t="s">
        <v>12761</v>
      </c>
      <c r="AO748" s="29" t="s">
        <v>12762</v>
      </c>
      <c r="AP748" s="29" t="s">
        <v>12763</v>
      </c>
    </row>
    <row r="749" spans="1:42" s="29" customFormat="1" x14ac:dyDescent="0.25">
      <c r="A749" s="29" t="s">
        <v>12764</v>
      </c>
      <c r="B749" s="29">
        <v>310410941179965</v>
      </c>
      <c r="C749" s="29">
        <v>8.9014103279411708E+19</v>
      </c>
      <c r="D749" s="29">
        <v>353118083625148</v>
      </c>
      <c r="E749" s="29">
        <v>9</v>
      </c>
      <c r="F749" s="29">
        <v>1760</v>
      </c>
      <c r="G749" s="29">
        <v>1760</v>
      </c>
      <c r="H749" s="29" t="s">
        <v>12765</v>
      </c>
      <c r="I749" s="29" t="s">
        <v>12766</v>
      </c>
      <c r="J749" s="29" t="s">
        <v>12767</v>
      </c>
      <c r="K749" s="29" t="s">
        <v>8</v>
      </c>
      <c r="L749" s="29" t="s">
        <v>8</v>
      </c>
      <c r="M749" s="29" t="s">
        <v>8</v>
      </c>
      <c r="N749" s="29">
        <v>7</v>
      </c>
      <c r="O749" s="29">
        <v>100</v>
      </c>
      <c r="P749" s="29">
        <v>700</v>
      </c>
      <c r="Q749" s="29">
        <v>3</v>
      </c>
      <c r="R749" s="29">
        <v>1</v>
      </c>
      <c r="S749" s="29">
        <v>0</v>
      </c>
      <c r="T749" s="29" t="s">
        <v>19161</v>
      </c>
      <c r="U749" s="29">
        <v>7</v>
      </c>
      <c r="V749" s="29">
        <v>10</v>
      </c>
      <c r="W749" s="29">
        <v>70</v>
      </c>
      <c r="X749" s="29">
        <v>3</v>
      </c>
      <c r="Y749" s="29">
        <v>0</v>
      </c>
      <c r="Z749" s="29">
        <v>0</v>
      </c>
      <c r="AA749" s="29" t="s">
        <v>19507</v>
      </c>
      <c r="AB749" s="29">
        <v>0</v>
      </c>
      <c r="AC749" s="29" t="s">
        <v>8</v>
      </c>
      <c r="AD749" s="29" t="s">
        <v>8</v>
      </c>
      <c r="AE749" s="29" t="s">
        <v>8</v>
      </c>
      <c r="AF749" s="29" t="s">
        <v>8</v>
      </c>
      <c r="AG749" s="29" t="s">
        <v>8</v>
      </c>
      <c r="AH749" s="29" t="s">
        <v>8</v>
      </c>
      <c r="AI749" s="29" t="s">
        <v>8</v>
      </c>
      <c r="AJ749" s="29" t="s">
        <v>8</v>
      </c>
      <c r="AK749" s="29">
        <v>0</v>
      </c>
      <c r="AL749" s="29" t="s">
        <v>2000</v>
      </c>
      <c r="AM749" s="29" t="s">
        <v>12768</v>
      </c>
      <c r="AN749" s="29" t="s">
        <v>12769</v>
      </c>
      <c r="AO749" s="29" t="s">
        <v>12770</v>
      </c>
      <c r="AP749" s="29" t="s">
        <v>12771</v>
      </c>
    </row>
    <row r="750" spans="1:42" s="29" customFormat="1" x14ac:dyDescent="0.25">
      <c r="A750" s="29" t="s">
        <v>12772</v>
      </c>
      <c r="B750" s="29">
        <v>310410941179965</v>
      </c>
      <c r="C750" s="29">
        <v>8.9014103279411708E+19</v>
      </c>
      <c r="D750" s="29">
        <v>353118083625148</v>
      </c>
      <c r="E750" s="29">
        <v>9</v>
      </c>
      <c r="F750" s="29">
        <v>1761</v>
      </c>
      <c r="G750" s="29">
        <v>1761</v>
      </c>
      <c r="H750" s="29" t="s">
        <v>12773</v>
      </c>
      <c r="I750" s="29" t="s">
        <v>12774</v>
      </c>
      <c r="J750" s="29" t="s">
        <v>12775</v>
      </c>
      <c r="K750" s="29" t="s">
        <v>8</v>
      </c>
      <c r="L750" s="29" t="s">
        <v>8</v>
      </c>
      <c r="M750" s="29" t="s">
        <v>8</v>
      </c>
      <c r="N750" s="29">
        <v>7</v>
      </c>
      <c r="O750" s="29">
        <v>100</v>
      </c>
      <c r="P750" s="29">
        <v>700</v>
      </c>
      <c r="Q750" s="29">
        <v>3</v>
      </c>
      <c r="R750" s="29">
        <v>1</v>
      </c>
      <c r="S750" s="29">
        <v>1</v>
      </c>
      <c r="T750" s="29" t="s">
        <v>19527</v>
      </c>
      <c r="U750" s="29">
        <v>7</v>
      </c>
      <c r="V750" s="29">
        <v>10</v>
      </c>
      <c r="W750" s="29">
        <v>70</v>
      </c>
      <c r="X750" s="29">
        <v>3</v>
      </c>
      <c r="Y750" s="29">
        <v>0</v>
      </c>
      <c r="Z750" s="29">
        <v>0</v>
      </c>
      <c r="AA750" s="29" t="s">
        <v>19507</v>
      </c>
      <c r="AB750" s="29">
        <v>0</v>
      </c>
      <c r="AC750" s="29" t="s">
        <v>8</v>
      </c>
      <c r="AD750" s="29" t="s">
        <v>8</v>
      </c>
      <c r="AE750" s="29" t="s">
        <v>8</v>
      </c>
      <c r="AF750" s="29" t="s">
        <v>8</v>
      </c>
      <c r="AG750" s="29" t="s">
        <v>8</v>
      </c>
      <c r="AH750" s="29" t="s">
        <v>8</v>
      </c>
      <c r="AI750" s="29" t="s">
        <v>8</v>
      </c>
      <c r="AJ750" s="29" t="s">
        <v>8</v>
      </c>
      <c r="AK750" s="29">
        <v>0</v>
      </c>
      <c r="AL750" s="29" t="s">
        <v>3767</v>
      </c>
      <c r="AM750" s="29" t="s">
        <v>12776</v>
      </c>
      <c r="AN750" s="29" t="s">
        <v>12777</v>
      </c>
      <c r="AO750" s="29" t="s">
        <v>12778</v>
      </c>
      <c r="AP750" s="29" t="s">
        <v>12779</v>
      </c>
    </row>
    <row r="751" spans="1:42" s="29" customFormat="1" x14ac:dyDescent="0.25">
      <c r="A751" s="29" t="s">
        <v>12780</v>
      </c>
      <c r="B751" s="29">
        <v>310410941179965</v>
      </c>
      <c r="C751" s="29">
        <v>8.9014103279411708E+19</v>
      </c>
      <c r="D751" s="29">
        <v>353118083625148</v>
      </c>
      <c r="E751" s="29">
        <v>9</v>
      </c>
      <c r="F751" s="29">
        <v>1757</v>
      </c>
      <c r="G751" s="29">
        <v>1757</v>
      </c>
      <c r="H751" s="29" t="s">
        <v>12781</v>
      </c>
      <c r="I751" s="29" t="s">
        <v>12782</v>
      </c>
      <c r="J751" s="29" t="s">
        <v>12783</v>
      </c>
      <c r="K751" s="29" t="s">
        <v>8</v>
      </c>
      <c r="L751" s="29" t="s">
        <v>8</v>
      </c>
      <c r="M751" s="29" t="s">
        <v>8</v>
      </c>
      <c r="N751" s="29">
        <v>7</v>
      </c>
      <c r="O751" s="29">
        <v>100</v>
      </c>
      <c r="P751" s="29">
        <v>700</v>
      </c>
      <c r="Q751" s="29">
        <v>3</v>
      </c>
      <c r="R751" s="29">
        <v>0</v>
      </c>
      <c r="S751" s="29">
        <v>0</v>
      </c>
      <c r="T751" s="29" t="s">
        <v>19507</v>
      </c>
      <c r="U751" s="29">
        <v>7</v>
      </c>
      <c r="V751" s="29">
        <v>10</v>
      </c>
      <c r="W751" s="29">
        <v>70</v>
      </c>
      <c r="X751" s="29">
        <v>3</v>
      </c>
      <c r="Y751" s="29">
        <v>0</v>
      </c>
      <c r="Z751" s="29">
        <v>0</v>
      </c>
      <c r="AA751" s="29" t="s">
        <v>19507</v>
      </c>
      <c r="AB751" s="29">
        <v>0</v>
      </c>
      <c r="AC751" s="29" t="s">
        <v>8</v>
      </c>
      <c r="AD751" s="29" t="s">
        <v>8</v>
      </c>
      <c r="AE751" s="29" t="s">
        <v>8</v>
      </c>
      <c r="AF751" s="29" t="s">
        <v>8</v>
      </c>
      <c r="AG751" s="29" t="s">
        <v>8</v>
      </c>
      <c r="AH751" s="29" t="s">
        <v>8</v>
      </c>
      <c r="AI751" s="29" t="s">
        <v>8</v>
      </c>
      <c r="AJ751" s="29" t="s">
        <v>8</v>
      </c>
      <c r="AK751" s="29">
        <v>0</v>
      </c>
      <c r="AL751" s="29" t="s">
        <v>2000</v>
      </c>
      <c r="AM751" s="29" t="s">
        <v>12784</v>
      </c>
      <c r="AN751" s="29" t="s">
        <v>12785</v>
      </c>
      <c r="AO751" s="29" t="s">
        <v>12786</v>
      </c>
      <c r="AP751" s="29" t="s">
        <v>12787</v>
      </c>
    </row>
    <row r="752" spans="1:42" s="29" customFormat="1" x14ac:dyDescent="0.25">
      <c r="A752" s="29" t="s">
        <v>12788</v>
      </c>
      <c r="B752" s="29">
        <v>310410941179965</v>
      </c>
      <c r="C752" s="29">
        <v>8.9014103279411708E+19</v>
      </c>
      <c r="D752" s="29">
        <v>353118083625148</v>
      </c>
      <c r="E752" s="29">
        <v>7</v>
      </c>
      <c r="F752" s="29">
        <v>1753</v>
      </c>
      <c r="G752" s="29">
        <v>1753</v>
      </c>
      <c r="H752" s="29" t="s">
        <v>12789</v>
      </c>
      <c r="I752" s="29" t="s">
        <v>12790</v>
      </c>
      <c r="J752" s="29" t="s">
        <v>12791</v>
      </c>
      <c r="K752" s="29" t="s">
        <v>8</v>
      </c>
      <c r="L752" s="29" t="s">
        <v>8</v>
      </c>
      <c r="M752" s="29" t="s">
        <v>20011</v>
      </c>
      <c r="N752" s="29">
        <v>7</v>
      </c>
      <c r="O752" s="29">
        <v>1</v>
      </c>
      <c r="P752" s="29">
        <v>7</v>
      </c>
      <c r="Q752" s="29">
        <v>3</v>
      </c>
      <c r="R752" s="29">
        <v>49</v>
      </c>
      <c r="S752" s="29">
        <v>20</v>
      </c>
      <c r="T752" s="29" t="s">
        <v>19759</v>
      </c>
      <c r="U752" s="29">
        <v>6</v>
      </c>
      <c r="V752" s="29">
        <v>1</v>
      </c>
      <c r="W752" s="29">
        <v>6</v>
      </c>
      <c r="X752" s="29">
        <v>3</v>
      </c>
      <c r="Y752" s="29">
        <v>18</v>
      </c>
      <c r="Z752" s="29">
        <v>1</v>
      </c>
      <c r="AA752" s="29" t="s">
        <v>19794</v>
      </c>
      <c r="AB752" s="29">
        <v>1</v>
      </c>
      <c r="AC752" s="29">
        <v>5</v>
      </c>
      <c r="AD752" s="29">
        <v>1</v>
      </c>
      <c r="AE752" s="29">
        <v>5</v>
      </c>
      <c r="AF752" s="29">
        <v>3</v>
      </c>
      <c r="AG752" s="29">
        <v>6</v>
      </c>
      <c r="AH752" s="29">
        <v>3</v>
      </c>
      <c r="AI752" s="29" t="s">
        <v>19515</v>
      </c>
      <c r="AJ752" s="29" t="s">
        <v>8</v>
      </c>
      <c r="AK752" s="29">
        <v>0</v>
      </c>
      <c r="AL752" s="29" t="s">
        <v>2000</v>
      </c>
      <c r="AM752" s="29" t="s">
        <v>12792</v>
      </c>
      <c r="AN752" s="29" t="s">
        <v>12793</v>
      </c>
      <c r="AO752" s="29" t="s">
        <v>12794</v>
      </c>
      <c r="AP752" s="29" t="s">
        <v>12795</v>
      </c>
    </row>
    <row r="753" spans="1:42" s="29" customFormat="1" x14ac:dyDescent="0.25">
      <c r="A753" s="29" t="s">
        <v>12796</v>
      </c>
      <c r="B753" s="29">
        <v>310410941179965</v>
      </c>
      <c r="C753" s="29">
        <v>8.9014103279411708E+19</v>
      </c>
      <c r="D753" s="29">
        <v>353118083625148</v>
      </c>
      <c r="E753" s="29">
        <v>7</v>
      </c>
      <c r="F753" s="29">
        <v>1752</v>
      </c>
      <c r="G753" s="29">
        <v>1752</v>
      </c>
      <c r="H753" s="29" t="s">
        <v>12797</v>
      </c>
      <c r="I753" s="29" t="s">
        <v>12798</v>
      </c>
      <c r="J753" s="29" t="s">
        <v>12799</v>
      </c>
      <c r="K753" s="29" t="s">
        <v>8</v>
      </c>
      <c r="L753" s="29" t="s">
        <v>8</v>
      </c>
      <c r="M753" s="29" t="s">
        <v>19896</v>
      </c>
      <c r="N753" s="29">
        <v>7</v>
      </c>
      <c r="O753" s="29">
        <v>1</v>
      </c>
      <c r="P753" s="29">
        <v>7</v>
      </c>
      <c r="Q753" s="29">
        <v>3</v>
      </c>
      <c r="R753" s="29">
        <v>11</v>
      </c>
      <c r="S753" s="29">
        <v>0</v>
      </c>
      <c r="T753" s="29" t="s">
        <v>19551</v>
      </c>
      <c r="U753" s="29">
        <v>6</v>
      </c>
      <c r="V753" s="29">
        <v>1</v>
      </c>
      <c r="W753" s="29">
        <v>6</v>
      </c>
      <c r="X753" s="29">
        <v>3</v>
      </c>
      <c r="Y753" s="29">
        <v>0</v>
      </c>
      <c r="Z753" s="29">
        <v>0</v>
      </c>
      <c r="AA753" s="29" t="s">
        <v>19507</v>
      </c>
      <c r="AB753" s="29">
        <v>1</v>
      </c>
      <c r="AC753" s="29">
        <v>5</v>
      </c>
      <c r="AD753" s="29">
        <v>1</v>
      </c>
      <c r="AE753" s="29">
        <v>5</v>
      </c>
      <c r="AF753" s="29">
        <v>3</v>
      </c>
      <c r="AG753" s="29">
        <v>0</v>
      </c>
      <c r="AH753" s="29">
        <v>0</v>
      </c>
      <c r="AI753" s="29" t="s">
        <v>19507</v>
      </c>
      <c r="AJ753" s="29" t="s">
        <v>8</v>
      </c>
      <c r="AK753" s="29">
        <v>0</v>
      </c>
      <c r="AL753" s="29" t="s">
        <v>2000</v>
      </c>
      <c r="AM753" s="29" t="s">
        <v>12800</v>
      </c>
      <c r="AN753" s="29" t="s">
        <v>12801</v>
      </c>
      <c r="AO753" s="29" t="s">
        <v>12802</v>
      </c>
      <c r="AP753" s="29" t="s">
        <v>12803</v>
      </c>
    </row>
    <row r="754" spans="1:42" s="29" customFormat="1" x14ac:dyDescent="0.25">
      <c r="A754" s="29" t="s">
        <v>12804</v>
      </c>
      <c r="B754" s="29">
        <v>310410941179965</v>
      </c>
      <c r="C754" s="29">
        <v>8.9014103279411708E+19</v>
      </c>
      <c r="D754" s="29">
        <v>353118083625148</v>
      </c>
      <c r="E754" s="29">
        <v>4</v>
      </c>
      <c r="F754" s="29">
        <v>1749</v>
      </c>
      <c r="G754" s="29">
        <v>1749</v>
      </c>
      <c r="H754" s="29" t="s">
        <v>12805</v>
      </c>
      <c r="I754" s="29" t="s">
        <v>12806</v>
      </c>
      <c r="J754" s="29" t="s">
        <v>12807</v>
      </c>
      <c r="K754" s="29" t="s">
        <v>8</v>
      </c>
      <c r="L754" s="29" t="s">
        <v>8</v>
      </c>
      <c r="M754" s="29" t="s">
        <v>8</v>
      </c>
      <c r="N754" s="29">
        <v>7</v>
      </c>
      <c r="O754" s="29">
        <v>1</v>
      </c>
      <c r="P754" s="29">
        <v>7</v>
      </c>
      <c r="Q754" s="29">
        <v>3</v>
      </c>
      <c r="R754" s="29">
        <v>34</v>
      </c>
      <c r="S754" s="29">
        <v>5</v>
      </c>
      <c r="T754" s="29" t="s">
        <v>19550</v>
      </c>
      <c r="U754" s="29">
        <v>6</v>
      </c>
      <c r="V754" s="29">
        <v>1</v>
      </c>
      <c r="W754" s="29">
        <v>6</v>
      </c>
      <c r="X754" s="29">
        <v>3</v>
      </c>
      <c r="Y754" s="29">
        <v>2</v>
      </c>
      <c r="Z754" s="29">
        <v>0</v>
      </c>
      <c r="AA754" s="29" t="s">
        <v>19527</v>
      </c>
      <c r="AB754" s="29">
        <v>1</v>
      </c>
      <c r="AC754" s="29">
        <v>5</v>
      </c>
      <c r="AD754" s="29">
        <v>1</v>
      </c>
      <c r="AE754" s="29">
        <v>5</v>
      </c>
      <c r="AF754" s="29">
        <v>3</v>
      </c>
      <c r="AG754" s="29">
        <v>0</v>
      </c>
      <c r="AH754" s="29">
        <v>0</v>
      </c>
      <c r="AI754" s="29" t="s">
        <v>19507</v>
      </c>
      <c r="AJ754" s="29" t="s">
        <v>8</v>
      </c>
      <c r="AK754" s="29">
        <v>0</v>
      </c>
      <c r="AL754" s="29" t="s">
        <v>2000</v>
      </c>
      <c r="AM754" s="29" t="s">
        <v>12808</v>
      </c>
      <c r="AN754" s="29" t="s">
        <v>12809</v>
      </c>
      <c r="AO754" s="29" t="s">
        <v>12810</v>
      </c>
      <c r="AP754" s="29" t="s">
        <v>12811</v>
      </c>
    </row>
    <row r="755" spans="1:42" s="29" customFormat="1" x14ac:dyDescent="0.25">
      <c r="A755" s="29" t="s">
        <v>12812</v>
      </c>
      <c r="B755" s="29">
        <v>310410941179965</v>
      </c>
      <c r="C755" s="29">
        <v>8.9014103279411708E+19</v>
      </c>
      <c r="D755" s="29">
        <v>353118083625148</v>
      </c>
      <c r="E755" s="29">
        <v>4</v>
      </c>
      <c r="F755" s="29">
        <v>1751</v>
      </c>
      <c r="G755" s="29">
        <v>1751</v>
      </c>
      <c r="H755" s="29" t="s">
        <v>12813</v>
      </c>
      <c r="I755" s="29" t="s">
        <v>12814</v>
      </c>
      <c r="J755" s="29" t="s">
        <v>12815</v>
      </c>
      <c r="K755" s="29" t="s">
        <v>8</v>
      </c>
      <c r="L755" s="29" t="s">
        <v>8</v>
      </c>
      <c r="M755" s="29" t="s">
        <v>8</v>
      </c>
      <c r="N755" s="29">
        <v>7</v>
      </c>
      <c r="O755" s="29">
        <v>1</v>
      </c>
      <c r="P755" s="29">
        <v>7</v>
      </c>
      <c r="Q755" s="29">
        <v>3</v>
      </c>
      <c r="R755" s="29">
        <v>49</v>
      </c>
      <c r="S755" s="29">
        <v>30</v>
      </c>
      <c r="T755" s="29" t="s">
        <v>19509</v>
      </c>
      <c r="U755" s="29">
        <v>6</v>
      </c>
      <c r="V755" s="29">
        <v>1</v>
      </c>
      <c r="W755" s="29">
        <v>6</v>
      </c>
      <c r="X755" s="29">
        <v>3</v>
      </c>
      <c r="Y755" s="29">
        <v>29</v>
      </c>
      <c r="Z755" s="29">
        <v>8</v>
      </c>
      <c r="AA755" s="29" t="s">
        <v>20012</v>
      </c>
      <c r="AB755" s="29">
        <v>1</v>
      </c>
      <c r="AC755" s="29">
        <v>5</v>
      </c>
      <c r="AD755" s="29">
        <v>1</v>
      </c>
      <c r="AE755" s="29">
        <v>5</v>
      </c>
      <c r="AF755" s="29">
        <v>3</v>
      </c>
      <c r="AG755" s="29">
        <v>10</v>
      </c>
      <c r="AH755" s="29">
        <v>0</v>
      </c>
      <c r="AI755" s="29" t="s">
        <v>19534</v>
      </c>
      <c r="AJ755" s="29" t="s">
        <v>8</v>
      </c>
      <c r="AK755" s="29">
        <v>0</v>
      </c>
      <c r="AL755" s="29" t="s">
        <v>2000</v>
      </c>
      <c r="AM755" s="29" t="s">
        <v>12816</v>
      </c>
      <c r="AN755" s="29" t="s">
        <v>12817</v>
      </c>
      <c r="AO755" s="29" t="s">
        <v>12818</v>
      </c>
      <c r="AP755" s="29" t="s">
        <v>12819</v>
      </c>
    </row>
    <row r="756" spans="1:42" s="29" customFormat="1" x14ac:dyDescent="0.25">
      <c r="A756" s="29" t="s">
        <v>12820</v>
      </c>
      <c r="B756" s="29">
        <v>310410941179965</v>
      </c>
      <c r="C756" s="29">
        <v>8.9014103279411708E+19</v>
      </c>
      <c r="D756" s="29">
        <v>353118083625148</v>
      </c>
      <c r="E756" s="29">
        <v>4</v>
      </c>
      <c r="F756" s="29">
        <v>1750</v>
      </c>
      <c r="G756" s="29">
        <v>1750</v>
      </c>
      <c r="H756" s="29" t="s">
        <v>12821</v>
      </c>
      <c r="I756" s="29" t="s">
        <v>12822</v>
      </c>
      <c r="J756" s="29" t="s">
        <v>12823</v>
      </c>
      <c r="K756" s="29" t="s">
        <v>8</v>
      </c>
      <c r="L756" s="29" t="s">
        <v>8</v>
      </c>
      <c r="M756" s="29" t="s">
        <v>8</v>
      </c>
      <c r="N756" s="29">
        <v>7</v>
      </c>
      <c r="O756" s="29">
        <v>1</v>
      </c>
      <c r="P756" s="29">
        <v>7</v>
      </c>
      <c r="Q756" s="29">
        <v>1</v>
      </c>
      <c r="R756" s="29" t="s">
        <v>8</v>
      </c>
      <c r="S756" s="29" t="s">
        <v>8</v>
      </c>
      <c r="T756" s="29" t="s">
        <v>8</v>
      </c>
      <c r="U756" s="29">
        <v>6</v>
      </c>
      <c r="V756" s="29">
        <v>1</v>
      </c>
      <c r="W756" s="29">
        <v>6</v>
      </c>
      <c r="X756" s="29">
        <v>3</v>
      </c>
      <c r="Y756" s="29">
        <v>49</v>
      </c>
      <c r="Z756" s="29">
        <v>43</v>
      </c>
      <c r="AA756" s="29" t="s">
        <v>19592</v>
      </c>
      <c r="AB756" s="29">
        <v>1</v>
      </c>
      <c r="AC756" s="29">
        <v>5</v>
      </c>
      <c r="AD756" s="29">
        <v>1</v>
      </c>
      <c r="AE756" s="29">
        <v>5</v>
      </c>
      <c r="AF756" s="29">
        <v>3</v>
      </c>
      <c r="AG756" s="29">
        <v>49</v>
      </c>
      <c r="AH756" s="29">
        <v>19</v>
      </c>
      <c r="AI756" s="29" t="s">
        <v>19596</v>
      </c>
      <c r="AJ756" s="29" t="s">
        <v>8</v>
      </c>
      <c r="AK756" s="29">
        <v>0</v>
      </c>
      <c r="AL756" s="29" t="s">
        <v>2000</v>
      </c>
      <c r="AM756" s="29" t="s">
        <v>12824</v>
      </c>
      <c r="AN756" s="29" t="s">
        <v>12825</v>
      </c>
      <c r="AO756" s="29" t="s">
        <v>12826</v>
      </c>
      <c r="AP756" s="29" t="s">
        <v>12827</v>
      </c>
    </row>
    <row r="757" spans="1:42" s="29" customFormat="1" x14ac:dyDescent="0.25">
      <c r="A757" s="29" t="s">
        <v>12828</v>
      </c>
      <c r="B757" s="29">
        <v>310410941179965</v>
      </c>
      <c r="C757" s="29">
        <v>8.9014103279411708E+19</v>
      </c>
      <c r="D757" s="29">
        <v>353118083625148</v>
      </c>
      <c r="E757" s="29">
        <v>2</v>
      </c>
      <c r="F757" s="29">
        <v>1755</v>
      </c>
      <c r="G757" s="29">
        <v>1755</v>
      </c>
      <c r="H757" s="29" t="s">
        <v>12829</v>
      </c>
      <c r="I757" s="29" t="s">
        <v>12830</v>
      </c>
      <c r="J757" s="29" t="s">
        <v>12831</v>
      </c>
      <c r="K757" s="29" t="s">
        <v>20013</v>
      </c>
      <c r="L757" s="29" t="s">
        <v>8</v>
      </c>
      <c r="M757" s="29" t="s">
        <v>8</v>
      </c>
      <c r="N757" s="29">
        <v>7</v>
      </c>
      <c r="O757" s="29">
        <v>10</v>
      </c>
      <c r="P757" s="29">
        <v>70</v>
      </c>
      <c r="Q757" s="29">
        <v>3</v>
      </c>
      <c r="R757" s="29">
        <v>0</v>
      </c>
      <c r="S757" s="29">
        <v>0</v>
      </c>
      <c r="T757" s="29" t="s">
        <v>19507</v>
      </c>
      <c r="U757" s="29">
        <v>7</v>
      </c>
      <c r="V757" s="29">
        <v>1</v>
      </c>
      <c r="W757" s="29">
        <v>7</v>
      </c>
      <c r="X757" s="29">
        <v>3</v>
      </c>
      <c r="Y757" s="29">
        <v>0</v>
      </c>
      <c r="Z757" s="29">
        <v>0</v>
      </c>
      <c r="AA757" s="29" t="s">
        <v>19507</v>
      </c>
      <c r="AB757" s="29">
        <v>1</v>
      </c>
      <c r="AC757" s="29">
        <v>6</v>
      </c>
      <c r="AD757" s="29">
        <v>1</v>
      </c>
      <c r="AE757" s="29">
        <v>6</v>
      </c>
      <c r="AF757" s="29">
        <v>3</v>
      </c>
      <c r="AG757" s="29">
        <v>0</v>
      </c>
      <c r="AH757" s="29">
        <v>0</v>
      </c>
      <c r="AI757" s="29" t="s">
        <v>19507</v>
      </c>
      <c r="AJ757" s="29" t="s">
        <v>8</v>
      </c>
      <c r="AK757" s="29">
        <v>0</v>
      </c>
      <c r="AL757" s="29" t="s">
        <v>2000</v>
      </c>
      <c r="AM757" s="29" t="s">
        <v>12832</v>
      </c>
      <c r="AN757" s="29" t="s">
        <v>12833</v>
      </c>
      <c r="AO757" s="29" t="s">
        <v>12834</v>
      </c>
      <c r="AP757" s="29" t="s">
        <v>12835</v>
      </c>
    </row>
    <row r="758" spans="1:42" s="29" customFormat="1" x14ac:dyDescent="0.25">
      <c r="A758" s="29" t="s">
        <v>12836</v>
      </c>
      <c r="B758" s="29">
        <v>310410941179965</v>
      </c>
      <c r="C758" s="29">
        <v>8.9014103279411708E+19</v>
      </c>
      <c r="D758" s="29">
        <v>353118083625148</v>
      </c>
      <c r="E758" s="29">
        <v>2</v>
      </c>
      <c r="F758" s="29">
        <v>1756</v>
      </c>
      <c r="G758" s="29">
        <v>1756</v>
      </c>
      <c r="H758" s="29" t="s">
        <v>12837</v>
      </c>
      <c r="I758" s="29" t="s">
        <v>12838</v>
      </c>
      <c r="J758" s="29" t="s">
        <v>12839</v>
      </c>
      <c r="K758" s="29" t="s">
        <v>20014</v>
      </c>
      <c r="L758" s="29" t="s">
        <v>8</v>
      </c>
      <c r="M758" s="29" t="s">
        <v>8</v>
      </c>
      <c r="N758" s="29">
        <v>7</v>
      </c>
      <c r="O758" s="29">
        <v>10</v>
      </c>
      <c r="P758" s="29">
        <v>70</v>
      </c>
      <c r="Q758" s="29">
        <v>3</v>
      </c>
      <c r="R758" s="29">
        <v>49</v>
      </c>
      <c r="S758" s="29">
        <v>37</v>
      </c>
      <c r="T758" s="29" t="s">
        <v>19517</v>
      </c>
      <c r="U758" s="29">
        <v>7</v>
      </c>
      <c r="V758" s="29">
        <v>1</v>
      </c>
      <c r="W758" s="29">
        <v>7</v>
      </c>
      <c r="X758" s="29">
        <v>3</v>
      </c>
      <c r="Y758" s="29">
        <v>35</v>
      </c>
      <c r="Z758" s="29">
        <v>3</v>
      </c>
      <c r="AA758" s="29" t="s">
        <v>19702</v>
      </c>
      <c r="AB758" s="29">
        <v>1</v>
      </c>
      <c r="AC758" s="29">
        <v>6</v>
      </c>
      <c r="AD758" s="29">
        <v>1</v>
      </c>
      <c r="AE758" s="29">
        <v>6</v>
      </c>
      <c r="AF758" s="29">
        <v>3</v>
      </c>
      <c r="AG758" s="29">
        <v>8</v>
      </c>
      <c r="AH758" s="29">
        <v>0</v>
      </c>
      <c r="AI758" s="29" t="s">
        <v>19570</v>
      </c>
      <c r="AJ758" s="29" t="s">
        <v>8</v>
      </c>
      <c r="AK758" s="29">
        <v>0</v>
      </c>
      <c r="AL758" s="29" t="s">
        <v>2000</v>
      </c>
      <c r="AM758" s="29" t="s">
        <v>12840</v>
      </c>
      <c r="AN758" s="29" t="s">
        <v>12841</v>
      </c>
      <c r="AO758" s="29" t="s">
        <v>12842</v>
      </c>
      <c r="AP758" s="29" t="s">
        <v>12843</v>
      </c>
    </row>
    <row r="759" spans="1:42" s="29" customFormat="1" x14ac:dyDescent="0.25">
      <c r="A759" s="29" t="s">
        <v>12844</v>
      </c>
      <c r="B759" s="29">
        <v>310410941179965</v>
      </c>
      <c r="C759" s="29">
        <v>8.9014103279411708E+19</v>
      </c>
      <c r="D759" s="29">
        <v>353118083625148</v>
      </c>
      <c r="E759" s="29">
        <v>2</v>
      </c>
      <c r="F759" s="29">
        <v>1754</v>
      </c>
      <c r="G759" s="29">
        <v>1754</v>
      </c>
      <c r="H759" s="29" t="s">
        <v>12845</v>
      </c>
      <c r="I759" s="29" t="s">
        <v>12846</v>
      </c>
      <c r="J759" s="29" t="s">
        <v>12847</v>
      </c>
      <c r="K759" s="29" t="s">
        <v>20015</v>
      </c>
      <c r="L759" s="29" t="s">
        <v>8</v>
      </c>
      <c r="M759" s="29" t="s">
        <v>8</v>
      </c>
      <c r="N759" s="29">
        <v>7</v>
      </c>
      <c r="O759" s="29">
        <v>10</v>
      </c>
      <c r="P759" s="29">
        <v>70</v>
      </c>
      <c r="Q759" s="29">
        <v>3</v>
      </c>
      <c r="R759" s="29">
        <v>22</v>
      </c>
      <c r="S759" s="29">
        <v>2</v>
      </c>
      <c r="T759" s="29" t="s">
        <v>19638</v>
      </c>
      <c r="U759" s="29">
        <v>7</v>
      </c>
      <c r="V759" s="29">
        <v>1</v>
      </c>
      <c r="W759" s="29">
        <v>7</v>
      </c>
      <c r="X759" s="29">
        <v>3</v>
      </c>
      <c r="Y759" s="29">
        <v>1</v>
      </c>
      <c r="Z759" s="29">
        <v>0</v>
      </c>
      <c r="AA759" s="29" t="s">
        <v>19161</v>
      </c>
      <c r="AB759" s="29">
        <v>1</v>
      </c>
      <c r="AC759" s="29">
        <v>6</v>
      </c>
      <c r="AD759" s="29">
        <v>1</v>
      </c>
      <c r="AE759" s="29">
        <v>6</v>
      </c>
      <c r="AF759" s="29">
        <v>3</v>
      </c>
      <c r="AG759" s="29">
        <v>0</v>
      </c>
      <c r="AH759" s="29">
        <v>0</v>
      </c>
      <c r="AI759" s="29" t="s">
        <v>19507</v>
      </c>
      <c r="AJ759" s="29" t="s">
        <v>8</v>
      </c>
      <c r="AK759" s="29">
        <v>0</v>
      </c>
      <c r="AL759" s="29" t="s">
        <v>2000</v>
      </c>
      <c r="AM759" s="29" t="s">
        <v>12848</v>
      </c>
      <c r="AN759" s="29" t="s">
        <v>12849</v>
      </c>
      <c r="AO759" s="29" t="s">
        <v>12850</v>
      </c>
      <c r="AP759" s="29" t="s">
        <v>12851</v>
      </c>
    </row>
    <row r="760" spans="1:42" s="29" customFormat="1" x14ac:dyDescent="0.25">
      <c r="A760" s="29" t="s">
        <v>12852</v>
      </c>
      <c r="B760" s="29">
        <v>310410941179965</v>
      </c>
      <c r="C760" s="29">
        <v>8.9014103279411708E+19</v>
      </c>
      <c r="D760" s="29">
        <v>353118083625148</v>
      </c>
      <c r="E760" s="29">
        <v>3</v>
      </c>
      <c r="F760" s="29">
        <v>1745</v>
      </c>
      <c r="G760" s="29">
        <v>1745</v>
      </c>
      <c r="H760" s="29" t="s">
        <v>12853</v>
      </c>
      <c r="I760" s="29" t="s">
        <v>12854</v>
      </c>
      <c r="J760" s="29" t="s">
        <v>12855</v>
      </c>
      <c r="K760" s="29" t="s">
        <v>8</v>
      </c>
      <c r="L760" s="29" t="s">
        <v>8</v>
      </c>
      <c r="M760" s="29" t="s">
        <v>8</v>
      </c>
      <c r="N760" s="29">
        <v>7</v>
      </c>
      <c r="O760" s="29">
        <v>100</v>
      </c>
      <c r="P760" s="29">
        <v>700</v>
      </c>
      <c r="Q760" s="29">
        <v>3</v>
      </c>
      <c r="R760" s="29">
        <v>10</v>
      </c>
      <c r="S760" s="29">
        <v>0</v>
      </c>
      <c r="T760" s="29" t="s">
        <v>19534</v>
      </c>
      <c r="U760" s="29">
        <v>7</v>
      </c>
      <c r="V760" s="29">
        <v>10</v>
      </c>
      <c r="W760" s="29">
        <v>70</v>
      </c>
      <c r="X760" s="29">
        <v>3</v>
      </c>
      <c r="Y760" s="29">
        <v>1</v>
      </c>
      <c r="Z760" s="29">
        <v>0</v>
      </c>
      <c r="AA760" s="29" t="s">
        <v>19161</v>
      </c>
      <c r="AB760" s="29">
        <v>0</v>
      </c>
      <c r="AC760" s="29" t="s">
        <v>8</v>
      </c>
      <c r="AD760" s="29" t="s">
        <v>8</v>
      </c>
      <c r="AE760" s="29" t="s">
        <v>8</v>
      </c>
      <c r="AF760" s="29" t="s">
        <v>8</v>
      </c>
      <c r="AG760" s="29" t="s">
        <v>8</v>
      </c>
      <c r="AH760" s="29" t="s">
        <v>8</v>
      </c>
      <c r="AI760" s="29" t="s">
        <v>8</v>
      </c>
      <c r="AJ760" s="29" t="s">
        <v>8</v>
      </c>
      <c r="AK760" s="29">
        <v>0</v>
      </c>
      <c r="AL760" s="29" t="s">
        <v>2000</v>
      </c>
      <c r="AM760" s="29" t="s">
        <v>12856</v>
      </c>
      <c r="AN760" s="29" t="s">
        <v>12857</v>
      </c>
      <c r="AO760" s="29" t="s">
        <v>12858</v>
      </c>
      <c r="AP760" s="29" t="s">
        <v>12859</v>
      </c>
    </row>
    <row r="761" spans="1:42" s="29" customFormat="1" x14ac:dyDescent="0.25">
      <c r="A761" s="29" t="s">
        <v>12860</v>
      </c>
      <c r="B761" s="29">
        <v>310410941179965</v>
      </c>
      <c r="C761" s="29">
        <v>8.9014103279411708E+19</v>
      </c>
      <c r="D761" s="29">
        <v>353118083625148</v>
      </c>
      <c r="E761" s="29">
        <v>3</v>
      </c>
      <c r="F761" s="29">
        <v>1744</v>
      </c>
      <c r="G761" s="29">
        <v>1744</v>
      </c>
      <c r="H761" s="29" t="s">
        <v>12861</v>
      </c>
      <c r="I761" s="29" t="s">
        <v>12862</v>
      </c>
      <c r="J761" s="29" t="s">
        <v>12863</v>
      </c>
      <c r="K761" s="29" t="s">
        <v>8</v>
      </c>
      <c r="L761" s="29" t="s">
        <v>8</v>
      </c>
      <c r="M761" s="29" t="s">
        <v>8</v>
      </c>
      <c r="N761" s="29">
        <v>7</v>
      </c>
      <c r="O761" s="29">
        <v>100</v>
      </c>
      <c r="P761" s="29">
        <v>700</v>
      </c>
      <c r="Q761" s="29">
        <v>3</v>
      </c>
      <c r="R761" s="29">
        <v>0</v>
      </c>
      <c r="S761" s="29">
        <v>0</v>
      </c>
      <c r="T761" s="29" t="s">
        <v>19507</v>
      </c>
      <c r="U761" s="29">
        <v>7</v>
      </c>
      <c r="V761" s="29">
        <v>10</v>
      </c>
      <c r="W761" s="29">
        <v>70</v>
      </c>
      <c r="X761" s="29">
        <v>3</v>
      </c>
      <c r="Y761" s="29">
        <v>0</v>
      </c>
      <c r="Z761" s="29">
        <v>0</v>
      </c>
      <c r="AA761" s="29" t="s">
        <v>19507</v>
      </c>
      <c r="AB761" s="29">
        <v>0</v>
      </c>
      <c r="AC761" s="29" t="s">
        <v>8</v>
      </c>
      <c r="AD761" s="29" t="s">
        <v>8</v>
      </c>
      <c r="AE761" s="29" t="s">
        <v>8</v>
      </c>
      <c r="AF761" s="29" t="s">
        <v>8</v>
      </c>
      <c r="AG761" s="29" t="s">
        <v>8</v>
      </c>
      <c r="AH761" s="29" t="s">
        <v>8</v>
      </c>
      <c r="AI761" s="29" t="s">
        <v>8</v>
      </c>
      <c r="AJ761" s="29" t="s">
        <v>8</v>
      </c>
      <c r="AK761" s="29">
        <v>0</v>
      </c>
      <c r="AL761" s="29" t="s">
        <v>2000</v>
      </c>
      <c r="AM761" s="29" t="s">
        <v>12864</v>
      </c>
      <c r="AN761" s="29" t="s">
        <v>12865</v>
      </c>
      <c r="AO761" s="29" t="s">
        <v>12866</v>
      </c>
      <c r="AP761" s="29" t="s">
        <v>12867</v>
      </c>
    </row>
    <row r="762" spans="1:42" s="29" customFormat="1" x14ac:dyDescent="0.25">
      <c r="A762" s="29" t="s">
        <v>12868</v>
      </c>
      <c r="B762" s="29">
        <v>310410941179965</v>
      </c>
      <c r="C762" s="29">
        <v>8.9014103279411708E+19</v>
      </c>
      <c r="D762" s="29">
        <v>353118083625148</v>
      </c>
      <c r="E762" s="29">
        <v>7</v>
      </c>
      <c r="F762" s="29">
        <v>1797</v>
      </c>
      <c r="G762" s="29">
        <v>1797</v>
      </c>
      <c r="H762" s="29" t="s">
        <v>12869</v>
      </c>
      <c r="I762" s="29" t="s">
        <v>12870</v>
      </c>
      <c r="J762" s="29" t="s">
        <v>12871</v>
      </c>
      <c r="K762" s="29" t="s">
        <v>8</v>
      </c>
      <c r="L762" s="29" t="s">
        <v>8</v>
      </c>
      <c r="M762" s="29" t="s">
        <v>20016</v>
      </c>
      <c r="N762" s="29">
        <v>7</v>
      </c>
      <c r="O762" s="29">
        <v>1</v>
      </c>
      <c r="P762" s="29">
        <v>7</v>
      </c>
      <c r="Q762" s="29">
        <v>3</v>
      </c>
      <c r="R762" s="29">
        <v>46</v>
      </c>
      <c r="S762" s="29">
        <v>11</v>
      </c>
      <c r="T762" s="29" t="s">
        <v>19738</v>
      </c>
      <c r="U762" s="29">
        <v>6</v>
      </c>
      <c r="V762" s="29">
        <v>1</v>
      </c>
      <c r="W762" s="29">
        <v>6</v>
      </c>
      <c r="X762" s="29">
        <v>3</v>
      </c>
      <c r="Y762" s="29">
        <v>17</v>
      </c>
      <c r="Z762" s="29">
        <v>0</v>
      </c>
      <c r="AA762" s="29" t="s">
        <v>19735</v>
      </c>
      <c r="AB762" s="29">
        <v>1</v>
      </c>
      <c r="AC762" s="29">
        <v>5</v>
      </c>
      <c r="AD762" s="29">
        <v>1</v>
      </c>
      <c r="AE762" s="29">
        <v>5</v>
      </c>
      <c r="AF762" s="29">
        <v>3</v>
      </c>
      <c r="AG762" s="29">
        <v>2</v>
      </c>
      <c r="AH762" s="29">
        <v>0</v>
      </c>
      <c r="AI762" s="29" t="s">
        <v>19527</v>
      </c>
      <c r="AJ762" s="29" t="s">
        <v>8</v>
      </c>
      <c r="AK762" s="29">
        <v>0</v>
      </c>
      <c r="AL762" s="29" t="s">
        <v>2009</v>
      </c>
      <c r="AM762" s="29" t="s">
        <v>12872</v>
      </c>
      <c r="AN762" s="29" t="s">
        <v>12873</v>
      </c>
      <c r="AO762" s="29" t="s">
        <v>12874</v>
      </c>
      <c r="AP762" s="29" t="s">
        <v>12875</v>
      </c>
    </row>
    <row r="763" spans="1:42" s="29" customFormat="1" x14ac:dyDescent="0.25">
      <c r="A763" s="29" t="s">
        <v>12876</v>
      </c>
      <c r="B763" s="29">
        <v>310410941179965</v>
      </c>
      <c r="C763" s="29">
        <v>8.9014103279411708E+19</v>
      </c>
      <c r="D763" s="29">
        <v>353118083625148</v>
      </c>
      <c r="E763" s="29">
        <v>7</v>
      </c>
      <c r="F763" s="29">
        <v>1798</v>
      </c>
      <c r="G763" s="29">
        <v>1798</v>
      </c>
      <c r="H763" s="29" t="s">
        <v>12877</v>
      </c>
      <c r="I763" s="29" t="s">
        <v>12878</v>
      </c>
      <c r="J763" s="29" t="s">
        <v>12879</v>
      </c>
      <c r="K763" s="29" t="s">
        <v>8</v>
      </c>
      <c r="L763" s="29" t="s">
        <v>8</v>
      </c>
      <c r="M763" s="29" t="s">
        <v>20017</v>
      </c>
      <c r="N763" s="29">
        <v>7</v>
      </c>
      <c r="O763" s="29">
        <v>1</v>
      </c>
      <c r="P763" s="29">
        <v>7</v>
      </c>
      <c r="Q763" s="29">
        <v>1</v>
      </c>
      <c r="R763" s="29" t="s">
        <v>8</v>
      </c>
      <c r="S763" s="29" t="s">
        <v>8</v>
      </c>
      <c r="T763" s="29" t="s">
        <v>8</v>
      </c>
      <c r="U763" s="29">
        <v>6</v>
      </c>
      <c r="V763" s="29">
        <v>1</v>
      </c>
      <c r="W763" s="29">
        <v>6</v>
      </c>
      <c r="X763" s="29">
        <v>3</v>
      </c>
      <c r="Y763" s="29">
        <v>26</v>
      </c>
      <c r="Z763" s="29">
        <v>16</v>
      </c>
      <c r="AA763" s="29" t="s">
        <v>20018</v>
      </c>
      <c r="AB763" s="29">
        <v>1</v>
      </c>
      <c r="AC763" s="29">
        <v>5</v>
      </c>
      <c r="AD763" s="29">
        <v>1</v>
      </c>
      <c r="AE763" s="29">
        <v>5</v>
      </c>
      <c r="AF763" s="29">
        <v>3</v>
      </c>
      <c r="AG763" s="29">
        <v>2</v>
      </c>
      <c r="AH763" s="29">
        <v>1</v>
      </c>
      <c r="AI763" s="29" t="s">
        <v>19626</v>
      </c>
      <c r="AJ763" s="29" t="s">
        <v>8</v>
      </c>
      <c r="AK763" s="29">
        <v>0</v>
      </c>
      <c r="AL763" s="29" t="s">
        <v>2009</v>
      </c>
      <c r="AM763" s="29" t="s">
        <v>12880</v>
      </c>
      <c r="AN763" s="29" t="s">
        <v>12881</v>
      </c>
      <c r="AO763" s="29" t="s">
        <v>12882</v>
      </c>
      <c r="AP763" s="29" t="s">
        <v>12883</v>
      </c>
    </row>
    <row r="764" spans="1:42" s="29" customFormat="1" x14ac:dyDescent="0.25">
      <c r="A764" s="29" t="s">
        <v>12884</v>
      </c>
      <c r="B764" s="29">
        <v>310410941179965</v>
      </c>
      <c r="C764" s="29">
        <v>8.9014103279411708E+19</v>
      </c>
      <c r="D764" s="29">
        <v>353118083625148</v>
      </c>
      <c r="E764" s="29">
        <v>6</v>
      </c>
      <c r="F764" s="29">
        <v>1807</v>
      </c>
      <c r="G764" s="29">
        <v>1807</v>
      </c>
      <c r="H764" s="29" t="s">
        <v>12885</v>
      </c>
      <c r="I764" s="29" t="s">
        <v>12886</v>
      </c>
      <c r="J764" s="29" t="s">
        <v>12887</v>
      </c>
      <c r="K764" s="29" t="s">
        <v>8</v>
      </c>
      <c r="L764" s="29" t="s">
        <v>8</v>
      </c>
      <c r="M764" s="29" t="s">
        <v>8</v>
      </c>
      <c r="N764" s="29">
        <v>7</v>
      </c>
      <c r="O764" s="29">
        <v>10</v>
      </c>
      <c r="P764" s="29">
        <v>70</v>
      </c>
      <c r="Q764" s="29">
        <v>3</v>
      </c>
      <c r="R764" s="29">
        <v>0</v>
      </c>
      <c r="S764" s="29">
        <v>0</v>
      </c>
      <c r="T764" s="29" t="s">
        <v>19507</v>
      </c>
      <c r="U764" s="29">
        <v>6</v>
      </c>
      <c r="V764" s="29">
        <v>1</v>
      </c>
      <c r="W764" s="29">
        <v>6</v>
      </c>
      <c r="X764" s="29">
        <v>3</v>
      </c>
      <c r="Y764" s="29">
        <v>0</v>
      </c>
      <c r="Z764" s="29">
        <v>0</v>
      </c>
      <c r="AA764" s="29" t="s">
        <v>19507</v>
      </c>
      <c r="AB764" s="29">
        <v>0</v>
      </c>
      <c r="AC764" s="29" t="s">
        <v>8</v>
      </c>
      <c r="AD764" s="29" t="s">
        <v>8</v>
      </c>
      <c r="AE764" s="29" t="s">
        <v>8</v>
      </c>
      <c r="AF764" s="29" t="s">
        <v>8</v>
      </c>
      <c r="AG764" s="29" t="s">
        <v>8</v>
      </c>
      <c r="AH764" s="29" t="s">
        <v>8</v>
      </c>
      <c r="AI764" s="29" t="s">
        <v>8</v>
      </c>
      <c r="AJ764" s="29" t="s">
        <v>8</v>
      </c>
      <c r="AK764" s="29">
        <v>0</v>
      </c>
      <c r="AL764" s="29" t="s">
        <v>2000</v>
      </c>
      <c r="AM764" s="29" t="s">
        <v>12888</v>
      </c>
      <c r="AN764" s="29" t="s">
        <v>12889</v>
      </c>
      <c r="AO764" s="29" t="s">
        <v>12890</v>
      </c>
      <c r="AP764" s="29" t="s">
        <v>12891</v>
      </c>
    </row>
    <row r="765" spans="1:42" s="29" customFormat="1" x14ac:dyDescent="0.25">
      <c r="A765" s="29" t="s">
        <v>12892</v>
      </c>
      <c r="B765" s="29">
        <v>310410941179965</v>
      </c>
      <c r="C765" s="29">
        <v>8.9014103279411708E+19</v>
      </c>
      <c r="D765" s="29">
        <v>353118083625148</v>
      </c>
      <c r="E765" s="29">
        <v>6</v>
      </c>
      <c r="F765" s="29">
        <v>1806</v>
      </c>
      <c r="G765" s="29">
        <v>1806</v>
      </c>
      <c r="H765" s="29" t="s">
        <v>12893</v>
      </c>
      <c r="I765" s="29" t="s">
        <v>12894</v>
      </c>
      <c r="J765" s="29" t="s">
        <v>12895</v>
      </c>
      <c r="K765" s="29" t="s">
        <v>8</v>
      </c>
      <c r="L765" s="29" t="s">
        <v>8</v>
      </c>
      <c r="M765" s="29" t="s">
        <v>8</v>
      </c>
      <c r="N765" s="29">
        <v>7</v>
      </c>
      <c r="O765" s="29">
        <v>10</v>
      </c>
      <c r="P765" s="29">
        <v>70</v>
      </c>
      <c r="Q765" s="29">
        <v>3</v>
      </c>
      <c r="R765" s="29">
        <v>0</v>
      </c>
      <c r="S765" s="29">
        <v>0</v>
      </c>
      <c r="T765" s="29" t="s">
        <v>19507</v>
      </c>
      <c r="U765" s="29">
        <v>6</v>
      </c>
      <c r="V765" s="29">
        <v>1</v>
      </c>
      <c r="W765" s="29">
        <v>6</v>
      </c>
      <c r="X765" s="29">
        <v>3</v>
      </c>
      <c r="Y765" s="29">
        <v>0</v>
      </c>
      <c r="Z765" s="29">
        <v>0</v>
      </c>
      <c r="AA765" s="29" t="s">
        <v>19507</v>
      </c>
      <c r="AB765" s="29">
        <v>0</v>
      </c>
      <c r="AC765" s="29" t="s">
        <v>8</v>
      </c>
      <c r="AD765" s="29" t="s">
        <v>8</v>
      </c>
      <c r="AE765" s="29" t="s">
        <v>8</v>
      </c>
      <c r="AF765" s="29" t="s">
        <v>8</v>
      </c>
      <c r="AG765" s="29" t="s">
        <v>8</v>
      </c>
      <c r="AH765" s="29" t="s">
        <v>8</v>
      </c>
      <c r="AI765" s="29" t="s">
        <v>8</v>
      </c>
      <c r="AJ765" s="29" t="s">
        <v>8</v>
      </c>
      <c r="AK765" s="29">
        <v>0</v>
      </c>
      <c r="AL765" s="29" t="s">
        <v>2000</v>
      </c>
      <c r="AM765" s="29" t="s">
        <v>12896</v>
      </c>
      <c r="AN765" s="29" t="s">
        <v>12897</v>
      </c>
      <c r="AO765" s="29" t="s">
        <v>12898</v>
      </c>
      <c r="AP765" s="29" t="s">
        <v>12899</v>
      </c>
    </row>
    <row r="766" spans="1:42" s="29" customFormat="1" x14ac:dyDescent="0.25">
      <c r="A766" s="29" t="s">
        <v>12900</v>
      </c>
      <c r="B766" s="29">
        <v>310410941179965</v>
      </c>
      <c r="C766" s="29">
        <v>8.9014103279411708E+19</v>
      </c>
      <c r="D766" s="29">
        <v>353118083625148</v>
      </c>
      <c r="E766" s="29">
        <v>6</v>
      </c>
      <c r="F766" s="29">
        <v>1805</v>
      </c>
      <c r="G766" s="29">
        <v>1805</v>
      </c>
      <c r="H766" s="29" t="s">
        <v>12901</v>
      </c>
      <c r="I766" s="29" t="s">
        <v>12902</v>
      </c>
      <c r="J766" s="29" t="s">
        <v>12903</v>
      </c>
      <c r="K766" s="29" t="s">
        <v>8</v>
      </c>
      <c r="L766" s="29" t="s">
        <v>8</v>
      </c>
      <c r="M766" s="29" t="s">
        <v>8</v>
      </c>
      <c r="N766" s="29">
        <v>7</v>
      </c>
      <c r="O766" s="29">
        <v>10</v>
      </c>
      <c r="P766" s="29">
        <v>70</v>
      </c>
      <c r="Q766" s="29">
        <v>3</v>
      </c>
      <c r="R766" s="29">
        <v>0</v>
      </c>
      <c r="S766" s="29">
        <v>0</v>
      </c>
      <c r="T766" s="29" t="s">
        <v>19507</v>
      </c>
      <c r="U766" s="29">
        <v>6</v>
      </c>
      <c r="V766" s="29">
        <v>1</v>
      </c>
      <c r="W766" s="29">
        <v>6</v>
      </c>
      <c r="X766" s="29">
        <v>3</v>
      </c>
      <c r="Y766" s="29">
        <v>0</v>
      </c>
      <c r="Z766" s="29">
        <v>0</v>
      </c>
      <c r="AA766" s="29" t="s">
        <v>19507</v>
      </c>
      <c r="AB766" s="29">
        <v>0</v>
      </c>
      <c r="AC766" s="29" t="s">
        <v>8</v>
      </c>
      <c r="AD766" s="29" t="s">
        <v>8</v>
      </c>
      <c r="AE766" s="29" t="s">
        <v>8</v>
      </c>
      <c r="AF766" s="29" t="s">
        <v>8</v>
      </c>
      <c r="AG766" s="29" t="s">
        <v>8</v>
      </c>
      <c r="AH766" s="29" t="s">
        <v>8</v>
      </c>
      <c r="AI766" s="29" t="s">
        <v>8</v>
      </c>
      <c r="AJ766" s="29" t="s">
        <v>8</v>
      </c>
      <c r="AK766" s="29">
        <v>0</v>
      </c>
      <c r="AL766" s="29" t="s">
        <v>2000</v>
      </c>
      <c r="AM766" s="29" t="s">
        <v>12904</v>
      </c>
      <c r="AN766" s="29" t="s">
        <v>12905</v>
      </c>
      <c r="AO766" s="29" t="s">
        <v>12906</v>
      </c>
      <c r="AP766" s="29" t="s">
        <v>12907</v>
      </c>
    </row>
    <row r="767" spans="1:42" s="29" customFormat="1" x14ac:dyDescent="0.25">
      <c r="A767" s="29" t="s">
        <v>12908</v>
      </c>
      <c r="B767" s="29">
        <v>310410941179965</v>
      </c>
      <c r="C767" s="29">
        <v>8.9014103279411708E+19</v>
      </c>
      <c r="D767" s="29">
        <v>353118083625148</v>
      </c>
      <c r="E767" s="29">
        <v>3</v>
      </c>
      <c r="F767" s="29">
        <v>1808</v>
      </c>
      <c r="G767" s="29">
        <v>1808</v>
      </c>
      <c r="H767" s="29" t="s">
        <v>12909</v>
      </c>
      <c r="I767" s="29" t="s">
        <v>12910</v>
      </c>
      <c r="J767" s="29" t="s">
        <v>12911</v>
      </c>
      <c r="K767" s="29" t="s">
        <v>8</v>
      </c>
      <c r="L767" s="29" t="s">
        <v>8</v>
      </c>
      <c r="M767" s="29" t="s">
        <v>8</v>
      </c>
      <c r="N767" s="29">
        <v>7</v>
      </c>
      <c r="O767" s="29">
        <v>100</v>
      </c>
      <c r="P767" s="29">
        <v>700</v>
      </c>
      <c r="Q767" s="29">
        <v>3</v>
      </c>
      <c r="R767" s="29">
        <v>0</v>
      </c>
      <c r="S767" s="29">
        <v>0</v>
      </c>
      <c r="T767" s="29" t="s">
        <v>19507</v>
      </c>
      <c r="U767" s="29">
        <v>7</v>
      </c>
      <c r="V767" s="29">
        <v>10</v>
      </c>
      <c r="W767" s="29">
        <v>70</v>
      </c>
      <c r="X767" s="29">
        <v>3</v>
      </c>
      <c r="Y767" s="29">
        <v>0</v>
      </c>
      <c r="Z767" s="29">
        <v>0</v>
      </c>
      <c r="AA767" s="29" t="s">
        <v>19507</v>
      </c>
      <c r="AB767" s="29">
        <v>0</v>
      </c>
      <c r="AC767" s="29" t="s">
        <v>8</v>
      </c>
      <c r="AD767" s="29" t="s">
        <v>8</v>
      </c>
      <c r="AE767" s="29" t="s">
        <v>8</v>
      </c>
      <c r="AF767" s="29" t="s">
        <v>8</v>
      </c>
      <c r="AG767" s="29" t="s">
        <v>8</v>
      </c>
      <c r="AH767" s="29" t="s">
        <v>8</v>
      </c>
      <c r="AI767" s="29" t="s">
        <v>8</v>
      </c>
      <c r="AJ767" s="29" t="s">
        <v>8</v>
      </c>
      <c r="AK767" s="29">
        <v>0</v>
      </c>
      <c r="AL767" s="29" t="s">
        <v>2000</v>
      </c>
      <c r="AM767" s="29" t="s">
        <v>12912</v>
      </c>
      <c r="AN767" s="29" t="s">
        <v>12913</v>
      </c>
      <c r="AO767" s="29" t="s">
        <v>12914</v>
      </c>
      <c r="AP767" s="29" t="s">
        <v>12915</v>
      </c>
    </row>
    <row r="768" spans="1:42" s="29" customFormat="1" x14ac:dyDescent="0.25">
      <c r="A768" s="29" t="s">
        <v>12916</v>
      </c>
      <c r="B768" s="29">
        <v>310410941179965</v>
      </c>
      <c r="C768" s="29">
        <v>8.9014103279411708E+19</v>
      </c>
      <c r="D768" s="29">
        <v>353118083625148</v>
      </c>
      <c r="E768" s="29">
        <v>3</v>
      </c>
      <c r="F768" s="29">
        <v>1809</v>
      </c>
      <c r="G768" s="29">
        <v>1809</v>
      </c>
      <c r="H768" s="29" t="s">
        <v>12917</v>
      </c>
      <c r="I768" s="29" t="s">
        <v>12918</v>
      </c>
      <c r="J768" s="29" t="s">
        <v>12919</v>
      </c>
      <c r="K768" s="29" t="s">
        <v>8</v>
      </c>
      <c r="L768" s="29" t="s">
        <v>8</v>
      </c>
      <c r="M768" s="29" t="s">
        <v>8</v>
      </c>
      <c r="N768" s="29">
        <v>7</v>
      </c>
      <c r="O768" s="29">
        <v>100</v>
      </c>
      <c r="P768" s="29">
        <v>700</v>
      </c>
      <c r="Q768" s="29">
        <v>3</v>
      </c>
      <c r="R768" s="29">
        <v>0</v>
      </c>
      <c r="S768" s="29">
        <v>0</v>
      </c>
      <c r="T768" s="29" t="s">
        <v>19507</v>
      </c>
      <c r="U768" s="29">
        <v>7</v>
      </c>
      <c r="V768" s="29">
        <v>10</v>
      </c>
      <c r="W768" s="29">
        <v>70</v>
      </c>
      <c r="X768" s="29">
        <v>3</v>
      </c>
      <c r="Y768" s="29">
        <v>0</v>
      </c>
      <c r="Z768" s="29">
        <v>0</v>
      </c>
      <c r="AA768" s="29" t="s">
        <v>19507</v>
      </c>
      <c r="AB768" s="29">
        <v>0</v>
      </c>
      <c r="AC768" s="29" t="s">
        <v>8</v>
      </c>
      <c r="AD768" s="29" t="s">
        <v>8</v>
      </c>
      <c r="AE768" s="29" t="s">
        <v>8</v>
      </c>
      <c r="AF768" s="29" t="s">
        <v>8</v>
      </c>
      <c r="AG768" s="29" t="s">
        <v>8</v>
      </c>
      <c r="AH768" s="29" t="s">
        <v>8</v>
      </c>
      <c r="AI768" s="29" t="s">
        <v>8</v>
      </c>
      <c r="AJ768" s="29" t="s">
        <v>8</v>
      </c>
      <c r="AK768" s="29">
        <v>0</v>
      </c>
      <c r="AL768" s="29" t="s">
        <v>2009</v>
      </c>
      <c r="AM768" s="29" t="s">
        <v>12920</v>
      </c>
      <c r="AN768" s="29" t="s">
        <v>12921</v>
      </c>
      <c r="AO768" s="29" t="s">
        <v>12922</v>
      </c>
      <c r="AP768" s="29" t="s">
        <v>12923</v>
      </c>
    </row>
    <row r="769" spans="1:42" s="29" customFormat="1" x14ac:dyDescent="0.25">
      <c r="A769" s="29" t="s">
        <v>12924</v>
      </c>
      <c r="B769" s="29">
        <v>310410941179965</v>
      </c>
      <c r="C769" s="29">
        <v>8.9014103279411708E+19</v>
      </c>
      <c r="D769" s="29">
        <v>353118083625148</v>
      </c>
      <c r="E769" s="29">
        <v>3</v>
      </c>
      <c r="F769" s="29">
        <v>1810</v>
      </c>
      <c r="G769" s="29">
        <v>1810</v>
      </c>
      <c r="H769" s="29" t="s">
        <v>12925</v>
      </c>
      <c r="I769" s="29" t="s">
        <v>12926</v>
      </c>
      <c r="J769" s="29" t="s">
        <v>12927</v>
      </c>
      <c r="K769" s="29" t="s">
        <v>8</v>
      </c>
      <c r="L769" s="29" t="s">
        <v>8</v>
      </c>
      <c r="M769" s="29" t="s">
        <v>8</v>
      </c>
      <c r="N769" s="29">
        <v>7</v>
      </c>
      <c r="O769" s="29">
        <v>100</v>
      </c>
      <c r="P769" s="29">
        <v>700</v>
      </c>
      <c r="Q769" s="29">
        <v>3</v>
      </c>
      <c r="R769" s="29">
        <v>18</v>
      </c>
      <c r="S769" s="29">
        <v>2</v>
      </c>
      <c r="T769" s="29" t="s">
        <v>19760</v>
      </c>
      <c r="U769" s="29">
        <v>7</v>
      </c>
      <c r="V769" s="29">
        <v>10</v>
      </c>
      <c r="W769" s="29">
        <v>70</v>
      </c>
      <c r="X769" s="29">
        <v>3</v>
      </c>
      <c r="Y769" s="29">
        <v>2</v>
      </c>
      <c r="Z769" s="29">
        <v>0</v>
      </c>
      <c r="AA769" s="29" t="s">
        <v>19527</v>
      </c>
      <c r="AB769" s="29">
        <v>0</v>
      </c>
      <c r="AC769" s="29" t="s">
        <v>8</v>
      </c>
      <c r="AD769" s="29" t="s">
        <v>8</v>
      </c>
      <c r="AE769" s="29" t="s">
        <v>8</v>
      </c>
      <c r="AF769" s="29" t="s">
        <v>8</v>
      </c>
      <c r="AG769" s="29" t="s">
        <v>8</v>
      </c>
      <c r="AH769" s="29" t="s">
        <v>8</v>
      </c>
      <c r="AI769" s="29" t="s">
        <v>8</v>
      </c>
      <c r="AJ769" s="29" t="s">
        <v>8</v>
      </c>
      <c r="AK769" s="29">
        <v>0</v>
      </c>
      <c r="AL769" s="29" t="s">
        <v>2009</v>
      </c>
      <c r="AM769" s="29" t="s">
        <v>12928</v>
      </c>
      <c r="AN769" s="29" t="s">
        <v>12929</v>
      </c>
      <c r="AO769" s="29" t="s">
        <v>12930</v>
      </c>
      <c r="AP769" s="29" t="s">
        <v>12931</v>
      </c>
    </row>
    <row r="770" spans="1:42" s="29" customFormat="1" x14ac:dyDescent="0.25">
      <c r="A770" s="29" t="s">
        <v>12932</v>
      </c>
      <c r="B770" s="29">
        <v>310410941179965</v>
      </c>
      <c r="C770" s="29">
        <v>8.9014103279411708E+19</v>
      </c>
      <c r="D770" s="29">
        <v>353118083625148</v>
      </c>
      <c r="E770" s="29">
        <v>8</v>
      </c>
      <c r="F770" s="29">
        <v>1812</v>
      </c>
      <c r="G770" s="29">
        <v>1812</v>
      </c>
      <c r="H770" s="29" t="s">
        <v>12933</v>
      </c>
      <c r="I770" s="29" t="s">
        <v>12934</v>
      </c>
      <c r="J770" s="29" t="s">
        <v>12935</v>
      </c>
      <c r="K770" s="29" t="s">
        <v>8</v>
      </c>
      <c r="L770" s="29" t="s">
        <v>8</v>
      </c>
      <c r="M770" s="29" t="s">
        <v>8</v>
      </c>
      <c r="N770" s="29">
        <v>7</v>
      </c>
      <c r="O770" s="29">
        <v>100</v>
      </c>
      <c r="P770" s="29">
        <v>700</v>
      </c>
      <c r="Q770" s="29">
        <v>3</v>
      </c>
      <c r="R770" s="29">
        <v>6</v>
      </c>
      <c r="S770" s="29">
        <v>0</v>
      </c>
      <c r="T770" s="29" t="s">
        <v>19515</v>
      </c>
      <c r="U770" s="29">
        <v>7</v>
      </c>
      <c r="V770" s="29">
        <v>10</v>
      </c>
      <c r="W770" s="29">
        <v>70</v>
      </c>
      <c r="X770" s="29">
        <v>3</v>
      </c>
      <c r="Y770" s="29">
        <v>0</v>
      </c>
      <c r="Z770" s="29">
        <v>0</v>
      </c>
      <c r="AA770" s="29" t="s">
        <v>19507</v>
      </c>
      <c r="AB770" s="29">
        <v>0</v>
      </c>
      <c r="AC770" s="29" t="s">
        <v>8</v>
      </c>
      <c r="AD770" s="29" t="s">
        <v>8</v>
      </c>
      <c r="AE770" s="29" t="s">
        <v>8</v>
      </c>
      <c r="AF770" s="29" t="s">
        <v>8</v>
      </c>
      <c r="AG770" s="29" t="s">
        <v>8</v>
      </c>
      <c r="AH770" s="29" t="s">
        <v>8</v>
      </c>
      <c r="AI770" s="29" t="s">
        <v>8</v>
      </c>
      <c r="AJ770" s="29" t="s">
        <v>8</v>
      </c>
      <c r="AK770" s="29">
        <v>0</v>
      </c>
      <c r="AL770" s="29" t="s">
        <v>2000</v>
      </c>
      <c r="AM770" s="29" t="s">
        <v>12936</v>
      </c>
      <c r="AN770" s="29" t="s">
        <v>12937</v>
      </c>
      <c r="AO770" s="29" t="s">
        <v>12938</v>
      </c>
      <c r="AP770" s="29" t="s">
        <v>12939</v>
      </c>
    </row>
    <row r="771" spans="1:42" s="29" customFormat="1" x14ac:dyDescent="0.25">
      <c r="A771" s="29" t="s">
        <v>12940</v>
      </c>
      <c r="B771" s="29">
        <v>310410941179965</v>
      </c>
      <c r="C771" s="29">
        <v>8.9014103279411708E+19</v>
      </c>
      <c r="D771" s="29">
        <v>353118083625148</v>
      </c>
      <c r="E771" s="29">
        <v>8</v>
      </c>
      <c r="F771" s="29">
        <v>1811</v>
      </c>
      <c r="G771" s="29">
        <v>1811</v>
      </c>
      <c r="H771" s="29" t="s">
        <v>12941</v>
      </c>
      <c r="I771" s="29" t="s">
        <v>12942</v>
      </c>
      <c r="J771" s="29" t="s">
        <v>12943</v>
      </c>
      <c r="K771" s="29" t="s">
        <v>8</v>
      </c>
      <c r="L771" s="29" t="s">
        <v>8</v>
      </c>
      <c r="M771" s="29" t="s">
        <v>8</v>
      </c>
      <c r="N771" s="29">
        <v>7</v>
      </c>
      <c r="O771" s="29">
        <v>100</v>
      </c>
      <c r="P771" s="29">
        <v>700</v>
      </c>
      <c r="Q771" s="29">
        <v>3</v>
      </c>
      <c r="R771" s="29">
        <v>2</v>
      </c>
      <c r="S771" s="29">
        <v>0</v>
      </c>
      <c r="T771" s="29" t="s">
        <v>19527</v>
      </c>
      <c r="U771" s="29">
        <v>7</v>
      </c>
      <c r="V771" s="29">
        <v>10</v>
      </c>
      <c r="W771" s="29">
        <v>70</v>
      </c>
      <c r="X771" s="29">
        <v>3</v>
      </c>
      <c r="Y771" s="29">
        <v>0</v>
      </c>
      <c r="Z771" s="29">
        <v>0</v>
      </c>
      <c r="AA771" s="29" t="s">
        <v>19507</v>
      </c>
      <c r="AB771" s="29">
        <v>0</v>
      </c>
      <c r="AC771" s="29" t="s">
        <v>8</v>
      </c>
      <c r="AD771" s="29" t="s">
        <v>8</v>
      </c>
      <c r="AE771" s="29" t="s">
        <v>8</v>
      </c>
      <c r="AF771" s="29" t="s">
        <v>8</v>
      </c>
      <c r="AG771" s="29" t="s">
        <v>8</v>
      </c>
      <c r="AH771" s="29" t="s">
        <v>8</v>
      </c>
      <c r="AI771" s="29" t="s">
        <v>8</v>
      </c>
      <c r="AJ771" s="29" t="s">
        <v>8</v>
      </c>
      <c r="AK771" s="29">
        <v>0</v>
      </c>
      <c r="AL771" s="29" t="s">
        <v>2000</v>
      </c>
      <c r="AM771" s="29" t="s">
        <v>12944</v>
      </c>
      <c r="AN771" s="29" t="s">
        <v>12945</v>
      </c>
      <c r="AO771" s="29" t="s">
        <v>12946</v>
      </c>
      <c r="AP771" s="29" t="s">
        <v>12947</v>
      </c>
    </row>
    <row r="772" spans="1:42" s="29" customFormat="1" x14ac:dyDescent="0.25">
      <c r="A772" s="29" t="s">
        <v>12948</v>
      </c>
      <c r="B772" s="29">
        <v>310410941179965</v>
      </c>
      <c r="C772" s="29">
        <v>8.9014103279411708E+19</v>
      </c>
      <c r="D772" s="29">
        <v>353118083625148</v>
      </c>
      <c r="E772" s="29">
        <v>4</v>
      </c>
      <c r="F772" s="29">
        <v>1799</v>
      </c>
      <c r="G772" s="29">
        <v>1799</v>
      </c>
      <c r="H772" s="29" t="s">
        <v>12949</v>
      </c>
      <c r="I772" s="29" t="s">
        <v>12950</v>
      </c>
      <c r="J772" s="29" t="s">
        <v>12951</v>
      </c>
      <c r="K772" s="29" t="s">
        <v>8</v>
      </c>
      <c r="L772" s="29" t="s">
        <v>8</v>
      </c>
      <c r="M772" s="29" t="s">
        <v>8</v>
      </c>
      <c r="N772" s="29">
        <v>7</v>
      </c>
      <c r="O772" s="29">
        <v>1</v>
      </c>
      <c r="P772" s="29">
        <v>7</v>
      </c>
      <c r="Q772" s="29">
        <v>1</v>
      </c>
      <c r="R772" s="29" t="s">
        <v>8</v>
      </c>
      <c r="S772" s="29" t="s">
        <v>8</v>
      </c>
      <c r="T772" s="29" t="s">
        <v>8</v>
      </c>
      <c r="U772" s="29">
        <v>6</v>
      </c>
      <c r="V772" s="29">
        <v>1</v>
      </c>
      <c r="W772" s="29">
        <v>6</v>
      </c>
      <c r="X772" s="29">
        <v>1</v>
      </c>
      <c r="Y772" s="29" t="s">
        <v>8</v>
      </c>
      <c r="Z772" s="29" t="s">
        <v>8</v>
      </c>
      <c r="AA772" s="29" t="s">
        <v>8</v>
      </c>
      <c r="AB772" s="29">
        <v>1</v>
      </c>
      <c r="AC772" s="29">
        <v>5</v>
      </c>
      <c r="AD772" s="29">
        <v>1</v>
      </c>
      <c r="AE772" s="29">
        <v>5</v>
      </c>
      <c r="AF772" s="29">
        <v>3</v>
      </c>
      <c r="AG772" s="29">
        <v>49</v>
      </c>
      <c r="AH772" s="29">
        <v>31</v>
      </c>
      <c r="AI772" s="29" t="s">
        <v>19689</v>
      </c>
      <c r="AJ772" s="29" t="s">
        <v>8</v>
      </c>
      <c r="AK772" s="29">
        <v>0</v>
      </c>
      <c r="AL772" s="29" t="s">
        <v>2000</v>
      </c>
      <c r="AM772" s="29" t="s">
        <v>12952</v>
      </c>
      <c r="AN772" s="29" t="s">
        <v>12953</v>
      </c>
      <c r="AO772" s="29" t="s">
        <v>12954</v>
      </c>
      <c r="AP772" s="29" t="s">
        <v>12955</v>
      </c>
    </row>
    <row r="773" spans="1:42" s="29" customFormat="1" x14ac:dyDescent="0.25">
      <c r="A773" s="29" t="s">
        <v>12956</v>
      </c>
      <c r="B773" s="29">
        <v>310410941179965</v>
      </c>
      <c r="C773" s="29">
        <v>8.9014103279411708E+19</v>
      </c>
      <c r="D773" s="29">
        <v>353118083625148</v>
      </c>
      <c r="E773" s="29">
        <v>4</v>
      </c>
      <c r="F773" s="29">
        <v>1800</v>
      </c>
      <c r="G773" s="29">
        <v>1800</v>
      </c>
      <c r="H773" s="29" t="s">
        <v>12957</v>
      </c>
      <c r="I773" s="29" t="s">
        <v>12958</v>
      </c>
      <c r="J773" s="29" t="s">
        <v>12959</v>
      </c>
      <c r="K773" s="29" t="s">
        <v>8</v>
      </c>
      <c r="L773" s="29" t="s">
        <v>8</v>
      </c>
      <c r="M773" s="29" t="s">
        <v>8</v>
      </c>
      <c r="N773" s="29">
        <v>7</v>
      </c>
      <c r="O773" s="29">
        <v>1</v>
      </c>
      <c r="P773" s="29">
        <v>7</v>
      </c>
      <c r="Q773" s="29">
        <v>1</v>
      </c>
      <c r="R773" s="29" t="s">
        <v>8</v>
      </c>
      <c r="S773" s="29" t="s">
        <v>8</v>
      </c>
      <c r="T773" s="29" t="s">
        <v>8</v>
      </c>
      <c r="U773" s="29">
        <v>6</v>
      </c>
      <c r="V773" s="29">
        <v>1</v>
      </c>
      <c r="W773" s="29">
        <v>6</v>
      </c>
      <c r="X773" s="29">
        <v>1</v>
      </c>
      <c r="Y773" s="29" t="s">
        <v>8</v>
      </c>
      <c r="Z773" s="29" t="s">
        <v>8</v>
      </c>
      <c r="AA773" s="29" t="s">
        <v>8</v>
      </c>
      <c r="AB773" s="29">
        <v>1</v>
      </c>
      <c r="AC773" s="29">
        <v>5</v>
      </c>
      <c r="AD773" s="29">
        <v>1</v>
      </c>
      <c r="AE773" s="29">
        <v>5</v>
      </c>
      <c r="AF773" s="29">
        <v>3</v>
      </c>
      <c r="AG773" s="29">
        <v>49</v>
      </c>
      <c r="AH773" s="29">
        <v>30</v>
      </c>
      <c r="AI773" s="29" t="s">
        <v>19509</v>
      </c>
      <c r="AJ773" s="29" t="s">
        <v>8</v>
      </c>
      <c r="AK773" s="29">
        <v>0</v>
      </c>
      <c r="AL773" s="29" t="s">
        <v>2009</v>
      </c>
      <c r="AM773" s="29" t="s">
        <v>12960</v>
      </c>
      <c r="AN773" s="29" t="s">
        <v>12961</v>
      </c>
      <c r="AO773" s="29" t="s">
        <v>12962</v>
      </c>
      <c r="AP773" s="29" t="s">
        <v>12963</v>
      </c>
    </row>
    <row r="774" spans="1:42" s="29" customFormat="1" x14ac:dyDescent="0.25">
      <c r="A774" s="29" t="s">
        <v>12964</v>
      </c>
      <c r="B774" s="29">
        <v>310410941179965</v>
      </c>
      <c r="C774" s="29">
        <v>8.9014103279411708E+19</v>
      </c>
      <c r="D774" s="29">
        <v>353118083625148</v>
      </c>
      <c r="E774" s="29">
        <v>4</v>
      </c>
      <c r="F774" s="29">
        <v>1801</v>
      </c>
      <c r="G774" s="29">
        <v>1801</v>
      </c>
      <c r="H774" s="29" t="s">
        <v>12965</v>
      </c>
      <c r="I774" s="29" t="s">
        <v>12966</v>
      </c>
      <c r="J774" s="29" t="s">
        <v>12967</v>
      </c>
      <c r="K774" s="29" t="s">
        <v>8</v>
      </c>
      <c r="L774" s="29" t="s">
        <v>8</v>
      </c>
      <c r="M774" s="29" t="s">
        <v>8</v>
      </c>
      <c r="N774" s="29">
        <v>7</v>
      </c>
      <c r="O774" s="29">
        <v>1</v>
      </c>
      <c r="P774" s="29">
        <v>7</v>
      </c>
      <c r="Q774" s="29">
        <v>3</v>
      </c>
      <c r="R774" s="29">
        <v>49</v>
      </c>
      <c r="S774" s="29">
        <v>42</v>
      </c>
      <c r="T774" s="29" t="s">
        <v>19594</v>
      </c>
      <c r="U774" s="29">
        <v>6</v>
      </c>
      <c r="V774" s="29">
        <v>1</v>
      </c>
      <c r="W774" s="29">
        <v>6</v>
      </c>
      <c r="X774" s="29">
        <v>3</v>
      </c>
      <c r="Y774" s="29">
        <v>41</v>
      </c>
      <c r="Z774" s="29">
        <v>36</v>
      </c>
      <c r="AA774" s="29" t="s">
        <v>20019</v>
      </c>
      <c r="AB774" s="29">
        <v>1</v>
      </c>
      <c r="AC774" s="29">
        <v>5</v>
      </c>
      <c r="AD774" s="29">
        <v>1</v>
      </c>
      <c r="AE774" s="29">
        <v>5</v>
      </c>
      <c r="AF774" s="29">
        <v>3</v>
      </c>
      <c r="AG774" s="29">
        <v>9</v>
      </c>
      <c r="AH774" s="29">
        <v>0</v>
      </c>
      <c r="AI774" s="29" t="s">
        <v>19558</v>
      </c>
      <c r="AJ774" s="29" t="s">
        <v>8</v>
      </c>
      <c r="AK774" s="29">
        <v>0</v>
      </c>
      <c r="AL774" s="29" t="s">
        <v>2000</v>
      </c>
      <c r="AM774" s="29" t="s">
        <v>12968</v>
      </c>
      <c r="AN774" s="29" t="s">
        <v>12969</v>
      </c>
      <c r="AO774" s="29" t="s">
        <v>12970</v>
      </c>
      <c r="AP774" s="29" t="s">
        <v>12971</v>
      </c>
    </row>
    <row r="775" spans="1:42" s="29" customFormat="1" x14ac:dyDescent="0.25">
      <c r="A775" s="29" t="s">
        <v>12972</v>
      </c>
      <c r="B775" s="29">
        <v>310410941179965</v>
      </c>
      <c r="C775" s="29">
        <v>8.9014103279411708E+19</v>
      </c>
      <c r="D775" s="29">
        <v>353118083625148</v>
      </c>
      <c r="E775" s="29">
        <v>4</v>
      </c>
      <c r="F775" s="29">
        <v>1802</v>
      </c>
      <c r="G775" s="29">
        <v>1802</v>
      </c>
      <c r="H775" s="29" t="s">
        <v>12973</v>
      </c>
      <c r="I775" s="29" t="s">
        <v>12974</v>
      </c>
      <c r="J775" s="29" t="s">
        <v>12975</v>
      </c>
      <c r="K775" s="29" t="s">
        <v>8</v>
      </c>
      <c r="L775" s="29" t="s">
        <v>8</v>
      </c>
      <c r="M775" s="29" t="s">
        <v>8</v>
      </c>
      <c r="N775" s="29">
        <v>7</v>
      </c>
      <c r="O775" s="29">
        <v>1</v>
      </c>
      <c r="P775" s="29">
        <v>7</v>
      </c>
      <c r="Q775" s="29">
        <v>3</v>
      </c>
      <c r="R775" s="29">
        <v>49</v>
      </c>
      <c r="S775" s="29">
        <v>42</v>
      </c>
      <c r="T775" s="29" t="s">
        <v>19594</v>
      </c>
      <c r="U775" s="29">
        <v>6</v>
      </c>
      <c r="V775" s="29">
        <v>1</v>
      </c>
      <c r="W775" s="29">
        <v>6</v>
      </c>
      <c r="X775" s="29">
        <v>3</v>
      </c>
      <c r="Y775" s="29">
        <v>43</v>
      </c>
      <c r="Z775" s="29">
        <v>9</v>
      </c>
      <c r="AA775" s="29" t="s">
        <v>19595</v>
      </c>
      <c r="AB775" s="29">
        <v>1</v>
      </c>
      <c r="AC775" s="29">
        <v>5</v>
      </c>
      <c r="AD775" s="29">
        <v>1</v>
      </c>
      <c r="AE775" s="29">
        <v>5</v>
      </c>
      <c r="AF775" s="29">
        <v>3</v>
      </c>
      <c r="AG775" s="29">
        <v>10</v>
      </c>
      <c r="AH775" s="29">
        <v>1</v>
      </c>
      <c r="AI775" s="29" t="s">
        <v>19521</v>
      </c>
      <c r="AJ775" s="29" t="s">
        <v>8</v>
      </c>
      <c r="AK775" s="29">
        <v>0</v>
      </c>
      <c r="AL775" s="29" t="s">
        <v>2009</v>
      </c>
      <c r="AM775" s="29" t="s">
        <v>12976</v>
      </c>
      <c r="AN775" s="29" t="s">
        <v>12977</v>
      </c>
      <c r="AO775" s="29" t="s">
        <v>12978</v>
      </c>
      <c r="AP775" s="29" t="s">
        <v>12979</v>
      </c>
    </row>
    <row r="776" spans="1:42" s="29" customFormat="1" x14ac:dyDescent="0.25">
      <c r="A776" s="29" t="s">
        <v>12980</v>
      </c>
      <c r="B776" s="29">
        <v>310410941179965</v>
      </c>
      <c r="C776" s="29">
        <v>8.9014103279411708E+19</v>
      </c>
      <c r="D776" s="29">
        <v>353118083625148</v>
      </c>
      <c r="E776" s="29">
        <v>9</v>
      </c>
      <c r="F776" s="29">
        <v>1817</v>
      </c>
      <c r="G776" s="29">
        <v>1817</v>
      </c>
      <c r="H776" s="29" t="s">
        <v>12981</v>
      </c>
      <c r="I776" s="29" t="s">
        <v>12982</v>
      </c>
      <c r="J776" s="29" t="s">
        <v>12983</v>
      </c>
      <c r="K776" s="29" t="s">
        <v>8</v>
      </c>
      <c r="L776" s="29" t="s">
        <v>8</v>
      </c>
      <c r="M776" s="29" t="s">
        <v>8</v>
      </c>
      <c r="N776" s="29">
        <v>7</v>
      </c>
      <c r="O776" s="29">
        <v>100</v>
      </c>
      <c r="P776" s="29">
        <v>700</v>
      </c>
      <c r="Q776" s="29">
        <v>3</v>
      </c>
      <c r="R776" s="29">
        <v>0</v>
      </c>
      <c r="S776" s="29">
        <v>0</v>
      </c>
      <c r="T776" s="29" t="s">
        <v>19507</v>
      </c>
      <c r="U776" s="29">
        <v>7</v>
      </c>
      <c r="V776" s="29">
        <v>10</v>
      </c>
      <c r="W776" s="29">
        <v>70</v>
      </c>
      <c r="X776" s="29">
        <v>3</v>
      </c>
      <c r="Y776" s="29">
        <v>0</v>
      </c>
      <c r="Z776" s="29">
        <v>0</v>
      </c>
      <c r="AA776" s="29" t="s">
        <v>19507</v>
      </c>
      <c r="AB776" s="29">
        <v>0</v>
      </c>
      <c r="AC776" s="29" t="s">
        <v>8</v>
      </c>
      <c r="AD776" s="29" t="s">
        <v>8</v>
      </c>
      <c r="AE776" s="29" t="s">
        <v>8</v>
      </c>
      <c r="AF776" s="29" t="s">
        <v>8</v>
      </c>
      <c r="AG776" s="29" t="s">
        <v>8</v>
      </c>
      <c r="AH776" s="29" t="s">
        <v>8</v>
      </c>
      <c r="AI776" s="29" t="s">
        <v>8</v>
      </c>
      <c r="AJ776" s="29" t="s">
        <v>8</v>
      </c>
      <c r="AK776" s="29">
        <v>0</v>
      </c>
      <c r="AL776" s="29" t="s">
        <v>2000</v>
      </c>
      <c r="AM776" s="29" t="s">
        <v>12984</v>
      </c>
      <c r="AN776" s="29" t="s">
        <v>12985</v>
      </c>
      <c r="AO776" s="29" t="s">
        <v>12986</v>
      </c>
      <c r="AP776" s="29" t="s">
        <v>12987</v>
      </c>
    </row>
    <row r="777" spans="1:42" s="29" customFormat="1" x14ac:dyDescent="0.25">
      <c r="A777" s="29" t="s">
        <v>12988</v>
      </c>
      <c r="B777" s="29">
        <v>310410941179965</v>
      </c>
      <c r="C777" s="29">
        <v>8.9014103279411708E+19</v>
      </c>
      <c r="D777" s="29">
        <v>353118083625148</v>
      </c>
      <c r="E777" s="29">
        <v>9</v>
      </c>
      <c r="F777" s="29">
        <v>1816</v>
      </c>
      <c r="G777" s="29">
        <v>1816</v>
      </c>
      <c r="H777" s="29" t="s">
        <v>12989</v>
      </c>
      <c r="I777" s="29" t="s">
        <v>12990</v>
      </c>
      <c r="J777" s="29" t="s">
        <v>12991</v>
      </c>
      <c r="K777" s="29" t="s">
        <v>8</v>
      </c>
      <c r="L777" s="29" t="s">
        <v>8</v>
      </c>
      <c r="M777" s="29" t="s">
        <v>8</v>
      </c>
      <c r="N777" s="29">
        <v>7</v>
      </c>
      <c r="O777" s="29">
        <v>100</v>
      </c>
      <c r="P777" s="29">
        <v>700</v>
      </c>
      <c r="Q777" s="29">
        <v>3</v>
      </c>
      <c r="R777" s="29">
        <v>0</v>
      </c>
      <c r="S777" s="29">
        <v>0</v>
      </c>
      <c r="T777" s="29" t="s">
        <v>19507</v>
      </c>
      <c r="U777" s="29">
        <v>7</v>
      </c>
      <c r="V777" s="29">
        <v>10</v>
      </c>
      <c r="W777" s="29">
        <v>70</v>
      </c>
      <c r="X777" s="29">
        <v>3</v>
      </c>
      <c r="Y777" s="29">
        <v>0</v>
      </c>
      <c r="Z777" s="29">
        <v>0</v>
      </c>
      <c r="AA777" s="29" t="s">
        <v>19507</v>
      </c>
      <c r="AB777" s="29">
        <v>0</v>
      </c>
      <c r="AC777" s="29" t="s">
        <v>8</v>
      </c>
      <c r="AD777" s="29" t="s">
        <v>8</v>
      </c>
      <c r="AE777" s="29" t="s">
        <v>8</v>
      </c>
      <c r="AF777" s="29" t="s">
        <v>8</v>
      </c>
      <c r="AG777" s="29" t="s">
        <v>8</v>
      </c>
      <c r="AH777" s="29" t="s">
        <v>8</v>
      </c>
      <c r="AI777" s="29" t="s">
        <v>8</v>
      </c>
      <c r="AJ777" s="29" t="s">
        <v>8</v>
      </c>
      <c r="AK777" s="29">
        <v>0</v>
      </c>
      <c r="AL777" s="29" t="s">
        <v>2000</v>
      </c>
      <c r="AM777" s="29" t="s">
        <v>12992</v>
      </c>
      <c r="AN777" s="29" t="s">
        <v>12993</v>
      </c>
      <c r="AO777" s="29" t="s">
        <v>12994</v>
      </c>
      <c r="AP777" s="29" t="s">
        <v>12995</v>
      </c>
    </row>
    <row r="778" spans="1:42" s="29" customFormat="1" x14ac:dyDescent="0.25">
      <c r="A778" s="29" t="s">
        <v>12996</v>
      </c>
      <c r="B778" s="29">
        <v>310410941179965</v>
      </c>
      <c r="C778" s="29">
        <v>8.9014103279411708E+19</v>
      </c>
      <c r="D778" s="29">
        <v>353118083625148</v>
      </c>
      <c r="E778" s="29">
        <v>1</v>
      </c>
      <c r="F778" s="29">
        <v>1815</v>
      </c>
      <c r="G778" s="29">
        <v>1815</v>
      </c>
      <c r="H778" s="29" t="s">
        <v>12997</v>
      </c>
      <c r="I778" s="29" t="s">
        <v>12998</v>
      </c>
      <c r="J778" s="29" t="s">
        <v>12999</v>
      </c>
      <c r="K778" s="29" t="s">
        <v>8</v>
      </c>
      <c r="L778" s="29" t="s">
        <v>8</v>
      </c>
      <c r="M778" s="29" t="s">
        <v>8</v>
      </c>
      <c r="N778" s="29">
        <v>4</v>
      </c>
      <c r="O778" s="29">
        <v>1</v>
      </c>
      <c r="P778" s="29">
        <v>4</v>
      </c>
      <c r="Q778" s="29">
        <v>3</v>
      </c>
      <c r="R778" s="29">
        <v>30</v>
      </c>
      <c r="S778" s="29">
        <v>3</v>
      </c>
      <c r="T778" s="29" t="s">
        <v>19598</v>
      </c>
      <c r="U778" s="29">
        <v>3</v>
      </c>
      <c r="V778" s="29">
        <v>1</v>
      </c>
      <c r="W778" s="29">
        <v>3</v>
      </c>
      <c r="X778" s="29">
        <v>3</v>
      </c>
      <c r="Y778" s="29">
        <v>4</v>
      </c>
      <c r="Z778" s="29">
        <v>0</v>
      </c>
      <c r="AA778" s="29" t="s">
        <v>19520</v>
      </c>
      <c r="AB778" s="29">
        <v>0</v>
      </c>
      <c r="AC778" s="29" t="s">
        <v>8</v>
      </c>
      <c r="AD778" s="29" t="s">
        <v>8</v>
      </c>
      <c r="AE778" s="29" t="s">
        <v>8</v>
      </c>
      <c r="AF778" s="29" t="s">
        <v>8</v>
      </c>
      <c r="AG778" s="29" t="s">
        <v>8</v>
      </c>
      <c r="AH778" s="29" t="s">
        <v>8</v>
      </c>
      <c r="AI778" s="29" t="s">
        <v>8</v>
      </c>
      <c r="AJ778" s="29" t="s">
        <v>8</v>
      </c>
      <c r="AK778" s="29">
        <v>0</v>
      </c>
      <c r="AL778" s="29" t="s">
        <v>2000</v>
      </c>
      <c r="AM778" s="29" t="s">
        <v>13000</v>
      </c>
      <c r="AN778" s="29" t="s">
        <v>13001</v>
      </c>
      <c r="AO778" s="29" t="s">
        <v>13002</v>
      </c>
      <c r="AP778" s="29" t="s">
        <v>13003</v>
      </c>
    </row>
    <row r="779" spans="1:42" s="29" customFormat="1" x14ac:dyDescent="0.25">
      <c r="A779" s="29" t="s">
        <v>13004</v>
      </c>
      <c r="B779" s="29">
        <v>310410941179965</v>
      </c>
      <c r="C779" s="29">
        <v>8.9014103279411708E+19</v>
      </c>
      <c r="D779" s="29">
        <v>353118083625148</v>
      </c>
      <c r="E779" s="29">
        <v>1</v>
      </c>
      <c r="F779" s="29">
        <v>1814</v>
      </c>
      <c r="G779" s="29">
        <v>1814</v>
      </c>
      <c r="H779" s="29" t="s">
        <v>13005</v>
      </c>
      <c r="I779" s="29" t="s">
        <v>13006</v>
      </c>
      <c r="J779" s="29" t="s">
        <v>13007</v>
      </c>
      <c r="K779" s="29" t="s">
        <v>8</v>
      </c>
      <c r="L779" s="29" t="s">
        <v>8</v>
      </c>
      <c r="M779" s="29" t="s">
        <v>8</v>
      </c>
      <c r="N779" s="29">
        <v>4</v>
      </c>
      <c r="O779" s="29">
        <v>1</v>
      </c>
      <c r="P779" s="29">
        <v>4</v>
      </c>
      <c r="Q779" s="29">
        <v>3</v>
      </c>
      <c r="R779" s="29">
        <v>29</v>
      </c>
      <c r="S779" s="29">
        <v>5</v>
      </c>
      <c r="T779" s="29" t="s">
        <v>19886</v>
      </c>
      <c r="U779" s="29">
        <v>3</v>
      </c>
      <c r="V779" s="29">
        <v>1</v>
      </c>
      <c r="W779" s="29">
        <v>3</v>
      </c>
      <c r="X779" s="29">
        <v>3</v>
      </c>
      <c r="Y779" s="29">
        <v>3</v>
      </c>
      <c r="Z779" s="29">
        <v>1</v>
      </c>
      <c r="AA779" s="29" t="s">
        <v>19520</v>
      </c>
      <c r="AB779" s="29">
        <v>0</v>
      </c>
      <c r="AC779" s="29" t="s">
        <v>8</v>
      </c>
      <c r="AD779" s="29" t="s">
        <v>8</v>
      </c>
      <c r="AE779" s="29" t="s">
        <v>8</v>
      </c>
      <c r="AF779" s="29" t="s">
        <v>8</v>
      </c>
      <c r="AG779" s="29" t="s">
        <v>8</v>
      </c>
      <c r="AH779" s="29" t="s">
        <v>8</v>
      </c>
      <c r="AI779" s="29" t="s">
        <v>8</v>
      </c>
      <c r="AJ779" s="29" t="s">
        <v>8</v>
      </c>
      <c r="AK779" s="29">
        <v>0</v>
      </c>
      <c r="AL779" s="29" t="s">
        <v>2000</v>
      </c>
      <c r="AM779" s="29" t="s">
        <v>13008</v>
      </c>
      <c r="AN779" s="29" t="s">
        <v>13009</v>
      </c>
      <c r="AO779" s="29" t="s">
        <v>13010</v>
      </c>
      <c r="AP779" s="29" t="s">
        <v>13011</v>
      </c>
    </row>
    <row r="780" spans="1:42" s="29" customFormat="1" x14ac:dyDescent="0.25">
      <c r="A780" s="29" t="s">
        <v>13012</v>
      </c>
      <c r="B780" s="29">
        <v>310410941179965</v>
      </c>
      <c r="C780" s="29">
        <v>8.9014103279411708E+19</v>
      </c>
      <c r="D780" s="29">
        <v>353118083625148</v>
      </c>
      <c r="E780" s="29">
        <v>1</v>
      </c>
      <c r="F780" s="29">
        <v>1813</v>
      </c>
      <c r="G780" s="29">
        <v>1813</v>
      </c>
      <c r="H780" s="29" t="s">
        <v>13013</v>
      </c>
      <c r="I780" s="29" t="s">
        <v>13014</v>
      </c>
      <c r="J780" s="29" t="s">
        <v>13015</v>
      </c>
      <c r="K780" s="29" t="s">
        <v>8</v>
      </c>
      <c r="L780" s="29" t="s">
        <v>8</v>
      </c>
      <c r="M780" s="29" t="s">
        <v>8</v>
      </c>
      <c r="N780" s="29">
        <v>4</v>
      </c>
      <c r="O780" s="29">
        <v>1</v>
      </c>
      <c r="P780" s="29">
        <v>4</v>
      </c>
      <c r="Q780" s="29">
        <v>3</v>
      </c>
      <c r="R780" s="29">
        <v>11</v>
      </c>
      <c r="S780" s="29">
        <v>0</v>
      </c>
      <c r="T780" s="29" t="s">
        <v>19551</v>
      </c>
      <c r="U780" s="29">
        <v>3</v>
      </c>
      <c r="V780" s="29">
        <v>1</v>
      </c>
      <c r="W780" s="29">
        <v>3</v>
      </c>
      <c r="X780" s="29">
        <v>3</v>
      </c>
      <c r="Y780" s="29">
        <v>1</v>
      </c>
      <c r="Z780" s="29">
        <v>0</v>
      </c>
      <c r="AA780" s="29" t="s">
        <v>19161</v>
      </c>
      <c r="AB780" s="29">
        <v>0</v>
      </c>
      <c r="AC780" s="29" t="s">
        <v>8</v>
      </c>
      <c r="AD780" s="29" t="s">
        <v>8</v>
      </c>
      <c r="AE780" s="29" t="s">
        <v>8</v>
      </c>
      <c r="AF780" s="29" t="s">
        <v>8</v>
      </c>
      <c r="AG780" s="29" t="s">
        <v>8</v>
      </c>
      <c r="AH780" s="29" t="s">
        <v>8</v>
      </c>
      <c r="AI780" s="29" t="s">
        <v>8</v>
      </c>
      <c r="AJ780" s="29" t="s">
        <v>8</v>
      </c>
      <c r="AK780" s="29">
        <v>0</v>
      </c>
      <c r="AL780" s="29" t="s">
        <v>3767</v>
      </c>
      <c r="AM780" s="29" t="s">
        <v>13016</v>
      </c>
      <c r="AN780" s="29" t="s">
        <v>13017</v>
      </c>
      <c r="AO780" s="29" t="s">
        <v>13018</v>
      </c>
      <c r="AP780" s="29" t="s">
        <v>13019</v>
      </c>
    </row>
    <row r="781" spans="1:42" s="29" customFormat="1" x14ac:dyDescent="0.25">
      <c r="A781" s="29" t="s">
        <v>13020</v>
      </c>
      <c r="B781" s="29">
        <v>310410941179965</v>
      </c>
      <c r="C781" s="29">
        <v>8.9014103279411708E+19</v>
      </c>
      <c r="D781" s="29">
        <v>353118083625148</v>
      </c>
      <c r="E781" s="29">
        <v>2</v>
      </c>
      <c r="F781" s="29">
        <v>1803</v>
      </c>
      <c r="G781" s="29">
        <v>1803</v>
      </c>
      <c r="H781" s="29" t="s">
        <v>13021</v>
      </c>
      <c r="I781" s="29" t="s">
        <v>13022</v>
      </c>
      <c r="J781" s="29" t="s">
        <v>13023</v>
      </c>
      <c r="K781" s="29" t="s">
        <v>20020</v>
      </c>
      <c r="L781" s="29" t="s">
        <v>8</v>
      </c>
      <c r="M781" s="29" t="s">
        <v>8</v>
      </c>
      <c r="N781" s="29">
        <v>7</v>
      </c>
      <c r="O781" s="29">
        <v>10</v>
      </c>
      <c r="P781" s="29">
        <v>70</v>
      </c>
      <c r="Q781" s="29">
        <v>3</v>
      </c>
      <c r="R781" s="29">
        <v>49</v>
      </c>
      <c r="S781" s="29">
        <v>7</v>
      </c>
      <c r="T781" s="29" t="s">
        <v>20021</v>
      </c>
      <c r="U781" s="29">
        <v>7</v>
      </c>
      <c r="V781" s="29">
        <v>1</v>
      </c>
      <c r="W781" s="29">
        <v>7</v>
      </c>
      <c r="X781" s="29">
        <v>3</v>
      </c>
      <c r="Y781" s="29">
        <v>17</v>
      </c>
      <c r="Z781" s="29">
        <v>0</v>
      </c>
      <c r="AA781" s="29" t="s">
        <v>19735</v>
      </c>
      <c r="AB781" s="29">
        <v>1</v>
      </c>
      <c r="AC781" s="29">
        <v>6</v>
      </c>
      <c r="AD781" s="29">
        <v>1</v>
      </c>
      <c r="AE781" s="29">
        <v>6</v>
      </c>
      <c r="AF781" s="29">
        <v>3</v>
      </c>
      <c r="AG781" s="29">
        <v>2</v>
      </c>
      <c r="AH781" s="29">
        <v>0</v>
      </c>
      <c r="AI781" s="29" t="s">
        <v>19527</v>
      </c>
      <c r="AJ781" s="29" t="s">
        <v>8</v>
      </c>
      <c r="AK781" s="29">
        <v>0</v>
      </c>
      <c r="AL781" s="29" t="s">
        <v>2009</v>
      </c>
      <c r="AM781" s="29" t="s">
        <v>13024</v>
      </c>
      <c r="AN781" s="29" t="s">
        <v>13025</v>
      </c>
      <c r="AO781" s="29" t="s">
        <v>13026</v>
      </c>
      <c r="AP781" s="29" t="s">
        <v>13027</v>
      </c>
    </row>
    <row r="782" spans="1:42" s="29" customFormat="1" x14ac:dyDescent="0.25">
      <c r="A782" s="29" t="s">
        <v>13028</v>
      </c>
      <c r="B782" s="29">
        <v>310410941179965</v>
      </c>
      <c r="C782" s="29">
        <v>8.9014103279411708E+19</v>
      </c>
      <c r="D782" s="29">
        <v>353118083625148</v>
      </c>
      <c r="E782" s="29">
        <v>2</v>
      </c>
      <c r="F782" s="29">
        <v>1804</v>
      </c>
      <c r="G782" s="29">
        <v>1804</v>
      </c>
      <c r="H782" s="29" t="s">
        <v>13029</v>
      </c>
      <c r="I782" s="29" t="s">
        <v>13030</v>
      </c>
      <c r="J782" s="29" t="s">
        <v>13031</v>
      </c>
      <c r="K782" s="29" t="s">
        <v>20022</v>
      </c>
      <c r="L782" s="29" t="s">
        <v>8</v>
      </c>
      <c r="M782" s="29" t="s">
        <v>8</v>
      </c>
      <c r="N782" s="29">
        <v>7</v>
      </c>
      <c r="O782" s="29">
        <v>10</v>
      </c>
      <c r="P782" s="29">
        <v>70</v>
      </c>
      <c r="Q782" s="29">
        <v>1</v>
      </c>
      <c r="R782" s="29" t="s">
        <v>8</v>
      </c>
      <c r="S782" s="29" t="s">
        <v>8</v>
      </c>
      <c r="T782" s="29" t="s">
        <v>8</v>
      </c>
      <c r="U782" s="29">
        <v>7</v>
      </c>
      <c r="V782" s="29">
        <v>1</v>
      </c>
      <c r="W782" s="29">
        <v>7</v>
      </c>
      <c r="X782" s="29">
        <v>3</v>
      </c>
      <c r="Y782" s="29">
        <v>49</v>
      </c>
      <c r="Z782" s="29">
        <v>38</v>
      </c>
      <c r="AA782" s="29" t="s">
        <v>19682</v>
      </c>
      <c r="AB782" s="29">
        <v>1</v>
      </c>
      <c r="AC782" s="29">
        <v>6</v>
      </c>
      <c r="AD782" s="29">
        <v>1</v>
      </c>
      <c r="AE782" s="29">
        <v>6</v>
      </c>
      <c r="AF782" s="29">
        <v>3</v>
      </c>
      <c r="AG782" s="29">
        <v>34</v>
      </c>
      <c r="AH782" s="29">
        <v>4</v>
      </c>
      <c r="AI782" s="29" t="s">
        <v>19581</v>
      </c>
      <c r="AJ782" s="29" t="s">
        <v>8</v>
      </c>
      <c r="AK782" s="29">
        <v>0</v>
      </c>
      <c r="AL782" s="29" t="s">
        <v>2000</v>
      </c>
      <c r="AM782" s="29" t="s">
        <v>13032</v>
      </c>
      <c r="AN782" s="29" t="s">
        <v>13033</v>
      </c>
      <c r="AO782" s="29" t="s">
        <v>13034</v>
      </c>
      <c r="AP782" s="29" t="s">
        <v>13035</v>
      </c>
    </row>
    <row r="783" spans="1:42" s="29" customFormat="1" x14ac:dyDescent="0.25">
      <c r="A783" s="29" t="s">
        <v>13036</v>
      </c>
      <c r="B783" s="29">
        <v>310410941179965</v>
      </c>
      <c r="C783" s="29">
        <v>8.9014103279411708E+19</v>
      </c>
      <c r="D783" s="29">
        <v>353118083625148</v>
      </c>
      <c r="E783" s="29">
        <v>6</v>
      </c>
      <c r="F783" s="29">
        <v>1818</v>
      </c>
      <c r="G783" s="29">
        <v>1818</v>
      </c>
      <c r="H783" s="29" t="s">
        <v>13037</v>
      </c>
      <c r="I783" s="29" t="s">
        <v>13038</v>
      </c>
      <c r="J783" s="29" t="s">
        <v>13039</v>
      </c>
      <c r="K783" s="29" t="s">
        <v>8</v>
      </c>
      <c r="L783" s="29" t="s">
        <v>8</v>
      </c>
      <c r="M783" s="29" t="s">
        <v>8</v>
      </c>
      <c r="N783" s="29">
        <v>7</v>
      </c>
      <c r="O783" s="29">
        <v>10</v>
      </c>
      <c r="P783" s="29">
        <v>70</v>
      </c>
      <c r="Q783" s="29">
        <v>3</v>
      </c>
      <c r="R783" s="29">
        <v>0</v>
      </c>
      <c r="S783" s="29">
        <v>0</v>
      </c>
      <c r="T783" s="29" t="s">
        <v>19507</v>
      </c>
      <c r="U783" s="29">
        <v>6</v>
      </c>
      <c r="V783" s="29">
        <v>1</v>
      </c>
      <c r="W783" s="29">
        <v>6</v>
      </c>
      <c r="X783" s="29">
        <v>3</v>
      </c>
      <c r="Y783" s="29">
        <v>0</v>
      </c>
      <c r="Z783" s="29">
        <v>0</v>
      </c>
      <c r="AA783" s="29" t="s">
        <v>19507</v>
      </c>
      <c r="AB783" s="29">
        <v>0</v>
      </c>
      <c r="AC783" s="29" t="s">
        <v>8</v>
      </c>
      <c r="AD783" s="29" t="s">
        <v>8</v>
      </c>
      <c r="AE783" s="29" t="s">
        <v>8</v>
      </c>
      <c r="AF783" s="29" t="s">
        <v>8</v>
      </c>
      <c r="AG783" s="29" t="s">
        <v>8</v>
      </c>
      <c r="AH783" s="29" t="s">
        <v>8</v>
      </c>
      <c r="AI783" s="29" t="s">
        <v>8</v>
      </c>
      <c r="AJ783" s="29" t="s">
        <v>8</v>
      </c>
      <c r="AK783" s="29">
        <v>0</v>
      </c>
      <c r="AL783" s="29" t="s">
        <v>2000</v>
      </c>
      <c r="AM783" s="29" t="s">
        <v>13040</v>
      </c>
      <c r="AN783" s="29" t="s">
        <v>13041</v>
      </c>
      <c r="AO783" s="29" t="s">
        <v>13042</v>
      </c>
      <c r="AP783" s="29" t="s">
        <v>13043</v>
      </c>
    </row>
    <row r="784" spans="1:42" s="29" customFormat="1" x14ac:dyDescent="0.25">
      <c r="A784" s="29" t="s">
        <v>13044</v>
      </c>
      <c r="B784" s="29">
        <v>310410941179965</v>
      </c>
      <c r="C784" s="29">
        <v>8.9014103279411708E+19</v>
      </c>
      <c r="D784" s="29">
        <v>353118083625148</v>
      </c>
      <c r="E784" s="29">
        <v>6</v>
      </c>
      <c r="F784" s="29">
        <v>1819</v>
      </c>
      <c r="G784" s="29">
        <v>1819</v>
      </c>
      <c r="H784" s="29" t="s">
        <v>13045</v>
      </c>
      <c r="I784" s="29" t="s">
        <v>13046</v>
      </c>
      <c r="J784" s="29" t="s">
        <v>13047</v>
      </c>
      <c r="K784" s="29" t="s">
        <v>8</v>
      </c>
      <c r="L784" s="29" t="s">
        <v>8</v>
      </c>
      <c r="M784" s="29" t="s">
        <v>8</v>
      </c>
      <c r="N784" s="29">
        <v>7</v>
      </c>
      <c r="O784" s="29">
        <v>10</v>
      </c>
      <c r="P784" s="29">
        <v>70</v>
      </c>
      <c r="Q784" s="29">
        <v>3</v>
      </c>
      <c r="R784" s="29">
        <v>0</v>
      </c>
      <c r="S784" s="29">
        <v>0</v>
      </c>
      <c r="T784" s="29" t="s">
        <v>19507</v>
      </c>
      <c r="U784" s="29">
        <v>6</v>
      </c>
      <c r="V784" s="29">
        <v>1</v>
      </c>
      <c r="W784" s="29">
        <v>6</v>
      </c>
      <c r="X784" s="29">
        <v>3</v>
      </c>
      <c r="Y784" s="29">
        <v>0</v>
      </c>
      <c r="Z784" s="29">
        <v>0</v>
      </c>
      <c r="AA784" s="29" t="s">
        <v>19507</v>
      </c>
      <c r="AB784" s="29">
        <v>0</v>
      </c>
      <c r="AC784" s="29" t="s">
        <v>8</v>
      </c>
      <c r="AD784" s="29" t="s">
        <v>8</v>
      </c>
      <c r="AE784" s="29" t="s">
        <v>8</v>
      </c>
      <c r="AF784" s="29" t="s">
        <v>8</v>
      </c>
      <c r="AG784" s="29" t="s">
        <v>8</v>
      </c>
      <c r="AH784" s="29" t="s">
        <v>8</v>
      </c>
      <c r="AI784" s="29" t="s">
        <v>8</v>
      </c>
      <c r="AJ784" s="29" t="s">
        <v>8</v>
      </c>
      <c r="AK784" s="29">
        <v>0</v>
      </c>
      <c r="AL784" s="29" t="s">
        <v>2000</v>
      </c>
      <c r="AM784" s="29" t="s">
        <v>13048</v>
      </c>
      <c r="AN784" s="29" t="s">
        <v>13049</v>
      </c>
      <c r="AO784" s="29" t="s">
        <v>13050</v>
      </c>
      <c r="AP784" s="29" t="s">
        <v>13051</v>
      </c>
    </row>
    <row r="785" spans="1:42" s="29" customFormat="1" x14ac:dyDescent="0.25">
      <c r="A785" s="29" t="s">
        <v>13052</v>
      </c>
      <c r="B785" s="29">
        <v>310410941179965</v>
      </c>
      <c r="C785" s="29">
        <v>8.9014103279411708E+19</v>
      </c>
      <c r="D785" s="29">
        <v>353118083625148</v>
      </c>
      <c r="E785" s="29">
        <v>8</v>
      </c>
      <c r="F785" s="29">
        <v>1820</v>
      </c>
      <c r="G785" s="29">
        <v>1820</v>
      </c>
      <c r="H785" s="29" t="s">
        <v>13053</v>
      </c>
      <c r="I785" s="29" t="s">
        <v>13054</v>
      </c>
      <c r="J785" s="29" t="s">
        <v>13055</v>
      </c>
      <c r="K785" s="29" t="s">
        <v>8</v>
      </c>
      <c r="L785" s="29" t="s">
        <v>8</v>
      </c>
      <c r="M785" s="29" t="s">
        <v>8</v>
      </c>
      <c r="N785" s="29">
        <v>7</v>
      </c>
      <c r="O785" s="29">
        <v>100</v>
      </c>
      <c r="P785" s="29">
        <v>700</v>
      </c>
      <c r="Q785" s="29">
        <v>3</v>
      </c>
      <c r="R785" s="29">
        <v>0</v>
      </c>
      <c r="S785" s="29">
        <v>0</v>
      </c>
      <c r="T785" s="29" t="s">
        <v>19507</v>
      </c>
      <c r="U785" s="29">
        <v>7</v>
      </c>
      <c r="V785" s="29">
        <v>10</v>
      </c>
      <c r="W785" s="29">
        <v>70</v>
      </c>
      <c r="X785" s="29">
        <v>3</v>
      </c>
      <c r="Y785" s="29">
        <v>0</v>
      </c>
      <c r="Z785" s="29">
        <v>0</v>
      </c>
      <c r="AA785" s="29" t="s">
        <v>19507</v>
      </c>
      <c r="AB785" s="29">
        <v>0</v>
      </c>
      <c r="AC785" s="29" t="s">
        <v>8</v>
      </c>
      <c r="AD785" s="29" t="s">
        <v>8</v>
      </c>
      <c r="AE785" s="29" t="s">
        <v>8</v>
      </c>
      <c r="AF785" s="29" t="s">
        <v>8</v>
      </c>
      <c r="AG785" s="29" t="s">
        <v>8</v>
      </c>
      <c r="AH785" s="29" t="s">
        <v>8</v>
      </c>
      <c r="AI785" s="29" t="s">
        <v>8</v>
      </c>
      <c r="AJ785" s="29" t="s">
        <v>8</v>
      </c>
      <c r="AK785" s="29">
        <v>0</v>
      </c>
      <c r="AL785" s="29" t="s">
        <v>2000</v>
      </c>
      <c r="AM785" s="29" t="s">
        <v>13056</v>
      </c>
      <c r="AN785" s="29" t="s">
        <v>13057</v>
      </c>
      <c r="AO785" s="29" t="s">
        <v>13058</v>
      </c>
      <c r="AP785" s="29" t="s">
        <v>13059</v>
      </c>
    </row>
    <row r="786" spans="1:42" s="29" customFormat="1" x14ac:dyDescent="0.25">
      <c r="A786" s="29" t="s">
        <v>13060</v>
      </c>
      <c r="B786" s="29">
        <v>310410941179965</v>
      </c>
      <c r="C786" s="29">
        <v>8.9014103279411708E+19</v>
      </c>
      <c r="D786" s="29">
        <v>353118083625148</v>
      </c>
      <c r="E786" s="29">
        <v>8</v>
      </c>
      <c r="F786" s="29">
        <v>1821</v>
      </c>
      <c r="G786" s="29">
        <v>1821</v>
      </c>
      <c r="H786" s="29" t="s">
        <v>13061</v>
      </c>
      <c r="I786" s="29" t="s">
        <v>13062</v>
      </c>
      <c r="J786" s="29" t="s">
        <v>13063</v>
      </c>
      <c r="K786" s="29" t="s">
        <v>8</v>
      </c>
      <c r="L786" s="29" t="s">
        <v>8</v>
      </c>
      <c r="M786" s="29" t="s">
        <v>8</v>
      </c>
      <c r="N786" s="29">
        <v>7</v>
      </c>
      <c r="O786" s="29">
        <v>100</v>
      </c>
      <c r="P786" s="29">
        <v>700</v>
      </c>
      <c r="Q786" s="29">
        <v>3</v>
      </c>
      <c r="R786" s="29">
        <v>0</v>
      </c>
      <c r="S786" s="29">
        <v>0</v>
      </c>
      <c r="T786" s="29" t="s">
        <v>19507</v>
      </c>
      <c r="U786" s="29">
        <v>7</v>
      </c>
      <c r="V786" s="29">
        <v>10</v>
      </c>
      <c r="W786" s="29">
        <v>70</v>
      </c>
      <c r="X786" s="29">
        <v>3</v>
      </c>
      <c r="Y786" s="29">
        <v>0</v>
      </c>
      <c r="Z786" s="29">
        <v>0</v>
      </c>
      <c r="AA786" s="29" t="s">
        <v>19507</v>
      </c>
      <c r="AB786" s="29">
        <v>0</v>
      </c>
      <c r="AC786" s="29" t="s">
        <v>8</v>
      </c>
      <c r="AD786" s="29" t="s">
        <v>8</v>
      </c>
      <c r="AE786" s="29" t="s">
        <v>8</v>
      </c>
      <c r="AF786" s="29" t="s">
        <v>8</v>
      </c>
      <c r="AG786" s="29" t="s">
        <v>8</v>
      </c>
      <c r="AH786" s="29" t="s">
        <v>8</v>
      </c>
      <c r="AI786" s="29" t="s">
        <v>8</v>
      </c>
      <c r="AJ786" s="29" t="s">
        <v>8</v>
      </c>
      <c r="AK786" s="29">
        <v>0</v>
      </c>
      <c r="AL786" s="29" t="s">
        <v>2000</v>
      </c>
      <c r="AM786" s="29" t="s">
        <v>13064</v>
      </c>
      <c r="AN786" s="29" t="s">
        <v>13065</v>
      </c>
      <c r="AO786" s="29" t="s">
        <v>13066</v>
      </c>
      <c r="AP786" s="29" t="s">
        <v>13067</v>
      </c>
    </row>
    <row r="787" spans="1:42" s="29" customFormat="1" x14ac:dyDescent="0.25">
      <c r="A787" s="29" t="s">
        <v>13068</v>
      </c>
      <c r="B787" s="29">
        <v>310410941179965</v>
      </c>
      <c r="C787" s="29">
        <v>8.9014103279411708E+19</v>
      </c>
      <c r="D787" s="29">
        <v>353118083625148</v>
      </c>
      <c r="E787" s="29">
        <v>8</v>
      </c>
      <c r="F787" s="29">
        <v>1822</v>
      </c>
      <c r="G787" s="29">
        <v>1822</v>
      </c>
      <c r="H787" s="29" t="s">
        <v>13069</v>
      </c>
      <c r="I787" s="29" t="s">
        <v>13070</v>
      </c>
      <c r="J787" s="29" t="s">
        <v>13071</v>
      </c>
      <c r="K787" s="29" t="s">
        <v>8</v>
      </c>
      <c r="L787" s="29" t="s">
        <v>8</v>
      </c>
      <c r="M787" s="29" t="s">
        <v>8</v>
      </c>
      <c r="N787" s="29">
        <v>7</v>
      </c>
      <c r="O787" s="29">
        <v>100</v>
      </c>
      <c r="P787" s="29">
        <v>700</v>
      </c>
      <c r="Q787" s="29">
        <v>3</v>
      </c>
      <c r="R787" s="29">
        <v>1</v>
      </c>
      <c r="S787" s="29">
        <v>0</v>
      </c>
      <c r="T787" s="29" t="s">
        <v>19161</v>
      </c>
      <c r="U787" s="29">
        <v>7</v>
      </c>
      <c r="V787" s="29">
        <v>10</v>
      </c>
      <c r="W787" s="29">
        <v>70</v>
      </c>
      <c r="X787" s="29">
        <v>3</v>
      </c>
      <c r="Y787" s="29">
        <v>0</v>
      </c>
      <c r="Z787" s="29">
        <v>0</v>
      </c>
      <c r="AA787" s="29" t="s">
        <v>19507</v>
      </c>
      <c r="AB787" s="29">
        <v>0</v>
      </c>
      <c r="AC787" s="29" t="s">
        <v>8</v>
      </c>
      <c r="AD787" s="29" t="s">
        <v>8</v>
      </c>
      <c r="AE787" s="29" t="s">
        <v>8</v>
      </c>
      <c r="AF787" s="29" t="s">
        <v>8</v>
      </c>
      <c r="AG787" s="29" t="s">
        <v>8</v>
      </c>
      <c r="AH787" s="29" t="s">
        <v>8</v>
      </c>
      <c r="AI787" s="29" t="s">
        <v>8</v>
      </c>
      <c r="AJ787" s="29" t="s">
        <v>8</v>
      </c>
      <c r="AK787" s="29">
        <v>0</v>
      </c>
      <c r="AL787" s="29" t="s">
        <v>2000</v>
      </c>
      <c r="AM787" s="29" t="s">
        <v>13072</v>
      </c>
      <c r="AN787" s="29" t="s">
        <v>13073</v>
      </c>
      <c r="AO787" s="29" t="s">
        <v>13074</v>
      </c>
      <c r="AP787" s="29" t="s">
        <v>13075</v>
      </c>
    </row>
    <row r="788" spans="1:42" s="29" customFormat="1" x14ac:dyDescent="0.25">
      <c r="A788" s="29" t="s">
        <v>13076</v>
      </c>
      <c r="B788" s="29">
        <v>310410941179965</v>
      </c>
      <c r="C788" s="29">
        <v>8.9014103279411708E+19</v>
      </c>
      <c r="D788" s="29">
        <v>353118083625148</v>
      </c>
      <c r="E788" s="29">
        <v>9</v>
      </c>
      <c r="F788" s="29">
        <v>1827</v>
      </c>
      <c r="G788" s="29">
        <v>1827</v>
      </c>
      <c r="H788" s="29" t="s">
        <v>13077</v>
      </c>
      <c r="I788" s="29" t="s">
        <v>13078</v>
      </c>
      <c r="J788" s="29" t="s">
        <v>13079</v>
      </c>
      <c r="K788" s="29" t="s">
        <v>8</v>
      </c>
      <c r="L788" s="29" t="s">
        <v>8</v>
      </c>
      <c r="M788" s="29" t="s">
        <v>8</v>
      </c>
      <c r="N788" s="29">
        <v>7</v>
      </c>
      <c r="O788" s="29">
        <v>100</v>
      </c>
      <c r="P788" s="29">
        <v>700</v>
      </c>
      <c r="Q788" s="29">
        <v>3</v>
      </c>
      <c r="R788" s="29">
        <v>0</v>
      </c>
      <c r="S788" s="29">
        <v>0</v>
      </c>
      <c r="T788" s="29" t="s">
        <v>19507</v>
      </c>
      <c r="U788" s="29">
        <v>7</v>
      </c>
      <c r="V788" s="29">
        <v>10</v>
      </c>
      <c r="W788" s="29">
        <v>70</v>
      </c>
      <c r="X788" s="29">
        <v>3</v>
      </c>
      <c r="Y788" s="29">
        <v>0</v>
      </c>
      <c r="Z788" s="29">
        <v>0</v>
      </c>
      <c r="AA788" s="29" t="s">
        <v>19507</v>
      </c>
      <c r="AB788" s="29">
        <v>0</v>
      </c>
      <c r="AC788" s="29" t="s">
        <v>8</v>
      </c>
      <c r="AD788" s="29" t="s">
        <v>8</v>
      </c>
      <c r="AE788" s="29" t="s">
        <v>8</v>
      </c>
      <c r="AF788" s="29" t="s">
        <v>8</v>
      </c>
      <c r="AG788" s="29" t="s">
        <v>8</v>
      </c>
      <c r="AH788" s="29" t="s">
        <v>8</v>
      </c>
      <c r="AI788" s="29" t="s">
        <v>8</v>
      </c>
      <c r="AJ788" s="29" t="s">
        <v>8</v>
      </c>
      <c r="AK788" s="29">
        <v>0</v>
      </c>
      <c r="AL788" s="29" t="s">
        <v>2009</v>
      </c>
      <c r="AM788" s="29" t="s">
        <v>13080</v>
      </c>
      <c r="AN788" s="29" t="s">
        <v>13081</v>
      </c>
      <c r="AO788" s="29" t="s">
        <v>13082</v>
      </c>
      <c r="AP788" s="29" t="s">
        <v>13083</v>
      </c>
    </row>
    <row r="789" spans="1:42" s="29" customFormat="1" x14ac:dyDescent="0.25">
      <c r="A789" s="29" t="s">
        <v>13084</v>
      </c>
      <c r="B789" s="29">
        <v>310410941179965</v>
      </c>
      <c r="C789" s="29">
        <v>8.9014103279411708E+19</v>
      </c>
      <c r="D789" s="29">
        <v>353118083625148</v>
      </c>
      <c r="E789" s="29">
        <v>9</v>
      </c>
      <c r="F789" s="29">
        <v>1828</v>
      </c>
      <c r="G789" s="29">
        <v>1828</v>
      </c>
      <c r="H789" s="29" t="s">
        <v>13085</v>
      </c>
      <c r="I789" s="29" t="s">
        <v>13086</v>
      </c>
      <c r="J789" s="29" t="s">
        <v>13087</v>
      </c>
      <c r="K789" s="29" t="s">
        <v>8</v>
      </c>
      <c r="L789" s="29" t="s">
        <v>8</v>
      </c>
      <c r="M789" s="29" t="s">
        <v>8</v>
      </c>
      <c r="N789" s="29">
        <v>7</v>
      </c>
      <c r="O789" s="29">
        <v>100</v>
      </c>
      <c r="P789" s="29">
        <v>700</v>
      </c>
      <c r="Q789" s="29">
        <v>3</v>
      </c>
      <c r="R789" s="29">
        <v>0</v>
      </c>
      <c r="S789" s="29">
        <v>0</v>
      </c>
      <c r="T789" s="29" t="s">
        <v>19507</v>
      </c>
      <c r="U789" s="29">
        <v>7</v>
      </c>
      <c r="V789" s="29">
        <v>10</v>
      </c>
      <c r="W789" s="29">
        <v>70</v>
      </c>
      <c r="X789" s="29">
        <v>3</v>
      </c>
      <c r="Y789" s="29">
        <v>0</v>
      </c>
      <c r="Z789" s="29">
        <v>0</v>
      </c>
      <c r="AA789" s="29" t="s">
        <v>19507</v>
      </c>
      <c r="AB789" s="29">
        <v>0</v>
      </c>
      <c r="AC789" s="29" t="s">
        <v>8</v>
      </c>
      <c r="AD789" s="29" t="s">
        <v>8</v>
      </c>
      <c r="AE789" s="29" t="s">
        <v>8</v>
      </c>
      <c r="AF789" s="29" t="s">
        <v>8</v>
      </c>
      <c r="AG789" s="29" t="s">
        <v>8</v>
      </c>
      <c r="AH789" s="29" t="s">
        <v>8</v>
      </c>
      <c r="AI789" s="29" t="s">
        <v>8</v>
      </c>
      <c r="AJ789" s="29" t="s">
        <v>8</v>
      </c>
      <c r="AK789" s="29">
        <v>0</v>
      </c>
      <c r="AL789" s="29" t="s">
        <v>2009</v>
      </c>
      <c r="AM789" s="29" t="s">
        <v>13088</v>
      </c>
      <c r="AN789" s="29" t="s">
        <v>13089</v>
      </c>
      <c r="AO789" s="29" t="s">
        <v>13090</v>
      </c>
      <c r="AP789" s="29" t="s">
        <v>13091</v>
      </c>
    </row>
    <row r="790" spans="1:42" s="29" customFormat="1" x14ac:dyDescent="0.25">
      <c r="A790" s="29" t="s">
        <v>13092</v>
      </c>
      <c r="B790" s="29">
        <v>310410941179965</v>
      </c>
      <c r="C790" s="29">
        <v>8.9014103279411708E+19</v>
      </c>
      <c r="D790" s="29">
        <v>353118083625148</v>
      </c>
      <c r="E790" s="29">
        <v>9</v>
      </c>
      <c r="F790" s="29">
        <v>1826</v>
      </c>
      <c r="G790" s="29">
        <v>1826</v>
      </c>
      <c r="H790" s="29" t="s">
        <v>13093</v>
      </c>
      <c r="I790" s="29" t="s">
        <v>13094</v>
      </c>
      <c r="J790" s="29" t="s">
        <v>13095</v>
      </c>
      <c r="K790" s="29" t="s">
        <v>8</v>
      </c>
      <c r="L790" s="29" t="s">
        <v>8</v>
      </c>
      <c r="M790" s="29" t="s">
        <v>8</v>
      </c>
      <c r="N790" s="29">
        <v>7</v>
      </c>
      <c r="O790" s="29">
        <v>100</v>
      </c>
      <c r="P790" s="29">
        <v>700</v>
      </c>
      <c r="Q790" s="29">
        <v>3</v>
      </c>
      <c r="R790" s="29">
        <v>1</v>
      </c>
      <c r="S790" s="29">
        <v>0</v>
      </c>
      <c r="T790" s="29" t="s">
        <v>19161</v>
      </c>
      <c r="U790" s="29">
        <v>7</v>
      </c>
      <c r="V790" s="29">
        <v>10</v>
      </c>
      <c r="W790" s="29">
        <v>70</v>
      </c>
      <c r="X790" s="29">
        <v>3</v>
      </c>
      <c r="Y790" s="29">
        <v>0</v>
      </c>
      <c r="Z790" s="29">
        <v>0</v>
      </c>
      <c r="AA790" s="29" t="s">
        <v>19507</v>
      </c>
      <c r="AB790" s="29">
        <v>0</v>
      </c>
      <c r="AC790" s="29" t="s">
        <v>8</v>
      </c>
      <c r="AD790" s="29" t="s">
        <v>8</v>
      </c>
      <c r="AE790" s="29" t="s">
        <v>8</v>
      </c>
      <c r="AF790" s="29" t="s">
        <v>8</v>
      </c>
      <c r="AG790" s="29" t="s">
        <v>8</v>
      </c>
      <c r="AH790" s="29" t="s">
        <v>8</v>
      </c>
      <c r="AI790" s="29" t="s">
        <v>8</v>
      </c>
      <c r="AJ790" s="29" t="s">
        <v>8</v>
      </c>
      <c r="AK790" s="29">
        <v>0</v>
      </c>
      <c r="AL790" s="29" t="s">
        <v>2009</v>
      </c>
      <c r="AM790" s="29" t="s">
        <v>13096</v>
      </c>
      <c r="AN790" s="29" t="s">
        <v>13097</v>
      </c>
      <c r="AO790" s="29" t="s">
        <v>13098</v>
      </c>
      <c r="AP790" s="29" t="s">
        <v>13099</v>
      </c>
    </row>
    <row r="791" spans="1:42" s="29" customFormat="1" x14ac:dyDescent="0.25">
      <c r="A791" s="29" t="s">
        <v>13100</v>
      </c>
      <c r="B791" s="29">
        <v>310410941179965</v>
      </c>
      <c r="C791" s="29">
        <v>8.9014103279411708E+19</v>
      </c>
      <c r="D791" s="29">
        <v>353118083625148</v>
      </c>
      <c r="E791" s="29">
        <v>3</v>
      </c>
      <c r="F791" s="29">
        <v>1823</v>
      </c>
      <c r="G791" s="29">
        <v>1823</v>
      </c>
      <c r="H791" s="29" t="s">
        <v>13101</v>
      </c>
      <c r="I791" s="29" t="s">
        <v>13102</v>
      </c>
      <c r="J791" s="29" t="s">
        <v>13103</v>
      </c>
      <c r="K791" s="29" t="s">
        <v>8</v>
      </c>
      <c r="L791" s="29" t="s">
        <v>8</v>
      </c>
      <c r="M791" s="29" t="s">
        <v>8</v>
      </c>
      <c r="N791" s="29">
        <v>7</v>
      </c>
      <c r="O791" s="29">
        <v>100</v>
      </c>
      <c r="P791" s="29">
        <v>700</v>
      </c>
      <c r="Q791" s="29">
        <v>3</v>
      </c>
      <c r="R791" s="29">
        <v>0</v>
      </c>
      <c r="S791" s="29">
        <v>0</v>
      </c>
      <c r="T791" s="29" t="s">
        <v>19507</v>
      </c>
      <c r="U791" s="29">
        <v>7</v>
      </c>
      <c r="V791" s="29">
        <v>10</v>
      </c>
      <c r="W791" s="29">
        <v>70</v>
      </c>
      <c r="X791" s="29">
        <v>3</v>
      </c>
      <c r="Y791" s="29">
        <v>0</v>
      </c>
      <c r="Z791" s="29">
        <v>0</v>
      </c>
      <c r="AA791" s="29" t="s">
        <v>19507</v>
      </c>
      <c r="AB791" s="29">
        <v>0</v>
      </c>
      <c r="AC791" s="29" t="s">
        <v>8</v>
      </c>
      <c r="AD791" s="29" t="s">
        <v>8</v>
      </c>
      <c r="AE791" s="29" t="s">
        <v>8</v>
      </c>
      <c r="AF791" s="29" t="s">
        <v>8</v>
      </c>
      <c r="AG791" s="29" t="s">
        <v>8</v>
      </c>
      <c r="AH791" s="29" t="s">
        <v>8</v>
      </c>
      <c r="AI791" s="29" t="s">
        <v>8</v>
      </c>
      <c r="AJ791" s="29" t="s">
        <v>8</v>
      </c>
      <c r="AK791" s="29">
        <v>0</v>
      </c>
      <c r="AL791" s="29" t="s">
        <v>2000</v>
      </c>
      <c r="AM791" s="29" t="s">
        <v>13104</v>
      </c>
      <c r="AN791" s="29" t="s">
        <v>13105</v>
      </c>
      <c r="AO791" s="29" t="s">
        <v>13106</v>
      </c>
      <c r="AP791" s="29" t="s">
        <v>13107</v>
      </c>
    </row>
    <row r="792" spans="1:42" s="29" customFormat="1" x14ac:dyDescent="0.25">
      <c r="A792" s="29" t="s">
        <v>13108</v>
      </c>
      <c r="B792" s="29">
        <v>310410941179965</v>
      </c>
      <c r="C792" s="29">
        <v>8.9014103279411708E+19</v>
      </c>
      <c r="D792" s="29">
        <v>353118083625148</v>
      </c>
      <c r="E792" s="29">
        <v>3</v>
      </c>
      <c r="F792" s="29">
        <v>1824</v>
      </c>
      <c r="G792" s="29">
        <v>1824</v>
      </c>
      <c r="H792" s="29" t="s">
        <v>13109</v>
      </c>
      <c r="I792" s="29" t="s">
        <v>13110</v>
      </c>
      <c r="J792" s="29" t="s">
        <v>13111</v>
      </c>
      <c r="K792" s="29" t="s">
        <v>8</v>
      </c>
      <c r="L792" s="29" t="s">
        <v>8</v>
      </c>
      <c r="M792" s="29" t="s">
        <v>8</v>
      </c>
      <c r="N792" s="29">
        <v>7</v>
      </c>
      <c r="O792" s="29">
        <v>100</v>
      </c>
      <c r="P792" s="29">
        <v>700</v>
      </c>
      <c r="Q792" s="29">
        <v>3</v>
      </c>
      <c r="R792" s="29">
        <v>0</v>
      </c>
      <c r="S792" s="29">
        <v>0</v>
      </c>
      <c r="T792" s="29" t="s">
        <v>19507</v>
      </c>
      <c r="U792" s="29">
        <v>7</v>
      </c>
      <c r="V792" s="29">
        <v>10</v>
      </c>
      <c r="W792" s="29">
        <v>70</v>
      </c>
      <c r="X792" s="29">
        <v>3</v>
      </c>
      <c r="Y792" s="29">
        <v>0</v>
      </c>
      <c r="Z792" s="29">
        <v>0</v>
      </c>
      <c r="AA792" s="29" t="s">
        <v>19507</v>
      </c>
      <c r="AB792" s="29">
        <v>0</v>
      </c>
      <c r="AC792" s="29" t="s">
        <v>8</v>
      </c>
      <c r="AD792" s="29" t="s">
        <v>8</v>
      </c>
      <c r="AE792" s="29" t="s">
        <v>8</v>
      </c>
      <c r="AF792" s="29" t="s">
        <v>8</v>
      </c>
      <c r="AG792" s="29" t="s">
        <v>8</v>
      </c>
      <c r="AH792" s="29" t="s">
        <v>8</v>
      </c>
      <c r="AI792" s="29" t="s">
        <v>8</v>
      </c>
      <c r="AJ792" s="29" t="s">
        <v>8</v>
      </c>
      <c r="AK792" s="29">
        <v>0</v>
      </c>
      <c r="AL792" s="29" t="s">
        <v>2000</v>
      </c>
      <c r="AM792" s="29" t="s">
        <v>13112</v>
      </c>
      <c r="AN792" s="29" t="s">
        <v>13113</v>
      </c>
      <c r="AO792" s="41" t="s">
        <v>13114</v>
      </c>
      <c r="AP792" s="29" t="s">
        <v>13115</v>
      </c>
    </row>
    <row r="793" spans="1:42" s="29" customFormat="1" x14ac:dyDescent="0.25">
      <c r="A793" s="29" t="s">
        <v>13116</v>
      </c>
      <c r="B793" s="29">
        <v>310410941179965</v>
      </c>
      <c r="C793" s="29">
        <v>8.9014103279411708E+19</v>
      </c>
      <c r="D793" s="29">
        <v>353118083625148</v>
      </c>
      <c r="E793" s="29">
        <v>3</v>
      </c>
      <c r="F793" s="29">
        <v>1825</v>
      </c>
      <c r="G793" s="29">
        <v>1825</v>
      </c>
      <c r="H793" s="29" t="s">
        <v>13117</v>
      </c>
      <c r="I793" s="29" t="s">
        <v>13118</v>
      </c>
      <c r="J793" s="29" t="s">
        <v>13119</v>
      </c>
      <c r="K793" s="29" t="s">
        <v>8</v>
      </c>
      <c r="L793" s="29" t="s">
        <v>8</v>
      </c>
      <c r="M793" s="29" t="s">
        <v>8</v>
      </c>
      <c r="N793" s="29">
        <v>7</v>
      </c>
      <c r="O793" s="29">
        <v>100</v>
      </c>
      <c r="P793" s="29">
        <v>700</v>
      </c>
      <c r="Q793" s="29">
        <v>3</v>
      </c>
      <c r="R793" s="29">
        <v>4</v>
      </c>
      <c r="S793" s="29">
        <v>0</v>
      </c>
      <c r="T793" s="29" t="s">
        <v>19520</v>
      </c>
      <c r="U793" s="29">
        <v>7</v>
      </c>
      <c r="V793" s="29">
        <v>10</v>
      </c>
      <c r="W793" s="29">
        <v>70</v>
      </c>
      <c r="X793" s="29">
        <v>3</v>
      </c>
      <c r="Y793" s="29">
        <v>1</v>
      </c>
      <c r="Z793" s="29">
        <v>0</v>
      </c>
      <c r="AA793" s="29" t="s">
        <v>19161</v>
      </c>
      <c r="AB793" s="29">
        <v>0</v>
      </c>
      <c r="AC793" s="29" t="s">
        <v>8</v>
      </c>
      <c r="AD793" s="29" t="s">
        <v>8</v>
      </c>
      <c r="AE793" s="29" t="s">
        <v>8</v>
      </c>
      <c r="AF793" s="29" t="s">
        <v>8</v>
      </c>
      <c r="AG793" s="29" t="s">
        <v>8</v>
      </c>
      <c r="AH793" s="29" t="s">
        <v>8</v>
      </c>
      <c r="AI793" s="29" t="s">
        <v>8</v>
      </c>
      <c r="AJ793" s="29" t="s">
        <v>8</v>
      </c>
      <c r="AK793" s="29">
        <v>0</v>
      </c>
      <c r="AL793" s="29" t="s">
        <v>2000</v>
      </c>
      <c r="AM793" s="29" t="s">
        <v>13120</v>
      </c>
      <c r="AN793" s="29" t="s">
        <v>13121</v>
      </c>
      <c r="AO793" s="29" t="s">
        <v>13122</v>
      </c>
      <c r="AP793" s="29" t="s">
        <v>13123</v>
      </c>
    </row>
    <row r="794" spans="1:42" s="29" customFormat="1" x14ac:dyDescent="0.25">
      <c r="A794" s="29" t="s">
        <v>13124</v>
      </c>
      <c r="B794" s="29">
        <v>310410941179965</v>
      </c>
      <c r="C794" s="29">
        <v>8.9014103279411708E+19</v>
      </c>
      <c r="D794" s="29">
        <v>353118083625148</v>
      </c>
      <c r="E794" s="29">
        <v>7</v>
      </c>
      <c r="F794" s="29">
        <v>1833</v>
      </c>
      <c r="G794" s="29">
        <v>1833</v>
      </c>
      <c r="H794" s="29" t="s">
        <v>13125</v>
      </c>
      <c r="I794" s="29" t="s">
        <v>13126</v>
      </c>
      <c r="J794" s="29" t="s">
        <v>13127</v>
      </c>
      <c r="K794" s="29" t="s">
        <v>8</v>
      </c>
      <c r="L794" s="29" t="s">
        <v>8</v>
      </c>
      <c r="M794" s="29" t="s">
        <v>19985</v>
      </c>
      <c r="N794" s="29">
        <v>7</v>
      </c>
      <c r="O794" s="29">
        <v>1</v>
      </c>
      <c r="P794" s="29">
        <v>7</v>
      </c>
      <c r="Q794" s="29">
        <v>3</v>
      </c>
      <c r="R794" s="29">
        <v>49</v>
      </c>
      <c r="S794" s="29">
        <v>30</v>
      </c>
      <c r="T794" s="29" t="s">
        <v>19509</v>
      </c>
      <c r="U794" s="29">
        <v>6</v>
      </c>
      <c r="V794" s="29">
        <v>1</v>
      </c>
      <c r="W794" s="29">
        <v>6</v>
      </c>
      <c r="X794" s="29">
        <v>3</v>
      </c>
      <c r="Y794" s="29">
        <v>30</v>
      </c>
      <c r="Z794" s="29">
        <v>9</v>
      </c>
      <c r="AA794" s="29" t="s">
        <v>20023</v>
      </c>
      <c r="AB794" s="29">
        <v>1</v>
      </c>
      <c r="AC794" s="29">
        <v>5</v>
      </c>
      <c r="AD794" s="29">
        <v>1</v>
      </c>
      <c r="AE794" s="29">
        <v>5</v>
      </c>
      <c r="AF794" s="29">
        <v>3</v>
      </c>
      <c r="AG794" s="29">
        <v>11</v>
      </c>
      <c r="AH794" s="29">
        <v>1</v>
      </c>
      <c r="AI794" s="29" t="s">
        <v>19876</v>
      </c>
      <c r="AJ794" s="29" t="s">
        <v>8</v>
      </c>
      <c r="AK794" s="29">
        <v>0</v>
      </c>
      <c r="AL794" s="29" t="s">
        <v>2009</v>
      </c>
      <c r="AM794" s="29" t="s">
        <v>13128</v>
      </c>
      <c r="AN794" s="29" t="s">
        <v>13129</v>
      </c>
      <c r="AO794" s="29" t="s">
        <v>13130</v>
      </c>
      <c r="AP794" s="29" t="s">
        <v>13131</v>
      </c>
    </row>
    <row r="795" spans="1:42" s="29" customFormat="1" x14ac:dyDescent="0.25">
      <c r="A795" s="29" t="s">
        <v>13132</v>
      </c>
      <c r="B795" s="29">
        <v>310410941179965</v>
      </c>
      <c r="C795" s="29">
        <v>8.9014103279411708E+19</v>
      </c>
      <c r="D795" s="29">
        <v>353118083625148</v>
      </c>
      <c r="E795" s="29">
        <v>7</v>
      </c>
      <c r="F795" s="29">
        <v>1832</v>
      </c>
      <c r="G795" s="29">
        <v>1832</v>
      </c>
      <c r="H795" s="29" t="s">
        <v>13133</v>
      </c>
      <c r="I795" s="29" t="s">
        <v>13134</v>
      </c>
      <c r="J795" s="29" t="s">
        <v>13135</v>
      </c>
      <c r="K795" s="29" t="s">
        <v>8</v>
      </c>
      <c r="L795" s="29" t="s">
        <v>8</v>
      </c>
      <c r="M795" s="29" t="s">
        <v>19319</v>
      </c>
      <c r="N795" s="29">
        <v>7</v>
      </c>
      <c r="O795" s="29">
        <v>1</v>
      </c>
      <c r="P795" s="29">
        <v>7</v>
      </c>
      <c r="Q795" s="29">
        <v>1</v>
      </c>
      <c r="R795" s="29" t="s">
        <v>8</v>
      </c>
      <c r="S795" s="29" t="s">
        <v>8</v>
      </c>
      <c r="T795" s="29" t="s">
        <v>8</v>
      </c>
      <c r="U795" s="29">
        <v>6</v>
      </c>
      <c r="V795" s="29">
        <v>1</v>
      </c>
      <c r="W795" s="29">
        <v>6</v>
      </c>
      <c r="X795" s="29">
        <v>1</v>
      </c>
      <c r="Y795" s="29" t="s">
        <v>8</v>
      </c>
      <c r="Z795" s="29" t="s">
        <v>8</v>
      </c>
      <c r="AA795" s="29" t="s">
        <v>8</v>
      </c>
      <c r="AB795" s="29">
        <v>1</v>
      </c>
      <c r="AC795" s="29">
        <v>5</v>
      </c>
      <c r="AD795" s="29">
        <v>1</v>
      </c>
      <c r="AE795" s="29">
        <v>5</v>
      </c>
      <c r="AF795" s="29">
        <v>3</v>
      </c>
      <c r="AG795" s="29">
        <v>49</v>
      </c>
      <c r="AH795" s="29">
        <v>15</v>
      </c>
      <c r="AI795" s="29" t="s">
        <v>20024</v>
      </c>
      <c r="AJ795" s="29" t="s">
        <v>8</v>
      </c>
      <c r="AK795" s="29">
        <v>0</v>
      </c>
      <c r="AL795" s="29" t="s">
        <v>2009</v>
      </c>
      <c r="AM795" s="29" t="s">
        <v>13136</v>
      </c>
      <c r="AN795" s="29" t="s">
        <v>13137</v>
      </c>
      <c r="AO795" s="29" t="s">
        <v>13138</v>
      </c>
      <c r="AP795" s="29" t="s">
        <v>13139</v>
      </c>
    </row>
    <row r="796" spans="1:42" s="29" customFormat="1" x14ac:dyDescent="0.25">
      <c r="A796" s="29" t="s">
        <v>13140</v>
      </c>
      <c r="B796" s="29">
        <v>310410941179965</v>
      </c>
      <c r="C796" s="29">
        <v>8.9014103279411708E+19</v>
      </c>
      <c r="D796" s="29">
        <v>353118083625148</v>
      </c>
      <c r="E796" s="29">
        <v>7</v>
      </c>
      <c r="F796" s="29">
        <v>1831</v>
      </c>
      <c r="G796" s="29">
        <v>1831</v>
      </c>
      <c r="H796" s="29" t="s">
        <v>13141</v>
      </c>
      <c r="I796" s="29" t="s">
        <v>13142</v>
      </c>
      <c r="J796" s="29" t="s">
        <v>13143</v>
      </c>
      <c r="K796" s="29" t="s">
        <v>8</v>
      </c>
      <c r="L796" s="29" t="s">
        <v>8</v>
      </c>
      <c r="M796" s="29" t="s">
        <v>19984</v>
      </c>
      <c r="N796" s="29">
        <v>7</v>
      </c>
      <c r="O796" s="29">
        <v>1</v>
      </c>
      <c r="P796" s="29">
        <v>7</v>
      </c>
      <c r="Q796" s="29">
        <v>3</v>
      </c>
      <c r="R796" s="29">
        <v>22</v>
      </c>
      <c r="S796" s="29">
        <v>1</v>
      </c>
      <c r="T796" s="29" t="s">
        <v>20025</v>
      </c>
      <c r="U796" s="29">
        <v>6</v>
      </c>
      <c r="V796" s="29">
        <v>1</v>
      </c>
      <c r="W796" s="29">
        <v>6</v>
      </c>
      <c r="X796" s="29">
        <v>3</v>
      </c>
      <c r="Y796" s="29">
        <v>5</v>
      </c>
      <c r="Z796" s="29">
        <v>0</v>
      </c>
      <c r="AA796" s="29" t="s">
        <v>19511</v>
      </c>
      <c r="AB796" s="29">
        <v>1</v>
      </c>
      <c r="AC796" s="29">
        <v>5</v>
      </c>
      <c r="AD796" s="29">
        <v>1</v>
      </c>
      <c r="AE796" s="29">
        <v>5</v>
      </c>
      <c r="AF796" s="29">
        <v>3</v>
      </c>
      <c r="AG796" s="29">
        <v>0</v>
      </c>
      <c r="AH796" s="29">
        <v>0</v>
      </c>
      <c r="AI796" s="29" t="s">
        <v>19507</v>
      </c>
      <c r="AJ796" s="29" t="s">
        <v>8</v>
      </c>
      <c r="AK796" s="29">
        <v>0</v>
      </c>
      <c r="AL796" s="29" t="s">
        <v>2009</v>
      </c>
      <c r="AM796" s="29" t="s">
        <v>13144</v>
      </c>
      <c r="AN796" s="29" t="s">
        <v>13145</v>
      </c>
      <c r="AO796" s="29" t="s">
        <v>13146</v>
      </c>
      <c r="AP796" s="29" t="s">
        <v>13147</v>
      </c>
    </row>
    <row r="797" spans="1:42" s="29" customFormat="1" x14ac:dyDescent="0.25">
      <c r="A797" s="29" t="s">
        <v>13148</v>
      </c>
      <c r="B797" s="29">
        <v>310410941179965</v>
      </c>
      <c r="C797" s="29">
        <v>8.9014103279411708E+19</v>
      </c>
      <c r="D797" s="29">
        <v>353118083625148</v>
      </c>
      <c r="E797" s="29">
        <v>10</v>
      </c>
      <c r="F797" s="29">
        <v>1839</v>
      </c>
      <c r="G797" s="29">
        <v>1839</v>
      </c>
      <c r="H797" s="29" t="s">
        <v>13149</v>
      </c>
      <c r="I797" s="29" t="s">
        <v>13150</v>
      </c>
      <c r="J797" s="29" t="s">
        <v>13151</v>
      </c>
      <c r="K797" s="29" t="s">
        <v>8</v>
      </c>
      <c r="L797" s="29" t="s">
        <v>20026</v>
      </c>
      <c r="M797" s="29" t="s">
        <v>8</v>
      </c>
      <c r="N797" s="29">
        <v>7</v>
      </c>
      <c r="O797" s="29">
        <v>10</v>
      </c>
      <c r="P797" s="29">
        <v>70</v>
      </c>
      <c r="Q797" s="29">
        <v>3</v>
      </c>
      <c r="R797" s="29">
        <v>15</v>
      </c>
      <c r="S797" s="29">
        <v>1</v>
      </c>
      <c r="T797" s="29" t="s">
        <v>19600</v>
      </c>
      <c r="U797" s="29">
        <v>7</v>
      </c>
      <c r="V797" s="29">
        <v>1</v>
      </c>
      <c r="W797" s="29">
        <v>7</v>
      </c>
      <c r="X797" s="29">
        <v>3</v>
      </c>
      <c r="Y797" s="29">
        <v>4</v>
      </c>
      <c r="Z797" s="29">
        <v>0</v>
      </c>
      <c r="AA797" s="29" t="s">
        <v>19520</v>
      </c>
      <c r="AB797" s="29">
        <v>1</v>
      </c>
      <c r="AC797" s="29">
        <v>6</v>
      </c>
      <c r="AD797" s="29">
        <v>1</v>
      </c>
      <c r="AE797" s="29">
        <v>6</v>
      </c>
      <c r="AF797" s="29">
        <v>3</v>
      </c>
      <c r="AG797" s="29">
        <v>0</v>
      </c>
      <c r="AH797" s="29">
        <v>0</v>
      </c>
      <c r="AI797" s="29" t="s">
        <v>19507</v>
      </c>
      <c r="AJ797" s="29" t="s">
        <v>8</v>
      </c>
      <c r="AK797" s="29">
        <v>0</v>
      </c>
      <c r="AL797" s="29" t="s">
        <v>2000</v>
      </c>
      <c r="AM797" s="29" t="s">
        <v>13152</v>
      </c>
      <c r="AN797" s="29" t="s">
        <v>13153</v>
      </c>
      <c r="AO797" s="29" t="s">
        <v>13154</v>
      </c>
      <c r="AP797" s="29" t="s">
        <v>13155</v>
      </c>
    </row>
    <row r="798" spans="1:42" s="29" customFormat="1" x14ac:dyDescent="0.25">
      <c r="A798" s="29" t="s">
        <v>13156</v>
      </c>
      <c r="B798" s="29">
        <v>310410941179965</v>
      </c>
      <c r="C798" s="29">
        <v>8.9014103279411708E+19</v>
      </c>
      <c r="D798" s="29">
        <v>353118083625148</v>
      </c>
      <c r="E798" s="29">
        <v>2</v>
      </c>
      <c r="F798" s="29">
        <v>1837</v>
      </c>
      <c r="G798" s="29">
        <v>1837</v>
      </c>
      <c r="H798" s="29" t="s">
        <v>13157</v>
      </c>
      <c r="I798" s="29" t="s">
        <v>13158</v>
      </c>
      <c r="J798" s="29" t="s">
        <v>13159</v>
      </c>
      <c r="K798" s="29" t="s">
        <v>20027</v>
      </c>
      <c r="L798" s="29" t="s">
        <v>8</v>
      </c>
      <c r="M798" s="29" t="s">
        <v>8</v>
      </c>
      <c r="N798" s="29">
        <v>7</v>
      </c>
      <c r="O798" s="29">
        <v>10</v>
      </c>
      <c r="P798" s="29">
        <v>70</v>
      </c>
      <c r="Q798" s="29">
        <v>3</v>
      </c>
      <c r="R798" s="29">
        <v>49</v>
      </c>
      <c r="S798" s="29">
        <v>37</v>
      </c>
      <c r="T798" s="29" t="s">
        <v>19517</v>
      </c>
      <c r="U798" s="29">
        <v>7</v>
      </c>
      <c r="V798" s="29">
        <v>1</v>
      </c>
      <c r="W798" s="29">
        <v>7</v>
      </c>
      <c r="X798" s="29">
        <v>3</v>
      </c>
      <c r="Y798" s="29">
        <v>43</v>
      </c>
      <c r="Z798" s="29">
        <v>5</v>
      </c>
      <c r="AA798" s="29" t="s">
        <v>20028</v>
      </c>
      <c r="AB798" s="29">
        <v>1</v>
      </c>
      <c r="AC798" s="29">
        <v>6</v>
      </c>
      <c r="AD798" s="29">
        <v>1</v>
      </c>
      <c r="AE798" s="29">
        <v>6</v>
      </c>
      <c r="AF798" s="29">
        <v>3</v>
      </c>
      <c r="AG798" s="29">
        <v>13</v>
      </c>
      <c r="AH798" s="29">
        <v>0</v>
      </c>
      <c r="AI798" s="29" t="s">
        <v>19540</v>
      </c>
      <c r="AJ798" s="29" t="s">
        <v>8</v>
      </c>
      <c r="AK798" s="29">
        <v>0</v>
      </c>
      <c r="AL798" s="29" t="s">
        <v>2000</v>
      </c>
      <c r="AM798" s="29" t="s">
        <v>13160</v>
      </c>
      <c r="AN798" s="29" t="s">
        <v>13161</v>
      </c>
      <c r="AO798" s="29" t="s">
        <v>13162</v>
      </c>
      <c r="AP798" s="29" t="s">
        <v>13163</v>
      </c>
    </row>
    <row r="799" spans="1:42" s="29" customFormat="1" x14ac:dyDescent="0.25">
      <c r="A799" s="29" t="s">
        <v>13164</v>
      </c>
      <c r="B799" s="29">
        <v>310410941179965</v>
      </c>
      <c r="C799" s="29">
        <v>8.9014103279411708E+19</v>
      </c>
      <c r="D799" s="29">
        <v>353118083625148</v>
      </c>
      <c r="E799" s="29">
        <v>2</v>
      </c>
      <c r="F799" s="29">
        <v>1838</v>
      </c>
      <c r="G799" s="29">
        <v>1838</v>
      </c>
      <c r="H799" s="29" t="s">
        <v>13165</v>
      </c>
      <c r="I799" s="29" t="s">
        <v>13166</v>
      </c>
      <c r="J799" s="29" t="s">
        <v>13167</v>
      </c>
      <c r="K799" s="29" t="s">
        <v>19757</v>
      </c>
      <c r="L799" s="29" t="s">
        <v>8</v>
      </c>
      <c r="M799" s="29" t="s">
        <v>8</v>
      </c>
      <c r="N799" s="29">
        <v>7</v>
      </c>
      <c r="O799" s="29">
        <v>10</v>
      </c>
      <c r="P799" s="29">
        <v>70</v>
      </c>
      <c r="Q799" s="29">
        <v>3</v>
      </c>
      <c r="R799" s="29">
        <v>6</v>
      </c>
      <c r="S799" s="29">
        <v>0</v>
      </c>
      <c r="T799" s="29" t="s">
        <v>19515</v>
      </c>
      <c r="U799" s="29">
        <v>7</v>
      </c>
      <c r="V799" s="29">
        <v>1</v>
      </c>
      <c r="W799" s="29">
        <v>7</v>
      </c>
      <c r="X799" s="29">
        <v>3</v>
      </c>
      <c r="Y799" s="29">
        <v>2</v>
      </c>
      <c r="Z799" s="29">
        <v>0</v>
      </c>
      <c r="AA799" s="29" t="s">
        <v>19527</v>
      </c>
      <c r="AB799" s="29">
        <v>1</v>
      </c>
      <c r="AC799" s="29">
        <v>6</v>
      </c>
      <c r="AD799" s="29">
        <v>1</v>
      </c>
      <c r="AE799" s="29">
        <v>6</v>
      </c>
      <c r="AF799" s="29">
        <v>3</v>
      </c>
      <c r="AG799" s="29">
        <v>0</v>
      </c>
      <c r="AH799" s="29">
        <v>0</v>
      </c>
      <c r="AI799" s="29" t="s">
        <v>19507</v>
      </c>
      <c r="AJ799" s="29" t="s">
        <v>8</v>
      </c>
      <c r="AK799" s="29">
        <v>0</v>
      </c>
      <c r="AL799" s="29" t="s">
        <v>2000</v>
      </c>
      <c r="AM799" s="29" t="s">
        <v>13168</v>
      </c>
      <c r="AN799" s="29" t="s">
        <v>13169</v>
      </c>
      <c r="AO799" s="29" t="s">
        <v>13170</v>
      </c>
      <c r="AP799" s="29" t="s">
        <v>13171</v>
      </c>
    </row>
    <row r="800" spans="1:42" s="29" customFormat="1" x14ac:dyDescent="0.25">
      <c r="A800" s="29" t="s">
        <v>13172</v>
      </c>
      <c r="B800" s="29">
        <v>310410941179965</v>
      </c>
      <c r="C800" s="29">
        <v>8.9014103279411708E+19</v>
      </c>
      <c r="D800" s="29">
        <v>353118083625148</v>
      </c>
      <c r="E800" s="29">
        <v>4</v>
      </c>
      <c r="F800" s="29">
        <v>1836</v>
      </c>
      <c r="G800" s="29">
        <v>1836</v>
      </c>
      <c r="H800" s="29" t="s">
        <v>13173</v>
      </c>
      <c r="I800" s="29" t="s">
        <v>13174</v>
      </c>
      <c r="J800" s="29" t="s">
        <v>13175</v>
      </c>
      <c r="K800" s="29" t="s">
        <v>8</v>
      </c>
      <c r="L800" s="29" t="s">
        <v>8</v>
      </c>
      <c r="M800" s="29" t="s">
        <v>8</v>
      </c>
      <c r="N800" s="29">
        <v>7</v>
      </c>
      <c r="O800" s="29">
        <v>1</v>
      </c>
      <c r="P800" s="29">
        <v>7</v>
      </c>
      <c r="Q800" s="29">
        <v>1</v>
      </c>
      <c r="R800" s="29" t="s">
        <v>8</v>
      </c>
      <c r="S800" s="29" t="s">
        <v>8</v>
      </c>
      <c r="T800" s="29" t="s">
        <v>8</v>
      </c>
      <c r="U800" s="29">
        <v>6</v>
      </c>
      <c r="V800" s="29">
        <v>1</v>
      </c>
      <c r="W800" s="29">
        <v>6</v>
      </c>
      <c r="X800" s="29">
        <v>1</v>
      </c>
      <c r="Y800" s="29" t="s">
        <v>8</v>
      </c>
      <c r="Z800" s="29" t="s">
        <v>8</v>
      </c>
      <c r="AA800" s="29" t="s">
        <v>8</v>
      </c>
      <c r="AB800" s="29">
        <v>1</v>
      </c>
      <c r="AC800" s="29">
        <v>5</v>
      </c>
      <c r="AD800" s="29">
        <v>1</v>
      </c>
      <c r="AE800" s="29">
        <v>5</v>
      </c>
      <c r="AF800" s="29">
        <v>3</v>
      </c>
      <c r="AG800" s="29">
        <v>49</v>
      </c>
      <c r="AH800" s="29">
        <v>46</v>
      </c>
      <c r="AI800" s="29" t="s">
        <v>19587</v>
      </c>
      <c r="AJ800" s="29" t="s">
        <v>8</v>
      </c>
      <c r="AK800" s="29">
        <v>0</v>
      </c>
      <c r="AL800" s="29" t="s">
        <v>2000</v>
      </c>
      <c r="AM800" s="29" t="s">
        <v>13176</v>
      </c>
      <c r="AN800" s="29" t="s">
        <v>13177</v>
      </c>
      <c r="AO800" s="29" t="s">
        <v>13178</v>
      </c>
      <c r="AP800" s="29" t="s">
        <v>13179</v>
      </c>
    </row>
    <row r="801" spans="1:42" s="29" customFormat="1" x14ac:dyDescent="0.25">
      <c r="A801" s="29" t="s">
        <v>13180</v>
      </c>
      <c r="B801" s="29">
        <v>310410941179965</v>
      </c>
      <c r="C801" s="29">
        <v>8.9014103279411708E+19</v>
      </c>
      <c r="D801" s="29">
        <v>353118083625148</v>
      </c>
      <c r="E801" s="29">
        <v>4</v>
      </c>
      <c r="F801" s="29">
        <v>1834</v>
      </c>
      <c r="G801" s="29">
        <v>1834</v>
      </c>
      <c r="H801" s="29" t="s">
        <v>13181</v>
      </c>
      <c r="I801" s="29" t="s">
        <v>13182</v>
      </c>
      <c r="J801" s="29" t="s">
        <v>13183</v>
      </c>
      <c r="K801" s="29" t="s">
        <v>8</v>
      </c>
      <c r="L801" s="29" t="s">
        <v>8</v>
      </c>
      <c r="M801" s="29" t="s">
        <v>8</v>
      </c>
      <c r="N801" s="29">
        <v>7</v>
      </c>
      <c r="O801" s="29">
        <v>1</v>
      </c>
      <c r="P801" s="29">
        <v>7</v>
      </c>
      <c r="Q801" s="29">
        <v>1</v>
      </c>
      <c r="R801" s="29" t="s">
        <v>8</v>
      </c>
      <c r="S801" s="29" t="s">
        <v>8</v>
      </c>
      <c r="T801" s="29" t="s">
        <v>8</v>
      </c>
      <c r="U801" s="29">
        <v>6</v>
      </c>
      <c r="V801" s="29">
        <v>1</v>
      </c>
      <c r="W801" s="29">
        <v>6</v>
      </c>
      <c r="X801" s="29">
        <v>1</v>
      </c>
      <c r="Y801" s="29" t="s">
        <v>8</v>
      </c>
      <c r="Z801" s="29" t="s">
        <v>8</v>
      </c>
      <c r="AA801" s="29" t="s">
        <v>8</v>
      </c>
      <c r="AB801" s="29">
        <v>1</v>
      </c>
      <c r="AC801" s="29">
        <v>5</v>
      </c>
      <c r="AD801" s="29">
        <v>1</v>
      </c>
      <c r="AE801" s="29">
        <v>5</v>
      </c>
      <c r="AF801" s="29">
        <v>3</v>
      </c>
      <c r="AG801" s="29">
        <v>49</v>
      </c>
      <c r="AH801" s="29">
        <v>47</v>
      </c>
      <c r="AI801" s="29" t="s">
        <v>19627</v>
      </c>
      <c r="AJ801" s="29" t="s">
        <v>8</v>
      </c>
      <c r="AK801" s="29">
        <v>0</v>
      </c>
      <c r="AL801" s="29" t="s">
        <v>2000</v>
      </c>
      <c r="AM801" s="29" t="s">
        <v>13184</v>
      </c>
      <c r="AN801" s="29" t="s">
        <v>13185</v>
      </c>
      <c r="AO801" s="29" t="s">
        <v>13186</v>
      </c>
      <c r="AP801" s="29" t="s">
        <v>13187</v>
      </c>
    </row>
    <row r="802" spans="1:42" s="29" customFormat="1" x14ac:dyDescent="0.25">
      <c r="A802" s="29" t="s">
        <v>13188</v>
      </c>
      <c r="B802" s="29">
        <v>310410941179965</v>
      </c>
      <c r="C802" s="29">
        <v>8.9014103279411708E+19</v>
      </c>
      <c r="D802" s="29">
        <v>353118083625148</v>
      </c>
      <c r="E802" s="29">
        <v>4</v>
      </c>
      <c r="F802" s="29">
        <v>1835</v>
      </c>
      <c r="G802" s="29">
        <v>1835</v>
      </c>
      <c r="H802" s="29" t="s">
        <v>13189</v>
      </c>
      <c r="I802" s="29" t="s">
        <v>13190</v>
      </c>
      <c r="J802" s="29" t="s">
        <v>13191</v>
      </c>
      <c r="K802" s="29" t="s">
        <v>8</v>
      </c>
      <c r="L802" s="29" t="s">
        <v>8</v>
      </c>
      <c r="M802" s="29" t="s">
        <v>8</v>
      </c>
      <c r="N802" s="29">
        <v>7</v>
      </c>
      <c r="O802" s="29">
        <v>1</v>
      </c>
      <c r="P802" s="29">
        <v>7</v>
      </c>
      <c r="Q802" s="29">
        <v>3</v>
      </c>
      <c r="R802" s="29">
        <v>49</v>
      </c>
      <c r="S802" s="29">
        <v>19</v>
      </c>
      <c r="T802" s="29" t="s">
        <v>19596</v>
      </c>
      <c r="U802" s="29">
        <v>6</v>
      </c>
      <c r="V802" s="29">
        <v>1</v>
      </c>
      <c r="W802" s="29">
        <v>6</v>
      </c>
      <c r="X802" s="29">
        <v>3</v>
      </c>
      <c r="Y802" s="29">
        <v>11</v>
      </c>
      <c r="Z802" s="29">
        <v>1</v>
      </c>
      <c r="AA802" s="29" t="s">
        <v>19876</v>
      </c>
      <c r="AB802" s="29">
        <v>1</v>
      </c>
      <c r="AC802" s="29">
        <v>5</v>
      </c>
      <c r="AD802" s="29">
        <v>1</v>
      </c>
      <c r="AE802" s="29">
        <v>5</v>
      </c>
      <c r="AF802" s="29">
        <v>3</v>
      </c>
      <c r="AG802" s="29">
        <v>1</v>
      </c>
      <c r="AH802" s="29">
        <v>1</v>
      </c>
      <c r="AI802" s="29" t="s">
        <v>19527</v>
      </c>
      <c r="AJ802" s="29" t="s">
        <v>8</v>
      </c>
      <c r="AK802" s="29">
        <v>0</v>
      </c>
      <c r="AL802" s="29" t="s">
        <v>2000</v>
      </c>
      <c r="AM802" s="29" t="s">
        <v>13192</v>
      </c>
      <c r="AN802" s="29" t="s">
        <v>13193</v>
      </c>
      <c r="AO802" s="29" t="s">
        <v>13194</v>
      </c>
      <c r="AP802" s="29" t="s">
        <v>13195</v>
      </c>
    </row>
    <row r="803" spans="1:42" s="29" customFormat="1" x14ac:dyDescent="0.25">
      <c r="A803" s="29" t="s">
        <v>13196</v>
      </c>
      <c r="B803" s="29">
        <v>310410941179965</v>
      </c>
      <c r="C803" s="29">
        <v>8.9014103279411708E+19</v>
      </c>
      <c r="D803" s="29">
        <v>353118083625148</v>
      </c>
      <c r="E803" s="29">
        <v>1</v>
      </c>
      <c r="F803" s="29">
        <v>1829</v>
      </c>
      <c r="G803" s="29">
        <v>1829</v>
      </c>
      <c r="H803" s="29" t="s">
        <v>13197</v>
      </c>
      <c r="I803" s="29" t="s">
        <v>13198</v>
      </c>
      <c r="J803" s="29" t="s">
        <v>13199</v>
      </c>
      <c r="K803" s="29" t="s">
        <v>8</v>
      </c>
      <c r="L803" s="29" t="s">
        <v>8</v>
      </c>
      <c r="M803" s="29" t="s">
        <v>8</v>
      </c>
      <c r="N803" s="29">
        <v>4</v>
      </c>
      <c r="O803" s="29">
        <v>1</v>
      </c>
      <c r="P803" s="29">
        <v>4</v>
      </c>
      <c r="Q803" s="29">
        <v>3</v>
      </c>
      <c r="R803" s="29">
        <v>1</v>
      </c>
      <c r="S803" s="29">
        <v>0</v>
      </c>
      <c r="T803" s="29" t="s">
        <v>19161</v>
      </c>
      <c r="U803" s="29">
        <v>3</v>
      </c>
      <c r="V803" s="29">
        <v>1</v>
      </c>
      <c r="W803" s="29">
        <v>3</v>
      </c>
      <c r="X803" s="29">
        <v>3</v>
      </c>
      <c r="Y803" s="29">
        <v>0</v>
      </c>
      <c r="Z803" s="29">
        <v>0</v>
      </c>
      <c r="AA803" s="29" t="s">
        <v>19507</v>
      </c>
      <c r="AB803" s="29">
        <v>0</v>
      </c>
      <c r="AC803" s="29" t="s">
        <v>8</v>
      </c>
      <c r="AD803" s="29" t="s">
        <v>8</v>
      </c>
      <c r="AE803" s="29" t="s">
        <v>8</v>
      </c>
      <c r="AF803" s="29" t="s">
        <v>8</v>
      </c>
      <c r="AG803" s="29" t="s">
        <v>8</v>
      </c>
      <c r="AH803" s="29" t="s">
        <v>8</v>
      </c>
      <c r="AI803" s="29" t="s">
        <v>8</v>
      </c>
      <c r="AJ803" s="29" t="s">
        <v>8</v>
      </c>
      <c r="AK803" s="29">
        <v>0</v>
      </c>
      <c r="AL803" s="29" t="s">
        <v>2000</v>
      </c>
      <c r="AM803" s="29" t="s">
        <v>13200</v>
      </c>
      <c r="AN803" s="29" t="s">
        <v>13201</v>
      </c>
      <c r="AO803" s="29" t="s">
        <v>13202</v>
      </c>
      <c r="AP803" s="29" t="s">
        <v>13203</v>
      </c>
    </row>
    <row r="804" spans="1:42" s="29" customFormat="1" x14ac:dyDescent="0.25">
      <c r="A804" s="29" t="s">
        <v>13204</v>
      </c>
      <c r="B804" s="29">
        <v>310410941179965</v>
      </c>
      <c r="C804" s="29">
        <v>8.9014103279411708E+19</v>
      </c>
      <c r="D804" s="29">
        <v>353118083625148</v>
      </c>
      <c r="E804" s="29">
        <v>1</v>
      </c>
      <c r="F804" s="29">
        <v>1830</v>
      </c>
      <c r="G804" s="29">
        <v>1830</v>
      </c>
      <c r="H804" s="29" t="s">
        <v>13205</v>
      </c>
      <c r="I804" s="29" t="s">
        <v>13206</v>
      </c>
      <c r="J804" s="29" t="s">
        <v>13207</v>
      </c>
      <c r="K804" s="29" t="s">
        <v>8</v>
      </c>
      <c r="L804" s="29" t="s">
        <v>8</v>
      </c>
      <c r="M804" s="29" t="s">
        <v>8</v>
      </c>
      <c r="N804" s="29">
        <v>4</v>
      </c>
      <c r="O804" s="29">
        <v>1</v>
      </c>
      <c r="P804" s="29">
        <v>4</v>
      </c>
      <c r="Q804" s="29">
        <v>3</v>
      </c>
      <c r="R804" s="29">
        <v>2</v>
      </c>
      <c r="S804" s="29">
        <v>1</v>
      </c>
      <c r="T804" s="29" t="s">
        <v>19626</v>
      </c>
      <c r="U804" s="29">
        <v>3</v>
      </c>
      <c r="V804" s="29">
        <v>1</v>
      </c>
      <c r="W804" s="29">
        <v>3</v>
      </c>
      <c r="X804" s="29">
        <v>3</v>
      </c>
      <c r="Y804" s="29">
        <v>0</v>
      </c>
      <c r="Z804" s="29">
        <v>0</v>
      </c>
      <c r="AA804" s="29" t="s">
        <v>19507</v>
      </c>
      <c r="AB804" s="29">
        <v>0</v>
      </c>
      <c r="AC804" s="29" t="s">
        <v>8</v>
      </c>
      <c r="AD804" s="29" t="s">
        <v>8</v>
      </c>
      <c r="AE804" s="29" t="s">
        <v>8</v>
      </c>
      <c r="AF804" s="29" t="s">
        <v>8</v>
      </c>
      <c r="AG804" s="29" t="s">
        <v>8</v>
      </c>
      <c r="AH804" s="29" t="s">
        <v>8</v>
      </c>
      <c r="AI804" s="29" t="s">
        <v>8</v>
      </c>
      <c r="AJ804" s="29" t="s">
        <v>8</v>
      </c>
      <c r="AK804" s="29">
        <v>0</v>
      </c>
      <c r="AL804" s="29" t="s">
        <v>2000</v>
      </c>
      <c r="AM804" s="29" t="s">
        <v>13208</v>
      </c>
      <c r="AN804" s="29" t="s">
        <v>13209</v>
      </c>
      <c r="AO804" s="29" t="s">
        <v>13210</v>
      </c>
      <c r="AP804" s="29" t="s">
        <v>13211</v>
      </c>
    </row>
    <row r="805" spans="1:42" s="29" customFormat="1" x14ac:dyDescent="0.25">
      <c r="A805" s="29" t="s">
        <v>13212</v>
      </c>
      <c r="B805" s="29">
        <v>310410941179965</v>
      </c>
      <c r="C805" s="29">
        <v>8.9014103279411708E+19</v>
      </c>
      <c r="D805" s="29">
        <v>353118083625148</v>
      </c>
      <c r="E805" s="29">
        <v>1</v>
      </c>
      <c r="F805" s="29">
        <v>1813</v>
      </c>
      <c r="G805" s="29">
        <v>1813</v>
      </c>
      <c r="H805" s="29" t="s">
        <v>13213</v>
      </c>
      <c r="I805" s="29" t="s">
        <v>13214</v>
      </c>
      <c r="J805" s="29" t="s">
        <v>13215</v>
      </c>
      <c r="K805" s="29" t="s">
        <v>8</v>
      </c>
      <c r="L805" s="29" t="s">
        <v>8</v>
      </c>
      <c r="M805" s="29" t="s">
        <v>8</v>
      </c>
      <c r="N805" s="29">
        <v>4</v>
      </c>
      <c r="O805" s="29">
        <v>1</v>
      </c>
      <c r="P805" s="29">
        <v>4</v>
      </c>
      <c r="Q805" s="29">
        <v>3</v>
      </c>
      <c r="R805" s="29">
        <v>11</v>
      </c>
      <c r="S805" s="29">
        <v>0</v>
      </c>
      <c r="T805" s="29" t="s">
        <v>19551</v>
      </c>
      <c r="U805" s="29">
        <v>3</v>
      </c>
      <c r="V805" s="29">
        <v>1</v>
      </c>
      <c r="W805" s="29">
        <v>3</v>
      </c>
      <c r="X805" s="29">
        <v>3</v>
      </c>
      <c r="Y805" s="29">
        <v>1</v>
      </c>
      <c r="Z805" s="29">
        <v>0</v>
      </c>
      <c r="AA805" s="29" t="s">
        <v>19161</v>
      </c>
      <c r="AB805" s="29">
        <v>0</v>
      </c>
      <c r="AC805" s="29" t="s">
        <v>8</v>
      </c>
      <c r="AD805" s="29" t="s">
        <v>8</v>
      </c>
      <c r="AE805" s="29" t="s">
        <v>8</v>
      </c>
      <c r="AF805" s="29" t="s">
        <v>8</v>
      </c>
      <c r="AG805" s="29" t="s">
        <v>8</v>
      </c>
      <c r="AH805" s="29" t="s">
        <v>8</v>
      </c>
      <c r="AI805" s="29" t="s">
        <v>8</v>
      </c>
      <c r="AJ805" s="29" t="s">
        <v>8</v>
      </c>
      <c r="AK805" s="29">
        <v>0</v>
      </c>
      <c r="AL805" s="29" t="s">
        <v>3767</v>
      </c>
      <c r="AM805" s="29" t="s">
        <v>13216</v>
      </c>
      <c r="AN805" s="29" t="s">
        <v>13217</v>
      </c>
      <c r="AO805" s="29" t="s">
        <v>13218</v>
      </c>
      <c r="AP805" s="29" t="s">
        <v>13219</v>
      </c>
    </row>
    <row r="806" spans="1:42" s="29" customFormat="1" x14ac:dyDescent="0.25">
      <c r="A806" s="29" t="s">
        <v>13220</v>
      </c>
      <c r="B806" s="29">
        <v>310410941179965</v>
      </c>
      <c r="C806" s="29">
        <v>8.9014103279411708E+19</v>
      </c>
      <c r="D806" s="29">
        <v>353118083625148</v>
      </c>
      <c r="E806" s="29">
        <v>2</v>
      </c>
      <c r="F806" s="29">
        <v>1858</v>
      </c>
      <c r="G806" s="29">
        <v>1858</v>
      </c>
      <c r="H806" s="29" t="s">
        <v>13221</v>
      </c>
      <c r="I806" s="29" t="s">
        <v>13222</v>
      </c>
      <c r="J806" s="29" t="s">
        <v>13223</v>
      </c>
      <c r="K806" s="29" t="s">
        <v>20029</v>
      </c>
      <c r="L806" s="29" t="s">
        <v>8</v>
      </c>
      <c r="M806" s="29" t="s">
        <v>8</v>
      </c>
      <c r="N806" s="29">
        <v>7</v>
      </c>
      <c r="O806" s="29">
        <v>10</v>
      </c>
      <c r="P806" s="29">
        <v>70</v>
      </c>
      <c r="Q806" s="29">
        <v>3</v>
      </c>
      <c r="R806" s="29">
        <v>0</v>
      </c>
      <c r="S806" s="29">
        <v>0</v>
      </c>
      <c r="T806" s="29" t="s">
        <v>19507</v>
      </c>
      <c r="U806" s="29">
        <v>7</v>
      </c>
      <c r="V806" s="29">
        <v>1</v>
      </c>
      <c r="W806" s="29">
        <v>7</v>
      </c>
      <c r="X806" s="29">
        <v>3</v>
      </c>
      <c r="Y806" s="29">
        <v>0</v>
      </c>
      <c r="Z806" s="29">
        <v>0</v>
      </c>
      <c r="AA806" s="29" t="s">
        <v>19507</v>
      </c>
      <c r="AB806" s="29">
        <v>1</v>
      </c>
      <c r="AC806" s="29">
        <v>6</v>
      </c>
      <c r="AD806" s="29">
        <v>1</v>
      </c>
      <c r="AE806" s="29">
        <v>6</v>
      </c>
      <c r="AF806" s="29">
        <v>3</v>
      </c>
      <c r="AG806" s="29">
        <v>0</v>
      </c>
      <c r="AH806" s="29">
        <v>0</v>
      </c>
      <c r="AI806" s="29" t="s">
        <v>19507</v>
      </c>
      <c r="AJ806" s="29" t="s">
        <v>8</v>
      </c>
      <c r="AK806" s="29">
        <v>0</v>
      </c>
      <c r="AL806" s="29" t="s">
        <v>2000</v>
      </c>
      <c r="AM806" s="29" t="s">
        <v>13224</v>
      </c>
      <c r="AN806" s="29" t="s">
        <v>13225</v>
      </c>
      <c r="AO806" s="29" t="s">
        <v>13226</v>
      </c>
      <c r="AP806" s="29" t="s">
        <v>13227</v>
      </c>
    </row>
    <row r="807" spans="1:42" s="29" customFormat="1" x14ac:dyDescent="0.25">
      <c r="A807" s="29" t="s">
        <v>13228</v>
      </c>
      <c r="B807" s="29">
        <v>310410941179965</v>
      </c>
      <c r="C807" s="29">
        <v>8.9014103279411708E+19</v>
      </c>
      <c r="D807" s="29">
        <v>353118083625148</v>
      </c>
      <c r="E807" s="29">
        <v>2</v>
      </c>
      <c r="F807" s="29">
        <v>1859</v>
      </c>
      <c r="G807" s="29">
        <v>1859</v>
      </c>
      <c r="H807" s="29" t="s">
        <v>13229</v>
      </c>
      <c r="I807" s="29" t="s">
        <v>13230</v>
      </c>
      <c r="J807" s="29" t="s">
        <v>13231</v>
      </c>
      <c r="K807" s="29" t="s">
        <v>19521</v>
      </c>
      <c r="L807" s="29" t="s">
        <v>8</v>
      </c>
      <c r="M807" s="29" t="s">
        <v>8</v>
      </c>
      <c r="N807" s="29">
        <v>7</v>
      </c>
      <c r="O807" s="29">
        <v>10</v>
      </c>
      <c r="P807" s="29">
        <v>70</v>
      </c>
      <c r="Q807" s="29">
        <v>3</v>
      </c>
      <c r="R807" s="29">
        <v>49</v>
      </c>
      <c r="S807" s="29">
        <v>41</v>
      </c>
      <c r="T807" s="29" t="s">
        <v>19602</v>
      </c>
      <c r="U807" s="29">
        <v>7</v>
      </c>
      <c r="V807" s="29">
        <v>1</v>
      </c>
      <c r="W807" s="29">
        <v>7</v>
      </c>
      <c r="X807" s="29">
        <v>3</v>
      </c>
      <c r="Y807" s="29">
        <v>45</v>
      </c>
      <c r="Z807" s="29">
        <v>9</v>
      </c>
      <c r="AA807" s="29" t="s">
        <v>20030</v>
      </c>
      <c r="AB807" s="29">
        <v>1</v>
      </c>
      <c r="AC807" s="29">
        <v>6</v>
      </c>
      <c r="AD807" s="29">
        <v>1</v>
      </c>
      <c r="AE807" s="29">
        <v>6</v>
      </c>
      <c r="AF807" s="29">
        <v>3</v>
      </c>
      <c r="AG807" s="29">
        <v>12</v>
      </c>
      <c r="AH807" s="29">
        <v>1</v>
      </c>
      <c r="AI807" s="29" t="s">
        <v>19546</v>
      </c>
      <c r="AJ807" s="29" t="s">
        <v>8</v>
      </c>
      <c r="AK807" s="29">
        <v>0</v>
      </c>
      <c r="AL807" s="29" t="s">
        <v>2000</v>
      </c>
      <c r="AM807" s="29" t="s">
        <v>13232</v>
      </c>
      <c r="AN807" s="29" t="s">
        <v>13233</v>
      </c>
      <c r="AO807" s="29" t="s">
        <v>13234</v>
      </c>
      <c r="AP807" s="29" t="s">
        <v>13235</v>
      </c>
    </row>
    <row r="808" spans="1:42" s="29" customFormat="1" x14ac:dyDescent="0.25">
      <c r="A808" s="29" t="s">
        <v>13236</v>
      </c>
      <c r="B808" s="29">
        <v>310410941179965</v>
      </c>
      <c r="C808" s="29">
        <v>8.9014103279411708E+19</v>
      </c>
      <c r="D808" s="29">
        <v>353118083625148</v>
      </c>
      <c r="E808" s="29">
        <v>2</v>
      </c>
      <c r="F808" s="29">
        <v>1860</v>
      </c>
      <c r="G808" s="29">
        <v>1860</v>
      </c>
      <c r="H808" s="29" t="s">
        <v>13237</v>
      </c>
      <c r="I808" s="29" t="s">
        <v>13238</v>
      </c>
      <c r="J808" s="29" t="s">
        <v>13239</v>
      </c>
      <c r="K808" s="29" t="s">
        <v>20031</v>
      </c>
      <c r="L808" s="29" t="s">
        <v>8</v>
      </c>
      <c r="M808" s="29" t="s">
        <v>8</v>
      </c>
      <c r="N808" s="29">
        <v>7</v>
      </c>
      <c r="O808" s="29">
        <v>10</v>
      </c>
      <c r="P808" s="29">
        <v>70</v>
      </c>
      <c r="Q808" s="29">
        <v>3</v>
      </c>
      <c r="R808" s="29">
        <v>0</v>
      </c>
      <c r="S808" s="29">
        <v>0</v>
      </c>
      <c r="T808" s="29" t="s">
        <v>19507</v>
      </c>
      <c r="U808" s="29">
        <v>7</v>
      </c>
      <c r="V808" s="29">
        <v>1</v>
      </c>
      <c r="W808" s="29">
        <v>7</v>
      </c>
      <c r="X808" s="29">
        <v>3</v>
      </c>
      <c r="Y808" s="29">
        <v>0</v>
      </c>
      <c r="Z808" s="29">
        <v>0</v>
      </c>
      <c r="AA808" s="29" t="s">
        <v>19507</v>
      </c>
      <c r="AB808" s="29">
        <v>1</v>
      </c>
      <c r="AC808" s="29">
        <v>6</v>
      </c>
      <c r="AD808" s="29">
        <v>1</v>
      </c>
      <c r="AE808" s="29">
        <v>6</v>
      </c>
      <c r="AF808" s="29">
        <v>3</v>
      </c>
      <c r="AG808" s="29">
        <v>0</v>
      </c>
      <c r="AH808" s="29">
        <v>0</v>
      </c>
      <c r="AI808" s="29" t="s">
        <v>19507</v>
      </c>
      <c r="AJ808" s="29" t="s">
        <v>8</v>
      </c>
      <c r="AK808" s="29">
        <v>0</v>
      </c>
      <c r="AL808" s="29" t="s">
        <v>2000</v>
      </c>
      <c r="AM808" s="29" t="s">
        <v>13240</v>
      </c>
      <c r="AN808" s="29" t="s">
        <v>13241</v>
      </c>
      <c r="AO808" s="29" t="s">
        <v>13242</v>
      </c>
      <c r="AP808" s="29" t="s">
        <v>13243</v>
      </c>
    </row>
    <row r="809" spans="1:42" s="29" customFormat="1" x14ac:dyDescent="0.25">
      <c r="A809" s="29" t="s">
        <v>13244</v>
      </c>
      <c r="B809" s="29">
        <v>310410941179965</v>
      </c>
      <c r="C809" s="29">
        <v>8.9014103279411708E+19</v>
      </c>
      <c r="D809" s="29">
        <v>353118083625148</v>
      </c>
      <c r="E809" s="29">
        <v>8</v>
      </c>
      <c r="F809" s="29">
        <v>1854</v>
      </c>
      <c r="G809" s="29">
        <v>1854</v>
      </c>
      <c r="H809" s="29" t="s">
        <v>13245</v>
      </c>
      <c r="I809" s="29" t="s">
        <v>13246</v>
      </c>
      <c r="J809" s="29" t="s">
        <v>13247</v>
      </c>
      <c r="K809" s="29" t="s">
        <v>8</v>
      </c>
      <c r="L809" s="29" t="s">
        <v>8</v>
      </c>
      <c r="M809" s="29" t="s">
        <v>8</v>
      </c>
      <c r="N809" s="29">
        <v>7</v>
      </c>
      <c r="O809" s="29">
        <v>100</v>
      </c>
      <c r="P809" s="29">
        <v>700</v>
      </c>
      <c r="Q809" s="29">
        <v>3</v>
      </c>
      <c r="R809" s="29">
        <v>0</v>
      </c>
      <c r="S809" s="29">
        <v>0</v>
      </c>
      <c r="T809" s="29" t="s">
        <v>19507</v>
      </c>
      <c r="U809" s="29">
        <v>7</v>
      </c>
      <c r="V809" s="29">
        <v>10</v>
      </c>
      <c r="W809" s="29">
        <v>70</v>
      </c>
      <c r="X809" s="29">
        <v>3</v>
      </c>
      <c r="Y809" s="29">
        <v>0</v>
      </c>
      <c r="Z809" s="29">
        <v>0</v>
      </c>
      <c r="AA809" s="29" t="s">
        <v>19507</v>
      </c>
      <c r="AB809" s="29">
        <v>0</v>
      </c>
      <c r="AC809" s="29" t="s">
        <v>8</v>
      </c>
      <c r="AD809" s="29" t="s">
        <v>8</v>
      </c>
      <c r="AE809" s="29" t="s">
        <v>8</v>
      </c>
      <c r="AF809" s="29" t="s">
        <v>8</v>
      </c>
      <c r="AG809" s="29" t="s">
        <v>8</v>
      </c>
      <c r="AH809" s="29" t="s">
        <v>8</v>
      </c>
      <c r="AI809" s="29" t="s">
        <v>8</v>
      </c>
      <c r="AJ809" s="29" t="s">
        <v>8</v>
      </c>
      <c r="AK809" s="29">
        <v>0</v>
      </c>
      <c r="AL809" s="29" t="s">
        <v>2000</v>
      </c>
      <c r="AM809" s="29" t="s">
        <v>13248</v>
      </c>
      <c r="AN809" s="29" t="s">
        <v>13249</v>
      </c>
      <c r="AO809" s="29" t="s">
        <v>13250</v>
      </c>
      <c r="AP809" s="29" t="s">
        <v>13251</v>
      </c>
    </row>
    <row r="810" spans="1:42" s="29" customFormat="1" x14ac:dyDescent="0.25">
      <c r="A810" s="29" t="s">
        <v>13252</v>
      </c>
      <c r="B810" s="29">
        <v>310410941179965</v>
      </c>
      <c r="C810" s="29">
        <v>8.9014103279411708E+19</v>
      </c>
      <c r="D810" s="29">
        <v>353118083625148</v>
      </c>
      <c r="E810" s="29">
        <v>8</v>
      </c>
      <c r="F810" s="29">
        <v>1855</v>
      </c>
      <c r="G810" s="29">
        <v>1855</v>
      </c>
      <c r="H810" s="29" t="s">
        <v>13253</v>
      </c>
      <c r="I810" s="29" t="s">
        <v>13254</v>
      </c>
      <c r="J810" s="29" t="s">
        <v>13255</v>
      </c>
      <c r="K810" s="29" t="s">
        <v>8</v>
      </c>
      <c r="L810" s="29" t="s">
        <v>8</v>
      </c>
      <c r="M810" s="29" t="s">
        <v>8</v>
      </c>
      <c r="N810" s="29">
        <v>7</v>
      </c>
      <c r="O810" s="29">
        <v>100</v>
      </c>
      <c r="P810" s="29">
        <v>700</v>
      </c>
      <c r="Q810" s="29">
        <v>3</v>
      </c>
      <c r="R810" s="29">
        <v>0</v>
      </c>
      <c r="S810" s="29">
        <v>0</v>
      </c>
      <c r="T810" s="29" t="s">
        <v>19507</v>
      </c>
      <c r="U810" s="29">
        <v>7</v>
      </c>
      <c r="V810" s="29">
        <v>10</v>
      </c>
      <c r="W810" s="29">
        <v>70</v>
      </c>
      <c r="X810" s="29">
        <v>3</v>
      </c>
      <c r="Y810" s="29">
        <v>0</v>
      </c>
      <c r="Z810" s="29">
        <v>0</v>
      </c>
      <c r="AA810" s="29" t="s">
        <v>19507</v>
      </c>
      <c r="AB810" s="29">
        <v>0</v>
      </c>
      <c r="AC810" s="29" t="s">
        <v>8</v>
      </c>
      <c r="AD810" s="29" t="s">
        <v>8</v>
      </c>
      <c r="AE810" s="29" t="s">
        <v>8</v>
      </c>
      <c r="AF810" s="29" t="s">
        <v>8</v>
      </c>
      <c r="AG810" s="29" t="s">
        <v>8</v>
      </c>
      <c r="AH810" s="29" t="s">
        <v>8</v>
      </c>
      <c r="AI810" s="29" t="s">
        <v>8</v>
      </c>
      <c r="AJ810" s="29" t="s">
        <v>8</v>
      </c>
      <c r="AK810" s="29">
        <v>0</v>
      </c>
      <c r="AL810" s="29" t="s">
        <v>2009</v>
      </c>
      <c r="AM810" s="29" t="s">
        <v>13256</v>
      </c>
      <c r="AN810" s="29" t="s">
        <v>13257</v>
      </c>
      <c r="AO810" s="29" t="s">
        <v>13258</v>
      </c>
      <c r="AP810" s="29" t="s">
        <v>13259</v>
      </c>
    </row>
    <row r="811" spans="1:42" s="29" customFormat="1" x14ac:dyDescent="0.25">
      <c r="A811" s="29" t="s">
        <v>13260</v>
      </c>
      <c r="B811" s="29">
        <v>310410941179965</v>
      </c>
      <c r="C811" s="29">
        <v>8.9014103279411708E+19</v>
      </c>
      <c r="D811" s="29">
        <v>353118083625148</v>
      </c>
      <c r="E811" s="29">
        <v>10</v>
      </c>
      <c r="F811" s="29">
        <v>1840</v>
      </c>
      <c r="G811" s="29">
        <v>1840</v>
      </c>
      <c r="H811" s="29" t="s">
        <v>13261</v>
      </c>
      <c r="I811" s="29" t="s">
        <v>13262</v>
      </c>
      <c r="J811" s="29" t="s">
        <v>13263</v>
      </c>
      <c r="K811" s="29" t="s">
        <v>8</v>
      </c>
      <c r="L811" s="29" t="s">
        <v>20032</v>
      </c>
      <c r="M811" s="29" t="s">
        <v>8</v>
      </c>
      <c r="N811" s="29">
        <v>7</v>
      </c>
      <c r="O811" s="29">
        <v>10</v>
      </c>
      <c r="P811" s="29">
        <v>70</v>
      </c>
      <c r="Q811" s="29">
        <v>3</v>
      </c>
      <c r="R811" s="29">
        <v>41</v>
      </c>
      <c r="S811" s="29">
        <v>10</v>
      </c>
      <c r="T811" s="29" t="s">
        <v>19956</v>
      </c>
      <c r="U811" s="29">
        <v>7</v>
      </c>
      <c r="V811" s="29">
        <v>1</v>
      </c>
      <c r="W811" s="29">
        <v>7</v>
      </c>
      <c r="X811" s="29">
        <v>3</v>
      </c>
      <c r="Y811" s="29">
        <v>11</v>
      </c>
      <c r="Z811" s="29">
        <v>2</v>
      </c>
      <c r="AA811" s="29" t="s">
        <v>19609</v>
      </c>
      <c r="AB811" s="29">
        <v>1</v>
      </c>
      <c r="AC811" s="29">
        <v>6</v>
      </c>
      <c r="AD811" s="29">
        <v>1</v>
      </c>
      <c r="AE811" s="29">
        <v>6</v>
      </c>
      <c r="AF811" s="29">
        <v>3</v>
      </c>
      <c r="AG811" s="29">
        <v>2</v>
      </c>
      <c r="AH811" s="29">
        <v>0</v>
      </c>
      <c r="AI811" s="29" t="s">
        <v>19527</v>
      </c>
      <c r="AJ811" s="29" t="s">
        <v>8</v>
      </c>
      <c r="AK811" s="29">
        <v>0</v>
      </c>
      <c r="AL811" s="29" t="s">
        <v>2009</v>
      </c>
      <c r="AM811" s="29" t="s">
        <v>13264</v>
      </c>
      <c r="AN811" s="29" t="s">
        <v>13265</v>
      </c>
      <c r="AO811" s="29" t="s">
        <v>13266</v>
      </c>
      <c r="AP811" s="29" t="s">
        <v>13267</v>
      </c>
    </row>
    <row r="812" spans="1:42" s="29" customFormat="1" x14ac:dyDescent="0.25">
      <c r="A812" s="29" t="s">
        <v>13268</v>
      </c>
      <c r="B812" s="29">
        <v>310410941179965</v>
      </c>
      <c r="C812" s="29">
        <v>8.9014103279411708E+19</v>
      </c>
      <c r="D812" s="29">
        <v>353118083625148</v>
      </c>
      <c r="E812" s="29">
        <v>10</v>
      </c>
      <c r="F812" s="29">
        <v>1841</v>
      </c>
      <c r="G812" s="29">
        <v>1841</v>
      </c>
      <c r="H812" s="29" t="s">
        <v>13269</v>
      </c>
      <c r="I812" s="29" t="s">
        <v>13270</v>
      </c>
      <c r="J812" s="29" t="s">
        <v>13271</v>
      </c>
      <c r="K812" s="29" t="s">
        <v>8</v>
      </c>
      <c r="L812" s="29" t="s">
        <v>20033</v>
      </c>
      <c r="M812" s="29" t="s">
        <v>8</v>
      </c>
      <c r="N812" s="29">
        <v>7</v>
      </c>
      <c r="O812" s="29">
        <v>10</v>
      </c>
      <c r="P812" s="29">
        <v>70</v>
      </c>
      <c r="Q812" s="29">
        <v>3</v>
      </c>
      <c r="R812" s="29">
        <v>2</v>
      </c>
      <c r="S812" s="29">
        <v>2</v>
      </c>
      <c r="T812" s="29" t="s">
        <v>19520</v>
      </c>
      <c r="U812" s="29">
        <v>7</v>
      </c>
      <c r="V812" s="29">
        <v>1</v>
      </c>
      <c r="W812" s="29">
        <v>7</v>
      </c>
      <c r="X812" s="29">
        <v>3</v>
      </c>
      <c r="Y812" s="29">
        <v>0</v>
      </c>
      <c r="Z812" s="29">
        <v>0</v>
      </c>
      <c r="AA812" s="29" t="s">
        <v>19507</v>
      </c>
      <c r="AB812" s="29">
        <v>1</v>
      </c>
      <c r="AC812" s="29">
        <v>6</v>
      </c>
      <c r="AD812" s="29">
        <v>1</v>
      </c>
      <c r="AE812" s="29">
        <v>6</v>
      </c>
      <c r="AF812" s="29">
        <v>3</v>
      </c>
      <c r="AG812" s="29">
        <v>0</v>
      </c>
      <c r="AH812" s="29">
        <v>0</v>
      </c>
      <c r="AI812" s="29" t="s">
        <v>19507</v>
      </c>
      <c r="AJ812" s="29" t="s">
        <v>8</v>
      </c>
      <c r="AK812" s="29">
        <v>0</v>
      </c>
      <c r="AL812" s="29" t="s">
        <v>2000</v>
      </c>
      <c r="AM812" s="29" t="s">
        <v>13272</v>
      </c>
      <c r="AN812" s="29" t="s">
        <v>13273</v>
      </c>
      <c r="AO812" s="29" t="s">
        <v>13274</v>
      </c>
      <c r="AP812" s="29" t="s">
        <v>13275</v>
      </c>
    </row>
    <row r="813" spans="1:42" s="29" customFormat="1" x14ac:dyDescent="0.25">
      <c r="A813" s="29" t="s">
        <v>13276</v>
      </c>
      <c r="B813" s="29">
        <v>310410941179965</v>
      </c>
      <c r="C813" s="29">
        <v>8.9014103279411708E+19</v>
      </c>
      <c r="D813" s="29">
        <v>353118083625148</v>
      </c>
      <c r="E813" s="29">
        <v>3</v>
      </c>
      <c r="F813" s="29">
        <v>1857</v>
      </c>
      <c r="G813" s="29">
        <v>1857</v>
      </c>
      <c r="H813" s="29" t="s">
        <v>13277</v>
      </c>
      <c r="I813" s="29" t="s">
        <v>13278</v>
      </c>
      <c r="J813" s="29" t="s">
        <v>13279</v>
      </c>
      <c r="K813" s="29" t="s">
        <v>8</v>
      </c>
      <c r="L813" s="29" t="s">
        <v>8</v>
      </c>
      <c r="M813" s="29" t="s">
        <v>8</v>
      </c>
      <c r="N813" s="29">
        <v>7</v>
      </c>
      <c r="O813" s="29">
        <v>100</v>
      </c>
      <c r="P813" s="29">
        <v>700</v>
      </c>
      <c r="Q813" s="29">
        <v>3</v>
      </c>
      <c r="R813" s="29">
        <v>0</v>
      </c>
      <c r="S813" s="29">
        <v>0</v>
      </c>
      <c r="T813" s="29" t="s">
        <v>19507</v>
      </c>
      <c r="U813" s="29">
        <v>7</v>
      </c>
      <c r="V813" s="29">
        <v>10</v>
      </c>
      <c r="W813" s="29">
        <v>70</v>
      </c>
      <c r="X813" s="29">
        <v>3</v>
      </c>
      <c r="Y813" s="29">
        <v>0</v>
      </c>
      <c r="Z813" s="29">
        <v>0</v>
      </c>
      <c r="AA813" s="29" t="s">
        <v>19507</v>
      </c>
      <c r="AB813" s="29">
        <v>0</v>
      </c>
      <c r="AC813" s="29" t="s">
        <v>8</v>
      </c>
      <c r="AD813" s="29" t="s">
        <v>8</v>
      </c>
      <c r="AE813" s="29" t="s">
        <v>8</v>
      </c>
      <c r="AF813" s="29" t="s">
        <v>8</v>
      </c>
      <c r="AG813" s="29" t="s">
        <v>8</v>
      </c>
      <c r="AH813" s="29" t="s">
        <v>8</v>
      </c>
      <c r="AI813" s="29" t="s">
        <v>8</v>
      </c>
      <c r="AJ813" s="29" t="s">
        <v>8</v>
      </c>
      <c r="AK813" s="29">
        <v>0</v>
      </c>
      <c r="AL813" s="29" t="s">
        <v>2000</v>
      </c>
      <c r="AM813" s="29" t="s">
        <v>13280</v>
      </c>
      <c r="AN813" s="29" t="s">
        <v>13281</v>
      </c>
      <c r="AO813" s="29" t="s">
        <v>13282</v>
      </c>
      <c r="AP813" s="29" t="s">
        <v>13283</v>
      </c>
    </row>
    <row r="814" spans="1:42" s="29" customFormat="1" x14ac:dyDescent="0.25">
      <c r="A814" s="29" t="s">
        <v>13284</v>
      </c>
      <c r="B814" s="29">
        <v>310410941179965</v>
      </c>
      <c r="C814" s="29">
        <v>8.9014103279411708E+19</v>
      </c>
      <c r="D814" s="29">
        <v>353118083625148</v>
      </c>
      <c r="E814" s="29">
        <v>3</v>
      </c>
      <c r="F814" s="29">
        <v>1856</v>
      </c>
      <c r="G814" s="29">
        <v>1856</v>
      </c>
      <c r="H814" s="29" t="s">
        <v>13285</v>
      </c>
      <c r="I814" s="29" t="s">
        <v>13286</v>
      </c>
      <c r="J814" s="29" t="s">
        <v>13287</v>
      </c>
      <c r="K814" s="29" t="s">
        <v>8</v>
      </c>
      <c r="L814" s="29" t="s">
        <v>8</v>
      </c>
      <c r="M814" s="29" t="s">
        <v>8</v>
      </c>
      <c r="N814" s="29">
        <v>7</v>
      </c>
      <c r="O814" s="29">
        <v>100</v>
      </c>
      <c r="P814" s="29">
        <v>700</v>
      </c>
      <c r="Q814" s="29">
        <v>3</v>
      </c>
      <c r="R814" s="29">
        <v>1</v>
      </c>
      <c r="S814" s="29">
        <v>0</v>
      </c>
      <c r="T814" s="29" t="s">
        <v>19161</v>
      </c>
      <c r="U814" s="29">
        <v>7</v>
      </c>
      <c r="V814" s="29">
        <v>10</v>
      </c>
      <c r="W814" s="29">
        <v>70</v>
      </c>
      <c r="X814" s="29">
        <v>3</v>
      </c>
      <c r="Y814" s="29">
        <v>0</v>
      </c>
      <c r="Z814" s="29">
        <v>0</v>
      </c>
      <c r="AA814" s="29" t="s">
        <v>19507</v>
      </c>
      <c r="AB814" s="29">
        <v>0</v>
      </c>
      <c r="AC814" s="29" t="s">
        <v>8</v>
      </c>
      <c r="AD814" s="29" t="s">
        <v>8</v>
      </c>
      <c r="AE814" s="29" t="s">
        <v>8</v>
      </c>
      <c r="AF814" s="29" t="s">
        <v>8</v>
      </c>
      <c r="AG814" s="29" t="s">
        <v>8</v>
      </c>
      <c r="AH814" s="29" t="s">
        <v>8</v>
      </c>
      <c r="AI814" s="29" t="s">
        <v>8</v>
      </c>
      <c r="AJ814" s="29" t="s">
        <v>8</v>
      </c>
      <c r="AK814" s="29">
        <v>0</v>
      </c>
      <c r="AL814" s="29" t="s">
        <v>2009</v>
      </c>
      <c r="AM814" s="29" t="s">
        <v>13288</v>
      </c>
      <c r="AN814" s="29" t="s">
        <v>13289</v>
      </c>
      <c r="AO814" s="29" t="s">
        <v>13290</v>
      </c>
      <c r="AP814" s="29" t="s">
        <v>13291</v>
      </c>
    </row>
    <row r="815" spans="1:42" s="29" customFormat="1" x14ac:dyDescent="0.25">
      <c r="A815" s="29" t="s">
        <v>13292</v>
      </c>
      <c r="B815" s="29">
        <v>310410941179965</v>
      </c>
      <c r="C815" s="29">
        <v>8.9014103279411708E+19</v>
      </c>
      <c r="D815" s="29">
        <v>353118083625148</v>
      </c>
      <c r="E815" s="29">
        <v>7</v>
      </c>
      <c r="F815" s="29">
        <v>1853</v>
      </c>
      <c r="G815" s="29">
        <v>1853</v>
      </c>
      <c r="H815" s="29" t="s">
        <v>13293</v>
      </c>
      <c r="I815" s="29" t="s">
        <v>13294</v>
      </c>
      <c r="J815" s="29" t="s">
        <v>13295</v>
      </c>
      <c r="K815" s="29" t="s">
        <v>8</v>
      </c>
      <c r="L815" s="29" t="s">
        <v>8</v>
      </c>
      <c r="M815" s="29" t="s">
        <v>20034</v>
      </c>
      <c r="N815" s="29">
        <v>7</v>
      </c>
      <c r="O815" s="29">
        <v>1</v>
      </c>
      <c r="P815" s="29">
        <v>7</v>
      </c>
      <c r="Q815" s="29">
        <v>3</v>
      </c>
      <c r="R815" s="29">
        <v>49</v>
      </c>
      <c r="S815" s="29">
        <v>41</v>
      </c>
      <c r="T815" s="29" t="s">
        <v>19602</v>
      </c>
      <c r="U815" s="29">
        <v>6</v>
      </c>
      <c r="V815" s="29">
        <v>1</v>
      </c>
      <c r="W815" s="29">
        <v>6</v>
      </c>
      <c r="X815" s="29">
        <v>3</v>
      </c>
      <c r="Y815" s="29">
        <v>46</v>
      </c>
      <c r="Z815" s="29">
        <v>9</v>
      </c>
      <c r="AA815" s="29" t="s">
        <v>19708</v>
      </c>
      <c r="AB815" s="29">
        <v>1</v>
      </c>
      <c r="AC815" s="29">
        <v>5</v>
      </c>
      <c r="AD815" s="29">
        <v>1</v>
      </c>
      <c r="AE815" s="29">
        <v>5</v>
      </c>
      <c r="AF815" s="29">
        <v>3</v>
      </c>
      <c r="AG815" s="29">
        <v>12</v>
      </c>
      <c r="AH815" s="29">
        <v>1</v>
      </c>
      <c r="AI815" s="29" t="s">
        <v>19546</v>
      </c>
      <c r="AJ815" s="29" t="s">
        <v>8</v>
      </c>
      <c r="AK815" s="29">
        <v>0</v>
      </c>
      <c r="AL815" s="29" t="s">
        <v>2000</v>
      </c>
      <c r="AM815" s="29" t="s">
        <v>13296</v>
      </c>
      <c r="AN815" s="29" t="s">
        <v>13297</v>
      </c>
      <c r="AO815" s="41" t="s">
        <v>13298</v>
      </c>
      <c r="AP815" s="29" t="s">
        <v>13299</v>
      </c>
    </row>
    <row r="816" spans="1:42" s="29" customFormat="1" x14ac:dyDescent="0.25">
      <c r="A816" s="29" t="s">
        <v>13300</v>
      </c>
      <c r="B816" s="29">
        <v>310410941179965</v>
      </c>
      <c r="C816" s="29">
        <v>8.9014103279411708E+19</v>
      </c>
      <c r="D816" s="29">
        <v>353118083625148</v>
      </c>
      <c r="E816" s="29">
        <v>7</v>
      </c>
      <c r="F816" s="29">
        <v>1851</v>
      </c>
      <c r="G816" s="29">
        <v>1851</v>
      </c>
      <c r="H816" s="29" t="s">
        <v>13301</v>
      </c>
      <c r="I816" s="29" t="s">
        <v>13302</v>
      </c>
      <c r="J816" s="29" t="s">
        <v>13303</v>
      </c>
      <c r="K816" s="29" t="s">
        <v>8</v>
      </c>
      <c r="L816" s="29" t="s">
        <v>8</v>
      </c>
      <c r="M816" s="29" t="s">
        <v>20035</v>
      </c>
      <c r="N816" s="29">
        <v>7</v>
      </c>
      <c r="O816" s="29">
        <v>1</v>
      </c>
      <c r="P816" s="29">
        <v>7</v>
      </c>
      <c r="Q816" s="29">
        <v>1</v>
      </c>
      <c r="R816" s="29" t="s">
        <v>8</v>
      </c>
      <c r="S816" s="29" t="s">
        <v>8</v>
      </c>
      <c r="T816" s="29" t="s">
        <v>8</v>
      </c>
      <c r="U816" s="29">
        <v>6</v>
      </c>
      <c r="V816" s="29">
        <v>1</v>
      </c>
      <c r="W816" s="29">
        <v>6</v>
      </c>
      <c r="X816" s="29">
        <v>3</v>
      </c>
      <c r="Y816" s="29">
        <v>49</v>
      </c>
      <c r="Z816" s="29">
        <v>20</v>
      </c>
      <c r="AA816" s="29" t="s">
        <v>19759</v>
      </c>
      <c r="AB816" s="29">
        <v>1</v>
      </c>
      <c r="AC816" s="29">
        <v>5</v>
      </c>
      <c r="AD816" s="29">
        <v>1</v>
      </c>
      <c r="AE816" s="29">
        <v>5</v>
      </c>
      <c r="AF816" s="29">
        <v>3</v>
      </c>
      <c r="AG816" s="29">
        <v>21</v>
      </c>
      <c r="AH816" s="29">
        <v>1</v>
      </c>
      <c r="AI816" s="29" t="s">
        <v>20036</v>
      </c>
      <c r="AJ816" s="29" t="s">
        <v>8</v>
      </c>
      <c r="AK816" s="29">
        <v>0</v>
      </c>
      <c r="AL816" s="29" t="s">
        <v>2009</v>
      </c>
      <c r="AM816" s="29" t="s">
        <v>13304</v>
      </c>
      <c r="AN816" s="29" t="s">
        <v>13305</v>
      </c>
      <c r="AO816" s="29" t="s">
        <v>13306</v>
      </c>
      <c r="AP816" s="29" t="s">
        <v>13307</v>
      </c>
    </row>
    <row r="817" spans="1:42" s="29" customFormat="1" x14ac:dyDescent="0.25">
      <c r="A817" s="29" t="s">
        <v>13308</v>
      </c>
      <c r="B817" s="29">
        <v>310410941179965</v>
      </c>
      <c r="C817" s="29">
        <v>8.9014103279411708E+19</v>
      </c>
      <c r="D817" s="29">
        <v>353118083625148</v>
      </c>
      <c r="E817" s="29">
        <v>7</v>
      </c>
      <c r="F817" s="29">
        <v>1852</v>
      </c>
      <c r="G817" s="29">
        <v>1852</v>
      </c>
      <c r="H817" s="29" t="s">
        <v>13309</v>
      </c>
      <c r="I817" s="29" t="s">
        <v>13310</v>
      </c>
      <c r="J817" s="29" t="s">
        <v>13311</v>
      </c>
      <c r="K817" s="29" t="s">
        <v>8</v>
      </c>
      <c r="L817" s="29" t="s">
        <v>8</v>
      </c>
      <c r="M817" s="29" t="s">
        <v>19920</v>
      </c>
      <c r="N817" s="29">
        <v>7</v>
      </c>
      <c r="O817" s="29">
        <v>1</v>
      </c>
      <c r="P817" s="29">
        <v>7</v>
      </c>
      <c r="Q817" s="29">
        <v>1</v>
      </c>
      <c r="R817" s="29" t="s">
        <v>8</v>
      </c>
      <c r="S817" s="29" t="s">
        <v>8</v>
      </c>
      <c r="T817" s="29" t="s">
        <v>8</v>
      </c>
      <c r="U817" s="29">
        <v>6</v>
      </c>
      <c r="V817" s="29">
        <v>1</v>
      </c>
      <c r="W817" s="29">
        <v>6</v>
      </c>
      <c r="X817" s="29">
        <v>3</v>
      </c>
      <c r="Y817" s="29">
        <v>49</v>
      </c>
      <c r="Z817" s="29">
        <v>38</v>
      </c>
      <c r="AA817" s="29" t="s">
        <v>19682</v>
      </c>
      <c r="AB817" s="29">
        <v>1</v>
      </c>
      <c r="AC817" s="29">
        <v>5</v>
      </c>
      <c r="AD817" s="29">
        <v>1</v>
      </c>
      <c r="AE817" s="29">
        <v>5</v>
      </c>
      <c r="AF817" s="29">
        <v>3</v>
      </c>
      <c r="AG817" s="29">
        <v>42</v>
      </c>
      <c r="AH817" s="29">
        <v>8</v>
      </c>
      <c r="AI817" s="29" t="s">
        <v>19855</v>
      </c>
      <c r="AJ817" s="29" t="s">
        <v>8</v>
      </c>
      <c r="AK817" s="29">
        <v>0</v>
      </c>
      <c r="AL817" s="29" t="s">
        <v>2000</v>
      </c>
      <c r="AM817" s="29" t="s">
        <v>13312</v>
      </c>
      <c r="AN817" s="29" t="s">
        <v>13313</v>
      </c>
      <c r="AO817" s="29" t="s">
        <v>13314</v>
      </c>
      <c r="AP817" s="29" t="s">
        <v>13315</v>
      </c>
    </row>
    <row r="818" spans="1:42" s="29" customFormat="1" x14ac:dyDescent="0.25">
      <c r="A818" s="29" t="s">
        <v>13316</v>
      </c>
      <c r="B818" s="29">
        <v>310410941179965</v>
      </c>
      <c r="C818" s="29">
        <v>8.9014103279411708E+19</v>
      </c>
      <c r="D818" s="29">
        <v>353118083625148</v>
      </c>
      <c r="E818" s="29">
        <v>6</v>
      </c>
      <c r="F818" s="29">
        <v>1850</v>
      </c>
      <c r="G818" s="29">
        <v>1850</v>
      </c>
      <c r="H818" s="29" t="s">
        <v>13317</v>
      </c>
      <c r="I818" s="29" t="s">
        <v>13318</v>
      </c>
      <c r="J818" s="29" t="s">
        <v>13319</v>
      </c>
      <c r="K818" s="29" t="s">
        <v>8</v>
      </c>
      <c r="L818" s="29" t="s">
        <v>8</v>
      </c>
      <c r="M818" s="29" t="s">
        <v>8</v>
      </c>
      <c r="N818" s="29">
        <v>7</v>
      </c>
      <c r="O818" s="29">
        <v>10</v>
      </c>
      <c r="P818" s="29">
        <v>70</v>
      </c>
      <c r="Q818" s="29">
        <v>3</v>
      </c>
      <c r="R818" s="29">
        <v>0</v>
      </c>
      <c r="S818" s="29">
        <v>0</v>
      </c>
      <c r="T818" s="29" t="s">
        <v>19507</v>
      </c>
      <c r="U818" s="29">
        <v>6</v>
      </c>
      <c r="V818" s="29">
        <v>1</v>
      </c>
      <c r="W818" s="29">
        <v>6</v>
      </c>
      <c r="X818" s="29">
        <v>3</v>
      </c>
      <c r="Y818" s="29">
        <v>0</v>
      </c>
      <c r="Z818" s="29">
        <v>0</v>
      </c>
      <c r="AA818" s="29" t="s">
        <v>19507</v>
      </c>
      <c r="AB818" s="29">
        <v>0</v>
      </c>
      <c r="AC818" s="29" t="s">
        <v>8</v>
      </c>
      <c r="AD818" s="29" t="s">
        <v>8</v>
      </c>
      <c r="AE818" s="29" t="s">
        <v>8</v>
      </c>
      <c r="AF818" s="29" t="s">
        <v>8</v>
      </c>
      <c r="AG818" s="29" t="s">
        <v>8</v>
      </c>
      <c r="AH818" s="29" t="s">
        <v>8</v>
      </c>
      <c r="AI818" s="29" t="s">
        <v>8</v>
      </c>
      <c r="AJ818" s="29" t="s">
        <v>8</v>
      </c>
      <c r="AK818" s="29">
        <v>0</v>
      </c>
      <c r="AL818" s="29" t="s">
        <v>2000</v>
      </c>
      <c r="AM818" s="29" t="s">
        <v>13320</v>
      </c>
      <c r="AN818" s="29" t="s">
        <v>13321</v>
      </c>
      <c r="AO818" s="29" t="s">
        <v>13322</v>
      </c>
      <c r="AP818" s="29" t="s">
        <v>13323</v>
      </c>
    </row>
    <row r="819" spans="1:42" s="29" customFormat="1" x14ac:dyDescent="0.25">
      <c r="A819" s="29" t="s">
        <v>13324</v>
      </c>
      <c r="B819" s="29">
        <v>310410941179965</v>
      </c>
      <c r="C819" s="29">
        <v>8.9014103279411708E+19</v>
      </c>
      <c r="D819" s="29">
        <v>353118083625148</v>
      </c>
      <c r="E819" s="29">
        <v>6</v>
      </c>
      <c r="F819" s="29">
        <v>1849</v>
      </c>
      <c r="G819" s="29">
        <v>1849</v>
      </c>
      <c r="H819" s="29" t="s">
        <v>13325</v>
      </c>
      <c r="I819" s="29" t="s">
        <v>13326</v>
      </c>
      <c r="J819" s="29" t="s">
        <v>13327</v>
      </c>
      <c r="K819" s="29" t="s">
        <v>8</v>
      </c>
      <c r="L819" s="29" t="s">
        <v>8</v>
      </c>
      <c r="M819" s="29" t="s">
        <v>8</v>
      </c>
      <c r="N819" s="29">
        <v>7</v>
      </c>
      <c r="O819" s="29">
        <v>10</v>
      </c>
      <c r="P819" s="29">
        <v>70</v>
      </c>
      <c r="Q819" s="29">
        <v>3</v>
      </c>
      <c r="R819" s="29">
        <v>32</v>
      </c>
      <c r="S819" s="29">
        <v>1</v>
      </c>
      <c r="T819" s="29" t="s">
        <v>19631</v>
      </c>
      <c r="U819" s="29">
        <v>6</v>
      </c>
      <c r="V819" s="29">
        <v>1</v>
      </c>
      <c r="W819" s="29">
        <v>6</v>
      </c>
      <c r="X819" s="29">
        <v>3</v>
      </c>
      <c r="Y819" s="29">
        <v>0</v>
      </c>
      <c r="Z819" s="29">
        <v>0</v>
      </c>
      <c r="AA819" s="29" t="s">
        <v>19507</v>
      </c>
      <c r="AB819" s="29">
        <v>0</v>
      </c>
      <c r="AC819" s="29" t="s">
        <v>8</v>
      </c>
      <c r="AD819" s="29" t="s">
        <v>8</v>
      </c>
      <c r="AE819" s="29" t="s">
        <v>8</v>
      </c>
      <c r="AF819" s="29" t="s">
        <v>8</v>
      </c>
      <c r="AG819" s="29" t="s">
        <v>8</v>
      </c>
      <c r="AH819" s="29" t="s">
        <v>8</v>
      </c>
      <c r="AI819" s="29" t="s">
        <v>8</v>
      </c>
      <c r="AJ819" s="29" t="s">
        <v>8</v>
      </c>
      <c r="AK819" s="29">
        <v>0</v>
      </c>
      <c r="AL819" s="29" t="s">
        <v>2009</v>
      </c>
      <c r="AM819" s="29" t="s">
        <v>13328</v>
      </c>
      <c r="AN819" s="29" t="s">
        <v>13329</v>
      </c>
      <c r="AO819" s="29" t="s">
        <v>13330</v>
      </c>
      <c r="AP819" s="29" t="s">
        <v>13331</v>
      </c>
    </row>
    <row r="820" spans="1:42" s="29" customFormat="1" x14ac:dyDescent="0.25">
      <c r="A820" s="29" t="s">
        <v>16853</v>
      </c>
      <c r="B820" s="29">
        <v>310410941179965</v>
      </c>
      <c r="C820" s="29">
        <v>8.9014103279411708E+19</v>
      </c>
      <c r="D820" s="29">
        <v>353118083625148</v>
      </c>
      <c r="E820" s="29">
        <v>8</v>
      </c>
      <c r="F820" s="29">
        <v>1882</v>
      </c>
      <c r="G820" s="29">
        <v>1882</v>
      </c>
      <c r="H820" s="29" t="s">
        <v>16854</v>
      </c>
      <c r="I820" s="29" t="s">
        <v>16855</v>
      </c>
      <c r="J820" s="29" t="s">
        <v>16856</v>
      </c>
      <c r="K820" s="29" t="s">
        <v>8</v>
      </c>
      <c r="L820" s="29" t="s">
        <v>8</v>
      </c>
      <c r="M820" s="29" t="s">
        <v>8</v>
      </c>
      <c r="N820" s="29">
        <v>7</v>
      </c>
      <c r="O820" s="29">
        <v>100</v>
      </c>
      <c r="P820" s="29">
        <v>700</v>
      </c>
      <c r="Q820" s="29">
        <v>3</v>
      </c>
      <c r="R820" s="29">
        <v>47</v>
      </c>
      <c r="S820" s="29">
        <v>14</v>
      </c>
      <c r="T820" s="29" t="s">
        <v>19649</v>
      </c>
      <c r="U820" s="29">
        <v>7</v>
      </c>
      <c r="V820" s="29">
        <v>10</v>
      </c>
      <c r="W820" s="29">
        <v>70</v>
      </c>
      <c r="X820" s="29">
        <v>3</v>
      </c>
      <c r="Y820" s="29">
        <v>18</v>
      </c>
      <c r="Z820" s="29">
        <v>0</v>
      </c>
      <c r="AA820" s="29" t="s">
        <v>19872</v>
      </c>
      <c r="AB820" s="29">
        <v>0</v>
      </c>
      <c r="AC820" s="29" t="s">
        <v>8</v>
      </c>
      <c r="AD820" s="29" t="s">
        <v>8</v>
      </c>
      <c r="AE820" s="29" t="s">
        <v>8</v>
      </c>
      <c r="AF820" s="29" t="s">
        <v>8</v>
      </c>
      <c r="AG820" s="29" t="s">
        <v>8</v>
      </c>
      <c r="AH820" s="29" t="s">
        <v>8</v>
      </c>
      <c r="AI820" s="29" t="s">
        <v>8</v>
      </c>
      <c r="AJ820" s="29" t="s">
        <v>8</v>
      </c>
      <c r="AK820" s="29">
        <v>0</v>
      </c>
      <c r="AL820" s="29" t="s">
        <v>2000</v>
      </c>
      <c r="AM820" s="29" t="s">
        <v>16857</v>
      </c>
      <c r="AN820" s="29" t="s">
        <v>16858</v>
      </c>
      <c r="AO820" s="29" t="s">
        <v>16859</v>
      </c>
      <c r="AP820" s="29" t="s">
        <v>16860</v>
      </c>
    </row>
    <row r="821" spans="1:42" s="29" customFormat="1" x14ac:dyDescent="0.25">
      <c r="A821" s="29" t="s">
        <v>16861</v>
      </c>
      <c r="B821" s="29">
        <v>310410941179965</v>
      </c>
      <c r="C821" s="29">
        <v>8.9014103279411708E+19</v>
      </c>
      <c r="D821" s="29">
        <v>353118083625148</v>
      </c>
      <c r="E821" s="29">
        <v>8</v>
      </c>
      <c r="F821" s="29">
        <v>1883</v>
      </c>
      <c r="G821" s="29">
        <v>1883</v>
      </c>
      <c r="H821" s="29" t="s">
        <v>16862</v>
      </c>
      <c r="I821" s="29" t="s">
        <v>16863</v>
      </c>
      <c r="J821" s="29" t="s">
        <v>16864</v>
      </c>
      <c r="K821" s="29" t="s">
        <v>8</v>
      </c>
      <c r="L821" s="29" t="s">
        <v>8</v>
      </c>
      <c r="M821" s="29" t="s">
        <v>8</v>
      </c>
      <c r="N821" s="29">
        <v>7</v>
      </c>
      <c r="O821" s="29">
        <v>100</v>
      </c>
      <c r="P821" s="29">
        <v>700</v>
      </c>
      <c r="Q821" s="29">
        <v>3</v>
      </c>
      <c r="R821" s="29">
        <v>0</v>
      </c>
      <c r="S821" s="29">
        <v>0</v>
      </c>
      <c r="T821" s="29" t="s">
        <v>19507</v>
      </c>
      <c r="U821" s="29">
        <v>7</v>
      </c>
      <c r="V821" s="29">
        <v>10</v>
      </c>
      <c r="W821" s="29">
        <v>70</v>
      </c>
      <c r="X821" s="29">
        <v>3</v>
      </c>
      <c r="Y821" s="29">
        <v>0</v>
      </c>
      <c r="Z821" s="29">
        <v>0</v>
      </c>
      <c r="AA821" s="29" t="s">
        <v>19507</v>
      </c>
      <c r="AB821" s="29">
        <v>0</v>
      </c>
      <c r="AC821" s="29" t="s">
        <v>8</v>
      </c>
      <c r="AD821" s="29" t="s">
        <v>8</v>
      </c>
      <c r="AE821" s="29" t="s">
        <v>8</v>
      </c>
      <c r="AF821" s="29" t="s">
        <v>8</v>
      </c>
      <c r="AG821" s="29" t="s">
        <v>8</v>
      </c>
      <c r="AH821" s="29" t="s">
        <v>8</v>
      </c>
      <c r="AI821" s="29" t="s">
        <v>8</v>
      </c>
      <c r="AJ821" s="29" t="s">
        <v>8</v>
      </c>
      <c r="AK821" s="29">
        <v>0</v>
      </c>
      <c r="AL821" s="29" t="s">
        <v>2009</v>
      </c>
      <c r="AM821" s="29" t="s">
        <v>16865</v>
      </c>
      <c r="AN821" s="29" t="s">
        <v>16866</v>
      </c>
      <c r="AO821" s="29" t="s">
        <v>16867</v>
      </c>
      <c r="AP821" s="29" t="s">
        <v>16868</v>
      </c>
    </row>
    <row r="822" spans="1:42" s="29" customFormat="1" x14ac:dyDescent="0.25">
      <c r="A822" s="29" t="s">
        <v>16869</v>
      </c>
      <c r="B822" s="29">
        <v>310410941179965</v>
      </c>
      <c r="C822" s="29">
        <v>8.9014103279411708E+19</v>
      </c>
      <c r="D822" s="29">
        <v>353118083625148</v>
      </c>
      <c r="E822" s="29">
        <v>8</v>
      </c>
      <c r="F822" s="29">
        <v>1884</v>
      </c>
      <c r="G822" s="29">
        <v>1884</v>
      </c>
      <c r="H822" s="29" t="s">
        <v>16870</v>
      </c>
      <c r="I822" s="29" t="s">
        <v>16871</v>
      </c>
      <c r="J822" s="29" t="s">
        <v>16872</v>
      </c>
      <c r="K822" s="29" t="s">
        <v>8</v>
      </c>
      <c r="L822" s="29" t="s">
        <v>8</v>
      </c>
      <c r="M822" s="29" t="s">
        <v>8</v>
      </c>
      <c r="N822" s="29">
        <v>7</v>
      </c>
      <c r="O822" s="29">
        <v>100</v>
      </c>
      <c r="P822" s="29">
        <v>700</v>
      </c>
      <c r="Q822" s="29">
        <v>3</v>
      </c>
      <c r="R822" s="29">
        <v>17</v>
      </c>
      <c r="S822" s="29">
        <v>2</v>
      </c>
      <c r="T822" s="29" t="s">
        <v>19610</v>
      </c>
      <c r="U822" s="29">
        <v>7</v>
      </c>
      <c r="V822" s="29">
        <v>10</v>
      </c>
      <c r="W822" s="29">
        <v>70</v>
      </c>
      <c r="X822" s="29">
        <v>3</v>
      </c>
      <c r="Y822" s="29">
        <v>2</v>
      </c>
      <c r="Z822" s="29">
        <v>0</v>
      </c>
      <c r="AA822" s="29" t="s">
        <v>19527</v>
      </c>
      <c r="AB822" s="29">
        <v>0</v>
      </c>
      <c r="AC822" s="29" t="s">
        <v>8</v>
      </c>
      <c r="AD822" s="29" t="s">
        <v>8</v>
      </c>
      <c r="AE822" s="29" t="s">
        <v>8</v>
      </c>
      <c r="AF822" s="29" t="s">
        <v>8</v>
      </c>
      <c r="AG822" s="29" t="s">
        <v>8</v>
      </c>
      <c r="AH822" s="29" t="s">
        <v>8</v>
      </c>
      <c r="AI822" s="29" t="s">
        <v>8</v>
      </c>
      <c r="AJ822" s="29" t="s">
        <v>8</v>
      </c>
      <c r="AK822" s="29">
        <v>0</v>
      </c>
      <c r="AL822" s="29" t="s">
        <v>2000</v>
      </c>
      <c r="AM822" s="29" t="s">
        <v>16873</v>
      </c>
      <c r="AN822" s="29" t="s">
        <v>16874</v>
      </c>
      <c r="AO822" s="29" t="s">
        <v>16875</v>
      </c>
      <c r="AP822" s="29" t="s">
        <v>16876</v>
      </c>
    </row>
    <row r="823" spans="1:42" s="29" customFormat="1" x14ac:dyDescent="0.25">
      <c r="A823" s="29" t="s">
        <v>16877</v>
      </c>
      <c r="B823" s="29">
        <v>310410941179965</v>
      </c>
      <c r="C823" s="29">
        <v>8.9014103279411708E+19</v>
      </c>
      <c r="D823" s="29">
        <v>353118083625148</v>
      </c>
      <c r="E823" s="29">
        <v>1</v>
      </c>
      <c r="F823" s="29">
        <v>1872</v>
      </c>
      <c r="G823" s="29">
        <v>1872</v>
      </c>
      <c r="H823" s="29" t="s">
        <v>16878</v>
      </c>
      <c r="I823" s="29" t="s">
        <v>16879</v>
      </c>
      <c r="J823" s="29" t="s">
        <v>16880</v>
      </c>
      <c r="K823" s="29" t="s">
        <v>8</v>
      </c>
      <c r="L823" s="29" t="s">
        <v>8</v>
      </c>
      <c r="M823" s="29" t="s">
        <v>8</v>
      </c>
      <c r="N823" s="29">
        <v>4</v>
      </c>
      <c r="O823" s="29">
        <v>1</v>
      </c>
      <c r="P823" s="29">
        <v>4</v>
      </c>
      <c r="Q823" s="29">
        <v>3</v>
      </c>
      <c r="R823" s="29">
        <v>0</v>
      </c>
      <c r="S823" s="29">
        <v>1</v>
      </c>
      <c r="T823" s="29" t="s">
        <v>19161</v>
      </c>
      <c r="U823" s="29">
        <v>3</v>
      </c>
      <c r="V823" s="29">
        <v>1</v>
      </c>
      <c r="W823" s="29">
        <v>3</v>
      </c>
      <c r="X823" s="29">
        <v>3</v>
      </c>
      <c r="Y823" s="29">
        <v>0</v>
      </c>
      <c r="Z823" s="29">
        <v>0</v>
      </c>
      <c r="AA823" s="29" t="s">
        <v>19507</v>
      </c>
      <c r="AB823" s="29">
        <v>0</v>
      </c>
      <c r="AC823" s="29" t="s">
        <v>8</v>
      </c>
      <c r="AD823" s="29" t="s">
        <v>8</v>
      </c>
      <c r="AE823" s="29" t="s">
        <v>8</v>
      </c>
      <c r="AF823" s="29" t="s">
        <v>8</v>
      </c>
      <c r="AG823" s="29" t="s">
        <v>8</v>
      </c>
      <c r="AH823" s="29" t="s">
        <v>8</v>
      </c>
      <c r="AI823" s="29" t="s">
        <v>8</v>
      </c>
      <c r="AJ823" s="29" t="s">
        <v>8</v>
      </c>
      <c r="AK823" s="29">
        <v>0</v>
      </c>
      <c r="AL823" s="29" t="s">
        <v>2009</v>
      </c>
      <c r="AM823" s="29" t="s">
        <v>16881</v>
      </c>
      <c r="AN823" s="29" t="s">
        <v>16882</v>
      </c>
      <c r="AO823" s="29" t="s">
        <v>16883</v>
      </c>
      <c r="AP823" s="29" t="s">
        <v>16884</v>
      </c>
    </row>
    <row r="824" spans="1:42" s="29" customFormat="1" x14ac:dyDescent="0.25">
      <c r="A824" s="29" t="s">
        <v>16885</v>
      </c>
      <c r="B824" s="29">
        <v>310410941179965</v>
      </c>
      <c r="C824" s="29">
        <v>8.9014103279411708E+19</v>
      </c>
      <c r="D824" s="29">
        <v>353118083625148</v>
      </c>
      <c r="E824" s="29">
        <v>1</v>
      </c>
      <c r="F824" s="29">
        <v>1873</v>
      </c>
      <c r="G824" s="29">
        <v>1873</v>
      </c>
      <c r="H824" s="29" t="s">
        <v>16886</v>
      </c>
      <c r="I824" s="29" t="s">
        <v>16887</v>
      </c>
      <c r="J824" s="29" t="s">
        <v>16888</v>
      </c>
      <c r="K824" s="29" t="s">
        <v>8</v>
      </c>
      <c r="L824" s="29" t="s">
        <v>8</v>
      </c>
      <c r="M824" s="29" t="s">
        <v>8</v>
      </c>
      <c r="N824" s="29">
        <v>4</v>
      </c>
      <c r="O824" s="29">
        <v>1</v>
      </c>
      <c r="P824" s="29">
        <v>4</v>
      </c>
      <c r="Q824" s="29">
        <v>3</v>
      </c>
      <c r="R824" s="29">
        <v>49</v>
      </c>
      <c r="S824" s="29">
        <v>39</v>
      </c>
      <c r="T824" s="29" t="s">
        <v>19562</v>
      </c>
      <c r="U824" s="29">
        <v>3</v>
      </c>
      <c r="V824" s="29">
        <v>1</v>
      </c>
      <c r="W824" s="29">
        <v>3</v>
      </c>
      <c r="X824" s="29">
        <v>3</v>
      </c>
      <c r="Y824" s="29">
        <v>45</v>
      </c>
      <c r="Z824" s="29">
        <v>7</v>
      </c>
      <c r="AA824" s="29" t="s">
        <v>19821</v>
      </c>
      <c r="AB824" s="29">
        <v>0</v>
      </c>
      <c r="AC824" s="29" t="s">
        <v>8</v>
      </c>
      <c r="AD824" s="29" t="s">
        <v>8</v>
      </c>
      <c r="AE824" s="29" t="s">
        <v>8</v>
      </c>
      <c r="AF824" s="29" t="s">
        <v>8</v>
      </c>
      <c r="AG824" s="29" t="s">
        <v>8</v>
      </c>
      <c r="AH824" s="29" t="s">
        <v>8</v>
      </c>
      <c r="AI824" s="29" t="s">
        <v>8</v>
      </c>
      <c r="AJ824" s="29" t="s">
        <v>8</v>
      </c>
      <c r="AK824" s="29">
        <v>0</v>
      </c>
      <c r="AL824" s="29" t="s">
        <v>2000</v>
      </c>
      <c r="AM824" s="29" t="s">
        <v>16889</v>
      </c>
      <c r="AN824" s="29" t="s">
        <v>16890</v>
      </c>
      <c r="AO824" s="29" t="s">
        <v>16891</v>
      </c>
      <c r="AP824" s="29" t="s">
        <v>16892</v>
      </c>
    </row>
    <row r="825" spans="1:42" s="29" customFormat="1" x14ac:dyDescent="0.25">
      <c r="A825" s="29" t="s">
        <v>16893</v>
      </c>
      <c r="B825" s="29">
        <v>310410941179965</v>
      </c>
      <c r="C825" s="29">
        <v>8.9014103279411708E+19</v>
      </c>
      <c r="D825" s="29">
        <v>353118083625148</v>
      </c>
      <c r="E825" s="29">
        <v>9</v>
      </c>
      <c r="F825" s="29">
        <v>1870</v>
      </c>
      <c r="G825" s="29">
        <v>1870</v>
      </c>
      <c r="H825" s="29" t="s">
        <v>16894</v>
      </c>
      <c r="I825" s="29" t="s">
        <v>16895</v>
      </c>
      <c r="J825" s="29" t="s">
        <v>16896</v>
      </c>
      <c r="K825" s="29" t="s">
        <v>8</v>
      </c>
      <c r="L825" s="29" t="s">
        <v>8</v>
      </c>
      <c r="M825" s="29" t="s">
        <v>8</v>
      </c>
      <c r="N825" s="29">
        <v>7</v>
      </c>
      <c r="O825" s="29">
        <v>100</v>
      </c>
      <c r="P825" s="29">
        <v>700</v>
      </c>
      <c r="Q825" s="29">
        <v>3</v>
      </c>
      <c r="R825" s="29">
        <v>21</v>
      </c>
      <c r="S825" s="29">
        <v>3</v>
      </c>
      <c r="T825" s="29" t="s">
        <v>19606</v>
      </c>
      <c r="U825" s="29">
        <v>7</v>
      </c>
      <c r="V825" s="29">
        <v>10</v>
      </c>
      <c r="W825" s="29">
        <v>70</v>
      </c>
      <c r="X825" s="29">
        <v>3</v>
      </c>
      <c r="Y825" s="29">
        <v>4</v>
      </c>
      <c r="Z825" s="29">
        <v>1</v>
      </c>
      <c r="AA825" s="29" t="s">
        <v>19511</v>
      </c>
      <c r="AB825" s="29">
        <v>0</v>
      </c>
      <c r="AC825" s="29" t="s">
        <v>8</v>
      </c>
      <c r="AD825" s="29" t="s">
        <v>8</v>
      </c>
      <c r="AE825" s="29" t="s">
        <v>8</v>
      </c>
      <c r="AF825" s="29" t="s">
        <v>8</v>
      </c>
      <c r="AG825" s="29" t="s">
        <v>8</v>
      </c>
      <c r="AH825" s="29" t="s">
        <v>8</v>
      </c>
      <c r="AI825" s="29" t="s">
        <v>8</v>
      </c>
      <c r="AJ825" s="29" t="s">
        <v>8</v>
      </c>
      <c r="AK825" s="29">
        <v>0</v>
      </c>
      <c r="AL825" s="29" t="s">
        <v>2000</v>
      </c>
      <c r="AM825" s="29" t="s">
        <v>16897</v>
      </c>
      <c r="AN825" s="29" t="s">
        <v>16898</v>
      </c>
      <c r="AO825" s="29" t="s">
        <v>16899</v>
      </c>
      <c r="AP825" s="29" t="s">
        <v>16900</v>
      </c>
    </row>
    <row r="826" spans="1:42" s="29" customFormat="1" x14ac:dyDescent="0.25">
      <c r="A826" s="29" t="s">
        <v>16901</v>
      </c>
      <c r="B826" s="29">
        <v>310410941179965</v>
      </c>
      <c r="C826" s="29">
        <v>8.9014103279411708E+19</v>
      </c>
      <c r="D826" s="29">
        <v>353118083625148</v>
      </c>
      <c r="E826" s="29">
        <v>9</v>
      </c>
      <c r="F826" s="29">
        <v>1869</v>
      </c>
      <c r="G826" s="29">
        <v>1869</v>
      </c>
      <c r="H826" s="29" t="s">
        <v>16902</v>
      </c>
      <c r="I826" s="29" t="s">
        <v>16903</v>
      </c>
      <c r="J826" s="29" t="s">
        <v>16904</v>
      </c>
      <c r="K826" s="29" t="s">
        <v>8</v>
      </c>
      <c r="L826" s="29" t="s">
        <v>8</v>
      </c>
      <c r="M826" s="29" t="s">
        <v>8</v>
      </c>
      <c r="N826" s="29">
        <v>7</v>
      </c>
      <c r="O826" s="29">
        <v>100</v>
      </c>
      <c r="P826" s="29">
        <v>700</v>
      </c>
      <c r="Q826" s="29">
        <v>3</v>
      </c>
      <c r="R826" s="29">
        <v>4</v>
      </c>
      <c r="S826" s="29">
        <v>0</v>
      </c>
      <c r="T826" s="29" t="s">
        <v>19520</v>
      </c>
      <c r="U826" s="29">
        <v>7</v>
      </c>
      <c r="V826" s="29">
        <v>10</v>
      </c>
      <c r="W826" s="29">
        <v>70</v>
      </c>
      <c r="X826" s="29">
        <v>3</v>
      </c>
      <c r="Y826" s="29">
        <v>0</v>
      </c>
      <c r="Z826" s="29">
        <v>0</v>
      </c>
      <c r="AA826" s="29" t="s">
        <v>19507</v>
      </c>
      <c r="AB826" s="29">
        <v>0</v>
      </c>
      <c r="AC826" s="29" t="s">
        <v>8</v>
      </c>
      <c r="AD826" s="29" t="s">
        <v>8</v>
      </c>
      <c r="AE826" s="29" t="s">
        <v>8</v>
      </c>
      <c r="AF826" s="29" t="s">
        <v>8</v>
      </c>
      <c r="AG826" s="29" t="s">
        <v>8</v>
      </c>
      <c r="AH826" s="29" t="s">
        <v>8</v>
      </c>
      <c r="AI826" s="29" t="s">
        <v>8</v>
      </c>
      <c r="AJ826" s="29" t="s">
        <v>8</v>
      </c>
      <c r="AK826" s="29">
        <v>0</v>
      </c>
      <c r="AL826" s="29" t="s">
        <v>2009</v>
      </c>
      <c r="AM826" s="29" t="s">
        <v>16905</v>
      </c>
      <c r="AN826" s="29" t="s">
        <v>16906</v>
      </c>
      <c r="AO826" s="29" t="s">
        <v>16907</v>
      </c>
      <c r="AP826" s="29" t="s">
        <v>16908</v>
      </c>
    </row>
    <row r="827" spans="1:42" s="29" customFormat="1" x14ac:dyDescent="0.25">
      <c r="A827" s="29" t="s">
        <v>16909</v>
      </c>
      <c r="B827" s="29">
        <v>310410941179965</v>
      </c>
      <c r="C827" s="29">
        <v>8.9014103279411708E+19</v>
      </c>
      <c r="D827" s="29">
        <v>353118083625148</v>
      </c>
      <c r="E827" s="29">
        <v>9</v>
      </c>
      <c r="F827" s="29">
        <v>1871</v>
      </c>
      <c r="G827" s="29">
        <v>1871</v>
      </c>
      <c r="H827" s="29" t="s">
        <v>16910</v>
      </c>
      <c r="I827" s="29" t="s">
        <v>16911</v>
      </c>
      <c r="J827" s="29" t="s">
        <v>16912</v>
      </c>
      <c r="K827" s="29" t="s">
        <v>8</v>
      </c>
      <c r="L827" s="29" t="s">
        <v>8</v>
      </c>
      <c r="M827" s="29" t="s">
        <v>8</v>
      </c>
      <c r="N827" s="29">
        <v>7</v>
      </c>
      <c r="O827" s="29">
        <v>100</v>
      </c>
      <c r="P827" s="29">
        <v>700</v>
      </c>
      <c r="Q827" s="29">
        <v>3</v>
      </c>
      <c r="R827" s="29">
        <v>16</v>
      </c>
      <c r="S827" s="29">
        <v>1</v>
      </c>
      <c r="T827" s="29" t="s">
        <v>19632</v>
      </c>
      <c r="U827" s="29">
        <v>7</v>
      </c>
      <c r="V827" s="29">
        <v>10</v>
      </c>
      <c r="W827" s="29">
        <v>70</v>
      </c>
      <c r="X827" s="29">
        <v>3</v>
      </c>
      <c r="Y827" s="29">
        <v>2</v>
      </c>
      <c r="Z827" s="29">
        <v>0</v>
      </c>
      <c r="AA827" s="29" t="s">
        <v>19527</v>
      </c>
      <c r="AB827" s="29">
        <v>0</v>
      </c>
      <c r="AC827" s="29" t="s">
        <v>8</v>
      </c>
      <c r="AD827" s="29" t="s">
        <v>8</v>
      </c>
      <c r="AE827" s="29" t="s">
        <v>8</v>
      </c>
      <c r="AF827" s="29" t="s">
        <v>8</v>
      </c>
      <c r="AG827" s="29" t="s">
        <v>8</v>
      </c>
      <c r="AH827" s="29" t="s">
        <v>8</v>
      </c>
      <c r="AI827" s="29" t="s">
        <v>8</v>
      </c>
      <c r="AJ827" s="29" t="s">
        <v>8</v>
      </c>
      <c r="AK827" s="29">
        <v>0</v>
      </c>
      <c r="AL827" s="29" t="s">
        <v>2000</v>
      </c>
      <c r="AM827" s="29" t="s">
        <v>16913</v>
      </c>
      <c r="AN827" s="29" t="s">
        <v>16914</v>
      </c>
      <c r="AO827" s="29" t="s">
        <v>16915</v>
      </c>
      <c r="AP827" s="29" t="s">
        <v>16916</v>
      </c>
    </row>
    <row r="828" spans="1:42" s="29" customFormat="1" x14ac:dyDescent="0.25">
      <c r="A828" s="29" t="s">
        <v>16917</v>
      </c>
      <c r="B828" s="29">
        <v>310410941179965</v>
      </c>
      <c r="C828" s="29">
        <v>8.9014103279411708E+19</v>
      </c>
      <c r="D828" s="29">
        <v>353118083625148</v>
      </c>
      <c r="E828" s="29">
        <v>2</v>
      </c>
      <c r="F828" s="29">
        <v>1867</v>
      </c>
      <c r="G828" s="29">
        <v>1867</v>
      </c>
      <c r="H828" s="29" t="s">
        <v>16918</v>
      </c>
      <c r="I828" s="29" t="s">
        <v>16919</v>
      </c>
      <c r="J828" s="29" t="s">
        <v>16920</v>
      </c>
      <c r="K828" s="29" t="s">
        <v>20037</v>
      </c>
      <c r="L828" s="29" t="s">
        <v>8</v>
      </c>
      <c r="M828" s="29" t="s">
        <v>8</v>
      </c>
      <c r="N828" s="29">
        <v>7</v>
      </c>
      <c r="O828" s="29">
        <v>10</v>
      </c>
      <c r="P828" s="29">
        <v>70</v>
      </c>
      <c r="Q828" s="29">
        <v>1</v>
      </c>
      <c r="R828" s="29" t="s">
        <v>8</v>
      </c>
      <c r="S828" s="29" t="s">
        <v>8</v>
      </c>
      <c r="T828" s="29" t="s">
        <v>8</v>
      </c>
      <c r="U828" s="29">
        <v>7</v>
      </c>
      <c r="V828" s="29">
        <v>1</v>
      </c>
      <c r="W828" s="29">
        <v>7</v>
      </c>
      <c r="X828" s="29">
        <v>1</v>
      </c>
      <c r="Y828" s="29" t="s">
        <v>8</v>
      </c>
      <c r="Z828" s="29" t="s">
        <v>8</v>
      </c>
      <c r="AA828" s="29" t="s">
        <v>8</v>
      </c>
      <c r="AB828" s="29">
        <v>1</v>
      </c>
      <c r="AC828" s="29">
        <v>6</v>
      </c>
      <c r="AD828" s="29">
        <v>1</v>
      </c>
      <c r="AE828" s="29">
        <v>6</v>
      </c>
      <c r="AF828" s="29">
        <v>3</v>
      </c>
      <c r="AG828" s="29">
        <v>48</v>
      </c>
      <c r="AH828" s="29">
        <v>16</v>
      </c>
      <c r="AI828" s="29" t="s">
        <v>19747</v>
      </c>
      <c r="AJ828" s="29" t="s">
        <v>8</v>
      </c>
      <c r="AK828" s="29">
        <v>0</v>
      </c>
      <c r="AL828" s="29" t="s">
        <v>2000</v>
      </c>
      <c r="AM828" s="29" t="s">
        <v>16921</v>
      </c>
      <c r="AN828" s="29" t="s">
        <v>16922</v>
      </c>
      <c r="AO828" s="29" t="s">
        <v>16923</v>
      </c>
      <c r="AP828" s="29" t="s">
        <v>16924</v>
      </c>
    </row>
    <row r="829" spans="1:42" s="29" customFormat="1" x14ac:dyDescent="0.25">
      <c r="A829" s="29" t="s">
        <v>16925</v>
      </c>
      <c r="B829" s="29">
        <v>310410941179965</v>
      </c>
      <c r="C829" s="29">
        <v>8.9014103279411708E+19</v>
      </c>
      <c r="D829" s="29">
        <v>353118083625148</v>
      </c>
      <c r="E829" s="29">
        <v>2</v>
      </c>
      <c r="F829" s="29">
        <v>1868</v>
      </c>
      <c r="G829" s="29">
        <v>1868</v>
      </c>
      <c r="H829" s="29" t="s">
        <v>16926</v>
      </c>
      <c r="I829" s="29" t="s">
        <v>16927</v>
      </c>
      <c r="J829" s="29" t="s">
        <v>16928</v>
      </c>
      <c r="K829" s="29" t="s">
        <v>20038</v>
      </c>
      <c r="L829" s="29" t="s">
        <v>8</v>
      </c>
      <c r="M829" s="29" t="s">
        <v>8</v>
      </c>
      <c r="N829" s="29">
        <v>7</v>
      </c>
      <c r="O829" s="29">
        <v>10</v>
      </c>
      <c r="P829" s="29">
        <v>70</v>
      </c>
      <c r="Q829" s="29">
        <v>3</v>
      </c>
      <c r="R829" s="29">
        <v>0</v>
      </c>
      <c r="S829" s="29">
        <v>0</v>
      </c>
      <c r="T829" s="29" t="s">
        <v>19507</v>
      </c>
      <c r="U829" s="29">
        <v>7</v>
      </c>
      <c r="V829" s="29">
        <v>1</v>
      </c>
      <c r="W829" s="29">
        <v>7</v>
      </c>
      <c r="X829" s="29">
        <v>3</v>
      </c>
      <c r="Y829" s="29">
        <v>0</v>
      </c>
      <c r="Z829" s="29">
        <v>0</v>
      </c>
      <c r="AA829" s="29" t="s">
        <v>19507</v>
      </c>
      <c r="AB829" s="29">
        <v>1</v>
      </c>
      <c r="AC829" s="29">
        <v>6</v>
      </c>
      <c r="AD829" s="29">
        <v>1</v>
      </c>
      <c r="AE829" s="29">
        <v>6</v>
      </c>
      <c r="AF829" s="29">
        <v>3</v>
      </c>
      <c r="AG829" s="29">
        <v>0</v>
      </c>
      <c r="AH829" s="29">
        <v>0</v>
      </c>
      <c r="AI829" s="29" t="s">
        <v>19507</v>
      </c>
      <c r="AJ829" s="29" t="s">
        <v>8</v>
      </c>
      <c r="AK829" s="29">
        <v>0</v>
      </c>
      <c r="AL829" s="29" t="s">
        <v>2000</v>
      </c>
      <c r="AM829" s="29" t="s">
        <v>16929</v>
      </c>
      <c r="AN829" s="29" t="s">
        <v>16930</v>
      </c>
      <c r="AO829" s="29" t="s">
        <v>16931</v>
      </c>
      <c r="AP829" s="29" t="s">
        <v>16932</v>
      </c>
    </row>
    <row r="830" spans="1:42" s="29" customFormat="1" x14ac:dyDescent="0.25">
      <c r="A830" s="29" t="s">
        <v>16933</v>
      </c>
      <c r="B830" s="29">
        <v>310410941179965</v>
      </c>
      <c r="C830" s="29">
        <v>8.9014103279411708E+19</v>
      </c>
      <c r="D830" s="29">
        <v>353118083625148</v>
      </c>
      <c r="E830" s="29">
        <v>2</v>
      </c>
      <c r="F830" s="29">
        <v>1866</v>
      </c>
      <c r="G830" s="29">
        <v>1866</v>
      </c>
      <c r="H830" s="29" t="s">
        <v>16934</v>
      </c>
      <c r="I830" s="29" t="s">
        <v>16935</v>
      </c>
      <c r="J830" s="29" t="s">
        <v>16936</v>
      </c>
      <c r="K830" s="29" t="s">
        <v>20039</v>
      </c>
      <c r="L830" s="29" t="s">
        <v>8</v>
      </c>
      <c r="M830" s="29" t="s">
        <v>8</v>
      </c>
      <c r="N830" s="29">
        <v>7</v>
      </c>
      <c r="O830" s="29">
        <v>10</v>
      </c>
      <c r="P830" s="29">
        <v>70</v>
      </c>
      <c r="Q830" s="29">
        <v>3</v>
      </c>
      <c r="R830" s="29">
        <v>14</v>
      </c>
      <c r="S830" s="29">
        <v>1</v>
      </c>
      <c r="T830" s="29" t="s">
        <v>19700</v>
      </c>
      <c r="U830" s="29">
        <v>7</v>
      </c>
      <c r="V830" s="29">
        <v>1</v>
      </c>
      <c r="W830" s="29">
        <v>7</v>
      </c>
      <c r="X830" s="29">
        <v>3</v>
      </c>
      <c r="Y830" s="29">
        <v>1</v>
      </c>
      <c r="Z830" s="29">
        <v>0</v>
      </c>
      <c r="AA830" s="29" t="s">
        <v>19161</v>
      </c>
      <c r="AB830" s="29">
        <v>1</v>
      </c>
      <c r="AC830" s="29">
        <v>6</v>
      </c>
      <c r="AD830" s="29">
        <v>1</v>
      </c>
      <c r="AE830" s="29">
        <v>6</v>
      </c>
      <c r="AF830" s="29">
        <v>3</v>
      </c>
      <c r="AG830" s="29">
        <v>0</v>
      </c>
      <c r="AH830" s="29">
        <v>0</v>
      </c>
      <c r="AI830" s="29" t="s">
        <v>19507</v>
      </c>
      <c r="AJ830" s="29" t="s">
        <v>8</v>
      </c>
      <c r="AK830" s="29">
        <v>0</v>
      </c>
      <c r="AL830" s="29" t="s">
        <v>2000</v>
      </c>
      <c r="AM830" s="29" t="s">
        <v>16937</v>
      </c>
      <c r="AN830" s="29" t="s">
        <v>16938</v>
      </c>
      <c r="AO830" s="29" t="s">
        <v>16939</v>
      </c>
      <c r="AP830" s="29" t="s">
        <v>16940</v>
      </c>
    </row>
    <row r="831" spans="1:42" s="29" customFormat="1" x14ac:dyDescent="0.25">
      <c r="A831" s="29" t="s">
        <v>16941</v>
      </c>
      <c r="B831" s="29">
        <v>310410941179965</v>
      </c>
      <c r="C831" s="29">
        <v>8.9014103279411708E+19</v>
      </c>
      <c r="D831" s="29">
        <v>353118083625148</v>
      </c>
      <c r="E831" s="29">
        <v>7</v>
      </c>
      <c r="F831" s="29">
        <v>1861</v>
      </c>
      <c r="G831" s="29">
        <v>1861</v>
      </c>
      <c r="H831" s="29" t="s">
        <v>16942</v>
      </c>
      <c r="I831" s="29" t="s">
        <v>16943</v>
      </c>
      <c r="J831" s="29" t="s">
        <v>16944</v>
      </c>
      <c r="K831" s="29" t="s">
        <v>8</v>
      </c>
      <c r="L831" s="29" t="s">
        <v>8</v>
      </c>
      <c r="M831" s="29" t="s">
        <v>19541</v>
      </c>
      <c r="N831" s="29">
        <v>7</v>
      </c>
      <c r="O831" s="29">
        <v>1</v>
      </c>
      <c r="P831" s="29">
        <v>7</v>
      </c>
      <c r="Q831" s="29">
        <v>3</v>
      </c>
      <c r="R831" s="29">
        <v>48</v>
      </c>
      <c r="S831" s="29">
        <v>2</v>
      </c>
      <c r="T831" s="29" t="s">
        <v>20040</v>
      </c>
      <c r="U831" s="29">
        <v>6</v>
      </c>
      <c r="V831" s="29">
        <v>1</v>
      </c>
      <c r="W831" s="29">
        <v>6</v>
      </c>
      <c r="X831" s="29">
        <v>3</v>
      </c>
      <c r="Y831" s="29">
        <v>17</v>
      </c>
      <c r="Z831" s="29">
        <v>0</v>
      </c>
      <c r="AA831" s="29" t="s">
        <v>19735</v>
      </c>
      <c r="AB831" s="29">
        <v>1</v>
      </c>
      <c r="AC831" s="29">
        <v>5</v>
      </c>
      <c r="AD831" s="29">
        <v>1</v>
      </c>
      <c r="AE831" s="29">
        <v>5</v>
      </c>
      <c r="AF831" s="29">
        <v>3</v>
      </c>
      <c r="AG831" s="29">
        <v>0</v>
      </c>
      <c r="AH831" s="29">
        <v>0</v>
      </c>
      <c r="AI831" s="29" t="s">
        <v>19507</v>
      </c>
      <c r="AJ831" s="29" t="s">
        <v>8</v>
      </c>
      <c r="AK831" s="29">
        <v>0</v>
      </c>
      <c r="AL831" s="29" t="s">
        <v>2009</v>
      </c>
      <c r="AM831" s="29" t="s">
        <v>16945</v>
      </c>
      <c r="AN831" s="29" t="s">
        <v>16946</v>
      </c>
      <c r="AO831" s="29" t="s">
        <v>16947</v>
      </c>
      <c r="AP831" s="29" t="s">
        <v>16948</v>
      </c>
    </row>
    <row r="832" spans="1:42" s="29" customFormat="1" x14ac:dyDescent="0.25">
      <c r="A832" s="29" t="s">
        <v>16949</v>
      </c>
      <c r="B832" s="29">
        <v>310410941179965</v>
      </c>
      <c r="C832" s="29">
        <v>8.9014103279411708E+19</v>
      </c>
      <c r="D832" s="29">
        <v>353118083625148</v>
      </c>
      <c r="E832" s="29">
        <v>7</v>
      </c>
      <c r="F832" s="29">
        <v>1862</v>
      </c>
      <c r="G832" s="29">
        <v>1862</v>
      </c>
      <c r="H832" s="29" t="s">
        <v>16950</v>
      </c>
      <c r="I832" s="29" t="s">
        <v>16951</v>
      </c>
      <c r="J832" s="29" t="s">
        <v>16952</v>
      </c>
      <c r="K832" s="29" t="s">
        <v>8</v>
      </c>
      <c r="L832" s="29" t="s">
        <v>8</v>
      </c>
      <c r="M832" s="29" t="s">
        <v>20041</v>
      </c>
      <c r="N832" s="29">
        <v>7</v>
      </c>
      <c r="O832" s="29">
        <v>1</v>
      </c>
      <c r="P832" s="29">
        <v>7</v>
      </c>
      <c r="Q832" s="29">
        <v>3</v>
      </c>
      <c r="R832" s="29">
        <v>49</v>
      </c>
      <c r="S832" s="29">
        <v>38</v>
      </c>
      <c r="T832" s="29" t="s">
        <v>19682</v>
      </c>
      <c r="U832" s="29">
        <v>6</v>
      </c>
      <c r="V832" s="29">
        <v>1</v>
      </c>
      <c r="W832" s="29">
        <v>6</v>
      </c>
      <c r="X832" s="29">
        <v>3</v>
      </c>
      <c r="Y832" s="29">
        <v>41</v>
      </c>
      <c r="Z832" s="29">
        <v>8</v>
      </c>
      <c r="AA832" s="29" t="s">
        <v>19776</v>
      </c>
      <c r="AB832" s="29">
        <v>1</v>
      </c>
      <c r="AC832" s="29">
        <v>5</v>
      </c>
      <c r="AD832" s="29">
        <v>1</v>
      </c>
      <c r="AE832" s="29">
        <v>5</v>
      </c>
      <c r="AF832" s="29">
        <v>3</v>
      </c>
      <c r="AG832" s="29">
        <v>11</v>
      </c>
      <c r="AH832" s="29">
        <v>2</v>
      </c>
      <c r="AI832" s="29" t="s">
        <v>19609</v>
      </c>
      <c r="AJ832" s="29" t="s">
        <v>8</v>
      </c>
      <c r="AK832" s="29">
        <v>0</v>
      </c>
      <c r="AL832" s="29" t="s">
        <v>2000</v>
      </c>
      <c r="AM832" s="29" t="s">
        <v>16953</v>
      </c>
      <c r="AN832" s="29" t="s">
        <v>16954</v>
      </c>
      <c r="AO832" s="29" t="s">
        <v>16955</v>
      </c>
      <c r="AP832" s="29" t="s">
        <v>16956</v>
      </c>
    </row>
    <row r="833" spans="1:42" s="29" customFormat="1" x14ac:dyDescent="0.25">
      <c r="A833" s="29" t="s">
        <v>16957</v>
      </c>
      <c r="B833" s="29">
        <v>310410941179965</v>
      </c>
      <c r="C833" s="29">
        <v>8.9014103279411708E+19</v>
      </c>
      <c r="D833" s="29">
        <v>353118083625148</v>
      </c>
      <c r="E833" s="29">
        <v>10</v>
      </c>
      <c r="F833" s="29">
        <v>1885</v>
      </c>
      <c r="G833" s="29">
        <v>1885</v>
      </c>
      <c r="H833" s="29" t="s">
        <v>16958</v>
      </c>
      <c r="I833" s="29" t="s">
        <v>16959</v>
      </c>
      <c r="J833" s="29" t="s">
        <v>16960</v>
      </c>
      <c r="K833" s="29" t="s">
        <v>8</v>
      </c>
      <c r="L833" s="29" t="s">
        <v>20042</v>
      </c>
      <c r="M833" s="29" t="s">
        <v>8</v>
      </c>
      <c r="N833" s="29">
        <v>7</v>
      </c>
      <c r="O833" s="29">
        <v>10</v>
      </c>
      <c r="P833" s="29">
        <v>70</v>
      </c>
      <c r="Q833" s="29">
        <v>3</v>
      </c>
      <c r="R833" s="29">
        <v>27</v>
      </c>
      <c r="S833" s="29">
        <v>6</v>
      </c>
      <c r="T833" s="29" t="s">
        <v>19670</v>
      </c>
      <c r="U833" s="29">
        <v>7</v>
      </c>
      <c r="V833" s="29">
        <v>1</v>
      </c>
      <c r="W833" s="29">
        <v>7</v>
      </c>
      <c r="X833" s="29">
        <v>3</v>
      </c>
      <c r="Y833" s="29">
        <v>4</v>
      </c>
      <c r="Z833" s="29">
        <v>1</v>
      </c>
      <c r="AA833" s="29" t="s">
        <v>19511</v>
      </c>
      <c r="AB833" s="29">
        <v>1</v>
      </c>
      <c r="AC833" s="29">
        <v>6</v>
      </c>
      <c r="AD833" s="29">
        <v>1</v>
      </c>
      <c r="AE833" s="29">
        <v>6</v>
      </c>
      <c r="AF833" s="29">
        <v>3</v>
      </c>
      <c r="AG833" s="29">
        <v>0</v>
      </c>
      <c r="AH833" s="29">
        <v>0</v>
      </c>
      <c r="AI833" s="29" t="s">
        <v>19507</v>
      </c>
      <c r="AJ833" s="29" t="s">
        <v>8</v>
      </c>
      <c r="AK833" s="29">
        <v>0</v>
      </c>
      <c r="AL833" s="29" t="s">
        <v>2009</v>
      </c>
      <c r="AM833" s="29" t="s">
        <v>16961</v>
      </c>
      <c r="AN833" s="29" t="s">
        <v>16962</v>
      </c>
      <c r="AO833" s="29" t="s">
        <v>16963</v>
      </c>
      <c r="AP833" s="29" t="s">
        <v>16964</v>
      </c>
    </row>
    <row r="834" spans="1:42" s="29" customFormat="1" x14ac:dyDescent="0.25">
      <c r="A834" s="29" t="s">
        <v>16965</v>
      </c>
      <c r="B834" s="29">
        <v>310410941179965</v>
      </c>
      <c r="C834" s="29">
        <v>8.9014103279411708E+19</v>
      </c>
      <c r="D834" s="29">
        <v>353118083625148</v>
      </c>
      <c r="E834" s="29">
        <v>10</v>
      </c>
      <c r="F834" s="29">
        <v>1874</v>
      </c>
      <c r="G834" s="29">
        <v>1874</v>
      </c>
      <c r="H834" s="29" t="s">
        <v>16966</v>
      </c>
      <c r="I834" s="29" t="s">
        <v>16967</v>
      </c>
      <c r="J834" s="29" t="s">
        <v>16968</v>
      </c>
      <c r="K834" s="29" t="s">
        <v>8</v>
      </c>
      <c r="L834" s="29" t="s">
        <v>20043</v>
      </c>
      <c r="M834" s="29" t="s">
        <v>8</v>
      </c>
      <c r="N834" s="29">
        <v>7</v>
      </c>
      <c r="O834" s="29">
        <v>10</v>
      </c>
      <c r="P834" s="29">
        <v>70</v>
      </c>
      <c r="Q834" s="29">
        <v>3</v>
      </c>
      <c r="R834" s="29">
        <v>49</v>
      </c>
      <c r="S834" s="29">
        <v>46</v>
      </c>
      <c r="T834" s="29" t="s">
        <v>19587</v>
      </c>
      <c r="U834" s="29">
        <v>7</v>
      </c>
      <c r="V834" s="29">
        <v>1</v>
      </c>
      <c r="W834" s="29">
        <v>7</v>
      </c>
      <c r="X834" s="29">
        <v>3</v>
      </c>
      <c r="Y834" s="29">
        <v>49</v>
      </c>
      <c r="Z834" s="29">
        <v>18</v>
      </c>
      <c r="AA834" s="29" t="s">
        <v>19719</v>
      </c>
      <c r="AB834" s="29">
        <v>1</v>
      </c>
      <c r="AC834" s="29">
        <v>6</v>
      </c>
      <c r="AD834" s="29">
        <v>1</v>
      </c>
      <c r="AE834" s="29">
        <v>6</v>
      </c>
      <c r="AF834" s="29">
        <v>3</v>
      </c>
      <c r="AG834" s="29">
        <v>15</v>
      </c>
      <c r="AH834" s="29">
        <v>2</v>
      </c>
      <c r="AI834" s="29" t="s">
        <v>19637</v>
      </c>
      <c r="AJ834" s="29" t="s">
        <v>8</v>
      </c>
      <c r="AK834" s="29">
        <v>0</v>
      </c>
      <c r="AL834" s="29" t="s">
        <v>2000</v>
      </c>
      <c r="AM834" s="29" t="s">
        <v>16969</v>
      </c>
      <c r="AN834" s="29" t="s">
        <v>16970</v>
      </c>
      <c r="AO834" s="29" t="s">
        <v>16971</v>
      </c>
      <c r="AP834" s="29" t="s">
        <v>16972</v>
      </c>
    </row>
    <row r="835" spans="1:42" s="29" customFormat="1" x14ac:dyDescent="0.25">
      <c r="A835" s="29" t="s">
        <v>16973</v>
      </c>
      <c r="B835" s="29">
        <v>310410941179965</v>
      </c>
      <c r="C835" s="29">
        <v>8.9014103279411708E+19</v>
      </c>
      <c r="D835" s="29">
        <v>353118083625148</v>
      </c>
      <c r="E835" s="29">
        <v>10</v>
      </c>
      <c r="F835" s="29">
        <v>1875</v>
      </c>
      <c r="G835" s="29">
        <v>1875</v>
      </c>
      <c r="H835" s="29" t="s">
        <v>16974</v>
      </c>
      <c r="I835" s="29" t="s">
        <v>16975</v>
      </c>
      <c r="J835" s="29" t="s">
        <v>16976</v>
      </c>
      <c r="K835" s="29" t="s">
        <v>8</v>
      </c>
      <c r="L835" s="29" t="s">
        <v>20044</v>
      </c>
      <c r="M835" s="29" t="s">
        <v>8</v>
      </c>
      <c r="N835" s="29">
        <v>7</v>
      </c>
      <c r="O835" s="29">
        <v>10</v>
      </c>
      <c r="P835" s="29">
        <v>70</v>
      </c>
      <c r="Q835" s="29">
        <v>3</v>
      </c>
      <c r="R835" s="29">
        <v>48</v>
      </c>
      <c r="S835" s="29">
        <v>7</v>
      </c>
      <c r="T835" s="29" t="s">
        <v>19785</v>
      </c>
      <c r="U835" s="29">
        <v>7</v>
      </c>
      <c r="V835" s="29">
        <v>1</v>
      </c>
      <c r="W835" s="29">
        <v>7</v>
      </c>
      <c r="X835" s="29">
        <v>3</v>
      </c>
      <c r="Y835" s="29">
        <v>15</v>
      </c>
      <c r="Z835" s="29">
        <v>1</v>
      </c>
      <c r="AA835" s="29" t="s">
        <v>19600</v>
      </c>
      <c r="AB835" s="29">
        <v>1</v>
      </c>
      <c r="AC835" s="29">
        <v>6</v>
      </c>
      <c r="AD835" s="29">
        <v>1</v>
      </c>
      <c r="AE835" s="29">
        <v>6</v>
      </c>
      <c r="AF835" s="29">
        <v>3</v>
      </c>
      <c r="AG835" s="29">
        <v>0</v>
      </c>
      <c r="AH835" s="29">
        <v>0</v>
      </c>
      <c r="AI835" s="29" t="s">
        <v>19507</v>
      </c>
      <c r="AJ835" s="29" t="s">
        <v>8</v>
      </c>
      <c r="AK835" s="29">
        <v>0</v>
      </c>
      <c r="AL835" s="29" t="s">
        <v>2009</v>
      </c>
      <c r="AM835" s="29" t="s">
        <v>16977</v>
      </c>
      <c r="AN835" s="29" t="s">
        <v>16978</v>
      </c>
      <c r="AO835" s="29" t="s">
        <v>16979</v>
      </c>
      <c r="AP835" s="29" t="s">
        <v>16980</v>
      </c>
    </row>
    <row r="836" spans="1:42" s="29" customFormat="1" x14ac:dyDescent="0.25">
      <c r="A836" s="29" t="s">
        <v>16981</v>
      </c>
      <c r="B836" s="29">
        <v>310410941179965</v>
      </c>
      <c r="C836" s="29">
        <v>8.9014103279411708E+19</v>
      </c>
      <c r="D836" s="29">
        <v>353118083625148</v>
      </c>
      <c r="E836" s="29">
        <v>4</v>
      </c>
      <c r="F836" s="29">
        <v>1863</v>
      </c>
      <c r="G836" s="29">
        <v>1863</v>
      </c>
      <c r="H836" s="29" t="s">
        <v>16982</v>
      </c>
      <c r="I836" s="29" t="s">
        <v>16983</v>
      </c>
      <c r="J836" s="29" t="s">
        <v>16984</v>
      </c>
      <c r="K836" s="29" t="s">
        <v>8</v>
      </c>
      <c r="L836" s="29" t="s">
        <v>8</v>
      </c>
      <c r="M836" s="29" t="s">
        <v>8</v>
      </c>
      <c r="N836" s="29">
        <v>7</v>
      </c>
      <c r="O836" s="29">
        <v>1</v>
      </c>
      <c r="P836" s="29">
        <v>7</v>
      </c>
      <c r="Q836" s="29">
        <v>3</v>
      </c>
      <c r="R836" s="29">
        <v>10</v>
      </c>
      <c r="S836" s="29">
        <v>1</v>
      </c>
      <c r="T836" s="29" t="s">
        <v>19534</v>
      </c>
      <c r="U836" s="29">
        <v>6</v>
      </c>
      <c r="V836" s="29">
        <v>1</v>
      </c>
      <c r="W836" s="29">
        <v>6</v>
      </c>
      <c r="X836" s="29">
        <v>3</v>
      </c>
      <c r="Y836" s="29">
        <v>2</v>
      </c>
      <c r="Z836" s="29">
        <v>0</v>
      </c>
      <c r="AA836" s="29" t="s">
        <v>19527</v>
      </c>
      <c r="AB836" s="29">
        <v>1</v>
      </c>
      <c r="AC836" s="29">
        <v>5</v>
      </c>
      <c r="AD836" s="29">
        <v>1</v>
      </c>
      <c r="AE836" s="29">
        <v>5</v>
      </c>
      <c r="AF836" s="29">
        <v>3</v>
      </c>
      <c r="AG836" s="29">
        <v>0</v>
      </c>
      <c r="AH836" s="29">
        <v>0</v>
      </c>
      <c r="AI836" s="29" t="s">
        <v>19507</v>
      </c>
      <c r="AJ836" s="29" t="s">
        <v>8</v>
      </c>
      <c r="AK836" s="29">
        <v>0</v>
      </c>
      <c r="AL836" s="29" t="s">
        <v>2000</v>
      </c>
      <c r="AM836" s="29" t="s">
        <v>16985</v>
      </c>
      <c r="AN836" s="29" t="s">
        <v>16986</v>
      </c>
      <c r="AO836" s="29" t="s">
        <v>16987</v>
      </c>
      <c r="AP836" s="29" t="s">
        <v>16988</v>
      </c>
    </row>
    <row r="837" spans="1:42" s="29" customFormat="1" x14ac:dyDescent="0.25">
      <c r="A837" s="29" t="s">
        <v>16989</v>
      </c>
      <c r="B837" s="29">
        <v>310410941179965</v>
      </c>
      <c r="C837" s="29">
        <v>8.9014103279411708E+19</v>
      </c>
      <c r="D837" s="29">
        <v>353118083625148</v>
      </c>
      <c r="E837" s="29">
        <v>4</v>
      </c>
      <c r="F837" s="29">
        <v>1864</v>
      </c>
      <c r="G837" s="29">
        <v>1864</v>
      </c>
      <c r="H837" s="29" t="s">
        <v>16990</v>
      </c>
      <c r="I837" s="29" t="s">
        <v>16991</v>
      </c>
      <c r="J837" s="29" t="s">
        <v>16992</v>
      </c>
      <c r="K837" s="29" t="s">
        <v>8</v>
      </c>
      <c r="L837" s="29" t="s">
        <v>8</v>
      </c>
      <c r="M837" s="29" t="s">
        <v>8</v>
      </c>
      <c r="N837" s="29">
        <v>7</v>
      </c>
      <c r="O837" s="29">
        <v>1</v>
      </c>
      <c r="P837" s="29">
        <v>7</v>
      </c>
      <c r="Q837" s="29">
        <v>3</v>
      </c>
      <c r="R837" s="29">
        <v>12</v>
      </c>
      <c r="S837" s="29">
        <v>1</v>
      </c>
      <c r="T837" s="29" t="s">
        <v>19546</v>
      </c>
      <c r="U837" s="29">
        <v>6</v>
      </c>
      <c r="V837" s="29">
        <v>1</v>
      </c>
      <c r="W837" s="29">
        <v>6</v>
      </c>
      <c r="X837" s="29">
        <v>3</v>
      </c>
      <c r="Y837" s="29">
        <v>3</v>
      </c>
      <c r="Z837" s="29">
        <v>1</v>
      </c>
      <c r="AA837" s="29" t="s">
        <v>19520</v>
      </c>
      <c r="AB837" s="29">
        <v>1</v>
      </c>
      <c r="AC837" s="29">
        <v>5</v>
      </c>
      <c r="AD837" s="29">
        <v>1</v>
      </c>
      <c r="AE837" s="29">
        <v>5</v>
      </c>
      <c r="AF837" s="29">
        <v>3</v>
      </c>
      <c r="AG837" s="29">
        <v>0</v>
      </c>
      <c r="AH837" s="29">
        <v>0</v>
      </c>
      <c r="AI837" s="29" t="s">
        <v>19507</v>
      </c>
      <c r="AJ837" s="29" t="s">
        <v>8</v>
      </c>
      <c r="AK837" s="29">
        <v>0</v>
      </c>
      <c r="AL837" s="29" t="s">
        <v>2009</v>
      </c>
      <c r="AM837" s="29" t="s">
        <v>16993</v>
      </c>
      <c r="AN837" s="29" t="s">
        <v>16994</v>
      </c>
      <c r="AO837" s="29" t="s">
        <v>16995</v>
      </c>
      <c r="AP837" s="29" t="s">
        <v>16996</v>
      </c>
    </row>
    <row r="838" spans="1:42" s="29" customFormat="1" x14ac:dyDescent="0.25">
      <c r="A838" s="29" t="s">
        <v>16997</v>
      </c>
      <c r="B838" s="29">
        <v>310410941179965</v>
      </c>
      <c r="C838" s="29">
        <v>8.9014103279411708E+19</v>
      </c>
      <c r="D838" s="29">
        <v>353118083625148</v>
      </c>
      <c r="E838" s="29">
        <v>4</v>
      </c>
      <c r="F838" s="29">
        <v>1865</v>
      </c>
      <c r="G838" s="29">
        <v>1865</v>
      </c>
      <c r="H838" s="29" t="s">
        <v>16998</v>
      </c>
      <c r="I838" s="29" t="s">
        <v>16999</v>
      </c>
      <c r="J838" s="29" t="s">
        <v>17000</v>
      </c>
      <c r="K838" s="29" t="s">
        <v>8</v>
      </c>
      <c r="L838" s="29" t="s">
        <v>8</v>
      </c>
      <c r="M838" s="29" t="s">
        <v>8</v>
      </c>
      <c r="N838" s="29">
        <v>7</v>
      </c>
      <c r="O838" s="29">
        <v>1</v>
      </c>
      <c r="P838" s="29">
        <v>7</v>
      </c>
      <c r="Q838" s="29">
        <v>3</v>
      </c>
      <c r="R838" s="29">
        <v>24</v>
      </c>
      <c r="S838" s="29">
        <v>0</v>
      </c>
      <c r="T838" s="29" t="s">
        <v>19868</v>
      </c>
      <c r="U838" s="29">
        <v>6</v>
      </c>
      <c r="V838" s="29">
        <v>1</v>
      </c>
      <c r="W838" s="29">
        <v>6</v>
      </c>
      <c r="X838" s="29">
        <v>3</v>
      </c>
      <c r="Y838" s="29">
        <v>4</v>
      </c>
      <c r="Z838" s="29">
        <v>0</v>
      </c>
      <c r="AA838" s="29" t="s">
        <v>19520</v>
      </c>
      <c r="AB838" s="29">
        <v>1</v>
      </c>
      <c r="AC838" s="29">
        <v>5</v>
      </c>
      <c r="AD838" s="29">
        <v>1</v>
      </c>
      <c r="AE838" s="29">
        <v>5</v>
      </c>
      <c r="AF838" s="29">
        <v>3</v>
      </c>
      <c r="AG838" s="29">
        <v>0</v>
      </c>
      <c r="AH838" s="29">
        <v>0</v>
      </c>
      <c r="AI838" s="29" t="s">
        <v>19507</v>
      </c>
      <c r="AJ838" s="29" t="s">
        <v>8</v>
      </c>
      <c r="AK838" s="29">
        <v>0</v>
      </c>
      <c r="AL838" s="29" t="s">
        <v>2000</v>
      </c>
      <c r="AM838" s="29" t="s">
        <v>17001</v>
      </c>
      <c r="AN838" s="29" t="s">
        <v>17002</v>
      </c>
      <c r="AO838" s="29" t="s">
        <v>17003</v>
      </c>
      <c r="AP838" s="29" t="s">
        <v>17004</v>
      </c>
    </row>
    <row r="839" spans="1:42" s="29" customFormat="1" x14ac:dyDescent="0.25">
      <c r="A839" s="29" t="s">
        <v>17005</v>
      </c>
      <c r="B839" s="29">
        <v>310410941179965</v>
      </c>
      <c r="C839" s="29">
        <v>8.9014103279411708E+19</v>
      </c>
      <c r="D839" s="29">
        <v>353118083625148</v>
      </c>
      <c r="E839" s="29">
        <v>6</v>
      </c>
      <c r="F839" s="29">
        <v>1876</v>
      </c>
      <c r="G839" s="29">
        <v>1876</v>
      </c>
      <c r="H839" s="29" t="s">
        <v>17006</v>
      </c>
      <c r="I839" s="29" t="s">
        <v>17007</v>
      </c>
      <c r="J839" s="29" t="s">
        <v>17008</v>
      </c>
      <c r="K839" s="29" t="s">
        <v>8</v>
      </c>
      <c r="L839" s="29" t="s">
        <v>8</v>
      </c>
      <c r="M839" s="29" t="s">
        <v>8</v>
      </c>
      <c r="N839" s="29">
        <v>7</v>
      </c>
      <c r="O839" s="29">
        <v>10</v>
      </c>
      <c r="P839" s="29">
        <v>70</v>
      </c>
      <c r="Q839" s="29">
        <v>3</v>
      </c>
      <c r="R839" s="29">
        <v>0</v>
      </c>
      <c r="S839" s="29">
        <v>0</v>
      </c>
      <c r="T839" s="29" t="s">
        <v>19507</v>
      </c>
      <c r="U839" s="29">
        <v>6</v>
      </c>
      <c r="V839" s="29">
        <v>1</v>
      </c>
      <c r="W839" s="29">
        <v>6</v>
      </c>
      <c r="X839" s="29">
        <v>3</v>
      </c>
      <c r="Y839" s="29">
        <v>0</v>
      </c>
      <c r="Z839" s="29">
        <v>0</v>
      </c>
      <c r="AA839" s="29" t="s">
        <v>19507</v>
      </c>
      <c r="AB839" s="29">
        <v>0</v>
      </c>
      <c r="AC839" s="29" t="s">
        <v>8</v>
      </c>
      <c r="AD839" s="29" t="s">
        <v>8</v>
      </c>
      <c r="AE839" s="29" t="s">
        <v>8</v>
      </c>
      <c r="AF839" s="29" t="s">
        <v>8</v>
      </c>
      <c r="AG839" s="29" t="s">
        <v>8</v>
      </c>
      <c r="AH839" s="29" t="s">
        <v>8</v>
      </c>
      <c r="AI839" s="29" t="s">
        <v>8</v>
      </c>
      <c r="AJ839" s="29" t="s">
        <v>8</v>
      </c>
      <c r="AK839" s="29">
        <v>0</v>
      </c>
      <c r="AL839" s="29" t="s">
        <v>2000</v>
      </c>
      <c r="AM839" s="29" t="s">
        <v>17009</v>
      </c>
      <c r="AN839" s="29" t="s">
        <v>17010</v>
      </c>
      <c r="AO839" s="29" t="s">
        <v>17011</v>
      </c>
      <c r="AP839" s="29" t="s">
        <v>17012</v>
      </c>
    </row>
    <row r="840" spans="1:42" s="29" customFormat="1" x14ac:dyDescent="0.25">
      <c r="A840" s="29" t="s">
        <v>17013</v>
      </c>
      <c r="B840" s="29">
        <v>310410941179965</v>
      </c>
      <c r="C840" s="29">
        <v>8.9014103279411708E+19</v>
      </c>
      <c r="D840" s="29">
        <v>353118083625148</v>
      </c>
      <c r="E840" s="29">
        <v>6</v>
      </c>
      <c r="F840" s="29">
        <v>1877</v>
      </c>
      <c r="G840" s="29">
        <v>1877</v>
      </c>
      <c r="H840" s="29" t="s">
        <v>17014</v>
      </c>
      <c r="I840" s="29" t="s">
        <v>17015</v>
      </c>
      <c r="J840" s="29" t="s">
        <v>17016</v>
      </c>
      <c r="K840" s="29" t="s">
        <v>8</v>
      </c>
      <c r="L840" s="29" t="s">
        <v>8</v>
      </c>
      <c r="M840" s="29" t="s">
        <v>8</v>
      </c>
      <c r="N840" s="29">
        <v>7</v>
      </c>
      <c r="O840" s="29">
        <v>10</v>
      </c>
      <c r="P840" s="29">
        <v>70</v>
      </c>
      <c r="Q840" s="29">
        <v>3</v>
      </c>
      <c r="R840" s="29">
        <v>35</v>
      </c>
      <c r="S840" s="29">
        <v>4</v>
      </c>
      <c r="T840" s="29" t="s">
        <v>19563</v>
      </c>
      <c r="U840" s="29">
        <v>6</v>
      </c>
      <c r="V840" s="29">
        <v>1</v>
      </c>
      <c r="W840" s="29">
        <v>6</v>
      </c>
      <c r="X840" s="29">
        <v>3</v>
      </c>
      <c r="Y840" s="29">
        <v>6</v>
      </c>
      <c r="Z840" s="29">
        <v>1</v>
      </c>
      <c r="AA840" s="29" t="s">
        <v>19519</v>
      </c>
      <c r="AB840" s="29">
        <v>0</v>
      </c>
      <c r="AC840" s="29" t="s">
        <v>8</v>
      </c>
      <c r="AD840" s="29" t="s">
        <v>8</v>
      </c>
      <c r="AE840" s="29" t="s">
        <v>8</v>
      </c>
      <c r="AF840" s="29" t="s">
        <v>8</v>
      </c>
      <c r="AG840" s="29" t="s">
        <v>8</v>
      </c>
      <c r="AH840" s="29" t="s">
        <v>8</v>
      </c>
      <c r="AI840" s="29" t="s">
        <v>8</v>
      </c>
      <c r="AJ840" s="29" t="s">
        <v>8</v>
      </c>
      <c r="AK840" s="29">
        <v>0</v>
      </c>
      <c r="AL840" s="29" t="s">
        <v>2009</v>
      </c>
      <c r="AM840" s="29" t="s">
        <v>17017</v>
      </c>
      <c r="AN840" s="29" t="s">
        <v>17018</v>
      </c>
      <c r="AO840" s="29" t="s">
        <v>17019</v>
      </c>
      <c r="AP840" s="29" t="s">
        <v>17020</v>
      </c>
    </row>
    <row r="841" spans="1:42" s="29" customFormat="1" x14ac:dyDescent="0.25">
      <c r="A841" s="29" t="s">
        <v>17021</v>
      </c>
      <c r="B841" s="29">
        <v>310410941179965</v>
      </c>
      <c r="C841" s="29">
        <v>8.9014103279411708E+19</v>
      </c>
      <c r="D841" s="29">
        <v>353118083625148</v>
      </c>
      <c r="E841" s="29">
        <v>6</v>
      </c>
      <c r="F841" s="29">
        <v>1878</v>
      </c>
      <c r="G841" s="29">
        <v>1878</v>
      </c>
      <c r="H841" s="29" t="s">
        <v>17022</v>
      </c>
      <c r="I841" s="29" t="s">
        <v>17023</v>
      </c>
      <c r="J841" s="29" t="s">
        <v>17024</v>
      </c>
      <c r="K841" s="29" t="s">
        <v>8</v>
      </c>
      <c r="L841" s="29" t="s">
        <v>8</v>
      </c>
      <c r="M841" s="29" t="s">
        <v>8</v>
      </c>
      <c r="N841" s="29">
        <v>7</v>
      </c>
      <c r="O841" s="29">
        <v>10</v>
      </c>
      <c r="P841" s="29">
        <v>70</v>
      </c>
      <c r="Q841" s="29">
        <v>3</v>
      </c>
      <c r="R841" s="29">
        <v>1</v>
      </c>
      <c r="S841" s="29">
        <v>0</v>
      </c>
      <c r="T841" s="29" t="s">
        <v>19161</v>
      </c>
      <c r="U841" s="29">
        <v>6</v>
      </c>
      <c r="V841" s="29">
        <v>1</v>
      </c>
      <c r="W841" s="29">
        <v>6</v>
      </c>
      <c r="X841" s="29">
        <v>3</v>
      </c>
      <c r="Y841" s="29">
        <v>0</v>
      </c>
      <c r="Z841" s="29">
        <v>0</v>
      </c>
      <c r="AA841" s="29" t="s">
        <v>19507</v>
      </c>
      <c r="AB841" s="29">
        <v>0</v>
      </c>
      <c r="AC841" s="29" t="s">
        <v>8</v>
      </c>
      <c r="AD841" s="29" t="s">
        <v>8</v>
      </c>
      <c r="AE841" s="29" t="s">
        <v>8</v>
      </c>
      <c r="AF841" s="29" t="s">
        <v>8</v>
      </c>
      <c r="AG841" s="29" t="s">
        <v>8</v>
      </c>
      <c r="AH841" s="29" t="s">
        <v>8</v>
      </c>
      <c r="AI841" s="29" t="s">
        <v>8</v>
      </c>
      <c r="AJ841" s="29" t="s">
        <v>8</v>
      </c>
      <c r="AK841" s="29">
        <v>0</v>
      </c>
      <c r="AL841" s="29" t="s">
        <v>2000</v>
      </c>
      <c r="AM841" s="29" t="s">
        <v>17025</v>
      </c>
      <c r="AN841" s="29" t="s">
        <v>17026</v>
      </c>
      <c r="AO841" s="29" t="s">
        <v>17027</v>
      </c>
      <c r="AP841" s="29" t="s">
        <v>17028</v>
      </c>
    </row>
    <row r="842" spans="1:42" s="29" customFormat="1" x14ac:dyDescent="0.25">
      <c r="A842" s="29" t="s">
        <v>17029</v>
      </c>
      <c r="B842" s="29">
        <v>310410941179965</v>
      </c>
      <c r="C842" s="29">
        <v>8.9014103279411708E+19</v>
      </c>
      <c r="D842" s="29">
        <v>353118083625148</v>
      </c>
      <c r="E842" s="29">
        <v>3</v>
      </c>
      <c r="F842" s="29">
        <v>1879</v>
      </c>
      <c r="G842" s="29">
        <v>1879</v>
      </c>
      <c r="H842" s="29" t="s">
        <v>17030</v>
      </c>
      <c r="I842" s="29" t="s">
        <v>17031</v>
      </c>
      <c r="J842" s="29" t="s">
        <v>17032</v>
      </c>
      <c r="K842" s="29" t="s">
        <v>8</v>
      </c>
      <c r="L842" s="29" t="s">
        <v>8</v>
      </c>
      <c r="M842" s="29" t="s">
        <v>8</v>
      </c>
      <c r="N842" s="29">
        <v>7</v>
      </c>
      <c r="O842" s="29">
        <v>100</v>
      </c>
      <c r="P842" s="29">
        <v>700</v>
      </c>
      <c r="Q842" s="29">
        <v>3</v>
      </c>
      <c r="R842" s="29">
        <v>0</v>
      </c>
      <c r="S842" s="29">
        <v>0</v>
      </c>
      <c r="T842" s="29" t="s">
        <v>19507</v>
      </c>
      <c r="U842" s="29">
        <v>7</v>
      </c>
      <c r="V842" s="29">
        <v>10</v>
      </c>
      <c r="W842" s="29">
        <v>70</v>
      </c>
      <c r="X842" s="29">
        <v>3</v>
      </c>
      <c r="Y842" s="29">
        <v>0</v>
      </c>
      <c r="Z842" s="29">
        <v>0</v>
      </c>
      <c r="AA842" s="29" t="s">
        <v>19507</v>
      </c>
      <c r="AB842" s="29">
        <v>0</v>
      </c>
      <c r="AC842" s="29" t="s">
        <v>8</v>
      </c>
      <c r="AD842" s="29" t="s">
        <v>8</v>
      </c>
      <c r="AE842" s="29" t="s">
        <v>8</v>
      </c>
      <c r="AF842" s="29" t="s">
        <v>8</v>
      </c>
      <c r="AG842" s="29" t="s">
        <v>8</v>
      </c>
      <c r="AH842" s="29" t="s">
        <v>8</v>
      </c>
      <c r="AI842" s="29" t="s">
        <v>8</v>
      </c>
      <c r="AJ842" s="29" t="s">
        <v>8</v>
      </c>
      <c r="AK842" s="29">
        <v>0</v>
      </c>
      <c r="AL842" s="29" t="s">
        <v>2000</v>
      </c>
      <c r="AM842" s="29" t="s">
        <v>17033</v>
      </c>
      <c r="AN842" s="29" t="s">
        <v>17034</v>
      </c>
      <c r="AO842" s="29" t="s">
        <v>17035</v>
      </c>
      <c r="AP842" s="29" t="s">
        <v>17036</v>
      </c>
    </row>
    <row r="843" spans="1:42" s="29" customFormat="1" x14ac:dyDescent="0.25">
      <c r="A843" s="29" t="s">
        <v>17037</v>
      </c>
      <c r="B843" s="29">
        <v>310410941179965</v>
      </c>
      <c r="C843" s="29">
        <v>8.9014103279411708E+19</v>
      </c>
      <c r="D843" s="29">
        <v>353118083625148</v>
      </c>
      <c r="E843" s="29">
        <v>3</v>
      </c>
      <c r="F843" s="29">
        <v>1880</v>
      </c>
      <c r="G843" s="29">
        <v>1880</v>
      </c>
      <c r="H843" s="29" t="s">
        <v>17038</v>
      </c>
      <c r="I843" s="29" t="s">
        <v>17039</v>
      </c>
      <c r="J843" s="29" t="s">
        <v>17040</v>
      </c>
      <c r="K843" s="29" t="s">
        <v>8</v>
      </c>
      <c r="L843" s="29" t="s">
        <v>8</v>
      </c>
      <c r="M843" s="29" t="s">
        <v>8</v>
      </c>
      <c r="N843" s="29">
        <v>7</v>
      </c>
      <c r="O843" s="29">
        <v>100</v>
      </c>
      <c r="P843" s="29">
        <v>700</v>
      </c>
      <c r="Q843" s="29">
        <v>1</v>
      </c>
      <c r="R843" s="29" t="s">
        <v>8</v>
      </c>
      <c r="S843" s="29" t="s">
        <v>8</v>
      </c>
      <c r="T843" s="29" t="s">
        <v>8</v>
      </c>
      <c r="U843" s="29">
        <v>7</v>
      </c>
      <c r="V843" s="29">
        <v>10</v>
      </c>
      <c r="W843" s="29">
        <v>70</v>
      </c>
      <c r="X843" s="29">
        <v>3</v>
      </c>
      <c r="Y843" s="29">
        <v>49</v>
      </c>
      <c r="Z843" s="29">
        <v>46</v>
      </c>
      <c r="AA843" s="29" t="s">
        <v>19587</v>
      </c>
      <c r="AB843" s="29">
        <v>0</v>
      </c>
      <c r="AC843" s="29" t="s">
        <v>8</v>
      </c>
      <c r="AD843" s="29" t="s">
        <v>8</v>
      </c>
      <c r="AE843" s="29" t="s">
        <v>8</v>
      </c>
      <c r="AF843" s="29" t="s">
        <v>8</v>
      </c>
      <c r="AG843" s="29" t="s">
        <v>8</v>
      </c>
      <c r="AH843" s="29" t="s">
        <v>8</v>
      </c>
      <c r="AI843" s="29" t="s">
        <v>8</v>
      </c>
      <c r="AJ843" s="29" t="s">
        <v>8</v>
      </c>
      <c r="AK843" s="29">
        <v>0</v>
      </c>
      <c r="AL843" s="29" t="s">
        <v>2000</v>
      </c>
      <c r="AM843" s="29" t="s">
        <v>17041</v>
      </c>
      <c r="AN843" s="29" t="s">
        <v>17042</v>
      </c>
      <c r="AO843" s="41" t="s">
        <v>17043</v>
      </c>
      <c r="AP843" s="29" t="s">
        <v>17044</v>
      </c>
    </row>
    <row r="844" spans="1:42" s="29" customFormat="1" x14ac:dyDescent="0.25">
      <c r="A844" s="29" t="s">
        <v>17045</v>
      </c>
      <c r="B844" s="29">
        <v>310410941179965</v>
      </c>
      <c r="C844" s="29">
        <v>8.9014103279411708E+19</v>
      </c>
      <c r="D844" s="29">
        <v>353118083625148</v>
      </c>
      <c r="E844" s="29">
        <v>3</v>
      </c>
      <c r="F844" s="29">
        <v>1881</v>
      </c>
      <c r="G844" s="29">
        <v>1881</v>
      </c>
      <c r="H844" s="29" t="s">
        <v>17046</v>
      </c>
      <c r="I844" s="29" t="s">
        <v>17047</v>
      </c>
      <c r="J844" s="29" t="s">
        <v>17048</v>
      </c>
      <c r="K844" s="29" t="s">
        <v>8</v>
      </c>
      <c r="L844" s="29" t="s">
        <v>8</v>
      </c>
      <c r="M844" s="29" t="s">
        <v>8</v>
      </c>
      <c r="N844" s="29">
        <v>7</v>
      </c>
      <c r="O844" s="29">
        <v>100</v>
      </c>
      <c r="P844" s="29">
        <v>700</v>
      </c>
      <c r="Q844" s="29">
        <v>3</v>
      </c>
      <c r="R844" s="29">
        <v>0</v>
      </c>
      <c r="S844" s="29">
        <v>0</v>
      </c>
      <c r="T844" s="29" t="s">
        <v>19507</v>
      </c>
      <c r="U844" s="29">
        <v>7</v>
      </c>
      <c r="V844" s="29">
        <v>10</v>
      </c>
      <c r="W844" s="29">
        <v>70</v>
      </c>
      <c r="X844" s="29">
        <v>3</v>
      </c>
      <c r="Y844" s="29">
        <v>0</v>
      </c>
      <c r="Z844" s="29">
        <v>0</v>
      </c>
      <c r="AA844" s="29" t="s">
        <v>19507</v>
      </c>
      <c r="AB844" s="29">
        <v>0</v>
      </c>
      <c r="AC844" s="29" t="s">
        <v>8</v>
      </c>
      <c r="AD844" s="29" t="s">
        <v>8</v>
      </c>
      <c r="AE844" s="29" t="s">
        <v>8</v>
      </c>
      <c r="AF844" s="29" t="s">
        <v>8</v>
      </c>
      <c r="AG844" s="29" t="s">
        <v>8</v>
      </c>
      <c r="AH844" s="29" t="s">
        <v>8</v>
      </c>
      <c r="AI844" s="29" t="s">
        <v>8</v>
      </c>
      <c r="AJ844" s="29" t="s">
        <v>8</v>
      </c>
      <c r="AK844" s="29">
        <v>0</v>
      </c>
      <c r="AL844" s="29" t="s">
        <v>2000</v>
      </c>
      <c r="AM844" s="29" t="s">
        <v>17049</v>
      </c>
      <c r="AN844" s="29" t="s">
        <v>17050</v>
      </c>
      <c r="AO844" s="29" t="s">
        <v>17051</v>
      </c>
      <c r="AP844" s="29" t="s">
        <v>17052</v>
      </c>
    </row>
    <row r="845" spans="1:42" s="29" customFormat="1" x14ac:dyDescent="0.25">
      <c r="A845" s="29" t="s">
        <v>17053</v>
      </c>
      <c r="B845" s="29">
        <v>310410941179965</v>
      </c>
      <c r="C845" s="29">
        <v>8.9014103279411708E+19</v>
      </c>
      <c r="D845" s="29">
        <v>353118083625148</v>
      </c>
      <c r="E845" s="29">
        <v>5</v>
      </c>
      <c r="F845" s="29">
        <v>1767</v>
      </c>
      <c r="G845" s="29">
        <v>1767</v>
      </c>
      <c r="H845" s="29" t="s">
        <v>17054</v>
      </c>
      <c r="I845" s="29" t="s">
        <v>17055</v>
      </c>
      <c r="J845" s="29" t="s">
        <v>17056</v>
      </c>
      <c r="K845" s="29" t="s">
        <v>8</v>
      </c>
      <c r="L845" s="29" t="s">
        <v>8</v>
      </c>
      <c r="M845" s="29" t="s">
        <v>8</v>
      </c>
      <c r="N845" s="29">
        <v>6</v>
      </c>
      <c r="O845" s="29">
        <v>1</v>
      </c>
      <c r="P845" s="29">
        <v>6</v>
      </c>
      <c r="Q845" s="29">
        <v>3</v>
      </c>
      <c r="R845" s="29">
        <v>49</v>
      </c>
      <c r="S845" s="29">
        <v>22</v>
      </c>
      <c r="T845" s="29" t="s">
        <v>19758</v>
      </c>
      <c r="U845" s="29">
        <v>5</v>
      </c>
      <c r="V845" s="29">
        <v>1</v>
      </c>
      <c r="W845" s="29">
        <v>5</v>
      </c>
      <c r="X845" s="29">
        <v>3</v>
      </c>
      <c r="Y845" s="29">
        <v>23</v>
      </c>
      <c r="Z845" s="29">
        <v>1</v>
      </c>
      <c r="AA845" s="29" t="s">
        <v>19849</v>
      </c>
      <c r="AB845" s="29">
        <v>1</v>
      </c>
      <c r="AC845" s="29">
        <v>4</v>
      </c>
      <c r="AD845" s="29">
        <v>1</v>
      </c>
      <c r="AE845" s="29">
        <v>4</v>
      </c>
      <c r="AF845" s="29">
        <v>3</v>
      </c>
      <c r="AG845" s="29">
        <v>10</v>
      </c>
      <c r="AH845" s="29">
        <v>1</v>
      </c>
      <c r="AI845" s="29" t="s">
        <v>19521</v>
      </c>
      <c r="AJ845" s="29" t="s">
        <v>8</v>
      </c>
      <c r="AK845" s="29">
        <v>0</v>
      </c>
      <c r="AL845" s="29" t="s">
        <v>2000</v>
      </c>
      <c r="AM845" s="29" t="s">
        <v>17057</v>
      </c>
      <c r="AN845" s="29" t="s">
        <v>17058</v>
      </c>
      <c r="AO845" s="29" t="s">
        <v>17059</v>
      </c>
      <c r="AP845" s="29" t="s">
        <v>17060</v>
      </c>
    </row>
    <row r="846" spans="1:42" s="29" customFormat="1" x14ac:dyDescent="0.25">
      <c r="A846" s="29" t="s">
        <v>17061</v>
      </c>
      <c r="B846" s="29">
        <v>310410941179965</v>
      </c>
      <c r="C846" s="29">
        <v>8.9014103279411708E+19</v>
      </c>
      <c r="D846" s="29">
        <v>353118083625148</v>
      </c>
      <c r="E846" s="29">
        <v>5</v>
      </c>
      <c r="F846" s="29">
        <v>1768</v>
      </c>
      <c r="G846" s="29">
        <v>1768</v>
      </c>
      <c r="H846" s="29" t="s">
        <v>17062</v>
      </c>
      <c r="I846" s="29" t="s">
        <v>17063</v>
      </c>
      <c r="J846" s="29" t="s">
        <v>17064</v>
      </c>
      <c r="K846" s="29" t="s">
        <v>8</v>
      </c>
      <c r="L846" s="29" t="s">
        <v>8</v>
      </c>
      <c r="M846" s="29" t="s">
        <v>8</v>
      </c>
      <c r="N846" s="29">
        <v>6</v>
      </c>
      <c r="O846" s="29">
        <v>1</v>
      </c>
      <c r="P846" s="29">
        <v>6</v>
      </c>
      <c r="Q846" s="29">
        <v>3</v>
      </c>
      <c r="R846" s="29">
        <v>49</v>
      </c>
      <c r="S846" s="29">
        <v>35</v>
      </c>
      <c r="T846" s="29" t="s">
        <v>19535</v>
      </c>
      <c r="U846" s="29">
        <v>5</v>
      </c>
      <c r="V846" s="29">
        <v>1</v>
      </c>
      <c r="W846" s="29">
        <v>5</v>
      </c>
      <c r="X846" s="29">
        <v>3</v>
      </c>
      <c r="Y846" s="29">
        <v>36</v>
      </c>
      <c r="Z846" s="29">
        <v>5</v>
      </c>
      <c r="AA846" s="29" t="s">
        <v>20045</v>
      </c>
      <c r="AB846" s="29">
        <v>1</v>
      </c>
      <c r="AC846" s="29">
        <v>4</v>
      </c>
      <c r="AD846" s="29">
        <v>1</v>
      </c>
      <c r="AE846" s="29">
        <v>4</v>
      </c>
      <c r="AF846" s="29">
        <v>3</v>
      </c>
      <c r="AG846" s="29">
        <v>14</v>
      </c>
      <c r="AH846" s="29">
        <v>1</v>
      </c>
      <c r="AI846" s="29" t="s">
        <v>19700</v>
      </c>
      <c r="AJ846" s="29" t="s">
        <v>8</v>
      </c>
      <c r="AK846" s="29">
        <v>0</v>
      </c>
      <c r="AL846" s="29" t="s">
        <v>2000</v>
      </c>
      <c r="AM846" s="29" t="s">
        <v>17065</v>
      </c>
      <c r="AN846" s="29" t="s">
        <v>17066</v>
      </c>
      <c r="AO846" s="29" t="s">
        <v>17067</v>
      </c>
      <c r="AP846" s="29" t="s">
        <v>17068</v>
      </c>
    </row>
    <row r="847" spans="1:42" s="29" customFormat="1" x14ac:dyDescent="0.25">
      <c r="A847" s="29" t="s">
        <v>17069</v>
      </c>
      <c r="B847" s="29">
        <v>310410941179965</v>
      </c>
      <c r="C847" s="29">
        <v>8.9014103279411708E+19</v>
      </c>
      <c r="D847" s="29">
        <v>353118083625148</v>
      </c>
      <c r="E847" s="29">
        <v>5</v>
      </c>
      <c r="F847" s="29">
        <v>1769</v>
      </c>
      <c r="G847" s="29">
        <v>1769</v>
      </c>
      <c r="H847" s="29" t="s">
        <v>17070</v>
      </c>
      <c r="I847" s="29" t="s">
        <v>17071</v>
      </c>
      <c r="J847" s="29" t="s">
        <v>17072</v>
      </c>
      <c r="K847" s="29" t="s">
        <v>8</v>
      </c>
      <c r="L847" s="29" t="s">
        <v>8</v>
      </c>
      <c r="M847" s="29" t="s">
        <v>8</v>
      </c>
      <c r="N847" s="29">
        <v>6</v>
      </c>
      <c r="O847" s="29">
        <v>1</v>
      </c>
      <c r="P847" s="29">
        <v>6</v>
      </c>
      <c r="Q847" s="29">
        <v>3</v>
      </c>
      <c r="R847" s="29">
        <v>32</v>
      </c>
      <c r="S847" s="29">
        <v>1</v>
      </c>
      <c r="T847" s="29" t="s">
        <v>19631</v>
      </c>
      <c r="U847" s="29">
        <v>5</v>
      </c>
      <c r="V847" s="29">
        <v>1</v>
      </c>
      <c r="W847" s="29">
        <v>5</v>
      </c>
      <c r="X847" s="29">
        <v>3</v>
      </c>
      <c r="Y847" s="29">
        <v>7</v>
      </c>
      <c r="Z847" s="29">
        <v>1</v>
      </c>
      <c r="AA847" s="29" t="s">
        <v>19573</v>
      </c>
      <c r="AB847" s="29">
        <v>1</v>
      </c>
      <c r="AC847" s="29">
        <v>4</v>
      </c>
      <c r="AD847" s="29">
        <v>1</v>
      </c>
      <c r="AE847" s="29">
        <v>4</v>
      </c>
      <c r="AF847" s="29">
        <v>3</v>
      </c>
      <c r="AG847" s="29">
        <v>0</v>
      </c>
      <c r="AH847" s="29">
        <v>0</v>
      </c>
      <c r="AI847" s="29" t="s">
        <v>19507</v>
      </c>
      <c r="AJ847" s="29" t="s">
        <v>8</v>
      </c>
      <c r="AK847" s="29">
        <v>0</v>
      </c>
      <c r="AL847" s="29" t="s">
        <v>2000</v>
      </c>
      <c r="AM847" s="29" t="s">
        <v>17073</v>
      </c>
      <c r="AN847" s="29" t="s">
        <v>17074</v>
      </c>
      <c r="AO847" s="41" t="s">
        <v>17075</v>
      </c>
      <c r="AP847" s="29" t="s">
        <v>17076</v>
      </c>
    </row>
    <row r="848" spans="1:42" s="29" customFormat="1" x14ac:dyDescent="0.25">
      <c r="A848" s="29" t="s">
        <v>17077</v>
      </c>
      <c r="B848" s="29">
        <v>310410941179965</v>
      </c>
      <c r="C848" s="29">
        <v>8.9014103279411708E+19</v>
      </c>
      <c r="D848" s="29">
        <v>353118083625148</v>
      </c>
      <c r="E848" s="29">
        <v>5</v>
      </c>
      <c r="F848" s="29">
        <v>1770</v>
      </c>
      <c r="G848" s="29">
        <v>1770</v>
      </c>
      <c r="H848" s="29" t="s">
        <v>17078</v>
      </c>
      <c r="I848" s="29" t="s">
        <v>17079</v>
      </c>
      <c r="J848" s="29" t="s">
        <v>17080</v>
      </c>
      <c r="K848" s="29" t="s">
        <v>8</v>
      </c>
      <c r="L848" s="29" t="s">
        <v>8</v>
      </c>
      <c r="M848" s="29" t="s">
        <v>8</v>
      </c>
      <c r="N848" s="29">
        <v>6</v>
      </c>
      <c r="O848" s="29">
        <v>1</v>
      </c>
      <c r="P848" s="29">
        <v>6</v>
      </c>
      <c r="Q848" s="29">
        <v>3</v>
      </c>
      <c r="R848" s="29">
        <v>38</v>
      </c>
      <c r="S848" s="29">
        <v>6</v>
      </c>
      <c r="T848" s="29" t="s">
        <v>20046</v>
      </c>
      <c r="U848" s="29">
        <v>5</v>
      </c>
      <c r="V848" s="29">
        <v>1</v>
      </c>
      <c r="W848" s="29">
        <v>5</v>
      </c>
      <c r="X848" s="29">
        <v>3</v>
      </c>
      <c r="Y848" s="29">
        <v>2</v>
      </c>
      <c r="Z848" s="29">
        <v>0</v>
      </c>
      <c r="AA848" s="29" t="s">
        <v>19527</v>
      </c>
      <c r="AB848" s="29">
        <v>1</v>
      </c>
      <c r="AC848" s="29">
        <v>4</v>
      </c>
      <c r="AD848" s="29">
        <v>1</v>
      </c>
      <c r="AE848" s="29">
        <v>4</v>
      </c>
      <c r="AF848" s="29">
        <v>3</v>
      </c>
      <c r="AG848" s="29">
        <v>0</v>
      </c>
      <c r="AH848" s="29">
        <v>0</v>
      </c>
      <c r="AI848" s="29" t="s">
        <v>19507</v>
      </c>
      <c r="AJ848" s="29" t="s">
        <v>8</v>
      </c>
      <c r="AK848" s="29">
        <v>0</v>
      </c>
      <c r="AL848" s="29" t="s">
        <v>2000</v>
      </c>
      <c r="AM848" s="29" t="s">
        <v>17081</v>
      </c>
      <c r="AN848" s="29" t="s">
        <v>17082</v>
      </c>
      <c r="AO848" s="29" t="s">
        <v>17083</v>
      </c>
      <c r="AP848" s="29" t="s">
        <v>17084</v>
      </c>
    </row>
    <row r="849" spans="1:42" s="29" customFormat="1" x14ac:dyDescent="0.25">
      <c r="A849" s="29" t="s">
        <v>17085</v>
      </c>
      <c r="B849" s="29">
        <v>310410941179965</v>
      </c>
      <c r="C849" s="29">
        <v>8.9014103279411708E+19</v>
      </c>
      <c r="D849" s="29">
        <v>353118083625148</v>
      </c>
      <c r="E849" s="29">
        <v>5</v>
      </c>
      <c r="F849" s="29">
        <v>1771</v>
      </c>
      <c r="G849" s="29">
        <v>1771</v>
      </c>
      <c r="H849" s="29" t="s">
        <v>17086</v>
      </c>
      <c r="I849" s="29" t="s">
        <v>17087</v>
      </c>
      <c r="J849" s="29" t="s">
        <v>17088</v>
      </c>
      <c r="K849" s="29" t="s">
        <v>8</v>
      </c>
      <c r="L849" s="29" t="s">
        <v>8</v>
      </c>
      <c r="M849" s="29" t="s">
        <v>8</v>
      </c>
      <c r="N849" s="29">
        <v>6</v>
      </c>
      <c r="O849" s="29">
        <v>1</v>
      </c>
      <c r="P849" s="29">
        <v>6</v>
      </c>
      <c r="Q849" s="29">
        <v>3</v>
      </c>
      <c r="R849" s="29">
        <v>49</v>
      </c>
      <c r="S849" s="29">
        <v>25</v>
      </c>
      <c r="T849" s="29" t="s">
        <v>19669</v>
      </c>
      <c r="U849" s="29">
        <v>5</v>
      </c>
      <c r="V849" s="29">
        <v>1</v>
      </c>
      <c r="W849" s="29">
        <v>5</v>
      </c>
      <c r="X849" s="29">
        <v>3</v>
      </c>
      <c r="Y849" s="29">
        <v>26</v>
      </c>
      <c r="Z849" s="29">
        <v>3</v>
      </c>
      <c r="AA849" s="29" t="s">
        <v>19869</v>
      </c>
      <c r="AB849" s="29">
        <v>1</v>
      </c>
      <c r="AC849" s="29">
        <v>4</v>
      </c>
      <c r="AD849" s="29">
        <v>1</v>
      </c>
      <c r="AE849" s="29">
        <v>4</v>
      </c>
      <c r="AF849" s="29">
        <v>3</v>
      </c>
      <c r="AG849" s="29">
        <v>1</v>
      </c>
      <c r="AH849" s="29">
        <v>0</v>
      </c>
      <c r="AI849" s="29" t="s">
        <v>19161</v>
      </c>
      <c r="AJ849" s="29" t="s">
        <v>8</v>
      </c>
      <c r="AK849" s="29">
        <v>0</v>
      </c>
      <c r="AL849" s="29" t="s">
        <v>2000</v>
      </c>
      <c r="AM849" s="29" t="s">
        <v>17089</v>
      </c>
      <c r="AN849" s="29" t="s">
        <v>17090</v>
      </c>
      <c r="AO849" s="29" t="s">
        <v>17091</v>
      </c>
      <c r="AP849" s="29" t="s">
        <v>17092</v>
      </c>
    </row>
    <row r="850" spans="1:42" s="29" customFormat="1" x14ac:dyDescent="0.25">
      <c r="A850" s="29" t="s">
        <v>17093</v>
      </c>
      <c r="B850" s="29">
        <v>310410941179965</v>
      </c>
      <c r="C850" s="29">
        <v>8.9014103279411708E+19</v>
      </c>
      <c r="D850" s="29">
        <v>353118083625148</v>
      </c>
      <c r="E850" s="29">
        <v>5</v>
      </c>
      <c r="F850" s="29">
        <v>1772</v>
      </c>
      <c r="G850" s="29">
        <v>1772</v>
      </c>
      <c r="H850" s="29" t="s">
        <v>17094</v>
      </c>
      <c r="I850" s="29" t="s">
        <v>17095</v>
      </c>
      <c r="J850" s="29" t="s">
        <v>17096</v>
      </c>
      <c r="K850" s="29" t="s">
        <v>8</v>
      </c>
      <c r="L850" s="29" t="s">
        <v>8</v>
      </c>
      <c r="M850" s="29" t="s">
        <v>8</v>
      </c>
      <c r="N850" s="29">
        <v>6</v>
      </c>
      <c r="O850" s="29">
        <v>1</v>
      </c>
      <c r="P850" s="29">
        <v>6</v>
      </c>
      <c r="Q850" s="29">
        <v>1</v>
      </c>
      <c r="R850" s="29" t="s">
        <v>8</v>
      </c>
      <c r="S850" s="29" t="s">
        <v>8</v>
      </c>
      <c r="T850" s="29" t="s">
        <v>8</v>
      </c>
      <c r="U850" s="29">
        <v>5</v>
      </c>
      <c r="V850" s="29">
        <v>1</v>
      </c>
      <c r="W850" s="29">
        <v>5</v>
      </c>
      <c r="X850" s="29">
        <v>3</v>
      </c>
      <c r="Y850" s="29">
        <v>45</v>
      </c>
      <c r="Z850" s="29">
        <v>11</v>
      </c>
      <c r="AA850" s="29" t="s">
        <v>19636</v>
      </c>
      <c r="AB850" s="29">
        <v>1</v>
      </c>
      <c r="AC850" s="29">
        <v>4</v>
      </c>
      <c r="AD850" s="29">
        <v>1</v>
      </c>
      <c r="AE850" s="29">
        <v>4</v>
      </c>
      <c r="AF850" s="29">
        <v>3</v>
      </c>
      <c r="AG850" s="29">
        <v>14</v>
      </c>
      <c r="AH850" s="29">
        <v>1</v>
      </c>
      <c r="AI850" s="29" t="s">
        <v>19700</v>
      </c>
      <c r="AJ850" s="29" t="s">
        <v>8</v>
      </c>
      <c r="AK850" s="29">
        <v>0</v>
      </c>
      <c r="AL850" s="29" t="s">
        <v>3222</v>
      </c>
      <c r="AM850" s="29" t="s">
        <v>17097</v>
      </c>
      <c r="AN850" s="29" t="s">
        <v>17098</v>
      </c>
      <c r="AO850" s="29" t="s">
        <v>17099</v>
      </c>
      <c r="AP850" s="29" t="s">
        <v>17100</v>
      </c>
    </row>
    <row r="851" spans="1:42" s="29" customFormat="1" x14ac:dyDescent="0.25">
      <c r="A851" s="29" t="s">
        <v>17101</v>
      </c>
      <c r="B851" s="29">
        <v>310410941179965</v>
      </c>
      <c r="C851" s="29">
        <v>8.9014103279411708E+19</v>
      </c>
      <c r="D851" s="29">
        <v>353118083625148</v>
      </c>
      <c r="E851" s="29">
        <v>5</v>
      </c>
      <c r="F851" s="29">
        <v>1773</v>
      </c>
      <c r="G851" s="29">
        <v>1773</v>
      </c>
      <c r="H851" s="29" t="s">
        <v>17102</v>
      </c>
      <c r="I851" s="29" t="s">
        <v>17103</v>
      </c>
      <c r="J851" s="29" t="s">
        <v>17104</v>
      </c>
      <c r="K851" s="29" t="s">
        <v>8</v>
      </c>
      <c r="L851" s="29" t="s">
        <v>8</v>
      </c>
      <c r="M851" s="29" t="s">
        <v>8</v>
      </c>
      <c r="N851" s="29">
        <v>6</v>
      </c>
      <c r="O851" s="29">
        <v>1</v>
      </c>
      <c r="P851" s="29">
        <v>6</v>
      </c>
      <c r="Q851" s="29">
        <v>3</v>
      </c>
      <c r="R851" s="29">
        <v>45</v>
      </c>
      <c r="S851" s="29">
        <v>10</v>
      </c>
      <c r="T851" s="29" t="s">
        <v>19533</v>
      </c>
      <c r="U851" s="29">
        <v>5</v>
      </c>
      <c r="V851" s="29">
        <v>1</v>
      </c>
      <c r="W851" s="29">
        <v>5</v>
      </c>
      <c r="X851" s="29">
        <v>3</v>
      </c>
      <c r="Y851" s="29">
        <v>10</v>
      </c>
      <c r="Z851" s="29">
        <v>1</v>
      </c>
      <c r="AA851" s="29" t="s">
        <v>19521</v>
      </c>
      <c r="AB851" s="29">
        <v>1</v>
      </c>
      <c r="AC851" s="29">
        <v>4</v>
      </c>
      <c r="AD851" s="29">
        <v>1</v>
      </c>
      <c r="AE851" s="29">
        <v>4</v>
      </c>
      <c r="AF851" s="29">
        <v>3</v>
      </c>
      <c r="AG851" s="29">
        <v>1</v>
      </c>
      <c r="AH851" s="29">
        <v>0</v>
      </c>
      <c r="AI851" s="29" t="s">
        <v>19161</v>
      </c>
      <c r="AJ851" s="29" t="s">
        <v>8</v>
      </c>
      <c r="AK851" s="29">
        <v>0</v>
      </c>
      <c r="AL851" s="29" t="s">
        <v>2000</v>
      </c>
      <c r="AM851" s="29" t="s">
        <v>17105</v>
      </c>
      <c r="AN851" s="29" t="s">
        <v>17106</v>
      </c>
      <c r="AO851" s="29" t="s">
        <v>17107</v>
      </c>
      <c r="AP851" s="29" t="s">
        <v>17108</v>
      </c>
    </row>
    <row r="852" spans="1:42" s="29" customFormat="1" x14ac:dyDescent="0.25">
      <c r="A852" s="29" t="s">
        <v>17109</v>
      </c>
      <c r="B852" s="29">
        <v>310410941179965</v>
      </c>
      <c r="C852" s="29">
        <v>8.9014103279411708E+19</v>
      </c>
      <c r="D852" s="29">
        <v>353118083625148</v>
      </c>
      <c r="E852" s="29">
        <v>5</v>
      </c>
      <c r="F852" s="29">
        <v>1774</v>
      </c>
      <c r="G852" s="29">
        <v>1774</v>
      </c>
      <c r="H852" s="29" t="s">
        <v>17110</v>
      </c>
      <c r="I852" s="29" t="s">
        <v>17111</v>
      </c>
      <c r="J852" s="29" t="s">
        <v>17112</v>
      </c>
      <c r="K852" s="29" t="s">
        <v>8</v>
      </c>
      <c r="L852" s="29" t="s">
        <v>8</v>
      </c>
      <c r="M852" s="29" t="s">
        <v>8</v>
      </c>
      <c r="N852" s="29">
        <v>6</v>
      </c>
      <c r="O852" s="29">
        <v>1</v>
      </c>
      <c r="P852" s="29">
        <v>6</v>
      </c>
      <c r="Q852" s="29">
        <v>3</v>
      </c>
      <c r="R852" s="29">
        <v>49</v>
      </c>
      <c r="S852" s="29">
        <v>41</v>
      </c>
      <c r="T852" s="29" t="s">
        <v>19602</v>
      </c>
      <c r="U852" s="29">
        <v>5</v>
      </c>
      <c r="V852" s="29">
        <v>1</v>
      </c>
      <c r="W852" s="29">
        <v>5</v>
      </c>
      <c r="X852" s="29">
        <v>3</v>
      </c>
      <c r="Y852" s="29">
        <v>44</v>
      </c>
      <c r="Z852" s="29">
        <v>7</v>
      </c>
      <c r="AA852" s="29" t="s">
        <v>20047</v>
      </c>
      <c r="AB852" s="29">
        <v>1</v>
      </c>
      <c r="AC852" s="29">
        <v>4</v>
      </c>
      <c r="AD852" s="29">
        <v>1</v>
      </c>
      <c r="AE852" s="29">
        <v>4</v>
      </c>
      <c r="AF852" s="29">
        <v>3</v>
      </c>
      <c r="AG852" s="29">
        <v>9</v>
      </c>
      <c r="AH852" s="29">
        <v>0</v>
      </c>
      <c r="AI852" s="29" t="s">
        <v>19558</v>
      </c>
      <c r="AJ852" s="29" t="s">
        <v>8</v>
      </c>
      <c r="AK852" s="29">
        <v>0</v>
      </c>
      <c r="AL852" s="29" t="s">
        <v>2000</v>
      </c>
      <c r="AM852" s="29" t="s">
        <v>17113</v>
      </c>
      <c r="AN852" s="29" t="s">
        <v>17114</v>
      </c>
      <c r="AO852" s="29" t="s">
        <v>17115</v>
      </c>
      <c r="AP852" s="29" t="s">
        <v>17116</v>
      </c>
    </row>
    <row r="853" spans="1:42" s="29" customFormat="1" x14ac:dyDescent="0.25">
      <c r="A853" s="29" t="s">
        <v>17117</v>
      </c>
      <c r="B853" s="29">
        <v>310410941179965</v>
      </c>
      <c r="C853" s="29">
        <v>8.9014103279411708E+19</v>
      </c>
      <c r="D853" s="29">
        <v>353118083625148</v>
      </c>
      <c r="E853" s="29">
        <v>5</v>
      </c>
      <c r="F853" s="29">
        <v>1775</v>
      </c>
      <c r="G853" s="29">
        <v>1775</v>
      </c>
      <c r="H853" s="29" t="s">
        <v>17118</v>
      </c>
      <c r="I853" s="29" t="s">
        <v>17119</v>
      </c>
      <c r="J853" s="29" t="s">
        <v>17120</v>
      </c>
      <c r="K853" s="29" t="s">
        <v>8</v>
      </c>
      <c r="L853" s="29" t="s">
        <v>8</v>
      </c>
      <c r="M853" s="29" t="s">
        <v>8</v>
      </c>
      <c r="N853" s="29">
        <v>6</v>
      </c>
      <c r="O853" s="29">
        <v>1</v>
      </c>
      <c r="P853" s="29">
        <v>6</v>
      </c>
      <c r="Q853" s="29">
        <v>3</v>
      </c>
      <c r="R853" s="29">
        <v>49</v>
      </c>
      <c r="S853" s="29">
        <v>44</v>
      </c>
      <c r="T853" s="29" t="s">
        <v>19538</v>
      </c>
      <c r="U853" s="29">
        <v>5</v>
      </c>
      <c r="V853" s="29">
        <v>1</v>
      </c>
      <c r="W853" s="29">
        <v>5</v>
      </c>
      <c r="X853" s="29">
        <v>3</v>
      </c>
      <c r="Y853" s="29">
        <v>45</v>
      </c>
      <c r="Z853" s="29">
        <v>12</v>
      </c>
      <c r="AA853" s="29" t="s">
        <v>20048</v>
      </c>
      <c r="AB853" s="29">
        <v>1</v>
      </c>
      <c r="AC853" s="29">
        <v>4</v>
      </c>
      <c r="AD853" s="29">
        <v>1</v>
      </c>
      <c r="AE853" s="29">
        <v>4</v>
      </c>
      <c r="AF853" s="29">
        <v>3</v>
      </c>
      <c r="AG853" s="29">
        <v>18</v>
      </c>
      <c r="AH853" s="29">
        <v>1</v>
      </c>
      <c r="AI853" s="29" t="s">
        <v>19794</v>
      </c>
      <c r="AJ853" s="29" t="s">
        <v>8</v>
      </c>
      <c r="AK853" s="29">
        <v>0</v>
      </c>
      <c r="AL853" s="29" t="s">
        <v>2000</v>
      </c>
      <c r="AM853" s="29" t="s">
        <v>17121</v>
      </c>
      <c r="AN853" s="29" t="s">
        <v>17122</v>
      </c>
      <c r="AO853" s="29" t="s">
        <v>17123</v>
      </c>
      <c r="AP853" s="29" t="s">
        <v>17124</v>
      </c>
    </row>
    <row r="854" spans="1:42" s="29" customFormat="1" x14ac:dyDescent="0.25">
      <c r="A854" s="29" t="s">
        <v>17125</v>
      </c>
      <c r="B854" s="29">
        <v>310410941179965</v>
      </c>
      <c r="C854" s="29">
        <v>8.9014103279411708E+19</v>
      </c>
      <c r="D854" s="29">
        <v>353118083625148</v>
      </c>
      <c r="E854" s="29">
        <v>5</v>
      </c>
      <c r="F854" s="29">
        <v>1776</v>
      </c>
      <c r="G854" s="29">
        <v>1776</v>
      </c>
      <c r="H854" s="29" t="s">
        <v>17126</v>
      </c>
      <c r="I854" s="29" t="s">
        <v>17127</v>
      </c>
      <c r="J854" s="29" t="s">
        <v>17128</v>
      </c>
      <c r="K854" s="29" t="s">
        <v>8</v>
      </c>
      <c r="L854" s="29" t="s">
        <v>8</v>
      </c>
      <c r="M854" s="29" t="s">
        <v>8</v>
      </c>
      <c r="N854" s="29">
        <v>6</v>
      </c>
      <c r="O854" s="29">
        <v>1</v>
      </c>
      <c r="P854" s="29">
        <v>6</v>
      </c>
      <c r="Q854" s="29">
        <v>3</v>
      </c>
      <c r="R854" s="29">
        <v>45</v>
      </c>
      <c r="S854" s="29">
        <v>8</v>
      </c>
      <c r="T854" s="29" t="s">
        <v>20049</v>
      </c>
      <c r="U854" s="29">
        <v>5</v>
      </c>
      <c r="V854" s="29">
        <v>1</v>
      </c>
      <c r="W854" s="29">
        <v>5</v>
      </c>
      <c r="X854" s="29">
        <v>3</v>
      </c>
      <c r="Y854" s="29">
        <v>18</v>
      </c>
      <c r="Z854" s="29">
        <v>2</v>
      </c>
      <c r="AA854" s="29" t="s">
        <v>19760</v>
      </c>
      <c r="AB854" s="29">
        <v>1</v>
      </c>
      <c r="AC854" s="29">
        <v>4</v>
      </c>
      <c r="AD854" s="29">
        <v>1</v>
      </c>
      <c r="AE854" s="29">
        <v>4</v>
      </c>
      <c r="AF854" s="29">
        <v>3</v>
      </c>
      <c r="AG854" s="29">
        <v>1</v>
      </c>
      <c r="AH854" s="29">
        <v>0</v>
      </c>
      <c r="AI854" s="29" t="s">
        <v>19161</v>
      </c>
      <c r="AJ854" s="29" t="s">
        <v>8</v>
      </c>
      <c r="AK854" s="29">
        <v>0</v>
      </c>
      <c r="AL854" s="29" t="s">
        <v>2000</v>
      </c>
      <c r="AM854" s="29" t="s">
        <v>17129</v>
      </c>
      <c r="AN854" s="29" t="s">
        <v>17130</v>
      </c>
      <c r="AO854" s="29" t="s">
        <v>17131</v>
      </c>
      <c r="AP854" s="29" t="s">
        <v>17132</v>
      </c>
    </row>
    <row r="855" spans="1:42" s="29" customFormat="1" x14ac:dyDescent="0.25">
      <c r="A855" s="29" t="s">
        <v>17133</v>
      </c>
      <c r="B855" s="29">
        <v>310410941179965</v>
      </c>
      <c r="C855" s="29">
        <v>8.9014103279411708E+19</v>
      </c>
      <c r="D855" s="29">
        <v>353118083625148</v>
      </c>
      <c r="E855" s="29">
        <v>5</v>
      </c>
      <c r="F855" s="29">
        <v>1777</v>
      </c>
      <c r="G855" s="29">
        <v>1777</v>
      </c>
      <c r="H855" s="29" t="s">
        <v>17134</v>
      </c>
      <c r="I855" s="29" t="s">
        <v>17135</v>
      </c>
      <c r="J855" s="29" t="s">
        <v>17136</v>
      </c>
      <c r="K855" s="29" t="s">
        <v>8</v>
      </c>
      <c r="L855" s="29" t="s">
        <v>8</v>
      </c>
      <c r="M855" s="29" t="s">
        <v>8</v>
      </c>
      <c r="N855" s="29">
        <v>6</v>
      </c>
      <c r="O855" s="29">
        <v>1</v>
      </c>
      <c r="P855" s="29">
        <v>6</v>
      </c>
      <c r="Q855" s="29">
        <v>3</v>
      </c>
      <c r="R855" s="29">
        <v>48</v>
      </c>
      <c r="S855" s="29">
        <v>18</v>
      </c>
      <c r="T855" s="29" t="s">
        <v>19744</v>
      </c>
      <c r="U855" s="29">
        <v>5</v>
      </c>
      <c r="V855" s="29">
        <v>1</v>
      </c>
      <c r="W855" s="29">
        <v>5</v>
      </c>
      <c r="X855" s="29">
        <v>3</v>
      </c>
      <c r="Y855" s="29">
        <v>19</v>
      </c>
      <c r="Z855" s="29">
        <v>1</v>
      </c>
      <c r="AA855" s="29" t="s">
        <v>19798</v>
      </c>
      <c r="AB855" s="29">
        <v>1</v>
      </c>
      <c r="AC855" s="29">
        <v>4</v>
      </c>
      <c r="AD855" s="29">
        <v>1</v>
      </c>
      <c r="AE855" s="29">
        <v>4</v>
      </c>
      <c r="AF855" s="29">
        <v>3</v>
      </c>
      <c r="AG855" s="29">
        <v>3</v>
      </c>
      <c r="AH855" s="29">
        <v>0</v>
      </c>
      <c r="AI855" s="29" t="s">
        <v>19529</v>
      </c>
      <c r="AJ855" s="29" t="s">
        <v>8</v>
      </c>
      <c r="AK855" s="29">
        <v>0</v>
      </c>
      <c r="AL855" s="29" t="s">
        <v>2000</v>
      </c>
      <c r="AM855" s="29" t="s">
        <v>17137</v>
      </c>
      <c r="AN855" s="29" t="s">
        <v>17138</v>
      </c>
      <c r="AO855" s="29" t="s">
        <v>17139</v>
      </c>
      <c r="AP855" s="29" t="s">
        <v>17140</v>
      </c>
    </row>
    <row r="856" spans="1:42" s="29" customFormat="1" x14ac:dyDescent="0.25">
      <c r="A856" s="29" t="s">
        <v>17141</v>
      </c>
      <c r="B856" s="29">
        <v>310410941179965</v>
      </c>
      <c r="C856" s="29">
        <v>8.9014103279411708E+19</v>
      </c>
      <c r="D856" s="29">
        <v>353118083625148</v>
      </c>
      <c r="E856" s="29">
        <v>5</v>
      </c>
      <c r="F856" s="29">
        <v>1778</v>
      </c>
      <c r="G856" s="29">
        <v>1778</v>
      </c>
      <c r="H856" s="29" t="s">
        <v>17142</v>
      </c>
      <c r="I856" s="29" t="s">
        <v>17143</v>
      </c>
      <c r="J856" s="29" t="s">
        <v>17144</v>
      </c>
      <c r="K856" s="29" t="s">
        <v>8</v>
      </c>
      <c r="L856" s="29" t="s">
        <v>8</v>
      </c>
      <c r="M856" s="29" t="s">
        <v>8</v>
      </c>
      <c r="N856" s="29">
        <v>6</v>
      </c>
      <c r="O856" s="29">
        <v>1</v>
      </c>
      <c r="P856" s="29">
        <v>6</v>
      </c>
      <c r="Q856" s="29">
        <v>3</v>
      </c>
      <c r="R856" s="29">
        <v>12</v>
      </c>
      <c r="S856" s="29">
        <v>1</v>
      </c>
      <c r="T856" s="29" t="s">
        <v>19546</v>
      </c>
      <c r="U856" s="29">
        <v>5</v>
      </c>
      <c r="V856" s="29">
        <v>1</v>
      </c>
      <c r="W856" s="29">
        <v>5</v>
      </c>
      <c r="X856" s="29">
        <v>3</v>
      </c>
      <c r="Y856" s="29">
        <v>0</v>
      </c>
      <c r="Z856" s="29">
        <v>0</v>
      </c>
      <c r="AA856" s="29" t="s">
        <v>19507</v>
      </c>
      <c r="AB856" s="29">
        <v>1</v>
      </c>
      <c r="AC856" s="29">
        <v>4</v>
      </c>
      <c r="AD856" s="29">
        <v>1</v>
      </c>
      <c r="AE856" s="29">
        <v>4</v>
      </c>
      <c r="AF856" s="29">
        <v>3</v>
      </c>
      <c r="AG856" s="29">
        <v>0</v>
      </c>
      <c r="AH856" s="29">
        <v>0</v>
      </c>
      <c r="AI856" s="29" t="s">
        <v>19507</v>
      </c>
      <c r="AJ856" s="29" t="s">
        <v>8</v>
      </c>
      <c r="AK856" s="29">
        <v>0</v>
      </c>
      <c r="AL856" s="29" t="s">
        <v>2000</v>
      </c>
      <c r="AM856" s="29" t="s">
        <v>17145</v>
      </c>
      <c r="AN856" s="29" t="s">
        <v>17146</v>
      </c>
      <c r="AO856" s="29" t="s">
        <v>17147</v>
      </c>
      <c r="AP856" s="29" t="s">
        <v>17148</v>
      </c>
    </row>
    <row r="857" spans="1:42" s="29" customFormat="1" x14ac:dyDescent="0.25">
      <c r="A857" s="29" t="s">
        <v>17149</v>
      </c>
      <c r="B857" s="29">
        <v>310410941179965</v>
      </c>
      <c r="C857" s="29">
        <v>8.9014103279411708E+19</v>
      </c>
      <c r="D857" s="29">
        <v>353118083625148</v>
      </c>
      <c r="E857" s="29">
        <v>5</v>
      </c>
      <c r="F857" s="29">
        <v>1779</v>
      </c>
      <c r="G857" s="29">
        <v>1779</v>
      </c>
      <c r="H857" s="29" t="s">
        <v>17150</v>
      </c>
      <c r="I857" s="29" t="s">
        <v>17151</v>
      </c>
      <c r="J857" s="29" t="s">
        <v>17152</v>
      </c>
      <c r="K857" s="29" t="s">
        <v>8</v>
      </c>
      <c r="L857" s="29" t="s">
        <v>8</v>
      </c>
      <c r="M857" s="29" t="s">
        <v>8</v>
      </c>
      <c r="N857" s="29">
        <v>6</v>
      </c>
      <c r="O857" s="29">
        <v>1</v>
      </c>
      <c r="P857" s="29">
        <v>6</v>
      </c>
      <c r="Q857" s="29">
        <v>3</v>
      </c>
      <c r="R857" s="29">
        <v>49</v>
      </c>
      <c r="S857" s="29">
        <v>46</v>
      </c>
      <c r="T857" s="29" t="s">
        <v>19587</v>
      </c>
      <c r="U857" s="29">
        <v>5</v>
      </c>
      <c r="V857" s="29">
        <v>1</v>
      </c>
      <c r="W857" s="29">
        <v>5</v>
      </c>
      <c r="X857" s="29">
        <v>3</v>
      </c>
      <c r="Y857" s="29">
        <v>48</v>
      </c>
      <c r="Z857" s="29">
        <v>16</v>
      </c>
      <c r="AA857" s="29" t="s">
        <v>19588</v>
      </c>
      <c r="AB857" s="29">
        <v>1</v>
      </c>
      <c r="AC857" s="29">
        <v>4</v>
      </c>
      <c r="AD857" s="29">
        <v>1</v>
      </c>
      <c r="AE857" s="29">
        <v>4</v>
      </c>
      <c r="AF857" s="29">
        <v>3</v>
      </c>
      <c r="AG857" s="29">
        <v>19</v>
      </c>
      <c r="AH857" s="29">
        <v>1</v>
      </c>
      <c r="AI857" s="29" t="s">
        <v>19798</v>
      </c>
      <c r="AJ857" s="29" t="s">
        <v>8</v>
      </c>
      <c r="AK857" s="29">
        <v>0</v>
      </c>
      <c r="AL857" s="29" t="s">
        <v>2000</v>
      </c>
      <c r="AM857" s="29" t="s">
        <v>17153</v>
      </c>
      <c r="AN857" s="29" t="s">
        <v>17154</v>
      </c>
      <c r="AO857" s="29" t="s">
        <v>17155</v>
      </c>
      <c r="AP857" s="29" t="s">
        <v>17156</v>
      </c>
    </row>
    <row r="858" spans="1:42" s="29" customFormat="1" x14ac:dyDescent="0.25">
      <c r="A858" s="29" t="s">
        <v>17157</v>
      </c>
      <c r="B858" s="29">
        <v>310410941179965</v>
      </c>
      <c r="C858" s="29">
        <v>8.9014103279411708E+19</v>
      </c>
      <c r="D858" s="29">
        <v>353118083625148</v>
      </c>
      <c r="E858" s="29">
        <v>5</v>
      </c>
      <c r="F858" s="29">
        <v>1780</v>
      </c>
      <c r="G858" s="29">
        <v>1780</v>
      </c>
      <c r="H858" s="29" t="s">
        <v>17158</v>
      </c>
      <c r="I858" s="29" t="s">
        <v>17159</v>
      </c>
      <c r="J858" s="29" t="s">
        <v>17160</v>
      </c>
      <c r="K858" s="29" t="s">
        <v>8</v>
      </c>
      <c r="L858" s="29" t="s">
        <v>8</v>
      </c>
      <c r="M858" s="29" t="s">
        <v>8</v>
      </c>
      <c r="N858" s="29">
        <v>6</v>
      </c>
      <c r="O858" s="29">
        <v>1</v>
      </c>
      <c r="P858" s="29">
        <v>6</v>
      </c>
      <c r="Q858" s="29">
        <v>1</v>
      </c>
      <c r="R858" s="29" t="s">
        <v>8</v>
      </c>
      <c r="S858" s="29" t="s">
        <v>8</v>
      </c>
      <c r="T858" s="29" t="s">
        <v>8</v>
      </c>
      <c r="U858" s="29">
        <v>5</v>
      </c>
      <c r="V858" s="29">
        <v>1</v>
      </c>
      <c r="W858" s="29">
        <v>5</v>
      </c>
      <c r="X858" s="29">
        <v>3</v>
      </c>
      <c r="Y858" s="29">
        <v>49</v>
      </c>
      <c r="Z858" s="29">
        <v>18</v>
      </c>
      <c r="AA858" s="29" t="s">
        <v>19719</v>
      </c>
      <c r="AB858" s="29">
        <v>1</v>
      </c>
      <c r="AC858" s="29">
        <v>4</v>
      </c>
      <c r="AD858" s="29">
        <v>1</v>
      </c>
      <c r="AE858" s="29">
        <v>4</v>
      </c>
      <c r="AF858" s="29">
        <v>3</v>
      </c>
      <c r="AG858" s="29">
        <v>27</v>
      </c>
      <c r="AH858" s="29">
        <v>2</v>
      </c>
      <c r="AI858" s="29" t="s">
        <v>20050</v>
      </c>
      <c r="AJ858" s="29" t="s">
        <v>8</v>
      </c>
      <c r="AK858" s="29">
        <v>0</v>
      </c>
      <c r="AL858" s="29" t="s">
        <v>2000</v>
      </c>
      <c r="AM858" s="29" t="s">
        <v>17161</v>
      </c>
      <c r="AN858" s="29" t="s">
        <v>17162</v>
      </c>
      <c r="AO858" s="29" t="s">
        <v>17163</v>
      </c>
      <c r="AP858" s="29" t="s">
        <v>17164</v>
      </c>
    </row>
    <row r="859" spans="1:42" s="29" customFormat="1" x14ac:dyDescent="0.25">
      <c r="A859" s="29" t="s">
        <v>17165</v>
      </c>
      <c r="B859" s="29">
        <v>310410941179965</v>
      </c>
      <c r="C859" s="29">
        <v>8.9014103279411708E+19</v>
      </c>
      <c r="D859" s="29">
        <v>353118083625148</v>
      </c>
      <c r="E859" s="29">
        <v>5</v>
      </c>
      <c r="F859" s="29">
        <v>1781</v>
      </c>
      <c r="G859" s="29">
        <v>1781</v>
      </c>
      <c r="H859" s="29" t="s">
        <v>17166</v>
      </c>
      <c r="I859" s="29" t="s">
        <v>17167</v>
      </c>
      <c r="J859" s="29" t="s">
        <v>17168</v>
      </c>
      <c r="K859" s="29" t="s">
        <v>8</v>
      </c>
      <c r="L859" s="29" t="s">
        <v>8</v>
      </c>
      <c r="M859" s="29" t="s">
        <v>8</v>
      </c>
      <c r="N859" s="29">
        <v>6</v>
      </c>
      <c r="O859" s="29">
        <v>1</v>
      </c>
      <c r="P859" s="29">
        <v>6</v>
      </c>
      <c r="Q859" s="29">
        <v>3</v>
      </c>
      <c r="R859" s="29">
        <v>30</v>
      </c>
      <c r="S859" s="29">
        <v>6</v>
      </c>
      <c r="T859" s="29" t="s">
        <v>19807</v>
      </c>
      <c r="U859" s="29">
        <v>5</v>
      </c>
      <c r="V859" s="29">
        <v>1</v>
      </c>
      <c r="W859" s="29">
        <v>5</v>
      </c>
      <c r="X859" s="29">
        <v>3</v>
      </c>
      <c r="Y859" s="29">
        <v>5</v>
      </c>
      <c r="Z859" s="29">
        <v>1</v>
      </c>
      <c r="AA859" s="29" t="s">
        <v>19515</v>
      </c>
      <c r="AB859" s="29">
        <v>1</v>
      </c>
      <c r="AC859" s="29">
        <v>4</v>
      </c>
      <c r="AD859" s="29">
        <v>1</v>
      </c>
      <c r="AE859" s="29">
        <v>4</v>
      </c>
      <c r="AF859" s="29">
        <v>3</v>
      </c>
      <c r="AG859" s="29">
        <v>0</v>
      </c>
      <c r="AH859" s="29">
        <v>0</v>
      </c>
      <c r="AI859" s="29" t="s">
        <v>19507</v>
      </c>
      <c r="AJ859" s="29" t="s">
        <v>8</v>
      </c>
      <c r="AK859" s="29">
        <v>0</v>
      </c>
      <c r="AL859" s="29" t="s">
        <v>2000</v>
      </c>
      <c r="AM859" s="29" t="s">
        <v>17169</v>
      </c>
      <c r="AN859" s="29" t="s">
        <v>17170</v>
      </c>
      <c r="AO859" s="29" t="s">
        <v>17171</v>
      </c>
      <c r="AP859" s="29" t="s">
        <v>17172</v>
      </c>
    </row>
    <row r="860" spans="1:42" s="29" customFormat="1" x14ac:dyDescent="0.25">
      <c r="A860" s="29" t="s">
        <v>17173</v>
      </c>
      <c r="B860" s="29">
        <v>310410941179965</v>
      </c>
      <c r="C860" s="29">
        <v>8.9014103279411708E+19</v>
      </c>
      <c r="D860" s="29">
        <v>353118083625148</v>
      </c>
      <c r="E860" s="29">
        <v>5</v>
      </c>
      <c r="F860" s="29">
        <v>1782</v>
      </c>
      <c r="G860" s="29">
        <v>1782</v>
      </c>
      <c r="H860" s="29" t="s">
        <v>17174</v>
      </c>
      <c r="I860" s="29" t="s">
        <v>17175</v>
      </c>
      <c r="J860" s="29" t="s">
        <v>17176</v>
      </c>
      <c r="K860" s="29" t="s">
        <v>8</v>
      </c>
      <c r="L860" s="29" t="s">
        <v>8</v>
      </c>
      <c r="M860" s="29" t="s">
        <v>8</v>
      </c>
      <c r="N860" s="29">
        <v>6</v>
      </c>
      <c r="O860" s="29">
        <v>1</v>
      </c>
      <c r="P860" s="29">
        <v>6</v>
      </c>
      <c r="Q860" s="29">
        <v>3</v>
      </c>
      <c r="R860" s="29">
        <v>33</v>
      </c>
      <c r="S860" s="29">
        <v>5</v>
      </c>
      <c r="T860" s="29" t="s">
        <v>19604</v>
      </c>
      <c r="U860" s="29">
        <v>5</v>
      </c>
      <c r="V860" s="29">
        <v>1</v>
      </c>
      <c r="W860" s="29">
        <v>5</v>
      </c>
      <c r="X860" s="29">
        <v>3</v>
      </c>
      <c r="Y860" s="29">
        <v>5</v>
      </c>
      <c r="Z860" s="29">
        <v>1</v>
      </c>
      <c r="AA860" s="29" t="s">
        <v>19515</v>
      </c>
      <c r="AB860" s="29">
        <v>1</v>
      </c>
      <c r="AC860" s="29">
        <v>4</v>
      </c>
      <c r="AD860" s="29">
        <v>1</v>
      </c>
      <c r="AE860" s="29">
        <v>4</v>
      </c>
      <c r="AF860" s="29">
        <v>3</v>
      </c>
      <c r="AG860" s="29">
        <v>0</v>
      </c>
      <c r="AH860" s="29">
        <v>0</v>
      </c>
      <c r="AI860" s="29" t="s">
        <v>19507</v>
      </c>
      <c r="AJ860" s="29" t="s">
        <v>8</v>
      </c>
      <c r="AK860" s="29">
        <v>0</v>
      </c>
      <c r="AL860" s="29" t="s">
        <v>2000</v>
      </c>
      <c r="AM860" s="29" t="s">
        <v>17177</v>
      </c>
      <c r="AN860" s="29" t="s">
        <v>17178</v>
      </c>
      <c r="AO860" s="29" t="s">
        <v>17179</v>
      </c>
      <c r="AP860" s="29" t="s">
        <v>17180</v>
      </c>
    </row>
    <row r="861" spans="1:42" s="29" customFormat="1" x14ac:dyDescent="0.25">
      <c r="A861" s="29" t="s">
        <v>17181</v>
      </c>
      <c r="B861" s="29">
        <v>310410941179965</v>
      </c>
      <c r="C861" s="29">
        <v>8.9014103279411708E+19</v>
      </c>
      <c r="D861" s="29">
        <v>353118083625148</v>
      </c>
      <c r="E861" s="29">
        <v>5</v>
      </c>
      <c r="F861" s="29">
        <v>1783</v>
      </c>
      <c r="G861" s="29">
        <v>1783</v>
      </c>
      <c r="H861" s="29" t="s">
        <v>17182</v>
      </c>
      <c r="I861" s="29" t="s">
        <v>17183</v>
      </c>
      <c r="J861" s="29" t="s">
        <v>17184</v>
      </c>
      <c r="K861" s="29" t="s">
        <v>8</v>
      </c>
      <c r="L861" s="29" t="s">
        <v>8</v>
      </c>
      <c r="M861" s="29" t="s">
        <v>8</v>
      </c>
      <c r="N861" s="29">
        <v>6</v>
      </c>
      <c r="O861" s="29">
        <v>1</v>
      </c>
      <c r="P861" s="29">
        <v>6</v>
      </c>
      <c r="Q861" s="29">
        <v>1</v>
      </c>
      <c r="R861" s="29" t="s">
        <v>8</v>
      </c>
      <c r="S861" s="29" t="s">
        <v>8</v>
      </c>
      <c r="T861" s="29" t="s">
        <v>8</v>
      </c>
      <c r="U861" s="29">
        <v>5</v>
      </c>
      <c r="V861" s="29">
        <v>1</v>
      </c>
      <c r="W861" s="29">
        <v>5</v>
      </c>
      <c r="X861" s="29">
        <v>3</v>
      </c>
      <c r="Y861" s="29">
        <v>49</v>
      </c>
      <c r="Z861" s="29">
        <v>24</v>
      </c>
      <c r="AA861" s="29" t="s">
        <v>19528</v>
      </c>
      <c r="AB861" s="29">
        <v>1</v>
      </c>
      <c r="AC861" s="29">
        <v>4</v>
      </c>
      <c r="AD861" s="29">
        <v>1</v>
      </c>
      <c r="AE861" s="29">
        <v>4</v>
      </c>
      <c r="AF861" s="29">
        <v>3</v>
      </c>
      <c r="AG861" s="29">
        <v>18</v>
      </c>
      <c r="AH861" s="29">
        <v>1</v>
      </c>
      <c r="AI861" s="29" t="s">
        <v>19794</v>
      </c>
      <c r="AJ861" s="29" t="s">
        <v>8</v>
      </c>
      <c r="AK861" s="29">
        <v>0</v>
      </c>
      <c r="AL861" s="29" t="s">
        <v>2000</v>
      </c>
      <c r="AM861" s="29" t="s">
        <v>17185</v>
      </c>
      <c r="AN861" s="29" t="s">
        <v>17186</v>
      </c>
      <c r="AO861" s="29" t="s">
        <v>17187</v>
      </c>
      <c r="AP861" s="29" t="s">
        <v>17188</v>
      </c>
    </row>
    <row r="862" spans="1:42" s="29" customFormat="1" x14ac:dyDescent="0.25">
      <c r="A862" s="29" t="s">
        <v>17189</v>
      </c>
      <c r="B862" s="29">
        <v>310410941179965</v>
      </c>
      <c r="C862" s="29">
        <v>8.9014103279411708E+19</v>
      </c>
      <c r="D862" s="29">
        <v>353118083625148</v>
      </c>
      <c r="E862" s="29">
        <v>5</v>
      </c>
      <c r="F862" s="29">
        <v>1784</v>
      </c>
      <c r="G862" s="29">
        <v>1784</v>
      </c>
      <c r="H862" s="29" t="s">
        <v>17190</v>
      </c>
      <c r="I862" s="29" t="s">
        <v>17191</v>
      </c>
      <c r="J862" s="29" t="s">
        <v>17192</v>
      </c>
      <c r="K862" s="29" t="s">
        <v>8</v>
      </c>
      <c r="L862" s="29" t="s">
        <v>8</v>
      </c>
      <c r="M862" s="29" t="s">
        <v>8</v>
      </c>
      <c r="N862" s="29">
        <v>6</v>
      </c>
      <c r="O862" s="29">
        <v>1</v>
      </c>
      <c r="P862" s="29">
        <v>6</v>
      </c>
      <c r="Q862" s="29">
        <v>3</v>
      </c>
      <c r="R862" s="29">
        <v>48</v>
      </c>
      <c r="S862" s="29">
        <v>8</v>
      </c>
      <c r="T862" s="29" t="s">
        <v>19947</v>
      </c>
      <c r="U862" s="29">
        <v>5</v>
      </c>
      <c r="V862" s="29">
        <v>1</v>
      </c>
      <c r="W862" s="29">
        <v>5</v>
      </c>
      <c r="X862" s="29">
        <v>3</v>
      </c>
      <c r="Y862" s="29">
        <v>21</v>
      </c>
      <c r="Z862" s="29">
        <v>1</v>
      </c>
      <c r="AA862" s="29" t="s">
        <v>20036</v>
      </c>
      <c r="AB862" s="29">
        <v>1</v>
      </c>
      <c r="AC862" s="29">
        <v>4</v>
      </c>
      <c r="AD862" s="29">
        <v>1</v>
      </c>
      <c r="AE862" s="29">
        <v>4</v>
      </c>
      <c r="AF862" s="29">
        <v>3</v>
      </c>
      <c r="AG862" s="29">
        <v>0</v>
      </c>
      <c r="AH862" s="29">
        <v>0</v>
      </c>
      <c r="AI862" s="29" t="s">
        <v>19507</v>
      </c>
      <c r="AJ862" s="29" t="s">
        <v>8</v>
      </c>
      <c r="AK862" s="29">
        <v>0</v>
      </c>
      <c r="AL862" s="29" t="s">
        <v>2000</v>
      </c>
      <c r="AM862" s="29" t="s">
        <v>17193</v>
      </c>
      <c r="AN862" s="29" t="s">
        <v>17194</v>
      </c>
      <c r="AO862" s="29" t="s">
        <v>17195</v>
      </c>
      <c r="AP862" s="29" t="s">
        <v>17196</v>
      </c>
    </row>
    <row r="863" spans="1:42" s="29" customFormat="1" x14ac:dyDescent="0.25">
      <c r="A863" s="29" t="s">
        <v>17197</v>
      </c>
      <c r="B863" s="29">
        <v>310410941179965</v>
      </c>
      <c r="C863" s="29">
        <v>8.9014103279411708E+19</v>
      </c>
      <c r="D863" s="29">
        <v>353118083625148</v>
      </c>
      <c r="E863" s="29">
        <v>5</v>
      </c>
      <c r="F863" s="29">
        <v>1785</v>
      </c>
      <c r="G863" s="29">
        <v>1785</v>
      </c>
      <c r="H863" s="29" t="s">
        <v>17198</v>
      </c>
      <c r="I863" s="29" t="s">
        <v>17199</v>
      </c>
      <c r="J863" s="29" t="s">
        <v>17200</v>
      </c>
      <c r="K863" s="29" t="s">
        <v>8</v>
      </c>
      <c r="L863" s="29" t="s">
        <v>8</v>
      </c>
      <c r="M863" s="29" t="s">
        <v>8</v>
      </c>
      <c r="N863" s="29">
        <v>6</v>
      </c>
      <c r="O863" s="29">
        <v>1</v>
      </c>
      <c r="P863" s="29">
        <v>6</v>
      </c>
      <c r="Q863" s="29">
        <v>3</v>
      </c>
      <c r="R863" s="29">
        <v>6</v>
      </c>
      <c r="S863" s="29">
        <v>1</v>
      </c>
      <c r="T863" s="29" t="s">
        <v>19519</v>
      </c>
      <c r="U863" s="29">
        <v>5</v>
      </c>
      <c r="V863" s="29">
        <v>1</v>
      </c>
      <c r="W863" s="29">
        <v>5</v>
      </c>
      <c r="X863" s="29">
        <v>3</v>
      </c>
      <c r="Y863" s="29">
        <v>0</v>
      </c>
      <c r="Z863" s="29">
        <v>0</v>
      </c>
      <c r="AA863" s="29" t="s">
        <v>19507</v>
      </c>
      <c r="AB863" s="29">
        <v>1</v>
      </c>
      <c r="AC863" s="29">
        <v>4</v>
      </c>
      <c r="AD863" s="29">
        <v>1</v>
      </c>
      <c r="AE863" s="29">
        <v>4</v>
      </c>
      <c r="AF863" s="29">
        <v>3</v>
      </c>
      <c r="AG863" s="29">
        <v>0</v>
      </c>
      <c r="AH863" s="29">
        <v>0</v>
      </c>
      <c r="AI863" s="29" t="s">
        <v>19507</v>
      </c>
      <c r="AJ863" s="29" t="s">
        <v>8</v>
      </c>
      <c r="AK863" s="29">
        <v>0</v>
      </c>
      <c r="AL863" s="29" t="s">
        <v>2000</v>
      </c>
      <c r="AM863" s="29" t="s">
        <v>17201</v>
      </c>
      <c r="AN863" s="29" t="s">
        <v>17202</v>
      </c>
      <c r="AO863" s="29" t="s">
        <v>17203</v>
      </c>
      <c r="AP863" s="29" t="s">
        <v>17204</v>
      </c>
    </row>
    <row r="864" spans="1:42" s="29" customFormat="1" x14ac:dyDescent="0.25">
      <c r="A864" s="29" t="s">
        <v>17205</v>
      </c>
      <c r="B864" s="29">
        <v>310410941179965</v>
      </c>
      <c r="C864" s="29">
        <v>8.9014103279411708E+19</v>
      </c>
      <c r="D864" s="29">
        <v>353118083625148</v>
      </c>
      <c r="E864" s="29">
        <v>5</v>
      </c>
      <c r="F864" s="29">
        <v>1786</v>
      </c>
      <c r="G864" s="29">
        <v>1786</v>
      </c>
      <c r="H864" s="29" t="s">
        <v>17206</v>
      </c>
      <c r="I864" s="29" t="s">
        <v>17207</v>
      </c>
      <c r="J864" s="29" t="s">
        <v>17208</v>
      </c>
      <c r="K864" s="29" t="s">
        <v>8</v>
      </c>
      <c r="L864" s="29" t="s">
        <v>8</v>
      </c>
      <c r="M864" s="29" t="s">
        <v>8</v>
      </c>
      <c r="N864" s="29">
        <v>6</v>
      </c>
      <c r="O864" s="29">
        <v>1</v>
      </c>
      <c r="P864" s="29">
        <v>6</v>
      </c>
      <c r="Q864" s="29">
        <v>1</v>
      </c>
      <c r="R864" s="29" t="s">
        <v>8</v>
      </c>
      <c r="S864" s="29" t="s">
        <v>8</v>
      </c>
      <c r="T864" s="29" t="s">
        <v>8</v>
      </c>
      <c r="U864" s="29">
        <v>5</v>
      </c>
      <c r="V864" s="29">
        <v>1</v>
      </c>
      <c r="W864" s="29">
        <v>5</v>
      </c>
      <c r="X864" s="29">
        <v>3</v>
      </c>
      <c r="Y864" s="29">
        <v>49</v>
      </c>
      <c r="Z864" s="29">
        <v>46</v>
      </c>
      <c r="AA864" s="29" t="s">
        <v>19587</v>
      </c>
      <c r="AB864" s="29">
        <v>1</v>
      </c>
      <c r="AC864" s="29">
        <v>4</v>
      </c>
      <c r="AD864" s="29">
        <v>1</v>
      </c>
      <c r="AE864" s="29">
        <v>4</v>
      </c>
      <c r="AF864" s="29">
        <v>3</v>
      </c>
      <c r="AG864" s="29">
        <v>45</v>
      </c>
      <c r="AH864" s="29">
        <v>36</v>
      </c>
      <c r="AI864" s="29" t="s">
        <v>20051</v>
      </c>
      <c r="AJ864" s="29" t="s">
        <v>8</v>
      </c>
      <c r="AK864" s="29">
        <v>0</v>
      </c>
      <c r="AL864" s="29" t="s">
        <v>2000</v>
      </c>
      <c r="AM864" s="29" t="s">
        <v>17209</v>
      </c>
      <c r="AN864" s="29" t="s">
        <v>17210</v>
      </c>
      <c r="AO864" s="29" t="s">
        <v>17211</v>
      </c>
      <c r="AP864" s="29" t="s">
        <v>17212</v>
      </c>
    </row>
    <row r="865" spans="1:42" s="29" customFormat="1" x14ac:dyDescent="0.25">
      <c r="A865" s="29" t="s">
        <v>17213</v>
      </c>
      <c r="B865" s="29">
        <v>310410941179965</v>
      </c>
      <c r="C865" s="29">
        <v>8.9014103279411708E+19</v>
      </c>
      <c r="D865" s="29">
        <v>353118083625148</v>
      </c>
      <c r="E865" s="29">
        <v>5</v>
      </c>
      <c r="F865" s="29">
        <v>1787</v>
      </c>
      <c r="G865" s="29">
        <v>1787</v>
      </c>
      <c r="H865" s="29" t="s">
        <v>17214</v>
      </c>
      <c r="I865" s="29" t="s">
        <v>17215</v>
      </c>
      <c r="J865" s="29" t="s">
        <v>17216</v>
      </c>
      <c r="K865" s="29" t="s">
        <v>8</v>
      </c>
      <c r="L865" s="29" t="s">
        <v>8</v>
      </c>
      <c r="M865" s="29" t="s">
        <v>8</v>
      </c>
      <c r="N865" s="29">
        <v>6</v>
      </c>
      <c r="O865" s="29">
        <v>1</v>
      </c>
      <c r="P865" s="29">
        <v>6</v>
      </c>
      <c r="Q865" s="29">
        <v>3</v>
      </c>
      <c r="R865" s="29">
        <v>48</v>
      </c>
      <c r="S865" s="29">
        <v>7</v>
      </c>
      <c r="T865" s="29" t="s">
        <v>19785</v>
      </c>
      <c r="U865" s="29">
        <v>5</v>
      </c>
      <c r="V865" s="29">
        <v>1</v>
      </c>
      <c r="W865" s="29">
        <v>5</v>
      </c>
      <c r="X865" s="29">
        <v>3</v>
      </c>
      <c r="Y865" s="29">
        <v>9</v>
      </c>
      <c r="Z865" s="29">
        <v>0</v>
      </c>
      <c r="AA865" s="29" t="s">
        <v>19558</v>
      </c>
      <c r="AB865" s="29">
        <v>1</v>
      </c>
      <c r="AC865" s="29">
        <v>4</v>
      </c>
      <c r="AD865" s="29">
        <v>1</v>
      </c>
      <c r="AE865" s="29">
        <v>4</v>
      </c>
      <c r="AF865" s="29">
        <v>3</v>
      </c>
      <c r="AG865" s="29">
        <v>0</v>
      </c>
      <c r="AH865" s="29">
        <v>0</v>
      </c>
      <c r="AI865" s="29" t="s">
        <v>19507</v>
      </c>
      <c r="AJ865" s="29" t="s">
        <v>8</v>
      </c>
      <c r="AK865" s="29">
        <v>0</v>
      </c>
      <c r="AL865" s="29" t="s">
        <v>2000</v>
      </c>
      <c r="AM865" s="29" t="s">
        <v>17217</v>
      </c>
      <c r="AN865" s="29" t="s">
        <v>17218</v>
      </c>
      <c r="AO865" s="29" t="s">
        <v>17219</v>
      </c>
      <c r="AP865" s="29" t="s">
        <v>17220</v>
      </c>
    </row>
    <row r="866" spans="1:42" s="29" customFormat="1" x14ac:dyDescent="0.25">
      <c r="A866" s="29" t="s">
        <v>17221</v>
      </c>
      <c r="B866" s="29">
        <v>310410941179965</v>
      </c>
      <c r="C866" s="29">
        <v>8.9014103279411708E+19</v>
      </c>
      <c r="D866" s="29">
        <v>353118083625148</v>
      </c>
      <c r="E866" s="29">
        <v>5</v>
      </c>
      <c r="F866" s="29">
        <v>1788</v>
      </c>
      <c r="G866" s="29">
        <v>1788</v>
      </c>
      <c r="H866" s="29" t="s">
        <v>17222</v>
      </c>
      <c r="I866" s="29" t="s">
        <v>17223</v>
      </c>
      <c r="J866" s="29" t="s">
        <v>17176</v>
      </c>
      <c r="K866" s="29" t="s">
        <v>8</v>
      </c>
      <c r="L866" s="29" t="s">
        <v>8</v>
      </c>
      <c r="M866" s="29" t="s">
        <v>8</v>
      </c>
      <c r="N866" s="29">
        <v>6</v>
      </c>
      <c r="O866" s="29">
        <v>1</v>
      </c>
      <c r="P866" s="29">
        <v>6</v>
      </c>
      <c r="Q866" s="29">
        <v>3</v>
      </c>
      <c r="R866" s="29">
        <v>46</v>
      </c>
      <c r="S866" s="29">
        <v>7</v>
      </c>
      <c r="T866" s="29" t="s">
        <v>19976</v>
      </c>
      <c r="U866" s="29">
        <v>5</v>
      </c>
      <c r="V866" s="29">
        <v>1</v>
      </c>
      <c r="W866" s="29">
        <v>5</v>
      </c>
      <c r="X866" s="29">
        <v>3</v>
      </c>
      <c r="Y866" s="29">
        <v>11</v>
      </c>
      <c r="Z866" s="29">
        <v>1</v>
      </c>
      <c r="AA866" s="29" t="s">
        <v>19876</v>
      </c>
      <c r="AB866" s="29">
        <v>1</v>
      </c>
      <c r="AC866" s="29">
        <v>4</v>
      </c>
      <c r="AD866" s="29">
        <v>1</v>
      </c>
      <c r="AE866" s="29">
        <v>4</v>
      </c>
      <c r="AF866" s="29">
        <v>3</v>
      </c>
      <c r="AG866" s="29">
        <v>0</v>
      </c>
      <c r="AH866" s="29">
        <v>0</v>
      </c>
      <c r="AI866" s="29" t="s">
        <v>19507</v>
      </c>
      <c r="AJ866" s="29" t="s">
        <v>8</v>
      </c>
      <c r="AK866" s="29">
        <v>0</v>
      </c>
      <c r="AL866" s="29" t="s">
        <v>2000</v>
      </c>
      <c r="AM866" s="29" t="s">
        <v>17224</v>
      </c>
      <c r="AN866" s="29" t="s">
        <v>17225</v>
      </c>
      <c r="AO866" s="29" t="s">
        <v>17226</v>
      </c>
      <c r="AP866" s="29" t="s">
        <v>17227</v>
      </c>
    </row>
    <row r="867" spans="1:42" s="29" customFormat="1" x14ac:dyDescent="0.25">
      <c r="A867" s="29" t="s">
        <v>17228</v>
      </c>
      <c r="B867" s="29">
        <v>310410941179965</v>
      </c>
      <c r="C867" s="29">
        <v>8.9014103279411708E+19</v>
      </c>
      <c r="D867" s="29">
        <v>353118083625148</v>
      </c>
      <c r="E867" s="29">
        <v>5</v>
      </c>
      <c r="F867" s="29">
        <v>1789</v>
      </c>
      <c r="G867" s="29">
        <v>1789</v>
      </c>
      <c r="H867" s="29" t="s">
        <v>17229</v>
      </c>
      <c r="I867" s="29" t="s">
        <v>17230</v>
      </c>
      <c r="J867" s="29" t="s">
        <v>17231</v>
      </c>
      <c r="K867" s="29" t="s">
        <v>8</v>
      </c>
      <c r="L867" s="29" t="s">
        <v>8</v>
      </c>
      <c r="M867" s="29" t="s">
        <v>8</v>
      </c>
      <c r="N867" s="29">
        <v>6</v>
      </c>
      <c r="O867" s="29">
        <v>1</v>
      </c>
      <c r="P867" s="29">
        <v>6</v>
      </c>
      <c r="Q867" s="29">
        <v>3</v>
      </c>
      <c r="R867" s="29">
        <v>49</v>
      </c>
      <c r="S867" s="29">
        <v>20</v>
      </c>
      <c r="T867" s="29" t="s">
        <v>19759</v>
      </c>
      <c r="U867" s="29">
        <v>5</v>
      </c>
      <c r="V867" s="29">
        <v>1</v>
      </c>
      <c r="W867" s="29">
        <v>5</v>
      </c>
      <c r="X867" s="29">
        <v>3</v>
      </c>
      <c r="Y867" s="29">
        <v>20</v>
      </c>
      <c r="Z867" s="29">
        <v>2</v>
      </c>
      <c r="AA867" s="29" t="s">
        <v>19704</v>
      </c>
      <c r="AB867" s="29">
        <v>1</v>
      </c>
      <c r="AC867" s="29">
        <v>4</v>
      </c>
      <c r="AD867" s="29">
        <v>1</v>
      </c>
      <c r="AE867" s="29">
        <v>4</v>
      </c>
      <c r="AF867" s="29">
        <v>3</v>
      </c>
      <c r="AG867" s="29">
        <v>3</v>
      </c>
      <c r="AH867" s="29">
        <v>0</v>
      </c>
      <c r="AI867" s="29" t="s">
        <v>19529</v>
      </c>
      <c r="AJ867" s="29" t="s">
        <v>8</v>
      </c>
      <c r="AK867" s="29">
        <v>0</v>
      </c>
      <c r="AL867" s="29" t="s">
        <v>2000</v>
      </c>
      <c r="AM867" s="29" t="s">
        <v>17232</v>
      </c>
      <c r="AN867" s="29" t="s">
        <v>17233</v>
      </c>
      <c r="AO867" s="29" t="s">
        <v>17234</v>
      </c>
      <c r="AP867" s="29" t="s">
        <v>17235</v>
      </c>
    </row>
    <row r="868" spans="1:42" s="29" customFormat="1" x14ac:dyDescent="0.25">
      <c r="A868" s="29" t="s">
        <v>17236</v>
      </c>
      <c r="B868" s="29">
        <v>310410941179965</v>
      </c>
      <c r="C868" s="29">
        <v>8.9014103279411708E+19</v>
      </c>
      <c r="D868" s="29">
        <v>353118083625148</v>
      </c>
      <c r="E868" s="29">
        <v>5</v>
      </c>
      <c r="F868" s="29">
        <v>1790</v>
      </c>
      <c r="G868" s="29">
        <v>1790</v>
      </c>
      <c r="H868" s="29" t="s">
        <v>17237</v>
      </c>
      <c r="I868" s="29" t="s">
        <v>17238</v>
      </c>
      <c r="J868" s="29" t="s">
        <v>17239</v>
      </c>
      <c r="K868" s="29" t="s">
        <v>8</v>
      </c>
      <c r="L868" s="29" t="s">
        <v>8</v>
      </c>
      <c r="M868" s="29" t="s">
        <v>8</v>
      </c>
      <c r="N868" s="29">
        <v>6</v>
      </c>
      <c r="O868" s="29">
        <v>1</v>
      </c>
      <c r="P868" s="29">
        <v>6</v>
      </c>
      <c r="Q868" s="29">
        <v>1</v>
      </c>
      <c r="R868" s="29" t="s">
        <v>8</v>
      </c>
      <c r="S868" s="29" t="s">
        <v>8</v>
      </c>
      <c r="T868" s="29" t="s">
        <v>8</v>
      </c>
      <c r="U868" s="29">
        <v>5</v>
      </c>
      <c r="V868" s="29">
        <v>1</v>
      </c>
      <c r="W868" s="29">
        <v>5</v>
      </c>
      <c r="X868" s="29">
        <v>3</v>
      </c>
      <c r="Y868" s="29">
        <v>49</v>
      </c>
      <c r="Z868" s="29">
        <v>18</v>
      </c>
      <c r="AA868" s="29" t="s">
        <v>19719</v>
      </c>
      <c r="AB868" s="29">
        <v>1</v>
      </c>
      <c r="AC868" s="29">
        <v>4</v>
      </c>
      <c r="AD868" s="29">
        <v>1</v>
      </c>
      <c r="AE868" s="29">
        <v>4</v>
      </c>
      <c r="AF868" s="29">
        <v>3</v>
      </c>
      <c r="AG868" s="29">
        <v>36</v>
      </c>
      <c r="AH868" s="29">
        <v>4</v>
      </c>
      <c r="AI868" s="29" t="s">
        <v>20009</v>
      </c>
      <c r="AJ868" s="29" t="s">
        <v>8</v>
      </c>
      <c r="AK868" s="29">
        <v>1</v>
      </c>
      <c r="AL868" s="29" t="s">
        <v>2000</v>
      </c>
      <c r="AM868" s="29" t="s">
        <v>17240</v>
      </c>
      <c r="AN868" s="29" t="s">
        <v>17241</v>
      </c>
      <c r="AO868" s="29" t="s">
        <v>17242</v>
      </c>
      <c r="AP868" s="29" t="s">
        <v>17243</v>
      </c>
    </row>
    <row r="869" spans="1:42" s="29" customFormat="1" x14ac:dyDescent="0.25">
      <c r="A869" s="29" t="s">
        <v>17244</v>
      </c>
      <c r="B869" s="29">
        <v>310410941179965</v>
      </c>
      <c r="C869" s="29">
        <v>8.9014103279411708E+19</v>
      </c>
      <c r="D869" s="29">
        <v>353118083625148</v>
      </c>
      <c r="E869" s="29">
        <v>5</v>
      </c>
      <c r="F869" s="29">
        <v>1793</v>
      </c>
      <c r="G869" s="29">
        <v>1793</v>
      </c>
      <c r="H869" s="29" t="s">
        <v>17245</v>
      </c>
      <c r="I869" s="29" t="s">
        <v>17246</v>
      </c>
      <c r="J869" s="29" t="s">
        <v>17247</v>
      </c>
      <c r="K869" s="29" t="s">
        <v>8</v>
      </c>
      <c r="L869" s="29" t="s">
        <v>8</v>
      </c>
      <c r="M869" s="29" t="s">
        <v>8</v>
      </c>
      <c r="N869" s="29">
        <v>6</v>
      </c>
      <c r="O869" s="29">
        <v>1</v>
      </c>
      <c r="P869" s="29">
        <v>6</v>
      </c>
      <c r="Q869" s="29">
        <v>3</v>
      </c>
      <c r="R869" s="29">
        <v>49</v>
      </c>
      <c r="S869" s="29">
        <v>15</v>
      </c>
      <c r="T869" s="29" t="s">
        <v>20024</v>
      </c>
      <c r="U869" s="29">
        <v>5</v>
      </c>
      <c r="V869" s="29">
        <v>1</v>
      </c>
      <c r="W869" s="29">
        <v>5</v>
      </c>
      <c r="X869" s="29">
        <v>3</v>
      </c>
      <c r="Y869" s="29">
        <v>17</v>
      </c>
      <c r="Z869" s="29">
        <v>3</v>
      </c>
      <c r="AA869" s="29" t="s">
        <v>19974</v>
      </c>
      <c r="AB869" s="29">
        <v>1</v>
      </c>
      <c r="AC869" s="29">
        <v>4</v>
      </c>
      <c r="AD869" s="29">
        <v>1</v>
      </c>
      <c r="AE869" s="29">
        <v>4</v>
      </c>
      <c r="AF869" s="29">
        <v>3</v>
      </c>
      <c r="AG869" s="29">
        <v>1</v>
      </c>
      <c r="AH869" s="29">
        <v>0</v>
      </c>
      <c r="AI869" s="29" t="s">
        <v>19161</v>
      </c>
      <c r="AJ869" s="29" t="s">
        <v>8</v>
      </c>
      <c r="AK869" s="29">
        <v>0</v>
      </c>
      <c r="AL869" s="29" t="s">
        <v>2009</v>
      </c>
      <c r="AM869" s="29" t="s">
        <v>17248</v>
      </c>
      <c r="AN869" s="29" t="s">
        <v>17249</v>
      </c>
      <c r="AO869" s="29" t="s">
        <v>17250</v>
      </c>
      <c r="AP869" s="29" t="s">
        <v>17251</v>
      </c>
    </row>
    <row r="870" spans="1:42" s="29" customFormat="1" x14ac:dyDescent="0.25">
      <c r="A870" s="29" t="s">
        <v>17252</v>
      </c>
      <c r="B870" s="29">
        <v>310410941179965</v>
      </c>
      <c r="C870" s="29">
        <v>8.9014103279411708E+19</v>
      </c>
      <c r="D870" s="29">
        <v>353118083625148</v>
      </c>
      <c r="E870" s="29">
        <v>5</v>
      </c>
      <c r="F870" s="29">
        <v>1794</v>
      </c>
      <c r="G870" s="29">
        <v>1794</v>
      </c>
      <c r="H870" s="29" t="s">
        <v>17253</v>
      </c>
      <c r="I870" s="29" t="s">
        <v>17254</v>
      </c>
      <c r="J870" s="29" t="s">
        <v>17255</v>
      </c>
      <c r="K870" s="29" t="s">
        <v>8</v>
      </c>
      <c r="L870" s="29" t="s">
        <v>8</v>
      </c>
      <c r="M870" s="29" t="s">
        <v>8</v>
      </c>
      <c r="N870" s="29">
        <v>6</v>
      </c>
      <c r="O870" s="29">
        <v>1</v>
      </c>
      <c r="P870" s="29">
        <v>6</v>
      </c>
      <c r="Q870" s="29">
        <v>3</v>
      </c>
      <c r="R870" s="29">
        <v>35</v>
      </c>
      <c r="S870" s="29">
        <v>5</v>
      </c>
      <c r="T870" s="29" t="s">
        <v>19590</v>
      </c>
      <c r="U870" s="29">
        <v>5</v>
      </c>
      <c r="V870" s="29">
        <v>1</v>
      </c>
      <c r="W870" s="29">
        <v>5</v>
      </c>
      <c r="X870" s="29">
        <v>3</v>
      </c>
      <c r="Y870" s="29">
        <v>7</v>
      </c>
      <c r="Z870" s="29">
        <v>2</v>
      </c>
      <c r="AA870" s="29" t="s">
        <v>19619</v>
      </c>
      <c r="AB870" s="29">
        <v>1</v>
      </c>
      <c r="AC870" s="29">
        <v>4</v>
      </c>
      <c r="AD870" s="29">
        <v>1</v>
      </c>
      <c r="AE870" s="29">
        <v>4</v>
      </c>
      <c r="AF870" s="29">
        <v>3</v>
      </c>
      <c r="AG870" s="29">
        <v>0</v>
      </c>
      <c r="AH870" s="29">
        <v>0</v>
      </c>
      <c r="AI870" s="29" t="s">
        <v>19507</v>
      </c>
      <c r="AJ870" s="29" t="s">
        <v>8</v>
      </c>
      <c r="AK870" s="29">
        <v>0</v>
      </c>
      <c r="AL870" s="29" t="s">
        <v>2000</v>
      </c>
      <c r="AM870" s="29" t="s">
        <v>17256</v>
      </c>
      <c r="AN870" s="29" t="s">
        <v>17257</v>
      </c>
      <c r="AO870" s="29" t="s">
        <v>17258</v>
      </c>
      <c r="AP870" s="29" t="s">
        <v>17259</v>
      </c>
    </row>
    <row r="871" spans="1:42" s="29" customFormat="1" x14ac:dyDescent="0.25">
      <c r="A871" s="29" t="s">
        <v>17260</v>
      </c>
      <c r="B871" s="29">
        <v>310410941179965</v>
      </c>
      <c r="C871" s="29">
        <v>8.9014103279411708E+19</v>
      </c>
      <c r="D871" s="29">
        <v>353118083625148</v>
      </c>
      <c r="E871" s="29">
        <v>5</v>
      </c>
      <c r="F871" s="29">
        <v>1795</v>
      </c>
      <c r="G871" s="29">
        <v>1795</v>
      </c>
      <c r="H871" s="29" t="s">
        <v>17261</v>
      </c>
      <c r="I871" s="29" t="s">
        <v>17262</v>
      </c>
      <c r="J871" s="29" t="s">
        <v>17263</v>
      </c>
      <c r="K871" s="29" t="s">
        <v>8</v>
      </c>
      <c r="L871" s="29" t="s">
        <v>8</v>
      </c>
      <c r="M871" s="29" t="s">
        <v>8</v>
      </c>
      <c r="N871" s="29">
        <v>6</v>
      </c>
      <c r="O871" s="29">
        <v>1</v>
      </c>
      <c r="P871" s="29">
        <v>6</v>
      </c>
      <c r="Q871" s="29">
        <v>1</v>
      </c>
      <c r="R871" s="29" t="s">
        <v>8</v>
      </c>
      <c r="S871" s="29" t="s">
        <v>8</v>
      </c>
      <c r="T871" s="29" t="s">
        <v>8</v>
      </c>
      <c r="U871" s="29">
        <v>5</v>
      </c>
      <c r="V871" s="29">
        <v>1</v>
      </c>
      <c r="W871" s="29">
        <v>5</v>
      </c>
      <c r="X871" s="29">
        <v>3</v>
      </c>
      <c r="Y871" s="29">
        <v>49</v>
      </c>
      <c r="Z871" s="29">
        <v>34</v>
      </c>
      <c r="AA871" s="29" t="s">
        <v>19766</v>
      </c>
      <c r="AB871" s="29">
        <v>1</v>
      </c>
      <c r="AC871" s="29">
        <v>4</v>
      </c>
      <c r="AD871" s="29">
        <v>1</v>
      </c>
      <c r="AE871" s="29">
        <v>4</v>
      </c>
      <c r="AF871" s="29">
        <v>3</v>
      </c>
      <c r="AG871" s="29">
        <v>43</v>
      </c>
      <c r="AH871" s="29">
        <v>12</v>
      </c>
      <c r="AI871" s="29" t="s">
        <v>19977</v>
      </c>
      <c r="AJ871" s="29" t="s">
        <v>8</v>
      </c>
      <c r="AK871" s="29">
        <v>0</v>
      </c>
      <c r="AL871" s="29" t="s">
        <v>2000</v>
      </c>
      <c r="AM871" s="29" t="s">
        <v>17264</v>
      </c>
      <c r="AN871" s="29" t="s">
        <v>17265</v>
      </c>
      <c r="AO871" s="29" t="s">
        <v>17266</v>
      </c>
      <c r="AP871" s="29" t="s">
        <v>17267</v>
      </c>
    </row>
    <row r="872" spans="1:42" s="29" customFormat="1" x14ac:dyDescent="0.25">
      <c r="A872" s="29" t="s">
        <v>17268</v>
      </c>
      <c r="B872" s="29">
        <v>310410941179965</v>
      </c>
      <c r="C872" s="29">
        <v>8.9014103279411708E+19</v>
      </c>
      <c r="D872" s="29">
        <v>353118083625148</v>
      </c>
      <c r="E872" s="29">
        <v>5</v>
      </c>
      <c r="F872" s="29">
        <v>1796</v>
      </c>
      <c r="G872" s="29">
        <v>1796</v>
      </c>
      <c r="H872" s="29" t="s">
        <v>17269</v>
      </c>
      <c r="I872" s="29" t="s">
        <v>17270</v>
      </c>
      <c r="J872" s="29" t="s">
        <v>17271</v>
      </c>
      <c r="K872" s="29" t="s">
        <v>8</v>
      </c>
      <c r="L872" s="29" t="s">
        <v>8</v>
      </c>
      <c r="M872" s="29" t="s">
        <v>8</v>
      </c>
      <c r="N872" s="29">
        <v>6</v>
      </c>
      <c r="O872" s="29">
        <v>1</v>
      </c>
      <c r="P872" s="29">
        <v>6</v>
      </c>
      <c r="Q872" s="29">
        <v>3</v>
      </c>
      <c r="R872" s="29">
        <v>49</v>
      </c>
      <c r="S872" s="29">
        <v>22</v>
      </c>
      <c r="T872" s="29" t="s">
        <v>19758</v>
      </c>
      <c r="U872" s="29">
        <v>5</v>
      </c>
      <c r="V872" s="29">
        <v>1</v>
      </c>
      <c r="W872" s="29">
        <v>5</v>
      </c>
      <c r="X872" s="29">
        <v>3</v>
      </c>
      <c r="Y872" s="29">
        <v>28</v>
      </c>
      <c r="Z872" s="29">
        <v>5</v>
      </c>
      <c r="AA872" s="29" t="s">
        <v>19816</v>
      </c>
      <c r="AB872" s="29">
        <v>1</v>
      </c>
      <c r="AC872" s="29">
        <v>4</v>
      </c>
      <c r="AD872" s="29">
        <v>1</v>
      </c>
      <c r="AE872" s="29">
        <v>4</v>
      </c>
      <c r="AF872" s="29">
        <v>3</v>
      </c>
      <c r="AG872" s="29">
        <v>5</v>
      </c>
      <c r="AH872" s="29">
        <v>1</v>
      </c>
      <c r="AI872" s="29" t="s">
        <v>19511</v>
      </c>
      <c r="AJ872" s="29" t="s">
        <v>8</v>
      </c>
      <c r="AK872" s="29">
        <v>1</v>
      </c>
      <c r="AL872" s="29" t="s">
        <v>2000</v>
      </c>
      <c r="AM872" s="29" t="s">
        <v>17272</v>
      </c>
      <c r="AN872" s="29" t="s">
        <v>17273</v>
      </c>
      <c r="AO872" s="29" t="s">
        <v>17274</v>
      </c>
      <c r="AP872" s="29" t="s">
        <v>17275</v>
      </c>
    </row>
    <row r="873" spans="1:42" s="29" customFormat="1" x14ac:dyDescent="0.25">
      <c r="A873" s="29" t="s">
        <v>17276</v>
      </c>
      <c r="B873" s="29">
        <v>310410941179965</v>
      </c>
      <c r="C873" s="29">
        <v>8.9014103279411708E+19</v>
      </c>
      <c r="D873" s="29">
        <v>353118083625148</v>
      </c>
      <c r="E873" s="29">
        <v>5</v>
      </c>
      <c r="F873" s="29">
        <v>1791</v>
      </c>
      <c r="G873" s="29">
        <v>1791</v>
      </c>
      <c r="H873" s="29" t="s">
        <v>17277</v>
      </c>
      <c r="I873" s="29" t="s">
        <v>17278</v>
      </c>
      <c r="J873" s="29" t="s">
        <v>17279</v>
      </c>
      <c r="K873" s="29" t="s">
        <v>8</v>
      </c>
      <c r="L873" s="29" t="s">
        <v>8</v>
      </c>
      <c r="M873" s="29" t="s">
        <v>8</v>
      </c>
      <c r="N873" s="29">
        <v>6</v>
      </c>
      <c r="O873" s="29">
        <v>1</v>
      </c>
      <c r="P873" s="29">
        <v>6</v>
      </c>
      <c r="Q873" s="29">
        <v>3</v>
      </c>
      <c r="R873" s="29">
        <v>49</v>
      </c>
      <c r="S873" s="29">
        <v>47</v>
      </c>
      <c r="T873" s="29" t="s">
        <v>19627</v>
      </c>
      <c r="U873" s="29">
        <v>5</v>
      </c>
      <c r="V873" s="29">
        <v>1</v>
      </c>
      <c r="W873" s="29">
        <v>5</v>
      </c>
      <c r="X873" s="29">
        <v>3</v>
      </c>
      <c r="Y873" s="29">
        <v>49</v>
      </c>
      <c r="Z873" s="29">
        <v>11</v>
      </c>
      <c r="AA873" s="29" t="s">
        <v>19629</v>
      </c>
      <c r="AB873" s="29">
        <v>1</v>
      </c>
      <c r="AC873" s="29">
        <v>4</v>
      </c>
      <c r="AD873" s="29">
        <v>1</v>
      </c>
      <c r="AE873" s="29">
        <v>4</v>
      </c>
      <c r="AF873" s="29">
        <v>3</v>
      </c>
      <c r="AG873" s="29">
        <v>17</v>
      </c>
      <c r="AH873" s="29">
        <v>0</v>
      </c>
      <c r="AI873" s="29" t="s">
        <v>19735</v>
      </c>
      <c r="AJ873" s="29" t="s">
        <v>8</v>
      </c>
      <c r="AK873" s="29">
        <v>0</v>
      </c>
      <c r="AL873" s="29" t="s">
        <v>2000</v>
      </c>
      <c r="AM873" s="29" t="s">
        <v>17280</v>
      </c>
      <c r="AN873" s="29" t="s">
        <v>17281</v>
      </c>
      <c r="AO873" s="41" t="s">
        <v>17282</v>
      </c>
      <c r="AP873" s="29" t="s">
        <v>17283</v>
      </c>
    </row>
    <row r="874" spans="1:42" s="29" customFormat="1" x14ac:dyDescent="0.25">
      <c r="A874" s="29" t="s">
        <v>17284</v>
      </c>
      <c r="B874" s="29">
        <v>310410941179965</v>
      </c>
      <c r="C874" s="29">
        <v>8.9014103279411708E+19</v>
      </c>
      <c r="D874" s="29">
        <v>353118083625148</v>
      </c>
      <c r="E874" s="29">
        <v>5</v>
      </c>
      <c r="F874" s="29">
        <v>1792</v>
      </c>
      <c r="G874" s="29">
        <v>1792</v>
      </c>
      <c r="H874" s="29" t="s">
        <v>17285</v>
      </c>
      <c r="I874" s="29" t="s">
        <v>17286</v>
      </c>
      <c r="J874" s="29" t="s">
        <v>17287</v>
      </c>
      <c r="K874" s="29" t="s">
        <v>8</v>
      </c>
      <c r="L874" s="29" t="s">
        <v>8</v>
      </c>
      <c r="M874" s="29" t="s">
        <v>8</v>
      </c>
      <c r="N874" s="29">
        <v>6</v>
      </c>
      <c r="O874" s="29">
        <v>1</v>
      </c>
      <c r="P874" s="29">
        <v>6</v>
      </c>
      <c r="Q874" s="29">
        <v>3</v>
      </c>
      <c r="R874" s="29">
        <v>49</v>
      </c>
      <c r="S874" s="29">
        <v>46</v>
      </c>
      <c r="T874" s="29" t="s">
        <v>19587</v>
      </c>
      <c r="U874" s="29">
        <v>5</v>
      </c>
      <c r="V874" s="29">
        <v>1</v>
      </c>
      <c r="W874" s="29">
        <v>5</v>
      </c>
      <c r="X874" s="29">
        <v>3</v>
      </c>
      <c r="Y874" s="29">
        <v>48</v>
      </c>
      <c r="Z874" s="29">
        <v>26</v>
      </c>
      <c r="AA874" s="29" t="s">
        <v>19884</v>
      </c>
      <c r="AB874" s="29">
        <v>1</v>
      </c>
      <c r="AC874" s="29">
        <v>4</v>
      </c>
      <c r="AD874" s="29">
        <v>1</v>
      </c>
      <c r="AE874" s="29">
        <v>4</v>
      </c>
      <c r="AF874" s="29">
        <v>3</v>
      </c>
      <c r="AG874" s="29">
        <v>19</v>
      </c>
      <c r="AH874" s="29">
        <v>0</v>
      </c>
      <c r="AI874" s="29" t="s">
        <v>20007</v>
      </c>
      <c r="AJ874" s="29" t="s">
        <v>8</v>
      </c>
      <c r="AK874" s="29">
        <v>0</v>
      </c>
      <c r="AL874" s="29" t="s">
        <v>2000</v>
      </c>
      <c r="AM874" s="29" t="s">
        <v>17288</v>
      </c>
      <c r="AN874" s="29" t="s">
        <v>17289</v>
      </c>
      <c r="AO874" s="29" t="s">
        <v>17290</v>
      </c>
      <c r="AP874" s="29" t="s">
        <v>17291</v>
      </c>
    </row>
    <row r="875" spans="1:42" s="29" customFormat="1" x14ac:dyDescent="0.25">
      <c r="A875" s="29" t="s">
        <v>17292</v>
      </c>
      <c r="B875" s="29">
        <v>310410941179965</v>
      </c>
      <c r="C875" s="29">
        <v>8.9014103279411708E+19</v>
      </c>
      <c r="D875" s="29">
        <v>353118083625148</v>
      </c>
      <c r="E875" s="29">
        <v>5</v>
      </c>
      <c r="F875" s="29">
        <v>1910</v>
      </c>
      <c r="G875" s="29">
        <v>1910</v>
      </c>
      <c r="H875" s="29" t="s">
        <v>17293</v>
      </c>
      <c r="I875" s="29" t="s">
        <v>17294</v>
      </c>
      <c r="J875" s="29" t="s">
        <v>17295</v>
      </c>
      <c r="K875" s="29" t="s">
        <v>8</v>
      </c>
      <c r="L875" s="29" t="s">
        <v>8</v>
      </c>
      <c r="M875" s="29" t="s">
        <v>8</v>
      </c>
      <c r="N875" s="29">
        <v>6</v>
      </c>
      <c r="O875" s="29">
        <v>1</v>
      </c>
      <c r="P875" s="29">
        <v>6</v>
      </c>
      <c r="Q875" s="29">
        <v>3</v>
      </c>
      <c r="R875" s="29">
        <v>39</v>
      </c>
      <c r="S875" s="29">
        <v>13</v>
      </c>
      <c r="T875" s="29" t="s">
        <v>20052</v>
      </c>
      <c r="U875" s="29">
        <v>5</v>
      </c>
      <c r="V875" s="29">
        <v>1</v>
      </c>
      <c r="W875" s="29">
        <v>5</v>
      </c>
      <c r="X875" s="29">
        <v>3</v>
      </c>
      <c r="Y875" s="29">
        <v>13</v>
      </c>
      <c r="Z875" s="29">
        <v>2</v>
      </c>
      <c r="AA875" s="29" t="s">
        <v>19806</v>
      </c>
      <c r="AB875" s="29">
        <v>1</v>
      </c>
      <c r="AC875" s="29">
        <v>4</v>
      </c>
      <c r="AD875" s="29">
        <v>1</v>
      </c>
      <c r="AE875" s="29">
        <v>4</v>
      </c>
      <c r="AF875" s="29">
        <v>3</v>
      </c>
      <c r="AG875" s="29">
        <v>1</v>
      </c>
      <c r="AH875" s="29">
        <v>0</v>
      </c>
      <c r="AI875" s="29" t="s">
        <v>19161</v>
      </c>
      <c r="AJ875" s="29" t="s">
        <v>8</v>
      </c>
      <c r="AK875" s="29">
        <v>0</v>
      </c>
      <c r="AL875" s="29" t="s">
        <v>2009</v>
      </c>
      <c r="AM875" s="29" t="s">
        <v>17296</v>
      </c>
      <c r="AN875" s="29" t="s">
        <v>17297</v>
      </c>
      <c r="AO875" s="29" t="s">
        <v>17298</v>
      </c>
      <c r="AP875" s="29" t="s">
        <v>17299</v>
      </c>
    </row>
    <row r="876" spans="1:42" s="29" customFormat="1" x14ac:dyDescent="0.25">
      <c r="A876" s="29" t="s">
        <v>17300</v>
      </c>
      <c r="B876" s="29">
        <v>310410941179965</v>
      </c>
      <c r="C876" s="29">
        <v>8.9014103279411708E+19</v>
      </c>
      <c r="D876" s="29">
        <v>353118083625148</v>
      </c>
      <c r="E876" s="29">
        <v>5</v>
      </c>
      <c r="F876" s="29">
        <v>1911</v>
      </c>
      <c r="G876" s="29">
        <v>1911</v>
      </c>
      <c r="H876" s="29" t="s">
        <v>17301</v>
      </c>
      <c r="I876" s="29" t="s">
        <v>17302</v>
      </c>
      <c r="J876" s="29" t="s">
        <v>17303</v>
      </c>
      <c r="K876" s="29" t="s">
        <v>8</v>
      </c>
      <c r="L876" s="29" t="s">
        <v>8</v>
      </c>
      <c r="M876" s="29" t="s">
        <v>8</v>
      </c>
      <c r="N876" s="29">
        <v>6</v>
      </c>
      <c r="O876" s="29">
        <v>1</v>
      </c>
      <c r="P876" s="29">
        <v>6</v>
      </c>
      <c r="Q876" s="29">
        <v>3</v>
      </c>
      <c r="R876" s="29">
        <v>49</v>
      </c>
      <c r="S876" s="29">
        <v>14</v>
      </c>
      <c r="T876" s="29" t="s">
        <v>19781</v>
      </c>
      <c r="U876" s="29">
        <v>5</v>
      </c>
      <c r="V876" s="29">
        <v>1</v>
      </c>
      <c r="W876" s="29">
        <v>5</v>
      </c>
      <c r="X876" s="29">
        <v>3</v>
      </c>
      <c r="Y876" s="29">
        <v>20</v>
      </c>
      <c r="Z876" s="29">
        <v>2</v>
      </c>
      <c r="AA876" s="29" t="s">
        <v>19585</v>
      </c>
      <c r="AB876" s="29">
        <v>1</v>
      </c>
      <c r="AC876" s="29">
        <v>4</v>
      </c>
      <c r="AD876" s="29">
        <v>1</v>
      </c>
      <c r="AE876" s="29">
        <v>4</v>
      </c>
      <c r="AF876" s="29">
        <v>3</v>
      </c>
      <c r="AG876" s="29">
        <v>1</v>
      </c>
      <c r="AH876" s="29">
        <v>0</v>
      </c>
      <c r="AI876" s="29" t="s">
        <v>19161</v>
      </c>
      <c r="AJ876" s="29" t="s">
        <v>8</v>
      </c>
      <c r="AK876" s="29">
        <v>0</v>
      </c>
      <c r="AL876" s="29" t="s">
        <v>2000</v>
      </c>
      <c r="AM876" s="29" t="s">
        <v>17304</v>
      </c>
      <c r="AN876" s="29" t="s">
        <v>17305</v>
      </c>
      <c r="AO876" s="29" t="s">
        <v>17306</v>
      </c>
      <c r="AP876" s="29" t="s">
        <v>17307</v>
      </c>
    </row>
    <row r="877" spans="1:42" s="29" customFormat="1" x14ac:dyDescent="0.25">
      <c r="A877" s="29" t="s">
        <v>17308</v>
      </c>
      <c r="B877" s="29">
        <v>310410941179965</v>
      </c>
      <c r="C877" s="29">
        <v>8.9014103279411708E+19</v>
      </c>
      <c r="D877" s="29">
        <v>353118083625148</v>
      </c>
      <c r="E877" s="29">
        <v>5</v>
      </c>
      <c r="F877" s="29">
        <v>1912</v>
      </c>
      <c r="G877" s="29">
        <v>1912</v>
      </c>
      <c r="H877" s="29" t="s">
        <v>17309</v>
      </c>
      <c r="I877" s="29" t="s">
        <v>17310</v>
      </c>
      <c r="J877" s="29" t="s">
        <v>17311</v>
      </c>
      <c r="K877" s="29" t="s">
        <v>8</v>
      </c>
      <c r="L877" s="29" t="s">
        <v>8</v>
      </c>
      <c r="M877" s="29" t="s">
        <v>8</v>
      </c>
      <c r="N877" s="29">
        <v>6</v>
      </c>
      <c r="O877" s="29">
        <v>1</v>
      </c>
      <c r="P877" s="29">
        <v>6</v>
      </c>
      <c r="Q877" s="29">
        <v>1</v>
      </c>
      <c r="R877" s="29" t="s">
        <v>8</v>
      </c>
      <c r="S877" s="29" t="s">
        <v>8</v>
      </c>
      <c r="T877" s="29" t="s">
        <v>8</v>
      </c>
      <c r="U877" s="29">
        <v>5</v>
      </c>
      <c r="V877" s="29">
        <v>1</v>
      </c>
      <c r="W877" s="29">
        <v>5</v>
      </c>
      <c r="X877" s="29">
        <v>3</v>
      </c>
      <c r="Y877" s="29">
        <v>49</v>
      </c>
      <c r="Z877" s="29">
        <v>40</v>
      </c>
      <c r="AA877" s="29" t="s">
        <v>19623</v>
      </c>
      <c r="AB877" s="29">
        <v>1</v>
      </c>
      <c r="AC877" s="29">
        <v>4</v>
      </c>
      <c r="AD877" s="29">
        <v>1</v>
      </c>
      <c r="AE877" s="29">
        <v>4</v>
      </c>
      <c r="AF877" s="29">
        <v>3</v>
      </c>
      <c r="AG877" s="29">
        <v>49</v>
      </c>
      <c r="AH877" s="29">
        <v>19</v>
      </c>
      <c r="AI877" s="29" t="s">
        <v>19719</v>
      </c>
      <c r="AJ877" s="29" t="s">
        <v>8</v>
      </c>
      <c r="AK877" s="29">
        <v>0</v>
      </c>
      <c r="AL877" s="29" t="s">
        <v>2000</v>
      </c>
      <c r="AM877" s="29" t="s">
        <v>17312</v>
      </c>
      <c r="AN877" s="29" t="s">
        <v>17313</v>
      </c>
      <c r="AO877" s="29" t="s">
        <v>17314</v>
      </c>
      <c r="AP877" s="29" t="s">
        <v>17315</v>
      </c>
    </row>
    <row r="878" spans="1:42" s="29" customFormat="1" x14ac:dyDescent="0.25">
      <c r="A878" s="29" t="s">
        <v>17316</v>
      </c>
      <c r="B878" s="29">
        <v>310410941179965</v>
      </c>
      <c r="C878" s="29">
        <v>8.9014103279411708E+19</v>
      </c>
      <c r="D878" s="29">
        <v>353118083625148</v>
      </c>
      <c r="E878" s="29">
        <v>5</v>
      </c>
      <c r="F878" s="29">
        <v>1913</v>
      </c>
      <c r="G878" s="29">
        <v>1913</v>
      </c>
      <c r="H878" s="29" t="s">
        <v>17317</v>
      </c>
      <c r="I878" s="29" t="s">
        <v>17318</v>
      </c>
      <c r="J878" s="29" t="s">
        <v>17319</v>
      </c>
      <c r="K878" s="29" t="s">
        <v>8</v>
      </c>
      <c r="L878" s="29" t="s">
        <v>8</v>
      </c>
      <c r="M878" s="29" t="s">
        <v>8</v>
      </c>
      <c r="N878" s="29">
        <v>6</v>
      </c>
      <c r="O878" s="29">
        <v>1</v>
      </c>
      <c r="P878" s="29">
        <v>6</v>
      </c>
      <c r="Q878" s="29">
        <v>1</v>
      </c>
      <c r="R878" s="29" t="s">
        <v>8</v>
      </c>
      <c r="S878" s="29" t="s">
        <v>8</v>
      </c>
      <c r="T878" s="29" t="s">
        <v>8</v>
      </c>
      <c r="U878" s="29">
        <v>5</v>
      </c>
      <c r="V878" s="29">
        <v>1</v>
      </c>
      <c r="W878" s="29">
        <v>5</v>
      </c>
      <c r="X878" s="29">
        <v>3</v>
      </c>
      <c r="Y878" s="29">
        <v>49</v>
      </c>
      <c r="Z878" s="29">
        <v>27</v>
      </c>
      <c r="AA878" s="29" t="s">
        <v>19548</v>
      </c>
      <c r="AB878" s="29">
        <v>1</v>
      </c>
      <c r="AC878" s="29">
        <v>4</v>
      </c>
      <c r="AD878" s="29">
        <v>1</v>
      </c>
      <c r="AE878" s="29">
        <v>4</v>
      </c>
      <c r="AF878" s="29">
        <v>3</v>
      </c>
      <c r="AG878" s="29">
        <v>19</v>
      </c>
      <c r="AH878" s="29">
        <v>1</v>
      </c>
      <c r="AI878" s="29" t="s">
        <v>19798</v>
      </c>
      <c r="AJ878" s="29" t="s">
        <v>8</v>
      </c>
      <c r="AK878" s="29">
        <v>0</v>
      </c>
      <c r="AL878" s="29" t="s">
        <v>2009</v>
      </c>
      <c r="AM878" s="29" t="s">
        <v>17320</v>
      </c>
      <c r="AN878" s="29" t="s">
        <v>17321</v>
      </c>
      <c r="AO878" s="29" t="s">
        <v>17322</v>
      </c>
      <c r="AP878" s="29" t="s">
        <v>17323</v>
      </c>
    </row>
    <row r="879" spans="1:42" s="29" customFormat="1" x14ac:dyDescent="0.25">
      <c r="A879" s="29" t="s">
        <v>17324</v>
      </c>
      <c r="B879" s="29">
        <v>310410941179965</v>
      </c>
      <c r="C879" s="29">
        <v>8.9014103279411708E+19</v>
      </c>
      <c r="D879" s="29">
        <v>353118083625148</v>
      </c>
      <c r="E879" s="29">
        <v>5</v>
      </c>
      <c r="F879" s="29">
        <v>1914</v>
      </c>
      <c r="G879" s="29">
        <v>1914</v>
      </c>
      <c r="H879" s="29" t="s">
        <v>17325</v>
      </c>
      <c r="I879" s="29" t="s">
        <v>17231</v>
      </c>
      <c r="J879" s="29" t="s">
        <v>17326</v>
      </c>
      <c r="K879" s="29" t="s">
        <v>8</v>
      </c>
      <c r="L879" s="29" t="s">
        <v>8</v>
      </c>
      <c r="M879" s="29" t="s">
        <v>8</v>
      </c>
      <c r="N879" s="29">
        <v>6</v>
      </c>
      <c r="O879" s="29">
        <v>1</v>
      </c>
      <c r="P879" s="29">
        <v>6</v>
      </c>
      <c r="Q879" s="29">
        <v>3</v>
      </c>
      <c r="R879" s="29">
        <v>49</v>
      </c>
      <c r="S879" s="29">
        <v>47</v>
      </c>
      <c r="T879" s="29" t="s">
        <v>19627</v>
      </c>
      <c r="U879" s="29">
        <v>5</v>
      </c>
      <c r="V879" s="29">
        <v>1</v>
      </c>
      <c r="W879" s="29">
        <v>5</v>
      </c>
      <c r="X879" s="29">
        <v>3</v>
      </c>
      <c r="Y879" s="29">
        <v>49</v>
      </c>
      <c r="Z879" s="29">
        <v>20</v>
      </c>
      <c r="AA879" s="29" t="s">
        <v>19759</v>
      </c>
      <c r="AB879" s="29">
        <v>1</v>
      </c>
      <c r="AC879" s="29">
        <v>4</v>
      </c>
      <c r="AD879" s="29">
        <v>1</v>
      </c>
      <c r="AE879" s="29">
        <v>4</v>
      </c>
      <c r="AF879" s="29">
        <v>3</v>
      </c>
      <c r="AG879" s="29">
        <v>27</v>
      </c>
      <c r="AH879" s="29">
        <v>1</v>
      </c>
      <c r="AI879" s="29" t="s">
        <v>19967</v>
      </c>
      <c r="AJ879" s="29" t="s">
        <v>8</v>
      </c>
      <c r="AK879" s="29">
        <v>0</v>
      </c>
      <c r="AL879" s="29" t="s">
        <v>2009</v>
      </c>
      <c r="AM879" s="29" t="s">
        <v>17327</v>
      </c>
      <c r="AN879" s="29" t="s">
        <v>17328</v>
      </c>
      <c r="AO879" s="29" t="s">
        <v>17329</v>
      </c>
      <c r="AP879" s="29" t="s">
        <v>17330</v>
      </c>
    </row>
    <row r="880" spans="1:42" s="29" customFormat="1" x14ac:dyDescent="0.25">
      <c r="A880" s="29" t="s">
        <v>17331</v>
      </c>
      <c r="B880" s="29">
        <v>310410941179965</v>
      </c>
      <c r="C880" s="29">
        <v>8.9014103279411708E+19</v>
      </c>
      <c r="D880" s="29">
        <v>353118083625148</v>
      </c>
      <c r="E880" s="29">
        <v>5</v>
      </c>
      <c r="F880" s="29">
        <v>1915</v>
      </c>
      <c r="G880" s="29">
        <v>1915</v>
      </c>
      <c r="H880" s="29" t="s">
        <v>17332</v>
      </c>
      <c r="I880" s="29" t="s">
        <v>17333</v>
      </c>
      <c r="J880" s="29" t="s">
        <v>17334</v>
      </c>
      <c r="K880" s="29" t="s">
        <v>8</v>
      </c>
      <c r="L880" s="29" t="s">
        <v>8</v>
      </c>
      <c r="M880" s="29" t="s">
        <v>8</v>
      </c>
      <c r="N880" s="29">
        <v>6</v>
      </c>
      <c r="O880" s="29">
        <v>1</v>
      </c>
      <c r="P880" s="29">
        <v>6</v>
      </c>
      <c r="Q880" s="29">
        <v>3</v>
      </c>
      <c r="R880" s="29">
        <v>49</v>
      </c>
      <c r="S880" s="29">
        <v>26</v>
      </c>
      <c r="T880" s="29" t="s">
        <v>19548</v>
      </c>
      <c r="U880" s="29">
        <v>5</v>
      </c>
      <c r="V880" s="29">
        <v>1</v>
      </c>
      <c r="W880" s="29">
        <v>5</v>
      </c>
      <c r="X880" s="29">
        <v>3</v>
      </c>
      <c r="Y880" s="29">
        <v>29</v>
      </c>
      <c r="Z880" s="29">
        <v>2</v>
      </c>
      <c r="AA880" s="29" t="s">
        <v>19930</v>
      </c>
      <c r="AB880" s="29">
        <v>1</v>
      </c>
      <c r="AC880" s="29">
        <v>4</v>
      </c>
      <c r="AD880" s="29">
        <v>1</v>
      </c>
      <c r="AE880" s="29">
        <v>4</v>
      </c>
      <c r="AF880" s="29">
        <v>3</v>
      </c>
      <c r="AG880" s="29">
        <v>9</v>
      </c>
      <c r="AH880" s="29">
        <v>0</v>
      </c>
      <c r="AI880" s="29" t="s">
        <v>19558</v>
      </c>
      <c r="AJ880" s="29" t="s">
        <v>8</v>
      </c>
      <c r="AK880" s="29">
        <v>0</v>
      </c>
      <c r="AL880" s="29" t="s">
        <v>2000</v>
      </c>
      <c r="AM880" s="29" t="s">
        <v>17335</v>
      </c>
      <c r="AN880" s="29" t="s">
        <v>17336</v>
      </c>
      <c r="AO880" s="29" t="s">
        <v>17337</v>
      </c>
      <c r="AP880" s="29" t="s">
        <v>17338</v>
      </c>
    </row>
    <row r="881" spans="1:42" s="29" customFormat="1" x14ac:dyDescent="0.25">
      <c r="A881" s="29" t="s">
        <v>17339</v>
      </c>
      <c r="B881" s="29">
        <v>310410941179965</v>
      </c>
      <c r="C881" s="29">
        <v>8.9014103279411708E+19</v>
      </c>
      <c r="D881" s="29">
        <v>353118083625148</v>
      </c>
      <c r="E881" s="29">
        <v>5</v>
      </c>
      <c r="F881" s="29">
        <v>1916</v>
      </c>
      <c r="G881" s="29">
        <v>1916</v>
      </c>
      <c r="H881" s="29" t="s">
        <v>17340</v>
      </c>
      <c r="I881" s="29" t="s">
        <v>17341</v>
      </c>
      <c r="J881" s="29" t="s">
        <v>17342</v>
      </c>
      <c r="K881" s="29" t="s">
        <v>8</v>
      </c>
      <c r="L881" s="29" t="s">
        <v>8</v>
      </c>
      <c r="M881" s="29" t="s">
        <v>8</v>
      </c>
      <c r="N881" s="29">
        <v>6</v>
      </c>
      <c r="O881" s="29">
        <v>1</v>
      </c>
      <c r="P881" s="29">
        <v>6</v>
      </c>
      <c r="Q881" s="29">
        <v>1</v>
      </c>
      <c r="R881" s="29" t="s">
        <v>8</v>
      </c>
      <c r="S881" s="29" t="s">
        <v>8</v>
      </c>
      <c r="T881" s="29" t="s">
        <v>8</v>
      </c>
      <c r="U881" s="29">
        <v>5</v>
      </c>
      <c r="V881" s="29">
        <v>1</v>
      </c>
      <c r="W881" s="29">
        <v>5</v>
      </c>
      <c r="X881" s="29">
        <v>1</v>
      </c>
      <c r="Y881" s="29" t="s">
        <v>8</v>
      </c>
      <c r="Z881" s="29" t="s">
        <v>8</v>
      </c>
      <c r="AA881" s="29" t="s">
        <v>8</v>
      </c>
      <c r="AB881" s="29">
        <v>1</v>
      </c>
      <c r="AC881" s="29">
        <v>4</v>
      </c>
      <c r="AD881" s="29">
        <v>1</v>
      </c>
      <c r="AE881" s="29">
        <v>4</v>
      </c>
      <c r="AF881" s="29">
        <v>3</v>
      </c>
      <c r="AG881" s="29">
        <v>49</v>
      </c>
      <c r="AH881" s="29">
        <v>41</v>
      </c>
      <c r="AI881" s="29" t="s">
        <v>19602</v>
      </c>
      <c r="AJ881" s="29" t="s">
        <v>8</v>
      </c>
      <c r="AK881" s="29">
        <v>0</v>
      </c>
      <c r="AL881" s="29" t="s">
        <v>2000</v>
      </c>
      <c r="AM881" s="29" t="s">
        <v>17343</v>
      </c>
      <c r="AN881" s="29" t="s">
        <v>17344</v>
      </c>
      <c r="AO881" s="29" t="s">
        <v>17345</v>
      </c>
      <c r="AP881" s="29" t="s">
        <v>17346</v>
      </c>
    </row>
    <row r="882" spans="1:42" s="29" customFormat="1" x14ac:dyDescent="0.25">
      <c r="A882" s="29" t="s">
        <v>17347</v>
      </c>
      <c r="B882" s="29">
        <v>310410941179965</v>
      </c>
      <c r="C882" s="29">
        <v>8.9014103279411708E+19</v>
      </c>
      <c r="D882" s="29">
        <v>353118083625148</v>
      </c>
      <c r="E882" s="29">
        <v>5</v>
      </c>
      <c r="F882" s="29">
        <v>1917</v>
      </c>
      <c r="G882" s="29">
        <v>1917</v>
      </c>
      <c r="H882" s="29" t="s">
        <v>17348</v>
      </c>
      <c r="I882" s="29" t="s">
        <v>17349</v>
      </c>
      <c r="J882" s="29" t="s">
        <v>17350</v>
      </c>
      <c r="K882" s="29" t="s">
        <v>8</v>
      </c>
      <c r="L882" s="29" t="s">
        <v>8</v>
      </c>
      <c r="M882" s="29" t="s">
        <v>8</v>
      </c>
      <c r="N882" s="29">
        <v>6</v>
      </c>
      <c r="O882" s="29">
        <v>1</v>
      </c>
      <c r="P882" s="29">
        <v>6</v>
      </c>
      <c r="Q882" s="29">
        <v>1</v>
      </c>
      <c r="R882" s="29" t="s">
        <v>8</v>
      </c>
      <c r="S882" s="29" t="s">
        <v>8</v>
      </c>
      <c r="T882" s="29" t="s">
        <v>8</v>
      </c>
      <c r="U882" s="29">
        <v>5</v>
      </c>
      <c r="V882" s="29">
        <v>1</v>
      </c>
      <c r="W882" s="29">
        <v>5</v>
      </c>
      <c r="X882" s="29">
        <v>3</v>
      </c>
      <c r="Y882" s="29">
        <v>49</v>
      </c>
      <c r="Z882" s="29">
        <v>41</v>
      </c>
      <c r="AA882" s="29" t="s">
        <v>19602</v>
      </c>
      <c r="AB882" s="29">
        <v>1</v>
      </c>
      <c r="AC882" s="29">
        <v>4</v>
      </c>
      <c r="AD882" s="29">
        <v>1</v>
      </c>
      <c r="AE882" s="29">
        <v>4</v>
      </c>
      <c r="AF882" s="29">
        <v>3</v>
      </c>
      <c r="AG882" s="29">
        <v>40</v>
      </c>
      <c r="AH882" s="29">
        <v>8</v>
      </c>
      <c r="AI882" s="29" t="s">
        <v>19697</v>
      </c>
      <c r="AJ882" s="29" t="s">
        <v>8</v>
      </c>
      <c r="AK882" s="29">
        <v>0</v>
      </c>
      <c r="AL882" s="29" t="s">
        <v>2000</v>
      </c>
      <c r="AM882" s="29" t="s">
        <v>17351</v>
      </c>
      <c r="AN882" s="29" t="s">
        <v>17352</v>
      </c>
      <c r="AO882" s="41" t="s">
        <v>17353</v>
      </c>
      <c r="AP882" s="29" t="s">
        <v>17354</v>
      </c>
    </row>
    <row r="883" spans="1:42" s="29" customFormat="1" x14ac:dyDescent="0.25">
      <c r="A883" s="29" t="s">
        <v>17355</v>
      </c>
      <c r="B883" s="29">
        <v>310410941179965</v>
      </c>
      <c r="C883" s="29">
        <v>8.9014103279411708E+19</v>
      </c>
      <c r="D883" s="29">
        <v>353118083625148</v>
      </c>
      <c r="E883" s="29">
        <v>5</v>
      </c>
      <c r="F883" s="29">
        <v>1918</v>
      </c>
      <c r="G883" s="29">
        <v>1918</v>
      </c>
      <c r="H883" s="29" t="s">
        <v>17356</v>
      </c>
      <c r="I883" s="29" t="s">
        <v>17357</v>
      </c>
      <c r="J883" s="29" t="s">
        <v>17358</v>
      </c>
      <c r="K883" s="29" t="s">
        <v>8</v>
      </c>
      <c r="L883" s="29" t="s">
        <v>8</v>
      </c>
      <c r="M883" s="29" t="s">
        <v>8</v>
      </c>
      <c r="N883" s="29">
        <v>6</v>
      </c>
      <c r="O883" s="29">
        <v>1</v>
      </c>
      <c r="P883" s="29">
        <v>6</v>
      </c>
      <c r="Q883" s="29">
        <v>1</v>
      </c>
      <c r="R883" s="29" t="s">
        <v>8</v>
      </c>
      <c r="S883" s="29" t="s">
        <v>8</v>
      </c>
      <c r="T883" s="29" t="s">
        <v>8</v>
      </c>
      <c r="U883" s="29">
        <v>5</v>
      </c>
      <c r="V883" s="29">
        <v>1</v>
      </c>
      <c r="W883" s="29">
        <v>5</v>
      </c>
      <c r="X883" s="29">
        <v>3</v>
      </c>
      <c r="Y883" s="29">
        <v>48</v>
      </c>
      <c r="Z883" s="29">
        <v>23</v>
      </c>
      <c r="AA883" s="29" t="s">
        <v>20053</v>
      </c>
      <c r="AB883" s="29">
        <v>1</v>
      </c>
      <c r="AC883" s="29">
        <v>4</v>
      </c>
      <c r="AD883" s="29">
        <v>1</v>
      </c>
      <c r="AE883" s="29">
        <v>4</v>
      </c>
      <c r="AF883" s="29">
        <v>3</v>
      </c>
      <c r="AG883" s="29">
        <v>18</v>
      </c>
      <c r="AH883" s="29">
        <v>1</v>
      </c>
      <c r="AI883" s="29" t="s">
        <v>19794</v>
      </c>
      <c r="AJ883" s="29" t="s">
        <v>8</v>
      </c>
      <c r="AK883" s="29">
        <v>0</v>
      </c>
      <c r="AL883" s="29" t="s">
        <v>2000</v>
      </c>
      <c r="AM883" s="29" t="s">
        <v>17359</v>
      </c>
      <c r="AN883" s="29" t="s">
        <v>17360</v>
      </c>
      <c r="AO883" s="29" t="s">
        <v>17361</v>
      </c>
      <c r="AP883" s="29" t="s">
        <v>17362</v>
      </c>
    </row>
    <row r="884" spans="1:42" s="29" customFormat="1" x14ac:dyDescent="0.25">
      <c r="A884" s="29" t="s">
        <v>17363</v>
      </c>
      <c r="B884" s="29">
        <v>310410941179965</v>
      </c>
      <c r="C884" s="29">
        <v>8.9014103279411708E+19</v>
      </c>
      <c r="D884" s="29">
        <v>353118083625148</v>
      </c>
      <c r="E884" s="29">
        <v>5</v>
      </c>
      <c r="F884" s="29">
        <v>1919</v>
      </c>
      <c r="G884" s="29">
        <v>1919</v>
      </c>
      <c r="H884" s="29" t="s">
        <v>17364</v>
      </c>
      <c r="I884" s="29" t="s">
        <v>17365</v>
      </c>
      <c r="J884" s="29" t="s">
        <v>17366</v>
      </c>
      <c r="K884" s="29" t="s">
        <v>8</v>
      </c>
      <c r="L884" s="29" t="s">
        <v>8</v>
      </c>
      <c r="M884" s="29" t="s">
        <v>8</v>
      </c>
      <c r="N884" s="29">
        <v>6</v>
      </c>
      <c r="O884" s="29">
        <v>1</v>
      </c>
      <c r="P884" s="29">
        <v>6</v>
      </c>
      <c r="Q884" s="29">
        <v>1</v>
      </c>
      <c r="R884" s="29" t="s">
        <v>8</v>
      </c>
      <c r="S884" s="29" t="s">
        <v>8</v>
      </c>
      <c r="T884" s="29" t="s">
        <v>8</v>
      </c>
      <c r="U884" s="29">
        <v>5</v>
      </c>
      <c r="V884" s="29">
        <v>1</v>
      </c>
      <c r="W884" s="29">
        <v>5</v>
      </c>
      <c r="X884" s="29">
        <v>3</v>
      </c>
      <c r="Y884" s="29">
        <v>47</v>
      </c>
      <c r="Z884" s="29">
        <v>24</v>
      </c>
      <c r="AA884" s="29" t="s">
        <v>20054</v>
      </c>
      <c r="AB884" s="29">
        <v>1</v>
      </c>
      <c r="AC884" s="29">
        <v>4</v>
      </c>
      <c r="AD884" s="29">
        <v>1</v>
      </c>
      <c r="AE884" s="29">
        <v>4</v>
      </c>
      <c r="AF884" s="29">
        <v>3</v>
      </c>
      <c r="AG884" s="29">
        <v>24</v>
      </c>
      <c r="AH884" s="29">
        <v>2</v>
      </c>
      <c r="AI884" s="29" t="s">
        <v>20000</v>
      </c>
      <c r="AJ884" s="29" t="s">
        <v>8</v>
      </c>
      <c r="AK884" s="29">
        <v>0</v>
      </c>
      <c r="AL884" s="29" t="s">
        <v>2009</v>
      </c>
      <c r="AM884" s="29" t="s">
        <v>17367</v>
      </c>
      <c r="AN884" s="29" t="s">
        <v>17368</v>
      </c>
      <c r="AO884" s="29" t="s">
        <v>17369</v>
      </c>
      <c r="AP884" s="29" t="s">
        <v>17370</v>
      </c>
    </row>
    <row r="885" spans="1:42" s="29" customFormat="1" x14ac:dyDescent="0.25">
      <c r="A885" s="29" t="s">
        <v>17371</v>
      </c>
      <c r="B885" s="29">
        <v>310410941179965</v>
      </c>
      <c r="C885" s="29">
        <v>8.9014103279411708E+19</v>
      </c>
      <c r="D885" s="29">
        <v>353118083625148</v>
      </c>
      <c r="E885" s="29">
        <v>5</v>
      </c>
      <c r="F885" s="29">
        <v>1920</v>
      </c>
      <c r="G885" s="29">
        <v>1920</v>
      </c>
      <c r="H885" s="29" t="s">
        <v>17372</v>
      </c>
      <c r="I885" s="29" t="s">
        <v>17373</v>
      </c>
      <c r="J885" s="29" t="s">
        <v>17374</v>
      </c>
      <c r="K885" s="29" t="s">
        <v>8</v>
      </c>
      <c r="L885" s="29" t="s">
        <v>8</v>
      </c>
      <c r="M885" s="29" t="s">
        <v>8</v>
      </c>
      <c r="N885" s="29">
        <v>6</v>
      </c>
      <c r="O885" s="29">
        <v>1</v>
      </c>
      <c r="P885" s="29">
        <v>6</v>
      </c>
      <c r="Q885" s="29">
        <v>3</v>
      </c>
      <c r="R885" s="29">
        <v>49</v>
      </c>
      <c r="S885" s="29">
        <v>27</v>
      </c>
      <c r="T885" s="29" t="s">
        <v>19548</v>
      </c>
      <c r="U885" s="29">
        <v>5</v>
      </c>
      <c r="V885" s="29">
        <v>1</v>
      </c>
      <c r="W885" s="29">
        <v>5</v>
      </c>
      <c r="X885" s="29">
        <v>3</v>
      </c>
      <c r="Y885" s="29">
        <v>24</v>
      </c>
      <c r="Z885" s="29">
        <v>4</v>
      </c>
      <c r="AA885" s="29" t="s">
        <v>19667</v>
      </c>
      <c r="AB885" s="29">
        <v>1</v>
      </c>
      <c r="AC885" s="29">
        <v>4</v>
      </c>
      <c r="AD885" s="29">
        <v>1</v>
      </c>
      <c r="AE885" s="29">
        <v>4</v>
      </c>
      <c r="AF885" s="29">
        <v>3</v>
      </c>
      <c r="AG885" s="29">
        <v>3</v>
      </c>
      <c r="AH885" s="29">
        <v>0</v>
      </c>
      <c r="AI885" s="29" t="s">
        <v>19529</v>
      </c>
      <c r="AJ885" s="29" t="s">
        <v>8</v>
      </c>
      <c r="AK885" s="29">
        <v>0</v>
      </c>
      <c r="AL885" s="29" t="s">
        <v>2000</v>
      </c>
      <c r="AM885" s="29" t="s">
        <v>17375</v>
      </c>
      <c r="AN885" s="29" t="s">
        <v>17376</v>
      </c>
      <c r="AO885" s="29" t="s">
        <v>17377</v>
      </c>
      <c r="AP885" s="29" t="s">
        <v>17378</v>
      </c>
    </row>
    <row r="886" spans="1:42" s="29" customFormat="1" x14ac:dyDescent="0.25">
      <c r="A886" s="29" t="s">
        <v>17379</v>
      </c>
      <c r="B886" s="29">
        <v>310410941179965</v>
      </c>
      <c r="C886" s="29">
        <v>8.9014103279411708E+19</v>
      </c>
      <c r="D886" s="29">
        <v>353118083625148</v>
      </c>
      <c r="E886" s="29">
        <v>5</v>
      </c>
      <c r="F886" s="29">
        <v>1921</v>
      </c>
      <c r="G886" s="29">
        <v>1921</v>
      </c>
      <c r="H886" s="29" t="s">
        <v>17380</v>
      </c>
      <c r="I886" s="29" t="s">
        <v>17381</v>
      </c>
      <c r="J886" s="29" t="s">
        <v>17382</v>
      </c>
      <c r="K886" s="29" t="s">
        <v>8</v>
      </c>
      <c r="L886" s="29" t="s">
        <v>8</v>
      </c>
      <c r="M886" s="29" t="s">
        <v>8</v>
      </c>
      <c r="N886" s="29">
        <v>6</v>
      </c>
      <c r="O886" s="29">
        <v>1</v>
      </c>
      <c r="P886" s="29">
        <v>6</v>
      </c>
      <c r="Q886" s="29">
        <v>3</v>
      </c>
      <c r="R886" s="29">
        <v>12</v>
      </c>
      <c r="S886" s="29">
        <v>1</v>
      </c>
      <c r="T886" s="29" t="s">
        <v>19546</v>
      </c>
      <c r="U886" s="29">
        <v>5</v>
      </c>
      <c r="V886" s="29">
        <v>1</v>
      </c>
      <c r="W886" s="29">
        <v>5</v>
      </c>
      <c r="X886" s="29">
        <v>3</v>
      </c>
      <c r="Y886" s="29">
        <v>0</v>
      </c>
      <c r="Z886" s="29">
        <v>0</v>
      </c>
      <c r="AA886" s="29" t="s">
        <v>19507</v>
      </c>
      <c r="AB886" s="29">
        <v>1</v>
      </c>
      <c r="AC886" s="29">
        <v>4</v>
      </c>
      <c r="AD886" s="29">
        <v>1</v>
      </c>
      <c r="AE886" s="29">
        <v>4</v>
      </c>
      <c r="AF886" s="29">
        <v>3</v>
      </c>
      <c r="AG886" s="29">
        <v>0</v>
      </c>
      <c r="AH886" s="29">
        <v>0</v>
      </c>
      <c r="AI886" s="29" t="s">
        <v>19507</v>
      </c>
      <c r="AJ886" s="29" t="s">
        <v>8</v>
      </c>
      <c r="AK886" s="29">
        <v>0</v>
      </c>
      <c r="AL886" s="29" t="s">
        <v>2000</v>
      </c>
      <c r="AM886" s="29" t="s">
        <v>17383</v>
      </c>
      <c r="AN886" s="29" t="s">
        <v>17384</v>
      </c>
      <c r="AO886" s="29" t="s">
        <v>17385</v>
      </c>
      <c r="AP886" s="29" t="s">
        <v>17386</v>
      </c>
    </row>
    <row r="887" spans="1:42" s="29" customFormat="1" x14ac:dyDescent="0.25">
      <c r="A887" s="29" t="s">
        <v>17387</v>
      </c>
      <c r="B887" s="29">
        <v>310410941179965</v>
      </c>
      <c r="C887" s="29">
        <v>8.9014103279411708E+19</v>
      </c>
      <c r="D887" s="29">
        <v>353118083625148</v>
      </c>
      <c r="E887" s="29">
        <v>5</v>
      </c>
      <c r="F887" s="29">
        <v>1922</v>
      </c>
      <c r="G887" s="29">
        <v>1922</v>
      </c>
      <c r="H887" s="29" t="s">
        <v>17388</v>
      </c>
      <c r="I887" s="29" t="s">
        <v>17389</v>
      </c>
      <c r="J887" s="29" t="s">
        <v>17390</v>
      </c>
      <c r="K887" s="29" t="s">
        <v>8</v>
      </c>
      <c r="L887" s="29" t="s">
        <v>8</v>
      </c>
      <c r="M887" s="29" t="s">
        <v>8</v>
      </c>
      <c r="N887" s="29">
        <v>6</v>
      </c>
      <c r="O887" s="29">
        <v>1</v>
      </c>
      <c r="P887" s="29">
        <v>6</v>
      </c>
      <c r="Q887" s="29">
        <v>3</v>
      </c>
      <c r="R887" s="29">
        <v>49</v>
      </c>
      <c r="S887" s="29">
        <v>31</v>
      </c>
      <c r="T887" s="29" t="s">
        <v>19689</v>
      </c>
      <c r="U887" s="29">
        <v>5</v>
      </c>
      <c r="V887" s="29">
        <v>1</v>
      </c>
      <c r="W887" s="29">
        <v>5</v>
      </c>
      <c r="X887" s="29">
        <v>3</v>
      </c>
      <c r="Y887" s="29">
        <v>32</v>
      </c>
      <c r="Z887" s="29">
        <v>1</v>
      </c>
      <c r="AA887" s="29" t="s">
        <v>19631</v>
      </c>
      <c r="AB887" s="29">
        <v>1</v>
      </c>
      <c r="AC887" s="29">
        <v>4</v>
      </c>
      <c r="AD887" s="29">
        <v>1</v>
      </c>
      <c r="AE887" s="29">
        <v>4</v>
      </c>
      <c r="AF887" s="29">
        <v>3</v>
      </c>
      <c r="AG887" s="29">
        <v>0</v>
      </c>
      <c r="AH887" s="29">
        <v>0</v>
      </c>
      <c r="AI887" s="29" t="s">
        <v>19507</v>
      </c>
      <c r="AJ887" s="29" t="s">
        <v>8</v>
      </c>
      <c r="AK887" s="29">
        <v>0</v>
      </c>
      <c r="AL887" s="29" t="s">
        <v>2000</v>
      </c>
      <c r="AM887" s="29" t="s">
        <v>17391</v>
      </c>
      <c r="AN887" s="29" t="s">
        <v>17392</v>
      </c>
      <c r="AO887" s="29" t="s">
        <v>17393</v>
      </c>
      <c r="AP887" s="29" t="s">
        <v>17394</v>
      </c>
    </row>
    <row r="888" spans="1:42" s="29" customFormat="1" x14ac:dyDescent="0.25">
      <c r="A888" s="29" t="s">
        <v>17395</v>
      </c>
      <c r="B888" s="29">
        <v>310410941179965</v>
      </c>
      <c r="C888" s="29">
        <v>8.9014103279411708E+19</v>
      </c>
      <c r="D888" s="29">
        <v>353118083625148</v>
      </c>
      <c r="E888" s="29">
        <v>5</v>
      </c>
      <c r="F888" s="29">
        <v>1931</v>
      </c>
      <c r="G888" s="29">
        <v>1931</v>
      </c>
      <c r="H888" s="29" t="s">
        <v>17396</v>
      </c>
      <c r="I888" s="29" t="s">
        <v>17397</v>
      </c>
      <c r="J888" s="29" t="s">
        <v>17398</v>
      </c>
      <c r="K888" s="29" t="s">
        <v>8</v>
      </c>
      <c r="L888" s="29" t="s">
        <v>8</v>
      </c>
      <c r="M888" s="29" t="s">
        <v>8</v>
      </c>
      <c r="N888" s="29">
        <v>6</v>
      </c>
      <c r="O888" s="29">
        <v>1</v>
      </c>
      <c r="P888" s="29">
        <v>6</v>
      </c>
      <c r="Q888" s="29">
        <v>3</v>
      </c>
      <c r="R888" s="29">
        <v>32</v>
      </c>
      <c r="S888" s="29">
        <v>1</v>
      </c>
      <c r="T888" s="29" t="s">
        <v>19631</v>
      </c>
      <c r="U888" s="29">
        <v>5</v>
      </c>
      <c r="V888" s="29">
        <v>1</v>
      </c>
      <c r="W888" s="29">
        <v>5</v>
      </c>
      <c r="X888" s="29">
        <v>3</v>
      </c>
      <c r="Y888" s="29">
        <v>2</v>
      </c>
      <c r="Z888" s="29">
        <v>1</v>
      </c>
      <c r="AA888" s="29" t="s">
        <v>19626</v>
      </c>
      <c r="AB888" s="29">
        <v>1</v>
      </c>
      <c r="AC888" s="29">
        <v>4</v>
      </c>
      <c r="AD888" s="29">
        <v>1</v>
      </c>
      <c r="AE888" s="29">
        <v>4</v>
      </c>
      <c r="AF888" s="29">
        <v>3</v>
      </c>
      <c r="AG888" s="29">
        <v>0</v>
      </c>
      <c r="AH888" s="29">
        <v>0</v>
      </c>
      <c r="AI888" s="29" t="s">
        <v>19507</v>
      </c>
      <c r="AJ888" s="29" t="s">
        <v>8</v>
      </c>
      <c r="AK888" s="29">
        <v>0</v>
      </c>
      <c r="AL888" s="29" t="s">
        <v>2000</v>
      </c>
      <c r="AM888" s="29" t="s">
        <v>17399</v>
      </c>
      <c r="AN888" s="29" t="s">
        <v>17400</v>
      </c>
      <c r="AO888" s="29" t="s">
        <v>17401</v>
      </c>
      <c r="AP888" s="29" t="s">
        <v>17402</v>
      </c>
    </row>
    <row r="889" spans="1:42" s="29" customFormat="1" x14ac:dyDescent="0.25">
      <c r="A889" s="29" t="s">
        <v>17403</v>
      </c>
      <c r="B889" s="29">
        <v>310410941179965</v>
      </c>
      <c r="C889" s="29">
        <v>8.9014103279411708E+19</v>
      </c>
      <c r="D889" s="29">
        <v>353118083625148</v>
      </c>
      <c r="E889" s="29">
        <v>5</v>
      </c>
      <c r="F889" s="29">
        <v>1932</v>
      </c>
      <c r="G889" s="29">
        <v>1932</v>
      </c>
      <c r="H889" s="29" t="s">
        <v>17404</v>
      </c>
      <c r="I889" s="29" t="s">
        <v>17294</v>
      </c>
      <c r="J889" s="29" t="s">
        <v>17405</v>
      </c>
      <c r="K889" s="29" t="s">
        <v>8</v>
      </c>
      <c r="L889" s="29" t="s">
        <v>8</v>
      </c>
      <c r="M889" s="29" t="s">
        <v>8</v>
      </c>
      <c r="N889" s="29">
        <v>6</v>
      </c>
      <c r="O889" s="29">
        <v>1</v>
      </c>
      <c r="P889" s="29">
        <v>6</v>
      </c>
      <c r="Q889" s="29">
        <v>1</v>
      </c>
      <c r="R889" s="29" t="s">
        <v>8</v>
      </c>
      <c r="S889" s="29" t="s">
        <v>8</v>
      </c>
      <c r="T889" s="29" t="s">
        <v>8</v>
      </c>
      <c r="U889" s="29">
        <v>5</v>
      </c>
      <c r="V889" s="29">
        <v>1</v>
      </c>
      <c r="W889" s="29">
        <v>5</v>
      </c>
      <c r="X889" s="29">
        <v>3</v>
      </c>
      <c r="Y889" s="29">
        <v>49</v>
      </c>
      <c r="Z889" s="29">
        <v>24</v>
      </c>
      <c r="AA889" s="29" t="s">
        <v>19528</v>
      </c>
      <c r="AB889" s="29">
        <v>1</v>
      </c>
      <c r="AC889" s="29">
        <v>4</v>
      </c>
      <c r="AD889" s="29">
        <v>1</v>
      </c>
      <c r="AE889" s="29">
        <v>4</v>
      </c>
      <c r="AF889" s="29">
        <v>3</v>
      </c>
      <c r="AG889" s="29">
        <v>33</v>
      </c>
      <c r="AH889" s="29">
        <v>2</v>
      </c>
      <c r="AI889" s="29" t="s">
        <v>19822</v>
      </c>
      <c r="AJ889" s="29" t="s">
        <v>8</v>
      </c>
      <c r="AK889" s="29">
        <v>0</v>
      </c>
      <c r="AL889" s="29" t="s">
        <v>2000</v>
      </c>
      <c r="AM889" s="29" t="s">
        <v>17406</v>
      </c>
      <c r="AN889" s="29" t="s">
        <v>17407</v>
      </c>
      <c r="AO889" s="29" t="s">
        <v>17408</v>
      </c>
      <c r="AP889" s="29" t="s">
        <v>17409</v>
      </c>
    </row>
    <row r="890" spans="1:42" s="29" customFormat="1" x14ac:dyDescent="0.25">
      <c r="A890" s="29" t="s">
        <v>17410</v>
      </c>
      <c r="B890" s="29">
        <v>310410941179965</v>
      </c>
      <c r="C890" s="29">
        <v>8.9014103279411708E+19</v>
      </c>
      <c r="D890" s="29">
        <v>353118083625148</v>
      </c>
      <c r="E890" s="29">
        <v>5</v>
      </c>
      <c r="F890" s="29">
        <v>1933</v>
      </c>
      <c r="G890" s="29">
        <v>1933</v>
      </c>
      <c r="H890" s="29" t="s">
        <v>17411</v>
      </c>
      <c r="I890" s="29" t="s">
        <v>17412</v>
      </c>
      <c r="J890" s="29" t="s">
        <v>17413</v>
      </c>
      <c r="K890" s="29" t="s">
        <v>8</v>
      </c>
      <c r="L890" s="29" t="s">
        <v>8</v>
      </c>
      <c r="M890" s="29" t="s">
        <v>8</v>
      </c>
      <c r="N890" s="29">
        <v>6</v>
      </c>
      <c r="O890" s="29">
        <v>1</v>
      </c>
      <c r="P890" s="29">
        <v>6</v>
      </c>
      <c r="Q890" s="29">
        <v>1</v>
      </c>
      <c r="R890" s="29" t="s">
        <v>8</v>
      </c>
      <c r="S890" s="29" t="s">
        <v>8</v>
      </c>
      <c r="T890" s="29" t="s">
        <v>8</v>
      </c>
      <c r="U890" s="29">
        <v>5</v>
      </c>
      <c r="V890" s="29">
        <v>1</v>
      </c>
      <c r="W890" s="29">
        <v>5</v>
      </c>
      <c r="X890" s="29">
        <v>3</v>
      </c>
      <c r="Y890" s="29">
        <v>49</v>
      </c>
      <c r="Z890" s="29">
        <v>32</v>
      </c>
      <c r="AA890" s="29" t="s">
        <v>19564</v>
      </c>
      <c r="AB890" s="29">
        <v>1</v>
      </c>
      <c r="AC890" s="29">
        <v>4</v>
      </c>
      <c r="AD890" s="29">
        <v>1</v>
      </c>
      <c r="AE890" s="29">
        <v>4</v>
      </c>
      <c r="AF890" s="29">
        <v>3</v>
      </c>
      <c r="AG890" s="29">
        <v>38</v>
      </c>
      <c r="AH890" s="29">
        <v>4</v>
      </c>
      <c r="AI890" s="29" t="s">
        <v>19808</v>
      </c>
      <c r="AJ890" s="29" t="s">
        <v>8</v>
      </c>
      <c r="AK890" s="29">
        <v>0</v>
      </c>
      <c r="AL890" s="29" t="s">
        <v>2000</v>
      </c>
      <c r="AM890" s="29" t="s">
        <v>17414</v>
      </c>
      <c r="AN890" s="29" t="s">
        <v>17415</v>
      </c>
      <c r="AO890" s="29" t="s">
        <v>17416</v>
      </c>
      <c r="AP890" s="29" t="s">
        <v>17417</v>
      </c>
    </row>
    <row r="891" spans="1:42" s="29" customFormat="1" x14ac:dyDescent="0.25">
      <c r="A891" s="29" t="s">
        <v>17418</v>
      </c>
      <c r="B891" s="29">
        <v>310410941179965</v>
      </c>
      <c r="C891" s="29">
        <v>8.9014103279411708E+19</v>
      </c>
      <c r="D891" s="29">
        <v>353118083625148</v>
      </c>
      <c r="E891" s="29">
        <v>5</v>
      </c>
      <c r="F891" s="29">
        <v>1934</v>
      </c>
      <c r="G891" s="29">
        <v>1934</v>
      </c>
      <c r="H891" s="29" t="s">
        <v>17419</v>
      </c>
      <c r="I891" s="29" t="s">
        <v>17420</v>
      </c>
      <c r="J891" s="29" t="s">
        <v>17421</v>
      </c>
      <c r="K891" s="29" t="s">
        <v>8</v>
      </c>
      <c r="L891" s="29" t="s">
        <v>8</v>
      </c>
      <c r="M891" s="29" t="s">
        <v>8</v>
      </c>
      <c r="N891" s="29">
        <v>6</v>
      </c>
      <c r="O891" s="29">
        <v>1</v>
      </c>
      <c r="P891" s="29">
        <v>6</v>
      </c>
      <c r="Q891" s="29">
        <v>1</v>
      </c>
      <c r="R891" s="29" t="s">
        <v>8</v>
      </c>
      <c r="S891" s="29" t="s">
        <v>8</v>
      </c>
      <c r="T891" s="29" t="s">
        <v>8</v>
      </c>
      <c r="U891" s="29">
        <v>5</v>
      </c>
      <c r="V891" s="29">
        <v>1</v>
      </c>
      <c r="W891" s="29">
        <v>5</v>
      </c>
      <c r="X891" s="29">
        <v>3</v>
      </c>
      <c r="Y891" s="29">
        <v>49</v>
      </c>
      <c r="Z891" s="29">
        <v>25</v>
      </c>
      <c r="AA891" s="29" t="s">
        <v>19669</v>
      </c>
      <c r="AB891" s="29">
        <v>1</v>
      </c>
      <c r="AC891" s="29">
        <v>4</v>
      </c>
      <c r="AD891" s="29">
        <v>1</v>
      </c>
      <c r="AE891" s="29">
        <v>4</v>
      </c>
      <c r="AF891" s="29">
        <v>3</v>
      </c>
      <c r="AG891" s="29">
        <v>28</v>
      </c>
      <c r="AH891" s="29">
        <v>7</v>
      </c>
      <c r="AI891" s="29" t="s">
        <v>19631</v>
      </c>
      <c r="AJ891" s="29" t="s">
        <v>8</v>
      </c>
      <c r="AK891" s="29">
        <v>0</v>
      </c>
      <c r="AL891" s="29" t="s">
        <v>2000</v>
      </c>
      <c r="AM891" s="29" t="s">
        <v>17422</v>
      </c>
      <c r="AN891" s="29" t="s">
        <v>17423</v>
      </c>
      <c r="AO891" s="29" t="s">
        <v>17424</v>
      </c>
      <c r="AP891" s="29" t="s">
        <v>17425</v>
      </c>
    </row>
    <row r="892" spans="1:42" s="29" customFormat="1" x14ac:dyDescent="0.25">
      <c r="A892" s="29" t="s">
        <v>17426</v>
      </c>
      <c r="B892" s="29">
        <v>310410941179965</v>
      </c>
      <c r="C892" s="29">
        <v>8.9014103279411708E+19</v>
      </c>
      <c r="D892" s="29">
        <v>353118083625148</v>
      </c>
      <c r="E892" s="29">
        <v>5</v>
      </c>
      <c r="F892" s="29">
        <v>1935</v>
      </c>
      <c r="G892" s="29">
        <v>1935</v>
      </c>
      <c r="H892" s="29" t="s">
        <v>17427</v>
      </c>
      <c r="I892" s="29" t="s">
        <v>17428</v>
      </c>
      <c r="J892" s="29" t="s">
        <v>17429</v>
      </c>
      <c r="K892" s="29" t="s">
        <v>8</v>
      </c>
      <c r="L892" s="29" t="s">
        <v>8</v>
      </c>
      <c r="M892" s="29" t="s">
        <v>8</v>
      </c>
      <c r="N892" s="29">
        <v>6</v>
      </c>
      <c r="O892" s="29">
        <v>1</v>
      </c>
      <c r="P892" s="29">
        <v>6</v>
      </c>
      <c r="Q892" s="29">
        <v>3</v>
      </c>
      <c r="R892" s="29">
        <v>49</v>
      </c>
      <c r="S892" s="29">
        <v>32</v>
      </c>
      <c r="T892" s="29" t="s">
        <v>19564</v>
      </c>
      <c r="U892" s="29">
        <v>5</v>
      </c>
      <c r="V892" s="29">
        <v>1</v>
      </c>
      <c r="W892" s="29">
        <v>5</v>
      </c>
      <c r="X892" s="29">
        <v>3</v>
      </c>
      <c r="Y892" s="29">
        <v>39</v>
      </c>
      <c r="Z892" s="29">
        <v>6</v>
      </c>
      <c r="AA892" s="29" t="s">
        <v>19624</v>
      </c>
      <c r="AB892" s="29">
        <v>1</v>
      </c>
      <c r="AC892" s="29">
        <v>4</v>
      </c>
      <c r="AD892" s="29">
        <v>1</v>
      </c>
      <c r="AE892" s="29">
        <v>4</v>
      </c>
      <c r="AF892" s="29">
        <v>3</v>
      </c>
      <c r="AG892" s="29">
        <v>1</v>
      </c>
      <c r="AH892" s="29">
        <v>0</v>
      </c>
      <c r="AI892" s="29" t="s">
        <v>19161</v>
      </c>
      <c r="AJ892" s="29" t="s">
        <v>8</v>
      </c>
      <c r="AK892" s="29">
        <v>0</v>
      </c>
      <c r="AL892" s="29" t="s">
        <v>2000</v>
      </c>
      <c r="AM892" s="29" t="s">
        <v>17430</v>
      </c>
      <c r="AN892" s="29" t="s">
        <v>17431</v>
      </c>
      <c r="AO892" s="29" t="s">
        <v>17432</v>
      </c>
      <c r="AP892" s="29" t="s">
        <v>17433</v>
      </c>
    </row>
    <row r="893" spans="1:42" s="29" customFormat="1" x14ac:dyDescent="0.25">
      <c r="A893" s="29" t="s">
        <v>17434</v>
      </c>
      <c r="B893" s="29">
        <v>310410941179965</v>
      </c>
      <c r="C893" s="29">
        <v>8.9014103279411708E+19</v>
      </c>
      <c r="D893" s="29">
        <v>353118083625148</v>
      </c>
      <c r="E893" s="29">
        <v>5</v>
      </c>
      <c r="F893" s="29">
        <v>1936</v>
      </c>
      <c r="G893" s="29">
        <v>1936</v>
      </c>
      <c r="H893" s="29" t="s">
        <v>17435</v>
      </c>
      <c r="I893" s="29" t="s">
        <v>17436</v>
      </c>
      <c r="J893" s="29" t="s">
        <v>17437</v>
      </c>
      <c r="K893" s="29" t="s">
        <v>8</v>
      </c>
      <c r="L893" s="29" t="s">
        <v>8</v>
      </c>
      <c r="M893" s="29" t="s">
        <v>8</v>
      </c>
      <c r="N893" s="29">
        <v>6</v>
      </c>
      <c r="O893" s="29">
        <v>1</v>
      </c>
      <c r="P893" s="29">
        <v>6</v>
      </c>
      <c r="Q893" s="29">
        <v>3</v>
      </c>
      <c r="R893" s="29">
        <v>49</v>
      </c>
      <c r="S893" s="29">
        <v>40</v>
      </c>
      <c r="T893" s="29" t="s">
        <v>19623</v>
      </c>
      <c r="U893" s="29">
        <v>5</v>
      </c>
      <c r="V893" s="29">
        <v>1</v>
      </c>
      <c r="W893" s="29">
        <v>5</v>
      </c>
      <c r="X893" s="29">
        <v>3</v>
      </c>
      <c r="Y893" s="29">
        <v>46</v>
      </c>
      <c r="Z893" s="29">
        <v>40</v>
      </c>
      <c r="AA893" s="29" t="s">
        <v>20055</v>
      </c>
      <c r="AB893" s="29">
        <v>1</v>
      </c>
      <c r="AC893" s="29">
        <v>4</v>
      </c>
      <c r="AD893" s="29">
        <v>1</v>
      </c>
      <c r="AE893" s="29">
        <v>4</v>
      </c>
      <c r="AF893" s="29">
        <v>3</v>
      </c>
      <c r="AG893" s="29">
        <v>11</v>
      </c>
      <c r="AH893" s="29">
        <v>0</v>
      </c>
      <c r="AI893" s="29" t="s">
        <v>19551</v>
      </c>
      <c r="AJ893" s="29" t="s">
        <v>8</v>
      </c>
      <c r="AK893" s="29">
        <v>0</v>
      </c>
      <c r="AL893" s="29" t="s">
        <v>2000</v>
      </c>
      <c r="AM893" s="29" t="s">
        <v>17438</v>
      </c>
      <c r="AN893" s="29" t="s">
        <v>17439</v>
      </c>
      <c r="AO893" s="29" t="s">
        <v>17440</v>
      </c>
      <c r="AP893" s="29" t="s">
        <v>17441</v>
      </c>
    </row>
    <row r="894" spans="1:42" s="29" customFormat="1" x14ac:dyDescent="0.25">
      <c r="A894" s="29" t="s">
        <v>17442</v>
      </c>
      <c r="B894" s="29">
        <v>310410941179965</v>
      </c>
      <c r="C894" s="29">
        <v>8.9014103279411708E+19</v>
      </c>
      <c r="D894" s="29">
        <v>353118083625148</v>
      </c>
      <c r="E894" s="29">
        <v>5</v>
      </c>
      <c r="F894" s="29">
        <v>1937</v>
      </c>
      <c r="G894" s="29">
        <v>1937</v>
      </c>
      <c r="H894" s="29" t="s">
        <v>17443</v>
      </c>
      <c r="I894" s="29" t="s">
        <v>17444</v>
      </c>
      <c r="J894" s="29" t="s">
        <v>17445</v>
      </c>
      <c r="K894" s="29" t="s">
        <v>8</v>
      </c>
      <c r="L894" s="29" t="s">
        <v>8</v>
      </c>
      <c r="M894" s="29" t="s">
        <v>8</v>
      </c>
      <c r="N894" s="29">
        <v>6</v>
      </c>
      <c r="O894" s="29">
        <v>1</v>
      </c>
      <c r="P894" s="29">
        <v>6</v>
      </c>
      <c r="Q894" s="29">
        <v>3</v>
      </c>
      <c r="R894" s="29">
        <v>1</v>
      </c>
      <c r="S894" s="29">
        <v>0</v>
      </c>
      <c r="T894" s="29" t="s">
        <v>19161</v>
      </c>
      <c r="U894" s="29">
        <v>5</v>
      </c>
      <c r="V894" s="29">
        <v>1</v>
      </c>
      <c r="W894" s="29">
        <v>5</v>
      </c>
      <c r="X894" s="29">
        <v>3</v>
      </c>
      <c r="Y894" s="29">
        <v>0</v>
      </c>
      <c r="Z894" s="29">
        <v>0</v>
      </c>
      <c r="AA894" s="29" t="s">
        <v>19507</v>
      </c>
      <c r="AB894" s="29">
        <v>1</v>
      </c>
      <c r="AC894" s="29">
        <v>4</v>
      </c>
      <c r="AD894" s="29">
        <v>1</v>
      </c>
      <c r="AE894" s="29">
        <v>4</v>
      </c>
      <c r="AF894" s="29">
        <v>3</v>
      </c>
      <c r="AG894" s="29">
        <v>0</v>
      </c>
      <c r="AH894" s="29">
        <v>0</v>
      </c>
      <c r="AI894" s="29" t="s">
        <v>19507</v>
      </c>
      <c r="AJ894" s="29" t="s">
        <v>8</v>
      </c>
      <c r="AK894" s="29">
        <v>0</v>
      </c>
      <c r="AL894" s="29" t="s">
        <v>2000</v>
      </c>
      <c r="AM894" s="29" t="s">
        <v>17446</v>
      </c>
      <c r="AN894" s="29" t="s">
        <v>17447</v>
      </c>
      <c r="AO894" s="41" t="s">
        <v>17448</v>
      </c>
      <c r="AP894" s="29" t="s">
        <v>17449</v>
      </c>
    </row>
    <row r="895" spans="1:42" s="29" customFormat="1" x14ac:dyDescent="0.25">
      <c r="A895" s="29" t="s">
        <v>17450</v>
      </c>
      <c r="B895" s="29">
        <v>310410941179965</v>
      </c>
      <c r="C895" s="29">
        <v>8.9014103279411708E+19</v>
      </c>
      <c r="D895" s="29">
        <v>353118083625148</v>
      </c>
      <c r="E895" s="29">
        <v>5</v>
      </c>
      <c r="F895" s="29">
        <v>1938</v>
      </c>
      <c r="G895" s="29">
        <v>1938</v>
      </c>
      <c r="H895" s="29" t="s">
        <v>17451</v>
      </c>
      <c r="I895" s="29" t="s">
        <v>17452</v>
      </c>
      <c r="J895" s="29" t="s">
        <v>17453</v>
      </c>
      <c r="K895" s="29" t="s">
        <v>8</v>
      </c>
      <c r="L895" s="29" t="s">
        <v>8</v>
      </c>
      <c r="M895" s="29" t="s">
        <v>8</v>
      </c>
      <c r="N895" s="29">
        <v>6</v>
      </c>
      <c r="O895" s="29">
        <v>1</v>
      </c>
      <c r="P895" s="29">
        <v>6</v>
      </c>
      <c r="Q895" s="29">
        <v>3</v>
      </c>
      <c r="R895" s="29">
        <v>2</v>
      </c>
      <c r="S895" s="29">
        <v>0</v>
      </c>
      <c r="T895" s="29" t="s">
        <v>19527</v>
      </c>
      <c r="U895" s="29">
        <v>5</v>
      </c>
      <c r="V895" s="29">
        <v>1</v>
      </c>
      <c r="W895" s="29">
        <v>5</v>
      </c>
      <c r="X895" s="29">
        <v>3</v>
      </c>
      <c r="Y895" s="29">
        <v>0</v>
      </c>
      <c r="Z895" s="29">
        <v>0</v>
      </c>
      <c r="AA895" s="29" t="s">
        <v>19507</v>
      </c>
      <c r="AB895" s="29">
        <v>1</v>
      </c>
      <c r="AC895" s="29">
        <v>4</v>
      </c>
      <c r="AD895" s="29">
        <v>1</v>
      </c>
      <c r="AE895" s="29">
        <v>4</v>
      </c>
      <c r="AF895" s="29">
        <v>3</v>
      </c>
      <c r="AG895" s="29">
        <v>0</v>
      </c>
      <c r="AH895" s="29">
        <v>0</v>
      </c>
      <c r="AI895" s="29" t="s">
        <v>19507</v>
      </c>
      <c r="AJ895" s="29" t="s">
        <v>8</v>
      </c>
      <c r="AK895" s="29">
        <v>0</v>
      </c>
      <c r="AL895" s="29" t="s">
        <v>2000</v>
      </c>
      <c r="AM895" s="29" t="s">
        <v>17454</v>
      </c>
      <c r="AN895" s="29" t="s">
        <v>17455</v>
      </c>
      <c r="AO895" s="29" t="s">
        <v>17456</v>
      </c>
      <c r="AP895" s="29" t="s">
        <v>17457</v>
      </c>
    </row>
    <row r="896" spans="1:42" s="29" customFormat="1" x14ac:dyDescent="0.25">
      <c r="A896" s="29" t="s">
        <v>17458</v>
      </c>
      <c r="B896" s="29">
        <v>310410941179965</v>
      </c>
      <c r="C896" s="29">
        <v>8.9014103279411708E+19</v>
      </c>
      <c r="D896" s="29">
        <v>353118083625148</v>
      </c>
      <c r="E896" s="29">
        <v>5</v>
      </c>
      <c r="F896" s="29">
        <v>1939</v>
      </c>
      <c r="G896" s="29">
        <v>1939</v>
      </c>
      <c r="H896" s="29" t="s">
        <v>17459</v>
      </c>
      <c r="I896" s="29" t="s">
        <v>17460</v>
      </c>
      <c r="J896" s="29" t="s">
        <v>17461</v>
      </c>
      <c r="K896" s="29" t="s">
        <v>8</v>
      </c>
      <c r="L896" s="29" t="s">
        <v>8</v>
      </c>
      <c r="M896" s="29" t="s">
        <v>8</v>
      </c>
      <c r="N896" s="29">
        <v>6</v>
      </c>
      <c r="O896" s="29">
        <v>1</v>
      </c>
      <c r="P896" s="29">
        <v>6</v>
      </c>
      <c r="Q896" s="29">
        <v>3</v>
      </c>
      <c r="R896" s="29">
        <v>2</v>
      </c>
      <c r="S896" s="29">
        <v>0</v>
      </c>
      <c r="T896" s="29" t="s">
        <v>19527</v>
      </c>
      <c r="U896" s="29">
        <v>5</v>
      </c>
      <c r="V896" s="29">
        <v>1</v>
      </c>
      <c r="W896" s="29">
        <v>5</v>
      </c>
      <c r="X896" s="29">
        <v>3</v>
      </c>
      <c r="Y896" s="29">
        <v>0</v>
      </c>
      <c r="Z896" s="29">
        <v>0</v>
      </c>
      <c r="AA896" s="29" t="s">
        <v>19507</v>
      </c>
      <c r="AB896" s="29">
        <v>1</v>
      </c>
      <c r="AC896" s="29">
        <v>4</v>
      </c>
      <c r="AD896" s="29">
        <v>1</v>
      </c>
      <c r="AE896" s="29">
        <v>4</v>
      </c>
      <c r="AF896" s="29">
        <v>3</v>
      </c>
      <c r="AG896" s="29">
        <v>0</v>
      </c>
      <c r="AH896" s="29">
        <v>0</v>
      </c>
      <c r="AI896" s="29" t="s">
        <v>19507</v>
      </c>
      <c r="AJ896" s="29" t="s">
        <v>8</v>
      </c>
      <c r="AK896" s="29">
        <v>0</v>
      </c>
      <c r="AL896" s="29" t="s">
        <v>2000</v>
      </c>
      <c r="AM896" s="29" t="s">
        <v>17462</v>
      </c>
      <c r="AN896" s="29" t="s">
        <v>17463</v>
      </c>
      <c r="AO896" s="29" t="s">
        <v>17464</v>
      </c>
      <c r="AP896" s="29" t="s">
        <v>17465</v>
      </c>
    </row>
    <row r="897" spans="1:42" s="29" customFormat="1" x14ac:dyDescent="0.25">
      <c r="A897" s="29" t="s">
        <v>17466</v>
      </c>
      <c r="B897" s="29">
        <v>310410941179965</v>
      </c>
      <c r="C897" s="29">
        <v>8.9014103279411708E+19</v>
      </c>
      <c r="D897" s="29">
        <v>353118083625148</v>
      </c>
      <c r="E897" s="29">
        <v>5</v>
      </c>
      <c r="F897" s="29">
        <v>1923</v>
      </c>
      <c r="G897" s="29">
        <v>1923</v>
      </c>
      <c r="H897" s="29" t="s">
        <v>17467</v>
      </c>
      <c r="I897" s="29" t="s">
        <v>17468</v>
      </c>
      <c r="J897" s="29" t="s">
        <v>17469</v>
      </c>
      <c r="K897" s="29" t="s">
        <v>8</v>
      </c>
      <c r="L897" s="29" t="s">
        <v>8</v>
      </c>
      <c r="M897" s="29" t="s">
        <v>8</v>
      </c>
      <c r="N897" s="29">
        <v>6</v>
      </c>
      <c r="O897" s="29">
        <v>1</v>
      </c>
      <c r="P897" s="29">
        <v>6</v>
      </c>
      <c r="Q897" s="29">
        <v>3</v>
      </c>
      <c r="R897" s="29">
        <v>34</v>
      </c>
      <c r="S897" s="29">
        <v>5</v>
      </c>
      <c r="T897" s="29" t="s">
        <v>19550</v>
      </c>
      <c r="U897" s="29">
        <v>5</v>
      </c>
      <c r="V897" s="29">
        <v>1</v>
      </c>
      <c r="W897" s="29">
        <v>5</v>
      </c>
      <c r="X897" s="29">
        <v>3</v>
      </c>
      <c r="Y897" s="29">
        <v>2</v>
      </c>
      <c r="Z897" s="29">
        <v>0</v>
      </c>
      <c r="AA897" s="29" t="s">
        <v>19527</v>
      </c>
      <c r="AB897" s="29">
        <v>1</v>
      </c>
      <c r="AC897" s="29">
        <v>4</v>
      </c>
      <c r="AD897" s="29">
        <v>1</v>
      </c>
      <c r="AE897" s="29">
        <v>4</v>
      </c>
      <c r="AF897" s="29">
        <v>3</v>
      </c>
      <c r="AG897" s="29">
        <v>0</v>
      </c>
      <c r="AH897" s="29">
        <v>0</v>
      </c>
      <c r="AI897" s="29" t="s">
        <v>19507</v>
      </c>
      <c r="AJ897" s="29" t="s">
        <v>8</v>
      </c>
      <c r="AK897" s="29">
        <v>0</v>
      </c>
      <c r="AL897" s="29" t="s">
        <v>3222</v>
      </c>
      <c r="AM897" s="29" t="s">
        <v>17470</v>
      </c>
      <c r="AN897" s="29" t="s">
        <v>17471</v>
      </c>
      <c r="AO897" s="29" t="s">
        <v>17472</v>
      </c>
      <c r="AP897" s="29" t="s">
        <v>17473</v>
      </c>
    </row>
    <row r="898" spans="1:42" s="29" customFormat="1" x14ac:dyDescent="0.25">
      <c r="A898" s="29" t="s">
        <v>17474</v>
      </c>
      <c r="B898" s="29">
        <v>310410941179965</v>
      </c>
      <c r="C898" s="29">
        <v>8.9014103279411708E+19</v>
      </c>
      <c r="D898" s="29">
        <v>353118083625148</v>
      </c>
      <c r="E898" s="29">
        <v>5</v>
      </c>
      <c r="F898" s="29">
        <v>1924</v>
      </c>
      <c r="G898" s="29">
        <v>1924</v>
      </c>
      <c r="H898" s="29" t="s">
        <v>17475</v>
      </c>
      <c r="I898" s="29" t="s">
        <v>17476</v>
      </c>
      <c r="J898" s="29" t="s">
        <v>17477</v>
      </c>
      <c r="K898" s="29" t="s">
        <v>8</v>
      </c>
      <c r="L898" s="29" t="s">
        <v>8</v>
      </c>
      <c r="M898" s="29" t="s">
        <v>8</v>
      </c>
      <c r="N898" s="29">
        <v>6</v>
      </c>
      <c r="O898" s="29">
        <v>1</v>
      </c>
      <c r="P898" s="29">
        <v>6</v>
      </c>
      <c r="Q898" s="29">
        <v>3</v>
      </c>
      <c r="R898" s="29">
        <v>45</v>
      </c>
      <c r="S898" s="29">
        <v>13</v>
      </c>
      <c r="T898" s="29" t="s">
        <v>20056</v>
      </c>
      <c r="U898" s="29">
        <v>5</v>
      </c>
      <c r="V898" s="29">
        <v>1</v>
      </c>
      <c r="W898" s="29">
        <v>5</v>
      </c>
      <c r="X898" s="29">
        <v>3</v>
      </c>
      <c r="Y898" s="29">
        <v>10</v>
      </c>
      <c r="Z898" s="29">
        <v>3</v>
      </c>
      <c r="AA898" s="29" t="s">
        <v>20057</v>
      </c>
      <c r="AB898" s="29">
        <v>1</v>
      </c>
      <c r="AC898" s="29">
        <v>4</v>
      </c>
      <c r="AD898" s="29">
        <v>1</v>
      </c>
      <c r="AE898" s="29">
        <v>4</v>
      </c>
      <c r="AF898" s="29">
        <v>3</v>
      </c>
      <c r="AG898" s="29">
        <v>3</v>
      </c>
      <c r="AH898" s="29">
        <v>0</v>
      </c>
      <c r="AI898" s="29" t="s">
        <v>19529</v>
      </c>
      <c r="AJ898" s="29" t="s">
        <v>8</v>
      </c>
      <c r="AK898" s="29">
        <v>0</v>
      </c>
      <c r="AL898" s="29" t="s">
        <v>2009</v>
      </c>
      <c r="AM898" s="29" t="s">
        <v>17478</v>
      </c>
      <c r="AN898" s="29" t="s">
        <v>17479</v>
      </c>
      <c r="AO898" s="29" t="s">
        <v>17480</v>
      </c>
      <c r="AP898" s="29" t="s">
        <v>17481</v>
      </c>
    </row>
    <row r="899" spans="1:42" s="29" customFormat="1" x14ac:dyDescent="0.25">
      <c r="A899" s="29" t="s">
        <v>17482</v>
      </c>
      <c r="B899" s="29">
        <v>310410941179965</v>
      </c>
      <c r="C899" s="29">
        <v>8.9014103279411708E+19</v>
      </c>
      <c r="D899" s="29">
        <v>353118083625148</v>
      </c>
      <c r="E899" s="29">
        <v>5</v>
      </c>
      <c r="F899" s="29">
        <v>1925</v>
      </c>
      <c r="G899" s="29">
        <v>1925</v>
      </c>
      <c r="H899" s="29" t="s">
        <v>17483</v>
      </c>
      <c r="I899" s="29" t="s">
        <v>17484</v>
      </c>
      <c r="J899" s="29" t="s">
        <v>17485</v>
      </c>
      <c r="K899" s="29" t="s">
        <v>8</v>
      </c>
      <c r="L899" s="29" t="s">
        <v>8</v>
      </c>
      <c r="M899" s="29" t="s">
        <v>8</v>
      </c>
      <c r="N899" s="29">
        <v>6</v>
      </c>
      <c r="O899" s="29">
        <v>1</v>
      </c>
      <c r="P899" s="29">
        <v>6</v>
      </c>
      <c r="Q899" s="29">
        <v>3</v>
      </c>
      <c r="R899" s="29">
        <v>49</v>
      </c>
      <c r="S899" s="29">
        <v>23</v>
      </c>
      <c r="T899" s="29" t="s">
        <v>19605</v>
      </c>
      <c r="U899" s="29">
        <v>5</v>
      </c>
      <c r="V899" s="29">
        <v>1</v>
      </c>
      <c r="W899" s="29">
        <v>5</v>
      </c>
      <c r="X899" s="29">
        <v>3</v>
      </c>
      <c r="Y899" s="29">
        <v>24</v>
      </c>
      <c r="Z899" s="29">
        <v>2</v>
      </c>
      <c r="AA899" s="29" t="s">
        <v>20000</v>
      </c>
      <c r="AB899" s="29">
        <v>1</v>
      </c>
      <c r="AC899" s="29">
        <v>4</v>
      </c>
      <c r="AD899" s="29">
        <v>1</v>
      </c>
      <c r="AE899" s="29">
        <v>4</v>
      </c>
      <c r="AF899" s="29">
        <v>3</v>
      </c>
      <c r="AG899" s="29">
        <v>5</v>
      </c>
      <c r="AH899" s="29">
        <v>0</v>
      </c>
      <c r="AI899" s="29" t="s">
        <v>19511</v>
      </c>
      <c r="AJ899" s="29" t="s">
        <v>8</v>
      </c>
      <c r="AK899" s="29">
        <v>0</v>
      </c>
      <c r="AL899" s="29" t="s">
        <v>2009</v>
      </c>
      <c r="AM899" s="29" t="s">
        <v>17486</v>
      </c>
      <c r="AN899" s="29" t="s">
        <v>17487</v>
      </c>
      <c r="AO899" s="29" t="s">
        <v>17488</v>
      </c>
      <c r="AP899" s="29" t="s">
        <v>17489</v>
      </c>
    </row>
    <row r="900" spans="1:42" s="29" customFormat="1" x14ac:dyDescent="0.25">
      <c r="A900" s="29" t="s">
        <v>17490</v>
      </c>
      <c r="B900" s="29">
        <v>310410941179965</v>
      </c>
      <c r="C900" s="29">
        <v>8.9014103279411708E+19</v>
      </c>
      <c r="D900" s="29">
        <v>353118083625148</v>
      </c>
      <c r="E900" s="29">
        <v>5</v>
      </c>
      <c r="F900" s="29">
        <v>1926</v>
      </c>
      <c r="G900" s="29">
        <v>1926</v>
      </c>
      <c r="H900" s="29" t="s">
        <v>17491</v>
      </c>
      <c r="I900" s="29" t="s">
        <v>17492</v>
      </c>
      <c r="J900" s="29" t="s">
        <v>17493</v>
      </c>
      <c r="K900" s="29" t="s">
        <v>8</v>
      </c>
      <c r="L900" s="29" t="s">
        <v>8</v>
      </c>
      <c r="M900" s="29" t="s">
        <v>8</v>
      </c>
      <c r="N900" s="29">
        <v>6</v>
      </c>
      <c r="O900" s="29">
        <v>1</v>
      </c>
      <c r="P900" s="29">
        <v>6</v>
      </c>
      <c r="Q900" s="29">
        <v>3</v>
      </c>
      <c r="R900" s="29">
        <v>49</v>
      </c>
      <c r="S900" s="29">
        <v>29</v>
      </c>
      <c r="T900" s="29" t="s">
        <v>19513</v>
      </c>
      <c r="U900" s="29">
        <v>5</v>
      </c>
      <c r="V900" s="29">
        <v>1</v>
      </c>
      <c r="W900" s="29">
        <v>5</v>
      </c>
      <c r="X900" s="29">
        <v>3</v>
      </c>
      <c r="Y900" s="29">
        <v>27</v>
      </c>
      <c r="Z900" s="29">
        <v>9</v>
      </c>
      <c r="AA900" s="29" t="s">
        <v>19797</v>
      </c>
      <c r="AB900" s="29">
        <v>1</v>
      </c>
      <c r="AC900" s="29">
        <v>4</v>
      </c>
      <c r="AD900" s="29">
        <v>1</v>
      </c>
      <c r="AE900" s="29">
        <v>4</v>
      </c>
      <c r="AF900" s="29">
        <v>3</v>
      </c>
      <c r="AG900" s="29">
        <v>5</v>
      </c>
      <c r="AH900" s="29">
        <v>0</v>
      </c>
      <c r="AI900" s="29" t="s">
        <v>19511</v>
      </c>
      <c r="AJ900" s="29" t="s">
        <v>8</v>
      </c>
      <c r="AK900" s="29">
        <v>0</v>
      </c>
      <c r="AL900" s="29" t="s">
        <v>2009</v>
      </c>
      <c r="AM900" s="29" t="s">
        <v>17494</v>
      </c>
      <c r="AN900" s="29" t="s">
        <v>17495</v>
      </c>
      <c r="AO900" s="29" t="s">
        <v>17496</v>
      </c>
      <c r="AP900" s="29" t="s">
        <v>17497</v>
      </c>
    </row>
    <row r="901" spans="1:42" s="29" customFormat="1" x14ac:dyDescent="0.25">
      <c r="A901" s="29" t="s">
        <v>17498</v>
      </c>
      <c r="B901" s="29">
        <v>310410941179965</v>
      </c>
      <c r="C901" s="29">
        <v>8.9014103279411708E+19</v>
      </c>
      <c r="D901" s="29">
        <v>353118083625148</v>
      </c>
      <c r="E901" s="29">
        <v>5</v>
      </c>
      <c r="F901" s="29">
        <v>1927</v>
      </c>
      <c r="G901" s="29">
        <v>1927</v>
      </c>
      <c r="H901" s="29" t="s">
        <v>17499</v>
      </c>
      <c r="I901" s="29" t="s">
        <v>17500</v>
      </c>
      <c r="J901" s="29" t="s">
        <v>17501</v>
      </c>
      <c r="K901" s="29" t="s">
        <v>8</v>
      </c>
      <c r="L901" s="29" t="s">
        <v>8</v>
      </c>
      <c r="M901" s="29" t="s">
        <v>8</v>
      </c>
      <c r="N901" s="29">
        <v>6</v>
      </c>
      <c r="O901" s="29">
        <v>1</v>
      </c>
      <c r="P901" s="29">
        <v>6</v>
      </c>
      <c r="Q901" s="29">
        <v>3</v>
      </c>
      <c r="R901" s="29">
        <v>47</v>
      </c>
      <c r="S901" s="29">
        <v>11</v>
      </c>
      <c r="T901" s="29" t="s">
        <v>19986</v>
      </c>
      <c r="U901" s="29">
        <v>5</v>
      </c>
      <c r="V901" s="29">
        <v>1</v>
      </c>
      <c r="W901" s="29">
        <v>5</v>
      </c>
      <c r="X901" s="29">
        <v>3</v>
      </c>
      <c r="Y901" s="29">
        <v>19</v>
      </c>
      <c r="Z901" s="29">
        <v>1</v>
      </c>
      <c r="AA901" s="29" t="s">
        <v>19798</v>
      </c>
      <c r="AB901" s="29">
        <v>1</v>
      </c>
      <c r="AC901" s="29">
        <v>4</v>
      </c>
      <c r="AD901" s="29">
        <v>1</v>
      </c>
      <c r="AE901" s="29">
        <v>4</v>
      </c>
      <c r="AF901" s="29">
        <v>3</v>
      </c>
      <c r="AG901" s="29">
        <v>1</v>
      </c>
      <c r="AH901" s="29">
        <v>0</v>
      </c>
      <c r="AI901" s="29" t="s">
        <v>19161</v>
      </c>
      <c r="AJ901" s="29" t="s">
        <v>8</v>
      </c>
      <c r="AK901" s="29">
        <v>0</v>
      </c>
      <c r="AL901" s="29" t="s">
        <v>2000</v>
      </c>
      <c r="AM901" s="29" t="s">
        <v>17502</v>
      </c>
      <c r="AN901" s="29" t="s">
        <v>17503</v>
      </c>
      <c r="AO901" s="29" t="s">
        <v>17504</v>
      </c>
      <c r="AP901" s="29" t="s">
        <v>17505</v>
      </c>
    </row>
    <row r="902" spans="1:42" s="29" customFormat="1" x14ac:dyDescent="0.25">
      <c r="A902" s="29" t="s">
        <v>17506</v>
      </c>
      <c r="B902" s="29">
        <v>310410941179965</v>
      </c>
      <c r="C902" s="29">
        <v>8.9014103279411708E+19</v>
      </c>
      <c r="D902" s="29">
        <v>353118083625148</v>
      </c>
      <c r="E902" s="29">
        <v>5</v>
      </c>
      <c r="F902" s="29">
        <v>1928</v>
      </c>
      <c r="G902" s="29">
        <v>1928</v>
      </c>
      <c r="H902" s="29" t="s">
        <v>17507</v>
      </c>
      <c r="I902" s="29" t="s">
        <v>17508</v>
      </c>
      <c r="J902" s="29" t="s">
        <v>17509</v>
      </c>
      <c r="K902" s="29" t="s">
        <v>8</v>
      </c>
      <c r="L902" s="29" t="s">
        <v>8</v>
      </c>
      <c r="M902" s="29" t="s">
        <v>8</v>
      </c>
      <c r="N902" s="29">
        <v>6</v>
      </c>
      <c r="O902" s="29">
        <v>1</v>
      </c>
      <c r="P902" s="29">
        <v>6</v>
      </c>
      <c r="Q902" s="29">
        <v>3</v>
      </c>
      <c r="R902" s="29">
        <v>12</v>
      </c>
      <c r="S902" s="29">
        <v>1</v>
      </c>
      <c r="T902" s="29" t="s">
        <v>19546</v>
      </c>
      <c r="U902" s="29">
        <v>5</v>
      </c>
      <c r="V902" s="29">
        <v>1</v>
      </c>
      <c r="W902" s="29">
        <v>5</v>
      </c>
      <c r="X902" s="29">
        <v>3</v>
      </c>
      <c r="Y902" s="29">
        <v>0</v>
      </c>
      <c r="Z902" s="29">
        <v>0</v>
      </c>
      <c r="AA902" s="29" t="s">
        <v>19507</v>
      </c>
      <c r="AB902" s="29">
        <v>1</v>
      </c>
      <c r="AC902" s="29">
        <v>4</v>
      </c>
      <c r="AD902" s="29">
        <v>1</v>
      </c>
      <c r="AE902" s="29">
        <v>4</v>
      </c>
      <c r="AF902" s="29">
        <v>3</v>
      </c>
      <c r="AG902" s="29">
        <v>0</v>
      </c>
      <c r="AH902" s="29">
        <v>0</v>
      </c>
      <c r="AI902" s="29" t="s">
        <v>19507</v>
      </c>
      <c r="AJ902" s="29" t="s">
        <v>8</v>
      </c>
      <c r="AK902" s="29">
        <v>0</v>
      </c>
      <c r="AL902" s="29" t="s">
        <v>2000</v>
      </c>
      <c r="AM902" s="29" t="s">
        <v>17510</v>
      </c>
      <c r="AN902" s="29" t="s">
        <v>17511</v>
      </c>
      <c r="AO902" s="29" t="s">
        <v>17512</v>
      </c>
      <c r="AP902" s="29" t="s">
        <v>17513</v>
      </c>
    </row>
    <row r="903" spans="1:42" s="29" customFormat="1" x14ac:dyDescent="0.25">
      <c r="A903" s="29" t="s">
        <v>17514</v>
      </c>
      <c r="B903" s="29">
        <v>310410941179965</v>
      </c>
      <c r="C903" s="29">
        <v>8.9014103279411708E+19</v>
      </c>
      <c r="D903" s="29">
        <v>353118083625148</v>
      </c>
      <c r="E903" s="29">
        <v>5</v>
      </c>
      <c r="F903" s="29">
        <v>1929</v>
      </c>
      <c r="G903" s="29">
        <v>1929</v>
      </c>
      <c r="H903" s="29" t="s">
        <v>17515</v>
      </c>
      <c r="I903" s="29" t="s">
        <v>17516</v>
      </c>
      <c r="J903" s="29" t="s">
        <v>17517</v>
      </c>
      <c r="K903" s="29" t="s">
        <v>8</v>
      </c>
      <c r="L903" s="29" t="s">
        <v>8</v>
      </c>
      <c r="M903" s="29" t="s">
        <v>8</v>
      </c>
      <c r="N903" s="29">
        <v>6</v>
      </c>
      <c r="O903" s="29">
        <v>1</v>
      </c>
      <c r="P903" s="29">
        <v>6</v>
      </c>
      <c r="Q903" s="29">
        <v>3</v>
      </c>
      <c r="R903" s="29">
        <v>16</v>
      </c>
      <c r="S903" s="29">
        <v>0</v>
      </c>
      <c r="T903" s="29" t="s">
        <v>19699</v>
      </c>
      <c r="U903" s="29">
        <v>5</v>
      </c>
      <c r="V903" s="29">
        <v>1</v>
      </c>
      <c r="W903" s="29">
        <v>5</v>
      </c>
      <c r="X903" s="29">
        <v>3</v>
      </c>
      <c r="Y903" s="29">
        <v>1</v>
      </c>
      <c r="Z903" s="29">
        <v>0</v>
      </c>
      <c r="AA903" s="29" t="s">
        <v>19161</v>
      </c>
      <c r="AB903" s="29">
        <v>1</v>
      </c>
      <c r="AC903" s="29">
        <v>4</v>
      </c>
      <c r="AD903" s="29">
        <v>1</v>
      </c>
      <c r="AE903" s="29">
        <v>4</v>
      </c>
      <c r="AF903" s="29">
        <v>3</v>
      </c>
      <c r="AG903" s="29">
        <v>0</v>
      </c>
      <c r="AH903" s="29">
        <v>0</v>
      </c>
      <c r="AI903" s="29" t="s">
        <v>19507</v>
      </c>
      <c r="AJ903" s="29" t="s">
        <v>8</v>
      </c>
      <c r="AK903" s="29">
        <v>0</v>
      </c>
      <c r="AL903" s="29" t="s">
        <v>2000</v>
      </c>
      <c r="AM903" s="29" t="s">
        <v>17518</v>
      </c>
      <c r="AN903" s="29" t="s">
        <v>17519</v>
      </c>
      <c r="AO903" s="29" t="s">
        <v>17520</v>
      </c>
      <c r="AP903" s="29" t="s">
        <v>17521</v>
      </c>
    </row>
    <row r="904" spans="1:42" s="29" customFormat="1" x14ac:dyDescent="0.25">
      <c r="A904" s="29" t="s">
        <v>17522</v>
      </c>
      <c r="B904" s="29">
        <v>310410941179965</v>
      </c>
      <c r="C904" s="29">
        <v>8.9014103279411708E+19</v>
      </c>
      <c r="D904" s="29">
        <v>353118083625148</v>
      </c>
      <c r="E904" s="29">
        <v>5</v>
      </c>
      <c r="F904" s="29">
        <v>1930</v>
      </c>
      <c r="G904" s="29">
        <v>1930</v>
      </c>
      <c r="H904" s="29" t="s">
        <v>17523</v>
      </c>
      <c r="I904" s="29" t="s">
        <v>17524</v>
      </c>
      <c r="J904" s="29" t="s">
        <v>17525</v>
      </c>
      <c r="K904" s="29" t="s">
        <v>8</v>
      </c>
      <c r="L904" s="29" t="s">
        <v>8</v>
      </c>
      <c r="M904" s="29" t="s">
        <v>8</v>
      </c>
      <c r="N904" s="29">
        <v>6</v>
      </c>
      <c r="O904" s="29">
        <v>1</v>
      </c>
      <c r="P904" s="29">
        <v>6</v>
      </c>
      <c r="Q904" s="29">
        <v>3</v>
      </c>
      <c r="R904" s="29">
        <v>10</v>
      </c>
      <c r="S904" s="29">
        <v>0</v>
      </c>
      <c r="T904" s="29" t="s">
        <v>19534</v>
      </c>
      <c r="U904" s="29">
        <v>5</v>
      </c>
      <c r="V904" s="29">
        <v>1</v>
      </c>
      <c r="W904" s="29">
        <v>5</v>
      </c>
      <c r="X904" s="29">
        <v>3</v>
      </c>
      <c r="Y904" s="29">
        <v>2</v>
      </c>
      <c r="Z904" s="29">
        <v>0</v>
      </c>
      <c r="AA904" s="29" t="s">
        <v>19527</v>
      </c>
      <c r="AB904" s="29">
        <v>1</v>
      </c>
      <c r="AC904" s="29">
        <v>4</v>
      </c>
      <c r="AD904" s="29">
        <v>1</v>
      </c>
      <c r="AE904" s="29">
        <v>4</v>
      </c>
      <c r="AF904" s="29">
        <v>3</v>
      </c>
      <c r="AG904" s="29">
        <v>0</v>
      </c>
      <c r="AH904" s="29">
        <v>0</v>
      </c>
      <c r="AI904" s="29" t="s">
        <v>19507</v>
      </c>
      <c r="AJ904" s="29" t="s">
        <v>8</v>
      </c>
      <c r="AK904" s="29">
        <v>0</v>
      </c>
      <c r="AL904" s="29" t="s">
        <v>2000</v>
      </c>
      <c r="AM904" s="29" t="s">
        <v>17526</v>
      </c>
      <c r="AN904" s="29" t="s">
        <v>17527</v>
      </c>
      <c r="AO904" s="29" t="s">
        <v>17528</v>
      </c>
      <c r="AP904" s="29" t="s">
        <v>17529</v>
      </c>
    </row>
    <row r="905" spans="1:42" s="29" customFormat="1" x14ac:dyDescent="0.25">
      <c r="A905" s="29" t="s">
        <v>17530</v>
      </c>
      <c r="B905" s="29">
        <v>310410928944346</v>
      </c>
      <c r="C905" s="29">
        <v>8.9014103279289401E+19</v>
      </c>
      <c r="D905" s="29">
        <v>353118081565833</v>
      </c>
      <c r="E905" s="29">
        <v>10</v>
      </c>
      <c r="F905" s="29">
        <v>1844</v>
      </c>
      <c r="G905" s="29">
        <v>1844</v>
      </c>
      <c r="H905" s="29" t="s">
        <v>17531</v>
      </c>
      <c r="I905" s="29" t="s">
        <v>17532</v>
      </c>
      <c r="J905" s="29" t="s">
        <v>17533</v>
      </c>
      <c r="K905" s="29" t="s">
        <v>8</v>
      </c>
      <c r="L905" s="29" t="s">
        <v>20058</v>
      </c>
      <c r="M905" s="29" t="s">
        <v>8</v>
      </c>
      <c r="N905" s="29">
        <v>7</v>
      </c>
      <c r="O905" s="29">
        <v>10</v>
      </c>
      <c r="P905" s="29">
        <v>70</v>
      </c>
      <c r="Q905" s="29">
        <v>1</v>
      </c>
      <c r="R905" s="29" t="s">
        <v>8</v>
      </c>
      <c r="S905" s="29" t="s">
        <v>8</v>
      </c>
      <c r="T905" s="29" t="s">
        <v>8</v>
      </c>
      <c r="U905" s="29">
        <v>7</v>
      </c>
      <c r="V905" s="29">
        <v>1</v>
      </c>
      <c r="W905" s="29">
        <v>7</v>
      </c>
      <c r="X905" s="29">
        <v>3</v>
      </c>
      <c r="Y905" s="29">
        <v>49</v>
      </c>
      <c r="Z905" s="29">
        <v>42</v>
      </c>
      <c r="AA905" s="29" t="s">
        <v>19594</v>
      </c>
      <c r="AB905" s="29">
        <v>1</v>
      </c>
      <c r="AC905" s="29">
        <v>6</v>
      </c>
      <c r="AD905" s="29">
        <v>1</v>
      </c>
      <c r="AE905" s="29">
        <v>6</v>
      </c>
      <c r="AF905" s="29">
        <v>3</v>
      </c>
      <c r="AG905" s="29">
        <v>27</v>
      </c>
      <c r="AH905" s="29">
        <v>6</v>
      </c>
      <c r="AI905" s="29" t="s">
        <v>19670</v>
      </c>
      <c r="AJ905" s="29" t="s">
        <v>8</v>
      </c>
      <c r="AK905" s="29">
        <v>0</v>
      </c>
      <c r="AL905" s="29" t="s">
        <v>2000</v>
      </c>
      <c r="AM905" s="29" t="s">
        <v>17534</v>
      </c>
      <c r="AN905" s="29" t="s">
        <v>17535</v>
      </c>
      <c r="AO905" s="29" t="s">
        <v>17536</v>
      </c>
      <c r="AP905" s="29" t="s">
        <v>17537</v>
      </c>
    </row>
    <row r="906" spans="1:42" s="29" customFormat="1" x14ac:dyDescent="0.25">
      <c r="A906" s="29" t="s">
        <v>17538</v>
      </c>
      <c r="B906" s="29">
        <v>310410928944346</v>
      </c>
      <c r="C906" s="29">
        <v>8.9014103279289401E+19</v>
      </c>
      <c r="D906" s="29">
        <v>353118081565833</v>
      </c>
      <c r="E906" s="29">
        <v>10</v>
      </c>
      <c r="F906" s="29">
        <v>1843</v>
      </c>
      <c r="G906" s="29">
        <v>1843</v>
      </c>
      <c r="H906" s="29" t="s">
        <v>17539</v>
      </c>
      <c r="I906" s="29" t="s">
        <v>17540</v>
      </c>
      <c r="J906" s="29" t="s">
        <v>17541</v>
      </c>
      <c r="K906" s="29" t="s">
        <v>8</v>
      </c>
      <c r="L906" s="29" t="s">
        <v>20059</v>
      </c>
      <c r="M906" s="29" t="s">
        <v>8</v>
      </c>
      <c r="N906" s="29">
        <v>7</v>
      </c>
      <c r="O906" s="29">
        <v>10</v>
      </c>
      <c r="P906" s="29">
        <v>70</v>
      </c>
      <c r="Q906" s="29">
        <v>1</v>
      </c>
      <c r="R906" s="29" t="s">
        <v>8</v>
      </c>
      <c r="S906" s="29" t="s">
        <v>8</v>
      </c>
      <c r="T906" s="29" t="s">
        <v>8</v>
      </c>
      <c r="U906" s="29">
        <v>7</v>
      </c>
      <c r="V906" s="29">
        <v>1</v>
      </c>
      <c r="W906" s="29">
        <v>7</v>
      </c>
      <c r="X906" s="29">
        <v>3</v>
      </c>
      <c r="Y906" s="29">
        <v>49</v>
      </c>
      <c r="Z906" s="29">
        <v>47</v>
      </c>
      <c r="AA906" s="29" t="s">
        <v>19627</v>
      </c>
      <c r="AB906" s="29">
        <v>1</v>
      </c>
      <c r="AC906" s="29">
        <v>6</v>
      </c>
      <c r="AD906" s="29">
        <v>1</v>
      </c>
      <c r="AE906" s="29">
        <v>6</v>
      </c>
      <c r="AF906" s="29">
        <v>3</v>
      </c>
      <c r="AG906" s="29">
        <v>49</v>
      </c>
      <c r="AH906" s="29">
        <v>22</v>
      </c>
      <c r="AI906" s="29" t="s">
        <v>19758</v>
      </c>
      <c r="AJ906" s="29" t="s">
        <v>8</v>
      </c>
      <c r="AK906" s="29">
        <v>0</v>
      </c>
      <c r="AL906" s="29" t="s">
        <v>2009</v>
      </c>
      <c r="AM906" s="29" t="s">
        <v>17542</v>
      </c>
      <c r="AN906" s="29" t="s">
        <v>17543</v>
      </c>
      <c r="AO906" s="29" t="s">
        <v>17544</v>
      </c>
      <c r="AP906" s="29" t="s">
        <v>17545</v>
      </c>
    </row>
    <row r="907" spans="1:42" s="29" customFormat="1" x14ac:dyDescent="0.25">
      <c r="A907" s="29" t="s">
        <v>17546</v>
      </c>
      <c r="B907" s="29">
        <v>310410928944346</v>
      </c>
      <c r="C907" s="29">
        <v>8.9014103279289401E+19</v>
      </c>
      <c r="D907" s="29">
        <v>353118081565833</v>
      </c>
      <c r="E907" s="29">
        <v>5</v>
      </c>
      <c r="F907" s="29">
        <v>1991</v>
      </c>
      <c r="G907" s="29">
        <v>1991</v>
      </c>
      <c r="H907" s="29" t="s">
        <v>17547</v>
      </c>
      <c r="I907" s="29" t="s">
        <v>17548</v>
      </c>
      <c r="J907" s="29" t="s">
        <v>17549</v>
      </c>
      <c r="K907" s="29" t="s">
        <v>8</v>
      </c>
      <c r="L907" s="29" t="s">
        <v>8</v>
      </c>
      <c r="M907" s="29" t="s">
        <v>8</v>
      </c>
      <c r="N907" s="29">
        <v>6</v>
      </c>
      <c r="O907" s="29">
        <v>1</v>
      </c>
      <c r="P907" s="29">
        <v>6</v>
      </c>
      <c r="Q907" s="29">
        <v>3</v>
      </c>
      <c r="R907" s="29">
        <v>49</v>
      </c>
      <c r="S907" s="29">
        <v>42</v>
      </c>
      <c r="T907" s="29" t="s">
        <v>19594</v>
      </c>
      <c r="U907" s="29">
        <v>5</v>
      </c>
      <c r="V907" s="29">
        <v>1</v>
      </c>
      <c r="W907" s="29">
        <v>5</v>
      </c>
      <c r="X907" s="29">
        <v>3</v>
      </c>
      <c r="Y907" s="29">
        <v>46</v>
      </c>
      <c r="Z907" s="29">
        <v>12</v>
      </c>
      <c r="AA907" s="29" t="s">
        <v>20060</v>
      </c>
      <c r="AB907" s="29">
        <v>1</v>
      </c>
      <c r="AC907" s="29">
        <v>4</v>
      </c>
      <c r="AD907" s="29">
        <v>1</v>
      </c>
      <c r="AE907" s="29">
        <v>4</v>
      </c>
      <c r="AF907" s="29">
        <v>3</v>
      </c>
      <c r="AG907" s="29">
        <v>17</v>
      </c>
      <c r="AH907" s="29">
        <v>3</v>
      </c>
      <c r="AI907" s="29" t="s">
        <v>19974</v>
      </c>
      <c r="AJ907" s="29" t="s">
        <v>8</v>
      </c>
      <c r="AK907" s="29">
        <v>0</v>
      </c>
      <c r="AL907" s="29" t="s">
        <v>2000</v>
      </c>
      <c r="AM907" s="29" t="s">
        <v>17550</v>
      </c>
      <c r="AN907" s="29" t="s">
        <v>17551</v>
      </c>
      <c r="AO907" s="29" t="s">
        <v>17552</v>
      </c>
      <c r="AP907" s="29" t="s">
        <v>17553</v>
      </c>
    </row>
    <row r="908" spans="1:42" s="29" customFormat="1" x14ac:dyDescent="0.25">
      <c r="A908" s="29" t="s">
        <v>17554</v>
      </c>
      <c r="B908" s="29">
        <v>310410928944346</v>
      </c>
      <c r="C908" s="29">
        <v>8.9014103279289401E+19</v>
      </c>
      <c r="D908" s="29">
        <v>353118081565833</v>
      </c>
      <c r="E908" s="29">
        <v>5</v>
      </c>
      <c r="F908" s="29">
        <v>1992</v>
      </c>
      <c r="G908" s="29">
        <v>1992</v>
      </c>
      <c r="H908" s="29" t="s">
        <v>17555</v>
      </c>
      <c r="I908" s="29" t="s">
        <v>17556</v>
      </c>
      <c r="J908" s="29" t="s">
        <v>17557</v>
      </c>
      <c r="K908" s="29" t="s">
        <v>8</v>
      </c>
      <c r="L908" s="29" t="s">
        <v>8</v>
      </c>
      <c r="M908" s="29" t="s">
        <v>8</v>
      </c>
      <c r="N908" s="29">
        <v>6</v>
      </c>
      <c r="O908" s="29">
        <v>1</v>
      </c>
      <c r="P908" s="29">
        <v>6</v>
      </c>
      <c r="Q908" s="29">
        <v>1</v>
      </c>
      <c r="R908" s="29" t="s">
        <v>8</v>
      </c>
      <c r="S908" s="29" t="s">
        <v>8</v>
      </c>
      <c r="T908" s="29" t="s">
        <v>8</v>
      </c>
      <c r="U908" s="29">
        <v>5</v>
      </c>
      <c r="V908" s="29">
        <v>1</v>
      </c>
      <c r="W908" s="29">
        <v>5</v>
      </c>
      <c r="X908" s="29">
        <v>3</v>
      </c>
      <c r="Y908" s="29">
        <v>49</v>
      </c>
      <c r="Z908" s="29">
        <v>20</v>
      </c>
      <c r="AA908" s="29" t="s">
        <v>19759</v>
      </c>
      <c r="AB908" s="29">
        <v>1</v>
      </c>
      <c r="AC908" s="29">
        <v>4</v>
      </c>
      <c r="AD908" s="29">
        <v>1</v>
      </c>
      <c r="AE908" s="29">
        <v>4</v>
      </c>
      <c r="AF908" s="29">
        <v>3</v>
      </c>
      <c r="AG908" s="29">
        <v>26</v>
      </c>
      <c r="AH908" s="29">
        <v>5</v>
      </c>
      <c r="AI908" s="29" t="s">
        <v>19874</v>
      </c>
      <c r="AJ908" s="29" t="s">
        <v>8</v>
      </c>
      <c r="AK908" s="29">
        <v>0</v>
      </c>
      <c r="AL908" s="29" t="s">
        <v>2009</v>
      </c>
      <c r="AM908" s="29" t="s">
        <v>17558</v>
      </c>
      <c r="AN908" s="29" t="s">
        <v>17559</v>
      </c>
      <c r="AO908" s="29" t="s">
        <v>17560</v>
      </c>
      <c r="AP908" s="29" t="s">
        <v>17561</v>
      </c>
    </row>
    <row r="909" spans="1:42" s="29" customFormat="1" x14ac:dyDescent="0.25">
      <c r="A909" s="29" t="s">
        <v>17562</v>
      </c>
      <c r="B909" s="29">
        <v>310410928944346</v>
      </c>
      <c r="C909" s="29">
        <v>8.9014103279289401E+19</v>
      </c>
      <c r="D909" s="29">
        <v>353118081565833</v>
      </c>
      <c r="E909" s="29">
        <v>5</v>
      </c>
      <c r="F909" s="29">
        <v>1993</v>
      </c>
      <c r="G909" s="29">
        <v>1993</v>
      </c>
      <c r="H909" s="29" t="s">
        <v>17563</v>
      </c>
      <c r="I909" s="29" t="s">
        <v>17564</v>
      </c>
      <c r="J909" s="29" t="s">
        <v>17565</v>
      </c>
      <c r="K909" s="29" t="s">
        <v>8</v>
      </c>
      <c r="L909" s="29" t="s">
        <v>8</v>
      </c>
      <c r="M909" s="29" t="s">
        <v>8</v>
      </c>
      <c r="N909" s="29">
        <v>6</v>
      </c>
      <c r="O909" s="29">
        <v>1</v>
      </c>
      <c r="P909" s="29">
        <v>6</v>
      </c>
      <c r="Q909" s="29">
        <v>3</v>
      </c>
      <c r="R909" s="29">
        <v>49</v>
      </c>
      <c r="S909" s="29">
        <v>41</v>
      </c>
      <c r="T909" s="29" t="s">
        <v>19602</v>
      </c>
      <c r="U909" s="29">
        <v>5</v>
      </c>
      <c r="V909" s="29">
        <v>1</v>
      </c>
      <c r="W909" s="29">
        <v>5</v>
      </c>
      <c r="X909" s="29">
        <v>3</v>
      </c>
      <c r="Y909" s="29">
        <v>45</v>
      </c>
      <c r="Z909" s="29">
        <v>4</v>
      </c>
      <c r="AA909" s="29" t="s">
        <v>20061</v>
      </c>
      <c r="AB909" s="29">
        <v>1</v>
      </c>
      <c r="AC909" s="29">
        <v>4</v>
      </c>
      <c r="AD909" s="29">
        <v>1</v>
      </c>
      <c r="AE909" s="29">
        <v>4</v>
      </c>
      <c r="AF909" s="29">
        <v>3</v>
      </c>
      <c r="AG909" s="29">
        <v>4</v>
      </c>
      <c r="AH909" s="29">
        <v>1</v>
      </c>
      <c r="AI909" s="29" t="s">
        <v>19511</v>
      </c>
      <c r="AJ909" s="29" t="s">
        <v>8</v>
      </c>
      <c r="AK909" s="29">
        <v>0</v>
      </c>
      <c r="AL909" s="29" t="s">
        <v>2000</v>
      </c>
      <c r="AM909" s="29" t="s">
        <v>17566</v>
      </c>
      <c r="AN909" s="29" t="s">
        <v>17567</v>
      </c>
      <c r="AO909" s="29" t="s">
        <v>17568</v>
      </c>
      <c r="AP909" s="29" t="s">
        <v>17569</v>
      </c>
    </row>
    <row r="910" spans="1:42" s="29" customFormat="1" x14ac:dyDescent="0.25">
      <c r="A910" s="29" t="s">
        <v>17570</v>
      </c>
      <c r="B910" s="29">
        <v>310410928944346</v>
      </c>
      <c r="C910" s="29">
        <v>8.9014103279289401E+19</v>
      </c>
      <c r="D910" s="29">
        <v>353118081565833</v>
      </c>
      <c r="E910" s="29">
        <v>5</v>
      </c>
      <c r="F910" s="29">
        <v>1995</v>
      </c>
      <c r="G910" s="29">
        <v>1995</v>
      </c>
      <c r="H910" s="29" t="s">
        <v>17571</v>
      </c>
      <c r="I910" s="29" t="s">
        <v>17572</v>
      </c>
      <c r="J910" s="29" t="s">
        <v>17573</v>
      </c>
      <c r="K910" s="29" t="s">
        <v>8</v>
      </c>
      <c r="L910" s="29" t="s">
        <v>8</v>
      </c>
      <c r="M910" s="29" t="s">
        <v>8</v>
      </c>
      <c r="N910" s="29">
        <v>6</v>
      </c>
      <c r="O910" s="29">
        <v>1</v>
      </c>
      <c r="P910" s="29">
        <v>6</v>
      </c>
      <c r="Q910" s="29">
        <v>1</v>
      </c>
      <c r="R910" s="29" t="s">
        <v>8</v>
      </c>
      <c r="S910" s="29" t="s">
        <v>8</v>
      </c>
      <c r="T910" s="29" t="s">
        <v>8</v>
      </c>
      <c r="U910" s="29">
        <v>5</v>
      </c>
      <c r="V910" s="29">
        <v>1</v>
      </c>
      <c r="W910" s="29">
        <v>5</v>
      </c>
      <c r="X910" s="29">
        <v>3</v>
      </c>
      <c r="Y910" s="29">
        <v>49</v>
      </c>
      <c r="Z910" s="29">
        <v>45</v>
      </c>
      <c r="AA910" s="29" t="s">
        <v>19843</v>
      </c>
      <c r="AB910" s="29">
        <v>1</v>
      </c>
      <c r="AC910" s="29">
        <v>4</v>
      </c>
      <c r="AD910" s="29">
        <v>1</v>
      </c>
      <c r="AE910" s="29">
        <v>4</v>
      </c>
      <c r="AF910" s="29">
        <v>3</v>
      </c>
      <c r="AG910" s="29">
        <v>48</v>
      </c>
      <c r="AH910" s="29">
        <v>18</v>
      </c>
      <c r="AI910" s="29" t="s">
        <v>19744</v>
      </c>
      <c r="AJ910" s="29" t="s">
        <v>8</v>
      </c>
      <c r="AK910" s="29">
        <v>0</v>
      </c>
      <c r="AL910" s="29" t="s">
        <v>2000</v>
      </c>
      <c r="AM910" s="29" t="s">
        <v>17574</v>
      </c>
      <c r="AN910" s="29" t="s">
        <v>17575</v>
      </c>
      <c r="AO910" s="29" t="s">
        <v>17576</v>
      </c>
      <c r="AP910" s="29" t="s">
        <v>15005</v>
      </c>
    </row>
    <row r="911" spans="1:42" s="29" customFormat="1" x14ac:dyDescent="0.25">
      <c r="A911" s="29" t="s">
        <v>17577</v>
      </c>
      <c r="B911" s="29">
        <v>310410941179965</v>
      </c>
      <c r="C911" s="29">
        <v>8.9014103279411708E+19</v>
      </c>
      <c r="D911" s="29">
        <v>353118083625148</v>
      </c>
      <c r="E911" s="29">
        <v>6</v>
      </c>
      <c r="F911" s="29">
        <v>1940</v>
      </c>
      <c r="G911" s="29">
        <v>1940</v>
      </c>
      <c r="H911" s="29" t="s">
        <v>17578</v>
      </c>
      <c r="I911" s="29" t="s">
        <v>17579</v>
      </c>
      <c r="J911" s="29" t="s">
        <v>17580</v>
      </c>
      <c r="K911" s="29" t="s">
        <v>8</v>
      </c>
      <c r="L911" s="29" t="s">
        <v>8</v>
      </c>
      <c r="M911" s="29" t="s">
        <v>8</v>
      </c>
      <c r="N911" s="29">
        <v>7</v>
      </c>
      <c r="O911" s="29">
        <v>10</v>
      </c>
      <c r="P911" s="29">
        <v>70</v>
      </c>
      <c r="Q911" s="29">
        <v>3</v>
      </c>
      <c r="R911" s="29">
        <v>0</v>
      </c>
      <c r="S911" s="29">
        <v>0</v>
      </c>
      <c r="T911" s="29" t="s">
        <v>19507</v>
      </c>
      <c r="U911" s="29">
        <v>6</v>
      </c>
      <c r="V911" s="29">
        <v>1</v>
      </c>
      <c r="W911" s="29">
        <v>6</v>
      </c>
      <c r="X911" s="29">
        <v>3</v>
      </c>
      <c r="Y911" s="29">
        <v>0</v>
      </c>
      <c r="Z911" s="29">
        <v>0</v>
      </c>
      <c r="AA911" s="29" t="s">
        <v>19507</v>
      </c>
      <c r="AB911" s="29">
        <v>0</v>
      </c>
      <c r="AC911" s="29" t="s">
        <v>8</v>
      </c>
      <c r="AD911" s="29" t="s">
        <v>8</v>
      </c>
      <c r="AE911" s="29" t="s">
        <v>8</v>
      </c>
      <c r="AF911" s="29" t="s">
        <v>8</v>
      </c>
      <c r="AG911" s="29" t="s">
        <v>8</v>
      </c>
      <c r="AH911" s="29" t="s">
        <v>8</v>
      </c>
      <c r="AI911" s="29" t="s">
        <v>8</v>
      </c>
      <c r="AJ911" s="29" t="s">
        <v>8</v>
      </c>
      <c r="AK911" s="29">
        <v>0</v>
      </c>
      <c r="AL911" s="29" t="s">
        <v>3767</v>
      </c>
      <c r="AM911" s="29" t="s">
        <v>17581</v>
      </c>
      <c r="AN911" s="29" t="s">
        <v>17582</v>
      </c>
      <c r="AO911" s="29" t="s">
        <v>17583</v>
      </c>
      <c r="AP911" s="29" t="s">
        <v>15016</v>
      </c>
    </row>
    <row r="912" spans="1:42" s="29" customFormat="1" x14ac:dyDescent="0.25">
      <c r="A912" s="29" t="s">
        <v>17584</v>
      </c>
      <c r="B912" s="29">
        <v>310410928944346</v>
      </c>
      <c r="C912" s="29">
        <v>8.9014103279289401E+19</v>
      </c>
      <c r="D912" s="29">
        <v>353118081565833</v>
      </c>
      <c r="E912" s="29">
        <v>10</v>
      </c>
      <c r="F912" s="29">
        <v>1886</v>
      </c>
      <c r="G912" s="29">
        <v>1886</v>
      </c>
      <c r="H912" s="29" t="s">
        <v>17585</v>
      </c>
      <c r="I912" s="29" t="s">
        <v>17586</v>
      </c>
      <c r="J912" s="29" t="s">
        <v>17587</v>
      </c>
      <c r="K912" s="29" t="s">
        <v>8</v>
      </c>
      <c r="L912" s="29" t="s">
        <v>20062</v>
      </c>
      <c r="M912" s="29" t="s">
        <v>8</v>
      </c>
      <c r="N912" s="29">
        <v>7</v>
      </c>
      <c r="O912" s="29">
        <v>10</v>
      </c>
      <c r="P912" s="29">
        <v>70</v>
      </c>
      <c r="Q912" s="29">
        <v>3</v>
      </c>
      <c r="R912" s="29">
        <v>16</v>
      </c>
      <c r="S912" s="29">
        <v>2</v>
      </c>
      <c r="T912" s="29" t="s">
        <v>19918</v>
      </c>
      <c r="U912" s="29">
        <v>7</v>
      </c>
      <c r="V912" s="29">
        <v>1</v>
      </c>
      <c r="W912" s="29">
        <v>7</v>
      </c>
      <c r="X912" s="29">
        <v>3</v>
      </c>
      <c r="Y912" s="29">
        <v>1</v>
      </c>
      <c r="Z912" s="29">
        <v>0</v>
      </c>
      <c r="AA912" s="29" t="s">
        <v>19161</v>
      </c>
      <c r="AB912" s="29">
        <v>1</v>
      </c>
      <c r="AC912" s="29">
        <v>6</v>
      </c>
      <c r="AD912" s="29">
        <v>1</v>
      </c>
      <c r="AE912" s="29">
        <v>6</v>
      </c>
      <c r="AF912" s="29">
        <v>3</v>
      </c>
      <c r="AG912" s="29">
        <v>0</v>
      </c>
      <c r="AH912" s="29">
        <v>0</v>
      </c>
      <c r="AI912" s="29" t="s">
        <v>19507</v>
      </c>
      <c r="AJ912" s="29" t="s">
        <v>8</v>
      </c>
      <c r="AK912" s="29">
        <v>0</v>
      </c>
      <c r="AL912" s="29" t="s">
        <v>3767</v>
      </c>
      <c r="AM912" s="29" t="s">
        <v>17588</v>
      </c>
      <c r="AN912" s="29" t="s">
        <v>17589</v>
      </c>
      <c r="AO912" s="29" t="s">
        <v>17590</v>
      </c>
      <c r="AP912" s="29" t="s">
        <v>17591</v>
      </c>
    </row>
    <row r="913" spans="1:42" s="29" customFormat="1" x14ac:dyDescent="0.25">
      <c r="A913" s="29" t="s">
        <v>17592</v>
      </c>
      <c r="B913" s="29">
        <v>310410941179965</v>
      </c>
      <c r="C913" s="29">
        <v>8.9014103279411708E+19</v>
      </c>
      <c r="D913" s="29">
        <v>353118083625148</v>
      </c>
      <c r="E913" s="29">
        <v>6</v>
      </c>
      <c r="F913" s="29">
        <v>1941</v>
      </c>
      <c r="G913" s="29">
        <v>1941</v>
      </c>
      <c r="H913" s="29" t="s">
        <v>17593</v>
      </c>
      <c r="I913" s="29" t="s">
        <v>17594</v>
      </c>
      <c r="J913" s="29" t="s">
        <v>17595</v>
      </c>
      <c r="K913" s="29" t="s">
        <v>8</v>
      </c>
      <c r="L913" s="29" t="s">
        <v>8</v>
      </c>
      <c r="M913" s="29" t="s">
        <v>8</v>
      </c>
      <c r="N913" s="29">
        <v>7</v>
      </c>
      <c r="O913" s="29">
        <v>10</v>
      </c>
      <c r="P913" s="29">
        <v>70</v>
      </c>
      <c r="Q913" s="29">
        <v>3</v>
      </c>
      <c r="R913" s="29">
        <v>1</v>
      </c>
      <c r="S913" s="29">
        <v>0</v>
      </c>
      <c r="T913" s="29" t="s">
        <v>19161</v>
      </c>
      <c r="U913" s="29">
        <v>6</v>
      </c>
      <c r="V913" s="29">
        <v>1</v>
      </c>
      <c r="W913" s="29">
        <v>6</v>
      </c>
      <c r="X913" s="29">
        <v>3</v>
      </c>
      <c r="Y913" s="29">
        <v>0</v>
      </c>
      <c r="Z913" s="29">
        <v>0</v>
      </c>
      <c r="AA913" s="29" t="s">
        <v>19507</v>
      </c>
      <c r="AB913" s="29">
        <v>0</v>
      </c>
      <c r="AC913" s="29" t="s">
        <v>8</v>
      </c>
      <c r="AD913" s="29" t="s">
        <v>8</v>
      </c>
      <c r="AE913" s="29" t="s">
        <v>8</v>
      </c>
      <c r="AF913" s="29" t="s">
        <v>8</v>
      </c>
      <c r="AG913" s="29" t="s">
        <v>8</v>
      </c>
      <c r="AH913" s="29" t="s">
        <v>8</v>
      </c>
      <c r="AI913" s="29" t="s">
        <v>8</v>
      </c>
      <c r="AJ913" s="29" t="s">
        <v>8</v>
      </c>
      <c r="AK913" s="29">
        <v>0</v>
      </c>
      <c r="AL913" s="29" t="s">
        <v>3767</v>
      </c>
      <c r="AM913" s="29" t="s">
        <v>17596</v>
      </c>
      <c r="AN913" s="29" t="s">
        <v>17597</v>
      </c>
      <c r="AO913" s="41" t="s">
        <v>17598</v>
      </c>
      <c r="AP913" s="29" t="s">
        <v>17591</v>
      </c>
    </row>
    <row r="914" spans="1:42" s="29" customFormat="1" x14ac:dyDescent="0.25">
      <c r="A914" s="29" t="s">
        <v>17599</v>
      </c>
      <c r="B914" s="29">
        <v>310410928944346</v>
      </c>
      <c r="C914" s="29">
        <v>8.9014103279289401E+19</v>
      </c>
      <c r="D914" s="29">
        <v>353118081565833</v>
      </c>
      <c r="E914" s="29">
        <v>10</v>
      </c>
      <c r="F914" s="29">
        <v>1887</v>
      </c>
      <c r="G914" s="29">
        <v>1887</v>
      </c>
      <c r="H914" s="29" t="s">
        <v>17600</v>
      </c>
      <c r="I914" s="29" t="s">
        <v>17601</v>
      </c>
      <c r="J914" s="29" t="s">
        <v>17602</v>
      </c>
      <c r="K914" s="29" t="s">
        <v>8</v>
      </c>
      <c r="L914" s="29" t="s">
        <v>20063</v>
      </c>
      <c r="M914" s="29" t="s">
        <v>8</v>
      </c>
      <c r="N914" s="29">
        <v>7</v>
      </c>
      <c r="O914" s="29">
        <v>10</v>
      </c>
      <c r="P914" s="29">
        <v>70</v>
      </c>
      <c r="Q914" s="29">
        <v>3</v>
      </c>
      <c r="R914" s="29">
        <v>32</v>
      </c>
      <c r="S914" s="29">
        <v>7</v>
      </c>
      <c r="T914" s="29" t="s">
        <v>19651</v>
      </c>
      <c r="U914" s="29">
        <v>7</v>
      </c>
      <c r="V914" s="29">
        <v>1</v>
      </c>
      <c r="W914" s="29">
        <v>7</v>
      </c>
      <c r="X914" s="29">
        <v>3</v>
      </c>
      <c r="Y914" s="29">
        <v>5</v>
      </c>
      <c r="Z914" s="29">
        <v>0</v>
      </c>
      <c r="AA914" s="29" t="s">
        <v>19511</v>
      </c>
      <c r="AB914" s="29">
        <v>1</v>
      </c>
      <c r="AC914" s="29">
        <v>6</v>
      </c>
      <c r="AD914" s="29">
        <v>1</v>
      </c>
      <c r="AE914" s="29">
        <v>6</v>
      </c>
      <c r="AF914" s="29">
        <v>3</v>
      </c>
      <c r="AG914" s="29">
        <v>0</v>
      </c>
      <c r="AH914" s="29">
        <v>0</v>
      </c>
      <c r="AI914" s="29" t="s">
        <v>19507</v>
      </c>
      <c r="AJ914" s="29" t="s">
        <v>8</v>
      </c>
      <c r="AK914" s="29">
        <v>0</v>
      </c>
      <c r="AL914" s="29" t="s">
        <v>3767</v>
      </c>
      <c r="AM914" s="29" t="s">
        <v>17603</v>
      </c>
      <c r="AN914" s="29" t="s">
        <v>17604</v>
      </c>
      <c r="AO914" s="29" t="s">
        <v>17605</v>
      </c>
      <c r="AP914" s="29" t="s">
        <v>17591</v>
      </c>
    </row>
    <row r="915" spans="1:42" s="29" customFormat="1" x14ac:dyDescent="0.25">
      <c r="A915" s="29" t="s">
        <v>17606</v>
      </c>
      <c r="B915" s="29">
        <v>310410928944346</v>
      </c>
      <c r="C915" s="29">
        <v>8.9014103279289401E+19</v>
      </c>
      <c r="D915" s="29">
        <v>353118081565833</v>
      </c>
      <c r="E915" s="29">
        <v>7</v>
      </c>
      <c r="F915" s="29">
        <v>1894</v>
      </c>
      <c r="G915" s="29">
        <v>1894</v>
      </c>
      <c r="H915" s="29" t="s">
        <v>17607</v>
      </c>
      <c r="I915" s="29" t="s">
        <v>17608</v>
      </c>
      <c r="J915" s="29" t="s">
        <v>17609</v>
      </c>
      <c r="K915" s="29" t="s">
        <v>8</v>
      </c>
      <c r="L915" s="29" t="s">
        <v>8</v>
      </c>
      <c r="M915" s="29" t="s">
        <v>19516</v>
      </c>
      <c r="N915" s="29">
        <v>7</v>
      </c>
      <c r="O915" s="29">
        <v>1</v>
      </c>
      <c r="P915" s="29">
        <v>7</v>
      </c>
      <c r="Q915" s="29">
        <v>3</v>
      </c>
      <c r="R915" s="29">
        <v>47</v>
      </c>
      <c r="S915" s="29">
        <v>16</v>
      </c>
      <c r="T915" s="29" t="s">
        <v>19531</v>
      </c>
      <c r="U915" s="29">
        <v>6</v>
      </c>
      <c r="V915" s="29">
        <v>1</v>
      </c>
      <c r="W915" s="29">
        <v>6</v>
      </c>
      <c r="X915" s="29">
        <v>3</v>
      </c>
      <c r="Y915" s="29">
        <v>14</v>
      </c>
      <c r="Z915" s="29">
        <v>3</v>
      </c>
      <c r="AA915" s="29" t="s">
        <v>20064</v>
      </c>
      <c r="AB915" s="29">
        <v>1</v>
      </c>
      <c r="AC915" s="29">
        <v>5</v>
      </c>
      <c r="AD915" s="29">
        <v>1</v>
      </c>
      <c r="AE915" s="29">
        <v>5</v>
      </c>
      <c r="AF915" s="29">
        <v>3</v>
      </c>
      <c r="AG915" s="29">
        <v>0</v>
      </c>
      <c r="AH915" s="29">
        <v>0</v>
      </c>
      <c r="AI915" s="29" t="s">
        <v>19507</v>
      </c>
      <c r="AJ915" s="29" t="s">
        <v>8</v>
      </c>
      <c r="AK915" s="29">
        <v>0</v>
      </c>
      <c r="AL915" s="29" t="s">
        <v>3767</v>
      </c>
      <c r="AM915" s="29" t="s">
        <v>17610</v>
      </c>
      <c r="AN915" s="29" t="s">
        <v>17611</v>
      </c>
      <c r="AO915" s="29" t="s">
        <v>17612</v>
      </c>
      <c r="AP915" s="29" t="s">
        <v>15021</v>
      </c>
    </row>
    <row r="916" spans="1:42" s="29" customFormat="1" x14ac:dyDescent="0.25">
      <c r="A916" s="29" t="s">
        <v>17613</v>
      </c>
      <c r="B916" s="29">
        <v>310410941179965</v>
      </c>
      <c r="C916" s="29">
        <v>8.9014103279411708E+19</v>
      </c>
      <c r="D916" s="29">
        <v>353118083625148</v>
      </c>
      <c r="E916" s="29">
        <v>3</v>
      </c>
      <c r="F916" s="29">
        <v>1942</v>
      </c>
      <c r="G916" s="29">
        <v>1942</v>
      </c>
      <c r="H916" s="29" t="s">
        <v>17614</v>
      </c>
      <c r="I916" s="29" t="s">
        <v>17615</v>
      </c>
      <c r="J916" s="29" t="s">
        <v>17616</v>
      </c>
      <c r="K916" s="29" t="s">
        <v>8</v>
      </c>
      <c r="L916" s="29" t="s">
        <v>8</v>
      </c>
      <c r="M916" s="29" t="s">
        <v>8</v>
      </c>
      <c r="N916" s="29">
        <v>7</v>
      </c>
      <c r="O916" s="29">
        <v>100</v>
      </c>
      <c r="P916" s="29">
        <v>700</v>
      </c>
      <c r="Q916" s="29">
        <v>3</v>
      </c>
      <c r="R916" s="29">
        <v>49</v>
      </c>
      <c r="S916" s="29">
        <v>19</v>
      </c>
      <c r="T916" s="29" t="s">
        <v>19596</v>
      </c>
      <c r="U916" s="29">
        <v>7</v>
      </c>
      <c r="V916" s="29">
        <v>10</v>
      </c>
      <c r="W916" s="29">
        <v>70</v>
      </c>
      <c r="X916" s="29">
        <v>3</v>
      </c>
      <c r="Y916" s="29">
        <v>28</v>
      </c>
      <c r="Z916" s="29">
        <v>0</v>
      </c>
      <c r="AA916" s="29" t="s">
        <v>20065</v>
      </c>
      <c r="AB916" s="29">
        <v>0</v>
      </c>
      <c r="AC916" s="29" t="s">
        <v>8</v>
      </c>
      <c r="AD916" s="29" t="s">
        <v>8</v>
      </c>
      <c r="AE916" s="29" t="s">
        <v>8</v>
      </c>
      <c r="AF916" s="29" t="s">
        <v>8</v>
      </c>
      <c r="AG916" s="29" t="s">
        <v>8</v>
      </c>
      <c r="AH916" s="29" t="s">
        <v>8</v>
      </c>
      <c r="AI916" s="29" t="s">
        <v>8</v>
      </c>
      <c r="AJ916" s="29" t="s">
        <v>8</v>
      </c>
      <c r="AK916" s="29">
        <v>0</v>
      </c>
      <c r="AL916" s="29" t="s">
        <v>3767</v>
      </c>
      <c r="AM916" s="29" t="s">
        <v>17617</v>
      </c>
      <c r="AN916" s="29" t="s">
        <v>17618</v>
      </c>
      <c r="AO916" s="29" t="s">
        <v>17619</v>
      </c>
      <c r="AP916" s="29" t="s">
        <v>17620</v>
      </c>
    </row>
    <row r="917" spans="1:42" s="29" customFormat="1" x14ac:dyDescent="0.25">
      <c r="A917" s="29" t="s">
        <v>17621</v>
      </c>
      <c r="B917" s="29">
        <v>310410941179965</v>
      </c>
      <c r="C917" s="29">
        <v>8.9014103279411708E+19</v>
      </c>
      <c r="D917" s="29">
        <v>353118083625148</v>
      </c>
      <c r="E917" s="29">
        <v>3</v>
      </c>
      <c r="F917" s="29">
        <v>1943</v>
      </c>
      <c r="G917" s="29">
        <v>1943</v>
      </c>
      <c r="H917" s="29" t="s">
        <v>17622</v>
      </c>
      <c r="I917" s="29" t="s">
        <v>17623</v>
      </c>
      <c r="J917" s="29" t="s">
        <v>17624</v>
      </c>
      <c r="K917" s="29" t="s">
        <v>8</v>
      </c>
      <c r="L917" s="29" t="s">
        <v>8</v>
      </c>
      <c r="M917" s="29" t="s">
        <v>8</v>
      </c>
      <c r="N917" s="29">
        <v>7</v>
      </c>
      <c r="O917" s="29">
        <v>100</v>
      </c>
      <c r="P917" s="29">
        <v>700</v>
      </c>
      <c r="Q917" s="29">
        <v>3</v>
      </c>
      <c r="R917" s="29">
        <v>45</v>
      </c>
      <c r="S917" s="29">
        <v>13</v>
      </c>
      <c r="T917" s="29" t="s">
        <v>20056</v>
      </c>
      <c r="U917" s="29">
        <v>7</v>
      </c>
      <c r="V917" s="29">
        <v>10</v>
      </c>
      <c r="W917" s="29">
        <v>70</v>
      </c>
      <c r="X917" s="29">
        <v>3</v>
      </c>
      <c r="Y917" s="29">
        <v>24</v>
      </c>
      <c r="Z917" s="29">
        <v>4</v>
      </c>
      <c r="AA917" s="29" t="s">
        <v>19667</v>
      </c>
      <c r="AB917" s="29">
        <v>0</v>
      </c>
      <c r="AC917" s="29" t="s">
        <v>8</v>
      </c>
      <c r="AD917" s="29" t="s">
        <v>8</v>
      </c>
      <c r="AE917" s="29" t="s">
        <v>8</v>
      </c>
      <c r="AF917" s="29" t="s">
        <v>8</v>
      </c>
      <c r="AG917" s="29" t="s">
        <v>8</v>
      </c>
      <c r="AH917" s="29" t="s">
        <v>8</v>
      </c>
      <c r="AI917" s="29" t="s">
        <v>8</v>
      </c>
      <c r="AJ917" s="29" t="s">
        <v>8</v>
      </c>
      <c r="AK917" s="29">
        <v>0</v>
      </c>
      <c r="AL917" s="29" t="s">
        <v>3767</v>
      </c>
      <c r="AM917" s="29" t="s">
        <v>17625</v>
      </c>
      <c r="AN917" s="29" t="s">
        <v>17626</v>
      </c>
      <c r="AO917" s="29" t="s">
        <v>17627</v>
      </c>
      <c r="AP917" s="29" t="s">
        <v>15030</v>
      </c>
    </row>
    <row r="918" spans="1:42" s="29" customFormat="1" x14ac:dyDescent="0.25">
      <c r="A918" s="29" t="s">
        <v>17628</v>
      </c>
      <c r="B918" s="29">
        <v>310410928944346</v>
      </c>
      <c r="C918" s="29">
        <v>8.9014103279289401E+19</v>
      </c>
      <c r="D918" s="29">
        <v>353118081565833</v>
      </c>
      <c r="E918" s="29">
        <v>7</v>
      </c>
      <c r="F918" s="29">
        <v>1895</v>
      </c>
      <c r="G918" s="29">
        <v>1895</v>
      </c>
      <c r="H918" s="29" t="s">
        <v>17629</v>
      </c>
      <c r="I918" s="29" t="s">
        <v>17630</v>
      </c>
      <c r="J918" s="29" t="s">
        <v>17631</v>
      </c>
      <c r="K918" s="29" t="s">
        <v>8</v>
      </c>
      <c r="L918" s="29" t="s">
        <v>8</v>
      </c>
      <c r="M918" s="29" t="s">
        <v>20035</v>
      </c>
      <c r="N918" s="29">
        <v>7</v>
      </c>
      <c r="O918" s="29">
        <v>1</v>
      </c>
      <c r="P918" s="29">
        <v>7</v>
      </c>
      <c r="Q918" s="29">
        <v>3</v>
      </c>
      <c r="R918" s="29">
        <v>49</v>
      </c>
      <c r="S918" s="29">
        <v>33</v>
      </c>
      <c r="T918" s="29" t="s">
        <v>19857</v>
      </c>
      <c r="U918" s="29">
        <v>6</v>
      </c>
      <c r="V918" s="29">
        <v>1</v>
      </c>
      <c r="W918" s="29">
        <v>6</v>
      </c>
      <c r="X918" s="29">
        <v>3</v>
      </c>
      <c r="Y918" s="29">
        <v>42</v>
      </c>
      <c r="Z918" s="29">
        <v>4</v>
      </c>
      <c r="AA918" s="29" t="s">
        <v>20066</v>
      </c>
      <c r="AB918" s="29">
        <v>1</v>
      </c>
      <c r="AC918" s="29">
        <v>5</v>
      </c>
      <c r="AD918" s="29">
        <v>1</v>
      </c>
      <c r="AE918" s="29">
        <v>5</v>
      </c>
      <c r="AF918" s="29">
        <v>3</v>
      </c>
      <c r="AG918" s="29">
        <v>7</v>
      </c>
      <c r="AH918" s="29">
        <v>0</v>
      </c>
      <c r="AI918" s="29" t="s">
        <v>19547</v>
      </c>
      <c r="AJ918" s="29" t="s">
        <v>8</v>
      </c>
      <c r="AK918" s="29">
        <v>0</v>
      </c>
      <c r="AL918" s="29" t="s">
        <v>3767</v>
      </c>
      <c r="AM918" s="29" t="s">
        <v>17632</v>
      </c>
      <c r="AN918" s="29" t="s">
        <v>17633</v>
      </c>
      <c r="AO918" s="29" t="s">
        <v>17634</v>
      </c>
      <c r="AP918" s="29" t="s">
        <v>15030</v>
      </c>
    </row>
    <row r="919" spans="1:42" s="29" customFormat="1" x14ac:dyDescent="0.25">
      <c r="A919" s="29" t="s">
        <v>17635</v>
      </c>
      <c r="B919" s="29">
        <v>310410941179965</v>
      </c>
      <c r="C919" s="29">
        <v>8.9014103279411708E+19</v>
      </c>
      <c r="D919" s="29">
        <v>353118083625148</v>
      </c>
      <c r="E919" s="29">
        <v>8</v>
      </c>
      <c r="F919" s="29">
        <v>1946</v>
      </c>
      <c r="G919" s="29">
        <v>1946</v>
      </c>
      <c r="H919" s="29" t="s">
        <v>17636</v>
      </c>
      <c r="I919" s="29" t="s">
        <v>17637</v>
      </c>
      <c r="J919" s="29" t="s">
        <v>17638</v>
      </c>
      <c r="K919" s="29" t="s">
        <v>8</v>
      </c>
      <c r="L919" s="29" t="s">
        <v>8</v>
      </c>
      <c r="M919" s="29" t="s">
        <v>8</v>
      </c>
      <c r="N919" s="29">
        <v>7</v>
      </c>
      <c r="O919" s="29">
        <v>100</v>
      </c>
      <c r="P919" s="29">
        <v>700</v>
      </c>
      <c r="Q919" s="29">
        <v>3</v>
      </c>
      <c r="R919" s="29">
        <v>49</v>
      </c>
      <c r="S919" s="29">
        <v>47</v>
      </c>
      <c r="T919" s="29" t="s">
        <v>19627</v>
      </c>
      <c r="U919" s="29">
        <v>7</v>
      </c>
      <c r="V919" s="29">
        <v>10</v>
      </c>
      <c r="W919" s="29">
        <v>70</v>
      </c>
      <c r="X919" s="29">
        <v>3</v>
      </c>
      <c r="Y919" s="29">
        <v>48</v>
      </c>
      <c r="Z919" s="29">
        <v>16</v>
      </c>
      <c r="AA919" s="29" t="s">
        <v>19588</v>
      </c>
      <c r="AB919" s="29">
        <v>0</v>
      </c>
      <c r="AC919" s="29" t="s">
        <v>8</v>
      </c>
      <c r="AD919" s="29" t="s">
        <v>8</v>
      </c>
      <c r="AE919" s="29" t="s">
        <v>8</v>
      </c>
      <c r="AF919" s="29" t="s">
        <v>8</v>
      </c>
      <c r="AG919" s="29" t="s">
        <v>8</v>
      </c>
      <c r="AH919" s="29" t="s">
        <v>8</v>
      </c>
      <c r="AI919" s="29" t="s">
        <v>8</v>
      </c>
      <c r="AJ919" s="29" t="s">
        <v>8</v>
      </c>
      <c r="AK919" s="29">
        <v>0</v>
      </c>
      <c r="AL919" s="29" t="s">
        <v>3767</v>
      </c>
      <c r="AM919" s="29" t="s">
        <v>17639</v>
      </c>
      <c r="AN919" s="29" t="s">
        <v>17640</v>
      </c>
      <c r="AO919" s="29" t="s">
        <v>17641</v>
      </c>
      <c r="AP919" s="29" t="s">
        <v>15030</v>
      </c>
    </row>
    <row r="920" spans="1:42" s="29" customFormat="1" x14ac:dyDescent="0.25">
      <c r="A920" s="29" t="s">
        <v>17642</v>
      </c>
      <c r="B920" s="29">
        <v>310410928944346</v>
      </c>
      <c r="C920" s="29">
        <v>8.9014103279289401E+19</v>
      </c>
      <c r="D920" s="29">
        <v>353118081565833</v>
      </c>
      <c r="E920" s="29">
        <v>2</v>
      </c>
      <c r="F920" s="29">
        <v>1900</v>
      </c>
      <c r="G920" s="29">
        <v>1900</v>
      </c>
      <c r="H920" s="29" t="s">
        <v>17643</v>
      </c>
      <c r="I920" s="29" t="s">
        <v>17644</v>
      </c>
      <c r="J920" s="29" t="s">
        <v>17645</v>
      </c>
      <c r="K920" s="29" t="s">
        <v>20067</v>
      </c>
      <c r="L920" s="29" t="s">
        <v>8</v>
      </c>
      <c r="M920" s="29" t="s">
        <v>8</v>
      </c>
      <c r="N920" s="29">
        <v>7</v>
      </c>
      <c r="O920" s="29">
        <v>10</v>
      </c>
      <c r="P920" s="29">
        <v>70</v>
      </c>
      <c r="Q920" s="29">
        <v>3</v>
      </c>
      <c r="R920" s="29">
        <v>0</v>
      </c>
      <c r="S920" s="29">
        <v>0</v>
      </c>
      <c r="T920" s="29" t="s">
        <v>19507</v>
      </c>
      <c r="U920" s="29">
        <v>7</v>
      </c>
      <c r="V920" s="29">
        <v>1</v>
      </c>
      <c r="W920" s="29">
        <v>7</v>
      </c>
      <c r="X920" s="29">
        <v>3</v>
      </c>
      <c r="Y920" s="29">
        <v>0</v>
      </c>
      <c r="Z920" s="29">
        <v>0</v>
      </c>
      <c r="AA920" s="29" t="s">
        <v>19507</v>
      </c>
      <c r="AB920" s="29">
        <v>1</v>
      </c>
      <c r="AC920" s="29">
        <v>6</v>
      </c>
      <c r="AD920" s="29">
        <v>1</v>
      </c>
      <c r="AE920" s="29">
        <v>6</v>
      </c>
      <c r="AF920" s="29">
        <v>3</v>
      </c>
      <c r="AG920" s="29">
        <v>0</v>
      </c>
      <c r="AH920" s="29">
        <v>0</v>
      </c>
      <c r="AI920" s="29" t="s">
        <v>19507</v>
      </c>
      <c r="AJ920" s="29" t="s">
        <v>8</v>
      </c>
      <c r="AK920" s="29">
        <v>0</v>
      </c>
      <c r="AL920" s="29" t="s">
        <v>2000</v>
      </c>
      <c r="AM920" s="29" t="s">
        <v>17646</v>
      </c>
      <c r="AN920" s="29" t="s">
        <v>17647</v>
      </c>
      <c r="AO920" s="29" t="s">
        <v>17648</v>
      </c>
      <c r="AP920" s="29" t="s">
        <v>15030</v>
      </c>
    </row>
    <row r="921" spans="1:42" s="29" customFormat="1" x14ac:dyDescent="0.25">
      <c r="A921" s="29" t="s">
        <v>17649</v>
      </c>
      <c r="B921" s="29">
        <v>310410941179965</v>
      </c>
      <c r="C921" s="29">
        <v>8.9014103279411708E+19</v>
      </c>
      <c r="D921" s="29">
        <v>353118083625148</v>
      </c>
      <c r="E921" s="29">
        <v>8</v>
      </c>
      <c r="F921" s="29">
        <v>1945</v>
      </c>
      <c r="G921" s="29">
        <v>1945</v>
      </c>
      <c r="H921" s="29" t="s">
        <v>17650</v>
      </c>
      <c r="I921" s="29" t="s">
        <v>17651</v>
      </c>
      <c r="J921" s="29" t="s">
        <v>17652</v>
      </c>
      <c r="K921" s="29" t="s">
        <v>8</v>
      </c>
      <c r="L921" s="29" t="s">
        <v>8</v>
      </c>
      <c r="M921" s="29" t="s">
        <v>8</v>
      </c>
      <c r="N921" s="29">
        <v>7</v>
      </c>
      <c r="O921" s="29">
        <v>100</v>
      </c>
      <c r="P921" s="29">
        <v>700</v>
      </c>
      <c r="Q921" s="29">
        <v>3</v>
      </c>
      <c r="R921" s="29">
        <v>47</v>
      </c>
      <c r="S921" s="29">
        <v>9</v>
      </c>
      <c r="T921" s="29" t="s">
        <v>19769</v>
      </c>
      <c r="U921" s="29">
        <v>7</v>
      </c>
      <c r="V921" s="29">
        <v>10</v>
      </c>
      <c r="W921" s="29">
        <v>70</v>
      </c>
      <c r="X921" s="29">
        <v>3</v>
      </c>
      <c r="Y921" s="29">
        <v>9</v>
      </c>
      <c r="Z921" s="29">
        <v>1</v>
      </c>
      <c r="AA921" s="29" t="s">
        <v>19523</v>
      </c>
      <c r="AB921" s="29">
        <v>0</v>
      </c>
      <c r="AC921" s="29" t="s">
        <v>8</v>
      </c>
      <c r="AD921" s="29" t="s">
        <v>8</v>
      </c>
      <c r="AE921" s="29" t="s">
        <v>8</v>
      </c>
      <c r="AF921" s="29" t="s">
        <v>8</v>
      </c>
      <c r="AG921" s="29" t="s">
        <v>8</v>
      </c>
      <c r="AH921" s="29" t="s">
        <v>8</v>
      </c>
      <c r="AI921" s="29" t="s">
        <v>8</v>
      </c>
      <c r="AJ921" s="29" t="s">
        <v>8</v>
      </c>
      <c r="AK921" s="29">
        <v>0</v>
      </c>
      <c r="AL921" s="29" t="s">
        <v>3767</v>
      </c>
      <c r="AM921" s="29" t="s">
        <v>17653</v>
      </c>
      <c r="AN921" s="29" t="s">
        <v>17654</v>
      </c>
      <c r="AO921" s="29" t="s">
        <v>17655</v>
      </c>
      <c r="AP921" s="29" t="s">
        <v>17656</v>
      </c>
    </row>
    <row r="922" spans="1:42" s="29" customFormat="1" x14ac:dyDescent="0.25">
      <c r="A922" s="29" t="s">
        <v>17657</v>
      </c>
      <c r="B922" s="29">
        <v>310410928944346</v>
      </c>
      <c r="C922" s="29">
        <v>8.9014103279289401E+19</v>
      </c>
      <c r="D922" s="29">
        <v>353118081565833</v>
      </c>
      <c r="E922" s="29">
        <v>2</v>
      </c>
      <c r="F922" s="29">
        <v>1901</v>
      </c>
      <c r="G922" s="29">
        <v>1901</v>
      </c>
      <c r="H922" s="29" t="s">
        <v>17658</v>
      </c>
      <c r="I922" s="29" t="s">
        <v>17659</v>
      </c>
      <c r="J922" s="29" t="s">
        <v>17660</v>
      </c>
      <c r="K922" s="29" t="s">
        <v>20068</v>
      </c>
      <c r="L922" s="29" t="s">
        <v>8</v>
      </c>
      <c r="M922" s="29" t="s">
        <v>8</v>
      </c>
      <c r="N922" s="29">
        <v>7</v>
      </c>
      <c r="O922" s="29">
        <v>10</v>
      </c>
      <c r="P922" s="29">
        <v>70</v>
      </c>
      <c r="Q922" s="29">
        <v>3</v>
      </c>
      <c r="R922" s="29">
        <v>19</v>
      </c>
      <c r="S922" s="29">
        <v>2</v>
      </c>
      <c r="T922" s="29" t="s">
        <v>19725</v>
      </c>
      <c r="U922" s="29">
        <v>7</v>
      </c>
      <c r="V922" s="29">
        <v>1</v>
      </c>
      <c r="W922" s="29">
        <v>7</v>
      </c>
      <c r="X922" s="29">
        <v>3</v>
      </c>
      <c r="Y922" s="29">
        <v>1</v>
      </c>
      <c r="Z922" s="29">
        <v>0</v>
      </c>
      <c r="AA922" s="29" t="s">
        <v>19161</v>
      </c>
      <c r="AB922" s="29">
        <v>1</v>
      </c>
      <c r="AC922" s="29">
        <v>6</v>
      </c>
      <c r="AD922" s="29">
        <v>1</v>
      </c>
      <c r="AE922" s="29">
        <v>6</v>
      </c>
      <c r="AF922" s="29">
        <v>3</v>
      </c>
      <c r="AG922" s="29">
        <v>0</v>
      </c>
      <c r="AH922" s="29">
        <v>0</v>
      </c>
      <c r="AI922" s="29" t="s">
        <v>19507</v>
      </c>
      <c r="AJ922" s="29" t="s">
        <v>8</v>
      </c>
      <c r="AK922" s="29">
        <v>0</v>
      </c>
      <c r="AL922" s="29" t="s">
        <v>3767</v>
      </c>
      <c r="AM922" s="29" t="s">
        <v>17661</v>
      </c>
      <c r="AN922" s="29" t="s">
        <v>17662</v>
      </c>
      <c r="AO922" s="29" t="s">
        <v>17663</v>
      </c>
      <c r="AP922" s="29" t="s">
        <v>17664</v>
      </c>
    </row>
    <row r="923" spans="1:42" s="29" customFormat="1" x14ac:dyDescent="0.25">
      <c r="A923" s="29" t="s">
        <v>17665</v>
      </c>
      <c r="B923" s="29">
        <v>310410941179965</v>
      </c>
      <c r="C923" s="29">
        <v>8.9014103279411708E+19</v>
      </c>
      <c r="D923" s="29">
        <v>353118083625148</v>
      </c>
      <c r="E923" s="29">
        <v>8</v>
      </c>
      <c r="F923" s="29">
        <v>1944</v>
      </c>
      <c r="G923" s="29">
        <v>1944</v>
      </c>
      <c r="H923" s="29" t="s">
        <v>17666</v>
      </c>
      <c r="I923" s="29" t="s">
        <v>17667</v>
      </c>
      <c r="J923" s="29" t="s">
        <v>17668</v>
      </c>
      <c r="K923" s="29" t="s">
        <v>8</v>
      </c>
      <c r="L923" s="29" t="s">
        <v>8</v>
      </c>
      <c r="M923" s="29" t="s">
        <v>8</v>
      </c>
      <c r="N923" s="29">
        <v>7</v>
      </c>
      <c r="O923" s="29">
        <v>100</v>
      </c>
      <c r="P923" s="29">
        <v>700</v>
      </c>
      <c r="Q923" s="29">
        <v>3</v>
      </c>
      <c r="R923" s="29">
        <v>0</v>
      </c>
      <c r="S923" s="29">
        <v>0</v>
      </c>
      <c r="T923" s="29" t="s">
        <v>19507</v>
      </c>
      <c r="U923" s="29">
        <v>7</v>
      </c>
      <c r="V923" s="29">
        <v>10</v>
      </c>
      <c r="W923" s="29">
        <v>70</v>
      </c>
      <c r="X923" s="29">
        <v>3</v>
      </c>
      <c r="Y923" s="29">
        <v>0</v>
      </c>
      <c r="Z923" s="29">
        <v>0</v>
      </c>
      <c r="AA923" s="29" t="s">
        <v>19507</v>
      </c>
      <c r="AB923" s="29">
        <v>0</v>
      </c>
      <c r="AC923" s="29" t="s">
        <v>8</v>
      </c>
      <c r="AD923" s="29" t="s">
        <v>8</v>
      </c>
      <c r="AE923" s="29" t="s">
        <v>8</v>
      </c>
      <c r="AF923" s="29" t="s">
        <v>8</v>
      </c>
      <c r="AG923" s="29" t="s">
        <v>8</v>
      </c>
      <c r="AH923" s="29" t="s">
        <v>8</v>
      </c>
      <c r="AI923" s="29" t="s">
        <v>8</v>
      </c>
      <c r="AJ923" s="29" t="s">
        <v>8</v>
      </c>
      <c r="AK923" s="29">
        <v>0</v>
      </c>
      <c r="AL923" s="29" t="s">
        <v>3767</v>
      </c>
      <c r="AM923" s="29" t="s">
        <v>17669</v>
      </c>
      <c r="AN923" s="29" t="s">
        <v>17670</v>
      </c>
      <c r="AO923" s="29" t="s">
        <v>17671</v>
      </c>
      <c r="AP923" s="29" t="s">
        <v>17664</v>
      </c>
    </row>
    <row r="924" spans="1:42" s="29" customFormat="1" x14ac:dyDescent="0.25">
      <c r="A924" s="29" t="s">
        <v>17672</v>
      </c>
      <c r="B924" s="29">
        <v>310410941179965</v>
      </c>
      <c r="C924" s="29">
        <v>8.9014103279411708E+19</v>
      </c>
      <c r="D924" s="29">
        <v>353118083625148</v>
      </c>
      <c r="E924" s="29">
        <v>1</v>
      </c>
      <c r="F924" s="29">
        <v>1961</v>
      </c>
      <c r="G924" s="29">
        <v>1961</v>
      </c>
      <c r="H924" s="29" t="s">
        <v>17673</v>
      </c>
      <c r="I924" s="29" t="s">
        <v>17674</v>
      </c>
      <c r="J924" s="29" t="s">
        <v>17675</v>
      </c>
      <c r="K924" s="29" t="s">
        <v>8</v>
      </c>
      <c r="L924" s="29" t="s">
        <v>8</v>
      </c>
      <c r="M924" s="29" t="s">
        <v>8</v>
      </c>
      <c r="N924" s="29">
        <v>4</v>
      </c>
      <c r="O924" s="29">
        <v>1</v>
      </c>
      <c r="P924" s="29">
        <v>4</v>
      </c>
      <c r="Q924" s="29">
        <v>3</v>
      </c>
      <c r="R924" s="29">
        <v>49</v>
      </c>
      <c r="S924" s="29">
        <v>20</v>
      </c>
      <c r="T924" s="29" t="s">
        <v>19759</v>
      </c>
      <c r="U924" s="29">
        <v>3</v>
      </c>
      <c r="V924" s="29">
        <v>1</v>
      </c>
      <c r="W924" s="29">
        <v>3</v>
      </c>
      <c r="X924" s="29">
        <v>3</v>
      </c>
      <c r="Y924" s="29">
        <v>32</v>
      </c>
      <c r="Z924" s="29">
        <v>1</v>
      </c>
      <c r="AA924" s="29" t="s">
        <v>19631</v>
      </c>
      <c r="AB924" s="29">
        <v>0</v>
      </c>
      <c r="AC924" s="29" t="s">
        <v>8</v>
      </c>
      <c r="AD924" s="29" t="s">
        <v>8</v>
      </c>
      <c r="AE924" s="29" t="s">
        <v>8</v>
      </c>
      <c r="AF924" s="29" t="s">
        <v>8</v>
      </c>
      <c r="AG924" s="29" t="s">
        <v>8</v>
      </c>
      <c r="AH924" s="29" t="s">
        <v>8</v>
      </c>
      <c r="AI924" s="29" t="s">
        <v>8</v>
      </c>
      <c r="AJ924" s="29" t="s">
        <v>8</v>
      </c>
      <c r="AK924" s="29">
        <v>0</v>
      </c>
      <c r="AL924" s="29" t="s">
        <v>3767</v>
      </c>
      <c r="AM924" s="29" t="s">
        <v>17676</v>
      </c>
      <c r="AN924" s="29" t="s">
        <v>17677</v>
      </c>
      <c r="AO924" s="29" t="s">
        <v>17678</v>
      </c>
      <c r="AP924" s="29" t="s">
        <v>15039</v>
      </c>
    </row>
    <row r="925" spans="1:42" s="29" customFormat="1" x14ac:dyDescent="0.25">
      <c r="A925" s="29" t="s">
        <v>17679</v>
      </c>
      <c r="B925" s="29">
        <v>310410928944346</v>
      </c>
      <c r="C925" s="29">
        <v>8.9014103279289401E+19</v>
      </c>
      <c r="D925" s="29">
        <v>353118081565833</v>
      </c>
      <c r="E925" s="29">
        <v>6</v>
      </c>
      <c r="F925" s="29">
        <v>1902</v>
      </c>
      <c r="G925" s="29">
        <v>1902</v>
      </c>
      <c r="H925" s="29" t="s">
        <v>17680</v>
      </c>
      <c r="I925" s="29" t="s">
        <v>17681</v>
      </c>
      <c r="J925" s="29" t="s">
        <v>17682</v>
      </c>
      <c r="K925" s="29" t="s">
        <v>8</v>
      </c>
      <c r="L925" s="29" t="s">
        <v>8</v>
      </c>
      <c r="M925" s="29" t="s">
        <v>8</v>
      </c>
      <c r="N925" s="29">
        <v>7</v>
      </c>
      <c r="O925" s="29">
        <v>10</v>
      </c>
      <c r="P925" s="29">
        <v>70</v>
      </c>
      <c r="Q925" s="29">
        <v>3</v>
      </c>
      <c r="R925" s="29">
        <v>4</v>
      </c>
      <c r="S925" s="29">
        <v>0</v>
      </c>
      <c r="T925" s="29" t="s">
        <v>19520</v>
      </c>
      <c r="U925" s="29">
        <v>6</v>
      </c>
      <c r="V925" s="29">
        <v>1</v>
      </c>
      <c r="W925" s="29">
        <v>6</v>
      </c>
      <c r="X925" s="29">
        <v>3</v>
      </c>
      <c r="Y925" s="29">
        <v>0</v>
      </c>
      <c r="Z925" s="29">
        <v>0</v>
      </c>
      <c r="AA925" s="29" t="s">
        <v>19507</v>
      </c>
      <c r="AB925" s="29">
        <v>0</v>
      </c>
      <c r="AC925" s="29" t="s">
        <v>8</v>
      </c>
      <c r="AD925" s="29" t="s">
        <v>8</v>
      </c>
      <c r="AE925" s="29" t="s">
        <v>8</v>
      </c>
      <c r="AF925" s="29" t="s">
        <v>8</v>
      </c>
      <c r="AG925" s="29" t="s">
        <v>8</v>
      </c>
      <c r="AH925" s="29" t="s">
        <v>8</v>
      </c>
      <c r="AI925" s="29" t="s">
        <v>8</v>
      </c>
      <c r="AJ925" s="29" t="s">
        <v>8</v>
      </c>
      <c r="AK925" s="29">
        <v>0</v>
      </c>
      <c r="AL925" s="29" t="s">
        <v>3767</v>
      </c>
      <c r="AM925" s="29" t="s">
        <v>17683</v>
      </c>
      <c r="AN925" s="29" t="s">
        <v>17684</v>
      </c>
      <c r="AO925" s="29" t="s">
        <v>17685</v>
      </c>
      <c r="AP925" s="29" t="s">
        <v>15044</v>
      </c>
    </row>
    <row r="926" spans="1:42" s="29" customFormat="1" x14ac:dyDescent="0.25">
      <c r="A926" s="29" t="s">
        <v>17686</v>
      </c>
      <c r="B926" s="29">
        <v>310410941179965</v>
      </c>
      <c r="C926" s="29">
        <v>8.9014103279411708E+19</v>
      </c>
      <c r="D926" s="29">
        <v>353118083625148</v>
      </c>
      <c r="E926" s="29">
        <v>1</v>
      </c>
      <c r="F926" s="29">
        <v>1960</v>
      </c>
      <c r="G926" s="29">
        <v>1960</v>
      </c>
      <c r="H926" s="29" t="s">
        <v>17687</v>
      </c>
      <c r="I926" s="29" t="s">
        <v>17688</v>
      </c>
      <c r="J926" s="29" t="s">
        <v>17689</v>
      </c>
      <c r="K926" s="29" t="s">
        <v>8</v>
      </c>
      <c r="L926" s="29" t="s">
        <v>8</v>
      </c>
      <c r="M926" s="29" t="s">
        <v>8</v>
      </c>
      <c r="N926" s="29">
        <v>4</v>
      </c>
      <c r="O926" s="29">
        <v>1</v>
      </c>
      <c r="P926" s="29">
        <v>4</v>
      </c>
      <c r="Q926" s="29">
        <v>3</v>
      </c>
      <c r="R926" s="29">
        <v>6</v>
      </c>
      <c r="S926" s="29">
        <v>0</v>
      </c>
      <c r="T926" s="29" t="s">
        <v>19515</v>
      </c>
      <c r="U926" s="29">
        <v>3</v>
      </c>
      <c r="V926" s="29">
        <v>1</v>
      </c>
      <c r="W926" s="29">
        <v>3</v>
      </c>
      <c r="X926" s="29">
        <v>3</v>
      </c>
      <c r="Y926" s="29">
        <v>0</v>
      </c>
      <c r="Z926" s="29">
        <v>0</v>
      </c>
      <c r="AA926" s="29" t="s">
        <v>19507</v>
      </c>
      <c r="AB926" s="29">
        <v>0</v>
      </c>
      <c r="AC926" s="29" t="s">
        <v>8</v>
      </c>
      <c r="AD926" s="29" t="s">
        <v>8</v>
      </c>
      <c r="AE926" s="29" t="s">
        <v>8</v>
      </c>
      <c r="AF926" s="29" t="s">
        <v>8</v>
      </c>
      <c r="AG926" s="29" t="s">
        <v>8</v>
      </c>
      <c r="AH926" s="29" t="s">
        <v>8</v>
      </c>
      <c r="AI926" s="29" t="s">
        <v>8</v>
      </c>
      <c r="AJ926" s="29" t="s">
        <v>8</v>
      </c>
      <c r="AK926" s="29">
        <v>0</v>
      </c>
      <c r="AL926" s="29" t="s">
        <v>3767</v>
      </c>
      <c r="AM926" s="29" t="s">
        <v>17690</v>
      </c>
      <c r="AN926" s="29" t="s">
        <v>17691</v>
      </c>
      <c r="AO926" s="29" t="s">
        <v>17692</v>
      </c>
      <c r="AP926" s="29" t="s">
        <v>15044</v>
      </c>
    </row>
    <row r="927" spans="1:42" s="29" customFormat="1" x14ac:dyDescent="0.25">
      <c r="A927" s="29" t="s">
        <v>17693</v>
      </c>
      <c r="B927" s="29">
        <v>310410928944346</v>
      </c>
      <c r="C927" s="29">
        <v>8.9014103279289401E+19</v>
      </c>
      <c r="D927" s="29">
        <v>353118081565833</v>
      </c>
      <c r="E927" s="29">
        <v>6</v>
      </c>
      <c r="F927" s="29">
        <v>1903</v>
      </c>
      <c r="G927" s="29">
        <v>1903</v>
      </c>
      <c r="H927" s="29" t="s">
        <v>17694</v>
      </c>
      <c r="I927" s="29" t="s">
        <v>17695</v>
      </c>
      <c r="J927" s="29" t="s">
        <v>17696</v>
      </c>
      <c r="K927" s="29" t="s">
        <v>8</v>
      </c>
      <c r="L927" s="29" t="s">
        <v>8</v>
      </c>
      <c r="M927" s="29" t="s">
        <v>8</v>
      </c>
      <c r="N927" s="29">
        <v>7</v>
      </c>
      <c r="O927" s="29">
        <v>10</v>
      </c>
      <c r="P927" s="29">
        <v>70</v>
      </c>
      <c r="Q927" s="29">
        <v>3</v>
      </c>
      <c r="R927" s="29">
        <v>10</v>
      </c>
      <c r="S927" s="29">
        <v>0</v>
      </c>
      <c r="T927" s="29" t="s">
        <v>19534</v>
      </c>
      <c r="U927" s="29">
        <v>6</v>
      </c>
      <c r="V927" s="29">
        <v>1</v>
      </c>
      <c r="W927" s="29">
        <v>6</v>
      </c>
      <c r="X927" s="29">
        <v>3</v>
      </c>
      <c r="Y927" s="29">
        <v>0</v>
      </c>
      <c r="Z927" s="29">
        <v>0</v>
      </c>
      <c r="AA927" s="29" t="s">
        <v>19507</v>
      </c>
      <c r="AB927" s="29">
        <v>0</v>
      </c>
      <c r="AC927" s="29" t="s">
        <v>8</v>
      </c>
      <c r="AD927" s="29" t="s">
        <v>8</v>
      </c>
      <c r="AE927" s="29" t="s">
        <v>8</v>
      </c>
      <c r="AF927" s="29" t="s">
        <v>8</v>
      </c>
      <c r="AG927" s="29" t="s">
        <v>8</v>
      </c>
      <c r="AH927" s="29" t="s">
        <v>8</v>
      </c>
      <c r="AI927" s="29" t="s">
        <v>8</v>
      </c>
      <c r="AJ927" s="29" t="s">
        <v>8</v>
      </c>
      <c r="AK927" s="29">
        <v>0</v>
      </c>
      <c r="AL927" s="29" t="s">
        <v>3767</v>
      </c>
      <c r="AM927" s="29" t="s">
        <v>17697</v>
      </c>
      <c r="AN927" s="29" t="s">
        <v>17698</v>
      </c>
      <c r="AO927" s="29" t="s">
        <v>17699</v>
      </c>
      <c r="AP927" s="29" t="s">
        <v>17700</v>
      </c>
    </row>
    <row r="928" spans="1:42" s="29" customFormat="1" x14ac:dyDescent="0.25">
      <c r="A928" s="29" t="s">
        <v>17701</v>
      </c>
      <c r="B928" s="29">
        <v>310410941179965</v>
      </c>
      <c r="C928" s="29">
        <v>8.9014103279411708E+19</v>
      </c>
      <c r="D928" s="29">
        <v>353118083625148</v>
      </c>
      <c r="E928" s="29">
        <v>1</v>
      </c>
      <c r="F928" s="29">
        <v>1962</v>
      </c>
      <c r="G928" s="29">
        <v>1962</v>
      </c>
      <c r="H928" s="29" t="s">
        <v>17702</v>
      </c>
      <c r="I928" s="29" t="s">
        <v>17703</v>
      </c>
      <c r="J928" s="29" t="s">
        <v>17704</v>
      </c>
      <c r="K928" s="29" t="s">
        <v>8</v>
      </c>
      <c r="L928" s="29" t="s">
        <v>8</v>
      </c>
      <c r="M928" s="29" t="s">
        <v>8</v>
      </c>
      <c r="N928" s="29">
        <v>4</v>
      </c>
      <c r="O928" s="29">
        <v>1</v>
      </c>
      <c r="P928" s="29">
        <v>4</v>
      </c>
      <c r="Q928" s="29">
        <v>3</v>
      </c>
      <c r="R928" s="29">
        <v>2</v>
      </c>
      <c r="S928" s="29">
        <v>0</v>
      </c>
      <c r="T928" s="29" t="s">
        <v>19527</v>
      </c>
      <c r="U928" s="29">
        <v>3</v>
      </c>
      <c r="V928" s="29">
        <v>1</v>
      </c>
      <c r="W928" s="29">
        <v>3</v>
      </c>
      <c r="X928" s="29">
        <v>3</v>
      </c>
      <c r="Y928" s="29">
        <v>0</v>
      </c>
      <c r="Z928" s="29">
        <v>0</v>
      </c>
      <c r="AA928" s="29" t="s">
        <v>19507</v>
      </c>
      <c r="AB928" s="29">
        <v>0</v>
      </c>
      <c r="AC928" s="29" t="s">
        <v>8</v>
      </c>
      <c r="AD928" s="29" t="s">
        <v>8</v>
      </c>
      <c r="AE928" s="29" t="s">
        <v>8</v>
      </c>
      <c r="AF928" s="29" t="s">
        <v>8</v>
      </c>
      <c r="AG928" s="29" t="s">
        <v>8</v>
      </c>
      <c r="AH928" s="29" t="s">
        <v>8</v>
      </c>
      <c r="AI928" s="29" t="s">
        <v>8</v>
      </c>
      <c r="AJ928" s="29" t="s">
        <v>8</v>
      </c>
      <c r="AK928" s="29">
        <v>0</v>
      </c>
      <c r="AL928" s="29" t="s">
        <v>3767</v>
      </c>
      <c r="AM928" s="29" t="s">
        <v>17705</v>
      </c>
      <c r="AN928" s="29" t="s">
        <v>17706</v>
      </c>
      <c r="AO928" s="29" t="s">
        <v>17707</v>
      </c>
      <c r="AP928" s="29" t="s">
        <v>17700</v>
      </c>
    </row>
    <row r="929" spans="1:42" s="29" customFormat="1" x14ac:dyDescent="0.25">
      <c r="A929" s="29" t="s">
        <v>17708</v>
      </c>
      <c r="B929" s="29">
        <v>310410928944346</v>
      </c>
      <c r="C929" s="29">
        <v>8.9014103279289401E+19</v>
      </c>
      <c r="D929" s="29">
        <v>353118081565833</v>
      </c>
      <c r="E929" s="29">
        <v>6</v>
      </c>
      <c r="F929" s="29">
        <v>1904</v>
      </c>
      <c r="G929" s="29">
        <v>1904</v>
      </c>
      <c r="H929" s="29" t="s">
        <v>17709</v>
      </c>
      <c r="I929" s="29" t="s">
        <v>17710</v>
      </c>
      <c r="J929" s="29" t="s">
        <v>17711</v>
      </c>
      <c r="K929" s="29" t="s">
        <v>8</v>
      </c>
      <c r="L929" s="29" t="s">
        <v>8</v>
      </c>
      <c r="M929" s="29" t="s">
        <v>8</v>
      </c>
      <c r="N929" s="29">
        <v>7</v>
      </c>
      <c r="O929" s="29">
        <v>10</v>
      </c>
      <c r="P929" s="29">
        <v>70</v>
      </c>
      <c r="Q929" s="29">
        <v>3</v>
      </c>
      <c r="R929" s="29">
        <v>14</v>
      </c>
      <c r="S929" s="29">
        <v>0</v>
      </c>
      <c r="T929" s="29" t="s">
        <v>19658</v>
      </c>
      <c r="U929" s="29">
        <v>6</v>
      </c>
      <c r="V929" s="29">
        <v>1</v>
      </c>
      <c r="W929" s="29">
        <v>6</v>
      </c>
      <c r="X929" s="29">
        <v>3</v>
      </c>
      <c r="Y929" s="29">
        <v>1</v>
      </c>
      <c r="Z929" s="29">
        <v>0</v>
      </c>
      <c r="AA929" s="29" t="s">
        <v>19161</v>
      </c>
      <c r="AB929" s="29">
        <v>0</v>
      </c>
      <c r="AC929" s="29" t="s">
        <v>8</v>
      </c>
      <c r="AD929" s="29" t="s">
        <v>8</v>
      </c>
      <c r="AE929" s="29" t="s">
        <v>8</v>
      </c>
      <c r="AF929" s="29" t="s">
        <v>8</v>
      </c>
      <c r="AG929" s="29" t="s">
        <v>8</v>
      </c>
      <c r="AH929" s="29" t="s">
        <v>8</v>
      </c>
      <c r="AI929" s="29" t="s">
        <v>8</v>
      </c>
      <c r="AJ929" s="29" t="s">
        <v>8</v>
      </c>
      <c r="AK929" s="29">
        <v>0</v>
      </c>
      <c r="AL929" s="29" t="s">
        <v>3767</v>
      </c>
      <c r="AM929" s="29" t="s">
        <v>17712</v>
      </c>
      <c r="AN929" s="29" t="s">
        <v>17713</v>
      </c>
      <c r="AO929" s="29" t="s">
        <v>17714</v>
      </c>
      <c r="AP929" s="29" t="s">
        <v>17715</v>
      </c>
    </row>
    <row r="930" spans="1:42" s="29" customFormat="1" x14ac:dyDescent="0.25">
      <c r="A930" s="29" t="s">
        <v>17716</v>
      </c>
      <c r="B930" s="29">
        <v>310410941179965</v>
      </c>
      <c r="C930" s="29">
        <v>8.9014103279411708E+19</v>
      </c>
      <c r="D930" s="29">
        <v>353118083625148</v>
      </c>
      <c r="E930" s="29">
        <v>9</v>
      </c>
      <c r="F930" s="29">
        <v>1958</v>
      </c>
      <c r="G930" s="29">
        <v>1958</v>
      </c>
      <c r="H930" s="29" t="s">
        <v>17717</v>
      </c>
      <c r="I930" s="29" t="s">
        <v>17718</v>
      </c>
      <c r="J930" s="29" t="s">
        <v>17719</v>
      </c>
      <c r="K930" s="29" t="s">
        <v>8</v>
      </c>
      <c r="L930" s="29" t="s">
        <v>8</v>
      </c>
      <c r="M930" s="29" t="s">
        <v>8</v>
      </c>
      <c r="N930" s="29">
        <v>7</v>
      </c>
      <c r="O930" s="29">
        <v>100</v>
      </c>
      <c r="P930" s="29">
        <v>700</v>
      </c>
      <c r="Q930" s="29">
        <v>3</v>
      </c>
      <c r="R930" s="29">
        <v>35</v>
      </c>
      <c r="S930" s="29">
        <v>7</v>
      </c>
      <c r="T930" s="29" t="s">
        <v>19542</v>
      </c>
      <c r="U930" s="29">
        <v>7</v>
      </c>
      <c r="V930" s="29">
        <v>10</v>
      </c>
      <c r="W930" s="29">
        <v>70</v>
      </c>
      <c r="X930" s="29">
        <v>3</v>
      </c>
      <c r="Y930" s="29">
        <v>9</v>
      </c>
      <c r="Z930" s="29">
        <v>0</v>
      </c>
      <c r="AA930" s="29" t="s">
        <v>19558</v>
      </c>
      <c r="AB930" s="29">
        <v>0</v>
      </c>
      <c r="AC930" s="29" t="s">
        <v>8</v>
      </c>
      <c r="AD930" s="29" t="s">
        <v>8</v>
      </c>
      <c r="AE930" s="29" t="s">
        <v>8</v>
      </c>
      <c r="AF930" s="29" t="s">
        <v>8</v>
      </c>
      <c r="AG930" s="29" t="s">
        <v>8</v>
      </c>
      <c r="AH930" s="29" t="s">
        <v>8</v>
      </c>
      <c r="AI930" s="29" t="s">
        <v>8</v>
      </c>
      <c r="AJ930" s="29" t="s">
        <v>8</v>
      </c>
      <c r="AK930" s="29">
        <v>0</v>
      </c>
      <c r="AL930" s="29" t="s">
        <v>3767</v>
      </c>
      <c r="AM930" s="29" t="s">
        <v>17720</v>
      </c>
      <c r="AN930" s="29" t="s">
        <v>17721</v>
      </c>
      <c r="AO930" s="29" t="s">
        <v>17722</v>
      </c>
      <c r="AP930" s="29" t="s">
        <v>17715</v>
      </c>
    </row>
    <row r="931" spans="1:42" s="29" customFormat="1" x14ac:dyDescent="0.25">
      <c r="A931" s="29" t="s">
        <v>17723</v>
      </c>
      <c r="B931" s="29">
        <v>310410928944346</v>
      </c>
      <c r="C931" s="29">
        <v>8.9014103279289401E+19</v>
      </c>
      <c r="D931" s="29">
        <v>353118081565833</v>
      </c>
      <c r="E931" s="29">
        <v>3</v>
      </c>
      <c r="F931" s="29">
        <v>1905</v>
      </c>
      <c r="G931" s="29">
        <v>1905</v>
      </c>
      <c r="H931" s="29" t="s">
        <v>17724</v>
      </c>
      <c r="I931" s="29" t="s">
        <v>17725</v>
      </c>
      <c r="J931" s="29" t="s">
        <v>17726</v>
      </c>
      <c r="K931" s="29" t="s">
        <v>8</v>
      </c>
      <c r="L931" s="29" t="s">
        <v>8</v>
      </c>
      <c r="M931" s="29" t="s">
        <v>8</v>
      </c>
      <c r="N931" s="29">
        <v>7</v>
      </c>
      <c r="O931" s="29">
        <v>100</v>
      </c>
      <c r="P931" s="29">
        <v>700</v>
      </c>
      <c r="Q931" s="29">
        <v>3</v>
      </c>
      <c r="R931" s="29">
        <v>48</v>
      </c>
      <c r="S931" s="29">
        <v>13</v>
      </c>
      <c r="T931" s="29" t="s">
        <v>19973</v>
      </c>
      <c r="U931" s="29">
        <v>7</v>
      </c>
      <c r="V931" s="29">
        <v>10</v>
      </c>
      <c r="W931" s="29">
        <v>70</v>
      </c>
      <c r="X931" s="29">
        <v>3</v>
      </c>
      <c r="Y931" s="29">
        <v>23</v>
      </c>
      <c r="Z931" s="29">
        <v>3</v>
      </c>
      <c r="AA931" s="29" t="s">
        <v>19810</v>
      </c>
      <c r="AB931" s="29">
        <v>0</v>
      </c>
      <c r="AC931" s="29" t="s">
        <v>8</v>
      </c>
      <c r="AD931" s="29" t="s">
        <v>8</v>
      </c>
      <c r="AE931" s="29" t="s">
        <v>8</v>
      </c>
      <c r="AF931" s="29" t="s">
        <v>8</v>
      </c>
      <c r="AG931" s="29" t="s">
        <v>8</v>
      </c>
      <c r="AH931" s="29" t="s">
        <v>8</v>
      </c>
      <c r="AI931" s="29" t="s">
        <v>8</v>
      </c>
      <c r="AJ931" s="29" t="s">
        <v>8</v>
      </c>
      <c r="AK931" s="29">
        <v>0</v>
      </c>
      <c r="AL931" s="29" t="s">
        <v>3767</v>
      </c>
      <c r="AM931" s="29" t="s">
        <v>17727</v>
      </c>
      <c r="AN931" s="29" t="s">
        <v>17728</v>
      </c>
      <c r="AO931" s="29" t="s">
        <v>17729</v>
      </c>
      <c r="AP931" s="29" t="s">
        <v>17730</v>
      </c>
    </row>
    <row r="932" spans="1:42" s="29" customFormat="1" x14ac:dyDescent="0.25">
      <c r="A932" s="29" t="s">
        <v>17731</v>
      </c>
      <c r="B932" s="29">
        <v>310410941179965</v>
      </c>
      <c r="C932" s="29">
        <v>8.9014103279411708E+19</v>
      </c>
      <c r="D932" s="29">
        <v>353118083625148</v>
      </c>
      <c r="E932" s="29">
        <v>9</v>
      </c>
      <c r="F932" s="29">
        <v>1959</v>
      </c>
      <c r="G932" s="29">
        <v>1959</v>
      </c>
      <c r="H932" s="29" t="s">
        <v>17732</v>
      </c>
      <c r="I932" s="29" t="s">
        <v>17733</v>
      </c>
      <c r="J932" s="29" t="s">
        <v>17734</v>
      </c>
      <c r="K932" s="29" t="s">
        <v>8</v>
      </c>
      <c r="L932" s="29" t="s">
        <v>8</v>
      </c>
      <c r="M932" s="29" t="s">
        <v>8</v>
      </c>
      <c r="N932" s="29">
        <v>7</v>
      </c>
      <c r="O932" s="29">
        <v>100</v>
      </c>
      <c r="P932" s="29">
        <v>700</v>
      </c>
      <c r="Q932" s="29">
        <v>3</v>
      </c>
      <c r="R932" s="29">
        <v>1</v>
      </c>
      <c r="S932" s="29">
        <v>0</v>
      </c>
      <c r="T932" s="29" t="s">
        <v>19161</v>
      </c>
      <c r="U932" s="29">
        <v>7</v>
      </c>
      <c r="V932" s="29">
        <v>10</v>
      </c>
      <c r="W932" s="29">
        <v>70</v>
      </c>
      <c r="X932" s="29">
        <v>3</v>
      </c>
      <c r="Y932" s="29">
        <v>0</v>
      </c>
      <c r="Z932" s="29">
        <v>0</v>
      </c>
      <c r="AA932" s="29" t="s">
        <v>19507</v>
      </c>
      <c r="AB932" s="29">
        <v>0</v>
      </c>
      <c r="AC932" s="29" t="s">
        <v>8</v>
      </c>
      <c r="AD932" s="29" t="s">
        <v>8</v>
      </c>
      <c r="AE932" s="29" t="s">
        <v>8</v>
      </c>
      <c r="AF932" s="29" t="s">
        <v>8</v>
      </c>
      <c r="AG932" s="29" t="s">
        <v>8</v>
      </c>
      <c r="AH932" s="29" t="s">
        <v>8</v>
      </c>
      <c r="AI932" s="29" t="s">
        <v>8</v>
      </c>
      <c r="AJ932" s="29" t="s">
        <v>8</v>
      </c>
      <c r="AK932" s="29">
        <v>0</v>
      </c>
      <c r="AL932" s="29" t="s">
        <v>3767</v>
      </c>
      <c r="AM932" s="29" t="s">
        <v>17735</v>
      </c>
      <c r="AN932" s="29" t="s">
        <v>17736</v>
      </c>
      <c r="AO932" s="29" t="s">
        <v>17737</v>
      </c>
      <c r="AP932" s="29" t="s">
        <v>17730</v>
      </c>
    </row>
    <row r="933" spans="1:42" s="29" customFormat="1" x14ac:dyDescent="0.25">
      <c r="A933" s="29" t="s">
        <v>17738</v>
      </c>
      <c r="B933" s="29">
        <v>310410941179965</v>
      </c>
      <c r="C933" s="29">
        <v>8.9014103279411708E+19</v>
      </c>
      <c r="D933" s="29">
        <v>353118083625148</v>
      </c>
      <c r="E933" s="29">
        <v>7</v>
      </c>
      <c r="F933" s="29">
        <v>1947</v>
      </c>
      <c r="G933" s="29">
        <v>1947</v>
      </c>
      <c r="H933" s="29" t="s">
        <v>17739</v>
      </c>
      <c r="I933" s="29" t="s">
        <v>17740</v>
      </c>
      <c r="J933" s="29" t="s">
        <v>17741</v>
      </c>
      <c r="K933" s="29" t="s">
        <v>8</v>
      </c>
      <c r="L933" s="29" t="s">
        <v>8</v>
      </c>
      <c r="M933" s="29" t="s">
        <v>19739</v>
      </c>
      <c r="N933" s="29">
        <v>7</v>
      </c>
      <c r="O933" s="29">
        <v>1</v>
      </c>
      <c r="P933" s="29">
        <v>7</v>
      </c>
      <c r="Q933" s="29">
        <v>3</v>
      </c>
      <c r="R933" s="29">
        <v>46</v>
      </c>
      <c r="S933" s="29">
        <v>11</v>
      </c>
      <c r="T933" s="29" t="s">
        <v>19738</v>
      </c>
      <c r="U933" s="29">
        <v>6</v>
      </c>
      <c r="V933" s="29">
        <v>1</v>
      </c>
      <c r="W933" s="29">
        <v>6</v>
      </c>
      <c r="X933" s="29">
        <v>3</v>
      </c>
      <c r="Y933" s="29">
        <v>10</v>
      </c>
      <c r="Z933" s="29">
        <v>2</v>
      </c>
      <c r="AA933" s="29" t="s">
        <v>19936</v>
      </c>
      <c r="AB933" s="29">
        <v>1</v>
      </c>
      <c r="AC933" s="29">
        <v>5</v>
      </c>
      <c r="AD933" s="29">
        <v>1</v>
      </c>
      <c r="AE933" s="29">
        <v>5</v>
      </c>
      <c r="AF933" s="29">
        <v>3</v>
      </c>
      <c r="AG933" s="29">
        <v>1</v>
      </c>
      <c r="AH933" s="29">
        <v>0</v>
      </c>
      <c r="AI933" s="29" t="s">
        <v>19161</v>
      </c>
      <c r="AJ933" s="29" t="s">
        <v>8</v>
      </c>
      <c r="AK933" s="29">
        <v>0</v>
      </c>
      <c r="AL933" s="29" t="s">
        <v>3767</v>
      </c>
      <c r="AM933" s="29" t="s">
        <v>17742</v>
      </c>
      <c r="AN933" s="29" t="s">
        <v>17743</v>
      </c>
      <c r="AO933" s="29" t="s">
        <v>17744</v>
      </c>
      <c r="AP933" s="29" t="s">
        <v>17745</v>
      </c>
    </row>
    <row r="934" spans="1:42" s="29" customFormat="1" x14ac:dyDescent="0.25">
      <c r="A934" s="29" t="s">
        <v>17746</v>
      </c>
      <c r="B934" s="29">
        <v>310410928944346</v>
      </c>
      <c r="C934" s="29">
        <v>8.9014103279289401E+19</v>
      </c>
      <c r="D934" s="29">
        <v>353118081565833</v>
      </c>
      <c r="E934" s="29">
        <v>3</v>
      </c>
      <c r="F934" s="29">
        <v>1906</v>
      </c>
      <c r="G934" s="29">
        <v>1906</v>
      </c>
      <c r="H934" s="29" t="s">
        <v>17747</v>
      </c>
      <c r="I934" s="29" t="s">
        <v>17748</v>
      </c>
      <c r="J934" s="29" t="s">
        <v>17749</v>
      </c>
      <c r="K934" s="29" t="s">
        <v>8</v>
      </c>
      <c r="L934" s="29" t="s">
        <v>8</v>
      </c>
      <c r="M934" s="29" t="s">
        <v>8</v>
      </c>
      <c r="N934" s="29">
        <v>7</v>
      </c>
      <c r="O934" s="29">
        <v>100</v>
      </c>
      <c r="P934" s="29">
        <v>700</v>
      </c>
      <c r="Q934" s="29">
        <v>3</v>
      </c>
      <c r="R934" s="29">
        <v>3</v>
      </c>
      <c r="S934" s="29">
        <v>0</v>
      </c>
      <c r="T934" s="29" t="s">
        <v>19529</v>
      </c>
      <c r="U934" s="29">
        <v>7</v>
      </c>
      <c r="V934" s="29">
        <v>10</v>
      </c>
      <c r="W934" s="29">
        <v>70</v>
      </c>
      <c r="X934" s="29">
        <v>3</v>
      </c>
      <c r="Y934" s="29">
        <v>0</v>
      </c>
      <c r="Z934" s="29">
        <v>0</v>
      </c>
      <c r="AA934" s="29" t="s">
        <v>19507</v>
      </c>
      <c r="AB934" s="29">
        <v>0</v>
      </c>
      <c r="AC934" s="29" t="s">
        <v>8</v>
      </c>
      <c r="AD934" s="29" t="s">
        <v>8</v>
      </c>
      <c r="AE934" s="29" t="s">
        <v>8</v>
      </c>
      <c r="AF934" s="29" t="s">
        <v>8</v>
      </c>
      <c r="AG934" s="29" t="s">
        <v>8</v>
      </c>
      <c r="AH934" s="29" t="s">
        <v>8</v>
      </c>
      <c r="AI934" s="29" t="s">
        <v>8</v>
      </c>
      <c r="AJ934" s="29" t="s">
        <v>8</v>
      </c>
      <c r="AK934" s="29">
        <v>0</v>
      </c>
      <c r="AL934" s="29" t="s">
        <v>3767</v>
      </c>
      <c r="AM934" s="29" t="s">
        <v>17750</v>
      </c>
      <c r="AN934" s="29" t="s">
        <v>17751</v>
      </c>
      <c r="AO934" s="29" t="s">
        <v>17752</v>
      </c>
      <c r="AP934" s="29" t="s">
        <v>17753</v>
      </c>
    </row>
    <row r="935" spans="1:42" s="29" customFormat="1" x14ac:dyDescent="0.25">
      <c r="A935" s="29" t="s">
        <v>17754</v>
      </c>
      <c r="B935" s="29">
        <v>310410941179965</v>
      </c>
      <c r="C935" s="29">
        <v>8.9014103279411708E+19</v>
      </c>
      <c r="D935" s="29">
        <v>353118083625148</v>
      </c>
      <c r="E935" s="29">
        <v>7</v>
      </c>
      <c r="F935" s="29">
        <v>1948</v>
      </c>
      <c r="G935" s="29">
        <v>1948</v>
      </c>
      <c r="H935" s="29" t="s">
        <v>17755</v>
      </c>
      <c r="I935" s="29" t="s">
        <v>17756</v>
      </c>
      <c r="J935" s="29" t="s">
        <v>17757</v>
      </c>
      <c r="K935" s="29" t="s">
        <v>8</v>
      </c>
      <c r="L935" s="29" t="s">
        <v>8</v>
      </c>
      <c r="M935" s="29" t="s">
        <v>19544</v>
      </c>
      <c r="N935" s="29">
        <v>7</v>
      </c>
      <c r="O935" s="29">
        <v>1</v>
      </c>
      <c r="P935" s="29">
        <v>7</v>
      </c>
      <c r="Q935" s="29">
        <v>3</v>
      </c>
      <c r="R935" s="29">
        <v>49</v>
      </c>
      <c r="S935" s="29">
        <v>42</v>
      </c>
      <c r="T935" s="29" t="s">
        <v>19594</v>
      </c>
      <c r="U935" s="29">
        <v>6</v>
      </c>
      <c r="V935" s="29">
        <v>1</v>
      </c>
      <c r="W935" s="29">
        <v>6</v>
      </c>
      <c r="X935" s="29">
        <v>3</v>
      </c>
      <c r="Y935" s="29">
        <v>43</v>
      </c>
      <c r="Z935" s="29">
        <v>8</v>
      </c>
      <c r="AA935" s="29" t="s">
        <v>20069</v>
      </c>
      <c r="AB935" s="29">
        <v>1</v>
      </c>
      <c r="AC935" s="29">
        <v>5</v>
      </c>
      <c r="AD935" s="29">
        <v>1</v>
      </c>
      <c r="AE935" s="29">
        <v>5</v>
      </c>
      <c r="AF935" s="29">
        <v>3</v>
      </c>
      <c r="AG935" s="29">
        <v>10</v>
      </c>
      <c r="AH935" s="29">
        <v>2</v>
      </c>
      <c r="AI935" s="29" t="s">
        <v>19936</v>
      </c>
      <c r="AJ935" s="29" t="s">
        <v>8</v>
      </c>
      <c r="AK935" s="29">
        <v>0</v>
      </c>
      <c r="AL935" s="29" t="s">
        <v>3767</v>
      </c>
      <c r="AM935" s="29" t="s">
        <v>17758</v>
      </c>
      <c r="AN935" s="29" t="s">
        <v>17759</v>
      </c>
      <c r="AO935" s="41" t="s">
        <v>17760</v>
      </c>
      <c r="AP935" s="29" t="s">
        <v>17761</v>
      </c>
    </row>
    <row r="936" spans="1:42" s="29" customFormat="1" x14ac:dyDescent="0.25">
      <c r="A936" s="29" t="s">
        <v>17762</v>
      </c>
      <c r="B936" s="29">
        <v>310410928944346</v>
      </c>
      <c r="C936" s="29">
        <v>8.9014103279289401E+19</v>
      </c>
      <c r="D936" s="29">
        <v>353118081565833</v>
      </c>
      <c r="E936" s="29">
        <v>3</v>
      </c>
      <c r="F936" s="29">
        <v>1907</v>
      </c>
      <c r="G936" s="29">
        <v>1907</v>
      </c>
      <c r="H936" s="29" t="s">
        <v>17763</v>
      </c>
      <c r="I936" s="29" t="s">
        <v>17764</v>
      </c>
      <c r="J936" s="29" t="s">
        <v>17765</v>
      </c>
      <c r="K936" s="29" t="s">
        <v>8</v>
      </c>
      <c r="L936" s="29" t="s">
        <v>8</v>
      </c>
      <c r="M936" s="29" t="s">
        <v>8</v>
      </c>
      <c r="N936" s="29">
        <v>7</v>
      </c>
      <c r="O936" s="29">
        <v>100</v>
      </c>
      <c r="P936" s="29">
        <v>700</v>
      </c>
      <c r="Q936" s="29">
        <v>3</v>
      </c>
      <c r="R936" s="29">
        <v>10</v>
      </c>
      <c r="S936" s="29">
        <v>0</v>
      </c>
      <c r="T936" s="29" t="s">
        <v>19534</v>
      </c>
      <c r="U936" s="29">
        <v>7</v>
      </c>
      <c r="V936" s="29">
        <v>10</v>
      </c>
      <c r="W936" s="29">
        <v>70</v>
      </c>
      <c r="X936" s="29">
        <v>3</v>
      </c>
      <c r="Y936" s="29">
        <v>1</v>
      </c>
      <c r="Z936" s="29">
        <v>0</v>
      </c>
      <c r="AA936" s="29" t="s">
        <v>19161</v>
      </c>
      <c r="AB936" s="29">
        <v>0</v>
      </c>
      <c r="AC936" s="29" t="s">
        <v>8</v>
      </c>
      <c r="AD936" s="29" t="s">
        <v>8</v>
      </c>
      <c r="AE936" s="29" t="s">
        <v>8</v>
      </c>
      <c r="AF936" s="29" t="s">
        <v>8</v>
      </c>
      <c r="AG936" s="29" t="s">
        <v>8</v>
      </c>
      <c r="AH936" s="29" t="s">
        <v>8</v>
      </c>
      <c r="AI936" s="29" t="s">
        <v>8</v>
      </c>
      <c r="AJ936" s="29" t="s">
        <v>8</v>
      </c>
      <c r="AK936" s="29">
        <v>0</v>
      </c>
      <c r="AL936" s="29" t="s">
        <v>3767</v>
      </c>
      <c r="AM936" s="29" t="s">
        <v>17766</v>
      </c>
      <c r="AN936" s="29" t="s">
        <v>17767</v>
      </c>
      <c r="AO936" s="29" t="s">
        <v>17768</v>
      </c>
      <c r="AP936" s="29" t="s">
        <v>15048</v>
      </c>
    </row>
    <row r="937" spans="1:42" s="29" customFormat="1" x14ac:dyDescent="0.25">
      <c r="A937" s="29" t="s">
        <v>17769</v>
      </c>
      <c r="B937" s="29">
        <v>310410941179965</v>
      </c>
      <c r="C937" s="29">
        <v>8.9014103279411708E+19</v>
      </c>
      <c r="D937" s="29">
        <v>353118083625148</v>
      </c>
      <c r="E937" s="29">
        <v>7</v>
      </c>
      <c r="F937" s="29">
        <v>1949</v>
      </c>
      <c r="G937" s="29">
        <v>1949</v>
      </c>
      <c r="H937" s="29" t="s">
        <v>17770</v>
      </c>
      <c r="I937" s="29" t="s">
        <v>17771</v>
      </c>
      <c r="J937" s="29" t="s">
        <v>17772</v>
      </c>
      <c r="K937" s="29" t="s">
        <v>8</v>
      </c>
      <c r="L937" s="29" t="s">
        <v>8</v>
      </c>
      <c r="M937" s="29" t="s">
        <v>20011</v>
      </c>
      <c r="N937" s="29">
        <v>7</v>
      </c>
      <c r="O937" s="29">
        <v>1</v>
      </c>
      <c r="P937" s="29">
        <v>7</v>
      </c>
      <c r="Q937" s="29">
        <v>1</v>
      </c>
      <c r="R937" s="29" t="s">
        <v>8</v>
      </c>
      <c r="S937" s="29" t="s">
        <v>8</v>
      </c>
      <c r="T937" s="29" t="s">
        <v>8</v>
      </c>
      <c r="U937" s="29">
        <v>6</v>
      </c>
      <c r="V937" s="29">
        <v>1</v>
      </c>
      <c r="W937" s="29">
        <v>6</v>
      </c>
      <c r="X937" s="29">
        <v>3</v>
      </c>
      <c r="Y937" s="29">
        <v>49</v>
      </c>
      <c r="Z937" s="29">
        <v>32</v>
      </c>
      <c r="AA937" s="29" t="s">
        <v>19564</v>
      </c>
      <c r="AB937" s="29">
        <v>1</v>
      </c>
      <c r="AC937" s="29">
        <v>5</v>
      </c>
      <c r="AD937" s="29">
        <v>1</v>
      </c>
      <c r="AE937" s="29">
        <v>5</v>
      </c>
      <c r="AF937" s="29">
        <v>3</v>
      </c>
      <c r="AG937" s="29">
        <v>36</v>
      </c>
      <c r="AH937" s="29">
        <v>6</v>
      </c>
      <c r="AI937" s="29" t="s">
        <v>19656</v>
      </c>
      <c r="AJ937" s="29" t="s">
        <v>8</v>
      </c>
      <c r="AK937" s="29">
        <v>0</v>
      </c>
      <c r="AL937" s="29" t="s">
        <v>3767</v>
      </c>
      <c r="AM937" s="29" t="s">
        <v>17773</v>
      </c>
      <c r="AN937" s="29" t="s">
        <v>17774</v>
      </c>
      <c r="AO937" s="29" t="s">
        <v>17775</v>
      </c>
      <c r="AP937" s="29" t="s">
        <v>17776</v>
      </c>
    </row>
    <row r="938" spans="1:42" s="29" customFormat="1" x14ac:dyDescent="0.25">
      <c r="A938" s="29" t="s">
        <v>17777</v>
      </c>
      <c r="B938" s="29">
        <v>310410928944346</v>
      </c>
      <c r="C938" s="29">
        <v>8.9014103279289401E+19</v>
      </c>
      <c r="D938" s="29">
        <v>353118081565833</v>
      </c>
      <c r="E938" s="29">
        <v>8</v>
      </c>
      <c r="F938" s="29">
        <v>1908</v>
      </c>
      <c r="G938" s="29">
        <v>1908</v>
      </c>
      <c r="H938" s="29" t="s">
        <v>17778</v>
      </c>
      <c r="I938" s="29" t="s">
        <v>17779</v>
      </c>
      <c r="J938" s="29" t="s">
        <v>17780</v>
      </c>
      <c r="K938" s="29" t="s">
        <v>8</v>
      </c>
      <c r="L938" s="29" t="s">
        <v>8</v>
      </c>
      <c r="M938" s="29" t="s">
        <v>8</v>
      </c>
      <c r="N938" s="29">
        <v>7</v>
      </c>
      <c r="O938" s="29">
        <v>100</v>
      </c>
      <c r="P938" s="29">
        <v>700</v>
      </c>
      <c r="Q938" s="29">
        <v>3</v>
      </c>
      <c r="R938" s="29">
        <v>49</v>
      </c>
      <c r="S938" s="29">
        <v>45</v>
      </c>
      <c r="T938" s="29" t="s">
        <v>19843</v>
      </c>
      <c r="U938" s="29">
        <v>7</v>
      </c>
      <c r="V938" s="29">
        <v>10</v>
      </c>
      <c r="W938" s="29">
        <v>70</v>
      </c>
      <c r="X938" s="29">
        <v>3</v>
      </c>
      <c r="Y938" s="29">
        <v>48</v>
      </c>
      <c r="Z938" s="29">
        <v>8</v>
      </c>
      <c r="AA938" s="29" t="s">
        <v>19947</v>
      </c>
      <c r="AB938" s="29">
        <v>0</v>
      </c>
      <c r="AC938" s="29" t="s">
        <v>8</v>
      </c>
      <c r="AD938" s="29" t="s">
        <v>8</v>
      </c>
      <c r="AE938" s="29" t="s">
        <v>8</v>
      </c>
      <c r="AF938" s="29" t="s">
        <v>8</v>
      </c>
      <c r="AG938" s="29" t="s">
        <v>8</v>
      </c>
      <c r="AH938" s="29" t="s">
        <v>8</v>
      </c>
      <c r="AI938" s="29" t="s">
        <v>8</v>
      </c>
      <c r="AJ938" s="29" t="s">
        <v>8</v>
      </c>
      <c r="AK938" s="29">
        <v>0</v>
      </c>
      <c r="AL938" s="29" t="s">
        <v>3767</v>
      </c>
      <c r="AM938" s="29" t="s">
        <v>17781</v>
      </c>
      <c r="AN938" s="29" t="s">
        <v>17782</v>
      </c>
      <c r="AO938" s="29" t="s">
        <v>17783</v>
      </c>
      <c r="AP938" s="29" t="s">
        <v>17784</v>
      </c>
    </row>
    <row r="939" spans="1:42" s="29" customFormat="1" x14ac:dyDescent="0.25">
      <c r="A939" s="29" t="s">
        <v>17785</v>
      </c>
      <c r="B939" s="29">
        <v>310410928944346</v>
      </c>
      <c r="C939" s="29">
        <v>8.9014103279289401E+19</v>
      </c>
      <c r="D939" s="29">
        <v>353118081565833</v>
      </c>
      <c r="E939" s="29">
        <v>8</v>
      </c>
      <c r="F939" s="29">
        <v>1909</v>
      </c>
      <c r="G939" s="29">
        <v>1909</v>
      </c>
      <c r="H939" s="29" t="s">
        <v>17786</v>
      </c>
      <c r="I939" s="29" t="s">
        <v>17787</v>
      </c>
      <c r="J939" s="29" t="s">
        <v>17788</v>
      </c>
      <c r="K939" s="29" t="s">
        <v>8</v>
      </c>
      <c r="L939" s="29" t="s">
        <v>8</v>
      </c>
      <c r="M939" s="29" t="s">
        <v>8</v>
      </c>
      <c r="N939" s="29">
        <v>7</v>
      </c>
      <c r="O939" s="29">
        <v>100</v>
      </c>
      <c r="P939" s="29">
        <v>700</v>
      </c>
      <c r="Q939" s="29">
        <v>3</v>
      </c>
      <c r="R939" s="29">
        <v>18</v>
      </c>
      <c r="S939" s="29">
        <v>1</v>
      </c>
      <c r="T939" s="29" t="s">
        <v>19794</v>
      </c>
      <c r="U939" s="29">
        <v>7</v>
      </c>
      <c r="V939" s="29">
        <v>10</v>
      </c>
      <c r="W939" s="29">
        <v>70</v>
      </c>
      <c r="X939" s="29">
        <v>3</v>
      </c>
      <c r="Y939" s="29">
        <v>1</v>
      </c>
      <c r="Z939" s="29">
        <v>0</v>
      </c>
      <c r="AA939" s="29" t="s">
        <v>19161</v>
      </c>
      <c r="AB939" s="29">
        <v>0</v>
      </c>
      <c r="AC939" s="29" t="s">
        <v>8</v>
      </c>
      <c r="AD939" s="29" t="s">
        <v>8</v>
      </c>
      <c r="AE939" s="29" t="s">
        <v>8</v>
      </c>
      <c r="AF939" s="29" t="s">
        <v>8</v>
      </c>
      <c r="AG939" s="29" t="s">
        <v>8</v>
      </c>
      <c r="AH939" s="29" t="s">
        <v>8</v>
      </c>
      <c r="AI939" s="29" t="s">
        <v>8</v>
      </c>
      <c r="AJ939" s="29" t="s">
        <v>8</v>
      </c>
      <c r="AK939" s="29">
        <v>0</v>
      </c>
      <c r="AL939" s="29" t="s">
        <v>3767</v>
      </c>
      <c r="AM939" s="29" t="s">
        <v>17789</v>
      </c>
      <c r="AN939" s="29" t="s">
        <v>17790</v>
      </c>
      <c r="AO939" s="29" t="s">
        <v>17791</v>
      </c>
      <c r="AP939" s="29" t="s">
        <v>17792</v>
      </c>
    </row>
    <row r="940" spans="1:42" s="29" customFormat="1" x14ac:dyDescent="0.25">
      <c r="A940" s="29" t="s">
        <v>17793</v>
      </c>
      <c r="B940" s="29">
        <v>310410941179965</v>
      </c>
      <c r="C940" s="29">
        <v>8.9014103279411708E+19</v>
      </c>
      <c r="D940" s="29">
        <v>353118083625148</v>
      </c>
      <c r="E940" s="29">
        <v>10</v>
      </c>
      <c r="F940" s="29">
        <v>1955</v>
      </c>
      <c r="G940" s="29">
        <v>1955</v>
      </c>
      <c r="H940" s="29" t="s">
        <v>17794</v>
      </c>
      <c r="I940" s="29" t="s">
        <v>17795</v>
      </c>
      <c r="J940" s="29" t="s">
        <v>17796</v>
      </c>
      <c r="K940" s="29" t="s">
        <v>8</v>
      </c>
      <c r="L940" s="29" t="s">
        <v>20070</v>
      </c>
      <c r="M940" s="29" t="s">
        <v>8</v>
      </c>
      <c r="N940" s="29">
        <v>7</v>
      </c>
      <c r="O940" s="29">
        <v>10</v>
      </c>
      <c r="P940" s="29">
        <v>70</v>
      </c>
      <c r="Q940" s="29">
        <v>3</v>
      </c>
      <c r="R940" s="29">
        <v>49</v>
      </c>
      <c r="S940" s="29">
        <v>17</v>
      </c>
      <c r="T940" s="29" t="s">
        <v>19719</v>
      </c>
      <c r="U940" s="29">
        <v>7</v>
      </c>
      <c r="V940" s="29">
        <v>1</v>
      </c>
      <c r="W940" s="29">
        <v>7</v>
      </c>
      <c r="X940" s="29">
        <v>3</v>
      </c>
      <c r="Y940" s="29">
        <v>28</v>
      </c>
      <c r="Z940" s="29">
        <v>1</v>
      </c>
      <c r="AA940" s="29" t="s">
        <v>19727</v>
      </c>
      <c r="AB940" s="29">
        <v>1</v>
      </c>
      <c r="AC940" s="29">
        <v>6</v>
      </c>
      <c r="AD940" s="29">
        <v>1</v>
      </c>
      <c r="AE940" s="29">
        <v>6</v>
      </c>
      <c r="AF940" s="29">
        <v>3</v>
      </c>
      <c r="AG940" s="29">
        <v>1</v>
      </c>
      <c r="AH940" s="29">
        <v>0</v>
      </c>
      <c r="AI940" s="29" t="s">
        <v>19161</v>
      </c>
      <c r="AJ940" s="29" t="s">
        <v>8</v>
      </c>
      <c r="AK940" s="29">
        <v>0</v>
      </c>
      <c r="AL940" s="29" t="s">
        <v>3767</v>
      </c>
      <c r="AM940" s="29" t="s">
        <v>17797</v>
      </c>
      <c r="AN940" s="29" t="s">
        <v>17798</v>
      </c>
      <c r="AO940" s="29" t="s">
        <v>17799</v>
      </c>
      <c r="AP940" s="29" t="s">
        <v>17792</v>
      </c>
    </row>
    <row r="941" spans="1:42" s="29" customFormat="1" x14ac:dyDescent="0.25">
      <c r="A941" s="29" t="s">
        <v>17800</v>
      </c>
      <c r="B941" s="29">
        <v>310410941179965</v>
      </c>
      <c r="C941" s="29">
        <v>8.9014103279411708E+19</v>
      </c>
      <c r="D941" s="29">
        <v>353118083625148</v>
      </c>
      <c r="E941" s="29">
        <v>10</v>
      </c>
      <c r="F941" s="29">
        <v>1956</v>
      </c>
      <c r="G941" s="29">
        <v>1956</v>
      </c>
      <c r="H941" s="29" t="s">
        <v>17801</v>
      </c>
      <c r="I941" s="29" t="s">
        <v>17802</v>
      </c>
      <c r="J941" s="29" t="s">
        <v>17803</v>
      </c>
      <c r="K941" s="29" t="s">
        <v>8</v>
      </c>
      <c r="L941" s="29" t="s">
        <v>20071</v>
      </c>
      <c r="M941" s="29" t="s">
        <v>8</v>
      </c>
      <c r="N941" s="29">
        <v>7</v>
      </c>
      <c r="O941" s="29">
        <v>10</v>
      </c>
      <c r="P941" s="29">
        <v>70</v>
      </c>
      <c r="Q941" s="29">
        <v>3</v>
      </c>
      <c r="R941" s="29">
        <v>4</v>
      </c>
      <c r="S941" s="29">
        <v>0</v>
      </c>
      <c r="T941" s="29" t="s">
        <v>19520</v>
      </c>
      <c r="U941" s="29">
        <v>7</v>
      </c>
      <c r="V941" s="29">
        <v>1</v>
      </c>
      <c r="W941" s="29">
        <v>7</v>
      </c>
      <c r="X941" s="29">
        <v>3</v>
      </c>
      <c r="Y941" s="29">
        <v>2</v>
      </c>
      <c r="Z941" s="29">
        <v>0</v>
      </c>
      <c r="AA941" s="29" t="s">
        <v>19527</v>
      </c>
      <c r="AB941" s="29">
        <v>1</v>
      </c>
      <c r="AC941" s="29">
        <v>6</v>
      </c>
      <c r="AD941" s="29">
        <v>1</v>
      </c>
      <c r="AE941" s="29">
        <v>6</v>
      </c>
      <c r="AF941" s="29">
        <v>3</v>
      </c>
      <c r="AG941" s="29">
        <v>0</v>
      </c>
      <c r="AH941" s="29">
        <v>0</v>
      </c>
      <c r="AI941" s="29" t="s">
        <v>19507</v>
      </c>
      <c r="AJ941" s="29" t="s">
        <v>8</v>
      </c>
      <c r="AK941" s="29">
        <v>0</v>
      </c>
      <c r="AL941" s="29" t="s">
        <v>3767</v>
      </c>
      <c r="AM941" s="29" t="s">
        <v>17804</v>
      </c>
      <c r="AN941" s="29" t="s">
        <v>17805</v>
      </c>
      <c r="AO941" s="29" t="s">
        <v>17806</v>
      </c>
      <c r="AP941" s="29" t="s">
        <v>17807</v>
      </c>
    </row>
    <row r="942" spans="1:42" s="29" customFormat="1" x14ac:dyDescent="0.25">
      <c r="A942" s="29" t="s">
        <v>17808</v>
      </c>
      <c r="B942" s="29">
        <v>310410928944346</v>
      </c>
      <c r="C942" s="29">
        <v>8.9014103279289401E+19</v>
      </c>
      <c r="D942" s="29">
        <v>353118081565833</v>
      </c>
      <c r="E942" s="29">
        <v>9</v>
      </c>
      <c r="F942" s="29">
        <v>1892</v>
      </c>
      <c r="G942" s="29">
        <v>1892</v>
      </c>
      <c r="H942" s="29" t="s">
        <v>17809</v>
      </c>
      <c r="I942" s="29" t="s">
        <v>17810</v>
      </c>
      <c r="J942" s="29" t="s">
        <v>17811</v>
      </c>
      <c r="K942" s="29" t="s">
        <v>8</v>
      </c>
      <c r="L942" s="29" t="s">
        <v>8</v>
      </c>
      <c r="M942" s="29" t="s">
        <v>8</v>
      </c>
      <c r="N942" s="29">
        <v>7</v>
      </c>
      <c r="O942" s="29">
        <v>100</v>
      </c>
      <c r="P942" s="29">
        <v>700</v>
      </c>
      <c r="Q942" s="29">
        <v>3</v>
      </c>
      <c r="R942" s="29">
        <v>0</v>
      </c>
      <c r="S942" s="29">
        <v>0</v>
      </c>
      <c r="T942" s="29" t="s">
        <v>19507</v>
      </c>
      <c r="U942" s="29">
        <v>7</v>
      </c>
      <c r="V942" s="29">
        <v>10</v>
      </c>
      <c r="W942" s="29">
        <v>70</v>
      </c>
      <c r="X942" s="29">
        <v>3</v>
      </c>
      <c r="Y942" s="29">
        <v>0</v>
      </c>
      <c r="Z942" s="29">
        <v>0</v>
      </c>
      <c r="AA942" s="29" t="s">
        <v>19507</v>
      </c>
      <c r="AB942" s="29">
        <v>0</v>
      </c>
      <c r="AC942" s="29" t="s">
        <v>8</v>
      </c>
      <c r="AD942" s="29" t="s">
        <v>8</v>
      </c>
      <c r="AE942" s="29" t="s">
        <v>8</v>
      </c>
      <c r="AF942" s="29" t="s">
        <v>8</v>
      </c>
      <c r="AG942" s="29" t="s">
        <v>8</v>
      </c>
      <c r="AH942" s="29" t="s">
        <v>8</v>
      </c>
      <c r="AI942" s="29" t="s">
        <v>8</v>
      </c>
      <c r="AJ942" s="29" t="s">
        <v>8</v>
      </c>
      <c r="AK942" s="29">
        <v>0</v>
      </c>
      <c r="AL942" s="29" t="s">
        <v>3767</v>
      </c>
      <c r="AM942" s="29" t="s">
        <v>17812</v>
      </c>
      <c r="AN942" s="29" t="s">
        <v>17813</v>
      </c>
      <c r="AO942" s="29" t="s">
        <v>17814</v>
      </c>
      <c r="AP942" s="29" t="s">
        <v>17815</v>
      </c>
    </row>
    <row r="943" spans="1:42" s="29" customFormat="1" x14ac:dyDescent="0.25">
      <c r="A943" s="29" t="s">
        <v>17816</v>
      </c>
      <c r="B943" s="29">
        <v>310410928944346</v>
      </c>
      <c r="C943" s="29">
        <v>8.9014103279289401E+19</v>
      </c>
      <c r="D943" s="29">
        <v>353118081565833</v>
      </c>
      <c r="E943" s="29">
        <v>9</v>
      </c>
      <c r="F943" s="29">
        <v>1893</v>
      </c>
      <c r="G943" s="29">
        <v>1893</v>
      </c>
      <c r="H943" s="29" t="s">
        <v>17817</v>
      </c>
      <c r="I943" s="29" t="s">
        <v>17818</v>
      </c>
      <c r="J943" s="29" t="s">
        <v>17819</v>
      </c>
      <c r="K943" s="29" t="s">
        <v>8</v>
      </c>
      <c r="L943" s="29" t="s">
        <v>8</v>
      </c>
      <c r="M943" s="29" t="s">
        <v>8</v>
      </c>
      <c r="N943" s="29">
        <v>7</v>
      </c>
      <c r="O943" s="29">
        <v>100</v>
      </c>
      <c r="P943" s="29">
        <v>700</v>
      </c>
      <c r="Q943" s="29">
        <v>3</v>
      </c>
      <c r="R943" s="29">
        <v>9</v>
      </c>
      <c r="S943" s="29">
        <v>0</v>
      </c>
      <c r="T943" s="29" t="s">
        <v>19558</v>
      </c>
      <c r="U943" s="29">
        <v>7</v>
      </c>
      <c r="V943" s="29">
        <v>10</v>
      </c>
      <c r="W943" s="29">
        <v>70</v>
      </c>
      <c r="X943" s="29">
        <v>3</v>
      </c>
      <c r="Y943" s="29">
        <v>0</v>
      </c>
      <c r="Z943" s="29">
        <v>0</v>
      </c>
      <c r="AA943" s="29" t="s">
        <v>19507</v>
      </c>
      <c r="AB943" s="29">
        <v>0</v>
      </c>
      <c r="AC943" s="29" t="s">
        <v>8</v>
      </c>
      <c r="AD943" s="29" t="s">
        <v>8</v>
      </c>
      <c r="AE943" s="29" t="s">
        <v>8</v>
      </c>
      <c r="AF943" s="29" t="s">
        <v>8</v>
      </c>
      <c r="AG943" s="29" t="s">
        <v>8</v>
      </c>
      <c r="AH943" s="29" t="s">
        <v>8</v>
      </c>
      <c r="AI943" s="29" t="s">
        <v>8</v>
      </c>
      <c r="AJ943" s="29" t="s">
        <v>8</v>
      </c>
      <c r="AK943" s="29">
        <v>0</v>
      </c>
      <c r="AL943" s="29" t="s">
        <v>3767</v>
      </c>
      <c r="AM943" s="29" t="s">
        <v>17820</v>
      </c>
      <c r="AN943" s="29" t="s">
        <v>17821</v>
      </c>
      <c r="AO943" s="29" t="s">
        <v>17822</v>
      </c>
      <c r="AP943" s="29" t="s">
        <v>17823</v>
      </c>
    </row>
    <row r="944" spans="1:42" s="29" customFormat="1" x14ac:dyDescent="0.25">
      <c r="A944" s="29" t="s">
        <v>17824</v>
      </c>
      <c r="B944" s="29">
        <v>310410941179965</v>
      </c>
      <c r="C944" s="29">
        <v>8.9014103279411708E+19</v>
      </c>
      <c r="D944" s="29">
        <v>353118083625148</v>
      </c>
      <c r="E944" s="29">
        <v>10</v>
      </c>
      <c r="F944" s="29">
        <v>1957</v>
      </c>
      <c r="G944" s="29">
        <v>1957</v>
      </c>
      <c r="H944" s="29" t="s">
        <v>17825</v>
      </c>
      <c r="I944" s="29" t="s">
        <v>17826</v>
      </c>
      <c r="J944" s="29" t="s">
        <v>17827</v>
      </c>
      <c r="K944" s="29" t="s">
        <v>8</v>
      </c>
      <c r="L944" s="29" t="s">
        <v>20072</v>
      </c>
      <c r="M944" s="29" t="s">
        <v>8</v>
      </c>
      <c r="N944" s="29">
        <v>7</v>
      </c>
      <c r="O944" s="29">
        <v>10</v>
      </c>
      <c r="P944" s="29">
        <v>70</v>
      </c>
      <c r="Q944" s="29">
        <v>3</v>
      </c>
      <c r="R944" s="29">
        <v>36</v>
      </c>
      <c r="S944" s="29">
        <v>13</v>
      </c>
      <c r="T944" s="29" t="s">
        <v>20073</v>
      </c>
      <c r="U944" s="29">
        <v>7</v>
      </c>
      <c r="V944" s="29">
        <v>1</v>
      </c>
      <c r="W944" s="29">
        <v>7</v>
      </c>
      <c r="X944" s="29">
        <v>3</v>
      </c>
      <c r="Y944" s="29">
        <v>12</v>
      </c>
      <c r="Z944" s="29">
        <v>0</v>
      </c>
      <c r="AA944" s="29" t="s">
        <v>19614</v>
      </c>
      <c r="AB944" s="29">
        <v>1</v>
      </c>
      <c r="AC944" s="29">
        <v>6</v>
      </c>
      <c r="AD944" s="29">
        <v>1</v>
      </c>
      <c r="AE944" s="29">
        <v>6</v>
      </c>
      <c r="AF944" s="29">
        <v>3</v>
      </c>
      <c r="AG944" s="29">
        <v>1</v>
      </c>
      <c r="AH944" s="29">
        <v>0</v>
      </c>
      <c r="AI944" s="29" t="s">
        <v>19161</v>
      </c>
      <c r="AJ944" s="29" t="s">
        <v>8</v>
      </c>
      <c r="AK944" s="29">
        <v>0</v>
      </c>
      <c r="AL944" s="29" t="s">
        <v>3767</v>
      </c>
      <c r="AM944" s="29" t="s">
        <v>17828</v>
      </c>
      <c r="AN944" s="29" t="s">
        <v>17829</v>
      </c>
      <c r="AO944" s="29" t="s">
        <v>17830</v>
      </c>
      <c r="AP944" s="29" t="s">
        <v>17831</v>
      </c>
    </row>
    <row r="945" spans="1:42" s="29" customFormat="1" x14ac:dyDescent="0.25">
      <c r="A945" s="29" t="s">
        <v>17832</v>
      </c>
      <c r="B945" s="29">
        <v>310410928944346</v>
      </c>
      <c r="C945" s="29">
        <v>8.9014103279289401E+19</v>
      </c>
      <c r="D945" s="29">
        <v>353118081565833</v>
      </c>
      <c r="E945" s="29">
        <v>1</v>
      </c>
      <c r="F945" s="29">
        <v>1888</v>
      </c>
      <c r="G945" s="29">
        <v>1888</v>
      </c>
      <c r="H945" s="29" t="s">
        <v>17833</v>
      </c>
      <c r="I945" s="29" t="s">
        <v>17834</v>
      </c>
      <c r="J945" s="29" t="s">
        <v>17835</v>
      </c>
      <c r="K945" s="29" t="s">
        <v>8</v>
      </c>
      <c r="L945" s="29" t="s">
        <v>8</v>
      </c>
      <c r="M945" s="29" t="s">
        <v>8</v>
      </c>
      <c r="N945" s="29">
        <v>4</v>
      </c>
      <c r="O945" s="29">
        <v>1</v>
      </c>
      <c r="P945" s="29">
        <v>4</v>
      </c>
      <c r="Q945" s="29">
        <v>3</v>
      </c>
      <c r="R945" s="29">
        <v>1</v>
      </c>
      <c r="S945" s="29">
        <v>0</v>
      </c>
      <c r="T945" s="29" t="s">
        <v>19161</v>
      </c>
      <c r="U945" s="29">
        <v>3</v>
      </c>
      <c r="V945" s="29">
        <v>1</v>
      </c>
      <c r="W945" s="29">
        <v>3</v>
      </c>
      <c r="X945" s="29">
        <v>3</v>
      </c>
      <c r="Y945" s="29">
        <v>0</v>
      </c>
      <c r="Z945" s="29">
        <v>0</v>
      </c>
      <c r="AA945" s="29" t="s">
        <v>19507</v>
      </c>
      <c r="AB945" s="29">
        <v>0</v>
      </c>
      <c r="AC945" s="29" t="s">
        <v>8</v>
      </c>
      <c r="AD945" s="29" t="s">
        <v>8</v>
      </c>
      <c r="AE945" s="29" t="s">
        <v>8</v>
      </c>
      <c r="AF945" s="29" t="s">
        <v>8</v>
      </c>
      <c r="AG945" s="29" t="s">
        <v>8</v>
      </c>
      <c r="AH945" s="29" t="s">
        <v>8</v>
      </c>
      <c r="AI945" s="29" t="s">
        <v>8</v>
      </c>
      <c r="AJ945" s="29" t="s">
        <v>8</v>
      </c>
      <c r="AK945" s="29">
        <v>0</v>
      </c>
      <c r="AL945" s="29" t="s">
        <v>3767</v>
      </c>
      <c r="AM945" s="29" t="s">
        <v>17836</v>
      </c>
      <c r="AN945" s="29" t="s">
        <v>17837</v>
      </c>
      <c r="AO945" s="29" t="s">
        <v>17838</v>
      </c>
      <c r="AP945" s="29" t="s">
        <v>17839</v>
      </c>
    </row>
    <row r="946" spans="1:42" s="29" customFormat="1" x14ac:dyDescent="0.25">
      <c r="A946" s="29" t="s">
        <v>17840</v>
      </c>
      <c r="B946" s="29">
        <v>310410928944346</v>
      </c>
      <c r="C946" s="29">
        <v>8.9014103279289401E+19</v>
      </c>
      <c r="D946" s="29">
        <v>353118081565833</v>
      </c>
      <c r="E946" s="29">
        <v>1</v>
      </c>
      <c r="F946" s="29">
        <v>1890</v>
      </c>
      <c r="G946" s="29">
        <v>1890</v>
      </c>
      <c r="H946" s="29" t="s">
        <v>17841</v>
      </c>
      <c r="I946" s="29" t="s">
        <v>17842</v>
      </c>
      <c r="J946" s="29" t="s">
        <v>17843</v>
      </c>
      <c r="K946" s="29" t="s">
        <v>8</v>
      </c>
      <c r="L946" s="29" t="s">
        <v>8</v>
      </c>
      <c r="M946" s="29" t="s">
        <v>8</v>
      </c>
      <c r="N946" s="29">
        <v>4</v>
      </c>
      <c r="O946" s="29">
        <v>1</v>
      </c>
      <c r="P946" s="29">
        <v>4</v>
      </c>
      <c r="Q946" s="29">
        <v>3</v>
      </c>
      <c r="R946" s="29">
        <v>0</v>
      </c>
      <c r="S946" s="29">
        <v>1</v>
      </c>
      <c r="T946" s="29" t="s">
        <v>19161</v>
      </c>
      <c r="U946" s="29">
        <v>3</v>
      </c>
      <c r="V946" s="29">
        <v>1</v>
      </c>
      <c r="W946" s="29">
        <v>3</v>
      </c>
      <c r="X946" s="29">
        <v>3</v>
      </c>
      <c r="Y946" s="29">
        <v>0</v>
      </c>
      <c r="Z946" s="29">
        <v>0</v>
      </c>
      <c r="AA946" s="29" t="s">
        <v>19507</v>
      </c>
      <c r="AB946" s="29">
        <v>0</v>
      </c>
      <c r="AC946" s="29" t="s">
        <v>8</v>
      </c>
      <c r="AD946" s="29" t="s">
        <v>8</v>
      </c>
      <c r="AE946" s="29" t="s">
        <v>8</v>
      </c>
      <c r="AF946" s="29" t="s">
        <v>8</v>
      </c>
      <c r="AG946" s="29" t="s">
        <v>8</v>
      </c>
      <c r="AH946" s="29" t="s">
        <v>8</v>
      </c>
      <c r="AI946" s="29" t="s">
        <v>8</v>
      </c>
      <c r="AJ946" s="29" t="s">
        <v>8</v>
      </c>
      <c r="AK946" s="29">
        <v>0</v>
      </c>
      <c r="AL946" s="29" t="s">
        <v>3767</v>
      </c>
      <c r="AM946" s="29" t="s">
        <v>17844</v>
      </c>
      <c r="AN946" s="29" t="s">
        <v>17845</v>
      </c>
      <c r="AO946" s="29" t="s">
        <v>17846</v>
      </c>
      <c r="AP946" s="29" t="s">
        <v>17847</v>
      </c>
    </row>
    <row r="947" spans="1:42" s="29" customFormat="1" x14ac:dyDescent="0.25">
      <c r="A947" s="29" t="s">
        <v>17848</v>
      </c>
      <c r="B947" s="29">
        <v>310410941179965</v>
      </c>
      <c r="C947" s="29">
        <v>8.9014103279411708E+19</v>
      </c>
      <c r="D947" s="29">
        <v>353118083625148</v>
      </c>
      <c r="E947" s="29">
        <v>5</v>
      </c>
      <c r="F947" s="29">
        <v>1950</v>
      </c>
      <c r="G947" s="29">
        <v>1950</v>
      </c>
      <c r="H947" s="29" t="s">
        <v>17849</v>
      </c>
      <c r="I947" s="29" t="s">
        <v>17850</v>
      </c>
      <c r="J947" s="29" t="s">
        <v>17851</v>
      </c>
      <c r="K947" s="29" t="s">
        <v>8</v>
      </c>
      <c r="L947" s="29" t="s">
        <v>8</v>
      </c>
      <c r="M947" s="29" t="s">
        <v>8</v>
      </c>
      <c r="N947" s="29">
        <v>6</v>
      </c>
      <c r="O947" s="29">
        <v>1</v>
      </c>
      <c r="P947" s="29">
        <v>6</v>
      </c>
      <c r="Q947" s="29">
        <v>3</v>
      </c>
      <c r="R947" s="29">
        <v>49</v>
      </c>
      <c r="S947" s="29">
        <v>45</v>
      </c>
      <c r="T947" s="29" t="s">
        <v>19843</v>
      </c>
      <c r="U947" s="29">
        <v>5</v>
      </c>
      <c r="V947" s="29">
        <v>1</v>
      </c>
      <c r="W947" s="29">
        <v>5</v>
      </c>
      <c r="X947" s="29">
        <v>3</v>
      </c>
      <c r="Y947" s="29">
        <v>45</v>
      </c>
      <c r="Z947" s="29">
        <v>7</v>
      </c>
      <c r="AA947" s="29" t="s">
        <v>19821</v>
      </c>
      <c r="AB947" s="29">
        <v>1</v>
      </c>
      <c r="AC947" s="29">
        <v>4</v>
      </c>
      <c r="AD947" s="29">
        <v>1</v>
      </c>
      <c r="AE947" s="29">
        <v>4</v>
      </c>
      <c r="AF947" s="29">
        <v>3</v>
      </c>
      <c r="AG947" s="29">
        <v>17</v>
      </c>
      <c r="AH947" s="29">
        <v>2</v>
      </c>
      <c r="AI947" s="29" t="s">
        <v>19610</v>
      </c>
      <c r="AJ947" s="29" t="s">
        <v>8</v>
      </c>
      <c r="AK947" s="29">
        <v>0</v>
      </c>
      <c r="AL947" s="29" t="s">
        <v>3767</v>
      </c>
      <c r="AM947" s="29" t="s">
        <v>17852</v>
      </c>
      <c r="AN947" s="29" t="s">
        <v>17853</v>
      </c>
      <c r="AO947" s="29" t="s">
        <v>17854</v>
      </c>
      <c r="AP947" s="29" t="s">
        <v>17855</v>
      </c>
    </row>
    <row r="948" spans="1:42" s="29" customFormat="1" x14ac:dyDescent="0.25">
      <c r="A948" s="29" t="s">
        <v>17856</v>
      </c>
      <c r="B948" s="29">
        <v>310410928944346</v>
      </c>
      <c r="C948" s="29">
        <v>8.9014103279289401E+19</v>
      </c>
      <c r="D948" s="29">
        <v>353118081565833</v>
      </c>
      <c r="E948" s="29">
        <v>1</v>
      </c>
      <c r="F948" s="29">
        <v>1889</v>
      </c>
      <c r="G948" s="29">
        <v>1889</v>
      </c>
      <c r="H948" s="29" t="s">
        <v>17857</v>
      </c>
      <c r="I948" s="29" t="s">
        <v>17858</v>
      </c>
      <c r="J948" s="29" t="s">
        <v>17859</v>
      </c>
      <c r="K948" s="29" t="s">
        <v>8</v>
      </c>
      <c r="L948" s="29" t="s">
        <v>8</v>
      </c>
      <c r="M948" s="29" t="s">
        <v>8</v>
      </c>
      <c r="N948" s="29">
        <v>4</v>
      </c>
      <c r="O948" s="29">
        <v>1</v>
      </c>
      <c r="P948" s="29">
        <v>4</v>
      </c>
      <c r="Q948" s="29">
        <v>3</v>
      </c>
      <c r="R948" s="29">
        <v>7</v>
      </c>
      <c r="S948" s="29">
        <v>1</v>
      </c>
      <c r="T948" s="29" t="s">
        <v>19573</v>
      </c>
      <c r="U948" s="29">
        <v>3</v>
      </c>
      <c r="V948" s="29">
        <v>1</v>
      </c>
      <c r="W948" s="29">
        <v>3</v>
      </c>
      <c r="X948" s="29">
        <v>3</v>
      </c>
      <c r="Y948" s="29">
        <v>0</v>
      </c>
      <c r="Z948" s="29">
        <v>0</v>
      </c>
      <c r="AA948" s="29" t="s">
        <v>19507</v>
      </c>
      <c r="AB948" s="29">
        <v>0</v>
      </c>
      <c r="AC948" s="29" t="s">
        <v>8</v>
      </c>
      <c r="AD948" s="29" t="s">
        <v>8</v>
      </c>
      <c r="AE948" s="29" t="s">
        <v>8</v>
      </c>
      <c r="AF948" s="29" t="s">
        <v>8</v>
      </c>
      <c r="AG948" s="29" t="s">
        <v>8</v>
      </c>
      <c r="AH948" s="29" t="s">
        <v>8</v>
      </c>
      <c r="AI948" s="29" t="s">
        <v>8</v>
      </c>
      <c r="AJ948" s="29" t="s">
        <v>8</v>
      </c>
      <c r="AK948" s="29">
        <v>0</v>
      </c>
      <c r="AL948" s="29" t="s">
        <v>3767</v>
      </c>
      <c r="AM948" s="29" t="s">
        <v>17860</v>
      </c>
      <c r="AN948" s="29" t="s">
        <v>17861</v>
      </c>
      <c r="AO948" s="29" t="s">
        <v>17862</v>
      </c>
      <c r="AP948" s="29" t="s">
        <v>17863</v>
      </c>
    </row>
    <row r="949" spans="1:42" s="29" customFormat="1" x14ac:dyDescent="0.25">
      <c r="A949" s="29" t="s">
        <v>17864</v>
      </c>
      <c r="B949" s="29">
        <v>310410928944346</v>
      </c>
      <c r="C949" s="29">
        <v>8.9014103279289401E+19</v>
      </c>
      <c r="D949" s="29">
        <v>353118081565833</v>
      </c>
      <c r="E949" s="29">
        <v>4</v>
      </c>
      <c r="F949" s="29">
        <v>1896</v>
      </c>
      <c r="G949" s="29">
        <v>1896</v>
      </c>
      <c r="H949" s="29" t="s">
        <v>17865</v>
      </c>
      <c r="I949" s="29" t="s">
        <v>17866</v>
      </c>
      <c r="J949" s="29" t="s">
        <v>17867</v>
      </c>
      <c r="K949" s="29" t="s">
        <v>8</v>
      </c>
      <c r="L949" s="29" t="s">
        <v>8</v>
      </c>
      <c r="M949" s="29" t="s">
        <v>8</v>
      </c>
      <c r="N949" s="29">
        <v>7</v>
      </c>
      <c r="O949" s="29">
        <v>1</v>
      </c>
      <c r="P949" s="29">
        <v>7</v>
      </c>
      <c r="Q949" s="29">
        <v>1</v>
      </c>
      <c r="R949" s="29" t="s">
        <v>8</v>
      </c>
      <c r="S949" s="29" t="s">
        <v>8</v>
      </c>
      <c r="T949" s="29" t="s">
        <v>8</v>
      </c>
      <c r="U949" s="29">
        <v>6</v>
      </c>
      <c r="V949" s="29">
        <v>1</v>
      </c>
      <c r="W949" s="29">
        <v>6</v>
      </c>
      <c r="X949" s="29">
        <v>3</v>
      </c>
      <c r="Y949" s="29">
        <v>49</v>
      </c>
      <c r="Z949" s="29">
        <v>41</v>
      </c>
      <c r="AA949" s="29" t="s">
        <v>19602</v>
      </c>
      <c r="AB949" s="29">
        <v>1</v>
      </c>
      <c r="AC949" s="29">
        <v>5</v>
      </c>
      <c r="AD949" s="29">
        <v>1</v>
      </c>
      <c r="AE949" s="29">
        <v>5</v>
      </c>
      <c r="AF949" s="29">
        <v>3</v>
      </c>
      <c r="AG949" s="29">
        <v>48</v>
      </c>
      <c r="AH949" s="29">
        <v>14</v>
      </c>
      <c r="AI949" s="29" t="s">
        <v>19584</v>
      </c>
      <c r="AJ949" s="29" t="s">
        <v>8</v>
      </c>
      <c r="AK949" s="29">
        <v>0</v>
      </c>
      <c r="AL949" s="29" t="s">
        <v>3767</v>
      </c>
      <c r="AM949" s="29" t="s">
        <v>17868</v>
      </c>
      <c r="AN949" s="29" t="s">
        <v>17869</v>
      </c>
      <c r="AO949" s="29" t="s">
        <v>17870</v>
      </c>
      <c r="AP949" s="29" t="s">
        <v>17871</v>
      </c>
    </row>
    <row r="950" spans="1:42" s="29" customFormat="1" x14ac:dyDescent="0.25">
      <c r="A950" s="29" t="s">
        <v>17872</v>
      </c>
      <c r="B950" s="29">
        <v>310410928944346</v>
      </c>
      <c r="C950" s="29">
        <v>8.9014103279289401E+19</v>
      </c>
      <c r="D950" s="29">
        <v>353118081565833</v>
      </c>
      <c r="E950" s="29">
        <v>4</v>
      </c>
      <c r="F950" s="29">
        <v>1899</v>
      </c>
      <c r="G950" s="29">
        <v>1899</v>
      </c>
      <c r="H950" s="29" t="s">
        <v>17873</v>
      </c>
      <c r="I950" s="29" t="s">
        <v>17874</v>
      </c>
      <c r="J950" s="29" t="s">
        <v>17875</v>
      </c>
      <c r="K950" s="29" t="s">
        <v>8</v>
      </c>
      <c r="L950" s="29" t="s">
        <v>8</v>
      </c>
      <c r="M950" s="29" t="s">
        <v>8</v>
      </c>
      <c r="N950" s="29">
        <v>7</v>
      </c>
      <c r="O950" s="29">
        <v>1</v>
      </c>
      <c r="P950" s="29">
        <v>7</v>
      </c>
      <c r="Q950" s="29">
        <v>1</v>
      </c>
      <c r="R950" s="29" t="s">
        <v>8</v>
      </c>
      <c r="S950" s="29" t="s">
        <v>8</v>
      </c>
      <c r="T950" s="29" t="s">
        <v>8</v>
      </c>
      <c r="U950" s="29">
        <v>6</v>
      </c>
      <c r="V950" s="29">
        <v>1</v>
      </c>
      <c r="W950" s="29">
        <v>6</v>
      </c>
      <c r="X950" s="29">
        <v>3</v>
      </c>
      <c r="Y950" s="29">
        <v>49</v>
      </c>
      <c r="Z950" s="29">
        <v>44</v>
      </c>
      <c r="AA950" s="29" t="s">
        <v>19538</v>
      </c>
      <c r="AB950" s="29">
        <v>1</v>
      </c>
      <c r="AC950" s="29">
        <v>5</v>
      </c>
      <c r="AD950" s="29">
        <v>1</v>
      </c>
      <c r="AE950" s="29">
        <v>5</v>
      </c>
      <c r="AF950" s="29">
        <v>3</v>
      </c>
      <c r="AG950" s="29">
        <v>44</v>
      </c>
      <c r="AH950" s="29">
        <v>11</v>
      </c>
      <c r="AI950" s="29" t="s">
        <v>19928</v>
      </c>
      <c r="AJ950" s="29" t="s">
        <v>8</v>
      </c>
      <c r="AK950" s="29">
        <v>0</v>
      </c>
      <c r="AL950" s="29" t="s">
        <v>3767</v>
      </c>
      <c r="AM950" s="29" t="s">
        <v>17876</v>
      </c>
      <c r="AN950" s="29" t="s">
        <v>17877</v>
      </c>
      <c r="AO950" s="29" t="s">
        <v>17878</v>
      </c>
      <c r="AP950" s="29" t="s">
        <v>17879</v>
      </c>
    </row>
    <row r="951" spans="1:42" s="29" customFormat="1" x14ac:dyDescent="0.25">
      <c r="A951" s="29" t="s">
        <v>17880</v>
      </c>
      <c r="B951" s="29">
        <v>310410941179965</v>
      </c>
      <c r="C951" s="29">
        <v>8.9014103279411708E+19</v>
      </c>
      <c r="D951" s="29">
        <v>353118083625148</v>
      </c>
      <c r="E951" s="29">
        <v>5</v>
      </c>
      <c r="F951" s="29">
        <v>1951</v>
      </c>
      <c r="G951" s="29">
        <v>1951</v>
      </c>
      <c r="H951" s="29" t="s">
        <v>17881</v>
      </c>
      <c r="I951" s="29" t="s">
        <v>17882</v>
      </c>
      <c r="J951" s="29" t="s">
        <v>17883</v>
      </c>
      <c r="K951" s="29" t="s">
        <v>8</v>
      </c>
      <c r="L951" s="29" t="s">
        <v>8</v>
      </c>
      <c r="M951" s="29" t="s">
        <v>8</v>
      </c>
      <c r="N951" s="29">
        <v>6</v>
      </c>
      <c r="O951" s="29">
        <v>1</v>
      </c>
      <c r="P951" s="29">
        <v>6</v>
      </c>
      <c r="Q951" s="29">
        <v>3</v>
      </c>
      <c r="R951" s="29">
        <v>49</v>
      </c>
      <c r="S951" s="29">
        <v>21</v>
      </c>
      <c r="T951" s="29" t="s">
        <v>19724</v>
      </c>
      <c r="U951" s="29">
        <v>5</v>
      </c>
      <c r="V951" s="29">
        <v>1</v>
      </c>
      <c r="W951" s="29">
        <v>5</v>
      </c>
      <c r="X951" s="29">
        <v>3</v>
      </c>
      <c r="Y951" s="29">
        <v>34</v>
      </c>
      <c r="Z951" s="29">
        <v>2</v>
      </c>
      <c r="AA951" s="29" t="s">
        <v>20074</v>
      </c>
      <c r="AB951" s="29">
        <v>1</v>
      </c>
      <c r="AC951" s="29">
        <v>4</v>
      </c>
      <c r="AD951" s="29">
        <v>1</v>
      </c>
      <c r="AE951" s="29">
        <v>4</v>
      </c>
      <c r="AF951" s="29">
        <v>3</v>
      </c>
      <c r="AG951" s="29">
        <v>2</v>
      </c>
      <c r="AH951" s="29">
        <v>1</v>
      </c>
      <c r="AI951" s="29" t="s">
        <v>19626</v>
      </c>
      <c r="AJ951" s="29" t="s">
        <v>8</v>
      </c>
      <c r="AK951" s="29">
        <v>0</v>
      </c>
      <c r="AL951" s="29" t="s">
        <v>3767</v>
      </c>
      <c r="AM951" s="29" t="s">
        <v>17884</v>
      </c>
      <c r="AN951" s="29" t="s">
        <v>17885</v>
      </c>
      <c r="AO951" s="29" t="s">
        <v>17886</v>
      </c>
      <c r="AP951" s="29" t="s">
        <v>17879</v>
      </c>
    </row>
    <row r="952" spans="1:42" s="29" customFormat="1" x14ac:dyDescent="0.25">
      <c r="A952" s="29" t="s">
        <v>17887</v>
      </c>
      <c r="B952" s="29">
        <v>310410941179965</v>
      </c>
      <c r="C952" s="29">
        <v>8.9014103279411708E+19</v>
      </c>
      <c r="D952" s="29">
        <v>353118083625148</v>
      </c>
      <c r="E952" s="29">
        <v>5</v>
      </c>
      <c r="F952" s="29">
        <v>1952</v>
      </c>
      <c r="G952" s="29">
        <v>1952</v>
      </c>
      <c r="H952" s="29" t="s">
        <v>17888</v>
      </c>
      <c r="I952" s="29" t="s">
        <v>17889</v>
      </c>
      <c r="J952" s="29" t="s">
        <v>17890</v>
      </c>
      <c r="K952" s="29" t="s">
        <v>8</v>
      </c>
      <c r="L952" s="29" t="s">
        <v>8</v>
      </c>
      <c r="M952" s="29" t="s">
        <v>8</v>
      </c>
      <c r="N952" s="29">
        <v>6</v>
      </c>
      <c r="O952" s="29">
        <v>1</v>
      </c>
      <c r="P952" s="29">
        <v>6</v>
      </c>
      <c r="Q952" s="29">
        <v>3</v>
      </c>
      <c r="R952" s="29">
        <v>36</v>
      </c>
      <c r="S952" s="29">
        <v>7</v>
      </c>
      <c r="T952" s="29" t="s">
        <v>19997</v>
      </c>
      <c r="U952" s="29">
        <v>5</v>
      </c>
      <c r="V952" s="29">
        <v>1</v>
      </c>
      <c r="W952" s="29">
        <v>5</v>
      </c>
      <c r="X952" s="29">
        <v>3</v>
      </c>
      <c r="Y952" s="29">
        <v>4</v>
      </c>
      <c r="Z952" s="29">
        <v>1</v>
      </c>
      <c r="AA952" s="29" t="s">
        <v>19511</v>
      </c>
      <c r="AB952" s="29">
        <v>1</v>
      </c>
      <c r="AC952" s="29">
        <v>4</v>
      </c>
      <c r="AD952" s="29">
        <v>1</v>
      </c>
      <c r="AE952" s="29">
        <v>4</v>
      </c>
      <c r="AF952" s="29">
        <v>3</v>
      </c>
      <c r="AG952" s="29">
        <v>0</v>
      </c>
      <c r="AH952" s="29">
        <v>0</v>
      </c>
      <c r="AI952" s="29" t="s">
        <v>19507</v>
      </c>
      <c r="AJ952" s="29" t="s">
        <v>8</v>
      </c>
      <c r="AK952" s="29">
        <v>0</v>
      </c>
      <c r="AL952" s="29" t="s">
        <v>3767</v>
      </c>
      <c r="AM952" s="29" t="s">
        <v>17891</v>
      </c>
      <c r="AN952" s="29" t="s">
        <v>17892</v>
      </c>
      <c r="AO952" s="29" t="s">
        <v>17893</v>
      </c>
      <c r="AP952" s="29" t="s">
        <v>17894</v>
      </c>
    </row>
    <row r="953" spans="1:42" s="29" customFormat="1" x14ac:dyDescent="0.25">
      <c r="A953" s="29" t="s">
        <v>17895</v>
      </c>
      <c r="B953" s="29">
        <v>310410941179965</v>
      </c>
      <c r="C953" s="29">
        <v>8.9014103279411708E+19</v>
      </c>
      <c r="D953" s="29">
        <v>353118083625148</v>
      </c>
      <c r="E953" s="29">
        <v>5</v>
      </c>
      <c r="F953" s="29">
        <v>1953</v>
      </c>
      <c r="G953" s="29">
        <v>1953</v>
      </c>
      <c r="H953" s="29" t="s">
        <v>17896</v>
      </c>
      <c r="I953" s="29" t="s">
        <v>17897</v>
      </c>
      <c r="J953" s="29" t="s">
        <v>17898</v>
      </c>
      <c r="K953" s="29" t="s">
        <v>8</v>
      </c>
      <c r="L953" s="29" t="s">
        <v>8</v>
      </c>
      <c r="M953" s="29" t="s">
        <v>8</v>
      </c>
      <c r="N953" s="29">
        <v>6</v>
      </c>
      <c r="O953" s="29">
        <v>1</v>
      </c>
      <c r="P953" s="29">
        <v>6</v>
      </c>
      <c r="Q953" s="29">
        <v>3</v>
      </c>
      <c r="R953" s="29">
        <v>49</v>
      </c>
      <c r="S953" s="29">
        <v>34</v>
      </c>
      <c r="T953" s="29" t="s">
        <v>19766</v>
      </c>
      <c r="U953" s="29">
        <v>5</v>
      </c>
      <c r="V953" s="29">
        <v>1</v>
      </c>
      <c r="W953" s="29">
        <v>5</v>
      </c>
      <c r="X953" s="29">
        <v>3</v>
      </c>
      <c r="Y953" s="29">
        <v>39</v>
      </c>
      <c r="Z953" s="29">
        <v>8</v>
      </c>
      <c r="AA953" s="29" t="s">
        <v>19713</v>
      </c>
      <c r="AB953" s="29">
        <v>1</v>
      </c>
      <c r="AC953" s="29">
        <v>4</v>
      </c>
      <c r="AD953" s="29">
        <v>1</v>
      </c>
      <c r="AE953" s="29">
        <v>4</v>
      </c>
      <c r="AF953" s="29">
        <v>3</v>
      </c>
      <c r="AG953" s="29">
        <v>10</v>
      </c>
      <c r="AH953" s="29">
        <v>1</v>
      </c>
      <c r="AI953" s="29" t="s">
        <v>19521</v>
      </c>
      <c r="AJ953" s="29" t="s">
        <v>8</v>
      </c>
      <c r="AK953" s="29">
        <v>0</v>
      </c>
      <c r="AL953" s="29" t="s">
        <v>3767</v>
      </c>
      <c r="AM953" s="29" t="s">
        <v>17899</v>
      </c>
      <c r="AN953" s="29" t="s">
        <v>17900</v>
      </c>
      <c r="AO953" s="29" t="s">
        <v>17901</v>
      </c>
      <c r="AP953" s="29" t="s">
        <v>17902</v>
      </c>
    </row>
    <row r="954" spans="1:42" s="29" customFormat="1" x14ac:dyDescent="0.25">
      <c r="A954" s="29" t="s">
        <v>17903</v>
      </c>
      <c r="B954" s="29">
        <v>310410941179965</v>
      </c>
      <c r="C954" s="29">
        <v>8.9014103279411708E+19</v>
      </c>
      <c r="D954" s="29">
        <v>353118083625148</v>
      </c>
      <c r="E954" s="29">
        <v>5</v>
      </c>
      <c r="F954" s="29">
        <v>1954</v>
      </c>
      <c r="G954" s="29">
        <v>1954</v>
      </c>
      <c r="H954" s="29" t="s">
        <v>17904</v>
      </c>
      <c r="I954" s="29" t="s">
        <v>17905</v>
      </c>
      <c r="J954" s="29" t="s">
        <v>17906</v>
      </c>
      <c r="K954" s="29" t="s">
        <v>8</v>
      </c>
      <c r="L954" s="29" t="s">
        <v>8</v>
      </c>
      <c r="M954" s="29" t="s">
        <v>8</v>
      </c>
      <c r="N954" s="29">
        <v>6</v>
      </c>
      <c r="O954" s="29">
        <v>1</v>
      </c>
      <c r="P954" s="29">
        <v>6</v>
      </c>
      <c r="Q954" s="29">
        <v>1</v>
      </c>
      <c r="R954" s="29" t="s">
        <v>8</v>
      </c>
      <c r="S954" s="29" t="s">
        <v>8</v>
      </c>
      <c r="T954" s="29" t="s">
        <v>8</v>
      </c>
      <c r="U954" s="29">
        <v>5</v>
      </c>
      <c r="V954" s="29">
        <v>1</v>
      </c>
      <c r="W954" s="29">
        <v>5</v>
      </c>
      <c r="X954" s="29">
        <v>3</v>
      </c>
      <c r="Y954" s="29">
        <v>48</v>
      </c>
      <c r="Z954" s="29">
        <v>16</v>
      </c>
      <c r="AA954" s="29" t="s">
        <v>19588</v>
      </c>
      <c r="AB954" s="29">
        <v>1</v>
      </c>
      <c r="AC954" s="29">
        <v>4</v>
      </c>
      <c r="AD954" s="29">
        <v>1</v>
      </c>
      <c r="AE954" s="29">
        <v>4</v>
      </c>
      <c r="AF954" s="29">
        <v>3</v>
      </c>
      <c r="AG954" s="29">
        <v>27</v>
      </c>
      <c r="AH954" s="29">
        <v>0</v>
      </c>
      <c r="AI954" s="29" t="s">
        <v>20075</v>
      </c>
      <c r="AJ954" s="29" t="s">
        <v>8</v>
      </c>
      <c r="AK954" s="29">
        <v>0</v>
      </c>
      <c r="AL954" s="29" t="s">
        <v>3767</v>
      </c>
      <c r="AM954" s="29" t="s">
        <v>17907</v>
      </c>
      <c r="AN954" s="29" t="s">
        <v>17908</v>
      </c>
      <c r="AO954" s="29" t="s">
        <v>17909</v>
      </c>
      <c r="AP954" s="29" t="s">
        <v>17910</v>
      </c>
    </row>
    <row r="955" spans="1:42" s="29" customFormat="1" x14ac:dyDescent="0.25">
      <c r="A955" s="29" t="s">
        <v>17911</v>
      </c>
      <c r="B955" s="29">
        <v>310410941179965</v>
      </c>
      <c r="C955" s="29">
        <v>8.9014103279411708E+19</v>
      </c>
      <c r="D955" s="29">
        <v>353118083625148</v>
      </c>
      <c r="E955" s="29">
        <v>5</v>
      </c>
      <c r="F955" s="29">
        <v>1563</v>
      </c>
      <c r="G955" s="29">
        <v>1563</v>
      </c>
      <c r="H955" s="29" t="s">
        <v>17912</v>
      </c>
      <c r="I955" s="29" t="s">
        <v>17913</v>
      </c>
      <c r="J955" s="29" t="s">
        <v>17914</v>
      </c>
      <c r="K955" s="29" t="s">
        <v>8</v>
      </c>
      <c r="L955" s="29" t="s">
        <v>8</v>
      </c>
      <c r="M955" s="29" t="s">
        <v>8</v>
      </c>
      <c r="N955" s="29">
        <v>6</v>
      </c>
      <c r="O955" s="29">
        <v>1</v>
      </c>
      <c r="P955" s="29">
        <v>6</v>
      </c>
      <c r="Q955" s="29">
        <v>3</v>
      </c>
      <c r="R955" s="29">
        <v>44</v>
      </c>
      <c r="S955" s="29">
        <v>10</v>
      </c>
      <c r="T955" s="29" t="s">
        <v>19932</v>
      </c>
      <c r="U955" s="29">
        <v>5</v>
      </c>
      <c r="V955" s="29">
        <v>1</v>
      </c>
      <c r="W955" s="29">
        <v>5</v>
      </c>
      <c r="X955" s="29">
        <v>3</v>
      </c>
      <c r="Y955" s="29">
        <v>7</v>
      </c>
      <c r="Z955" s="29">
        <v>0</v>
      </c>
      <c r="AA955" s="29" t="s">
        <v>19547</v>
      </c>
      <c r="AB955" s="29">
        <v>1</v>
      </c>
      <c r="AC955" s="29">
        <v>4</v>
      </c>
      <c r="AD955" s="29">
        <v>1</v>
      </c>
      <c r="AE955" s="29">
        <v>4</v>
      </c>
      <c r="AF955" s="29">
        <v>3</v>
      </c>
      <c r="AG955" s="29">
        <v>0</v>
      </c>
      <c r="AH955" s="29">
        <v>0</v>
      </c>
      <c r="AI955" s="29" t="s">
        <v>19507</v>
      </c>
      <c r="AJ955" s="29" t="s">
        <v>8</v>
      </c>
      <c r="AK955" s="29">
        <v>0</v>
      </c>
      <c r="AL955" s="29" t="s">
        <v>3767</v>
      </c>
      <c r="AM955" s="29" t="s">
        <v>17915</v>
      </c>
      <c r="AN955" s="29" t="s">
        <v>17916</v>
      </c>
      <c r="AO955" s="29" t="s">
        <v>17917</v>
      </c>
      <c r="AP955" s="29" t="s">
        <v>17910</v>
      </c>
    </row>
    <row r="956" spans="1:42" s="29" customFormat="1" x14ac:dyDescent="0.25">
      <c r="A956" s="29" t="s">
        <v>17918</v>
      </c>
      <c r="B956" s="29">
        <v>310410941179965</v>
      </c>
      <c r="C956" s="29">
        <v>8.9014103279411708E+19</v>
      </c>
      <c r="D956" s="29">
        <v>353118083625148</v>
      </c>
      <c r="E956" s="29">
        <v>5</v>
      </c>
      <c r="F956" s="29">
        <v>1564</v>
      </c>
      <c r="G956" s="29">
        <v>1564</v>
      </c>
      <c r="H956" s="29" t="s">
        <v>17919</v>
      </c>
      <c r="I956" s="29" t="s">
        <v>17920</v>
      </c>
      <c r="J956" s="29" t="s">
        <v>17921</v>
      </c>
      <c r="K956" s="29" t="s">
        <v>8</v>
      </c>
      <c r="L956" s="29" t="s">
        <v>8</v>
      </c>
      <c r="M956" s="29" t="s">
        <v>8</v>
      </c>
      <c r="N956" s="29">
        <v>6</v>
      </c>
      <c r="O956" s="29">
        <v>1</v>
      </c>
      <c r="P956" s="29">
        <v>6</v>
      </c>
      <c r="Q956" s="29">
        <v>1</v>
      </c>
      <c r="R956" s="29" t="s">
        <v>8</v>
      </c>
      <c r="S956" s="29" t="s">
        <v>8</v>
      </c>
      <c r="T956" s="29" t="s">
        <v>8</v>
      </c>
      <c r="U956" s="29">
        <v>5</v>
      </c>
      <c r="V956" s="29">
        <v>1</v>
      </c>
      <c r="W956" s="29">
        <v>5</v>
      </c>
      <c r="X956" s="29">
        <v>3</v>
      </c>
      <c r="Y956" s="29">
        <v>49</v>
      </c>
      <c r="Z956" s="29">
        <v>20</v>
      </c>
      <c r="AA956" s="29" t="s">
        <v>19759</v>
      </c>
      <c r="AB956" s="29">
        <v>1</v>
      </c>
      <c r="AC956" s="29">
        <v>4</v>
      </c>
      <c r="AD956" s="29">
        <v>1</v>
      </c>
      <c r="AE956" s="29">
        <v>4</v>
      </c>
      <c r="AF956" s="29">
        <v>3</v>
      </c>
      <c r="AG956" s="29">
        <v>25</v>
      </c>
      <c r="AH956" s="29">
        <v>1</v>
      </c>
      <c r="AI956" s="29" t="s">
        <v>19856</v>
      </c>
      <c r="AJ956" s="29" t="s">
        <v>8</v>
      </c>
      <c r="AK956" s="29">
        <v>0</v>
      </c>
      <c r="AL956" s="29" t="s">
        <v>3767</v>
      </c>
      <c r="AM956" s="29" t="s">
        <v>17922</v>
      </c>
      <c r="AN956" s="29" t="s">
        <v>17923</v>
      </c>
      <c r="AO956" s="29" t="s">
        <v>17924</v>
      </c>
      <c r="AP956" s="29" t="s">
        <v>17925</v>
      </c>
    </row>
    <row r="957" spans="1:42" s="29" customFormat="1" x14ac:dyDescent="0.25">
      <c r="A957" s="29" t="s">
        <v>17926</v>
      </c>
      <c r="B957" s="29">
        <v>310410941179965</v>
      </c>
      <c r="C957" s="29">
        <v>8.9014103279411708E+19</v>
      </c>
      <c r="D957" s="29">
        <v>353118083625148</v>
      </c>
      <c r="E957" s="29">
        <v>5</v>
      </c>
      <c r="F957" s="29">
        <v>1965</v>
      </c>
      <c r="G957" s="29">
        <v>1965</v>
      </c>
      <c r="H957" s="29" t="s">
        <v>17927</v>
      </c>
      <c r="I957" s="29" t="s">
        <v>17928</v>
      </c>
      <c r="J957" s="29" t="s">
        <v>17929</v>
      </c>
      <c r="K957" s="29" t="s">
        <v>8</v>
      </c>
      <c r="L957" s="29" t="s">
        <v>8</v>
      </c>
      <c r="M957" s="29" t="s">
        <v>8</v>
      </c>
      <c r="N957" s="29">
        <v>6</v>
      </c>
      <c r="O957" s="29">
        <v>1</v>
      </c>
      <c r="P957" s="29">
        <v>6</v>
      </c>
      <c r="Q957" s="29">
        <v>3</v>
      </c>
      <c r="R957" s="29">
        <v>46</v>
      </c>
      <c r="S957" s="29">
        <v>10</v>
      </c>
      <c r="T957" s="29" t="s">
        <v>20076</v>
      </c>
      <c r="U957" s="29">
        <v>5</v>
      </c>
      <c r="V957" s="29">
        <v>1</v>
      </c>
      <c r="W957" s="29">
        <v>5</v>
      </c>
      <c r="X957" s="29">
        <v>3</v>
      </c>
      <c r="Y957" s="29">
        <v>17</v>
      </c>
      <c r="Z957" s="29">
        <v>1</v>
      </c>
      <c r="AA957" s="29" t="s">
        <v>19889</v>
      </c>
      <c r="AB957" s="29">
        <v>1</v>
      </c>
      <c r="AC957" s="29">
        <v>4</v>
      </c>
      <c r="AD957" s="29">
        <v>1</v>
      </c>
      <c r="AE957" s="29">
        <v>4</v>
      </c>
      <c r="AF957" s="29">
        <v>3</v>
      </c>
      <c r="AG957" s="29">
        <v>1</v>
      </c>
      <c r="AH957" s="29">
        <v>0</v>
      </c>
      <c r="AI957" s="29" t="s">
        <v>19161</v>
      </c>
      <c r="AJ957" s="29" t="s">
        <v>8</v>
      </c>
      <c r="AK957" s="29">
        <v>0</v>
      </c>
      <c r="AL957" s="29" t="s">
        <v>3767</v>
      </c>
      <c r="AM957" s="29" t="s">
        <v>17930</v>
      </c>
      <c r="AN957" s="29" t="s">
        <v>17931</v>
      </c>
      <c r="AO957" s="29" t="s">
        <v>17932</v>
      </c>
      <c r="AP957" s="29" t="s">
        <v>17933</v>
      </c>
    </row>
    <row r="958" spans="1:42" s="29" customFormat="1" x14ac:dyDescent="0.25">
      <c r="A958" s="29" t="s">
        <v>17934</v>
      </c>
      <c r="B958" s="29">
        <v>310410928944346</v>
      </c>
      <c r="C958" s="29">
        <v>8.9014103279289401E+19</v>
      </c>
      <c r="D958" s="29">
        <v>353118081565833</v>
      </c>
      <c r="E958" s="29">
        <v>10</v>
      </c>
      <c r="F958" s="29">
        <v>1842</v>
      </c>
      <c r="G958" s="29">
        <v>1842</v>
      </c>
      <c r="H958" s="29" t="s">
        <v>17935</v>
      </c>
      <c r="I958" s="29" t="s">
        <v>17936</v>
      </c>
      <c r="J958" s="29" t="s">
        <v>17937</v>
      </c>
      <c r="K958" s="29" t="s">
        <v>8</v>
      </c>
      <c r="L958" s="29" t="s">
        <v>20077</v>
      </c>
      <c r="M958" s="29" t="s">
        <v>8</v>
      </c>
      <c r="N958" s="29">
        <v>7</v>
      </c>
      <c r="O958" s="29">
        <v>10</v>
      </c>
      <c r="P958" s="29">
        <v>70</v>
      </c>
      <c r="Q958" s="29">
        <v>3</v>
      </c>
      <c r="R958" s="29">
        <v>49</v>
      </c>
      <c r="S958" s="29">
        <v>31</v>
      </c>
      <c r="T958" s="29" t="s">
        <v>19689</v>
      </c>
      <c r="U958" s="29">
        <v>7</v>
      </c>
      <c r="V958" s="29">
        <v>1</v>
      </c>
      <c r="W958" s="29">
        <v>7</v>
      </c>
      <c r="X958" s="29">
        <v>3</v>
      </c>
      <c r="Y958" s="29">
        <v>30</v>
      </c>
      <c r="Z958" s="29">
        <v>4</v>
      </c>
      <c r="AA958" s="29" t="s">
        <v>19631</v>
      </c>
      <c r="AB958" s="29">
        <v>1</v>
      </c>
      <c r="AC958" s="29">
        <v>6</v>
      </c>
      <c r="AD958" s="29">
        <v>1</v>
      </c>
      <c r="AE958" s="29">
        <v>6</v>
      </c>
      <c r="AF958" s="29">
        <v>3</v>
      </c>
      <c r="AG958" s="29">
        <v>6</v>
      </c>
      <c r="AH958" s="29">
        <v>2</v>
      </c>
      <c r="AI958" s="29" t="s">
        <v>19661</v>
      </c>
      <c r="AJ958" s="29" t="s">
        <v>8</v>
      </c>
      <c r="AK958" s="29">
        <v>0</v>
      </c>
      <c r="AL958" s="29" t="s">
        <v>2009</v>
      </c>
      <c r="AM958" s="29" t="s">
        <v>17938</v>
      </c>
      <c r="AN958" s="29" t="s">
        <v>17939</v>
      </c>
      <c r="AO958" s="29" t="s">
        <v>17940</v>
      </c>
      <c r="AP958" s="29" t="s">
        <v>17941</v>
      </c>
    </row>
    <row r="959" spans="1:42" s="29" customFormat="1" x14ac:dyDescent="0.25">
      <c r="A959" s="29" t="s">
        <v>17942</v>
      </c>
      <c r="B959" s="29">
        <v>310410941179965</v>
      </c>
      <c r="C959" s="29">
        <v>8.9014103279411708E+19</v>
      </c>
      <c r="D959" s="29">
        <v>353118083625148</v>
      </c>
      <c r="E959" s="29">
        <v>5</v>
      </c>
      <c r="F959" s="29">
        <v>1967</v>
      </c>
      <c r="G959" s="29">
        <v>1967</v>
      </c>
      <c r="H959" s="29" t="s">
        <v>17943</v>
      </c>
      <c r="I959" s="29" t="s">
        <v>17944</v>
      </c>
      <c r="J959" s="29" t="s">
        <v>17945</v>
      </c>
      <c r="K959" s="29" t="s">
        <v>8</v>
      </c>
      <c r="L959" s="29" t="s">
        <v>8</v>
      </c>
      <c r="M959" s="29" t="s">
        <v>8</v>
      </c>
      <c r="N959" s="29">
        <v>6</v>
      </c>
      <c r="O959" s="29">
        <v>1</v>
      </c>
      <c r="P959" s="29">
        <v>6</v>
      </c>
      <c r="Q959" s="29">
        <v>3</v>
      </c>
      <c r="R959" s="29">
        <v>48</v>
      </c>
      <c r="S959" s="29">
        <v>14</v>
      </c>
      <c r="T959" s="29" t="s">
        <v>19584</v>
      </c>
      <c r="U959" s="29">
        <v>5</v>
      </c>
      <c r="V959" s="29">
        <v>1</v>
      </c>
      <c r="W959" s="29">
        <v>5</v>
      </c>
      <c r="X959" s="29">
        <v>3</v>
      </c>
      <c r="Y959" s="29">
        <v>15</v>
      </c>
      <c r="Z959" s="29">
        <v>0</v>
      </c>
      <c r="AA959" s="29" t="s">
        <v>19543</v>
      </c>
      <c r="AB959" s="29">
        <v>1</v>
      </c>
      <c r="AC959" s="29">
        <v>4</v>
      </c>
      <c r="AD959" s="29">
        <v>1</v>
      </c>
      <c r="AE959" s="29">
        <v>4</v>
      </c>
      <c r="AF959" s="29">
        <v>3</v>
      </c>
      <c r="AG959" s="29">
        <v>1</v>
      </c>
      <c r="AH959" s="29">
        <v>0</v>
      </c>
      <c r="AI959" s="29" t="s">
        <v>19161</v>
      </c>
      <c r="AJ959" s="29" t="s">
        <v>8</v>
      </c>
      <c r="AK959" s="29">
        <v>0</v>
      </c>
      <c r="AL959" s="29" t="s">
        <v>3767</v>
      </c>
      <c r="AM959" s="29" t="s">
        <v>17946</v>
      </c>
      <c r="AN959" s="29" t="s">
        <v>17947</v>
      </c>
      <c r="AO959" s="29" t="s">
        <v>17948</v>
      </c>
      <c r="AP959" s="29" t="s">
        <v>17949</v>
      </c>
    </row>
    <row r="960" spans="1:42" s="29" customFormat="1" x14ac:dyDescent="0.25">
      <c r="A960" s="29" t="s">
        <v>17950</v>
      </c>
      <c r="B960" s="29">
        <v>310410928944346</v>
      </c>
      <c r="C960" s="29">
        <v>8.9014103279289401E+19</v>
      </c>
      <c r="D960" s="29">
        <v>353118081565833</v>
      </c>
      <c r="E960" s="29">
        <v>5</v>
      </c>
      <c r="F960" s="29">
        <v>1998</v>
      </c>
      <c r="G960" s="29">
        <v>1998</v>
      </c>
      <c r="H960" s="29" t="s">
        <v>17951</v>
      </c>
      <c r="I960" s="29" t="s">
        <v>17952</v>
      </c>
      <c r="J960" s="29" t="s">
        <v>17953</v>
      </c>
      <c r="K960" s="29" t="s">
        <v>8</v>
      </c>
      <c r="L960" s="29" t="s">
        <v>8</v>
      </c>
      <c r="M960" s="29" t="s">
        <v>8</v>
      </c>
      <c r="N960" s="29">
        <v>6</v>
      </c>
      <c r="O960" s="29">
        <v>1</v>
      </c>
      <c r="P960" s="29">
        <v>6</v>
      </c>
      <c r="Q960" s="29">
        <v>3</v>
      </c>
      <c r="R960" s="29">
        <v>2</v>
      </c>
      <c r="S960" s="29">
        <v>0</v>
      </c>
      <c r="T960" s="29" t="s">
        <v>19527</v>
      </c>
      <c r="U960" s="29">
        <v>5</v>
      </c>
      <c r="V960" s="29">
        <v>1</v>
      </c>
      <c r="W960" s="29">
        <v>5</v>
      </c>
      <c r="X960" s="29">
        <v>3</v>
      </c>
      <c r="Y960" s="29">
        <v>0</v>
      </c>
      <c r="Z960" s="29">
        <v>0</v>
      </c>
      <c r="AA960" s="29" t="s">
        <v>19507</v>
      </c>
      <c r="AB960" s="29">
        <v>1</v>
      </c>
      <c r="AC960" s="29">
        <v>4</v>
      </c>
      <c r="AD960" s="29">
        <v>1</v>
      </c>
      <c r="AE960" s="29">
        <v>4</v>
      </c>
      <c r="AF960" s="29">
        <v>3</v>
      </c>
      <c r="AG960" s="29">
        <v>0</v>
      </c>
      <c r="AH960" s="29">
        <v>0</v>
      </c>
      <c r="AI960" s="29" t="s">
        <v>19507</v>
      </c>
      <c r="AJ960" s="29" t="s">
        <v>8</v>
      </c>
      <c r="AK960" s="29">
        <v>0</v>
      </c>
      <c r="AL960" s="29" t="s">
        <v>3222</v>
      </c>
      <c r="AM960" s="29" t="s">
        <v>17954</v>
      </c>
      <c r="AN960" s="29" t="s">
        <v>17955</v>
      </c>
      <c r="AO960" s="29" t="s">
        <v>17956</v>
      </c>
      <c r="AP960" s="29" t="s">
        <v>17957</v>
      </c>
    </row>
    <row r="961" spans="1:42" s="29" customFormat="1" x14ac:dyDescent="0.25">
      <c r="A961" s="29" t="s">
        <v>17958</v>
      </c>
      <c r="B961" s="29">
        <v>310410928944346</v>
      </c>
      <c r="C961" s="29">
        <v>8.9014103279289401E+19</v>
      </c>
      <c r="D961" s="29">
        <v>353118081565833</v>
      </c>
      <c r="E961" s="29">
        <v>5</v>
      </c>
      <c r="F961" s="29">
        <v>1999</v>
      </c>
      <c r="G961" s="29">
        <v>1999</v>
      </c>
      <c r="H961" s="29" t="s">
        <v>17959</v>
      </c>
      <c r="I961" s="29" t="s">
        <v>17960</v>
      </c>
      <c r="J961" s="29" t="s">
        <v>17953</v>
      </c>
      <c r="K961" s="29" t="s">
        <v>8</v>
      </c>
      <c r="L961" s="29" t="s">
        <v>8</v>
      </c>
      <c r="M961" s="29" t="s">
        <v>8</v>
      </c>
      <c r="N961" s="29">
        <v>6</v>
      </c>
      <c r="O961" s="29">
        <v>1</v>
      </c>
      <c r="P961" s="29">
        <v>6</v>
      </c>
      <c r="Q961" s="29">
        <v>3</v>
      </c>
      <c r="R961" s="29">
        <v>0</v>
      </c>
      <c r="S961" s="29">
        <v>0</v>
      </c>
      <c r="T961" s="29" t="s">
        <v>19507</v>
      </c>
      <c r="U961" s="29">
        <v>5</v>
      </c>
      <c r="V961" s="29">
        <v>1</v>
      </c>
      <c r="W961" s="29">
        <v>5</v>
      </c>
      <c r="X961" s="29">
        <v>3</v>
      </c>
      <c r="Y961" s="29">
        <v>0</v>
      </c>
      <c r="Z961" s="29">
        <v>0</v>
      </c>
      <c r="AA961" s="29" t="s">
        <v>19507</v>
      </c>
      <c r="AB961" s="29">
        <v>1</v>
      </c>
      <c r="AC961" s="29">
        <v>4</v>
      </c>
      <c r="AD961" s="29">
        <v>1</v>
      </c>
      <c r="AE961" s="29">
        <v>4</v>
      </c>
      <c r="AF961" s="29">
        <v>3</v>
      </c>
      <c r="AG961" s="29">
        <v>0</v>
      </c>
      <c r="AH961" s="29">
        <v>0</v>
      </c>
      <c r="AI961" s="29" t="s">
        <v>19507</v>
      </c>
      <c r="AJ961" s="29" t="s">
        <v>8</v>
      </c>
      <c r="AK961" s="29">
        <v>0</v>
      </c>
      <c r="AL961" s="29" t="s">
        <v>3222</v>
      </c>
      <c r="AM961" s="29" t="s">
        <v>17961</v>
      </c>
      <c r="AN961" s="29" t="s">
        <v>17962</v>
      </c>
      <c r="AO961" s="29" t="s">
        <v>17963</v>
      </c>
      <c r="AP961" s="29" t="s">
        <v>17964</v>
      </c>
    </row>
    <row r="962" spans="1:42" s="29" customFormat="1" x14ac:dyDescent="0.25">
      <c r="A962" s="29" t="s">
        <v>17965</v>
      </c>
      <c r="B962" s="29">
        <v>310410941179965</v>
      </c>
      <c r="C962" s="29">
        <v>8.9014103279411708E+19</v>
      </c>
      <c r="D962" s="29">
        <v>353118083625148</v>
      </c>
      <c r="E962" s="29">
        <v>5</v>
      </c>
      <c r="F962" s="29">
        <v>1966</v>
      </c>
      <c r="G962" s="29">
        <v>1966</v>
      </c>
      <c r="H962" s="29" t="s">
        <v>17966</v>
      </c>
      <c r="I962" s="29" t="s">
        <v>17967</v>
      </c>
      <c r="J962" s="29" t="s">
        <v>17968</v>
      </c>
      <c r="K962" s="29" t="s">
        <v>8</v>
      </c>
      <c r="L962" s="29" t="s">
        <v>8</v>
      </c>
      <c r="M962" s="29" t="s">
        <v>8</v>
      </c>
      <c r="N962" s="29">
        <v>6</v>
      </c>
      <c r="O962" s="29">
        <v>1</v>
      </c>
      <c r="P962" s="29">
        <v>6</v>
      </c>
      <c r="Q962" s="29">
        <v>1</v>
      </c>
      <c r="R962" s="29" t="s">
        <v>8</v>
      </c>
      <c r="S962" s="29" t="s">
        <v>8</v>
      </c>
      <c r="T962" s="29" t="s">
        <v>8</v>
      </c>
      <c r="U962" s="29">
        <v>5</v>
      </c>
      <c r="V962" s="29">
        <v>1</v>
      </c>
      <c r="W962" s="29">
        <v>5</v>
      </c>
      <c r="X962" s="29">
        <v>3</v>
      </c>
      <c r="Y962" s="29">
        <v>49</v>
      </c>
      <c r="Z962" s="29">
        <v>41</v>
      </c>
      <c r="AA962" s="29" t="s">
        <v>19602</v>
      </c>
      <c r="AB962" s="29">
        <v>1</v>
      </c>
      <c r="AC962" s="29">
        <v>4</v>
      </c>
      <c r="AD962" s="29">
        <v>1</v>
      </c>
      <c r="AE962" s="29">
        <v>4</v>
      </c>
      <c r="AF962" s="29">
        <v>3</v>
      </c>
      <c r="AG962" s="29">
        <v>41</v>
      </c>
      <c r="AH962" s="29">
        <v>5</v>
      </c>
      <c r="AI962" s="29" t="s">
        <v>20078</v>
      </c>
      <c r="AJ962" s="29" t="s">
        <v>8</v>
      </c>
      <c r="AK962" s="29">
        <v>0</v>
      </c>
      <c r="AL962" s="29" t="s">
        <v>3767</v>
      </c>
      <c r="AM962" s="29" t="s">
        <v>17969</v>
      </c>
      <c r="AN962" s="29" t="s">
        <v>17970</v>
      </c>
      <c r="AO962" s="29" t="s">
        <v>17971</v>
      </c>
      <c r="AP962" s="29" t="s">
        <v>17972</v>
      </c>
    </row>
    <row r="963" spans="1:42" s="29" customFormat="1" x14ac:dyDescent="0.25">
      <c r="A963" s="29" t="s">
        <v>17973</v>
      </c>
      <c r="B963" s="29">
        <v>310410941179965</v>
      </c>
      <c r="C963" s="29">
        <v>8.9014103279411708E+19</v>
      </c>
      <c r="D963" s="29">
        <v>353118083625148</v>
      </c>
      <c r="E963" s="29">
        <v>2</v>
      </c>
      <c r="F963" s="29">
        <v>1972</v>
      </c>
      <c r="G963" s="29">
        <v>1972</v>
      </c>
      <c r="H963" s="29" t="s">
        <v>17974</v>
      </c>
      <c r="I963" s="29" t="s">
        <v>17975</v>
      </c>
      <c r="J963" s="29" t="s">
        <v>17976</v>
      </c>
      <c r="K963" s="29" t="s">
        <v>20079</v>
      </c>
      <c r="L963" s="29" t="s">
        <v>8</v>
      </c>
      <c r="M963" s="29" t="s">
        <v>8</v>
      </c>
      <c r="N963" s="29">
        <v>7</v>
      </c>
      <c r="O963" s="29">
        <v>10</v>
      </c>
      <c r="P963" s="29">
        <v>70</v>
      </c>
      <c r="Q963" s="29">
        <v>3</v>
      </c>
      <c r="R963" s="29">
        <v>45</v>
      </c>
      <c r="S963" s="29">
        <v>6</v>
      </c>
      <c r="T963" s="29" t="s">
        <v>20080</v>
      </c>
      <c r="U963" s="29">
        <v>7</v>
      </c>
      <c r="V963" s="29">
        <v>1</v>
      </c>
      <c r="W963" s="29">
        <v>7</v>
      </c>
      <c r="X963" s="29">
        <v>3</v>
      </c>
      <c r="Y963" s="29">
        <v>12</v>
      </c>
      <c r="Z963" s="29">
        <v>3</v>
      </c>
      <c r="AA963" s="29" t="s">
        <v>20081</v>
      </c>
      <c r="AB963" s="29">
        <v>1</v>
      </c>
      <c r="AC963" s="29">
        <v>6</v>
      </c>
      <c r="AD963" s="29">
        <v>1</v>
      </c>
      <c r="AE963" s="29">
        <v>6</v>
      </c>
      <c r="AF963" s="29">
        <v>3</v>
      </c>
      <c r="AG963" s="29">
        <v>0</v>
      </c>
      <c r="AH963" s="29">
        <v>0</v>
      </c>
      <c r="AI963" s="29" t="s">
        <v>19507</v>
      </c>
      <c r="AJ963" s="29" t="s">
        <v>8</v>
      </c>
      <c r="AK963" s="29">
        <v>0</v>
      </c>
      <c r="AL963" s="29" t="s">
        <v>2000</v>
      </c>
      <c r="AM963" s="29" t="s">
        <v>17977</v>
      </c>
      <c r="AN963" s="29" t="s">
        <v>17978</v>
      </c>
      <c r="AO963" s="29" t="s">
        <v>17979</v>
      </c>
      <c r="AP963" s="29" t="s">
        <v>17980</v>
      </c>
    </row>
    <row r="964" spans="1:42" s="29" customFormat="1" x14ac:dyDescent="0.25">
      <c r="A964" s="29" t="s">
        <v>17981</v>
      </c>
      <c r="B964" s="29">
        <v>310410941179965</v>
      </c>
      <c r="C964" s="29">
        <v>8.9014103279411708E+19</v>
      </c>
      <c r="D964" s="29">
        <v>353118083625148</v>
      </c>
      <c r="E964" s="29">
        <v>2</v>
      </c>
      <c r="F964" s="29">
        <v>1973</v>
      </c>
      <c r="G964" s="29">
        <v>1973</v>
      </c>
      <c r="H964" s="29" t="s">
        <v>17982</v>
      </c>
      <c r="I964" s="29" t="s">
        <v>17983</v>
      </c>
      <c r="J964" s="29" t="s">
        <v>17984</v>
      </c>
      <c r="K964" s="29" t="s">
        <v>20082</v>
      </c>
      <c r="L964" s="29" t="s">
        <v>8</v>
      </c>
      <c r="M964" s="29" t="s">
        <v>8</v>
      </c>
      <c r="N964" s="29">
        <v>7</v>
      </c>
      <c r="O964" s="29">
        <v>10</v>
      </c>
      <c r="P964" s="29">
        <v>70</v>
      </c>
      <c r="Q964" s="29">
        <v>3</v>
      </c>
      <c r="R964" s="29">
        <v>49</v>
      </c>
      <c r="S964" s="29">
        <v>47</v>
      </c>
      <c r="T964" s="29" t="s">
        <v>19627</v>
      </c>
      <c r="U964" s="29">
        <v>7</v>
      </c>
      <c r="V964" s="29">
        <v>1</v>
      </c>
      <c r="W964" s="29">
        <v>7</v>
      </c>
      <c r="X964" s="29">
        <v>3</v>
      </c>
      <c r="Y964" s="29">
        <v>47</v>
      </c>
      <c r="Z964" s="29">
        <v>13</v>
      </c>
      <c r="AA964" s="29" t="s">
        <v>19801</v>
      </c>
      <c r="AB964" s="29">
        <v>1</v>
      </c>
      <c r="AC964" s="29">
        <v>6</v>
      </c>
      <c r="AD964" s="29">
        <v>1</v>
      </c>
      <c r="AE964" s="29">
        <v>6</v>
      </c>
      <c r="AF964" s="29">
        <v>3</v>
      </c>
      <c r="AG964" s="29">
        <v>17</v>
      </c>
      <c r="AH964" s="29">
        <v>0</v>
      </c>
      <c r="AI964" s="29" t="s">
        <v>19735</v>
      </c>
      <c r="AJ964" s="29" t="s">
        <v>8</v>
      </c>
      <c r="AK964" s="29">
        <v>0</v>
      </c>
      <c r="AL964" s="29" t="s">
        <v>2009</v>
      </c>
      <c r="AM964" s="29" t="s">
        <v>17985</v>
      </c>
      <c r="AN964" s="29" t="s">
        <v>17986</v>
      </c>
      <c r="AO964" s="29" t="s">
        <v>17987</v>
      </c>
      <c r="AP964" s="29" t="s">
        <v>17988</v>
      </c>
    </row>
    <row r="965" spans="1:42" s="29" customFormat="1" x14ac:dyDescent="0.25">
      <c r="A965" s="29" t="s">
        <v>17989</v>
      </c>
      <c r="B965" s="29">
        <v>310410941179965</v>
      </c>
      <c r="C965" s="29">
        <v>8.9014103279411708E+19</v>
      </c>
      <c r="D965" s="29">
        <v>353118083625148</v>
      </c>
      <c r="E965" s="29">
        <v>2</v>
      </c>
      <c r="F965" s="29">
        <v>1974</v>
      </c>
      <c r="G965" s="29">
        <v>1974</v>
      </c>
      <c r="H965" s="29" t="s">
        <v>17990</v>
      </c>
      <c r="I965" s="29" t="s">
        <v>17991</v>
      </c>
      <c r="J965" s="29" t="s">
        <v>17992</v>
      </c>
      <c r="K965" s="29" t="s">
        <v>20081</v>
      </c>
      <c r="L965" s="29" t="s">
        <v>8</v>
      </c>
      <c r="M965" s="29" t="s">
        <v>8</v>
      </c>
      <c r="N965" s="29">
        <v>7</v>
      </c>
      <c r="O965" s="29">
        <v>10</v>
      </c>
      <c r="P965" s="29">
        <v>70</v>
      </c>
      <c r="Q965" s="29">
        <v>3</v>
      </c>
      <c r="R965" s="29">
        <v>48</v>
      </c>
      <c r="S965" s="29">
        <v>12</v>
      </c>
      <c r="T965" s="29" t="s">
        <v>19832</v>
      </c>
      <c r="U965" s="29">
        <v>7</v>
      </c>
      <c r="V965" s="29">
        <v>1</v>
      </c>
      <c r="W965" s="29">
        <v>7</v>
      </c>
      <c r="X965" s="29">
        <v>3</v>
      </c>
      <c r="Y965" s="29">
        <v>16</v>
      </c>
      <c r="Z965" s="29">
        <v>1</v>
      </c>
      <c r="AA965" s="29" t="s">
        <v>19632</v>
      </c>
      <c r="AB965" s="29">
        <v>1</v>
      </c>
      <c r="AC965" s="29">
        <v>6</v>
      </c>
      <c r="AD965" s="29">
        <v>1</v>
      </c>
      <c r="AE965" s="29">
        <v>6</v>
      </c>
      <c r="AF965" s="29">
        <v>3</v>
      </c>
      <c r="AG965" s="29">
        <v>1</v>
      </c>
      <c r="AH965" s="29">
        <v>0</v>
      </c>
      <c r="AI965" s="29" t="s">
        <v>19161</v>
      </c>
      <c r="AJ965" s="29" t="s">
        <v>8</v>
      </c>
      <c r="AK965" s="29">
        <v>0</v>
      </c>
      <c r="AL965" s="29" t="s">
        <v>2000</v>
      </c>
      <c r="AM965" s="29" t="s">
        <v>17993</v>
      </c>
      <c r="AN965" s="29" t="s">
        <v>17994</v>
      </c>
      <c r="AO965" s="29" t="s">
        <v>17995</v>
      </c>
      <c r="AP965" s="29" t="s">
        <v>17996</v>
      </c>
    </row>
    <row r="966" spans="1:42" s="29" customFormat="1" x14ac:dyDescent="0.25">
      <c r="A966" s="29" t="s">
        <v>17997</v>
      </c>
      <c r="B966" s="29">
        <v>310410941179965</v>
      </c>
      <c r="C966" s="29">
        <v>8.9014103279411708E+19</v>
      </c>
      <c r="D966" s="29">
        <v>353118083625148</v>
      </c>
      <c r="E966" s="29">
        <v>2</v>
      </c>
      <c r="F966" s="29">
        <v>1975</v>
      </c>
      <c r="G966" s="29">
        <v>1975</v>
      </c>
      <c r="H966" s="29" t="s">
        <v>17998</v>
      </c>
      <c r="I966" s="29" t="s">
        <v>17999</v>
      </c>
      <c r="J966" s="29" t="s">
        <v>18000</v>
      </c>
      <c r="K966" s="29" t="s">
        <v>20083</v>
      </c>
      <c r="L966" s="29" t="s">
        <v>8</v>
      </c>
      <c r="M966" s="29" t="s">
        <v>8</v>
      </c>
      <c r="N966" s="29">
        <v>7</v>
      </c>
      <c r="O966" s="29">
        <v>10</v>
      </c>
      <c r="P966" s="29">
        <v>70</v>
      </c>
      <c r="Q966" s="29">
        <v>3</v>
      </c>
      <c r="R966" s="29">
        <v>49</v>
      </c>
      <c r="S966" s="29">
        <v>13</v>
      </c>
      <c r="T966" s="29" t="s">
        <v>19962</v>
      </c>
      <c r="U966" s="29">
        <v>7</v>
      </c>
      <c r="V966" s="29">
        <v>1</v>
      </c>
      <c r="W966" s="29">
        <v>7</v>
      </c>
      <c r="X966" s="29">
        <v>3</v>
      </c>
      <c r="Y966" s="29">
        <v>23</v>
      </c>
      <c r="Z966" s="29">
        <v>2</v>
      </c>
      <c r="AA966" s="29" t="s">
        <v>19871</v>
      </c>
      <c r="AB966" s="29">
        <v>1</v>
      </c>
      <c r="AC966" s="29">
        <v>6</v>
      </c>
      <c r="AD966" s="29">
        <v>1</v>
      </c>
      <c r="AE966" s="29">
        <v>6</v>
      </c>
      <c r="AF966" s="29">
        <v>3</v>
      </c>
      <c r="AG966" s="29">
        <v>1</v>
      </c>
      <c r="AH966" s="29">
        <v>0</v>
      </c>
      <c r="AI966" s="29" t="s">
        <v>19161</v>
      </c>
      <c r="AJ966" s="29" t="s">
        <v>8</v>
      </c>
      <c r="AK966" s="29">
        <v>0</v>
      </c>
      <c r="AL966" s="29" t="s">
        <v>2000</v>
      </c>
      <c r="AM966" s="29" t="s">
        <v>18001</v>
      </c>
      <c r="AN966" s="29" t="s">
        <v>18002</v>
      </c>
      <c r="AO966" s="29" t="s">
        <v>18003</v>
      </c>
      <c r="AP966" s="29" t="s">
        <v>18004</v>
      </c>
    </row>
    <row r="967" spans="1:42" s="29" customFormat="1" x14ac:dyDescent="0.25">
      <c r="A967" s="29" t="s">
        <v>18005</v>
      </c>
      <c r="B967" s="29">
        <v>310410941179965</v>
      </c>
      <c r="C967" s="29">
        <v>8.9014103279411708E+19</v>
      </c>
      <c r="D967" s="29">
        <v>353118083625148</v>
      </c>
      <c r="E967" s="29">
        <v>2</v>
      </c>
      <c r="F967" s="29">
        <v>1976</v>
      </c>
      <c r="G967" s="29">
        <v>1976</v>
      </c>
      <c r="H967" s="29" t="s">
        <v>18006</v>
      </c>
      <c r="I967" s="29" t="s">
        <v>18007</v>
      </c>
      <c r="J967" s="29" t="s">
        <v>18008</v>
      </c>
      <c r="K967" s="29" t="s">
        <v>20084</v>
      </c>
      <c r="L967" s="29" t="s">
        <v>8</v>
      </c>
      <c r="M967" s="29" t="s">
        <v>8</v>
      </c>
      <c r="N967" s="29">
        <v>7</v>
      </c>
      <c r="O967" s="29">
        <v>10</v>
      </c>
      <c r="P967" s="29">
        <v>70</v>
      </c>
      <c r="Q967" s="29">
        <v>3</v>
      </c>
      <c r="R967" s="29">
        <v>37</v>
      </c>
      <c r="S967" s="29">
        <v>12</v>
      </c>
      <c r="T967" s="29" t="s">
        <v>20085</v>
      </c>
      <c r="U967" s="29">
        <v>7</v>
      </c>
      <c r="V967" s="29">
        <v>1</v>
      </c>
      <c r="W967" s="29">
        <v>7</v>
      </c>
      <c r="X967" s="29">
        <v>3</v>
      </c>
      <c r="Y967" s="29">
        <v>13</v>
      </c>
      <c r="Z967" s="29">
        <v>1</v>
      </c>
      <c r="AA967" s="29" t="s">
        <v>18980</v>
      </c>
      <c r="AB967" s="29">
        <v>1</v>
      </c>
      <c r="AC967" s="29">
        <v>6</v>
      </c>
      <c r="AD967" s="29">
        <v>1</v>
      </c>
      <c r="AE967" s="29">
        <v>6</v>
      </c>
      <c r="AF967" s="29">
        <v>3</v>
      </c>
      <c r="AG967" s="29">
        <v>1</v>
      </c>
      <c r="AH967" s="29">
        <v>0</v>
      </c>
      <c r="AI967" s="29" t="s">
        <v>19161</v>
      </c>
      <c r="AJ967" s="29" t="s">
        <v>8</v>
      </c>
      <c r="AK967" s="29">
        <v>0</v>
      </c>
      <c r="AL967" s="29" t="s">
        <v>2000</v>
      </c>
      <c r="AM967" s="29" t="s">
        <v>18009</v>
      </c>
      <c r="AN967" s="29" t="s">
        <v>18010</v>
      </c>
      <c r="AO967" s="29" t="s">
        <v>18011</v>
      </c>
      <c r="AP967" s="29" t="s">
        <v>18012</v>
      </c>
    </row>
    <row r="968" spans="1:42" s="29" customFormat="1" x14ac:dyDescent="0.25">
      <c r="A968" s="29" t="s">
        <v>18013</v>
      </c>
      <c r="B968" s="29">
        <v>310410941179965</v>
      </c>
      <c r="C968" s="29">
        <v>8.9014103279411708E+19</v>
      </c>
      <c r="D968" s="29">
        <v>353118083625148</v>
      </c>
      <c r="E968" s="29">
        <v>9</v>
      </c>
      <c r="F968" s="29">
        <v>1969</v>
      </c>
      <c r="G968" s="29">
        <v>1969</v>
      </c>
      <c r="H968" s="29" t="s">
        <v>18014</v>
      </c>
      <c r="I968" s="29" t="s">
        <v>18015</v>
      </c>
      <c r="J968" s="29" t="s">
        <v>18016</v>
      </c>
      <c r="K968" s="29" t="s">
        <v>8</v>
      </c>
      <c r="L968" s="29" t="s">
        <v>8</v>
      </c>
      <c r="M968" s="29" t="s">
        <v>8</v>
      </c>
      <c r="N968" s="29">
        <v>7</v>
      </c>
      <c r="O968" s="29">
        <v>100</v>
      </c>
      <c r="P968" s="29">
        <v>700</v>
      </c>
      <c r="Q968" s="29">
        <v>3</v>
      </c>
      <c r="R968" s="29">
        <v>19</v>
      </c>
      <c r="S968" s="29">
        <v>1</v>
      </c>
      <c r="T968" s="29" t="s">
        <v>19798</v>
      </c>
      <c r="U968" s="29">
        <v>7</v>
      </c>
      <c r="V968" s="29">
        <v>10</v>
      </c>
      <c r="W968" s="29">
        <v>70</v>
      </c>
      <c r="X968" s="29">
        <v>3</v>
      </c>
      <c r="Y968" s="29">
        <v>1</v>
      </c>
      <c r="Z968" s="29">
        <v>2</v>
      </c>
      <c r="AA968" s="29" t="s">
        <v>19626</v>
      </c>
      <c r="AB968" s="29">
        <v>0</v>
      </c>
      <c r="AC968" s="29" t="s">
        <v>8</v>
      </c>
      <c r="AD968" s="29" t="s">
        <v>8</v>
      </c>
      <c r="AE968" s="29" t="s">
        <v>8</v>
      </c>
      <c r="AF968" s="29" t="s">
        <v>8</v>
      </c>
      <c r="AG968" s="29" t="s">
        <v>8</v>
      </c>
      <c r="AH968" s="29" t="s">
        <v>8</v>
      </c>
      <c r="AI968" s="29" t="s">
        <v>8</v>
      </c>
      <c r="AJ968" s="29" t="s">
        <v>8</v>
      </c>
      <c r="AK968" s="29">
        <v>0</v>
      </c>
      <c r="AL968" s="29" t="s">
        <v>2000</v>
      </c>
      <c r="AM968" s="29" t="s">
        <v>18017</v>
      </c>
      <c r="AN968" s="29" t="s">
        <v>18018</v>
      </c>
      <c r="AO968" s="29" t="s">
        <v>18019</v>
      </c>
      <c r="AP968" s="29" t="s">
        <v>18020</v>
      </c>
    </row>
    <row r="969" spans="1:42" s="29" customFormat="1" x14ac:dyDescent="0.25">
      <c r="A969" s="29" t="s">
        <v>18021</v>
      </c>
      <c r="B969" s="29">
        <v>310410941179965</v>
      </c>
      <c r="C969" s="29">
        <v>8.9014103279411708E+19</v>
      </c>
      <c r="D969" s="29">
        <v>353118083625148</v>
      </c>
      <c r="E969" s="29">
        <v>9</v>
      </c>
      <c r="F969" s="29">
        <v>1970</v>
      </c>
      <c r="G969" s="29">
        <v>1970</v>
      </c>
      <c r="H969" s="29" t="s">
        <v>18022</v>
      </c>
      <c r="I969" s="29" t="s">
        <v>18023</v>
      </c>
      <c r="J969" s="29" t="s">
        <v>18024</v>
      </c>
      <c r="K969" s="29" t="s">
        <v>8</v>
      </c>
      <c r="L969" s="29" t="s">
        <v>8</v>
      </c>
      <c r="M969" s="29" t="s">
        <v>8</v>
      </c>
      <c r="N969" s="29">
        <v>7</v>
      </c>
      <c r="O969" s="29">
        <v>100</v>
      </c>
      <c r="P969" s="29">
        <v>700</v>
      </c>
      <c r="Q969" s="29">
        <v>3</v>
      </c>
      <c r="R969" s="29">
        <v>0</v>
      </c>
      <c r="S969" s="29">
        <v>0</v>
      </c>
      <c r="T969" s="29" t="s">
        <v>19507</v>
      </c>
      <c r="U969" s="29">
        <v>7</v>
      </c>
      <c r="V969" s="29">
        <v>10</v>
      </c>
      <c r="W969" s="29">
        <v>70</v>
      </c>
      <c r="X969" s="29">
        <v>3</v>
      </c>
      <c r="Y969" s="29">
        <v>0</v>
      </c>
      <c r="Z969" s="29">
        <v>0</v>
      </c>
      <c r="AA969" s="29" t="s">
        <v>19507</v>
      </c>
      <c r="AB969" s="29">
        <v>0</v>
      </c>
      <c r="AC969" s="29" t="s">
        <v>8</v>
      </c>
      <c r="AD969" s="29" t="s">
        <v>8</v>
      </c>
      <c r="AE969" s="29" t="s">
        <v>8</v>
      </c>
      <c r="AF969" s="29" t="s">
        <v>8</v>
      </c>
      <c r="AG969" s="29" t="s">
        <v>8</v>
      </c>
      <c r="AH969" s="29" t="s">
        <v>8</v>
      </c>
      <c r="AI969" s="29" t="s">
        <v>8</v>
      </c>
      <c r="AJ969" s="29" t="s">
        <v>8</v>
      </c>
      <c r="AK969" s="29">
        <v>0</v>
      </c>
      <c r="AL969" s="29" t="s">
        <v>2000</v>
      </c>
      <c r="AM969" s="29" t="s">
        <v>18025</v>
      </c>
      <c r="AN969" s="29" t="s">
        <v>18026</v>
      </c>
      <c r="AO969" s="29" t="s">
        <v>18027</v>
      </c>
      <c r="AP969" s="29" t="s">
        <v>18028</v>
      </c>
    </row>
    <row r="970" spans="1:42" s="29" customFormat="1" x14ac:dyDescent="0.25">
      <c r="A970" s="29" t="s">
        <v>18029</v>
      </c>
      <c r="B970" s="29">
        <v>310410941179965</v>
      </c>
      <c r="C970" s="29">
        <v>8.9014103279411708E+19</v>
      </c>
      <c r="D970" s="29">
        <v>353118083625148</v>
      </c>
      <c r="E970" s="29">
        <v>1</v>
      </c>
      <c r="F970" s="29">
        <v>1968</v>
      </c>
      <c r="G970" s="29">
        <v>1968</v>
      </c>
      <c r="H970" s="29" t="s">
        <v>18030</v>
      </c>
      <c r="I970" s="29" t="s">
        <v>18031</v>
      </c>
      <c r="J970" s="29" t="s">
        <v>18032</v>
      </c>
      <c r="K970" s="29" t="s">
        <v>8</v>
      </c>
      <c r="L970" s="29" t="s">
        <v>8</v>
      </c>
      <c r="M970" s="29" t="s">
        <v>8</v>
      </c>
      <c r="N970" s="29">
        <v>4</v>
      </c>
      <c r="O970" s="29">
        <v>1</v>
      </c>
      <c r="P970" s="29">
        <v>4</v>
      </c>
      <c r="Q970" s="29">
        <v>3</v>
      </c>
      <c r="R970" s="29">
        <v>49</v>
      </c>
      <c r="S970" s="29">
        <v>35</v>
      </c>
      <c r="T970" s="29" t="s">
        <v>19535</v>
      </c>
      <c r="U970" s="29">
        <v>3</v>
      </c>
      <c r="V970" s="29">
        <v>1</v>
      </c>
      <c r="W970" s="29">
        <v>3</v>
      </c>
      <c r="X970" s="29">
        <v>3</v>
      </c>
      <c r="Y970" s="29">
        <v>34</v>
      </c>
      <c r="Z970" s="29">
        <v>5</v>
      </c>
      <c r="AA970" s="29" t="s">
        <v>19550</v>
      </c>
      <c r="AB970" s="29">
        <v>0</v>
      </c>
      <c r="AC970" s="29" t="s">
        <v>8</v>
      </c>
      <c r="AD970" s="29" t="s">
        <v>8</v>
      </c>
      <c r="AE970" s="29" t="s">
        <v>8</v>
      </c>
      <c r="AF970" s="29" t="s">
        <v>8</v>
      </c>
      <c r="AG970" s="29" t="s">
        <v>8</v>
      </c>
      <c r="AH970" s="29" t="s">
        <v>8</v>
      </c>
      <c r="AI970" s="29" t="s">
        <v>8</v>
      </c>
      <c r="AJ970" s="29" t="s">
        <v>8</v>
      </c>
      <c r="AK970" s="29">
        <v>0</v>
      </c>
      <c r="AL970" s="29" t="s">
        <v>2000</v>
      </c>
      <c r="AM970" s="29" t="s">
        <v>18033</v>
      </c>
      <c r="AN970" s="29" t="s">
        <v>18034</v>
      </c>
      <c r="AO970" s="29" t="s">
        <v>18035</v>
      </c>
      <c r="AP970" s="29" t="s">
        <v>18036</v>
      </c>
    </row>
    <row r="971" spans="1:42" s="29" customFormat="1" x14ac:dyDescent="0.25">
      <c r="A971" s="29" t="s">
        <v>18037</v>
      </c>
      <c r="B971" s="29">
        <v>310410941179965</v>
      </c>
      <c r="C971" s="29">
        <v>8.9014103279411708E+19</v>
      </c>
      <c r="D971" s="29">
        <v>353118083625148</v>
      </c>
      <c r="E971" s="29">
        <v>1</v>
      </c>
      <c r="F971" s="29">
        <v>1971</v>
      </c>
      <c r="G971" s="29">
        <v>1971</v>
      </c>
      <c r="H971" s="29" t="s">
        <v>18038</v>
      </c>
      <c r="I971" s="29" t="s">
        <v>18039</v>
      </c>
      <c r="J971" s="29" t="s">
        <v>18040</v>
      </c>
      <c r="K971" s="29" t="s">
        <v>8</v>
      </c>
      <c r="L971" s="29" t="s">
        <v>8</v>
      </c>
      <c r="M971" s="29" t="s">
        <v>8</v>
      </c>
      <c r="N971" s="29">
        <v>4</v>
      </c>
      <c r="O971" s="29">
        <v>1</v>
      </c>
      <c r="P971" s="29">
        <v>4</v>
      </c>
      <c r="Q971" s="29">
        <v>3</v>
      </c>
      <c r="R971" s="29">
        <v>35</v>
      </c>
      <c r="S971" s="29">
        <v>6</v>
      </c>
      <c r="T971" s="29" t="s">
        <v>19998</v>
      </c>
      <c r="U971" s="29">
        <v>3</v>
      </c>
      <c r="V971" s="29">
        <v>1</v>
      </c>
      <c r="W971" s="29">
        <v>3</v>
      </c>
      <c r="X971" s="29">
        <v>3</v>
      </c>
      <c r="Y971" s="29">
        <v>7</v>
      </c>
      <c r="Z971" s="29">
        <v>1</v>
      </c>
      <c r="AA971" s="29" t="s">
        <v>19573</v>
      </c>
      <c r="AB971" s="29">
        <v>0</v>
      </c>
      <c r="AC971" s="29" t="s">
        <v>8</v>
      </c>
      <c r="AD971" s="29" t="s">
        <v>8</v>
      </c>
      <c r="AE971" s="29" t="s">
        <v>8</v>
      </c>
      <c r="AF971" s="29" t="s">
        <v>8</v>
      </c>
      <c r="AG971" s="29" t="s">
        <v>8</v>
      </c>
      <c r="AH971" s="29" t="s">
        <v>8</v>
      </c>
      <c r="AI971" s="29" t="s">
        <v>8</v>
      </c>
      <c r="AJ971" s="29" t="s">
        <v>8</v>
      </c>
      <c r="AK971" s="29">
        <v>0</v>
      </c>
      <c r="AL971" s="29" t="s">
        <v>2000</v>
      </c>
      <c r="AM971" s="29" t="s">
        <v>18041</v>
      </c>
      <c r="AN971" s="29" t="s">
        <v>18042</v>
      </c>
      <c r="AO971" s="29" t="s">
        <v>18043</v>
      </c>
      <c r="AP971" s="29" t="s">
        <v>18044</v>
      </c>
    </row>
    <row r="972" spans="1:42" s="29" customFormat="1" x14ac:dyDescent="0.25">
      <c r="A972" s="29" t="s">
        <v>18045</v>
      </c>
      <c r="B972" s="29">
        <v>310410941179965</v>
      </c>
      <c r="C972" s="29">
        <v>8.9014103279411708E+19</v>
      </c>
      <c r="D972" s="29">
        <v>353118083625148</v>
      </c>
      <c r="E972" s="29">
        <v>3</v>
      </c>
      <c r="F972" s="29">
        <v>1979</v>
      </c>
      <c r="G972" s="29">
        <v>1979</v>
      </c>
      <c r="H972" s="29" t="s">
        <v>18046</v>
      </c>
      <c r="I972" s="29" t="s">
        <v>18047</v>
      </c>
      <c r="J972" s="29" t="s">
        <v>18048</v>
      </c>
      <c r="K972" s="29" t="s">
        <v>8</v>
      </c>
      <c r="L972" s="29" t="s">
        <v>8</v>
      </c>
      <c r="M972" s="29" t="s">
        <v>8</v>
      </c>
      <c r="N972" s="29">
        <v>7</v>
      </c>
      <c r="O972" s="29">
        <v>100</v>
      </c>
      <c r="P972" s="29">
        <v>700</v>
      </c>
      <c r="Q972" s="29">
        <v>3</v>
      </c>
      <c r="R972" s="29">
        <v>0</v>
      </c>
      <c r="S972" s="29">
        <v>0</v>
      </c>
      <c r="T972" s="29" t="s">
        <v>19507</v>
      </c>
      <c r="U972" s="29">
        <v>7</v>
      </c>
      <c r="V972" s="29">
        <v>10</v>
      </c>
      <c r="W972" s="29">
        <v>70</v>
      </c>
      <c r="X972" s="29">
        <v>3</v>
      </c>
      <c r="Y972" s="29">
        <v>0</v>
      </c>
      <c r="Z972" s="29">
        <v>0</v>
      </c>
      <c r="AA972" s="29" t="s">
        <v>19507</v>
      </c>
      <c r="AB972" s="29">
        <v>0</v>
      </c>
      <c r="AC972" s="29" t="s">
        <v>8</v>
      </c>
      <c r="AD972" s="29" t="s">
        <v>8</v>
      </c>
      <c r="AE972" s="29" t="s">
        <v>8</v>
      </c>
      <c r="AF972" s="29" t="s">
        <v>8</v>
      </c>
      <c r="AG972" s="29" t="s">
        <v>8</v>
      </c>
      <c r="AH972" s="29" t="s">
        <v>8</v>
      </c>
      <c r="AI972" s="29" t="s">
        <v>8</v>
      </c>
      <c r="AJ972" s="29" t="s">
        <v>8</v>
      </c>
      <c r="AK972" s="29">
        <v>0</v>
      </c>
      <c r="AL972" s="29" t="s">
        <v>2009</v>
      </c>
      <c r="AM972" s="29" t="s">
        <v>18049</v>
      </c>
      <c r="AN972" s="29" t="s">
        <v>18050</v>
      </c>
      <c r="AO972" s="29" t="s">
        <v>18051</v>
      </c>
      <c r="AP972" s="29" t="s">
        <v>18052</v>
      </c>
    </row>
    <row r="973" spans="1:42" s="29" customFormat="1" x14ac:dyDescent="0.25">
      <c r="A973" s="29" t="s">
        <v>18053</v>
      </c>
      <c r="B973" s="29">
        <v>310410941179965</v>
      </c>
      <c r="C973" s="29">
        <v>8.9014103279411708E+19</v>
      </c>
      <c r="D973" s="29">
        <v>353118083625148</v>
      </c>
      <c r="E973" s="29">
        <v>3</v>
      </c>
      <c r="F973" s="29">
        <v>1980</v>
      </c>
      <c r="G973" s="29">
        <v>1980</v>
      </c>
      <c r="H973" s="29" t="s">
        <v>18054</v>
      </c>
      <c r="I973" s="29" t="s">
        <v>18055</v>
      </c>
      <c r="J973" s="29" t="s">
        <v>18056</v>
      </c>
      <c r="K973" s="29" t="s">
        <v>8</v>
      </c>
      <c r="L973" s="29" t="s">
        <v>8</v>
      </c>
      <c r="M973" s="29" t="s">
        <v>8</v>
      </c>
      <c r="N973" s="29">
        <v>7</v>
      </c>
      <c r="O973" s="29">
        <v>100</v>
      </c>
      <c r="P973" s="29">
        <v>700</v>
      </c>
      <c r="Q973" s="29">
        <v>3</v>
      </c>
      <c r="R973" s="29">
        <v>0</v>
      </c>
      <c r="S973" s="29">
        <v>0</v>
      </c>
      <c r="T973" s="29" t="s">
        <v>19507</v>
      </c>
      <c r="U973" s="29">
        <v>7</v>
      </c>
      <c r="V973" s="29">
        <v>10</v>
      </c>
      <c r="W973" s="29">
        <v>70</v>
      </c>
      <c r="X973" s="29">
        <v>3</v>
      </c>
      <c r="Y973" s="29">
        <v>0</v>
      </c>
      <c r="Z973" s="29">
        <v>0</v>
      </c>
      <c r="AA973" s="29" t="s">
        <v>19507</v>
      </c>
      <c r="AB973" s="29">
        <v>0</v>
      </c>
      <c r="AC973" s="29" t="s">
        <v>8</v>
      </c>
      <c r="AD973" s="29" t="s">
        <v>8</v>
      </c>
      <c r="AE973" s="29" t="s">
        <v>8</v>
      </c>
      <c r="AF973" s="29" t="s">
        <v>8</v>
      </c>
      <c r="AG973" s="29" t="s">
        <v>8</v>
      </c>
      <c r="AH973" s="29" t="s">
        <v>8</v>
      </c>
      <c r="AI973" s="29" t="s">
        <v>8</v>
      </c>
      <c r="AJ973" s="29" t="s">
        <v>8</v>
      </c>
      <c r="AK973" s="29">
        <v>0</v>
      </c>
      <c r="AL973" s="29" t="s">
        <v>2009</v>
      </c>
      <c r="AM973" s="29" t="s">
        <v>18057</v>
      </c>
      <c r="AN973" s="29" t="s">
        <v>18058</v>
      </c>
      <c r="AO973" s="29" t="s">
        <v>18059</v>
      </c>
      <c r="AP973" s="29" t="s">
        <v>18060</v>
      </c>
    </row>
    <row r="974" spans="1:42" s="29" customFormat="1" x14ac:dyDescent="0.25">
      <c r="A974" s="29" t="s">
        <v>18061</v>
      </c>
      <c r="B974" s="29">
        <v>310410941179965</v>
      </c>
      <c r="C974" s="29">
        <v>8.9014103279411708E+19</v>
      </c>
      <c r="D974" s="29">
        <v>353118083625148</v>
      </c>
      <c r="E974" s="29">
        <v>4</v>
      </c>
      <c r="F974" s="29">
        <v>1987</v>
      </c>
      <c r="G974" s="29">
        <v>1987</v>
      </c>
      <c r="H974" s="29" t="s">
        <v>18062</v>
      </c>
      <c r="I974" s="29" t="s">
        <v>18063</v>
      </c>
      <c r="J974" s="29" t="s">
        <v>18064</v>
      </c>
      <c r="K974" s="29" t="s">
        <v>8</v>
      </c>
      <c r="L974" s="29" t="s">
        <v>8</v>
      </c>
      <c r="M974" s="29" t="s">
        <v>8</v>
      </c>
      <c r="N974" s="29">
        <v>7</v>
      </c>
      <c r="O974" s="29">
        <v>1</v>
      </c>
      <c r="P974" s="29">
        <v>7</v>
      </c>
      <c r="Q974" s="29">
        <v>3</v>
      </c>
      <c r="R974" s="29">
        <v>46</v>
      </c>
      <c r="S974" s="29">
        <v>11</v>
      </c>
      <c r="T974" s="29" t="s">
        <v>19738</v>
      </c>
      <c r="U974" s="29">
        <v>6</v>
      </c>
      <c r="V974" s="29">
        <v>1</v>
      </c>
      <c r="W974" s="29">
        <v>6</v>
      </c>
      <c r="X974" s="29">
        <v>3</v>
      </c>
      <c r="Y974" s="29">
        <v>6</v>
      </c>
      <c r="Z974" s="29">
        <v>2</v>
      </c>
      <c r="AA974" s="29" t="s">
        <v>19661</v>
      </c>
      <c r="AB974" s="29">
        <v>1</v>
      </c>
      <c r="AC974" s="29">
        <v>5</v>
      </c>
      <c r="AD974" s="29">
        <v>1</v>
      </c>
      <c r="AE974" s="29">
        <v>5</v>
      </c>
      <c r="AF974" s="29">
        <v>3</v>
      </c>
      <c r="AG974" s="29">
        <v>1</v>
      </c>
      <c r="AH974" s="29">
        <v>0</v>
      </c>
      <c r="AI974" s="29" t="s">
        <v>19161</v>
      </c>
      <c r="AJ974" s="29" t="s">
        <v>8</v>
      </c>
      <c r="AK974" s="29">
        <v>0</v>
      </c>
      <c r="AL974" s="29" t="s">
        <v>2000</v>
      </c>
      <c r="AM974" s="29" t="s">
        <v>18065</v>
      </c>
      <c r="AN974" s="29" t="s">
        <v>18066</v>
      </c>
      <c r="AO974" s="29" t="s">
        <v>18067</v>
      </c>
      <c r="AP974" s="29" t="s">
        <v>18068</v>
      </c>
    </row>
    <row r="975" spans="1:42" s="29" customFormat="1" x14ac:dyDescent="0.25">
      <c r="A975" s="29" t="s">
        <v>18069</v>
      </c>
      <c r="B975" s="29">
        <v>310410941179965</v>
      </c>
      <c r="C975" s="29">
        <v>8.9014103279411708E+19</v>
      </c>
      <c r="D975" s="29">
        <v>353118083625148</v>
      </c>
      <c r="E975" s="29">
        <v>4</v>
      </c>
      <c r="F975" s="29">
        <v>1986</v>
      </c>
      <c r="G975" s="29">
        <v>1986</v>
      </c>
      <c r="H975" s="29" t="s">
        <v>18070</v>
      </c>
      <c r="I975" s="29" t="s">
        <v>18071</v>
      </c>
      <c r="J975" s="29" t="s">
        <v>18072</v>
      </c>
      <c r="K975" s="29" t="s">
        <v>8</v>
      </c>
      <c r="L975" s="29" t="s">
        <v>8</v>
      </c>
      <c r="M975" s="29" t="s">
        <v>8</v>
      </c>
      <c r="N975" s="29">
        <v>7</v>
      </c>
      <c r="O975" s="29">
        <v>1</v>
      </c>
      <c r="P975" s="29">
        <v>7</v>
      </c>
      <c r="Q975" s="29">
        <v>1</v>
      </c>
      <c r="R975" s="29" t="s">
        <v>8</v>
      </c>
      <c r="S975" s="29" t="s">
        <v>8</v>
      </c>
      <c r="T975" s="29" t="s">
        <v>8</v>
      </c>
      <c r="U975" s="29">
        <v>6</v>
      </c>
      <c r="V975" s="29">
        <v>1</v>
      </c>
      <c r="W975" s="29">
        <v>6</v>
      </c>
      <c r="X975" s="29">
        <v>3</v>
      </c>
      <c r="Y975" s="29">
        <v>49</v>
      </c>
      <c r="Z975" s="29">
        <v>34</v>
      </c>
      <c r="AA975" s="29" t="s">
        <v>19766</v>
      </c>
      <c r="AB975" s="29">
        <v>1</v>
      </c>
      <c r="AC975" s="29">
        <v>5</v>
      </c>
      <c r="AD975" s="29">
        <v>1</v>
      </c>
      <c r="AE975" s="29">
        <v>5</v>
      </c>
      <c r="AF975" s="29">
        <v>3</v>
      </c>
      <c r="AG975" s="29">
        <v>38</v>
      </c>
      <c r="AH975" s="29">
        <v>6</v>
      </c>
      <c r="AI975" s="29" t="s">
        <v>20046</v>
      </c>
      <c r="AJ975" s="29" t="s">
        <v>8</v>
      </c>
      <c r="AK975" s="29">
        <v>0</v>
      </c>
      <c r="AL975" s="29" t="s">
        <v>2000</v>
      </c>
      <c r="AM975" s="29" t="s">
        <v>18073</v>
      </c>
      <c r="AN975" s="29" t="s">
        <v>18074</v>
      </c>
      <c r="AO975" s="29" t="s">
        <v>18075</v>
      </c>
      <c r="AP975" s="29" t="s">
        <v>18076</v>
      </c>
    </row>
    <row r="976" spans="1:42" s="29" customFormat="1" x14ac:dyDescent="0.25">
      <c r="A976" s="29" t="s">
        <v>18077</v>
      </c>
      <c r="B976" s="29">
        <v>310410941179965</v>
      </c>
      <c r="C976" s="29">
        <v>8.9014103279411708E+19</v>
      </c>
      <c r="D976" s="29">
        <v>353118083625148</v>
      </c>
      <c r="E976" s="29">
        <v>4</v>
      </c>
      <c r="F976" s="29">
        <v>1985</v>
      </c>
      <c r="G976" s="29">
        <v>1985</v>
      </c>
      <c r="H976" s="29" t="s">
        <v>18078</v>
      </c>
      <c r="I976" s="29" t="s">
        <v>18079</v>
      </c>
      <c r="J976" s="29" t="s">
        <v>18080</v>
      </c>
      <c r="K976" s="29" t="s">
        <v>8</v>
      </c>
      <c r="L976" s="29" t="s">
        <v>8</v>
      </c>
      <c r="M976" s="29" t="s">
        <v>8</v>
      </c>
      <c r="N976" s="29">
        <v>7</v>
      </c>
      <c r="O976" s="29">
        <v>1</v>
      </c>
      <c r="P976" s="29">
        <v>7</v>
      </c>
      <c r="Q976" s="29">
        <v>1</v>
      </c>
      <c r="R976" s="29" t="s">
        <v>8</v>
      </c>
      <c r="S976" s="29" t="s">
        <v>8</v>
      </c>
      <c r="T976" s="29" t="s">
        <v>8</v>
      </c>
      <c r="U976" s="29">
        <v>6</v>
      </c>
      <c r="V976" s="29">
        <v>1</v>
      </c>
      <c r="W976" s="29">
        <v>6</v>
      </c>
      <c r="X976" s="29">
        <v>3</v>
      </c>
      <c r="Y976" s="29">
        <v>49</v>
      </c>
      <c r="Z976" s="29">
        <v>35</v>
      </c>
      <c r="AA976" s="29" t="s">
        <v>19535</v>
      </c>
      <c r="AB976" s="29">
        <v>1</v>
      </c>
      <c r="AC976" s="29">
        <v>5</v>
      </c>
      <c r="AD976" s="29">
        <v>1</v>
      </c>
      <c r="AE976" s="29">
        <v>5</v>
      </c>
      <c r="AF976" s="29">
        <v>3</v>
      </c>
      <c r="AG976" s="29">
        <v>26</v>
      </c>
      <c r="AH976" s="29">
        <v>4</v>
      </c>
      <c r="AI976" s="29" t="s">
        <v>20086</v>
      </c>
      <c r="AJ976" s="29" t="s">
        <v>8</v>
      </c>
      <c r="AK976" s="29">
        <v>0</v>
      </c>
      <c r="AL976" s="29" t="s">
        <v>2000</v>
      </c>
      <c r="AM976" s="29" t="s">
        <v>18081</v>
      </c>
      <c r="AN976" s="29" t="s">
        <v>18082</v>
      </c>
      <c r="AO976" s="29" t="s">
        <v>18083</v>
      </c>
      <c r="AP976" s="29" t="s">
        <v>18084</v>
      </c>
    </row>
    <row r="977" spans="1:42" s="29" customFormat="1" x14ac:dyDescent="0.25">
      <c r="A977" s="29" t="s">
        <v>18085</v>
      </c>
      <c r="B977" s="29">
        <v>310410941179965</v>
      </c>
      <c r="C977" s="29">
        <v>8.9014103279411708E+19</v>
      </c>
      <c r="D977" s="29">
        <v>353118083625148</v>
      </c>
      <c r="E977" s="29">
        <v>8</v>
      </c>
      <c r="F977" s="29">
        <v>1984</v>
      </c>
      <c r="G977" s="29">
        <v>1984</v>
      </c>
      <c r="H977" s="29" t="s">
        <v>18086</v>
      </c>
      <c r="I977" s="29" t="s">
        <v>18087</v>
      </c>
      <c r="J977" s="29" t="s">
        <v>18088</v>
      </c>
      <c r="K977" s="29" t="s">
        <v>8</v>
      </c>
      <c r="L977" s="29" t="s">
        <v>8</v>
      </c>
      <c r="M977" s="29" t="s">
        <v>8</v>
      </c>
      <c r="N977" s="29">
        <v>7</v>
      </c>
      <c r="O977" s="29">
        <v>100</v>
      </c>
      <c r="P977" s="29">
        <v>700</v>
      </c>
      <c r="Q977" s="29">
        <v>3</v>
      </c>
      <c r="R977" s="29">
        <v>16</v>
      </c>
      <c r="S977" s="29">
        <v>2</v>
      </c>
      <c r="T977" s="29" t="s">
        <v>19918</v>
      </c>
      <c r="U977" s="29">
        <v>7</v>
      </c>
      <c r="V977" s="29">
        <v>10</v>
      </c>
      <c r="W977" s="29">
        <v>70</v>
      </c>
      <c r="X977" s="29">
        <v>3</v>
      </c>
      <c r="Y977" s="29">
        <v>3</v>
      </c>
      <c r="Z977" s="29">
        <v>0</v>
      </c>
      <c r="AA977" s="29" t="s">
        <v>19529</v>
      </c>
      <c r="AB977" s="29">
        <v>0</v>
      </c>
      <c r="AC977" s="29" t="s">
        <v>8</v>
      </c>
      <c r="AD977" s="29" t="s">
        <v>8</v>
      </c>
      <c r="AE977" s="29" t="s">
        <v>8</v>
      </c>
      <c r="AF977" s="29" t="s">
        <v>8</v>
      </c>
      <c r="AG977" s="29" t="s">
        <v>8</v>
      </c>
      <c r="AH977" s="29" t="s">
        <v>8</v>
      </c>
      <c r="AI977" s="29" t="s">
        <v>8</v>
      </c>
      <c r="AJ977" s="29" t="s">
        <v>8</v>
      </c>
      <c r="AK977" s="29">
        <v>0</v>
      </c>
      <c r="AL977" s="29" t="s">
        <v>2009</v>
      </c>
      <c r="AM977" s="29" t="s">
        <v>18089</v>
      </c>
      <c r="AN977" s="29" t="s">
        <v>18090</v>
      </c>
      <c r="AO977" s="29" t="s">
        <v>18091</v>
      </c>
      <c r="AP977" s="29" t="s">
        <v>18092</v>
      </c>
    </row>
    <row r="978" spans="1:42" s="29" customFormat="1" x14ac:dyDescent="0.25">
      <c r="A978" s="29" t="s">
        <v>18093</v>
      </c>
      <c r="B978" s="29">
        <v>310410941179965</v>
      </c>
      <c r="C978" s="29">
        <v>8.9014103279411708E+19</v>
      </c>
      <c r="D978" s="29">
        <v>353118083625148</v>
      </c>
      <c r="E978" s="29">
        <v>8</v>
      </c>
      <c r="F978" s="29">
        <v>1983</v>
      </c>
      <c r="G978" s="29">
        <v>1983</v>
      </c>
      <c r="H978" s="29" t="s">
        <v>18094</v>
      </c>
      <c r="I978" s="29" t="s">
        <v>18095</v>
      </c>
      <c r="J978" s="29" t="s">
        <v>18096</v>
      </c>
      <c r="K978" s="29" t="s">
        <v>8</v>
      </c>
      <c r="L978" s="29" t="s">
        <v>8</v>
      </c>
      <c r="M978" s="29" t="s">
        <v>8</v>
      </c>
      <c r="N978" s="29">
        <v>7</v>
      </c>
      <c r="O978" s="29">
        <v>100</v>
      </c>
      <c r="P978" s="29">
        <v>700</v>
      </c>
      <c r="Q978" s="29">
        <v>3</v>
      </c>
      <c r="R978" s="29">
        <v>33</v>
      </c>
      <c r="S978" s="29">
        <v>6</v>
      </c>
      <c r="T978" s="29" t="s">
        <v>19568</v>
      </c>
      <c r="U978" s="29">
        <v>7</v>
      </c>
      <c r="V978" s="29">
        <v>10</v>
      </c>
      <c r="W978" s="29">
        <v>70</v>
      </c>
      <c r="X978" s="29">
        <v>3</v>
      </c>
      <c r="Y978" s="29">
        <v>9</v>
      </c>
      <c r="Z978" s="29">
        <v>0</v>
      </c>
      <c r="AA978" s="29" t="s">
        <v>19558</v>
      </c>
      <c r="AB978" s="29">
        <v>0</v>
      </c>
      <c r="AC978" s="29" t="s">
        <v>8</v>
      </c>
      <c r="AD978" s="29" t="s">
        <v>8</v>
      </c>
      <c r="AE978" s="29" t="s">
        <v>8</v>
      </c>
      <c r="AF978" s="29" t="s">
        <v>8</v>
      </c>
      <c r="AG978" s="29" t="s">
        <v>8</v>
      </c>
      <c r="AH978" s="29" t="s">
        <v>8</v>
      </c>
      <c r="AI978" s="29" t="s">
        <v>8</v>
      </c>
      <c r="AJ978" s="29" t="s">
        <v>8</v>
      </c>
      <c r="AK978" s="29">
        <v>0</v>
      </c>
      <c r="AL978" s="29" t="s">
        <v>2009</v>
      </c>
      <c r="AM978" s="29" t="s">
        <v>18097</v>
      </c>
      <c r="AN978" s="29" t="s">
        <v>18098</v>
      </c>
      <c r="AO978" s="29" t="s">
        <v>18099</v>
      </c>
      <c r="AP978" s="29" t="s">
        <v>18100</v>
      </c>
    </row>
    <row r="979" spans="1:42" s="29" customFormat="1" x14ac:dyDescent="0.25">
      <c r="A979" s="29" t="s">
        <v>18101</v>
      </c>
      <c r="B979" s="29">
        <v>310410941179965</v>
      </c>
      <c r="C979" s="29">
        <v>8.9014103279411708E+19</v>
      </c>
      <c r="D979" s="29">
        <v>353118083625148</v>
      </c>
      <c r="E979" s="29">
        <v>6</v>
      </c>
      <c r="F979" s="29">
        <v>1982</v>
      </c>
      <c r="G979" s="29">
        <v>1982</v>
      </c>
      <c r="H979" s="29" t="s">
        <v>18102</v>
      </c>
      <c r="I979" s="29" t="s">
        <v>18103</v>
      </c>
      <c r="J979" s="29" t="s">
        <v>18104</v>
      </c>
      <c r="K979" s="29" t="s">
        <v>8</v>
      </c>
      <c r="L979" s="29" t="s">
        <v>8</v>
      </c>
      <c r="M979" s="29" t="s">
        <v>8</v>
      </c>
      <c r="N979" s="29">
        <v>7</v>
      </c>
      <c r="O979" s="29">
        <v>10</v>
      </c>
      <c r="P979" s="29">
        <v>70</v>
      </c>
      <c r="Q979" s="29">
        <v>3</v>
      </c>
      <c r="R979" s="29">
        <v>0</v>
      </c>
      <c r="S979" s="29">
        <v>0</v>
      </c>
      <c r="T979" s="29" t="s">
        <v>19507</v>
      </c>
      <c r="U979" s="29">
        <v>6</v>
      </c>
      <c r="V979" s="29">
        <v>1</v>
      </c>
      <c r="W979" s="29">
        <v>6</v>
      </c>
      <c r="X979" s="29">
        <v>3</v>
      </c>
      <c r="Y979" s="29">
        <v>0</v>
      </c>
      <c r="Z979" s="29">
        <v>0</v>
      </c>
      <c r="AA979" s="29" t="s">
        <v>19507</v>
      </c>
      <c r="AB979" s="29">
        <v>0</v>
      </c>
      <c r="AC979" s="29" t="s">
        <v>8</v>
      </c>
      <c r="AD979" s="29" t="s">
        <v>8</v>
      </c>
      <c r="AE979" s="29" t="s">
        <v>8</v>
      </c>
      <c r="AF979" s="29" t="s">
        <v>8</v>
      </c>
      <c r="AG979" s="29" t="s">
        <v>8</v>
      </c>
      <c r="AH979" s="29" t="s">
        <v>8</v>
      </c>
      <c r="AI979" s="29" t="s">
        <v>8</v>
      </c>
      <c r="AJ979" s="29" t="s">
        <v>8</v>
      </c>
      <c r="AK979" s="29">
        <v>0</v>
      </c>
      <c r="AL979" s="29" t="s">
        <v>2000</v>
      </c>
      <c r="AM979" s="29" t="s">
        <v>18105</v>
      </c>
      <c r="AN979" s="29" t="s">
        <v>18106</v>
      </c>
      <c r="AO979" s="29" t="s">
        <v>18107</v>
      </c>
      <c r="AP979" s="29" t="s">
        <v>18108</v>
      </c>
    </row>
    <row r="980" spans="1:42" s="29" customFormat="1" x14ac:dyDescent="0.25">
      <c r="A980" s="29" t="s">
        <v>18109</v>
      </c>
      <c r="B980" s="29">
        <v>310410941179965</v>
      </c>
      <c r="C980" s="29">
        <v>8.9014103279411708E+19</v>
      </c>
      <c r="D980" s="29">
        <v>353118083625148</v>
      </c>
      <c r="E980" s="29">
        <v>6</v>
      </c>
      <c r="F980" s="29">
        <v>1981</v>
      </c>
      <c r="G980" s="29">
        <v>1981</v>
      </c>
      <c r="H980" s="29" t="s">
        <v>18110</v>
      </c>
      <c r="I980" s="29" t="s">
        <v>18111</v>
      </c>
      <c r="J980" s="29" t="s">
        <v>18112</v>
      </c>
      <c r="K980" s="29" t="s">
        <v>8</v>
      </c>
      <c r="L980" s="29" t="s">
        <v>8</v>
      </c>
      <c r="M980" s="29" t="s">
        <v>8</v>
      </c>
      <c r="N980" s="29">
        <v>7</v>
      </c>
      <c r="O980" s="29">
        <v>10</v>
      </c>
      <c r="P980" s="29">
        <v>70</v>
      </c>
      <c r="Q980" s="29">
        <v>3</v>
      </c>
      <c r="R980" s="29">
        <v>49</v>
      </c>
      <c r="S980" s="29">
        <v>26</v>
      </c>
      <c r="T980" s="29" t="s">
        <v>19884</v>
      </c>
      <c r="U980" s="29">
        <v>6</v>
      </c>
      <c r="V980" s="29">
        <v>1</v>
      </c>
      <c r="W980" s="29">
        <v>6</v>
      </c>
      <c r="X980" s="29">
        <v>3</v>
      </c>
      <c r="Y980" s="29">
        <v>4</v>
      </c>
      <c r="Z980" s="29">
        <v>0</v>
      </c>
      <c r="AA980" s="29" t="s">
        <v>19520</v>
      </c>
      <c r="AB980" s="29">
        <v>0</v>
      </c>
      <c r="AC980" s="29" t="s">
        <v>8</v>
      </c>
      <c r="AD980" s="29" t="s">
        <v>8</v>
      </c>
      <c r="AE980" s="29" t="s">
        <v>8</v>
      </c>
      <c r="AF980" s="29" t="s">
        <v>8</v>
      </c>
      <c r="AG980" s="29" t="s">
        <v>8</v>
      </c>
      <c r="AH980" s="29" t="s">
        <v>8</v>
      </c>
      <c r="AI980" s="29" t="s">
        <v>8</v>
      </c>
      <c r="AJ980" s="29" t="s">
        <v>8</v>
      </c>
      <c r="AK980" s="29">
        <v>0</v>
      </c>
      <c r="AL980" s="29" t="s">
        <v>2000</v>
      </c>
      <c r="AM980" s="29" t="s">
        <v>18113</v>
      </c>
      <c r="AN980" s="29" t="s">
        <v>18114</v>
      </c>
      <c r="AO980" s="29" t="s">
        <v>18115</v>
      </c>
      <c r="AP980" s="29" t="s">
        <v>18116</v>
      </c>
    </row>
    <row r="981" spans="1:42" s="29" customFormat="1" x14ac:dyDescent="0.25">
      <c r="A981" s="29" t="s">
        <v>18117</v>
      </c>
      <c r="B981" s="29">
        <v>310410941179965</v>
      </c>
      <c r="C981" s="29">
        <v>8.9014103279411708E+19</v>
      </c>
      <c r="D981" s="29">
        <v>353118083625148</v>
      </c>
      <c r="E981" s="29">
        <v>7</v>
      </c>
      <c r="F981" s="29">
        <v>1989</v>
      </c>
      <c r="G981" s="29">
        <v>1989</v>
      </c>
      <c r="H981" s="29" t="s">
        <v>18118</v>
      </c>
      <c r="I981" s="29" t="s">
        <v>18119</v>
      </c>
      <c r="J981" s="29" t="s">
        <v>18120</v>
      </c>
      <c r="K981" s="29" t="s">
        <v>8</v>
      </c>
      <c r="L981" s="29" t="s">
        <v>8</v>
      </c>
      <c r="M981" s="29" t="s">
        <v>19275</v>
      </c>
      <c r="N981" s="29">
        <v>7</v>
      </c>
      <c r="O981" s="29">
        <v>1</v>
      </c>
      <c r="P981" s="29">
        <v>7</v>
      </c>
      <c r="Q981" s="29">
        <v>3</v>
      </c>
      <c r="R981" s="29">
        <v>49</v>
      </c>
      <c r="S981" s="29">
        <v>21</v>
      </c>
      <c r="T981" s="29" t="s">
        <v>19724</v>
      </c>
      <c r="U981" s="29">
        <v>6</v>
      </c>
      <c r="V981" s="29">
        <v>1</v>
      </c>
      <c r="W981" s="29">
        <v>6</v>
      </c>
      <c r="X981" s="29">
        <v>3</v>
      </c>
      <c r="Y981" s="29">
        <v>30</v>
      </c>
      <c r="Z981" s="29">
        <v>1</v>
      </c>
      <c r="AA981" s="29" t="s">
        <v>19732</v>
      </c>
      <c r="AB981" s="29">
        <v>1</v>
      </c>
      <c r="AC981" s="29">
        <v>5</v>
      </c>
      <c r="AD981" s="29">
        <v>1</v>
      </c>
      <c r="AE981" s="29">
        <v>5</v>
      </c>
      <c r="AF981" s="29">
        <v>3</v>
      </c>
      <c r="AG981" s="29">
        <v>1</v>
      </c>
      <c r="AH981" s="29">
        <v>0</v>
      </c>
      <c r="AI981" s="29" t="s">
        <v>19161</v>
      </c>
      <c r="AJ981" s="29" t="s">
        <v>8</v>
      </c>
      <c r="AK981" s="29">
        <v>0</v>
      </c>
      <c r="AL981" s="29" t="s">
        <v>2009</v>
      </c>
      <c r="AM981" s="29" t="s">
        <v>18121</v>
      </c>
      <c r="AN981" s="29" t="s">
        <v>18122</v>
      </c>
      <c r="AO981" s="29" t="s">
        <v>18123</v>
      </c>
      <c r="AP981" s="29" t="s">
        <v>18124</v>
      </c>
    </row>
    <row r="982" spans="1:42" s="29" customFormat="1" x14ac:dyDescent="0.25">
      <c r="A982" s="29" t="s">
        <v>18125</v>
      </c>
      <c r="B982" s="29">
        <v>310410941179965</v>
      </c>
      <c r="C982" s="29">
        <v>8.9014103279411708E+19</v>
      </c>
      <c r="D982" s="29">
        <v>353118083625148</v>
      </c>
      <c r="E982" s="29">
        <v>7</v>
      </c>
      <c r="F982" s="29">
        <v>1988</v>
      </c>
      <c r="G982" s="29">
        <v>1988</v>
      </c>
      <c r="H982" s="29" t="s">
        <v>18126</v>
      </c>
      <c r="I982" s="29" t="s">
        <v>18127</v>
      </c>
      <c r="J982" s="29" t="s">
        <v>18128</v>
      </c>
      <c r="K982" s="29" t="s">
        <v>8</v>
      </c>
      <c r="L982" s="29" t="s">
        <v>8</v>
      </c>
      <c r="M982" s="29" t="s">
        <v>19756</v>
      </c>
      <c r="N982" s="29">
        <v>7</v>
      </c>
      <c r="O982" s="29">
        <v>1</v>
      </c>
      <c r="P982" s="29">
        <v>7</v>
      </c>
      <c r="Q982" s="29">
        <v>3</v>
      </c>
      <c r="R982" s="29">
        <v>49</v>
      </c>
      <c r="S982" s="29">
        <v>41</v>
      </c>
      <c r="T982" s="29" t="s">
        <v>19602</v>
      </c>
      <c r="U982" s="29">
        <v>6</v>
      </c>
      <c r="V982" s="29">
        <v>1</v>
      </c>
      <c r="W982" s="29">
        <v>6</v>
      </c>
      <c r="X982" s="29">
        <v>3</v>
      </c>
      <c r="Y982" s="29">
        <v>41</v>
      </c>
      <c r="Z982" s="29">
        <v>11</v>
      </c>
      <c r="AA982" s="29" t="s">
        <v>19789</v>
      </c>
      <c r="AB982" s="29">
        <v>1</v>
      </c>
      <c r="AC982" s="29">
        <v>5</v>
      </c>
      <c r="AD982" s="29">
        <v>1</v>
      </c>
      <c r="AE982" s="29">
        <v>5</v>
      </c>
      <c r="AF982" s="29">
        <v>3</v>
      </c>
      <c r="AG982" s="29">
        <v>12</v>
      </c>
      <c r="AH982" s="29">
        <v>0</v>
      </c>
      <c r="AI982" s="29" t="s">
        <v>19614</v>
      </c>
      <c r="AJ982" s="29" t="s">
        <v>8</v>
      </c>
      <c r="AK982" s="29">
        <v>0</v>
      </c>
      <c r="AL982" s="29" t="s">
        <v>2009</v>
      </c>
      <c r="AM982" s="29" t="s">
        <v>18129</v>
      </c>
      <c r="AN982" s="29" t="s">
        <v>18130</v>
      </c>
      <c r="AO982" s="29" t="s">
        <v>18131</v>
      </c>
      <c r="AP982" s="29" t="s">
        <v>18132</v>
      </c>
    </row>
    <row r="983" spans="1:42" s="29" customFormat="1" x14ac:dyDescent="0.25">
      <c r="A983" s="29" t="s">
        <v>18133</v>
      </c>
      <c r="B983" s="29">
        <v>310410941179965</v>
      </c>
      <c r="C983" s="29">
        <v>8.9014103279411708E+19</v>
      </c>
      <c r="D983" s="29">
        <v>353118083625148</v>
      </c>
      <c r="E983" s="29">
        <v>7</v>
      </c>
      <c r="F983" s="29">
        <v>1990</v>
      </c>
      <c r="G983" s="29">
        <v>1990</v>
      </c>
      <c r="H983" s="29" t="s">
        <v>18134</v>
      </c>
      <c r="I983" s="29" t="s">
        <v>18135</v>
      </c>
      <c r="J983" s="29" t="s">
        <v>18136</v>
      </c>
      <c r="K983" s="29" t="s">
        <v>8</v>
      </c>
      <c r="L983" s="29" t="s">
        <v>8</v>
      </c>
      <c r="M983" s="29" t="s">
        <v>19739</v>
      </c>
      <c r="N983" s="29">
        <v>7</v>
      </c>
      <c r="O983" s="29">
        <v>1</v>
      </c>
      <c r="P983" s="29">
        <v>7</v>
      </c>
      <c r="Q983" s="29">
        <v>3</v>
      </c>
      <c r="R983" s="29">
        <v>49</v>
      </c>
      <c r="S983" s="29">
        <v>19</v>
      </c>
      <c r="T983" s="29" t="s">
        <v>19596</v>
      </c>
      <c r="U983" s="29">
        <v>6</v>
      </c>
      <c r="V983" s="29">
        <v>1</v>
      </c>
      <c r="W983" s="29">
        <v>6</v>
      </c>
      <c r="X983" s="29">
        <v>3</v>
      </c>
      <c r="Y983" s="29">
        <v>18</v>
      </c>
      <c r="Z983" s="29">
        <v>3</v>
      </c>
      <c r="AA983" s="29" t="s">
        <v>19804</v>
      </c>
      <c r="AB983" s="29">
        <v>1</v>
      </c>
      <c r="AC983" s="29">
        <v>5</v>
      </c>
      <c r="AD983" s="29">
        <v>1</v>
      </c>
      <c r="AE983" s="29">
        <v>5</v>
      </c>
      <c r="AF983" s="29">
        <v>3</v>
      </c>
      <c r="AG983" s="29">
        <v>0</v>
      </c>
      <c r="AH983" s="29">
        <v>0</v>
      </c>
      <c r="AI983" s="29" t="s">
        <v>19507</v>
      </c>
      <c r="AJ983" s="29" t="s">
        <v>8</v>
      </c>
      <c r="AK983" s="29">
        <v>0</v>
      </c>
      <c r="AL983" s="29" t="s">
        <v>2009</v>
      </c>
      <c r="AM983" s="29" t="s">
        <v>18137</v>
      </c>
      <c r="AN983" s="29" t="s">
        <v>18138</v>
      </c>
      <c r="AO983" s="29" t="s">
        <v>18139</v>
      </c>
      <c r="AP983" s="29" t="s">
        <v>18140</v>
      </c>
    </row>
    <row r="984" spans="1:42" s="29" customFormat="1" x14ac:dyDescent="0.25">
      <c r="A984" s="29" t="s">
        <v>18141</v>
      </c>
      <c r="B984" s="29">
        <v>310410928944346</v>
      </c>
      <c r="C984" s="29">
        <v>8.9014103279289401E+19</v>
      </c>
      <c r="D984" s="29">
        <v>353118081565833</v>
      </c>
      <c r="E984" s="29">
        <v>9</v>
      </c>
      <c r="F984" s="29">
        <v>1891</v>
      </c>
      <c r="G984" s="29">
        <v>1891</v>
      </c>
      <c r="H984" s="29" t="s">
        <v>18142</v>
      </c>
      <c r="I984" s="29" t="s">
        <v>18143</v>
      </c>
      <c r="J984" s="29" t="s">
        <v>18144</v>
      </c>
      <c r="K984" s="29" t="s">
        <v>8</v>
      </c>
      <c r="L984" s="29" t="s">
        <v>8</v>
      </c>
      <c r="M984" s="29" t="s">
        <v>8</v>
      </c>
      <c r="N984" s="29">
        <v>7</v>
      </c>
      <c r="O984" s="29">
        <v>100</v>
      </c>
      <c r="P984" s="29">
        <v>700</v>
      </c>
      <c r="Q984" s="29">
        <v>3</v>
      </c>
      <c r="R984" s="29">
        <v>0</v>
      </c>
      <c r="S984" s="29">
        <v>0</v>
      </c>
      <c r="T984" s="29" t="s">
        <v>19507</v>
      </c>
      <c r="U984" s="29">
        <v>7</v>
      </c>
      <c r="V984" s="29">
        <v>10</v>
      </c>
      <c r="W984" s="29">
        <v>70</v>
      </c>
      <c r="X984" s="29">
        <v>3</v>
      </c>
      <c r="Y984" s="29">
        <v>0</v>
      </c>
      <c r="Z984" s="29">
        <v>0</v>
      </c>
      <c r="AA984" s="29" t="s">
        <v>19507</v>
      </c>
      <c r="AB984" s="29">
        <v>0</v>
      </c>
      <c r="AC984" s="29" t="s">
        <v>8</v>
      </c>
      <c r="AD984" s="29" t="s">
        <v>8</v>
      </c>
      <c r="AE984" s="29" t="s">
        <v>8</v>
      </c>
      <c r="AF984" s="29" t="s">
        <v>8</v>
      </c>
      <c r="AG984" s="29" t="s">
        <v>8</v>
      </c>
      <c r="AH984" s="29" t="s">
        <v>8</v>
      </c>
      <c r="AI984" s="29" t="s">
        <v>8</v>
      </c>
      <c r="AJ984" s="29" t="s">
        <v>8</v>
      </c>
      <c r="AK984" s="29">
        <v>0</v>
      </c>
      <c r="AL984" s="29" t="s">
        <v>3767</v>
      </c>
      <c r="AM984" s="29" t="s">
        <v>18145</v>
      </c>
      <c r="AN984" s="29" t="s">
        <v>18146</v>
      </c>
      <c r="AO984" s="29" t="s">
        <v>18147</v>
      </c>
      <c r="AP984" s="29" t="s">
        <v>18148</v>
      </c>
    </row>
    <row r="985" spans="1:42" s="29" customFormat="1" x14ac:dyDescent="0.25">
      <c r="A985" s="29" t="s">
        <v>18149</v>
      </c>
      <c r="B985" s="29">
        <v>310410928944346</v>
      </c>
      <c r="C985" s="29">
        <v>8.9014103279289401E+19</v>
      </c>
      <c r="D985" s="29">
        <v>353118081565833</v>
      </c>
      <c r="E985" s="29">
        <v>4</v>
      </c>
      <c r="F985" s="29">
        <v>1898</v>
      </c>
      <c r="G985" s="29">
        <v>1898</v>
      </c>
      <c r="H985" s="29" t="s">
        <v>18150</v>
      </c>
      <c r="I985" s="29" t="s">
        <v>18151</v>
      </c>
      <c r="J985" s="29" t="s">
        <v>18152</v>
      </c>
      <c r="K985" s="29" t="s">
        <v>8</v>
      </c>
      <c r="L985" s="29" t="s">
        <v>8</v>
      </c>
      <c r="M985" s="29" t="s">
        <v>8</v>
      </c>
      <c r="N985" s="29">
        <v>7</v>
      </c>
      <c r="O985" s="29">
        <v>1</v>
      </c>
      <c r="P985" s="29">
        <v>7</v>
      </c>
      <c r="Q985" s="29">
        <v>1</v>
      </c>
      <c r="R985" s="29" t="s">
        <v>8</v>
      </c>
      <c r="S985" s="29" t="s">
        <v>8</v>
      </c>
      <c r="T985" s="29" t="s">
        <v>8</v>
      </c>
      <c r="U985" s="29">
        <v>6</v>
      </c>
      <c r="V985" s="29">
        <v>1</v>
      </c>
      <c r="W985" s="29">
        <v>6</v>
      </c>
      <c r="X985" s="29">
        <v>3</v>
      </c>
      <c r="Y985" s="29">
        <v>49</v>
      </c>
      <c r="Z985" s="29">
        <v>36</v>
      </c>
      <c r="AA985" s="29" t="s">
        <v>19601</v>
      </c>
      <c r="AB985" s="29">
        <v>1</v>
      </c>
      <c r="AC985" s="29">
        <v>5</v>
      </c>
      <c r="AD985" s="29">
        <v>1</v>
      </c>
      <c r="AE985" s="29">
        <v>5</v>
      </c>
      <c r="AF985" s="29">
        <v>3</v>
      </c>
      <c r="AG985" s="29">
        <v>31</v>
      </c>
      <c r="AH985" s="29">
        <v>4</v>
      </c>
      <c r="AI985" s="29" t="s">
        <v>19819</v>
      </c>
      <c r="AJ985" s="29" t="s">
        <v>8</v>
      </c>
      <c r="AK985" s="29">
        <v>0</v>
      </c>
      <c r="AL985" s="29" t="s">
        <v>3767</v>
      </c>
      <c r="AM985" s="29" t="s">
        <v>18153</v>
      </c>
      <c r="AN985" s="29" t="s">
        <v>18154</v>
      </c>
      <c r="AO985" s="29" t="s">
        <v>18155</v>
      </c>
      <c r="AP985" s="29" t="s">
        <v>18156</v>
      </c>
    </row>
    <row r="986" spans="1:42" s="29" customFormat="1" x14ac:dyDescent="0.25">
      <c r="A986" s="29" t="s">
        <v>18157</v>
      </c>
      <c r="B986" s="29">
        <v>310410928944346</v>
      </c>
      <c r="C986" s="29">
        <v>8.9014103279289401E+19</v>
      </c>
      <c r="D986" s="29">
        <v>353118081565833</v>
      </c>
      <c r="E986" s="29">
        <v>4</v>
      </c>
      <c r="F986" s="29">
        <v>1897</v>
      </c>
      <c r="G986" s="29">
        <v>1897</v>
      </c>
      <c r="H986" s="29" t="s">
        <v>18158</v>
      </c>
      <c r="I986" s="29" t="s">
        <v>18159</v>
      </c>
      <c r="J986" s="29" t="s">
        <v>18160</v>
      </c>
      <c r="K986" s="29" t="s">
        <v>8</v>
      </c>
      <c r="L986" s="29" t="s">
        <v>8</v>
      </c>
      <c r="M986" s="29" t="s">
        <v>8</v>
      </c>
      <c r="N986" s="29">
        <v>7</v>
      </c>
      <c r="O986" s="29">
        <v>1</v>
      </c>
      <c r="P986" s="29">
        <v>7</v>
      </c>
      <c r="Q986" s="29">
        <v>1</v>
      </c>
      <c r="R986" s="29" t="s">
        <v>8</v>
      </c>
      <c r="S986" s="29" t="s">
        <v>8</v>
      </c>
      <c r="T986" s="29" t="s">
        <v>8</v>
      </c>
      <c r="U986" s="29">
        <v>6</v>
      </c>
      <c r="V986" s="29">
        <v>1</v>
      </c>
      <c r="W986" s="29">
        <v>6</v>
      </c>
      <c r="X986" s="29">
        <v>3</v>
      </c>
      <c r="Y986" s="29">
        <v>49</v>
      </c>
      <c r="Z986" s="29">
        <v>40</v>
      </c>
      <c r="AA986" s="29" t="s">
        <v>19623</v>
      </c>
      <c r="AB986" s="29">
        <v>1</v>
      </c>
      <c r="AC986" s="29">
        <v>5</v>
      </c>
      <c r="AD986" s="29">
        <v>1</v>
      </c>
      <c r="AE986" s="29">
        <v>5</v>
      </c>
      <c r="AF986" s="29">
        <v>3</v>
      </c>
      <c r="AG986" s="29">
        <v>45</v>
      </c>
      <c r="AH986" s="29">
        <v>10</v>
      </c>
      <c r="AI986" s="29" t="s">
        <v>19533</v>
      </c>
      <c r="AJ986" s="29" t="s">
        <v>8</v>
      </c>
      <c r="AK986" s="29">
        <v>0</v>
      </c>
      <c r="AL986" s="29" t="s">
        <v>3767</v>
      </c>
      <c r="AM986" s="29" t="s">
        <v>18161</v>
      </c>
      <c r="AN986" s="29" t="s">
        <v>18162</v>
      </c>
      <c r="AO986" s="29" t="s">
        <v>18163</v>
      </c>
      <c r="AP986" s="29" t="s">
        <v>18164</v>
      </c>
    </row>
    <row r="987" spans="1:42" s="29" customFormat="1" x14ac:dyDescent="0.25">
      <c r="A987" s="29" t="s">
        <v>18165</v>
      </c>
      <c r="B987" s="29">
        <v>310410928944346</v>
      </c>
      <c r="C987" s="29">
        <v>8.9014103279289401E+19</v>
      </c>
      <c r="D987" s="29">
        <v>353118081565833</v>
      </c>
      <c r="E987" s="29">
        <v>5</v>
      </c>
      <c r="F987" s="29">
        <v>1994</v>
      </c>
      <c r="G987" s="29">
        <v>1994</v>
      </c>
      <c r="H987" s="29" t="s">
        <v>18166</v>
      </c>
      <c r="I987" s="29" t="s">
        <v>18167</v>
      </c>
      <c r="J987" s="29" t="s">
        <v>18168</v>
      </c>
      <c r="K987" s="29" t="s">
        <v>8</v>
      </c>
      <c r="L987" s="29" t="s">
        <v>8</v>
      </c>
      <c r="M987" s="29" t="s">
        <v>8</v>
      </c>
      <c r="N987" s="29">
        <v>6</v>
      </c>
      <c r="O987" s="29">
        <v>1</v>
      </c>
      <c r="P987" s="29">
        <v>6</v>
      </c>
      <c r="Q987" s="29">
        <v>3</v>
      </c>
      <c r="R987" s="29">
        <v>49</v>
      </c>
      <c r="S987" s="29">
        <v>38</v>
      </c>
      <c r="T987" s="29" t="s">
        <v>19682</v>
      </c>
      <c r="U987" s="29">
        <v>5</v>
      </c>
      <c r="V987" s="29">
        <v>1</v>
      </c>
      <c r="W987" s="29">
        <v>5</v>
      </c>
      <c r="X987" s="29">
        <v>3</v>
      </c>
      <c r="Y987" s="29">
        <v>43</v>
      </c>
      <c r="Z987" s="29">
        <v>4</v>
      </c>
      <c r="AA987" s="29" t="s">
        <v>20001</v>
      </c>
      <c r="AB987" s="29">
        <v>1</v>
      </c>
      <c r="AC987" s="29">
        <v>4</v>
      </c>
      <c r="AD987" s="29">
        <v>1</v>
      </c>
      <c r="AE987" s="29">
        <v>4</v>
      </c>
      <c r="AF987" s="29">
        <v>3</v>
      </c>
      <c r="AG987" s="29">
        <v>12</v>
      </c>
      <c r="AH987" s="29">
        <v>2</v>
      </c>
      <c r="AI987" s="29" t="s">
        <v>19780</v>
      </c>
      <c r="AJ987" s="29" t="s">
        <v>8</v>
      </c>
      <c r="AK987" s="29">
        <v>0</v>
      </c>
      <c r="AL987" s="29" t="s">
        <v>2009</v>
      </c>
      <c r="AM987" s="29" t="s">
        <v>18169</v>
      </c>
      <c r="AN987" s="29" t="s">
        <v>18170</v>
      </c>
      <c r="AO987" s="29" t="s">
        <v>18171</v>
      </c>
      <c r="AP987" s="29" t="s">
        <v>18172</v>
      </c>
    </row>
    <row r="988" spans="1:42" s="29" customFormat="1" x14ac:dyDescent="0.25">
      <c r="A988" s="29" t="s">
        <v>18173</v>
      </c>
      <c r="B988" s="29">
        <v>310410928944346</v>
      </c>
      <c r="C988" s="29">
        <v>8.9014103279289401E+19</v>
      </c>
      <c r="D988" s="29">
        <v>353118081565833</v>
      </c>
      <c r="E988" s="29">
        <v>5</v>
      </c>
      <c r="F988" s="29">
        <v>1996</v>
      </c>
      <c r="G988" s="29">
        <v>1996</v>
      </c>
      <c r="H988" s="29" t="s">
        <v>18174</v>
      </c>
      <c r="I988" s="29" t="s">
        <v>18175</v>
      </c>
      <c r="J988" s="29" t="s">
        <v>18176</v>
      </c>
      <c r="K988" s="29" t="s">
        <v>8</v>
      </c>
      <c r="L988" s="29" t="s">
        <v>8</v>
      </c>
      <c r="M988" s="29" t="s">
        <v>8</v>
      </c>
      <c r="N988" s="29">
        <v>6</v>
      </c>
      <c r="O988" s="29">
        <v>1</v>
      </c>
      <c r="P988" s="29">
        <v>6</v>
      </c>
      <c r="Q988" s="29">
        <v>3</v>
      </c>
      <c r="R988" s="29">
        <v>4</v>
      </c>
      <c r="S988" s="29">
        <v>0</v>
      </c>
      <c r="T988" s="29" t="s">
        <v>19520</v>
      </c>
      <c r="U988" s="29">
        <v>5</v>
      </c>
      <c r="V988" s="29">
        <v>1</v>
      </c>
      <c r="W988" s="29">
        <v>5</v>
      </c>
      <c r="X988" s="29">
        <v>3</v>
      </c>
      <c r="Y988" s="29">
        <v>0</v>
      </c>
      <c r="Z988" s="29">
        <v>0</v>
      </c>
      <c r="AA988" s="29" t="s">
        <v>19507</v>
      </c>
      <c r="AB988" s="29">
        <v>1</v>
      </c>
      <c r="AC988" s="29">
        <v>4</v>
      </c>
      <c r="AD988" s="29">
        <v>1</v>
      </c>
      <c r="AE988" s="29">
        <v>4</v>
      </c>
      <c r="AF988" s="29">
        <v>3</v>
      </c>
      <c r="AG988" s="29">
        <v>0</v>
      </c>
      <c r="AH988" s="29">
        <v>0</v>
      </c>
      <c r="AI988" s="29" t="s">
        <v>19507</v>
      </c>
      <c r="AJ988" s="29" t="s">
        <v>8</v>
      </c>
      <c r="AK988" s="29">
        <v>0</v>
      </c>
      <c r="AL988" s="29" t="s">
        <v>3222</v>
      </c>
      <c r="AM988" s="29" t="s">
        <v>18177</v>
      </c>
      <c r="AN988" s="29" t="s">
        <v>18178</v>
      </c>
      <c r="AO988" s="29" t="s">
        <v>18179</v>
      </c>
      <c r="AP988" s="29" t="s">
        <v>18180</v>
      </c>
    </row>
    <row r="989" spans="1:42" s="29" customFormat="1" x14ac:dyDescent="0.25">
      <c r="A989" s="29" t="s">
        <v>18181</v>
      </c>
      <c r="B989" s="29">
        <v>310410928944346</v>
      </c>
      <c r="C989" s="29">
        <v>8.9014103279289401E+19</v>
      </c>
      <c r="D989" s="29">
        <v>353118081565833</v>
      </c>
      <c r="E989" s="29">
        <v>5</v>
      </c>
      <c r="F989" s="29">
        <v>1997</v>
      </c>
      <c r="G989" s="29">
        <v>1997</v>
      </c>
      <c r="H989" s="29" t="s">
        <v>18182</v>
      </c>
      <c r="I989" s="29" t="s">
        <v>18183</v>
      </c>
      <c r="J989" s="29" t="s">
        <v>18184</v>
      </c>
      <c r="K989" s="29" t="s">
        <v>8</v>
      </c>
      <c r="L989" s="29" t="s">
        <v>8</v>
      </c>
      <c r="M989" s="29" t="s">
        <v>8</v>
      </c>
      <c r="N989" s="29">
        <v>6</v>
      </c>
      <c r="O989" s="29">
        <v>1</v>
      </c>
      <c r="P989" s="29">
        <v>6</v>
      </c>
      <c r="Q989" s="29">
        <v>3</v>
      </c>
      <c r="R989" s="29">
        <v>5</v>
      </c>
      <c r="S989" s="29">
        <v>0</v>
      </c>
      <c r="T989" s="29" t="s">
        <v>19511</v>
      </c>
      <c r="U989" s="29">
        <v>5</v>
      </c>
      <c r="V989" s="29">
        <v>1</v>
      </c>
      <c r="W989" s="29">
        <v>5</v>
      </c>
      <c r="X989" s="29">
        <v>3</v>
      </c>
      <c r="Y989" s="29">
        <v>1</v>
      </c>
      <c r="Z989" s="29">
        <v>0</v>
      </c>
      <c r="AA989" s="29" t="s">
        <v>19161</v>
      </c>
      <c r="AB989" s="29">
        <v>1</v>
      </c>
      <c r="AC989" s="29">
        <v>4</v>
      </c>
      <c r="AD989" s="29">
        <v>1</v>
      </c>
      <c r="AE989" s="29">
        <v>4</v>
      </c>
      <c r="AF989" s="29">
        <v>3</v>
      </c>
      <c r="AG989" s="29">
        <v>0</v>
      </c>
      <c r="AH989" s="29">
        <v>0</v>
      </c>
      <c r="AI989" s="29" t="s">
        <v>19507</v>
      </c>
      <c r="AJ989" s="29" t="s">
        <v>8</v>
      </c>
      <c r="AK989" s="29">
        <v>0</v>
      </c>
      <c r="AL989" s="29" t="s">
        <v>3767</v>
      </c>
      <c r="AM989" s="29" t="s">
        <v>18185</v>
      </c>
      <c r="AN989" s="29" t="s">
        <v>18186</v>
      </c>
      <c r="AO989" s="29" t="s">
        <v>18187</v>
      </c>
      <c r="AP989" s="29" t="s">
        <v>18188</v>
      </c>
    </row>
    <row r="990" spans="1:42" s="29" customFormat="1" x14ac:dyDescent="0.25">
      <c r="A990" s="29" t="s">
        <v>18189</v>
      </c>
      <c r="B990" s="29">
        <v>310410928944346</v>
      </c>
      <c r="C990" s="29">
        <v>8.9014103279289401E+19</v>
      </c>
      <c r="D990" s="29">
        <v>353118081565833</v>
      </c>
      <c r="E990" s="29">
        <v>5</v>
      </c>
      <c r="F990" s="29">
        <v>2000</v>
      </c>
      <c r="G990" s="29">
        <v>2000</v>
      </c>
      <c r="H990" s="29" t="s">
        <v>18190</v>
      </c>
      <c r="I990" s="29" t="s">
        <v>18191</v>
      </c>
      <c r="J990" s="29" t="s">
        <v>18192</v>
      </c>
      <c r="K990" s="29" t="s">
        <v>8</v>
      </c>
      <c r="L990" s="29" t="s">
        <v>8</v>
      </c>
      <c r="M990" s="29" t="s">
        <v>8</v>
      </c>
      <c r="N990" s="29">
        <v>6</v>
      </c>
      <c r="O990" s="29">
        <v>1</v>
      </c>
      <c r="P990" s="29">
        <v>6</v>
      </c>
      <c r="Q990" s="29">
        <v>3</v>
      </c>
      <c r="R990" s="29">
        <v>49</v>
      </c>
      <c r="S990" s="29">
        <v>47</v>
      </c>
      <c r="T990" s="29" t="s">
        <v>19627</v>
      </c>
      <c r="U990" s="29">
        <v>5</v>
      </c>
      <c r="V990" s="29">
        <v>1</v>
      </c>
      <c r="W990" s="29">
        <v>5</v>
      </c>
      <c r="X990" s="29">
        <v>3</v>
      </c>
      <c r="Y990" s="29">
        <v>48</v>
      </c>
      <c r="Z990" s="29">
        <v>19</v>
      </c>
      <c r="AA990" s="29" t="s">
        <v>19715</v>
      </c>
      <c r="AB990" s="29">
        <v>1</v>
      </c>
      <c r="AC990" s="29">
        <v>4</v>
      </c>
      <c r="AD990" s="29">
        <v>1</v>
      </c>
      <c r="AE990" s="29">
        <v>4</v>
      </c>
      <c r="AF990" s="29">
        <v>3</v>
      </c>
      <c r="AG990" s="29">
        <v>17</v>
      </c>
      <c r="AH990" s="29">
        <v>3</v>
      </c>
      <c r="AI990" s="29" t="s">
        <v>19974</v>
      </c>
      <c r="AJ990" s="29" t="s">
        <v>8</v>
      </c>
      <c r="AK990" s="29">
        <v>0</v>
      </c>
      <c r="AL990" s="29" t="s">
        <v>3222</v>
      </c>
      <c r="AM990" s="29" t="s">
        <v>18193</v>
      </c>
      <c r="AN990" s="29" t="s">
        <v>18194</v>
      </c>
      <c r="AO990" s="29" t="s">
        <v>18195</v>
      </c>
      <c r="AP990" s="29" t="s">
        <v>18196</v>
      </c>
    </row>
    <row r="991" spans="1:42" s="29" customFormat="1" x14ac:dyDescent="0.25">
      <c r="A991" s="29" t="s">
        <v>18197</v>
      </c>
      <c r="B991" s="29">
        <v>310410928944346</v>
      </c>
      <c r="C991" s="29">
        <v>8.9014103279289401E+19</v>
      </c>
      <c r="D991" s="29">
        <v>353118081565833</v>
      </c>
      <c r="E991" s="29">
        <v>10</v>
      </c>
      <c r="F991" s="29">
        <v>1845</v>
      </c>
      <c r="G991" s="29">
        <v>1845</v>
      </c>
      <c r="H991" s="29" t="s">
        <v>18198</v>
      </c>
      <c r="I991" s="29" t="s">
        <v>18199</v>
      </c>
      <c r="J991" s="29" t="s">
        <v>18200</v>
      </c>
      <c r="K991" s="29" t="s">
        <v>8</v>
      </c>
      <c r="L991" s="29" t="s">
        <v>20087</v>
      </c>
      <c r="M991" s="29" t="s">
        <v>8</v>
      </c>
      <c r="N991" s="29">
        <v>7</v>
      </c>
      <c r="O991" s="29">
        <v>10</v>
      </c>
      <c r="P991" s="29">
        <v>70</v>
      </c>
      <c r="Q991" s="29">
        <v>3</v>
      </c>
      <c r="R991" s="29">
        <v>2</v>
      </c>
      <c r="S991" s="29">
        <v>0</v>
      </c>
      <c r="T991" s="29" t="s">
        <v>19527</v>
      </c>
      <c r="U991" s="29">
        <v>7</v>
      </c>
      <c r="V991" s="29">
        <v>1</v>
      </c>
      <c r="W991" s="29">
        <v>7</v>
      </c>
      <c r="X991" s="29">
        <v>3</v>
      </c>
      <c r="Y991" s="29">
        <v>0</v>
      </c>
      <c r="Z991" s="29">
        <v>0</v>
      </c>
      <c r="AA991" s="29" t="s">
        <v>19507</v>
      </c>
      <c r="AB991" s="29">
        <v>1</v>
      </c>
      <c r="AC991" s="29">
        <v>6</v>
      </c>
      <c r="AD991" s="29">
        <v>1</v>
      </c>
      <c r="AE991" s="29">
        <v>6</v>
      </c>
      <c r="AF991" s="29">
        <v>3</v>
      </c>
      <c r="AG991" s="29">
        <v>0</v>
      </c>
      <c r="AH991" s="29">
        <v>0</v>
      </c>
      <c r="AI991" s="29" t="s">
        <v>19507</v>
      </c>
      <c r="AJ991" s="29" t="s">
        <v>8</v>
      </c>
      <c r="AK991" s="29">
        <v>0</v>
      </c>
      <c r="AL991" s="29" t="s">
        <v>2000</v>
      </c>
      <c r="AM991" s="29" t="s">
        <v>18201</v>
      </c>
      <c r="AN991" s="29" t="s">
        <v>18202</v>
      </c>
      <c r="AO991" s="29" t="s">
        <v>18203</v>
      </c>
      <c r="AP991" s="29" t="s">
        <v>18204</v>
      </c>
    </row>
    <row r="992" spans="1:42" s="29" customFormat="1" x14ac:dyDescent="0.25">
      <c r="A992" s="29" t="s">
        <v>18205</v>
      </c>
      <c r="B992" s="29">
        <v>310410928944346</v>
      </c>
      <c r="C992" s="29">
        <v>8.9014103279289401E+19</v>
      </c>
      <c r="D992" s="29">
        <v>353118081565833</v>
      </c>
      <c r="E992" s="29">
        <v>10</v>
      </c>
      <c r="F992" s="29">
        <v>1846</v>
      </c>
      <c r="G992" s="29">
        <v>1846</v>
      </c>
      <c r="H992" s="29" t="s">
        <v>18206</v>
      </c>
      <c r="I992" s="29" t="s">
        <v>18207</v>
      </c>
      <c r="J992" s="29" t="s">
        <v>18208</v>
      </c>
      <c r="K992" s="29" t="s">
        <v>8</v>
      </c>
      <c r="L992" s="29" t="s">
        <v>20088</v>
      </c>
      <c r="M992" s="29" t="s">
        <v>8</v>
      </c>
      <c r="N992" s="29">
        <v>7</v>
      </c>
      <c r="O992" s="29">
        <v>10</v>
      </c>
      <c r="P992" s="29">
        <v>70</v>
      </c>
      <c r="Q992" s="29">
        <v>3</v>
      </c>
      <c r="R992" s="29">
        <v>1</v>
      </c>
      <c r="S992" s="29">
        <v>0</v>
      </c>
      <c r="T992" s="29" t="s">
        <v>19161</v>
      </c>
      <c r="U992" s="29">
        <v>7</v>
      </c>
      <c r="V992" s="29">
        <v>1</v>
      </c>
      <c r="W992" s="29">
        <v>7</v>
      </c>
      <c r="X992" s="29">
        <v>3</v>
      </c>
      <c r="Y992" s="29">
        <v>0</v>
      </c>
      <c r="Z992" s="29">
        <v>0</v>
      </c>
      <c r="AA992" s="29" t="s">
        <v>19507</v>
      </c>
      <c r="AB992" s="29">
        <v>1</v>
      </c>
      <c r="AC992" s="29">
        <v>6</v>
      </c>
      <c r="AD992" s="29">
        <v>1</v>
      </c>
      <c r="AE992" s="29">
        <v>6</v>
      </c>
      <c r="AF992" s="29">
        <v>3</v>
      </c>
      <c r="AG992" s="29">
        <v>0</v>
      </c>
      <c r="AH992" s="29">
        <v>0</v>
      </c>
      <c r="AI992" s="29" t="s">
        <v>19507</v>
      </c>
      <c r="AJ992" s="29" t="s">
        <v>8</v>
      </c>
      <c r="AK992" s="29">
        <v>0</v>
      </c>
      <c r="AL992" s="29" t="s">
        <v>2009</v>
      </c>
      <c r="AM992" s="29" t="s">
        <v>18209</v>
      </c>
      <c r="AN992" s="29" t="s">
        <v>18210</v>
      </c>
      <c r="AO992" s="29" t="s">
        <v>18211</v>
      </c>
      <c r="AP992" s="29" t="s">
        <v>18212</v>
      </c>
    </row>
    <row r="993" spans="1:42" s="29" customFormat="1" x14ac:dyDescent="0.25">
      <c r="A993" s="29" t="s">
        <v>18213</v>
      </c>
      <c r="B993" s="29">
        <v>310410928944346</v>
      </c>
      <c r="C993" s="29">
        <v>8.9014103279289401E+19</v>
      </c>
      <c r="D993" s="29">
        <v>353118081565833</v>
      </c>
      <c r="E993" s="29">
        <v>10</v>
      </c>
      <c r="F993" s="29">
        <v>1847</v>
      </c>
      <c r="G993" s="29">
        <v>1847</v>
      </c>
      <c r="H993" s="29" t="s">
        <v>18214</v>
      </c>
      <c r="I993" s="29" t="s">
        <v>18215</v>
      </c>
      <c r="J993" s="29" t="s">
        <v>18216</v>
      </c>
      <c r="K993" s="29" t="s">
        <v>8</v>
      </c>
      <c r="L993" s="29" t="s">
        <v>20089</v>
      </c>
      <c r="M993" s="29" t="s">
        <v>8</v>
      </c>
      <c r="N993" s="29">
        <v>7</v>
      </c>
      <c r="O993" s="29">
        <v>10</v>
      </c>
      <c r="P993" s="29">
        <v>70</v>
      </c>
      <c r="Q993" s="29">
        <v>3</v>
      </c>
      <c r="R993" s="29">
        <v>9</v>
      </c>
      <c r="S993" s="29">
        <v>2</v>
      </c>
      <c r="T993" s="29" t="s">
        <v>19007</v>
      </c>
      <c r="U993" s="29">
        <v>7</v>
      </c>
      <c r="V993" s="29">
        <v>1</v>
      </c>
      <c r="W993" s="29">
        <v>7</v>
      </c>
      <c r="X993" s="29">
        <v>3</v>
      </c>
      <c r="Y993" s="29">
        <v>2</v>
      </c>
      <c r="Z993" s="29">
        <v>0</v>
      </c>
      <c r="AA993" s="29" t="s">
        <v>19527</v>
      </c>
      <c r="AB993" s="29">
        <v>1</v>
      </c>
      <c r="AC993" s="29">
        <v>6</v>
      </c>
      <c r="AD993" s="29">
        <v>1</v>
      </c>
      <c r="AE993" s="29">
        <v>6</v>
      </c>
      <c r="AF993" s="29">
        <v>3</v>
      </c>
      <c r="AG993" s="29">
        <v>0</v>
      </c>
      <c r="AH993" s="29">
        <v>0</v>
      </c>
      <c r="AI993" s="29" t="s">
        <v>19507</v>
      </c>
      <c r="AJ993" s="29" t="s">
        <v>8</v>
      </c>
      <c r="AK993" s="29">
        <v>0</v>
      </c>
      <c r="AL993" s="29" t="s">
        <v>2009</v>
      </c>
      <c r="AM993" s="29" t="s">
        <v>18217</v>
      </c>
      <c r="AN993" s="29" t="s">
        <v>18218</v>
      </c>
      <c r="AO993" s="29" t="s">
        <v>18219</v>
      </c>
      <c r="AP993" s="29" t="s">
        <v>18220</v>
      </c>
    </row>
    <row r="994" spans="1:42" s="29" customFormat="1" x14ac:dyDescent="0.25">
      <c r="A994" s="29" t="s">
        <v>18221</v>
      </c>
      <c r="B994" s="29">
        <v>310410928944346</v>
      </c>
      <c r="C994" s="29">
        <v>8.9014103279289401E+19</v>
      </c>
      <c r="D994" s="29">
        <v>353118081565833</v>
      </c>
      <c r="E994" s="29">
        <v>10</v>
      </c>
      <c r="F994" s="29">
        <v>1848</v>
      </c>
      <c r="G994" s="29">
        <v>1848</v>
      </c>
      <c r="H994" s="29" t="s">
        <v>18222</v>
      </c>
      <c r="I994" s="29" t="s">
        <v>18223</v>
      </c>
      <c r="J994" s="29" t="s">
        <v>18224</v>
      </c>
      <c r="K994" s="29" t="s">
        <v>8</v>
      </c>
      <c r="L994" s="29" t="s">
        <v>19847</v>
      </c>
      <c r="M994" s="29" t="s">
        <v>8</v>
      </c>
      <c r="N994" s="29">
        <v>7</v>
      </c>
      <c r="O994" s="29">
        <v>10</v>
      </c>
      <c r="P994" s="29">
        <v>70</v>
      </c>
      <c r="Q994" s="29">
        <v>3</v>
      </c>
      <c r="R994" s="29">
        <v>7</v>
      </c>
      <c r="S994" s="29">
        <v>0</v>
      </c>
      <c r="T994" s="29" t="s">
        <v>19547</v>
      </c>
      <c r="U994" s="29">
        <v>7</v>
      </c>
      <c r="V994" s="29">
        <v>1</v>
      </c>
      <c r="W994" s="29">
        <v>7</v>
      </c>
      <c r="X994" s="29">
        <v>3</v>
      </c>
      <c r="Y994" s="29">
        <v>0</v>
      </c>
      <c r="Z994" s="29">
        <v>0</v>
      </c>
      <c r="AA994" s="29" t="s">
        <v>19507</v>
      </c>
      <c r="AB994" s="29">
        <v>1</v>
      </c>
      <c r="AC994" s="29">
        <v>6</v>
      </c>
      <c r="AD994" s="29">
        <v>1</v>
      </c>
      <c r="AE994" s="29">
        <v>6</v>
      </c>
      <c r="AF994" s="29">
        <v>3</v>
      </c>
      <c r="AG994" s="29">
        <v>0</v>
      </c>
      <c r="AH994" s="29">
        <v>0</v>
      </c>
      <c r="AI994" s="29" t="s">
        <v>19507</v>
      </c>
      <c r="AJ994" s="29" t="s">
        <v>8</v>
      </c>
      <c r="AK994" s="29">
        <v>0</v>
      </c>
      <c r="AL994" s="29" t="s">
        <v>2000</v>
      </c>
      <c r="AM994" s="29" t="s">
        <v>18225</v>
      </c>
      <c r="AN994" s="29" t="s">
        <v>18226</v>
      </c>
      <c r="AO994" s="29" t="s">
        <v>18227</v>
      </c>
      <c r="AP994" s="29" t="s">
        <v>18228</v>
      </c>
    </row>
    <row r="995" spans="1:42" s="29" customFormat="1" x14ac:dyDescent="0.25">
      <c r="A995" s="29" t="s">
        <v>18229</v>
      </c>
      <c r="B995" s="29">
        <v>310410928944346</v>
      </c>
      <c r="C995" s="29">
        <v>8.9014103279289401E+19</v>
      </c>
      <c r="D995" s="29">
        <v>353118081565833</v>
      </c>
      <c r="E995" s="29">
        <v>3</v>
      </c>
      <c r="F995" s="29">
        <v>1075</v>
      </c>
      <c r="G995" s="29">
        <v>1075</v>
      </c>
      <c r="H995" s="29" t="s">
        <v>18230</v>
      </c>
      <c r="I995" s="29" t="s">
        <v>18231</v>
      </c>
      <c r="J995" s="29" t="s">
        <v>18232</v>
      </c>
      <c r="K995" s="29" t="s">
        <v>8</v>
      </c>
      <c r="L995" s="29" t="s">
        <v>8</v>
      </c>
      <c r="M995" s="29" t="s">
        <v>8</v>
      </c>
      <c r="N995" s="29">
        <v>7</v>
      </c>
      <c r="O995" s="29">
        <v>100</v>
      </c>
      <c r="P995" s="29">
        <v>700</v>
      </c>
      <c r="Q995" s="29">
        <v>3</v>
      </c>
      <c r="R995" s="29">
        <v>0</v>
      </c>
      <c r="S995" s="29">
        <v>0</v>
      </c>
      <c r="T995" s="29" t="s">
        <v>19507</v>
      </c>
      <c r="U995" s="29">
        <v>7</v>
      </c>
      <c r="V995" s="29">
        <v>10</v>
      </c>
      <c r="W995" s="29">
        <v>70</v>
      </c>
      <c r="X995" s="29">
        <v>3</v>
      </c>
      <c r="Y995" s="29">
        <v>0</v>
      </c>
      <c r="Z995" s="29">
        <v>0</v>
      </c>
      <c r="AA995" s="29" t="s">
        <v>19507</v>
      </c>
      <c r="AB995" s="29">
        <v>0</v>
      </c>
      <c r="AC995" s="29" t="s">
        <v>8</v>
      </c>
      <c r="AD995" s="29" t="s">
        <v>8</v>
      </c>
      <c r="AE995" s="29" t="s">
        <v>8</v>
      </c>
      <c r="AF995" s="29" t="s">
        <v>8</v>
      </c>
      <c r="AG995" s="29" t="s">
        <v>8</v>
      </c>
      <c r="AH995" s="29" t="s">
        <v>8</v>
      </c>
      <c r="AI995" s="29" t="s">
        <v>8</v>
      </c>
      <c r="AJ995" s="29" t="s">
        <v>8</v>
      </c>
      <c r="AK995" s="29">
        <v>0</v>
      </c>
      <c r="AL995" s="29" t="s">
        <v>3767</v>
      </c>
      <c r="AM995" s="29" t="s">
        <v>18233</v>
      </c>
      <c r="AN995" s="29" t="s">
        <v>18234</v>
      </c>
      <c r="AO995" s="29" t="s">
        <v>18235</v>
      </c>
      <c r="AP995" s="29" t="s">
        <v>18236</v>
      </c>
    </row>
    <row r="996" spans="1:42" s="29" customFormat="1" x14ac:dyDescent="0.25">
      <c r="A996" s="29" t="s">
        <v>20090</v>
      </c>
      <c r="B996" s="29">
        <v>310410928944346</v>
      </c>
      <c r="C996" s="29">
        <v>8.9014103279289401E+19</v>
      </c>
      <c r="D996" s="29">
        <v>353118081565833</v>
      </c>
      <c r="E996" s="29">
        <v>10</v>
      </c>
      <c r="F996" s="29">
        <v>1620</v>
      </c>
      <c r="G996" s="29">
        <v>1620</v>
      </c>
      <c r="H996" s="29" t="s">
        <v>20091</v>
      </c>
      <c r="I996" s="29" t="s">
        <v>20092</v>
      </c>
      <c r="J996" s="29" t="s">
        <v>20093</v>
      </c>
      <c r="K996" s="29" t="s">
        <v>8</v>
      </c>
      <c r="L996" s="29" t="s">
        <v>20094</v>
      </c>
      <c r="M996" s="29" t="s">
        <v>8</v>
      </c>
      <c r="N996" s="29">
        <v>7</v>
      </c>
      <c r="O996" s="29">
        <v>10</v>
      </c>
      <c r="P996" s="29">
        <v>70</v>
      </c>
      <c r="Q996" s="29">
        <v>3</v>
      </c>
      <c r="R996" s="29">
        <v>1</v>
      </c>
      <c r="S996" s="29">
        <v>0</v>
      </c>
      <c r="T996" s="29" t="s">
        <v>19161</v>
      </c>
      <c r="U996" s="29">
        <v>7</v>
      </c>
      <c r="V996" s="29">
        <v>1</v>
      </c>
      <c r="W996" s="29">
        <v>7</v>
      </c>
      <c r="X996" s="29">
        <v>3</v>
      </c>
      <c r="Y996" s="29">
        <v>0</v>
      </c>
      <c r="Z996" s="29">
        <v>0</v>
      </c>
      <c r="AA996" s="29" t="s">
        <v>19507</v>
      </c>
      <c r="AB996" s="29">
        <v>1</v>
      </c>
      <c r="AC996" s="29">
        <v>6</v>
      </c>
      <c r="AD996" s="29">
        <v>1</v>
      </c>
      <c r="AE996" s="29">
        <v>6</v>
      </c>
      <c r="AF996" s="29">
        <v>3</v>
      </c>
      <c r="AG996" s="29">
        <v>0</v>
      </c>
      <c r="AH996" s="29">
        <v>0</v>
      </c>
      <c r="AI996" s="29" t="s">
        <v>19507</v>
      </c>
      <c r="AJ996" s="29" t="s">
        <v>8</v>
      </c>
      <c r="AK996" s="29">
        <v>0</v>
      </c>
      <c r="AL996" s="29" t="s">
        <v>2000</v>
      </c>
      <c r="AM996" s="29" t="s">
        <v>20095</v>
      </c>
      <c r="AN996" s="29" t="s">
        <v>20096</v>
      </c>
      <c r="AO996" s="29" t="s">
        <v>20097</v>
      </c>
      <c r="AP996" s="29" t="s">
        <v>20098</v>
      </c>
    </row>
    <row r="997" spans="1:42" s="29" customFormat="1" x14ac:dyDescent="0.25">
      <c r="A997" s="29" t="s">
        <v>20099</v>
      </c>
      <c r="B997" s="29">
        <v>310410928944346</v>
      </c>
      <c r="C997" s="29">
        <v>8.9014103279289401E+19</v>
      </c>
      <c r="D997" s="29">
        <v>353118081565833</v>
      </c>
      <c r="E997" s="29">
        <v>10</v>
      </c>
      <c r="F997" s="29">
        <v>1621</v>
      </c>
      <c r="G997" s="29">
        <v>1621</v>
      </c>
      <c r="H997" s="29" t="s">
        <v>20100</v>
      </c>
      <c r="I997" s="29" t="s">
        <v>20101</v>
      </c>
      <c r="J997" s="29" t="s">
        <v>20102</v>
      </c>
      <c r="K997" s="29" t="s">
        <v>8</v>
      </c>
      <c r="L997" s="29" t="s">
        <v>20103</v>
      </c>
      <c r="M997" s="29" t="s">
        <v>8</v>
      </c>
      <c r="N997" s="29">
        <v>7</v>
      </c>
      <c r="O997" s="29">
        <v>10</v>
      </c>
      <c r="P997" s="29">
        <v>70</v>
      </c>
      <c r="Q997" s="29">
        <v>3</v>
      </c>
      <c r="R997" s="29">
        <v>49</v>
      </c>
      <c r="S997" s="29">
        <v>20</v>
      </c>
      <c r="T997" s="29" t="s">
        <v>19759</v>
      </c>
      <c r="U997" s="29">
        <v>7</v>
      </c>
      <c r="V997" s="29">
        <v>1</v>
      </c>
      <c r="W997" s="29">
        <v>7</v>
      </c>
      <c r="X997" s="29">
        <v>3</v>
      </c>
      <c r="Y997" s="29">
        <v>25</v>
      </c>
      <c r="Z997" s="29">
        <v>2</v>
      </c>
      <c r="AA997" s="29" t="s">
        <v>19860</v>
      </c>
      <c r="AB997" s="29">
        <v>1</v>
      </c>
      <c r="AC997" s="29">
        <v>6</v>
      </c>
      <c r="AD997" s="29">
        <v>1</v>
      </c>
      <c r="AE997" s="29">
        <v>6</v>
      </c>
      <c r="AF997" s="29">
        <v>3</v>
      </c>
      <c r="AG997" s="29">
        <v>0</v>
      </c>
      <c r="AH997" s="29">
        <v>0</v>
      </c>
      <c r="AI997" s="29" t="s">
        <v>19507</v>
      </c>
      <c r="AJ997" s="29" t="s">
        <v>8</v>
      </c>
      <c r="AK997" s="29">
        <v>0</v>
      </c>
      <c r="AL997" s="29" t="s">
        <v>2000</v>
      </c>
      <c r="AM997" s="29" t="s">
        <v>20104</v>
      </c>
      <c r="AN997" s="29" t="s">
        <v>20105</v>
      </c>
      <c r="AO997" s="29" t="s">
        <v>20106</v>
      </c>
      <c r="AP997" s="29" t="s">
        <v>20107</v>
      </c>
    </row>
    <row r="998" spans="1:42" s="29" customFormat="1" x14ac:dyDescent="0.25">
      <c r="A998" s="29" t="s">
        <v>20108</v>
      </c>
      <c r="B998" s="29">
        <v>310410928944346</v>
      </c>
      <c r="C998" s="29">
        <v>8.9014103279289401E+19</v>
      </c>
      <c r="D998" s="29">
        <v>353118081565833</v>
      </c>
      <c r="E998" s="29">
        <v>10</v>
      </c>
      <c r="F998" s="29">
        <v>1684</v>
      </c>
      <c r="G998" s="29">
        <v>1684</v>
      </c>
      <c r="H998" s="29" t="s">
        <v>20109</v>
      </c>
      <c r="I998" s="29" t="s">
        <v>20110</v>
      </c>
      <c r="J998" s="29" t="s">
        <v>20111</v>
      </c>
      <c r="K998" s="29" t="s">
        <v>8</v>
      </c>
      <c r="L998" s="29" t="s">
        <v>20112</v>
      </c>
      <c r="M998" s="29" t="s">
        <v>8</v>
      </c>
      <c r="N998" s="29">
        <v>7</v>
      </c>
      <c r="O998" s="29">
        <v>10</v>
      </c>
      <c r="P998" s="29">
        <v>70</v>
      </c>
      <c r="Q998" s="29">
        <v>3</v>
      </c>
      <c r="R998" s="29">
        <v>48</v>
      </c>
      <c r="S998" s="29">
        <v>17</v>
      </c>
      <c r="T998" s="29" t="s">
        <v>20113</v>
      </c>
      <c r="U998" s="29">
        <v>7</v>
      </c>
      <c r="V998" s="29">
        <v>1</v>
      </c>
      <c r="W998" s="29">
        <v>7</v>
      </c>
      <c r="X998" s="29">
        <v>3</v>
      </c>
      <c r="Y998" s="29">
        <v>18</v>
      </c>
      <c r="Z998" s="29">
        <v>1</v>
      </c>
      <c r="AA998" s="29" t="s">
        <v>19794</v>
      </c>
      <c r="AB998" s="29">
        <v>1</v>
      </c>
      <c r="AC998" s="29">
        <v>6</v>
      </c>
      <c r="AD998" s="29">
        <v>1</v>
      </c>
      <c r="AE998" s="29">
        <v>6</v>
      </c>
      <c r="AF998" s="29">
        <v>3</v>
      </c>
      <c r="AG998" s="29">
        <v>4</v>
      </c>
      <c r="AH998" s="29">
        <v>0</v>
      </c>
      <c r="AI998" s="29" t="s">
        <v>19520</v>
      </c>
      <c r="AJ998" s="29" t="s">
        <v>8</v>
      </c>
      <c r="AK998" s="29">
        <v>0</v>
      </c>
      <c r="AL998" s="29" t="s">
        <v>3222</v>
      </c>
      <c r="AM998" s="29" t="s">
        <v>20114</v>
      </c>
      <c r="AN998" s="29" t="s">
        <v>20115</v>
      </c>
      <c r="AO998" s="29" t="s">
        <v>20116</v>
      </c>
      <c r="AP998" s="29" t="s">
        <v>20117</v>
      </c>
    </row>
    <row r="999" spans="1:42" s="29" customFormat="1" x14ac:dyDescent="0.25">
      <c r="A999" s="29" t="s">
        <v>20118</v>
      </c>
      <c r="B999" s="29">
        <v>310410928944346</v>
      </c>
      <c r="C999" s="29">
        <v>8.9014103279289401E+19</v>
      </c>
      <c r="D999" s="29">
        <v>353118081565833</v>
      </c>
      <c r="E999" s="29">
        <v>10</v>
      </c>
      <c r="F999" s="29">
        <v>1685</v>
      </c>
      <c r="G999" s="29">
        <v>1685</v>
      </c>
      <c r="H999" s="29" t="s">
        <v>20119</v>
      </c>
      <c r="I999" s="29" t="s">
        <v>20120</v>
      </c>
      <c r="J999" s="29" t="s">
        <v>20121</v>
      </c>
      <c r="K999" s="29" t="s">
        <v>8</v>
      </c>
      <c r="L999" s="29" t="s">
        <v>20122</v>
      </c>
      <c r="M999" s="29" t="s">
        <v>8</v>
      </c>
      <c r="N999" s="29">
        <v>7</v>
      </c>
      <c r="O999" s="29">
        <v>10</v>
      </c>
      <c r="P999" s="29">
        <v>70</v>
      </c>
      <c r="Q999" s="29">
        <v>3</v>
      </c>
      <c r="R999" s="29">
        <v>2</v>
      </c>
      <c r="S999" s="29">
        <v>1</v>
      </c>
      <c r="T999" s="29" t="s">
        <v>19626</v>
      </c>
      <c r="U999" s="29">
        <v>7</v>
      </c>
      <c r="V999" s="29">
        <v>1</v>
      </c>
      <c r="W999" s="29">
        <v>7</v>
      </c>
      <c r="X999" s="29">
        <v>3</v>
      </c>
      <c r="Y999" s="29">
        <v>1</v>
      </c>
      <c r="Z999" s="29">
        <v>0</v>
      </c>
      <c r="AA999" s="29" t="s">
        <v>19161</v>
      </c>
      <c r="AB999" s="29">
        <v>1</v>
      </c>
      <c r="AC999" s="29">
        <v>6</v>
      </c>
      <c r="AD999" s="29">
        <v>1</v>
      </c>
      <c r="AE999" s="29">
        <v>6</v>
      </c>
      <c r="AF999" s="29">
        <v>3</v>
      </c>
      <c r="AG999" s="29">
        <v>0</v>
      </c>
      <c r="AH999" s="29">
        <v>0</v>
      </c>
      <c r="AI999" s="29" t="s">
        <v>19507</v>
      </c>
      <c r="AJ999" s="29" t="s">
        <v>8</v>
      </c>
      <c r="AK999" s="29">
        <v>0</v>
      </c>
      <c r="AL999" s="29" t="s">
        <v>2000</v>
      </c>
      <c r="AM999" s="29" t="s">
        <v>20123</v>
      </c>
      <c r="AN999" s="29" t="s">
        <v>20124</v>
      </c>
      <c r="AO999" s="29" t="s">
        <v>20125</v>
      </c>
      <c r="AP999" s="29" t="s">
        <v>20126</v>
      </c>
    </row>
    <row r="1000" spans="1:42" s="29" customFormat="1" x14ac:dyDescent="0.25">
      <c r="A1000" s="29" t="s">
        <v>20127</v>
      </c>
      <c r="B1000" s="29">
        <v>310410928944346</v>
      </c>
      <c r="C1000" s="29">
        <v>8.9014103279289401E+19</v>
      </c>
      <c r="D1000" s="29">
        <v>353118081565833</v>
      </c>
      <c r="E1000" s="29">
        <v>10</v>
      </c>
      <c r="F1000" s="29">
        <v>1686</v>
      </c>
      <c r="G1000" s="29">
        <v>1686</v>
      </c>
      <c r="H1000" s="29" t="s">
        <v>20128</v>
      </c>
      <c r="I1000" s="29" t="s">
        <v>20129</v>
      </c>
      <c r="J1000" s="29" t="s">
        <v>20130</v>
      </c>
      <c r="K1000" s="29" t="s">
        <v>8</v>
      </c>
      <c r="L1000" s="29" t="s">
        <v>20131</v>
      </c>
      <c r="M1000" s="29" t="s">
        <v>8</v>
      </c>
      <c r="N1000" s="29">
        <v>7</v>
      </c>
      <c r="O1000" s="29">
        <v>10</v>
      </c>
      <c r="P1000" s="29">
        <v>70</v>
      </c>
      <c r="Q1000" s="29">
        <v>3</v>
      </c>
      <c r="R1000" s="29">
        <v>10</v>
      </c>
      <c r="S1000" s="29">
        <v>1</v>
      </c>
      <c r="T1000" s="29" t="s">
        <v>19521</v>
      </c>
      <c r="U1000" s="29">
        <v>7</v>
      </c>
      <c r="V1000" s="29">
        <v>1</v>
      </c>
      <c r="W1000" s="29">
        <v>7</v>
      </c>
      <c r="X1000" s="29">
        <v>3</v>
      </c>
      <c r="Y1000" s="29">
        <v>0</v>
      </c>
      <c r="Z1000" s="29">
        <v>0</v>
      </c>
      <c r="AA1000" s="29" t="s">
        <v>19507</v>
      </c>
      <c r="AB1000" s="29">
        <v>1</v>
      </c>
      <c r="AC1000" s="29">
        <v>6</v>
      </c>
      <c r="AD1000" s="29">
        <v>1</v>
      </c>
      <c r="AE1000" s="29">
        <v>6</v>
      </c>
      <c r="AF1000" s="29">
        <v>3</v>
      </c>
      <c r="AG1000" s="29">
        <v>0</v>
      </c>
      <c r="AH1000" s="29">
        <v>0</v>
      </c>
      <c r="AI1000" s="29" t="s">
        <v>19507</v>
      </c>
      <c r="AJ1000" s="29" t="s">
        <v>8</v>
      </c>
      <c r="AK1000" s="29">
        <v>0</v>
      </c>
      <c r="AL1000" s="29" t="s">
        <v>2000</v>
      </c>
      <c r="AM1000" s="29" t="s">
        <v>20132</v>
      </c>
      <c r="AN1000" s="29" t="s">
        <v>20133</v>
      </c>
      <c r="AO1000" s="29" t="s">
        <v>20134</v>
      </c>
      <c r="AP1000" s="29" t="s">
        <v>20135</v>
      </c>
    </row>
    <row r="1001" spans="1:42" s="29" customFormat="1" x14ac:dyDescent="0.25">
      <c r="A1001" s="29" t="s">
        <v>20136</v>
      </c>
      <c r="B1001" s="29">
        <v>310410928944346</v>
      </c>
      <c r="C1001" s="29">
        <v>8.9014103279289401E+19</v>
      </c>
      <c r="D1001" s="29">
        <v>353118081565833</v>
      </c>
      <c r="E1001" s="29">
        <v>10</v>
      </c>
      <c r="F1001" s="29">
        <v>1687</v>
      </c>
      <c r="G1001" s="29">
        <v>1687</v>
      </c>
      <c r="H1001" s="29" t="s">
        <v>20137</v>
      </c>
      <c r="I1001" s="29" t="s">
        <v>20138</v>
      </c>
      <c r="J1001" s="29" t="s">
        <v>20139</v>
      </c>
      <c r="K1001" s="29" t="s">
        <v>8</v>
      </c>
      <c r="L1001" s="29" t="s">
        <v>20140</v>
      </c>
      <c r="M1001" s="29" t="s">
        <v>8</v>
      </c>
      <c r="N1001" s="29">
        <v>7</v>
      </c>
      <c r="O1001" s="29">
        <v>10</v>
      </c>
      <c r="P1001" s="29">
        <v>70</v>
      </c>
      <c r="Q1001" s="29">
        <v>3</v>
      </c>
      <c r="R1001" s="29">
        <v>15</v>
      </c>
      <c r="S1001" s="29">
        <v>0</v>
      </c>
      <c r="T1001" s="29" t="s">
        <v>19543</v>
      </c>
      <c r="U1001" s="29">
        <v>7</v>
      </c>
      <c r="V1001" s="29">
        <v>1</v>
      </c>
      <c r="W1001" s="29">
        <v>7</v>
      </c>
      <c r="X1001" s="29">
        <v>3</v>
      </c>
      <c r="Y1001" s="29">
        <v>0</v>
      </c>
      <c r="Z1001" s="29">
        <v>0</v>
      </c>
      <c r="AA1001" s="29" t="s">
        <v>19507</v>
      </c>
      <c r="AB1001" s="29">
        <v>1</v>
      </c>
      <c r="AC1001" s="29">
        <v>6</v>
      </c>
      <c r="AD1001" s="29">
        <v>1</v>
      </c>
      <c r="AE1001" s="29">
        <v>6</v>
      </c>
      <c r="AF1001" s="29">
        <v>3</v>
      </c>
      <c r="AG1001" s="29">
        <v>0</v>
      </c>
      <c r="AH1001" s="29">
        <v>0</v>
      </c>
      <c r="AI1001" s="29" t="s">
        <v>19507</v>
      </c>
      <c r="AJ1001" s="29" t="s">
        <v>8</v>
      </c>
      <c r="AK1001" s="29">
        <v>0</v>
      </c>
      <c r="AL1001" s="29" t="s">
        <v>2000</v>
      </c>
      <c r="AM1001" s="29" t="s">
        <v>20141</v>
      </c>
      <c r="AN1001" s="29" t="s">
        <v>20142</v>
      </c>
      <c r="AO1001" s="29" t="s">
        <v>20143</v>
      </c>
      <c r="AP1001" s="29" t="s">
        <v>20144</v>
      </c>
    </row>
    <row r="1002" spans="1:42" s="29" customFormat="1" x14ac:dyDescent="0.25">
      <c r="A1002" s="29" t="s">
        <v>20145</v>
      </c>
      <c r="B1002" s="29">
        <v>310410928944346</v>
      </c>
      <c r="C1002" s="29">
        <v>8.9014103279289401E+19</v>
      </c>
      <c r="D1002" s="29">
        <v>353118081565833</v>
      </c>
      <c r="E1002" s="29">
        <v>10</v>
      </c>
      <c r="F1002" s="29">
        <v>1977</v>
      </c>
      <c r="G1002" s="29">
        <v>1977</v>
      </c>
      <c r="H1002" s="29" t="s">
        <v>20146</v>
      </c>
      <c r="I1002" s="29" t="s">
        <v>20147</v>
      </c>
      <c r="J1002" s="29" t="s">
        <v>20148</v>
      </c>
      <c r="K1002" s="29" t="s">
        <v>8</v>
      </c>
      <c r="L1002" s="29" t="s">
        <v>20149</v>
      </c>
      <c r="M1002" s="29" t="s">
        <v>8</v>
      </c>
      <c r="N1002" s="29">
        <v>7</v>
      </c>
      <c r="O1002" s="29">
        <v>10</v>
      </c>
      <c r="P1002" s="29">
        <v>70</v>
      </c>
      <c r="Q1002" s="29">
        <v>1</v>
      </c>
      <c r="R1002" s="29" t="s">
        <v>8</v>
      </c>
      <c r="S1002" s="29" t="s">
        <v>8</v>
      </c>
      <c r="T1002" s="29" t="s">
        <v>8</v>
      </c>
      <c r="U1002" s="29">
        <v>7</v>
      </c>
      <c r="V1002" s="29">
        <v>1</v>
      </c>
      <c r="W1002" s="29">
        <v>7</v>
      </c>
      <c r="X1002" s="29">
        <v>3</v>
      </c>
      <c r="Y1002" s="29">
        <v>49</v>
      </c>
      <c r="Z1002" s="29">
        <v>32</v>
      </c>
      <c r="AA1002" s="29" t="s">
        <v>19564</v>
      </c>
      <c r="AB1002" s="29">
        <v>1</v>
      </c>
      <c r="AC1002" s="29">
        <v>6</v>
      </c>
      <c r="AD1002" s="29">
        <v>1</v>
      </c>
      <c r="AE1002" s="29">
        <v>6</v>
      </c>
      <c r="AF1002" s="29">
        <v>3</v>
      </c>
      <c r="AG1002" s="29">
        <v>39</v>
      </c>
      <c r="AH1002" s="29">
        <v>9</v>
      </c>
      <c r="AI1002" s="29" t="s">
        <v>19734</v>
      </c>
      <c r="AJ1002" s="29" t="s">
        <v>8</v>
      </c>
      <c r="AK1002" s="29">
        <v>0</v>
      </c>
      <c r="AL1002" s="29" t="s">
        <v>2000</v>
      </c>
      <c r="AM1002" s="29" t="s">
        <v>20150</v>
      </c>
      <c r="AN1002" s="29" t="s">
        <v>20151</v>
      </c>
      <c r="AO1002" s="29" t="s">
        <v>20152</v>
      </c>
      <c r="AP1002" s="29" t="s">
        <v>20153</v>
      </c>
    </row>
    <row r="1003" spans="1:42" s="29" customFormat="1" x14ac:dyDescent="0.25">
      <c r="A1003" s="29" t="s">
        <v>20154</v>
      </c>
      <c r="B1003" s="29">
        <v>310410928944346</v>
      </c>
      <c r="C1003" s="29">
        <v>8.9014103279289401E+19</v>
      </c>
      <c r="D1003" s="29">
        <v>353118081565833</v>
      </c>
      <c r="E1003" s="29">
        <v>10</v>
      </c>
      <c r="F1003" s="29">
        <v>1978</v>
      </c>
      <c r="G1003" s="29">
        <v>1978</v>
      </c>
      <c r="H1003" s="29" t="s">
        <v>20155</v>
      </c>
      <c r="I1003" s="29" t="s">
        <v>20156</v>
      </c>
      <c r="J1003" s="29" t="s">
        <v>20157</v>
      </c>
      <c r="K1003" s="29" t="s">
        <v>8</v>
      </c>
      <c r="L1003" s="29" t="s">
        <v>20158</v>
      </c>
      <c r="M1003" s="29" t="s">
        <v>8</v>
      </c>
      <c r="N1003" s="29">
        <v>7</v>
      </c>
      <c r="O1003" s="29">
        <v>10</v>
      </c>
      <c r="P1003" s="29">
        <v>70</v>
      </c>
      <c r="Q1003" s="29">
        <v>3</v>
      </c>
      <c r="R1003" s="29">
        <v>5</v>
      </c>
      <c r="S1003" s="29">
        <v>0</v>
      </c>
      <c r="T1003" s="29" t="s">
        <v>19511</v>
      </c>
      <c r="U1003" s="29">
        <v>7</v>
      </c>
      <c r="V1003" s="29">
        <v>1</v>
      </c>
      <c r="W1003" s="29">
        <v>7</v>
      </c>
      <c r="X1003" s="29">
        <v>3</v>
      </c>
      <c r="Y1003" s="29">
        <v>0</v>
      </c>
      <c r="Z1003" s="29">
        <v>0</v>
      </c>
      <c r="AA1003" s="29" t="s">
        <v>19507</v>
      </c>
      <c r="AB1003" s="29">
        <v>1</v>
      </c>
      <c r="AC1003" s="29">
        <v>6</v>
      </c>
      <c r="AD1003" s="29">
        <v>1</v>
      </c>
      <c r="AE1003" s="29">
        <v>6</v>
      </c>
      <c r="AF1003" s="29">
        <v>3</v>
      </c>
      <c r="AG1003" s="29">
        <v>0</v>
      </c>
      <c r="AH1003" s="29">
        <v>0</v>
      </c>
      <c r="AI1003" s="29" t="s">
        <v>19507</v>
      </c>
      <c r="AJ1003" s="29" t="s">
        <v>8</v>
      </c>
      <c r="AK1003" s="29">
        <v>0</v>
      </c>
      <c r="AL1003" s="29" t="s">
        <v>2009</v>
      </c>
      <c r="AM1003" s="29" t="s">
        <v>20159</v>
      </c>
      <c r="AN1003" s="29" t="s">
        <v>20160</v>
      </c>
      <c r="AO1003" s="29" t="s">
        <v>20161</v>
      </c>
      <c r="AP1003" s="29" t="s">
        <v>20162</v>
      </c>
    </row>
    <row r="1004" spans="1:42" s="29" customFormat="1" x14ac:dyDescent="0.25">
      <c r="A1004" s="29" t="s">
        <v>20163</v>
      </c>
      <c r="B1004" s="29">
        <v>310410928944346</v>
      </c>
      <c r="C1004" s="29">
        <v>8.9014103279289401E+19</v>
      </c>
      <c r="D1004" s="29">
        <v>353118081565833</v>
      </c>
      <c r="E1004" s="29">
        <v>10</v>
      </c>
      <c r="F1004" s="29">
        <v>1718</v>
      </c>
      <c r="G1004" s="29">
        <v>1718</v>
      </c>
      <c r="H1004" s="29" t="s">
        <v>20164</v>
      </c>
      <c r="I1004" s="29" t="s">
        <v>20165</v>
      </c>
      <c r="J1004" s="29" t="s">
        <v>20166</v>
      </c>
      <c r="K1004" s="29" t="s">
        <v>8</v>
      </c>
      <c r="L1004" s="29" t="s">
        <v>20167</v>
      </c>
      <c r="M1004" s="29" t="s">
        <v>8</v>
      </c>
      <c r="N1004" s="29">
        <v>7</v>
      </c>
      <c r="O1004" s="29">
        <v>10</v>
      </c>
      <c r="P1004" s="29">
        <v>70</v>
      </c>
      <c r="Q1004" s="29">
        <v>1</v>
      </c>
      <c r="R1004" s="29" t="s">
        <v>8</v>
      </c>
      <c r="S1004" s="29" t="s">
        <v>8</v>
      </c>
      <c r="T1004" s="29" t="s">
        <v>8</v>
      </c>
      <c r="U1004" s="29">
        <v>7</v>
      </c>
      <c r="V1004" s="29">
        <v>1</v>
      </c>
      <c r="W1004" s="29">
        <v>7</v>
      </c>
      <c r="X1004" s="29">
        <v>3</v>
      </c>
      <c r="Y1004" s="29">
        <v>49</v>
      </c>
      <c r="Z1004" s="29">
        <v>24</v>
      </c>
      <c r="AA1004" s="29" t="s">
        <v>19528</v>
      </c>
      <c r="AB1004" s="29">
        <v>1</v>
      </c>
      <c r="AC1004" s="29">
        <v>6</v>
      </c>
      <c r="AD1004" s="29">
        <v>1</v>
      </c>
      <c r="AE1004" s="29">
        <v>6</v>
      </c>
      <c r="AF1004" s="29">
        <v>3</v>
      </c>
      <c r="AG1004" s="29">
        <v>28</v>
      </c>
      <c r="AH1004" s="29">
        <v>3</v>
      </c>
      <c r="AI1004" s="29" t="s">
        <v>19893</v>
      </c>
      <c r="AJ1004" s="29" t="s">
        <v>8</v>
      </c>
      <c r="AK1004" s="29">
        <v>0</v>
      </c>
      <c r="AL1004" s="29" t="s">
        <v>2000</v>
      </c>
      <c r="AM1004" s="29" t="s">
        <v>20168</v>
      </c>
      <c r="AN1004" s="29" t="s">
        <v>20169</v>
      </c>
      <c r="AO1004" s="29" t="s">
        <v>20170</v>
      </c>
      <c r="AP1004" s="29" t="s">
        <v>20171</v>
      </c>
    </row>
    <row r="1005" spans="1:42" s="29" customFormat="1" x14ac:dyDescent="0.25">
      <c r="A1005" s="29" t="s">
        <v>20172</v>
      </c>
      <c r="B1005" s="29">
        <v>310410928944346</v>
      </c>
      <c r="C1005" s="29">
        <v>8.9014103279289401E+19</v>
      </c>
      <c r="D1005" s="29">
        <v>353118081565833</v>
      </c>
      <c r="E1005" s="29">
        <v>10</v>
      </c>
      <c r="F1005" s="29">
        <v>1717</v>
      </c>
      <c r="G1005" s="29">
        <v>1717</v>
      </c>
      <c r="H1005" s="29" t="s">
        <v>20173</v>
      </c>
      <c r="I1005" s="29" t="s">
        <v>20174</v>
      </c>
      <c r="J1005" s="29" t="s">
        <v>20175</v>
      </c>
      <c r="K1005" s="29" t="s">
        <v>8</v>
      </c>
      <c r="L1005" s="29" t="s">
        <v>20176</v>
      </c>
      <c r="M1005" s="29" t="s">
        <v>8</v>
      </c>
      <c r="N1005" s="29">
        <v>7</v>
      </c>
      <c r="O1005" s="29">
        <v>10</v>
      </c>
      <c r="P1005" s="29">
        <v>70</v>
      </c>
      <c r="Q1005" s="29">
        <v>3</v>
      </c>
      <c r="R1005" s="29">
        <v>49</v>
      </c>
      <c r="S1005" s="29">
        <v>45</v>
      </c>
      <c r="T1005" s="29" t="s">
        <v>19843</v>
      </c>
      <c r="U1005" s="29">
        <v>7</v>
      </c>
      <c r="V1005" s="29">
        <v>1</v>
      </c>
      <c r="W1005" s="29">
        <v>7</v>
      </c>
      <c r="X1005" s="29">
        <v>3</v>
      </c>
      <c r="Y1005" s="29">
        <v>46</v>
      </c>
      <c r="Z1005" s="29">
        <v>33</v>
      </c>
      <c r="AA1005" s="29" t="s">
        <v>20177</v>
      </c>
      <c r="AB1005" s="29">
        <v>1</v>
      </c>
      <c r="AC1005" s="29">
        <v>6</v>
      </c>
      <c r="AD1005" s="29">
        <v>1</v>
      </c>
      <c r="AE1005" s="29">
        <v>6</v>
      </c>
      <c r="AF1005" s="29">
        <v>3</v>
      </c>
      <c r="AG1005" s="29">
        <v>8</v>
      </c>
      <c r="AH1005" s="29">
        <v>0</v>
      </c>
      <c r="AI1005" s="29" t="s">
        <v>19570</v>
      </c>
      <c r="AJ1005" s="29" t="s">
        <v>8</v>
      </c>
      <c r="AK1005" s="29">
        <v>0</v>
      </c>
      <c r="AL1005" s="29" t="s">
        <v>2000</v>
      </c>
      <c r="AM1005" s="29" t="s">
        <v>20178</v>
      </c>
      <c r="AN1005" s="29" t="s">
        <v>20179</v>
      </c>
      <c r="AO1005" s="29" t="s">
        <v>20180</v>
      </c>
      <c r="AP1005" s="29" t="s">
        <v>20181</v>
      </c>
    </row>
    <row r="1006" spans="1:42" s="29" customFormat="1" x14ac:dyDescent="0.25">
      <c r="A1006" s="29" t="s">
        <v>20182</v>
      </c>
      <c r="B1006" s="29">
        <v>310410928944346</v>
      </c>
      <c r="C1006" s="29">
        <v>8.9014103279289401E+19</v>
      </c>
      <c r="D1006" s="29">
        <v>353118081565833</v>
      </c>
      <c r="E1006" s="29">
        <v>10</v>
      </c>
      <c r="F1006" s="29">
        <v>1714</v>
      </c>
      <c r="G1006" s="29">
        <v>1714</v>
      </c>
      <c r="H1006" s="29" t="s">
        <v>20183</v>
      </c>
      <c r="I1006" s="29" t="s">
        <v>20184</v>
      </c>
      <c r="J1006" s="29" t="s">
        <v>20185</v>
      </c>
      <c r="K1006" s="29" t="s">
        <v>8</v>
      </c>
      <c r="L1006" s="29" t="s">
        <v>20186</v>
      </c>
      <c r="M1006" s="29" t="s">
        <v>8</v>
      </c>
      <c r="N1006" s="29">
        <v>7</v>
      </c>
      <c r="O1006" s="29">
        <v>10</v>
      </c>
      <c r="P1006" s="29">
        <v>70</v>
      </c>
      <c r="Q1006" s="29">
        <v>3</v>
      </c>
      <c r="R1006" s="29">
        <v>49</v>
      </c>
      <c r="S1006" s="29">
        <v>15</v>
      </c>
      <c r="T1006" s="29" t="s">
        <v>20024</v>
      </c>
      <c r="U1006" s="29">
        <v>7</v>
      </c>
      <c r="V1006" s="29">
        <v>1</v>
      </c>
      <c r="W1006" s="29">
        <v>7</v>
      </c>
      <c r="X1006" s="29">
        <v>3</v>
      </c>
      <c r="Y1006" s="29">
        <v>14</v>
      </c>
      <c r="Z1006" s="29">
        <v>0</v>
      </c>
      <c r="AA1006" s="29" t="s">
        <v>19658</v>
      </c>
      <c r="AB1006" s="29">
        <v>1</v>
      </c>
      <c r="AC1006" s="29">
        <v>6</v>
      </c>
      <c r="AD1006" s="29">
        <v>1</v>
      </c>
      <c r="AE1006" s="29">
        <v>6</v>
      </c>
      <c r="AF1006" s="29">
        <v>3</v>
      </c>
      <c r="AG1006" s="29">
        <v>0</v>
      </c>
      <c r="AH1006" s="29">
        <v>0</v>
      </c>
      <c r="AI1006" s="29" t="s">
        <v>19507</v>
      </c>
      <c r="AJ1006" s="29" t="s">
        <v>8</v>
      </c>
      <c r="AK1006" s="29">
        <v>0</v>
      </c>
      <c r="AL1006" s="29" t="s">
        <v>2000</v>
      </c>
      <c r="AM1006" s="29" t="s">
        <v>20187</v>
      </c>
      <c r="AN1006" s="29" t="s">
        <v>20188</v>
      </c>
      <c r="AO1006" s="29" t="s">
        <v>20189</v>
      </c>
      <c r="AP1006" s="29" t="s">
        <v>20190</v>
      </c>
    </row>
    <row r="1007" spans="1:42" s="29" customFormat="1" x14ac:dyDescent="0.25">
      <c r="A1007" s="29" t="s">
        <v>20191</v>
      </c>
      <c r="B1007" s="29">
        <v>310410928944346</v>
      </c>
      <c r="C1007" s="29">
        <v>8.9014103279289401E+19</v>
      </c>
      <c r="D1007" s="29">
        <v>353118081565833</v>
      </c>
      <c r="E1007" s="29">
        <v>10</v>
      </c>
      <c r="F1007" s="29">
        <v>1715</v>
      </c>
      <c r="G1007" s="29">
        <v>1715</v>
      </c>
      <c r="H1007" s="29" t="s">
        <v>20192</v>
      </c>
      <c r="I1007" s="29" t="s">
        <v>20193</v>
      </c>
      <c r="J1007" s="29" t="s">
        <v>20194</v>
      </c>
      <c r="K1007" s="29" t="s">
        <v>8</v>
      </c>
      <c r="L1007" s="29" t="s">
        <v>20195</v>
      </c>
      <c r="M1007" s="29" t="s">
        <v>8</v>
      </c>
      <c r="N1007" s="29">
        <v>7</v>
      </c>
      <c r="O1007" s="29">
        <v>10</v>
      </c>
      <c r="P1007" s="29">
        <v>70</v>
      </c>
      <c r="Q1007" s="29">
        <v>3</v>
      </c>
      <c r="R1007" s="29">
        <v>32</v>
      </c>
      <c r="S1007" s="29">
        <v>2</v>
      </c>
      <c r="T1007" s="29" t="s">
        <v>19783</v>
      </c>
      <c r="U1007" s="29">
        <v>7</v>
      </c>
      <c r="V1007" s="29">
        <v>1</v>
      </c>
      <c r="W1007" s="29">
        <v>7</v>
      </c>
      <c r="X1007" s="29">
        <v>3</v>
      </c>
      <c r="Y1007" s="29">
        <v>3</v>
      </c>
      <c r="Z1007" s="29">
        <v>0</v>
      </c>
      <c r="AA1007" s="29" t="s">
        <v>19529</v>
      </c>
      <c r="AB1007" s="29">
        <v>1</v>
      </c>
      <c r="AC1007" s="29">
        <v>6</v>
      </c>
      <c r="AD1007" s="29">
        <v>1</v>
      </c>
      <c r="AE1007" s="29">
        <v>6</v>
      </c>
      <c r="AF1007" s="29">
        <v>3</v>
      </c>
      <c r="AG1007" s="29">
        <v>0</v>
      </c>
      <c r="AH1007" s="29">
        <v>0</v>
      </c>
      <c r="AI1007" s="29" t="s">
        <v>19507</v>
      </c>
      <c r="AJ1007" s="29" t="s">
        <v>8</v>
      </c>
      <c r="AK1007" s="29">
        <v>0</v>
      </c>
      <c r="AL1007" s="29" t="s">
        <v>2009</v>
      </c>
      <c r="AM1007" s="29" t="s">
        <v>20196</v>
      </c>
      <c r="AN1007" s="29" t="s">
        <v>20197</v>
      </c>
      <c r="AO1007" s="29" t="s">
        <v>20198</v>
      </c>
      <c r="AP1007" s="29" t="s">
        <v>20199</v>
      </c>
    </row>
    <row r="1008" spans="1:42" s="29" customFormat="1" x14ac:dyDescent="0.25">
      <c r="A1008" s="29" t="s">
        <v>20200</v>
      </c>
      <c r="B1008" s="29">
        <v>310410928944346</v>
      </c>
      <c r="C1008" s="29">
        <v>8.9014103279289401E+19</v>
      </c>
      <c r="D1008" s="29">
        <v>353118081565833</v>
      </c>
      <c r="E1008" s="29">
        <v>10</v>
      </c>
      <c r="F1008" s="29">
        <v>1716</v>
      </c>
      <c r="G1008" s="29">
        <v>1716</v>
      </c>
      <c r="H1008" s="29" t="s">
        <v>20201</v>
      </c>
      <c r="I1008" s="29" t="s">
        <v>20202</v>
      </c>
      <c r="J1008" s="29" t="s">
        <v>20203</v>
      </c>
      <c r="K1008" s="29" t="s">
        <v>8</v>
      </c>
      <c r="L1008" s="29" t="s">
        <v>20204</v>
      </c>
      <c r="M1008" s="29" t="s">
        <v>8</v>
      </c>
      <c r="N1008" s="29">
        <v>7</v>
      </c>
      <c r="O1008" s="29">
        <v>10</v>
      </c>
      <c r="P1008" s="29">
        <v>70</v>
      </c>
      <c r="Q1008" s="29">
        <v>3</v>
      </c>
      <c r="R1008" s="29">
        <v>49</v>
      </c>
      <c r="S1008" s="29">
        <v>44</v>
      </c>
      <c r="T1008" s="29" t="s">
        <v>19538</v>
      </c>
      <c r="U1008" s="29">
        <v>7</v>
      </c>
      <c r="V1008" s="29">
        <v>1</v>
      </c>
      <c r="W1008" s="29">
        <v>7</v>
      </c>
      <c r="X1008" s="29">
        <v>3</v>
      </c>
      <c r="Y1008" s="29">
        <v>44</v>
      </c>
      <c r="Z1008" s="29">
        <v>8</v>
      </c>
      <c r="AA1008" s="29" t="s">
        <v>19777</v>
      </c>
      <c r="AB1008" s="29">
        <v>1</v>
      </c>
      <c r="AC1008" s="29">
        <v>6</v>
      </c>
      <c r="AD1008" s="29">
        <v>1</v>
      </c>
      <c r="AE1008" s="29">
        <v>6</v>
      </c>
      <c r="AF1008" s="29">
        <v>3</v>
      </c>
      <c r="AG1008" s="29">
        <v>10</v>
      </c>
      <c r="AH1008" s="29">
        <v>0</v>
      </c>
      <c r="AI1008" s="29" t="s">
        <v>19534</v>
      </c>
      <c r="AJ1008" s="29" t="s">
        <v>8</v>
      </c>
      <c r="AK1008" s="29">
        <v>0</v>
      </c>
      <c r="AL1008" s="29" t="s">
        <v>2000</v>
      </c>
      <c r="AM1008" s="29" t="s">
        <v>20205</v>
      </c>
      <c r="AN1008" s="29" t="s">
        <v>20206</v>
      </c>
      <c r="AO1008" s="29" t="s">
        <v>20207</v>
      </c>
      <c r="AP1008" s="29" t="s">
        <v>20208</v>
      </c>
    </row>
    <row r="1009" s="29" customFormat="1" ht="15" customHeight="1" x14ac:dyDescent="0.25"/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630"/>
  <sheetViews>
    <sheetView workbookViewId="0">
      <selection sqref="A1:XFD629"/>
    </sheetView>
  </sheetViews>
  <sheetFormatPr defaultColWidth="15.140625" defaultRowHeight="15" customHeight="1" x14ac:dyDescent="0.25"/>
  <cols>
    <col min="1" max="1" width="12" bestFit="1" customWidth="1"/>
    <col min="2" max="2" width="7.7109375" customWidth="1"/>
    <col min="3" max="3" width="11.140625" customWidth="1"/>
    <col min="4" max="4" width="43" customWidth="1"/>
    <col min="5" max="5" width="23" bestFit="1" customWidth="1"/>
    <col min="6" max="6" width="24.5703125" bestFit="1" customWidth="1"/>
    <col min="7" max="7" width="23" bestFit="1" customWidth="1"/>
    <col min="8" max="8" width="24.140625" bestFit="1" customWidth="1"/>
    <col min="9" max="12" width="7.7109375" customWidth="1"/>
    <col min="13" max="13" width="10" customWidth="1"/>
    <col min="14" max="14" width="17" customWidth="1"/>
    <col min="15" max="16" width="7.7109375" customWidth="1"/>
    <col min="17" max="17" width="10.28515625" customWidth="1"/>
    <col min="18" max="18" width="7.7109375" customWidth="1"/>
    <col min="19" max="19" width="14" customWidth="1"/>
    <col min="20" max="20" width="17.7109375" customWidth="1"/>
    <col min="21" max="22" width="7.7109375" customWidth="1"/>
    <col min="23" max="23" width="10" customWidth="1"/>
    <col min="24" max="24" width="7.7109375" customWidth="1"/>
    <col min="25" max="25" width="9.85546875" customWidth="1"/>
    <col min="26" max="26" width="16.7109375" customWidth="1"/>
    <col min="27" max="27" width="7.7109375" customWidth="1"/>
    <col min="28" max="28" width="10.28515625" customWidth="1"/>
    <col min="29" max="29" width="15.140625" customWidth="1"/>
    <col min="30" max="30" width="14.7109375" customWidth="1"/>
    <col min="31" max="31" width="19.42578125" customWidth="1"/>
    <col min="32" max="32" width="9.140625" customWidth="1"/>
    <col min="33" max="33" width="16.7109375" customWidth="1"/>
    <col min="34" max="34" width="7.7109375" customWidth="1"/>
    <col min="35" max="35" width="15.42578125" customWidth="1"/>
    <col min="36" max="39" width="7.7109375" customWidth="1"/>
    <col min="40" max="40" width="9.140625" customWidth="1"/>
    <col min="41" max="41" width="16.140625" customWidth="1"/>
    <col min="42" max="42" width="7.7109375" customWidth="1"/>
    <col min="43" max="43" width="18.140625" customWidth="1"/>
    <col min="44" max="44" width="36.7109375" customWidth="1"/>
    <col min="45" max="46" width="7.7109375" customWidth="1"/>
    <col min="47" max="47" width="9.7109375" customWidth="1"/>
    <col min="48" max="48" width="29.85546875" customWidth="1"/>
    <col min="49" max="50" width="7.7109375" customWidth="1"/>
    <col min="51" max="51" width="10.28515625" customWidth="1"/>
    <col min="52" max="52" width="5.28515625" customWidth="1"/>
    <col min="53" max="53" width="10.140625" customWidth="1"/>
    <col min="54" max="54" width="41.7109375" customWidth="1"/>
    <col min="55" max="67" width="7.7109375" customWidth="1"/>
    <col min="68" max="68" width="16.28515625" customWidth="1"/>
    <col min="69" max="76" width="7.7109375" customWidth="1"/>
    <col min="77" max="77" width="7.85546875" customWidth="1"/>
    <col min="78" max="78" width="11.140625" customWidth="1"/>
    <col min="79" max="79" width="15.7109375" customWidth="1"/>
    <col min="80" max="82" width="7.7109375" customWidth="1"/>
    <col min="83" max="83" width="35.28515625" customWidth="1"/>
    <col min="84" max="84" width="4.42578125" customWidth="1"/>
    <col min="85" max="85" width="31.7109375" customWidth="1"/>
    <col min="86" max="86" width="16.42578125" customWidth="1"/>
    <col min="87" max="87" width="7.7109375" customWidth="1"/>
    <col min="88" max="88" width="16.140625" customWidth="1"/>
    <col min="89" max="98" width="15.140625" customWidth="1"/>
  </cols>
  <sheetData>
    <row r="1" spans="1:128" s="29" customFormat="1" x14ac:dyDescent="0.25">
      <c r="A1" s="29" t="s">
        <v>0</v>
      </c>
      <c r="B1" s="29" t="s">
        <v>13332</v>
      </c>
      <c r="C1" s="29" t="s">
        <v>13333</v>
      </c>
      <c r="D1" s="29" t="s">
        <v>13334</v>
      </c>
      <c r="E1" s="29" t="s">
        <v>13335</v>
      </c>
      <c r="F1" s="29" t="s">
        <v>13336</v>
      </c>
      <c r="G1" s="29" t="s">
        <v>13337</v>
      </c>
      <c r="H1" s="29" t="s">
        <v>13338</v>
      </c>
      <c r="I1" s="29" t="s">
        <v>13339</v>
      </c>
      <c r="J1" s="29" t="s">
        <v>13340</v>
      </c>
      <c r="K1" s="29" t="s">
        <v>13341</v>
      </c>
      <c r="L1" s="29" t="s">
        <v>13342</v>
      </c>
      <c r="M1" s="29" t="s">
        <v>13343</v>
      </c>
      <c r="N1" s="29" t="s">
        <v>13344</v>
      </c>
      <c r="O1" s="29" t="s">
        <v>13345</v>
      </c>
      <c r="P1" s="29" t="s">
        <v>13346</v>
      </c>
      <c r="Q1" s="29" t="s">
        <v>13347</v>
      </c>
      <c r="R1" s="29" t="s">
        <v>13348</v>
      </c>
      <c r="S1" s="29" t="s">
        <v>13349</v>
      </c>
      <c r="T1" s="29" t="s">
        <v>13350</v>
      </c>
      <c r="U1" s="29" t="s">
        <v>13351</v>
      </c>
      <c r="V1" s="29" t="s">
        <v>13352</v>
      </c>
      <c r="W1" s="29" t="s">
        <v>13353</v>
      </c>
      <c r="X1" s="29" t="s">
        <v>13354</v>
      </c>
      <c r="Y1" s="29" t="s">
        <v>13355</v>
      </c>
      <c r="Z1" s="29" t="s">
        <v>13356</v>
      </c>
      <c r="AA1" s="29" t="s">
        <v>13357</v>
      </c>
      <c r="AB1" s="29" t="s">
        <v>13358</v>
      </c>
      <c r="AC1" s="29" t="s">
        <v>13359</v>
      </c>
      <c r="AD1" s="29" t="s">
        <v>13360</v>
      </c>
      <c r="AE1" s="29" t="s">
        <v>13361</v>
      </c>
      <c r="AF1" s="29" t="s">
        <v>13362</v>
      </c>
      <c r="AG1" s="29" t="s">
        <v>13363</v>
      </c>
      <c r="AH1" s="29" t="s">
        <v>13364</v>
      </c>
      <c r="AI1" s="29" t="s">
        <v>13365</v>
      </c>
      <c r="AJ1" s="29" t="s">
        <v>13366</v>
      </c>
      <c r="AK1" s="29" t="s">
        <v>13367</v>
      </c>
      <c r="AL1" s="29" t="s">
        <v>13368</v>
      </c>
      <c r="AM1" s="29" t="s">
        <v>13369</v>
      </c>
      <c r="AN1" s="29" t="s">
        <v>13370</v>
      </c>
      <c r="AO1" s="29" t="s">
        <v>13371</v>
      </c>
      <c r="AP1" s="29" t="s">
        <v>13372</v>
      </c>
      <c r="AQ1" s="29" t="s">
        <v>13373</v>
      </c>
      <c r="AR1" s="29" t="s">
        <v>13374</v>
      </c>
      <c r="AS1" s="29" t="s">
        <v>13375</v>
      </c>
      <c r="AT1" s="29" t="s">
        <v>13376</v>
      </c>
      <c r="AU1" s="29" t="s">
        <v>13377</v>
      </c>
      <c r="AV1" s="29" t="s">
        <v>13378</v>
      </c>
      <c r="AW1" s="29" t="s">
        <v>13379</v>
      </c>
      <c r="AX1" s="29" t="s">
        <v>13380</v>
      </c>
      <c r="AY1" s="29" t="s">
        <v>13381</v>
      </c>
      <c r="AZ1" s="29" t="s">
        <v>13382</v>
      </c>
      <c r="BA1" s="29" t="s">
        <v>13383</v>
      </c>
      <c r="BB1" s="29" t="s">
        <v>13384</v>
      </c>
      <c r="BC1" s="29" t="s">
        <v>13385</v>
      </c>
      <c r="BD1" s="29" t="s">
        <v>13386</v>
      </c>
      <c r="BE1" s="29" t="s">
        <v>13387</v>
      </c>
      <c r="BF1" s="29" t="s">
        <v>13388</v>
      </c>
      <c r="BG1" s="29" t="s">
        <v>13389</v>
      </c>
      <c r="BH1" s="29" t="s">
        <v>13390</v>
      </c>
      <c r="BI1" s="29" t="s">
        <v>13391</v>
      </c>
      <c r="BJ1" s="29" t="s">
        <v>13392</v>
      </c>
      <c r="BK1" s="29" t="s">
        <v>13393</v>
      </c>
      <c r="BL1" s="29" t="s">
        <v>13394</v>
      </c>
      <c r="BM1" s="29" t="s">
        <v>13395</v>
      </c>
      <c r="BN1" s="29" t="s">
        <v>13396</v>
      </c>
      <c r="BO1" s="29" t="s">
        <v>13397</v>
      </c>
      <c r="BP1" s="29" t="s">
        <v>13398</v>
      </c>
      <c r="BQ1" s="29" t="s">
        <v>13399</v>
      </c>
      <c r="BR1" s="29" t="s">
        <v>13400</v>
      </c>
      <c r="BS1" s="29" t="s">
        <v>13401</v>
      </c>
      <c r="BT1" s="29" t="s">
        <v>13402</v>
      </c>
      <c r="BU1" s="29" t="s">
        <v>13403</v>
      </c>
      <c r="BV1" s="29" t="s">
        <v>13404</v>
      </c>
      <c r="BW1" s="29" t="s">
        <v>13405</v>
      </c>
      <c r="BX1" s="29" t="s">
        <v>13406</v>
      </c>
      <c r="BY1" s="29" t="s">
        <v>13407</v>
      </c>
      <c r="BZ1" s="29" t="s">
        <v>13408</v>
      </c>
      <c r="CA1" s="29" t="s">
        <v>13409</v>
      </c>
      <c r="CB1" s="29" t="s">
        <v>13410</v>
      </c>
      <c r="CC1" s="29" t="s">
        <v>13411</v>
      </c>
      <c r="CD1" s="29" t="s">
        <v>13412</v>
      </c>
      <c r="CE1" s="29" t="s">
        <v>13413</v>
      </c>
      <c r="CF1" s="29" t="s">
        <v>13414</v>
      </c>
      <c r="CG1" s="29" t="s">
        <v>13415</v>
      </c>
      <c r="CH1" s="29" t="s">
        <v>13416</v>
      </c>
      <c r="CI1" s="29" t="s">
        <v>13417</v>
      </c>
      <c r="CJ1" s="29" t="s">
        <v>13418</v>
      </c>
      <c r="CK1" s="29" t="s">
        <v>13419</v>
      </c>
      <c r="CL1" s="29" t="s">
        <v>13420</v>
      </c>
      <c r="CM1" s="29" t="s">
        <v>13421</v>
      </c>
      <c r="CN1" s="29" t="s">
        <v>13422</v>
      </c>
      <c r="CO1" s="29" t="s">
        <v>13423</v>
      </c>
      <c r="CP1" s="29" t="s">
        <v>13424</v>
      </c>
      <c r="CQ1" s="29" t="s">
        <v>13425</v>
      </c>
      <c r="CR1" s="29" t="s">
        <v>13426</v>
      </c>
      <c r="CS1" s="29" t="s">
        <v>13427</v>
      </c>
      <c r="CT1" s="29" t="s">
        <v>13428</v>
      </c>
      <c r="CU1" s="29" t="s">
        <v>13429</v>
      </c>
      <c r="CV1" s="29" t="s">
        <v>13430</v>
      </c>
      <c r="CW1" s="29" t="s">
        <v>13431</v>
      </c>
      <c r="CX1" s="29" t="s">
        <v>13432</v>
      </c>
      <c r="CY1" s="29" t="s">
        <v>13433</v>
      </c>
      <c r="CZ1" s="29" t="s">
        <v>13434</v>
      </c>
      <c r="DA1" s="29" t="s">
        <v>13435</v>
      </c>
      <c r="DB1" s="29" t="s">
        <v>13436</v>
      </c>
      <c r="DC1" s="29" t="s">
        <v>13437</v>
      </c>
      <c r="DD1" s="29" t="s">
        <v>13438</v>
      </c>
      <c r="DE1" s="29" t="s">
        <v>13439</v>
      </c>
      <c r="DF1" s="29" t="s">
        <v>13440</v>
      </c>
      <c r="DG1" s="29" t="s">
        <v>13441</v>
      </c>
      <c r="DH1" s="29" t="s">
        <v>13442</v>
      </c>
      <c r="DI1" s="29" t="s">
        <v>13443</v>
      </c>
      <c r="DJ1" s="29" t="s">
        <v>13444</v>
      </c>
      <c r="DK1" s="29" t="s">
        <v>13445</v>
      </c>
      <c r="DL1" s="29" t="s">
        <v>13446</v>
      </c>
      <c r="DM1" s="29" t="s">
        <v>13447</v>
      </c>
      <c r="DN1" s="29" t="s">
        <v>13448</v>
      </c>
      <c r="DO1" s="29" t="s">
        <v>13449</v>
      </c>
      <c r="DP1" s="29" t="s">
        <v>13450</v>
      </c>
      <c r="DQ1" s="29" t="s">
        <v>13451</v>
      </c>
      <c r="DR1" s="29" t="s">
        <v>13452</v>
      </c>
      <c r="DS1" s="29" t="s">
        <v>13453</v>
      </c>
      <c r="DT1" s="29" t="s">
        <v>13454</v>
      </c>
      <c r="DU1" s="29" t="s">
        <v>13455</v>
      </c>
      <c r="DV1" s="29" t="s">
        <v>1</v>
      </c>
      <c r="DW1" s="29" t="s">
        <v>2</v>
      </c>
      <c r="DX1" s="29" t="s">
        <v>3</v>
      </c>
    </row>
    <row r="2" spans="1:128" s="29" customFormat="1" x14ac:dyDescent="0.25">
      <c r="A2" s="29">
        <v>359925061277245</v>
      </c>
      <c r="B2" s="29">
        <v>1</v>
      </c>
      <c r="C2" s="29" t="s">
        <v>13456</v>
      </c>
      <c r="D2" s="29" t="s">
        <v>8</v>
      </c>
      <c r="E2" s="29" t="s">
        <v>8</v>
      </c>
      <c r="F2" s="29" t="s">
        <v>8</v>
      </c>
      <c r="G2" s="29" t="s">
        <v>8</v>
      </c>
      <c r="H2" s="29" t="s">
        <v>8</v>
      </c>
      <c r="I2" s="29">
        <v>77</v>
      </c>
      <c r="J2" s="29">
        <v>1</v>
      </c>
      <c r="K2" s="29">
        <v>1</v>
      </c>
      <c r="L2" s="29">
        <v>1</v>
      </c>
      <c r="M2" s="29">
        <v>2</v>
      </c>
      <c r="N2" s="29">
        <v>3</v>
      </c>
      <c r="O2" s="29">
        <v>1</v>
      </c>
      <c r="P2" s="29">
        <v>1</v>
      </c>
      <c r="Q2" s="29">
        <v>4</v>
      </c>
      <c r="R2" s="29" t="s">
        <v>8</v>
      </c>
      <c r="S2" s="29">
        <v>2</v>
      </c>
      <c r="T2" s="29" t="s">
        <v>8</v>
      </c>
      <c r="U2" s="29">
        <v>1</v>
      </c>
      <c r="V2" s="29">
        <v>1</v>
      </c>
      <c r="W2" s="29" t="s">
        <v>8</v>
      </c>
      <c r="X2" s="29">
        <v>1</v>
      </c>
      <c r="Y2" s="29" t="s">
        <v>8</v>
      </c>
      <c r="Z2" s="29">
        <v>1</v>
      </c>
      <c r="AA2" s="29">
        <v>1</v>
      </c>
      <c r="AB2" s="29" t="s">
        <v>8</v>
      </c>
      <c r="AC2" s="29">
        <v>1</v>
      </c>
      <c r="AD2" s="29" t="s">
        <v>8</v>
      </c>
      <c r="AE2" s="29">
        <v>1</v>
      </c>
      <c r="AF2" s="29">
        <v>1</v>
      </c>
      <c r="AG2" s="29" t="s">
        <v>8</v>
      </c>
      <c r="AH2" s="29">
        <v>1</v>
      </c>
      <c r="AI2" s="29" t="s">
        <v>8</v>
      </c>
      <c r="AJ2" s="29">
        <v>1</v>
      </c>
      <c r="AK2" s="29">
        <v>4</v>
      </c>
      <c r="AL2" s="29" t="s">
        <v>8</v>
      </c>
      <c r="AM2" s="29">
        <v>1</v>
      </c>
      <c r="AN2" s="29" t="s">
        <v>8</v>
      </c>
      <c r="AO2" s="29">
        <v>0</v>
      </c>
      <c r="AP2" s="29" t="s">
        <v>8</v>
      </c>
      <c r="AQ2" s="29">
        <v>1</v>
      </c>
      <c r="AR2" s="29">
        <v>2</v>
      </c>
      <c r="AS2" s="29" t="s">
        <v>8</v>
      </c>
      <c r="AT2" s="29">
        <v>1</v>
      </c>
      <c r="AU2" s="29" t="s">
        <v>8</v>
      </c>
      <c r="AV2" s="29">
        <v>1</v>
      </c>
      <c r="AW2" s="29">
        <v>1</v>
      </c>
      <c r="AX2" s="29" t="s">
        <v>8</v>
      </c>
      <c r="AY2" s="29">
        <v>1</v>
      </c>
      <c r="AZ2" s="29" t="s">
        <v>8</v>
      </c>
      <c r="BA2" s="29">
        <v>0</v>
      </c>
      <c r="BB2" s="29" t="s">
        <v>8</v>
      </c>
      <c r="BC2" s="29">
        <v>1</v>
      </c>
      <c r="BD2" s="29">
        <v>1</v>
      </c>
      <c r="BE2" s="29" t="s">
        <v>8</v>
      </c>
      <c r="BF2" s="29">
        <v>1</v>
      </c>
      <c r="BG2" s="29" t="s">
        <v>8</v>
      </c>
      <c r="BH2" s="29">
        <v>1</v>
      </c>
      <c r="BI2" s="29">
        <v>1</v>
      </c>
      <c r="BJ2" s="29" t="s">
        <v>8</v>
      </c>
      <c r="BK2" s="29">
        <v>1</v>
      </c>
      <c r="BL2" s="29" t="s">
        <v>8</v>
      </c>
      <c r="BM2" s="29">
        <v>0</v>
      </c>
      <c r="BN2" s="29" t="s">
        <v>8</v>
      </c>
      <c r="BO2" s="29" t="s">
        <v>8</v>
      </c>
      <c r="BP2" s="29" t="s">
        <v>8</v>
      </c>
      <c r="BQ2" s="29" t="s">
        <v>8</v>
      </c>
      <c r="BR2" s="29" t="s">
        <v>8</v>
      </c>
      <c r="BS2" s="29" t="s">
        <v>8</v>
      </c>
      <c r="BT2" s="29" t="s">
        <v>8</v>
      </c>
      <c r="BU2" s="29" t="s">
        <v>538</v>
      </c>
      <c r="BV2" s="29" t="b">
        <v>0</v>
      </c>
      <c r="BW2" s="29" t="b">
        <v>0</v>
      </c>
      <c r="BX2" s="29" t="b">
        <v>0</v>
      </c>
      <c r="BY2" s="29" t="b">
        <v>0</v>
      </c>
      <c r="BZ2" s="29" t="b">
        <v>0</v>
      </c>
      <c r="CA2" s="29" t="b">
        <v>0</v>
      </c>
      <c r="CB2" s="29" t="b">
        <v>0</v>
      </c>
      <c r="CC2" s="29" t="b">
        <v>0</v>
      </c>
      <c r="CD2" s="29" t="b">
        <v>0</v>
      </c>
      <c r="CE2" s="29" t="b">
        <v>0</v>
      </c>
      <c r="CF2" s="29" t="b">
        <v>0</v>
      </c>
      <c r="CG2" s="29" t="b">
        <v>0</v>
      </c>
      <c r="CH2" s="29" t="b">
        <v>1</v>
      </c>
      <c r="CI2" s="29" t="b">
        <v>0</v>
      </c>
      <c r="CJ2" s="29" t="b">
        <v>0</v>
      </c>
      <c r="CK2" s="29" t="b">
        <v>0</v>
      </c>
      <c r="CL2" s="29" t="b">
        <v>0</v>
      </c>
      <c r="CM2" s="29" t="b">
        <v>0</v>
      </c>
      <c r="CN2" s="29" t="b">
        <v>0</v>
      </c>
      <c r="CO2" s="29" t="b">
        <v>0</v>
      </c>
      <c r="CP2" s="29" t="b">
        <v>0</v>
      </c>
      <c r="CQ2" s="29" t="b">
        <v>0</v>
      </c>
      <c r="CR2" s="29" t="b">
        <v>0</v>
      </c>
      <c r="CS2" s="29" t="b">
        <v>0</v>
      </c>
      <c r="CT2" s="29" t="b">
        <v>0</v>
      </c>
      <c r="CU2" s="29" t="b">
        <v>0</v>
      </c>
      <c r="CV2" s="29" t="b">
        <v>0</v>
      </c>
      <c r="CW2" s="29" t="b">
        <v>0</v>
      </c>
      <c r="CX2" s="29" t="b">
        <v>0</v>
      </c>
      <c r="CY2" s="29" t="b">
        <v>0</v>
      </c>
      <c r="CZ2" s="29" t="b">
        <v>0</v>
      </c>
      <c r="DA2" s="29" t="b">
        <v>0</v>
      </c>
      <c r="DB2" s="29" t="b">
        <v>0</v>
      </c>
      <c r="DC2" s="29" t="b">
        <v>0</v>
      </c>
      <c r="DD2" s="29" t="b">
        <v>0</v>
      </c>
      <c r="DE2" s="29" t="b">
        <v>0</v>
      </c>
      <c r="DF2" s="29" t="b">
        <v>0</v>
      </c>
      <c r="DG2" s="29" t="b">
        <v>0</v>
      </c>
      <c r="DH2" s="29" t="b">
        <v>0</v>
      </c>
      <c r="DI2" s="29" t="b">
        <v>0</v>
      </c>
      <c r="DJ2" s="29" t="b">
        <v>0</v>
      </c>
      <c r="DK2" s="29" t="b">
        <v>0</v>
      </c>
      <c r="DL2" s="29" t="b">
        <v>0</v>
      </c>
      <c r="DM2" s="29" t="b">
        <v>0</v>
      </c>
      <c r="DN2" s="29" t="b">
        <v>0</v>
      </c>
      <c r="DO2" s="29" t="b">
        <v>0</v>
      </c>
      <c r="DP2" s="29" t="b">
        <v>0</v>
      </c>
      <c r="DQ2" s="29" t="b">
        <v>0</v>
      </c>
      <c r="DR2" s="29" t="b">
        <v>0</v>
      </c>
      <c r="DS2" s="29" t="b">
        <v>0</v>
      </c>
      <c r="DT2" s="29" t="b">
        <v>0</v>
      </c>
      <c r="DU2" s="29" t="b">
        <v>0</v>
      </c>
      <c r="DV2" s="29" t="s">
        <v>13457</v>
      </c>
      <c r="DW2" s="29" t="s">
        <v>13458</v>
      </c>
      <c r="DX2" s="29" t="s">
        <v>13459</v>
      </c>
    </row>
    <row r="3" spans="1:128" s="29" customFormat="1" x14ac:dyDescent="0.25">
      <c r="A3" s="29">
        <v>359925060425985</v>
      </c>
      <c r="B3" s="29">
        <v>571</v>
      </c>
      <c r="C3" s="29" t="s">
        <v>13974</v>
      </c>
      <c r="D3" s="29" t="s">
        <v>13975</v>
      </c>
      <c r="E3" s="50">
        <v>2.37249703787142E+16</v>
      </c>
      <c r="F3" s="50">
        <v>9037322692801420</v>
      </c>
      <c r="G3" s="29" t="s">
        <v>20209</v>
      </c>
      <c r="H3" s="29" t="s">
        <v>18992</v>
      </c>
      <c r="I3" s="29">
        <v>88</v>
      </c>
      <c r="J3" s="29">
        <v>1</v>
      </c>
      <c r="K3" s="29">
        <v>1</v>
      </c>
      <c r="L3" s="29">
        <v>1</v>
      </c>
      <c r="M3" s="29">
        <v>2</v>
      </c>
      <c r="N3" s="29">
        <v>3</v>
      </c>
      <c r="O3" s="29">
        <v>1</v>
      </c>
      <c r="P3" s="29">
        <v>1</v>
      </c>
      <c r="Q3" s="29">
        <v>3</v>
      </c>
      <c r="R3" s="29" t="s">
        <v>8</v>
      </c>
      <c r="S3" s="29">
        <v>4</v>
      </c>
      <c r="T3" s="29" t="s">
        <v>8</v>
      </c>
      <c r="U3" s="29">
        <v>1</v>
      </c>
      <c r="V3" s="29">
        <v>1</v>
      </c>
      <c r="W3" s="29" t="s">
        <v>8</v>
      </c>
      <c r="X3" s="29">
        <v>2</v>
      </c>
      <c r="Y3" s="29" t="s">
        <v>8</v>
      </c>
      <c r="Z3" s="29">
        <v>1</v>
      </c>
      <c r="AA3" s="29">
        <v>1</v>
      </c>
      <c r="AB3" s="29" t="s">
        <v>8</v>
      </c>
      <c r="AC3" s="29">
        <v>1</v>
      </c>
      <c r="AD3" s="29" t="s">
        <v>8</v>
      </c>
      <c r="AE3" s="29">
        <v>1</v>
      </c>
      <c r="AF3" s="29">
        <v>1</v>
      </c>
      <c r="AG3" s="29" t="s">
        <v>8</v>
      </c>
      <c r="AH3" s="29">
        <v>1</v>
      </c>
      <c r="AI3" s="29" t="s">
        <v>8</v>
      </c>
      <c r="AJ3" s="29">
        <v>0</v>
      </c>
      <c r="AK3" s="29" t="s">
        <v>8</v>
      </c>
      <c r="AL3" s="29" t="s">
        <v>8</v>
      </c>
      <c r="AM3" s="29" t="s">
        <v>8</v>
      </c>
      <c r="AN3" s="29" t="s">
        <v>8</v>
      </c>
      <c r="AO3" s="29">
        <v>1</v>
      </c>
      <c r="AP3" s="29" t="s">
        <v>8</v>
      </c>
      <c r="AQ3" s="29">
        <v>1</v>
      </c>
      <c r="AR3" s="29">
        <v>2</v>
      </c>
      <c r="AS3" s="29" t="s">
        <v>8</v>
      </c>
      <c r="AT3" s="29">
        <v>2</v>
      </c>
      <c r="AU3" s="29" t="s">
        <v>8</v>
      </c>
      <c r="AV3" s="29">
        <v>1</v>
      </c>
      <c r="AW3" s="29">
        <v>2</v>
      </c>
      <c r="AX3" s="29" t="s">
        <v>8</v>
      </c>
      <c r="AY3" s="29">
        <v>2</v>
      </c>
      <c r="AZ3" s="29" t="s">
        <v>8</v>
      </c>
      <c r="BA3" s="29">
        <v>1</v>
      </c>
      <c r="BB3" s="29" t="s">
        <v>8</v>
      </c>
      <c r="BC3" s="29">
        <v>1</v>
      </c>
      <c r="BD3" s="29">
        <v>2</v>
      </c>
      <c r="BE3" s="29" t="s">
        <v>8</v>
      </c>
      <c r="BF3" s="29">
        <v>2</v>
      </c>
      <c r="BG3" s="29" t="s">
        <v>8</v>
      </c>
      <c r="BH3" s="29">
        <v>1</v>
      </c>
      <c r="BI3" s="29">
        <v>1</v>
      </c>
      <c r="BJ3" s="29" t="s">
        <v>8</v>
      </c>
      <c r="BK3" s="29">
        <v>1</v>
      </c>
      <c r="BL3" s="29" t="s">
        <v>8</v>
      </c>
      <c r="BM3" s="29">
        <v>0</v>
      </c>
      <c r="BN3" s="29" t="s">
        <v>8</v>
      </c>
      <c r="BO3" s="29" t="s">
        <v>8</v>
      </c>
      <c r="BP3" s="29" t="s">
        <v>8</v>
      </c>
      <c r="BQ3" s="29" t="s">
        <v>8</v>
      </c>
      <c r="BR3" s="29" t="s">
        <v>8</v>
      </c>
      <c r="BS3" s="29" t="s">
        <v>8</v>
      </c>
      <c r="BT3" s="29" t="s">
        <v>8</v>
      </c>
      <c r="BU3" s="29" t="s">
        <v>13976</v>
      </c>
      <c r="BV3" s="29" t="b">
        <v>0</v>
      </c>
      <c r="BW3" s="29" t="b">
        <v>0</v>
      </c>
      <c r="BX3" s="29" t="b">
        <v>0</v>
      </c>
      <c r="BY3" s="29" t="b">
        <v>0</v>
      </c>
      <c r="BZ3" s="29" t="b">
        <v>1</v>
      </c>
      <c r="CA3" s="29" t="b">
        <v>0</v>
      </c>
      <c r="CB3" s="29" t="b">
        <v>0</v>
      </c>
      <c r="CC3" s="29" t="b">
        <v>0</v>
      </c>
      <c r="CD3" s="29" t="b">
        <v>0</v>
      </c>
      <c r="CE3" s="29" t="b">
        <v>0</v>
      </c>
      <c r="CF3" s="29" t="b">
        <v>0</v>
      </c>
      <c r="CG3" s="29" t="b">
        <v>0</v>
      </c>
      <c r="CH3" s="29" t="b">
        <v>0</v>
      </c>
      <c r="CI3" s="29" t="b">
        <v>0</v>
      </c>
      <c r="CJ3" s="29" t="b">
        <v>0</v>
      </c>
      <c r="CK3" s="29" t="b">
        <v>0</v>
      </c>
      <c r="CL3" s="29" t="b">
        <v>0</v>
      </c>
      <c r="CM3" s="29" t="b">
        <v>0</v>
      </c>
      <c r="CN3" s="29" t="b">
        <v>0</v>
      </c>
      <c r="CO3" s="29" t="b">
        <v>0</v>
      </c>
      <c r="CP3" s="29" t="b">
        <v>0</v>
      </c>
      <c r="CQ3" s="29" t="b">
        <v>0</v>
      </c>
      <c r="CR3" s="29" t="b">
        <v>0</v>
      </c>
      <c r="CS3" s="29" t="b">
        <v>0</v>
      </c>
      <c r="CT3" s="29" t="b">
        <v>0</v>
      </c>
      <c r="CU3" s="29" t="b">
        <v>0</v>
      </c>
      <c r="CV3" s="29" t="b">
        <v>0</v>
      </c>
      <c r="CW3" s="29" t="b">
        <v>0</v>
      </c>
      <c r="CX3" s="29" t="b">
        <v>0</v>
      </c>
      <c r="CY3" s="29" t="b">
        <v>0</v>
      </c>
      <c r="CZ3" s="29" t="b">
        <v>0</v>
      </c>
      <c r="DA3" s="29" t="b">
        <v>0</v>
      </c>
      <c r="DB3" s="29" t="b">
        <v>0</v>
      </c>
      <c r="DC3" s="29" t="b">
        <v>0</v>
      </c>
      <c r="DD3" s="29" t="b">
        <v>0</v>
      </c>
      <c r="DE3" s="29" t="b">
        <v>0</v>
      </c>
      <c r="DF3" s="29" t="b">
        <v>0</v>
      </c>
      <c r="DG3" s="29" t="b">
        <v>0</v>
      </c>
      <c r="DH3" s="29" t="b">
        <v>0</v>
      </c>
      <c r="DI3" s="29" t="b">
        <v>0</v>
      </c>
      <c r="DJ3" s="29" t="b">
        <v>0</v>
      </c>
      <c r="DK3" s="29" t="b">
        <v>0</v>
      </c>
      <c r="DL3" s="29" t="b">
        <v>0</v>
      </c>
      <c r="DM3" s="29" t="b">
        <v>0</v>
      </c>
      <c r="DN3" s="29" t="b">
        <v>0</v>
      </c>
      <c r="DO3" s="29" t="b">
        <v>0</v>
      </c>
      <c r="DP3" s="29" t="b">
        <v>0</v>
      </c>
      <c r="DQ3" s="29" t="b">
        <v>0</v>
      </c>
      <c r="DR3" s="29" t="b">
        <v>0</v>
      </c>
      <c r="DS3" s="29" t="b">
        <v>0</v>
      </c>
      <c r="DT3" s="29" t="b">
        <v>0</v>
      </c>
      <c r="DU3" s="29" t="b">
        <v>0</v>
      </c>
      <c r="DV3" s="29" t="s">
        <v>13977</v>
      </c>
      <c r="DW3" s="29" t="s">
        <v>13978</v>
      </c>
      <c r="DX3" s="29" t="s">
        <v>13979</v>
      </c>
    </row>
    <row r="4" spans="1:128" s="29" customFormat="1" x14ac:dyDescent="0.25">
      <c r="A4" s="29">
        <v>359925060425985</v>
      </c>
      <c r="B4" s="29">
        <v>573</v>
      </c>
      <c r="C4" s="29" t="s">
        <v>13980</v>
      </c>
      <c r="D4" s="29" t="s">
        <v>13981</v>
      </c>
      <c r="E4" s="50">
        <v>2.37250249514968E+16</v>
      </c>
      <c r="F4" s="50">
        <v>9037346446248660</v>
      </c>
      <c r="G4" s="29" t="s">
        <v>20210</v>
      </c>
      <c r="H4" s="29" t="s">
        <v>18992</v>
      </c>
      <c r="I4" s="29">
        <v>88</v>
      </c>
      <c r="J4" s="29">
        <v>1</v>
      </c>
      <c r="K4" s="29">
        <v>1</v>
      </c>
      <c r="L4" s="29">
        <v>1</v>
      </c>
      <c r="M4" s="29">
        <v>2</v>
      </c>
      <c r="N4" s="29">
        <v>4</v>
      </c>
      <c r="O4" s="29">
        <v>1</v>
      </c>
      <c r="P4" s="29">
        <v>1</v>
      </c>
      <c r="Q4" s="29">
        <v>3</v>
      </c>
      <c r="R4" s="29" t="s">
        <v>8</v>
      </c>
      <c r="S4" s="29">
        <v>3</v>
      </c>
      <c r="T4" s="29" t="s">
        <v>8</v>
      </c>
      <c r="U4" s="29">
        <v>1</v>
      </c>
      <c r="V4" s="29">
        <v>1</v>
      </c>
      <c r="W4" s="29" t="s">
        <v>8</v>
      </c>
      <c r="X4" s="29">
        <v>1</v>
      </c>
      <c r="Y4" s="29" t="s">
        <v>8</v>
      </c>
      <c r="Z4" s="29">
        <v>1</v>
      </c>
      <c r="AA4" s="29">
        <v>2</v>
      </c>
      <c r="AB4" s="29" t="s">
        <v>8</v>
      </c>
      <c r="AC4" s="29">
        <v>2</v>
      </c>
      <c r="AD4" s="29" t="s">
        <v>8</v>
      </c>
      <c r="AE4" s="29">
        <v>1</v>
      </c>
      <c r="AF4" s="29">
        <v>1</v>
      </c>
      <c r="AG4" s="29" t="s">
        <v>8</v>
      </c>
      <c r="AH4" s="29">
        <v>1</v>
      </c>
      <c r="AI4" s="29" t="s">
        <v>8</v>
      </c>
      <c r="AJ4" s="29">
        <v>0</v>
      </c>
      <c r="AK4" s="29" t="s">
        <v>8</v>
      </c>
      <c r="AL4" s="29" t="s">
        <v>8</v>
      </c>
      <c r="AM4" s="29" t="s">
        <v>8</v>
      </c>
      <c r="AN4" s="29" t="s">
        <v>8</v>
      </c>
      <c r="AO4" s="29">
        <v>1</v>
      </c>
      <c r="AP4" s="29" t="s">
        <v>8</v>
      </c>
      <c r="AQ4" s="29">
        <v>1</v>
      </c>
      <c r="AR4" s="29">
        <v>2</v>
      </c>
      <c r="AS4" s="29" t="s">
        <v>8</v>
      </c>
      <c r="AT4" s="29">
        <v>2</v>
      </c>
      <c r="AU4" s="29" t="s">
        <v>8</v>
      </c>
      <c r="AV4" s="29">
        <v>1</v>
      </c>
      <c r="AW4" s="29">
        <v>2</v>
      </c>
      <c r="AX4" s="29" t="s">
        <v>8</v>
      </c>
      <c r="AY4" s="29">
        <v>2</v>
      </c>
      <c r="AZ4" s="29" t="s">
        <v>8</v>
      </c>
      <c r="BA4" s="29">
        <v>1</v>
      </c>
      <c r="BB4" s="29" t="s">
        <v>8</v>
      </c>
      <c r="BC4" s="29">
        <v>1</v>
      </c>
      <c r="BD4" s="29">
        <v>3</v>
      </c>
      <c r="BE4" s="29" t="s">
        <v>8</v>
      </c>
      <c r="BF4" s="29">
        <v>3</v>
      </c>
      <c r="BG4" s="29" t="s">
        <v>8</v>
      </c>
      <c r="BH4" s="29">
        <v>1</v>
      </c>
      <c r="BI4" s="29">
        <v>1</v>
      </c>
      <c r="BJ4" s="29" t="s">
        <v>8</v>
      </c>
      <c r="BK4" s="29">
        <v>1</v>
      </c>
      <c r="BL4" s="29" t="s">
        <v>8</v>
      </c>
      <c r="BM4" s="29">
        <v>0</v>
      </c>
      <c r="BN4" s="29" t="s">
        <v>8</v>
      </c>
      <c r="BO4" s="29" t="s">
        <v>8</v>
      </c>
      <c r="BP4" s="29" t="s">
        <v>8</v>
      </c>
      <c r="BQ4" s="29" t="s">
        <v>8</v>
      </c>
      <c r="BR4" s="29" t="s">
        <v>8</v>
      </c>
      <c r="BS4" s="29" t="s">
        <v>8</v>
      </c>
      <c r="BT4" s="29" t="s">
        <v>8</v>
      </c>
      <c r="BU4" s="29" t="s">
        <v>13976</v>
      </c>
      <c r="BV4" s="29" t="b">
        <v>0</v>
      </c>
      <c r="BW4" s="29" t="b">
        <v>0</v>
      </c>
      <c r="BX4" s="29" t="b">
        <v>0</v>
      </c>
      <c r="BY4" s="29" t="b">
        <v>0</v>
      </c>
      <c r="BZ4" s="29" t="b">
        <v>1</v>
      </c>
      <c r="CA4" s="29" t="b">
        <v>0</v>
      </c>
      <c r="CB4" s="29" t="b">
        <v>0</v>
      </c>
      <c r="CC4" s="29" t="b">
        <v>0</v>
      </c>
      <c r="CD4" s="29" t="b">
        <v>0</v>
      </c>
      <c r="CE4" s="29" t="b">
        <v>0</v>
      </c>
      <c r="CF4" s="29" t="b">
        <v>0</v>
      </c>
      <c r="CG4" s="29" t="b">
        <v>0</v>
      </c>
      <c r="CH4" s="29" t="b">
        <v>0</v>
      </c>
      <c r="CI4" s="29" t="b">
        <v>0</v>
      </c>
      <c r="CJ4" s="29" t="b">
        <v>0</v>
      </c>
      <c r="CK4" s="29" t="b">
        <v>0</v>
      </c>
      <c r="CL4" s="29" t="b">
        <v>0</v>
      </c>
      <c r="CM4" s="29" t="b">
        <v>0</v>
      </c>
      <c r="CN4" s="29" t="b">
        <v>0</v>
      </c>
      <c r="CO4" s="29" t="b">
        <v>0</v>
      </c>
      <c r="CP4" s="29" t="b">
        <v>0</v>
      </c>
      <c r="CQ4" s="29" t="b">
        <v>0</v>
      </c>
      <c r="CR4" s="29" t="b">
        <v>0</v>
      </c>
      <c r="CS4" s="29" t="b">
        <v>0</v>
      </c>
      <c r="CT4" s="29" t="b">
        <v>0</v>
      </c>
      <c r="CU4" s="29" t="b">
        <v>0</v>
      </c>
      <c r="CV4" s="29" t="b">
        <v>0</v>
      </c>
      <c r="CW4" s="29" t="b">
        <v>0</v>
      </c>
      <c r="CX4" s="29" t="b">
        <v>0</v>
      </c>
      <c r="CY4" s="29" t="b">
        <v>0</v>
      </c>
      <c r="CZ4" s="29" t="b">
        <v>0</v>
      </c>
      <c r="DA4" s="29" t="b">
        <v>0</v>
      </c>
      <c r="DB4" s="29" t="b">
        <v>0</v>
      </c>
      <c r="DC4" s="29" t="b">
        <v>0</v>
      </c>
      <c r="DD4" s="29" t="b">
        <v>0</v>
      </c>
      <c r="DE4" s="29" t="b">
        <v>0</v>
      </c>
      <c r="DF4" s="29" t="b">
        <v>0</v>
      </c>
      <c r="DG4" s="29" t="b">
        <v>0</v>
      </c>
      <c r="DH4" s="29" t="b">
        <v>0</v>
      </c>
      <c r="DI4" s="29" t="b">
        <v>0</v>
      </c>
      <c r="DJ4" s="29" t="b">
        <v>0</v>
      </c>
      <c r="DK4" s="29" t="b">
        <v>0</v>
      </c>
      <c r="DL4" s="29" t="b">
        <v>0</v>
      </c>
      <c r="DM4" s="29" t="b">
        <v>0</v>
      </c>
      <c r="DN4" s="29" t="b">
        <v>0</v>
      </c>
      <c r="DO4" s="29" t="b">
        <v>0</v>
      </c>
      <c r="DP4" s="29" t="b">
        <v>0</v>
      </c>
      <c r="DQ4" s="29" t="b">
        <v>0</v>
      </c>
      <c r="DR4" s="29" t="b">
        <v>0</v>
      </c>
      <c r="DS4" s="29" t="b">
        <v>0</v>
      </c>
      <c r="DT4" s="29" t="b">
        <v>0</v>
      </c>
      <c r="DU4" s="29" t="b">
        <v>0</v>
      </c>
      <c r="DV4" s="29" t="s">
        <v>13982</v>
      </c>
      <c r="DW4" s="29" t="s">
        <v>13983</v>
      </c>
      <c r="DX4" s="29" t="s">
        <v>13984</v>
      </c>
    </row>
    <row r="5" spans="1:128" s="29" customFormat="1" x14ac:dyDescent="0.25">
      <c r="A5" s="29">
        <v>359925061278375</v>
      </c>
      <c r="B5" s="29">
        <v>31</v>
      </c>
      <c r="C5" s="29" t="s">
        <v>13985</v>
      </c>
      <c r="D5" s="29" t="s">
        <v>13986</v>
      </c>
      <c r="E5" s="50">
        <v>2382354873145530</v>
      </c>
      <c r="F5" s="50">
        <v>9037831592197390</v>
      </c>
      <c r="G5" s="29" t="s">
        <v>20211</v>
      </c>
      <c r="H5" s="29" t="s">
        <v>18992</v>
      </c>
      <c r="I5" s="29">
        <v>11</v>
      </c>
      <c r="J5" s="29">
        <v>1</v>
      </c>
      <c r="K5" s="29">
        <v>1</v>
      </c>
      <c r="L5" s="29">
        <v>1</v>
      </c>
      <c r="M5" s="29">
        <v>2</v>
      </c>
      <c r="N5" s="29">
        <v>6</v>
      </c>
      <c r="O5" s="29">
        <v>1</v>
      </c>
      <c r="P5" s="29">
        <v>0</v>
      </c>
      <c r="Q5" s="29" t="s">
        <v>8</v>
      </c>
      <c r="R5" s="29" t="s">
        <v>8</v>
      </c>
      <c r="S5" s="29" t="s">
        <v>8</v>
      </c>
      <c r="T5" s="29" t="s">
        <v>8</v>
      </c>
      <c r="U5" s="29">
        <v>1</v>
      </c>
      <c r="V5" s="29">
        <v>1</v>
      </c>
      <c r="W5" s="29" t="s">
        <v>8</v>
      </c>
      <c r="X5" s="29">
        <v>1</v>
      </c>
      <c r="Y5" s="29" t="s">
        <v>8</v>
      </c>
      <c r="Z5" s="29">
        <v>1</v>
      </c>
      <c r="AA5" s="29">
        <v>1</v>
      </c>
      <c r="AB5" s="29" t="s">
        <v>8</v>
      </c>
      <c r="AC5" s="29">
        <v>1</v>
      </c>
      <c r="AD5" s="29" t="s">
        <v>8</v>
      </c>
      <c r="AE5" s="29">
        <v>1</v>
      </c>
      <c r="AF5" s="29">
        <v>1</v>
      </c>
      <c r="AG5" s="29" t="s">
        <v>8</v>
      </c>
      <c r="AH5" s="29">
        <v>1</v>
      </c>
      <c r="AI5" s="29" t="s">
        <v>8</v>
      </c>
      <c r="AJ5" s="29">
        <v>0</v>
      </c>
      <c r="AK5" s="29" t="s">
        <v>8</v>
      </c>
      <c r="AL5" s="29" t="s">
        <v>8</v>
      </c>
      <c r="AM5" s="29" t="s">
        <v>8</v>
      </c>
      <c r="AN5" s="29" t="s">
        <v>8</v>
      </c>
      <c r="AO5" s="29">
        <v>0</v>
      </c>
      <c r="AP5" s="29" t="s">
        <v>8</v>
      </c>
      <c r="AQ5" s="29">
        <v>1</v>
      </c>
      <c r="AR5" s="29">
        <v>2</v>
      </c>
      <c r="AS5" s="29" t="s">
        <v>8</v>
      </c>
      <c r="AT5" s="29">
        <v>2</v>
      </c>
      <c r="AU5" s="29" t="s">
        <v>8</v>
      </c>
      <c r="AV5" s="29">
        <v>1</v>
      </c>
      <c r="AW5" s="29">
        <v>1</v>
      </c>
      <c r="AX5" s="29" t="s">
        <v>8</v>
      </c>
      <c r="AY5" s="29">
        <v>1</v>
      </c>
      <c r="AZ5" s="29" t="s">
        <v>8</v>
      </c>
      <c r="BA5" s="29">
        <v>1</v>
      </c>
      <c r="BB5" s="29" t="s">
        <v>8</v>
      </c>
      <c r="BC5" s="29">
        <v>1</v>
      </c>
      <c r="BD5" s="29">
        <v>3</v>
      </c>
      <c r="BE5" s="29" t="s">
        <v>8</v>
      </c>
      <c r="BF5" s="29">
        <v>2</v>
      </c>
      <c r="BG5" s="29" t="s">
        <v>8</v>
      </c>
      <c r="BH5" s="29">
        <v>1</v>
      </c>
      <c r="BI5" s="29">
        <v>1</v>
      </c>
      <c r="BJ5" s="29" t="s">
        <v>8</v>
      </c>
      <c r="BK5" s="29">
        <v>1</v>
      </c>
      <c r="BL5" s="29" t="s">
        <v>8</v>
      </c>
      <c r="BM5" s="29">
        <v>0</v>
      </c>
      <c r="BN5" s="29" t="s">
        <v>8</v>
      </c>
      <c r="BO5" s="29" t="s">
        <v>8</v>
      </c>
      <c r="BP5" s="29" t="s">
        <v>8</v>
      </c>
      <c r="BQ5" s="29" t="s">
        <v>8</v>
      </c>
      <c r="BR5" s="29" t="s">
        <v>8</v>
      </c>
      <c r="BS5" s="29" t="s">
        <v>8</v>
      </c>
      <c r="BT5" s="29" t="s">
        <v>8</v>
      </c>
      <c r="BU5" s="29" t="s">
        <v>538</v>
      </c>
      <c r="BV5" s="29" t="b">
        <v>0</v>
      </c>
      <c r="BW5" s="29" t="b">
        <v>0</v>
      </c>
      <c r="BX5" s="29" t="b">
        <v>0</v>
      </c>
      <c r="BY5" s="29" t="b">
        <v>0</v>
      </c>
      <c r="BZ5" s="29" t="b">
        <v>0</v>
      </c>
      <c r="CA5" s="29" t="b">
        <v>0</v>
      </c>
      <c r="CB5" s="29" t="b">
        <v>0</v>
      </c>
      <c r="CC5" s="29" t="b">
        <v>0</v>
      </c>
      <c r="CD5" s="29" t="b">
        <v>0</v>
      </c>
      <c r="CE5" s="29" t="b">
        <v>0</v>
      </c>
      <c r="CF5" s="29" t="b">
        <v>0</v>
      </c>
      <c r="CG5" s="29" t="b">
        <v>0</v>
      </c>
      <c r="CH5" s="29" t="b">
        <v>0</v>
      </c>
      <c r="CI5" s="29" t="b">
        <v>0</v>
      </c>
      <c r="CJ5" s="29" t="b">
        <v>0</v>
      </c>
      <c r="CK5" s="29" t="b">
        <v>0</v>
      </c>
      <c r="CL5" s="29" t="b">
        <v>0</v>
      </c>
      <c r="CM5" s="29" t="b">
        <v>0</v>
      </c>
      <c r="CN5" s="29" t="b">
        <v>0</v>
      </c>
      <c r="CO5" s="29" t="b">
        <v>0</v>
      </c>
      <c r="CP5" s="29" t="b">
        <v>0</v>
      </c>
      <c r="CQ5" s="29" t="b">
        <v>0</v>
      </c>
      <c r="CR5" s="29" t="b">
        <v>0</v>
      </c>
      <c r="CS5" s="29" t="b">
        <v>0</v>
      </c>
      <c r="CT5" s="29" t="b">
        <v>0</v>
      </c>
      <c r="CU5" s="29" t="b">
        <v>0</v>
      </c>
      <c r="CV5" s="29" t="b">
        <v>0</v>
      </c>
      <c r="CW5" s="29" t="b">
        <v>0</v>
      </c>
      <c r="CX5" s="29" t="b">
        <v>1</v>
      </c>
      <c r="CY5" s="29" t="b">
        <v>0</v>
      </c>
      <c r="CZ5" s="29" t="b">
        <v>0</v>
      </c>
      <c r="DA5" s="29" t="b">
        <v>0</v>
      </c>
      <c r="DB5" s="29" t="b">
        <v>0</v>
      </c>
      <c r="DC5" s="29" t="b">
        <v>0</v>
      </c>
      <c r="DD5" s="29" t="b">
        <v>0</v>
      </c>
      <c r="DE5" s="29" t="b">
        <v>0</v>
      </c>
      <c r="DF5" s="29" t="b">
        <v>0</v>
      </c>
      <c r="DG5" s="29" t="b">
        <v>0</v>
      </c>
      <c r="DH5" s="29" t="b">
        <v>0</v>
      </c>
      <c r="DI5" s="29" t="b">
        <v>0</v>
      </c>
      <c r="DJ5" s="29" t="b">
        <v>0</v>
      </c>
      <c r="DK5" s="29" t="b">
        <v>0</v>
      </c>
      <c r="DL5" s="29" t="b">
        <v>0</v>
      </c>
      <c r="DM5" s="29" t="b">
        <v>0</v>
      </c>
      <c r="DN5" s="29" t="b">
        <v>0</v>
      </c>
      <c r="DO5" s="29" t="b">
        <v>0</v>
      </c>
      <c r="DP5" s="29" t="b">
        <v>0</v>
      </c>
      <c r="DQ5" s="29" t="b">
        <v>0</v>
      </c>
      <c r="DR5" s="29" t="b">
        <v>0</v>
      </c>
      <c r="DS5" s="29" t="b">
        <v>0</v>
      </c>
      <c r="DT5" s="29" t="b">
        <v>0</v>
      </c>
      <c r="DU5" s="29" t="b">
        <v>0</v>
      </c>
      <c r="DV5" s="29" t="s">
        <v>13987</v>
      </c>
      <c r="DW5" s="29" t="s">
        <v>13988</v>
      </c>
      <c r="DX5" s="29" t="s">
        <v>13989</v>
      </c>
    </row>
    <row r="6" spans="1:128" s="29" customFormat="1" x14ac:dyDescent="0.25">
      <c r="A6" s="29">
        <v>359925061277732</v>
      </c>
      <c r="B6" s="29">
        <v>41</v>
      </c>
      <c r="C6" s="29" t="s">
        <v>13990</v>
      </c>
      <c r="D6" s="29" t="s">
        <v>13991</v>
      </c>
      <c r="E6" s="50">
        <v>2382297011039970</v>
      </c>
      <c r="F6" s="50">
        <v>9038460944465600</v>
      </c>
      <c r="G6" s="29" t="s">
        <v>20212</v>
      </c>
      <c r="H6" s="29" t="s">
        <v>18992</v>
      </c>
      <c r="I6" s="29">
        <v>11</v>
      </c>
      <c r="J6" s="29">
        <v>1</v>
      </c>
      <c r="K6" s="29">
        <v>1</v>
      </c>
      <c r="L6" s="29">
        <v>1</v>
      </c>
      <c r="M6" s="29">
        <v>2</v>
      </c>
      <c r="N6" s="29">
        <v>5</v>
      </c>
      <c r="O6" s="29">
        <v>1</v>
      </c>
      <c r="P6" s="29">
        <v>1</v>
      </c>
      <c r="Q6" s="29">
        <v>4</v>
      </c>
      <c r="R6" s="29" t="s">
        <v>8</v>
      </c>
      <c r="S6" s="29">
        <v>4</v>
      </c>
      <c r="T6" s="29" t="s">
        <v>8</v>
      </c>
      <c r="U6" s="29">
        <v>1</v>
      </c>
      <c r="V6" s="29">
        <v>1</v>
      </c>
      <c r="W6" s="29" t="s">
        <v>8</v>
      </c>
      <c r="X6" s="29">
        <v>1</v>
      </c>
      <c r="Y6" s="29" t="s">
        <v>8</v>
      </c>
      <c r="Z6" s="29">
        <v>1</v>
      </c>
      <c r="AA6" s="29">
        <v>1</v>
      </c>
      <c r="AB6" s="29" t="s">
        <v>8</v>
      </c>
      <c r="AC6" s="29">
        <v>1</v>
      </c>
      <c r="AD6" s="29" t="s">
        <v>8</v>
      </c>
      <c r="AE6" s="29">
        <v>1</v>
      </c>
      <c r="AF6" s="29">
        <v>4</v>
      </c>
      <c r="AG6" s="29" t="s">
        <v>8</v>
      </c>
      <c r="AH6" s="29">
        <v>4</v>
      </c>
      <c r="AI6" s="29" t="s">
        <v>8</v>
      </c>
      <c r="AJ6" s="29">
        <v>1</v>
      </c>
      <c r="AK6" s="29">
        <v>1</v>
      </c>
      <c r="AL6" s="29" t="s">
        <v>8</v>
      </c>
      <c r="AM6" s="29">
        <v>1</v>
      </c>
      <c r="AN6" s="29" t="s">
        <v>8</v>
      </c>
      <c r="AO6" s="29">
        <v>0</v>
      </c>
      <c r="AP6" s="29" t="s">
        <v>8</v>
      </c>
      <c r="AQ6" s="29">
        <v>1</v>
      </c>
      <c r="AR6" s="29">
        <v>2</v>
      </c>
      <c r="AS6" s="29" t="s">
        <v>8</v>
      </c>
      <c r="AT6" s="29">
        <v>2</v>
      </c>
      <c r="AU6" s="29" t="s">
        <v>8</v>
      </c>
      <c r="AV6" s="29">
        <v>1</v>
      </c>
      <c r="AW6" s="29">
        <v>3</v>
      </c>
      <c r="AX6" s="29" t="s">
        <v>8</v>
      </c>
      <c r="AY6" s="29">
        <v>3</v>
      </c>
      <c r="AZ6" s="29" t="s">
        <v>8</v>
      </c>
      <c r="BA6" s="29">
        <v>1</v>
      </c>
      <c r="BB6" s="29" t="s">
        <v>8</v>
      </c>
      <c r="BC6" s="29">
        <v>1</v>
      </c>
      <c r="BD6" s="29">
        <v>3</v>
      </c>
      <c r="BE6" s="29" t="s">
        <v>8</v>
      </c>
      <c r="BF6" s="29">
        <v>2</v>
      </c>
      <c r="BG6" s="29" t="s">
        <v>8</v>
      </c>
      <c r="BH6" s="29">
        <v>1</v>
      </c>
      <c r="BI6" s="29">
        <v>1</v>
      </c>
      <c r="BJ6" s="29" t="s">
        <v>8</v>
      </c>
      <c r="BK6" s="29">
        <v>1</v>
      </c>
      <c r="BL6" s="29" t="s">
        <v>8</v>
      </c>
      <c r="BM6" s="29">
        <v>0</v>
      </c>
      <c r="BN6" s="29" t="s">
        <v>8</v>
      </c>
      <c r="BO6" s="29" t="s">
        <v>8</v>
      </c>
      <c r="BP6" s="29" t="s">
        <v>8</v>
      </c>
      <c r="BQ6" s="29" t="s">
        <v>8</v>
      </c>
      <c r="BR6" s="29" t="s">
        <v>8</v>
      </c>
      <c r="BS6" s="29" t="s">
        <v>8</v>
      </c>
      <c r="BT6" s="29" t="s">
        <v>8</v>
      </c>
      <c r="BU6" s="29" t="s">
        <v>538</v>
      </c>
      <c r="BV6" s="29" t="b">
        <v>0</v>
      </c>
      <c r="BW6" s="29" t="b">
        <v>0</v>
      </c>
      <c r="BX6" s="29" t="b">
        <v>0</v>
      </c>
      <c r="BY6" s="29" t="b">
        <v>0</v>
      </c>
      <c r="BZ6" s="29" t="b">
        <v>0</v>
      </c>
      <c r="CA6" s="29" t="b">
        <v>0</v>
      </c>
      <c r="CB6" s="29" t="b">
        <v>0</v>
      </c>
      <c r="CC6" s="29" t="b">
        <v>0</v>
      </c>
      <c r="CD6" s="29" t="b">
        <v>0</v>
      </c>
      <c r="CE6" s="29" t="b">
        <v>0</v>
      </c>
      <c r="CF6" s="29" t="b">
        <v>0</v>
      </c>
      <c r="CG6" s="29" t="b">
        <v>0</v>
      </c>
      <c r="CH6" s="29" t="b">
        <v>0</v>
      </c>
      <c r="CI6" s="29" t="b">
        <v>0</v>
      </c>
      <c r="CJ6" s="29" t="b">
        <v>0</v>
      </c>
      <c r="CK6" s="29" t="b">
        <v>0</v>
      </c>
      <c r="CL6" s="29" t="b">
        <v>0</v>
      </c>
      <c r="CM6" s="29" t="b">
        <v>0</v>
      </c>
      <c r="CN6" s="29" t="b">
        <v>0</v>
      </c>
      <c r="CO6" s="29" t="b">
        <v>0</v>
      </c>
      <c r="CP6" s="29" t="b">
        <v>0</v>
      </c>
      <c r="CQ6" s="29" t="b">
        <v>0</v>
      </c>
      <c r="CR6" s="29" t="b">
        <v>0</v>
      </c>
      <c r="CS6" s="29" t="b">
        <v>0</v>
      </c>
      <c r="CT6" s="29" t="b">
        <v>0</v>
      </c>
      <c r="CU6" s="29" t="b">
        <v>1</v>
      </c>
      <c r="CV6" s="29" t="b">
        <v>0</v>
      </c>
      <c r="CW6" s="29" t="b">
        <v>0</v>
      </c>
      <c r="CX6" s="29" t="b">
        <v>0</v>
      </c>
      <c r="CY6" s="29" t="b">
        <v>0</v>
      </c>
      <c r="CZ6" s="29" t="b">
        <v>0</v>
      </c>
      <c r="DA6" s="29" t="b">
        <v>0</v>
      </c>
      <c r="DB6" s="29" t="b">
        <v>0</v>
      </c>
      <c r="DC6" s="29" t="b">
        <v>0</v>
      </c>
      <c r="DD6" s="29" t="b">
        <v>0</v>
      </c>
      <c r="DE6" s="29" t="b">
        <v>0</v>
      </c>
      <c r="DF6" s="29" t="b">
        <v>0</v>
      </c>
      <c r="DG6" s="29" t="b">
        <v>0</v>
      </c>
      <c r="DH6" s="29" t="b">
        <v>0</v>
      </c>
      <c r="DI6" s="29" t="b">
        <v>0</v>
      </c>
      <c r="DJ6" s="29" t="b">
        <v>0</v>
      </c>
      <c r="DK6" s="29" t="b">
        <v>0</v>
      </c>
      <c r="DL6" s="29" t="b">
        <v>0</v>
      </c>
      <c r="DM6" s="29" t="b">
        <v>0</v>
      </c>
      <c r="DN6" s="29" t="b">
        <v>0</v>
      </c>
      <c r="DO6" s="29" t="b">
        <v>0</v>
      </c>
      <c r="DP6" s="29" t="b">
        <v>0</v>
      </c>
      <c r="DQ6" s="29" t="b">
        <v>0</v>
      </c>
      <c r="DR6" s="29" t="b">
        <v>0</v>
      </c>
      <c r="DS6" s="29" t="b">
        <v>0</v>
      </c>
      <c r="DT6" s="29" t="b">
        <v>0</v>
      </c>
      <c r="DU6" s="29" t="b">
        <v>0</v>
      </c>
      <c r="DV6" s="29" t="s">
        <v>13992</v>
      </c>
      <c r="DW6" s="29" t="s">
        <v>13993</v>
      </c>
      <c r="DX6" s="29" t="s">
        <v>13989</v>
      </c>
    </row>
    <row r="7" spans="1:128" s="29" customFormat="1" x14ac:dyDescent="0.25">
      <c r="A7" s="29">
        <v>359925061276783</v>
      </c>
      <c r="B7" s="29">
        <v>411</v>
      </c>
      <c r="C7" s="29" t="s">
        <v>13994</v>
      </c>
      <c r="D7" s="29" t="s">
        <v>13995</v>
      </c>
      <c r="E7" s="50">
        <v>237063573</v>
      </c>
      <c r="F7" s="50">
        <v>904262164</v>
      </c>
      <c r="G7" s="29" t="s">
        <v>18992</v>
      </c>
      <c r="H7" s="50">
        <v>1299999</v>
      </c>
      <c r="I7" s="29">
        <v>77</v>
      </c>
      <c r="J7" s="29">
        <v>1</v>
      </c>
      <c r="K7" s="29">
        <v>1</v>
      </c>
      <c r="L7" s="29">
        <v>1</v>
      </c>
      <c r="M7" s="29">
        <v>2</v>
      </c>
      <c r="N7" s="29">
        <v>6</v>
      </c>
      <c r="O7" s="29">
        <v>1</v>
      </c>
      <c r="P7" s="29">
        <v>1</v>
      </c>
      <c r="Q7" s="29">
        <v>1</v>
      </c>
      <c r="R7" s="29" t="s">
        <v>8</v>
      </c>
      <c r="S7" s="29">
        <v>1</v>
      </c>
      <c r="T7" s="29" t="s">
        <v>8</v>
      </c>
      <c r="U7" s="29">
        <v>1</v>
      </c>
      <c r="V7" s="29">
        <v>1</v>
      </c>
      <c r="W7" s="29" t="s">
        <v>8</v>
      </c>
      <c r="X7" s="29">
        <v>1</v>
      </c>
      <c r="Y7" s="29" t="s">
        <v>8</v>
      </c>
      <c r="Z7" s="29">
        <v>0</v>
      </c>
      <c r="AA7" s="29" t="s">
        <v>8</v>
      </c>
      <c r="AB7" s="29" t="s">
        <v>8</v>
      </c>
      <c r="AC7" s="29" t="s">
        <v>8</v>
      </c>
      <c r="AD7" s="29" t="s">
        <v>8</v>
      </c>
      <c r="AE7" s="29">
        <v>1</v>
      </c>
      <c r="AF7" s="29">
        <v>1</v>
      </c>
      <c r="AG7" s="29" t="s">
        <v>8</v>
      </c>
      <c r="AH7" s="29">
        <v>1</v>
      </c>
      <c r="AI7" s="29" t="s">
        <v>8</v>
      </c>
      <c r="AJ7" s="29">
        <v>0</v>
      </c>
      <c r="AK7" s="29" t="s">
        <v>8</v>
      </c>
      <c r="AL7" s="29" t="s">
        <v>8</v>
      </c>
      <c r="AM7" s="29" t="s">
        <v>8</v>
      </c>
      <c r="AN7" s="29" t="s">
        <v>8</v>
      </c>
      <c r="AO7" s="29">
        <v>0</v>
      </c>
      <c r="AP7" s="29" t="s">
        <v>8</v>
      </c>
      <c r="AQ7" s="29">
        <v>1</v>
      </c>
      <c r="AR7" s="29">
        <v>1</v>
      </c>
      <c r="AS7" s="29" t="s">
        <v>8</v>
      </c>
      <c r="AT7" s="29">
        <v>2</v>
      </c>
      <c r="AU7" s="29" t="s">
        <v>8</v>
      </c>
      <c r="AV7" s="29">
        <v>1</v>
      </c>
      <c r="AW7" s="29">
        <v>1</v>
      </c>
      <c r="AX7" s="29" t="s">
        <v>8</v>
      </c>
      <c r="AY7" s="29">
        <v>1</v>
      </c>
      <c r="AZ7" s="29" t="s">
        <v>8</v>
      </c>
      <c r="BA7" s="29">
        <v>1</v>
      </c>
      <c r="BB7" s="29" t="s">
        <v>8</v>
      </c>
      <c r="BC7" s="29">
        <v>1</v>
      </c>
      <c r="BD7" s="29">
        <v>3</v>
      </c>
      <c r="BE7" s="29" t="s">
        <v>8</v>
      </c>
      <c r="BF7" s="29">
        <v>1</v>
      </c>
      <c r="BG7" s="29" t="s">
        <v>8</v>
      </c>
      <c r="BH7" s="29">
        <v>1</v>
      </c>
      <c r="BI7" s="29">
        <v>1</v>
      </c>
      <c r="BJ7" s="29" t="s">
        <v>8</v>
      </c>
      <c r="BK7" s="29">
        <v>1</v>
      </c>
      <c r="BL7" s="29" t="s">
        <v>8</v>
      </c>
      <c r="BM7" s="29">
        <v>0</v>
      </c>
      <c r="BN7" s="29" t="s">
        <v>8</v>
      </c>
      <c r="BO7" s="29" t="s">
        <v>8</v>
      </c>
      <c r="BP7" s="29" t="s">
        <v>8</v>
      </c>
      <c r="BQ7" s="29" t="s">
        <v>8</v>
      </c>
      <c r="BR7" s="29" t="s">
        <v>8</v>
      </c>
      <c r="BS7" s="29" t="s">
        <v>8</v>
      </c>
      <c r="BT7" s="29" t="s">
        <v>8</v>
      </c>
      <c r="BU7" s="29" t="s">
        <v>538</v>
      </c>
      <c r="BV7" s="29" t="b">
        <v>0</v>
      </c>
      <c r="BW7" s="29" t="b">
        <v>0</v>
      </c>
      <c r="BX7" s="29" t="b">
        <v>0</v>
      </c>
      <c r="BY7" s="29" t="b">
        <v>0</v>
      </c>
      <c r="BZ7" s="29" t="b">
        <v>0</v>
      </c>
      <c r="CA7" s="29" t="b">
        <v>0</v>
      </c>
      <c r="CB7" s="29" t="b">
        <v>0</v>
      </c>
      <c r="CC7" s="29" t="b">
        <v>0</v>
      </c>
      <c r="CD7" s="29" t="b">
        <v>0</v>
      </c>
      <c r="CE7" s="29" t="b">
        <v>0</v>
      </c>
      <c r="CF7" s="29" t="b">
        <v>0</v>
      </c>
      <c r="CG7" s="29" t="b">
        <v>0</v>
      </c>
      <c r="CH7" s="29" t="b">
        <v>0</v>
      </c>
      <c r="CI7" s="29" t="b">
        <v>0</v>
      </c>
      <c r="CJ7" s="29" t="b">
        <v>0</v>
      </c>
      <c r="CK7" s="29" t="b">
        <v>0</v>
      </c>
      <c r="CL7" s="29" t="b">
        <v>0</v>
      </c>
      <c r="CM7" s="29" t="b">
        <v>0</v>
      </c>
      <c r="CN7" s="29" t="b">
        <v>0</v>
      </c>
      <c r="CO7" s="29" t="b">
        <v>0</v>
      </c>
      <c r="CP7" s="29" t="b">
        <v>0</v>
      </c>
      <c r="CQ7" s="29" t="b">
        <v>1</v>
      </c>
      <c r="CR7" s="29" t="b">
        <v>0</v>
      </c>
      <c r="CS7" s="29" t="b">
        <v>0</v>
      </c>
      <c r="CT7" s="29" t="b">
        <v>0</v>
      </c>
      <c r="CU7" s="29" t="b">
        <v>0</v>
      </c>
      <c r="CV7" s="29" t="b">
        <v>0</v>
      </c>
      <c r="CW7" s="29" t="b">
        <v>0</v>
      </c>
      <c r="CX7" s="29" t="b">
        <v>0</v>
      </c>
      <c r="CY7" s="29" t="b">
        <v>0</v>
      </c>
      <c r="CZ7" s="29" t="b">
        <v>0</v>
      </c>
      <c r="DA7" s="29" t="b">
        <v>0</v>
      </c>
      <c r="DB7" s="29" t="b">
        <v>0</v>
      </c>
      <c r="DC7" s="29" t="b">
        <v>0</v>
      </c>
      <c r="DD7" s="29" t="b">
        <v>0</v>
      </c>
      <c r="DE7" s="29" t="b">
        <v>0</v>
      </c>
      <c r="DF7" s="29" t="b">
        <v>0</v>
      </c>
      <c r="DG7" s="29" t="b">
        <v>0</v>
      </c>
      <c r="DH7" s="29" t="b">
        <v>0</v>
      </c>
      <c r="DI7" s="29" t="b">
        <v>0</v>
      </c>
      <c r="DJ7" s="29" t="b">
        <v>0</v>
      </c>
      <c r="DK7" s="29" t="b">
        <v>0</v>
      </c>
      <c r="DL7" s="29" t="b">
        <v>0</v>
      </c>
      <c r="DM7" s="29" t="b">
        <v>0</v>
      </c>
      <c r="DN7" s="29" t="b">
        <v>0</v>
      </c>
      <c r="DO7" s="29" t="b">
        <v>0</v>
      </c>
      <c r="DP7" s="29" t="b">
        <v>0</v>
      </c>
      <c r="DQ7" s="29" t="b">
        <v>0</v>
      </c>
      <c r="DR7" s="29" t="b">
        <v>0</v>
      </c>
      <c r="DS7" s="29" t="b">
        <v>0</v>
      </c>
      <c r="DT7" s="29" t="b">
        <v>0</v>
      </c>
      <c r="DU7" s="29" t="b">
        <v>0</v>
      </c>
      <c r="DV7" s="29" t="s">
        <v>13996</v>
      </c>
      <c r="DW7" s="29" t="s">
        <v>13997</v>
      </c>
      <c r="DX7" s="29" t="s">
        <v>13998</v>
      </c>
    </row>
    <row r="8" spans="1:128" s="29" customFormat="1" x14ac:dyDescent="0.25">
      <c r="A8" s="29">
        <v>359925061287863</v>
      </c>
      <c r="B8" s="29">
        <v>341</v>
      </c>
      <c r="C8" s="29" t="s">
        <v>13999</v>
      </c>
      <c r="D8" s="29" t="s">
        <v>14000</v>
      </c>
      <c r="E8" s="50">
        <v>237260672</v>
      </c>
      <c r="F8" s="50">
        <v>90426511</v>
      </c>
      <c r="G8" s="29" t="s">
        <v>18992</v>
      </c>
      <c r="H8" s="29" t="s">
        <v>19754</v>
      </c>
      <c r="I8" s="29">
        <v>66</v>
      </c>
      <c r="J8" s="29">
        <v>1</v>
      </c>
      <c r="K8" s="29">
        <v>1</v>
      </c>
      <c r="L8" s="29">
        <v>1</v>
      </c>
      <c r="M8" s="29">
        <v>2</v>
      </c>
      <c r="N8" s="29">
        <v>6</v>
      </c>
      <c r="O8" s="29">
        <v>1</v>
      </c>
      <c r="P8" s="29">
        <v>0</v>
      </c>
      <c r="Q8" s="29" t="s">
        <v>8</v>
      </c>
      <c r="R8" s="29" t="s">
        <v>8</v>
      </c>
      <c r="S8" s="29" t="s">
        <v>8</v>
      </c>
      <c r="T8" s="29" t="s">
        <v>8</v>
      </c>
      <c r="U8" s="29">
        <v>0</v>
      </c>
      <c r="V8" s="29" t="s">
        <v>8</v>
      </c>
      <c r="W8" s="29" t="s">
        <v>8</v>
      </c>
      <c r="X8" s="29" t="s">
        <v>8</v>
      </c>
      <c r="Y8" s="29" t="s">
        <v>8</v>
      </c>
      <c r="Z8" s="29">
        <v>0</v>
      </c>
      <c r="AA8" s="29" t="s">
        <v>8</v>
      </c>
      <c r="AB8" s="29" t="s">
        <v>8</v>
      </c>
      <c r="AC8" s="29" t="s">
        <v>8</v>
      </c>
      <c r="AD8" s="29" t="s">
        <v>8</v>
      </c>
      <c r="AE8" s="29">
        <v>1</v>
      </c>
      <c r="AF8" s="29">
        <v>1</v>
      </c>
      <c r="AG8" s="29" t="s">
        <v>8</v>
      </c>
      <c r="AH8" s="29">
        <v>1</v>
      </c>
      <c r="AI8" s="29" t="s">
        <v>8</v>
      </c>
      <c r="AJ8" s="29">
        <v>0</v>
      </c>
      <c r="AK8" s="29" t="s">
        <v>8</v>
      </c>
      <c r="AL8" s="29" t="s">
        <v>8</v>
      </c>
      <c r="AM8" s="29" t="s">
        <v>8</v>
      </c>
      <c r="AN8" s="29" t="s">
        <v>8</v>
      </c>
      <c r="AO8" s="29">
        <v>0</v>
      </c>
      <c r="AP8" s="29" t="s">
        <v>8</v>
      </c>
      <c r="AQ8" s="29">
        <v>1</v>
      </c>
      <c r="AR8" s="29">
        <v>2</v>
      </c>
      <c r="AS8" s="29" t="s">
        <v>8</v>
      </c>
      <c r="AT8" s="29">
        <v>1</v>
      </c>
      <c r="AU8" s="29" t="s">
        <v>8</v>
      </c>
      <c r="AV8" s="29">
        <v>1</v>
      </c>
      <c r="AW8" s="29">
        <v>3</v>
      </c>
      <c r="AX8" s="29" t="s">
        <v>8</v>
      </c>
      <c r="AY8" s="29">
        <v>3</v>
      </c>
      <c r="AZ8" s="29" t="s">
        <v>8</v>
      </c>
      <c r="BA8" s="29">
        <v>1</v>
      </c>
      <c r="BB8" s="29" t="s">
        <v>8</v>
      </c>
      <c r="BC8" s="29">
        <v>1</v>
      </c>
      <c r="BD8" s="29">
        <v>3</v>
      </c>
      <c r="BE8" s="29" t="s">
        <v>8</v>
      </c>
      <c r="BF8" s="29">
        <v>2</v>
      </c>
      <c r="BG8" s="29" t="s">
        <v>8</v>
      </c>
      <c r="BH8" s="29">
        <v>1</v>
      </c>
      <c r="BI8" s="29">
        <v>1</v>
      </c>
      <c r="BJ8" s="29" t="s">
        <v>8</v>
      </c>
      <c r="BK8" s="29">
        <v>1</v>
      </c>
      <c r="BL8" s="29" t="s">
        <v>8</v>
      </c>
      <c r="BM8" s="29">
        <v>0</v>
      </c>
      <c r="BN8" s="29" t="s">
        <v>8</v>
      </c>
      <c r="BO8" s="29" t="s">
        <v>8</v>
      </c>
      <c r="BP8" s="29" t="s">
        <v>8</v>
      </c>
      <c r="BQ8" s="29" t="s">
        <v>8</v>
      </c>
      <c r="BR8" s="29" t="s">
        <v>8</v>
      </c>
      <c r="BS8" s="29" t="s">
        <v>8</v>
      </c>
      <c r="BT8" s="29" t="s">
        <v>8</v>
      </c>
      <c r="BU8" s="29" t="s">
        <v>722</v>
      </c>
      <c r="BV8" s="29" t="b">
        <v>0</v>
      </c>
      <c r="BW8" s="29" t="b">
        <v>0</v>
      </c>
      <c r="BX8" s="29" t="b">
        <v>0</v>
      </c>
      <c r="BY8" s="29" t="b">
        <v>0</v>
      </c>
      <c r="BZ8" s="29" t="b">
        <v>0</v>
      </c>
      <c r="CA8" s="29" t="b">
        <v>0</v>
      </c>
      <c r="CB8" s="29" t="b">
        <v>0</v>
      </c>
      <c r="CC8" s="29" t="b">
        <v>0</v>
      </c>
      <c r="CD8" s="29" t="b">
        <v>0</v>
      </c>
      <c r="CE8" s="29" t="b">
        <v>0</v>
      </c>
      <c r="CF8" s="29" t="b">
        <v>0</v>
      </c>
      <c r="CG8" s="29" t="b">
        <v>0</v>
      </c>
      <c r="CH8" s="29" t="b">
        <v>0</v>
      </c>
      <c r="CI8" s="29" t="b">
        <v>0</v>
      </c>
      <c r="CJ8" s="29" t="b">
        <v>0</v>
      </c>
      <c r="CK8" s="29" t="b">
        <v>0</v>
      </c>
      <c r="CL8" s="29" t="b">
        <v>0</v>
      </c>
      <c r="CM8" s="29" t="b">
        <v>0</v>
      </c>
      <c r="CN8" s="29" t="b">
        <v>0</v>
      </c>
      <c r="CO8" s="29" t="b">
        <v>0</v>
      </c>
      <c r="CP8" s="29" t="b">
        <v>0</v>
      </c>
      <c r="CQ8" s="29" t="b">
        <v>0</v>
      </c>
      <c r="CR8" s="29" t="b">
        <v>0</v>
      </c>
      <c r="CS8" s="29" t="b">
        <v>0</v>
      </c>
      <c r="CT8" s="29" t="b">
        <v>0</v>
      </c>
      <c r="CU8" s="29" t="b">
        <v>0</v>
      </c>
      <c r="CV8" s="29" t="b">
        <v>0</v>
      </c>
      <c r="CW8" s="29" t="b">
        <v>0</v>
      </c>
      <c r="CX8" s="29" t="b">
        <v>0</v>
      </c>
      <c r="CY8" s="29" t="b">
        <v>0</v>
      </c>
      <c r="CZ8" s="29" t="b">
        <v>0</v>
      </c>
      <c r="DA8" s="29" t="b">
        <v>0</v>
      </c>
      <c r="DB8" s="29" t="b">
        <v>0</v>
      </c>
      <c r="DC8" s="29" t="b">
        <v>0</v>
      </c>
      <c r="DD8" s="29" t="b">
        <v>0</v>
      </c>
      <c r="DE8" s="29" t="b">
        <v>0</v>
      </c>
      <c r="DF8" s="29" t="b">
        <v>0</v>
      </c>
      <c r="DG8" s="29" t="b">
        <v>0</v>
      </c>
      <c r="DH8" s="29" t="b">
        <v>0</v>
      </c>
      <c r="DI8" s="29" t="b">
        <v>0</v>
      </c>
      <c r="DJ8" s="29" t="b">
        <v>0</v>
      </c>
      <c r="DK8" s="29" t="b">
        <v>0</v>
      </c>
      <c r="DL8" s="29" t="b">
        <v>0</v>
      </c>
      <c r="DM8" s="29" t="b">
        <v>1</v>
      </c>
      <c r="DN8" s="29" t="b">
        <v>0</v>
      </c>
      <c r="DO8" s="29" t="b">
        <v>0</v>
      </c>
      <c r="DP8" s="29" t="b">
        <v>0</v>
      </c>
      <c r="DQ8" s="29" t="b">
        <v>0</v>
      </c>
      <c r="DR8" s="29" t="b">
        <v>0</v>
      </c>
      <c r="DS8" s="29" t="b">
        <v>0</v>
      </c>
      <c r="DT8" s="29" t="b">
        <v>0</v>
      </c>
      <c r="DU8" s="29" t="b">
        <v>0</v>
      </c>
      <c r="DV8" s="29" t="s">
        <v>14001</v>
      </c>
      <c r="DW8" s="29" t="s">
        <v>14002</v>
      </c>
      <c r="DX8" s="29" t="s">
        <v>14003</v>
      </c>
    </row>
    <row r="9" spans="1:128" s="29" customFormat="1" x14ac:dyDescent="0.25">
      <c r="A9" s="29">
        <v>359925061277856</v>
      </c>
      <c r="B9" s="29">
        <v>1</v>
      </c>
      <c r="C9" s="29" t="s">
        <v>14004</v>
      </c>
      <c r="D9" s="29" t="s">
        <v>14005</v>
      </c>
      <c r="E9" s="50">
        <v>2382360676479370</v>
      </c>
      <c r="F9" s="50">
        <v>9037853869909920</v>
      </c>
      <c r="G9" s="29" t="s">
        <v>20213</v>
      </c>
      <c r="H9" s="29" t="s">
        <v>18992</v>
      </c>
      <c r="I9" s="29">
        <v>11</v>
      </c>
      <c r="J9" s="29">
        <v>1</v>
      </c>
      <c r="K9" s="29">
        <v>1</v>
      </c>
      <c r="L9" s="29">
        <v>1</v>
      </c>
      <c r="M9" s="29">
        <v>2</v>
      </c>
      <c r="N9" s="29">
        <v>7</v>
      </c>
      <c r="O9" s="29">
        <v>1</v>
      </c>
      <c r="P9" s="29">
        <v>0</v>
      </c>
      <c r="Q9" s="29" t="s">
        <v>8</v>
      </c>
      <c r="R9" s="29" t="s">
        <v>8</v>
      </c>
      <c r="S9" s="29" t="s">
        <v>8</v>
      </c>
      <c r="T9" s="29" t="s">
        <v>8</v>
      </c>
      <c r="U9" s="29">
        <v>1</v>
      </c>
      <c r="V9" s="29">
        <v>1</v>
      </c>
      <c r="W9" s="29" t="s">
        <v>8</v>
      </c>
      <c r="X9" s="29">
        <v>1</v>
      </c>
      <c r="Y9" s="29" t="s">
        <v>8</v>
      </c>
      <c r="Z9" s="29">
        <v>1</v>
      </c>
      <c r="AA9" s="29">
        <v>1</v>
      </c>
      <c r="AB9" s="29" t="s">
        <v>8</v>
      </c>
      <c r="AC9" s="29">
        <v>1</v>
      </c>
      <c r="AD9" s="29" t="s">
        <v>8</v>
      </c>
      <c r="AE9" s="29">
        <v>1</v>
      </c>
      <c r="AF9" s="29">
        <v>1</v>
      </c>
      <c r="AG9" s="29" t="s">
        <v>8</v>
      </c>
      <c r="AH9" s="29">
        <v>1</v>
      </c>
      <c r="AI9" s="29" t="s">
        <v>8</v>
      </c>
      <c r="AJ9" s="29">
        <v>0</v>
      </c>
      <c r="AK9" s="29" t="s">
        <v>8</v>
      </c>
      <c r="AL9" s="29" t="s">
        <v>8</v>
      </c>
      <c r="AM9" s="29" t="s">
        <v>8</v>
      </c>
      <c r="AN9" s="29" t="s">
        <v>8</v>
      </c>
      <c r="AO9" s="29">
        <v>0</v>
      </c>
      <c r="AP9" s="29" t="s">
        <v>8</v>
      </c>
      <c r="AQ9" s="29">
        <v>1</v>
      </c>
      <c r="AR9" s="29">
        <v>2</v>
      </c>
      <c r="AS9" s="29" t="s">
        <v>8</v>
      </c>
      <c r="AT9" s="29">
        <v>2</v>
      </c>
      <c r="AU9" s="29" t="s">
        <v>8</v>
      </c>
      <c r="AV9" s="29">
        <v>1</v>
      </c>
      <c r="AW9" s="29">
        <v>1</v>
      </c>
      <c r="AX9" s="29" t="s">
        <v>8</v>
      </c>
      <c r="AY9" s="29">
        <v>1</v>
      </c>
      <c r="AZ9" s="29" t="s">
        <v>8</v>
      </c>
      <c r="BA9" s="29">
        <v>1</v>
      </c>
      <c r="BB9" s="29" t="s">
        <v>8</v>
      </c>
      <c r="BC9" s="29">
        <v>1</v>
      </c>
      <c r="BD9" s="29">
        <v>3</v>
      </c>
      <c r="BE9" s="29" t="s">
        <v>8</v>
      </c>
      <c r="BF9" s="29">
        <v>2</v>
      </c>
      <c r="BG9" s="29" t="s">
        <v>8</v>
      </c>
      <c r="BH9" s="29">
        <v>1</v>
      </c>
      <c r="BI9" s="29">
        <v>1</v>
      </c>
      <c r="BJ9" s="29" t="s">
        <v>8</v>
      </c>
      <c r="BK9" s="29">
        <v>1</v>
      </c>
      <c r="BL9" s="29" t="s">
        <v>8</v>
      </c>
      <c r="BM9" s="29">
        <v>0</v>
      </c>
      <c r="BN9" s="29" t="s">
        <v>8</v>
      </c>
      <c r="BO9" s="29" t="s">
        <v>8</v>
      </c>
      <c r="BP9" s="29" t="s">
        <v>8</v>
      </c>
      <c r="BQ9" s="29" t="s">
        <v>8</v>
      </c>
      <c r="BR9" s="29" t="s">
        <v>8</v>
      </c>
      <c r="BS9" s="29" t="s">
        <v>8</v>
      </c>
      <c r="BT9" s="29" t="s">
        <v>8</v>
      </c>
      <c r="BU9" s="29" t="s">
        <v>8</v>
      </c>
      <c r="BV9" s="29" t="b">
        <v>0</v>
      </c>
      <c r="BW9" s="29" t="b">
        <v>0</v>
      </c>
      <c r="BX9" s="29" t="b">
        <v>0</v>
      </c>
      <c r="BY9" s="29" t="b">
        <v>0</v>
      </c>
      <c r="BZ9" s="29" t="b">
        <v>0</v>
      </c>
      <c r="CA9" s="29" t="b">
        <v>0</v>
      </c>
      <c r="CB9" s="29" t="b">
        <v>0</v>
      </c>
      <c r="CC9" s="29" t="b">
        <v>0</v>
      </c>
      <c r="CD9" s="29" t="b">
        <v>0</v>
      </c>
      <c r="CE9" s="29" t="b">
        <v>0</v>
      </c>
      <c r="CF9" s="29" t="b">
        <v>0</v>
      </c>
      <c r="CG9" s="29" t="b">
        <v>0</v>
      </c>
      <c r="CH9" s="29" t="b">
        <v>0</v>
      </c>
      <c r="CI9" s="29" t="b">
        <v>0</v>
      </c>
      <c r="CJ9" s="29" t="b">
        <v>0</v>
      </c>
      <c r="CK9" s="29" t="b">
        <v>0</v>
      </c>
      <c r="CL9" s="29" t="b">
        <v>0</v>
      </c>
      <c r="CM9" s="29" t="b">
        <v>0</v>
      </c>
      <c r="CN9" s="29" t="b">
        <v>0</v>
      </c>
      <c r="CO9" s="29" t="b">
        <v>0</v>
      </c>
      <c r="CP9" s="29" t="b">
        <v>0</v>
      </c>
      <c r="CQ9" s="29" t="b">
        <v>0</v>
      </c>
      <c r="CR9" s="29" t="b">
        <v>0</v>
      </c>
      <c r="CS9" s="29" t="b">
        <v>0</v>
      </c>
      <c r="CT9" s="29" t="b">
        <v>0</v>
      </c>
      <c r="CU9" s="29" t="b">
        <v>0</v>
      </c>
      <c r="CV9" s="29" t="b">
        <v>0</v>
      </c>
      <c r="CW9" s="29" t="b">
        <v>1</v>
      </c>
      <c r="CX9" s="29" t="b">
        <v>0</v>
      </c>
      <c r="CY9" s="29" t="b">
        <v>0</v>
      </c>
      <c r="CZ9" s="29" t="b">
        <v>0</v>
      </c>
      <c r="DA9" s="29" t="b">
        <v>0</v>
      </c>
      <c r="DB9" s="29" t="b">
        <v>0</v>
      </c>
      <c r="DC9" s="29" t="b">
        <v>0</v>
      </c>
      <c r="DD9" s="29" t="b">
        <v>0</v>
      </c>
      <c r="DE9" s="29" t="b">
        <v>0</v>
      </c>
      <c r="DF9" s="29" t="b">
        <v>0</v>
      </c>
      <c r="DG9" s="29" t="b">
        <v>0</v>
      </c>
      <c r="DH9" s="29" t="b">
        <v>0</v>
      </c>
      <c r="DI9" s="29" t="b">
        <v>0</v>
      </c>
      <c r="DJ9" s="29" t="b">
        <v>0</v>
      </c>
      <c r="DK9" s="29" t="b">
        <v>0</v>
      </c>
      <c r="DL9" s="29" t="b">
        <v>0</v>
      </c>
      <c r="DM9" s="29" t="b">
        <v>0</v>
      </c>
      <c r="DN9" s="29" t="b">
        <v>0</v>
      </c>
      <c r="DO9" s="29" t="b">
        <v>0</v>
      </c>
      <c r="DP9" s="29" t="b">
        <v>0</v>
      </c>
      <c r="DQ9" s="29" t="b">
        <v>0</v>
      </c>
      <c r="DR9" s="29" t="b">
        <v>0</v>
      </c>
      <c r="DS9" s="29" t="b">
        <v>0</v>
      </c>
      <c r="DT9" s="29" t="b">
        <v>0</v>
      </c>
      <c r="DU9" s="29" t="b">
        <v>0</v>
      </c>
      <c r="DV9" s="29" t="s">
        <v>14006</v>
      </c>
      <c r="DW9" s="29" t="s">
        <v>14007</v>
      </c>
      <c r="DX9" s="29" t="s">
        <v>14003</v>
      </c>
    </row>
    <row r="10" spans="1:128" s="29" customFormat="1" x14ac:dyDescent="0.25">
      <c r="A10" s="29">
        <v>359925061277732</v>
      </c>
      <c r="B10" s="29">
        <v>43</v>
      </c>
      <c r="C10" s="29" t="s">
        <v>14008</v>
      </c>
      <c r="D10" s="29" t="s">
        <v>14009</v>
      </c>
      <c r="E10" s="50">
        <v>2.38235551859072E+16</v>
      </c>
      <c r="F10" s="50">
        <v>9037755351880770</v>
      </c>
      <c r="G10" s="29" t="s">
        <v>19909</v>
      </c>
      <c r="H10" s="29" t="s">
        <v>18992</v>
      </c>
      <c r="I10" s="29">
        <v>11</v>
      </c>
      <c r="J10" s="29">
        <v>1</v>
      </c>
      <c r="K10" s="29">
        <v>1</v>
      </c>
      <c r="L10" s="29">
        <v>1</v>
      </c>
      <c r="M10" s="29">
        <v>2</v>
      </c>
      <c r="N10" s="29">
        <v>3</v>
      </c>
      <c r="O10" s="29">
        <v>1</v>
      </c>
      <c r="P10" s="29">
        <v>1</v>
      </c>
      <c r="Q10" s="29">
        <v>4</v>
      </c>
      <c r="R10" s="29" t="s">
        <v>8</v>
      </c>
      <c r="S10" s="29">
        <v>4</v>
      </c>
      <c r="T10" s="29" t="s">
        <v>8</v>
      </c>
      <c r="U10" s="29">
        <v>1</v>
      </c>
      <c r="V10" s="29">
        <v>1</v>
      </c>
      <c r="W10" s="29" t="s">
        <v>8</v>
      </c>
      <c r="X10" s="29">
        <v>1</v>
      </c>
      <c r="Y10" s="29" t="s">
        <v>8</v>
      </c>
      <c r="Z10" s="29">
        <v>1</v>
      </c>
      <c r="AA10" s="29">
        <v>1</v>
      </c>
      <c r="AB10" s="29" t="s">
        <v>8</v>
      </c>
      <c r="AC10" s="29">
        <v>2</v>
      </c>
      <c r="AD10" s="29" t="s">
        <v>8</v>
      </c>
      <c r="AE10" s="29">
        <v>1</v>
      </c>
      <c r="AF10" s="29">
        <v>4</v>
      </c>
      <c r="AG10" s="29" t="s">
        <v>8</v>
      </c>
      <c r="AH10" s="29">
        <v>4</v>
      </c>
      <c r="AI10" s="29" t="s">
        <v>8</v>
      </c>
      <c r="AJ10" s="29">
        <v>1</v>
      </c>
      <c r="AK10" s="29">
        <v>1</v>
      </c>
      <c r="AL10" s="29" t="s">
        <v>8</v>
      </c>
      <c r="AM10" s="29">
        <v>1</v>
      </c>
      <c r="AN10" s="29" t="s">
        <v>8</v>
      </c>
      <c r="AO10" s="29">
        <v>0</v>
      </c>
      <c r="AP10" s="29" t="s">
        <v>8</v>
      </c>
      <c r="AQ10" s="29">
        <v>1</v>
      </c>
      <c r="AR10" s="29">
        <v>2</v>
      </c>
      <c r="AS10" s="29" t="s">
        <v>8</v>
      </c>
      <c r="AT10" s="29">
        <v>2</v>
      </c>
      <c r="AU10" s="29" t="s">
        <v>8</v>
      </c>
      <c r="AV10" s="29">
        <v>1</v>
      </c>
      <c r="AW10" s="29">
        <v>2</v>
      </c>
      <c r="AX10" s="29" t="s">
        <v>8</v>
      </c>
      <c r="AY10" s="29">
        <v>3</v>
      </c>
      <c r="AZ10" s="29" t="s">
        <v>8</v>
      </c>
      <c r="BA10" s="29">
        <v>1</v>
      </c>
      <c r="BB10" s="29" t="s">
        <v>8</v>
      </c>
      <c r="BC10" s="29">
        <v>1</v>
      </c>
      <c r="BD10" s="29">
        <v>3</v>
      </c>
      <c r="BE10" s="29" t="s">
        <v>8</v>
      </c>
      <c r="BF10" s="29">
        <v>3</v>
      </c>
      <c r="BG10" s="29" t="s">
        <v>8</v>
      </c>
      <c r="BH10" s="29">
        <v>1</v>
      </c>
      <c r="BI10" s="29">
        <v>1</v>
      </c>
      <c r="BJ10" s="29" t="s">
        <v>8</v>
      </c>
      <c r="BK10" s="29">
        <v>1</v>
      </c>
      <c r="BL10" s="29" t="s">
        <v>8</v>
      </c>
      <c r="BM10" s="29">
        <v>0</v>
      </c>
      <c r="BN10" s="29" t="s">
        <v>8</v>
      </c>
      <c r="BO10" s="29" t="s">
        <v>8</v>
      </c>
      <c r="BP10" s="29" t="s">
        <v>8</v>
      </c>
      <c r="BQ10" s="29" t="s">
        <v>8</v>
      </c>
      <c r="BR10" s="29" t="s">
        <v>8</v>
      </c>
      <c r="BS10" s="29" t="s">
        <v>8</v>
      </c>
      <c r="BT10" s="29" t="s">
        <v>8</v>
      </c>
      <c r="BU10" s="29" t="s">
        <v>538</v>
      </c>
      <c r="BV10" s="29" t="b">
        <v>0</v>
      </c>
      <c r="BW10" s="29" t="b">
        <v>0</v>
      </c>
      <c r="BX10" s="29" t="b">
        <v>0</v>
      </c>
      <c r="BY10" s="29" t="b">
        <v>0</v>
      </c>
      <c r="BZ10" s="29" t="b">
        <v>0</v>
      </c>
      <c r="CA10" s="29" t="b">
        <v>0</v>
      </c>
      <c r="CB10" s="29" t="b">
        <v>0</v>
      </c>
      <c r="CC10" s="29" t="b">
        <v>0</v>
      </c>
      <c r="CD10" s="29" t="b">
        <v>0</v>
      </c>
      <c r="CE10" s="29" t="b">
        <v>0</v>
      </c>
      <c r="CF10" s="29" t="b">
        <v>0</v>
      </c>
      <c r="CG10" s="29" t="b">
        <v>0</v>
      </c>
      <c r="CH10" s="29" t="b">
        <v>0</v>
      </c>
      <c r="CI10" s="29" t="b">
        <v>0</v>
      </c>
      <c r="CJ10" s="29" t="b">
        <v>0</v>
      </c>
      <c r="CK10" s="29" t="b">
        <v>0</v>
      </c>
      <c r="CL10" s="29" t="b">
        <v>0</v>
      </c>
      <c r="CM10" s="29" t="b">
        <v>0</v>
      </c>
      <c r="CN10" s="29" t="b">
        <v>0</v>
      </c>
      <c r="CO10" s="29" t="b">
        <v>0</v>
      </c>
      <c r="CP10" s="29" t="b">
        <v>0</v>
      </c>
      <c r="CQ10" s="29" t="b">
        <v>0</v>
      </c>
      <c r="CR10" s="29" t="b">
        <v>0</v>
      </c>
      <c r="CS10" s="29" t="b">
        <v>0</v>
      </c>
      <c r="CT10" s="29" t="b">
        <v>0</v>
      </c>
      <c r="CU10" s="29" t="b">
        <v>1</v>
      </c>
      <c r="CV10" s="29" t="b">
        <v>0</v>
      </c>
      <c r="CW10" s="29" t="b">
        <v>0</v>
      </c>
      <c r="CX10" s="29" t="b">
        <v>0</v>
      </c>
      <c r="CY10" s="29" t="b">
        <v>0</v>
      </c>
      <c r="CZ10" s="29" t="b">
        <v>0</v>
      </c>
      <c r="DA10" s="29" t="b">
        <v>0</v>
      </c>
      <c r="DB10" s="29" t="b">
        <v>0</v>
      </c>
      <c r="DC10" s="29" t="b">
        <v>0</v>
      </c>
      <c r="DD10" s="29" t="b">
        <v>0</v>
      </c>
      <c r="DE10" s="29" t="b">
        <v>0</v>
      </c>
      <c r="DF10" s="29" t="b">
        <v>0</v>
      </c>
      <c r="DG10" s="29" t="b">
        <v>0</v>
      </c>
      <c r="DH10" s="29" t="b">
        <v>0</v>
      </c>
      <c r="DI10" s="29" t="b">
        <v>0</v>
      </c>
      <c r="DJ10" s="29" t="b">
        <v>0</v>
      </c>
      <c r="DK10" s="29" t="b">
        <v>0</v>
      </c>
      <c r="DL10" s="29" t="b">
        <v>0</v>
      </c>
      <c r="DM10" s="29" t="b">
        <v>0</v>
      </c>
      <c r="DN10" s="29" t="b">
        <v>0</v>
      </c>
      <c r="DO10" s="29" t="b">
        <v>0</v>
      </c>
      <c r="DP10" s="29" t="b">
        <v>0</v>
      </c>
      <c r="DQ10" s="29" t="b">
        <v>0</v>
      </c>
      <c r="DR10" s="29" t="b">
        <v>0</v>
      </c>
      <c r="DS10" s="29" t="b">
        <v>0</v>
      </c>
      <c r="DT10" s="29" t="b">
        <v>0</v>
      </c>
      <c r="DU10" s="29" t="b">
        <v>0</v>
      </c>
      <c r="DV10" s="29" t="s">
        <v>14010</v>
      </c>
      <c r="DW10" s="29" t="s">
        <v>14011</v>
      </c>
      <c r="DX10" s="29" t="s">
        <v>14012</v>
      </c>
    </row>
    <row r="11" spans="1:128" s="29" customFormat="1" x14ac:dyDescent="0.25">
      <c r="A11" s="29">
        <v>359925061277617</v>
      </c>
      <c r="B11" s="29">
        <v>71</v>
      </c>
      <c r="C11" s="29" t="s">
        <v>14013</v>
      </c>
      <c r="D11" s="29" t="s">
        <v>14014</v>
      </c>
      <c r="E11" s="50">
        <v>23823169</v>
      </c>
      <c r="F11" s="50">
        <v>90378398</v>
      </c>
      <c r="G11" s="29" t="s">
        <v>18992</v>
      </c>
      <c r="H11" s="29" t="s">
        <v>20214</v>
      </c>
      <c r="I11" s="29">
        <v>11</v>
      </c>
      <c r="J11" s="29">
        <v>1</v>
      </c>
      <c r="K11" s="29">
        <v>1</v>
      </c>
      <c r="L11" s="29">
        <v>1</v>
      </c>
      <c r="M11" s="29">
        <v>2</v>
      </c>
      <c r="N11" s="29">
        <v>4</v>
      </c>
      <c r="O11" s="29">
        <v>1</v>
      </c>
      <c r="P11" s="29">
        <v>1</v>
      </c>
      <c r="Q11" s="29">
        <v>4</v>
      </c>
      <c r="R11" s="29" t="s">
        <v>8</v>
      </c>
      <c r="S11" s="29">
        <v>4</v>
      </c>
      <c r="T11" s="29" t="s">
        <v>8</v>
      </c>
      <c r="U11" s="29">
        <v>1</v>
      </c>
      <c r="V11" s="29">
        <v>1</v>
      </c>
      <c r="W11" s="29" t="s">
        <v>8</v>
      </c>
      <c r="X11" s="29">
        <v>1</v>
      </c>
      <c r="Y11" s="29" t="s">
        <v>8</v>
      </c>
      <c r="Z11" s="29">
        <v>1</v>
      </c>
      <c r="AA11" s="29">
        <v>4</v>
      </c>
      <c r="AB11" s="29" t="s">
        <v>8</v>
      </c>
      <c r="AC11" s="29">
        <v>4</v>
      </c>
      <c r="AD11" s="29" t="s">
        <v>8</v>
      </c>
      <c r="AE11" s="29">
        <v>1</v>
      </c>
      <c r="AF11" s="29">
        <v>1</v>
      </c>
      <c r="AG11" s="29" t="s">
        <v>8</v>
      </c>
      <c r="AH11" s="29">
        <v>1</v>
      </c>
      <c r="AI11" s="29" t="s">
        <v>8</v>
      </c>
      <c r="AJ11" s="29">
        <v>1</v>
      </c>
      <c r="AK11" s="29">
        <v>2</v>
      </c>
      <c r="AL11" s="29" t="s">
        <v>8</v>
      </c>
      <c r="AM11" s="29">
        <v>2</v>
      </c>
      <c r="AN11" s="29" t="s">
        <v>8</v>
      </c>
      <c r="AO11" s="29">
        <v>0</v>
      </c>
      <c r="AP11" s="29" t="s">
        <v>8</v>
      </c>
      <c r="AQ11" s="29">
        <v>1</v>
      </c>
      <c r="AR11" s="29">
        <v>2</v>
      </c>
      <c r="AS11" s="29" t="s">
        <v>8</v>
      </c>
      <c r="AT11" s="29">
        <v>2</v>
      </c>
      <c r="AU11" s="29" t="s">
        <v>8</v>
      </c>
      <c r="AV11" s="29">
        <v>1</v>
      </c>
      <c r="AW11" s="29">
        <v>1</v>
      </c>
      <c r="AX11" s="29" t="s">
        <v>8</v>
      </c>
      <c r="AY11" s="29">
        <v>1</v>
      </c>
      <c r="AZ11" s="29" t="s">
        <v>8</v>
      </c>
      <c r="BA11" s="29">
        <v>1</v>
      </c>
      <c r="BB11" s="29" t="s">
        <v>8</v>
      </c>
      <c r="BC11" s="29">
        <v>1</v>
      </c>
      <c r="BD11" s="29">
        <v>3</v>
      </c>
      <c r="BE11" s="29" t="s">
        <v>8</v>
      </c>
      <c r="BF11" s="29">
        <v>3</v>
      </c>
      <c r="BG11" s="29" t="s">
        <v>8</v>
      </c>
      <c r="BH11" s="29">
        <v>1</v>
      </c>
      <c r="BI11" s="29">
        <v>4</v>
      </c>
      <c r="BJ11" s="29" t="s">
        <v>8</v>
      </c>
      <c r="BK11" s="29">
        <v>4</v>
      </c>
      <c r="BL11" s="29" t="s">
        <v>8</v>
      </c>
      <c r="BM11" s="29">
        <v>1</v>
      </c>
      <c r="BN11" s="29" t="s">
        <v>8</v>
      </c>
      <c r="BO11" s="29">
        <v>1</v>
      </c>
      <c r="BP11" s="29" t="s">
        <v>8</v>
      </c>
      <c r="BQ11" s="29">
        <v>1</v>
      </c>
      <c r="BR11" s="29" t="s">
        <v>8</v>
      </c>
      <c r="BS11" s="29">
        <v>1</v>
      </c>
      <c r="BT11" s="29" t="s">
        <v>8</v>
      </c>
      <c r="BU11" s="29" t="s">
        <v>8</v>
      </c>
      <c r="BV11" s="29" t="b">
        <v>0</v>
      </c>
      <c r="BW11" s="29" t="b">
        <v>0</v>
      </c>
      <c r="BX11" s="29" t="b">
        <v>0</v>
      </c>
      <c r="BY11" s="29" t="b">
        <v>0</v>
      </c>
      <c r="BZ11" s="29" t="b">
        <v>0</v>
      </c>
      <c r="CA11" s="29" t="b">
        <v>0</v>
      </c>
      <c r="CB11" s="29" t="b">
        <v>0</v>
      </c>
      <c r="CC11" s="29" t="b">
        <v>0</v>
      </c>
      <c r="CD11" s="29" t="b">
        <v>0</v>
      </c>
      <c r="CE11" s="29" t="b">
        <v>0</v>
      </c>
      <c r="CF11" s="29" t="b">
        <v>0</v>
      </c>
      <c r="CG11" s="29" t="b">
        <v>0</v>
      </c>
      <c r="CH11" s="29" t="b">
        <v>0</v>
      </c>
      <c r="CI11" s="29" t="b">
        <v>0</v>
      </c>
      <c r="CJ11" s="29" t="b">
        <v>0</v>
      </c>
      <c r="CK11" s="29" t="b">
        <v>0</v>
      </c>
      <c r="CL11" s="29" t="b">
        <v>0</v>
      </c>
      <c r="CM11" s="29" t="b">
        <v>0</v>
      </c>
      <c r="CN11" s="29" t="b">
        <v>0</v>
      </c>
      <c r="CO11" s="29" t="b">
        <v>0</v>
      </c>
      <c r="CP11" s="29" t="b">
        <v>0</v>
      </c>
      <c r="CQ11" s="29" t="b">
        <v>0</v>
      </c>
      <c r="CR11" s="29" t="b">
        <v>0</v>
      </c>
      <c r="CS11" s="29" t="b">
        <v>0</v>
      </c>
      <c r="CT11" s="29" t="b">
        <v>1</v>
      </c>
      <c r="CU11" s="29" t="b">
        <v>0</v>
      </c>
      <c r="CV11" s="29" t="b">
        <v>0</v>
      </c>
      <c r="CW11" s="29" t="b">
        <v>0</v>
      </c>
      <c r="CX11" s="29" t="b">
        <v>0</v>
      </c>
      <c r="CY11" s="29" t="b">
        <v>0</v>
      </c>
      <c r="CZ11" s="29" t="b">
        <v>0</v>
      </c>
      <c r="DA11" s="29" t="b">
        <v>0</v>
      </c>
      <c r="DB11" s="29" t="b">
        <v>0</v>
      </c>
      <c r="DC11" s="29" t="b">
        <v>0</v>
      </c>
      <c r="DD11" s="29" t="b">
        <v>0</v>
      </c>
      <c r="DE11" s="29" t="b">
        <v>0</v>
      </c>
      <c r="DF11" s="29" t="b">
        <v>0</v>
      </c>
      <c r="DG11" s="29" t="b">
        <v>0</v>
      </c>
      <c r="DH11" s="29" t="b">
        <v>0</v>
      </c>
      <c r="DI11" s="29" t="b">
        <v>0</v>
      </c>
      <c r="DJ11" s="29" t="b">
        <v>0</v>
      </c>
      <c r="DK11" s="29" t="b">
        <v>0</v>
      </c>
      <c r="DL11" s="29" t="b">
        <v>0</v>
      </c>
      <c r="DM11" s="29" t="b">
        <v>0</v>
      </c>
      <c r="DN11" s="29" t="b">
        <v>0</v>
      </c>
      <c r="DO11" s="29" t="b">
        <v>0</v>
      </c>
      <c r="DP11" s="29" t="b">
        <v>0</v>
      </c>
      <c r="DQ11" s="29" t="b">
        <v>0</v>
      </c>
      <c r="DR11" s="29" t="b">
        <v>0</v>
      </c>
      <c r="DS11" s="29" t="b">
        <v>0</v>
      </c>
      <c r="DT11" s="29" t="b">
        <v>0</v>
      </c>
      <c r="DU11" s="29" t="b">
        <v>0</v>
      </c>
      <c r="DV11" s="29" t="s">
        <v>14015</v>
      </c>
      <c r="DW11" s="29" t="s">
        <v>14016</v>
      </c>
      <c r="DX11" s="29" t="s">
        <v>14017</v>
      </c>
    </row>
    <row r="12" spans="1:128" s="29" customFormat="1" x14ac:dyDescent="0.25">
      <c r="A12" s="29">
        <v>359925061257478</v>
      </c>
      <c r="B12" s="29">
        <v>471</v>
      </c>
      <c r="C12" s="29" t="s">
        <v>14018</v>
      </c>
      <c r="D12" s="29" t="s">
        <v>14019</v>
      </c>
      <c r="E12" s="50">
        <v>2369741880148720</v>
      </c>
      <c r="F12" s="50">
        <v>9043126543981680</v>
      </c>
      <c r="G12" s="29" t="s">
        <v>20215</v>
      </c>
      <c r="H12" s="29" t="s">
        <v>18992</v>
      </c>
      <c r="I12" s="29">
        <v>77</v>
      </c>
      <c r="J12" s="29">
        <v>1</v>
      </c>
      <c r="K12" s="29">
        <v>1</v>
      </c>
      <c r="L12" s="29">
        <v>1</v>
      </c>
      <c r="M12" s="29">
        <v>1</v>
      </c>
      <c r="N12" s="29">
        <v>4</v>
      </c>
      <c r="O12" s="29">
        <v>1</v>
      </c>
      <c r="P12" s="29">
        <v>1</v>
      </c>
      <c r="Q12" s="29">
        <v>2</v>
      </c>
      <c r="R12" s="29" t="s">
        <v>8</v>
      </c>
      <c r="S12" s="29">
        <v>1</v>
      </c>
      <c r="T12" s="29" t="s">
        <v>8</v>
      </c>
      <c r="U12" s="29">
        <v>1</v>
      </c>
      <c r="V12" s="29">
        <v>1</v>
      </c>
      <c r="W12" s="29" t="s">
        <v>8</v>
      </c>
      <c r="X12" s="29">
        <v>1</v>
      </c>
      <c r="Y12" s="29" t="s">
        <v>8</v>
      </c>
      <c r="Z12" s="29">
        <v>1</v>
      </c>
      <c r="AA12" s="29">
        <v>1</v>
      </c>
      <c r="AB12" s="29" t="s">
        <v>8</v>
      </c>
      <c r="AC12" s="29">
        <v>1</v>
      </c>
      <c r="AD12" s="29" t="s">
        <v>8</v>
      </c>
      <c r="AE12" s="29">
        <v>1</v>
      </c>
      <c r="AF12" s="29">
        <v>1</v>
      </c>
      <c r="AG12" s="29" t="s">
        <v>8</v>
      </c>
      <c r="AH12" s="29">
        <v>1</v>
      </c>
      <c r="AI12" s="29" t="s">
        <v>8</v>
      </c>
      <c r="AJ12" s="29">
        <v>1</v>
      </c>
      <c r="AK12" s="29">
        <v>4</v>
      </c>
      <c r="AL12" s="29" t="s">
        <v>8</v>
      </c>
      <c r="AM12" s="29">
        <v>4</v>
      </c>
      <c r="AN12" s="29" t="s">
        <v>8</v>
      </c>
      <c r="AO12" s="29">
        <v>0</v>
      </c>
      <c r="AP12" s="29" t="s">
        <v>8</v>
      </c>
      <c r="AQ12" s="29">
        <v>1</v>
      </c>
      <c r="AR12" s="29">
        <v>1</v>
      </c>
      <c r="AS12" s="29" t="s">
        <v>8</v>
      </c>
      <c r="AT12" s="29">
        <v>1</v>
      </c>
      <c r="AU12" s="29" t="s">
        <v>8</v>
      </c>
      <c r="AV12" s="29">
        <v>1</v>
      </c>
      <c r="AW12" s="29">
        <v>2</v>
      </c>
      <c r="AX12" s="29" t="s">
        <v>8</v>
      </c>
      <c r="AY12" s="29">
        <v>1</v>
      </c>
      <c r="AZ12" s="29" t="s">
        <v>8</v>
      </c>
      <c r="BA12" s="29">
        <v>1</v>
      </c>
      <c r="BB12" s="29" t="s">
        <v>8</v>
      </c>
      <c r="BC12" s="29">
        <v>1</v>
      </c>
      <c r="BD12" s="29">
        <v>1</v>
      </c>
      <c r="BE12" s="29" t="s">
        <v>8</v>
      </c>
      <c r="BF12" s="29">
        <v>1</v>
      </c>
      <c r="BG12" s="29" t="s">
        <v>8</v>
      </c>
      <c r="BH12" s="29">
        <v>1</v>
      </c>
      <c r="BI12" s="29">
        <v>4</v>
      </c>
      <c r="BJ12" s="29" t="s">
        <v>8</v>
      </c>
      <c r="BK12" s="29">
        <v>4</v>
      </c>
      <c r="BL12" s="29" t="s">
        <v>8</v>
      </c>
      <c r="BM12" s="29">
        <v>1</v>
      </c>
      <c r="BN12" s="29" t="s">
        <v>8</v>
      </c>
      <c r="BO12" s="29">
        <v>1</v>
      </c>
      <c r="BP12" s="29" t="s">
        <v>8</v>
      </c>
      <c r="BQ12" s="29">
        <v>0</v>
      </c>
      <c r="BR12" s="29" t="s">
        <v>8</v>
      </c>
      <c r="BS12" s="29">
        <v>1</v>
      </c>
      <c r="BT12" s="29" t="s">
        <v>8</v>
      </c>
      <c r="BU12" s="29" t="s">
        <v>538</v>
      </c>
      <c r="BV12" s="29" t="b">
        <v>0</v>
      </c>
      <c r="BW12" s="29" t="b">
        <v>0</v>
      </c>
      <c r="BX12" s="29" t="b">
        <v>0</v>
      </c>
      <c r="BY12" s="29" t="b">
        <v>0</v>
      </c>
      <c r="BZ12" s="29" t="b">
        <v>0</v>
      </c>
      <c r="CA12" s="29" t="b">
        <v>0</v>
      </c>
      <c r="CB12" s="29" t="b">
        <v>0</v>
      </c>
      <c r="CC12" s="29" t="b">
        <v>0</v>
      </c>
      <c r="CD12" s="29" t="b">
        <v>0</v>
      </c>
      <c r="CE12" s="29" t="b">
        <v>0</v>
      </c>
      <c r="CF12" s="29" t="b">
        <v>0</v>
      </c>
      <c r="CG12" s="29" t="b">
        <v>0</v>
      </c>
      <c r="CH12" s="29" t="b">
        <v>0</v>
      </c>
      <c r="CI12" s="29" t="b">
        <v>0</v>
      </c>
      <c r="CJ12" s="29" t="b">
        <v>0</v>
      </c>
      <c r="CK12" s="29" t="b">
        <v>0</v>
      </c>
      <c r="CL12" s="29" t="b">
        <v>0</v>
      </c>
      <c r="CM12" s="29" t="b">
        <v>1</v>
      </c>
      <c r="CN12" s="29" t="b">
        <v>0</v>
      </c>
      <c r="CO12" s="29" t="b">
        <v>0</v>
      </c>
      <c r="CP12" s="29" t="b">
        <v>0</v>
      </c>
      <c r="CQ12" s="29" t="b">
        <v>0</v>
      </c>
      <c r="CR12" s="29" t="b">
        <v>0</v>
      </c>
      <c r="CS12" s="29" t="b">
        <v>0</v>
      </c>
      <c r="CT12" s="29" t="b">
        <v>0</v>
      </c>
      <c r="CU12" s="29" t="b">
        <v>0</v>
      </c>
      <c r="CV12" s="29" t="b">
        <v>0</v>
      </c>
      <c r="CW12" s="29" t="b">
        <v>0</v>
      </c>
      <c r="CX12" s="29" t="b">
        <v>0</v>
      </c>
      <c r="CY12" s="29" t="b">
        <v>0</v>
      </c>
      <c r="CZ12" s="29" t="b">
        <v>0</v>
      </c>
      <c r="DA12" s="29" t="b">
        <v>0</v>
      </c>
      <c r="DB12" s="29" t="b">
        <v>0</v>
      </c>
      <c r="DC12" s="29" t="b">
        <v>0</v>
      </c>
      <c r="DD12" s="29" t="b">
        <v>0</v>
      </c>
      <c r="DE12" s="29" t="b">
        <v>0</v>
      </c>
      <c r="DF12" s="29" t="b">
        <v>0</v>
      </c>
      <c r="DG12" s="29" t="b">
        <v>0</v>
      </c>
      <c r="DH12" s="29" t="b">
        <v>0</v>
      </c>
      <c r="DI12" s="29" t="b">
        <v>0</v>
      </c>
      <c r="DJ12" s="29" t="b">
        <v>0</v>
      </c>
      <c r="DK12" s="29" t="b">
        <v>0</v>
      </c>
      <c r="DL12" s="29" t="b">
        <v>0</v>
      </c>
      <c r="DM12" s="29" t="b">
        <v>0</v>
      </c>
      <c r="DN12" s="29" t="b">
        <v>0</v>
      </c>
      <c r="DO12" s="29" t="b">
        <v>0</v>
      </c>
      <c r="DP12" s="29" t="b">
        <v>0</v>
      </c>
      <c r="DQ12" s="29" t="b">
        <v>0</v>
      </c>
      <c r="DR12" s="29" t="b">
        <v>0</v>
      </c>
      <c r="DS12" s="29" t="b">
        <v>0</v>
      </c>
      <c r="DT12" s="29" t="b">
        <v>0</v>
      </c>
      <c r="DU12" s="29" t="b">
        <v>0</v>
      </c>
      <c r="DV12" s="29" t="s">
        <v>14020</v>
      </c>
      <c r="DW12" s="29" t="s">
        <v>14021</v>
      </c>
      <c r="DX12" s="29" t="s">
        <v>14022</v>
      </c>
    </row>
    <row r="13" spans="1:128" s="29" customFormat="1" x14ac:dyDescent="0.25">
      <c r="A13" s="29">
        <v>359925060106239</v>
      </c>
      <c r="B13" s="29">
        <v>533</v>
      </c>
      <c r="C13" s="29" t="s">
        <v>14023</v>
      </c>
      <c r="D13" s="29" t="s">
        <v>14024</v>
      </c>
      <c r="E13" s="50">
        <v>2372425531902440</v>
      </c>
      <c r="F13" s="50">
        <v>9037488986292220</v>
      </c>
      <c r="G13" s="29" t="s">
        <v>20216</v>
      </c>
      <c r="H13" s="29" t="s">
        <v>18992</v>
      </c>
      <c r="I13" s="29">
        <v>88</v>
      </c>
      <c r="J13" s="29">
        <v>1</v>
      </c>
      <c r="K13" s="29">
        <v>1</v>
      </c>
      <c r="L13" s="29">
        <v>1</v>
      </c>
      <c r="M13" s="29">
        <v>2</v>
      </c>
      <c r="N13" s="29">
        <v>4</v>
      </c>
      <c r="O13" s="29">
        <v>1</v>
      </c>
      <c r="P13" s="29">
        <v>0</v>
      </c>
      <c r="Q13" s="29" t="s">
        <v>8</v>
      </c>
      <c r="R13" s="29" t="s">
        <v>8</v>
      </c>
      <c r="S13" s="29" t="s">
        <v>8</v>
      </c>
      <c r="T13" s="29" t="s">
        <v>8</v>
      </c>
      <c r="U13" s="29">
        <v>1</v>
      </c>
      <c r="V13" s="29">
        <v>1</v>
      </c>
      <c r="W13" s="29" t="s">
        <v>8</v>
      </c>
      <c r="X13" s="29">
        <v>1</v>
      </c>
      <c r="Y13" s="29" t="s">
        <v>8</v>
      </c>
      <c r="Z13" s="29">
        <v>0</v>
      </c>
      <c r="AA13" s="29" t="s">
        <v>8</v>
      </c>
      <c r="AB13" s="29" t="s">
        <v>8</v>
      </c>
      <c r="AC13" s="29" t="s">
        <v>8</v>
      </c>
      <c r="AD13" s="29" t="s">
        <v>8</v>
      </c>
      <c r="AE13" s="29">
        <v>1</v>
      </c>
      <c r="AF13" s="29">
        <v>1</v>
      </c>
      <c r="AG13" s="29" t="s">
        <v>8</v>
      </c>
      <c r="AH13" s="29">
        <v>1</v>
      </c>
      <c r="AI13" s="29" t="s">
        <v>8</v>
      </c>
      <c r="AJ13" s="29">
        <v>0</v>
      </c>
      <c r="AK13" s="29" t="s">
        <v>8</v>
      </c>
      <c r="AL13" s="29" t="s">
        <v>8</v>
      </c>
      <c r="AM13" s="29" t="s">
        <v>8</v>
      </c>
      <c r="AN13" s="29" t="s">
        <v>8</v>
      </c>
      <c r="AO13" s="29">
        <v>1</v>
      </c>
      <c r="AP13" s="29" t="s">
        <v>8</v>
      </c>
      <c r="AQ13" s="29">
        <v>1</v>
      </c>
      <c r="AR13" s="29">
        <v>2</v>
      </c>
      <c r="AS13" s="29" t="s">
        <v>8</v>
      </c>
      <c r="AT13" s="29">
        <v>2</v>
      </c>
      <c r="AU13" s="29" t="s">
        <v>8</v>
      </c>
      <c r="AV13" s="29">
        <v>1</v>
      </c>
      <c r="AW13" s="29">
        <v>4</v>
      </c>
      <c r="AX13" s="29" t="s">
        <v>8</v>
      </c>
      <c r="AY13" s="29">
        <v>4</v>
      </c>
      <c r="AZ13" s="29" t="s">
        <v>8</v>
      </c>
      <c r="BA13" s="29">
        <v>1</v>
      </c>
      <c r="BB13" s="29" t="s">
        <v>8</v>
      </c>
      <c r="BC13" s="29">
        <v>1</v>
      </c>
      <c r="BD13" s="29">
        <v>4</v>
      </c>
      <c r="BE13" s="29" t="s">
        <v>8</v>
      </c>
      <c r="BF13" s="29">
        <v>4</v>
      </c>
      <c r="BG13" s="29" t="s">
        <v>8</v>
      </c>
      <c r="BH13" s="29">
        <v>1</v>
      </c>
      <c r="BI13" s="29">
        <v>1</v>
      </c>
      <c r="BJ13" s="29" t="s">
        <v>8</v>
      </c>
      <c r="BK13" s="29">
        <v>1</v>
      </c>
      <c r="BL13" s="29" t="s">
        <v>8</v>
      </c>
      <c r="BM13" s="29">
        <v>0</v>
      </c>
      <c r="BN13" s="29" t="s">
        <v>8</v>
      </c>
      <c r="BO13" s="29" t="s">
        <v>8</v>
      </c>
      <c r="BP13" s="29" t="s">
        <v>8</v>
      </c>
      <c r="BQ13" s="29" t="s">
        <v>8</v>
      </c>
      <c r="BR13" s="29" t="s">
        <v>8</v>
      </c>
      <c r="BS13" s="29" t="s">
        <v>8</v>
      </c>
      <c r="BT13" s="29" t="s">
        <v>8</v>
      </c>
      <c r="BU13" s="29" t="s">
        <v>8</v>
      </c>
      <c r="BV13" s="29" t="b">
        <v>1</v>
      </c>
      <c r="BW13" s="29" t="b">
        <v>0</v>
      </c>
      <c r="BX13" s="29" t="b">
        <v>0</v>
      </c>
      <c r="BY13" s="29" t="b">
        <v>0</v>
      </c>
      <c r="BZ13" s="29" t="b">
        <v>0</v>
      </c>
      <c r="CA13" s="29" t="b">
        <v>0</v>
      </c>
      <c r="CB13" s="29" t="b">
        <v>0</v>
      </c>
      <c r="CC13" s="29" t="b">
        <v>0</v>
      </c>
      <c r="CD13" s="29" t="b">
        <v>0</v>
      </c>
      <c r="CE13" s="29" t="b">
        <v>0</v>
      </c>
      <c r="CF13" s="29" t="b">
        <v>0</v>
      </c>
      <c r="CG13" s="29" t="b">
        <v>0</v>
      </c>
      <c r="CH13" s="29" t="b">
        <v>0</v>
      </c>
      <c r="CI13" s="29" t="b">
        <v>0</v>
      </c>
      <c r="CJ13" s="29" t="b">
        <v>0</v>
      </c>
      <c r="CK13" s="29" t="b">
        <v>0</v>
      </c>
      <c r="CL13" s="29" t="b">
        <v>0</v>
      </c>
      <c r="CM13" s="29" t="b">
        <v>0</v>
      </c>
      <c r="CN13" s="29" t="b">
        <v>0</v>
      </c>
      <c r="CO13" s="29" t="b">
        <v>0</v>
      </c>
      <c r="CP13" s="29" t="b">
        <v>0</v>
      </c>
      <c r="CQ13" s="29" t="b">
        <v>0</v>
      </c>
      <c r="CR13" s="29" t="b">
        <v>0</v>
      </c>
      <c r="CS13" s="29" t="b">
        <v>0</v>
      </c>
      <c r="CT13" s="29" t="b">
        <v>0</v>
      </c>
      <c r="CU13" s="29" t="b">
        <v>0</v>
      </c>
      <c r="CV13" s="29" t="b">
        <v>0</v>
      </c>
      <c r="CW13" s="29" t="b">
        <v>0</v>
      </c>
      <c r="CX13" s="29" t="b">
        <v>0</v>
      </c>
      <c r="CY13" s="29" t="b">
        <v>0</v>
      </c>
      <c r="CZ13" s="29" t="b">
        <v>0</v>
      </c>
      <c r="DA13" s="29" t="b">
        <v>0</v>
      </c>
      <c r="DB13" s="29" t="b">
        <v>0</v>
      </c>
      <c r="DC13" s="29" t="b">
        <v>0</v>
      </c>
      <c r="DD13" s="29" t="b">
        <v>0</v>
      </c>
      <c r="DE13" s="29" t="b">
        <v>0</v>
      </c>
      <c r="DF13" s="29" t="b">
        <v>0</v>
      </c>
      <c r="DG13" s="29" t="b">
        <v>0</v>
      </c>
      <c r="DH13" s="29" t="b">
        <v>0</v>
      </c>
      <c r="DI13" s="29" t="b">
        <v>0</v>
      </c>
      <c r="DJ13" s="29" t="b">
        <v>0</v>
      </c>
      <c r="DK13" s="29" t="b">
        <v>0</v>
      </c>
      <c r="DL13" s="29" t="b">
        <v>0</v>
      </c>
      <c r="DM13" s="29" t="b">
        <v>0</v>
      </c>
      <c r="DN13" s="29" t="b">
        <v>0</v>
      </c>
      <c r="DO13" s="29" t="b">
        <v>0</v>
      </c>
      <c r="DP13" s="29" t="b">
        <v>0</v>
      </c>
      <c r="DQ13" s="29" t="b">
        <v>0</v>
      </c>
      <c r="DR13" s="29" t="b">
        <v>0</v>
      </c>
      <c r="DS13" s="29" t="b">
        <v>0</v>
      </c>
      <c r="DT13" s="29" t="b">
        <v>0</v>
      </c>
      <c r="DU13" s="29" t="b">
        <v>0</v>
      </c>
      <c r="DV13" s="29" t="s">
        <v>14025</v>
      </c>
      <c r="DW13" s="29" t="s">
        <v>14026</v>
      </c>
      <c r="DX13" s="29" t="s">
        <v>14022</v>
      </c>
    </row>
    <row r="14" spans="1:128" s="29" customFormat="1" x14ac:dyDescent="0.25">
      <c r="A14" s="29">
        <v>359925061281999</v>
      </c>
      <c r="B14" s="29">
        <v>223</v>
      </c>
      <c r="C14" s="29" t="s">
        <v>14027</v>
      </c>
      <c r="D14" s="29" t="s">
        <v>14028</v>
      </c>
      <c r="E14" s="50">
        <v>2.3781092068864E+16</v>
      </c>
      <c r="F14" s="50">
        <v>9033952479318980</v>
      </c>
      <c r="G14" s="29" t="s">
        <v>20217</v>
      </c>
      <c r="H14" s="29" t="s">
        <v>18992</v>
      </c>
      <c r="I14" s="29">
        <v>33</v>
      </c>
      <c r="J14" s="29">
        <v>1</v>
      </c>
      <c r="K14" s="29">
        <v>1</v>
      </c>
      <c r="L14" s="29">
        <v>1</v>
      </c>
      <c r="M14" s="29">
        <v>2</v>
      </c>
      <c r="N14" s="29">
        <v>7</v>
      </c>
      <c r="O14" s="29">
        <v>1</v>
      </c>
      <c r="P14" s="29">
        <v>1</v>
      </c>
      <c r="Q14" s="29">
        <v>3</v>
      </c>
      <c r="R14" s="29" t="s">
        <v>8</v>
      </c>
      <c r="S14" s="29">
        <v>4</v>
      </c>
      <c r="T14" s="29" t="s">
        <v>8</v>
      </c>
      <c r="U14" s="29">
        <v>1</v>
      </c>
      <c r="V14" s="29">
        <v>2</v>
      </c>
      <c r="W14" s="29" t="s">
        <v>8</v>
      </c>
      <c r="X14" s="29">
        <v>4</v>
      </c>
      <c r="Y14" s="29" t="s">
        <v>8</v>
      </c>
      <c r="Z14" s="29">
        <v>0</v>
      </c>
      <c r="AA14" s="29" t="s">
        <v>8</v>
      </c>
      <c r="AB14" s="29" t="s">
        <v>8</v>
      </c>
      <c r="AC14" s="29" t="s">
        <v>8</v>
      </c>
      <c r="AD14" s="29" t="s">
        <v>8</v>
      </c>
      <c r="AE14" s="29">
        <v>0</v>
      </c>
      <c r="AF14" s="29" t="s">
        <v>8</v>
      </c>
      <c r="AG14" s="29" t="s">
        <v>8</v>
      </c>
      <c r="AH14" s="29" t="s">
        <v>8</v>
      </c>
      <c r="AI14" s="29" t="s">
        <v>8</v>
      </c>
      <c r="AJ14" s="29">
        <v>1</v>
      </c>
      <c r="AK14" s="29">
        <v>1</v>
      </c>
      <c r="AL14" s="29" t="s">
        <v>8</v>
      </c>
      <c r="AM14" s="29">
        <v>1</v>
      </c>
      <c r="AN14" s="29" t="s">
        <v>8</v>
      </c>
      <c r="AO14" s="29">
        <v>0</v>
      </c>
      <c r="AP14" s="29" t="s">
        <v>8</v>
      </c>
      <c r="AQ14" s="29">
        <v>1</v>
      </c>
      <c r="AR14" s="29">
        <v>1</v>
      </c>
      <c r="AS14" s="29" t="s">
        <v>8</v>
      </c>
      <c r="AT14" s="29">
        <v>1</v>
      </c>
      <c r="AU14" s="29" t="s">
        <v>8</v>
      </c>
      <c r="AV14" s="29">
        <v>1</v>
      </c>
      <c r="AW14" s="29">
        <v>3</v>
      </c>
      <c r="AX14" s="29" t="s">
        <v>8</v>
      </c>
      <c r="AY14" s="29">
        <v>2</v>
      </c>
      <c r="AZ14" s="29" t="s">
        <v>8</v>
      </c>
      <c r="BA14" s="29">
        <v>1</v>
      </c>
      <c r="BB14" s="29" t="s">
        <v>8</v>
      </c>
      <c r="BC14" s="29">
        <v>1</v>
      </c>
      <c r="BD14" s="29">
        <v>4</v>
      </c>
      <c r="BE14" s="29" t="s">
        <v>8</v>
      </c>
      <c r="BF14" s="29">
        <v>3</v>
      </c>
      <c r="BG14" s="29" t="s">
        <v>8</v>
      </c>
      <c r="BH14" s="29">
        <v>1</v>
      </c>
      <c r="BI14" s="29">
        <v>2</v>
      </c>
      <c r="BJ14" s="29" t="s">
        <v>8</v>
      </c>
      <c r="BK14" s="29">
        <v>2</v>
      </c>
      <c r="BL14" s="29" t="s">
        <v>8</v>
      </c>
      <c r="BM14" s="29">
        <v>0</v>
      </c>
      <c r="BN14" s="29" t="s">
        <v>8</v>
      </c>
      <c r="BO14" s="29" t="s">
        <v>8</v>
      </c>
      <c r="BP14" s="29" t="s">
        <v>8</v>
      </c>
      <c r="BQ14" s="29" t="s">
        <v>8</v>
      </c>
      <c r="BR14" s="29" t="s">
        <v>8</v>
      </c>
      <c r="BS14" s="29" t="s">
        <v>8</v>
      </c>
      <c r="BT14" s="29" t="s">
        <v>8</v>
      </c>
      <c r="BU14" s="29" t="s">
        <v>722</v>
      </c>
      <c r="BV14" s="29" t="b">
        <v>0</v>
      </c>
      <c r="BW14" s="29" t="b">
        <v>0</v>
      </c>
      <c r="BX14" s="29" t="b">
        <v>0</v>
      </c>
      <c r="BY14" s="29" t="b">
        <v>0</v>
      </c>
      <c r="BZ14" s="29" t="b">
        <v>0</v>
      </c>
      <c r="CA14" s="29" t="b">
        <v>0</v>
      </c>
      <c r="CB14" s="29" t="b">
        <v>0</v>
      </c>
      <c r="CC14" s="29" t="b">
        <v>0</v>
      </c>
      <c r="CD14" s="29" t="b">
        <v>0</v>
      </c>
      <c r="CE14" s="29" t="b">
        <v>0</v>
      </c>
      <c r="CF14" s="29" t="b">
        <v>0</v>
      </c>
      <c r="CG14" s="29" t="b">
        <v>0</v>
      </c>
      <c r="CH14" s="29" t="b">
        <v>0</v>
      </c>
      <c r="CI14" s="29" t="b">
        <v>0</v>
      </c>
      <c r="CJ14" s="29" t="b">
        <v>0</v>
      </c>
      <c r="CK14" s="29" t="b">
        <v>0</v>
      </c>
      <c r="CL14" s="29" t="b">
        <v>0</v>
      </c>
      <c r="CM14" s="29" t="b">
        <v>0</v>
      </c>
      <c r="CN14" s="29" t="b">
        <v>0</v>
      </c>
      <c r="CO14" s="29" t="b">
        <v>0</v>
      </c>
      <c r="CP14" s="29" t="b">
        <v>0</v>
      </c>
      <c r="CQ14" s="29" t="b">
        <v>0</v>
      </c>
      <c r="CR14" s="29" t="b">
        <v>0</v>
      </c>
      <c r="CS14" s="29" t="b">
        <v>0</v>
      </c>
      <c r="CT14" s="29" t="b">
        <v>0</v>
      </c>
      <c r="CU14" s="29" t="b">
        <v>0</v>
      </c>
      <c r="CV14" s="29" t="b">
        <v>0</v>
      </c>
      <c r="CW14" s="29" t="b">
        <v>0</v>
      </c>
      <c r="CX14" s="29" t="b">
        <v>0</v>
      </c>
      <c r="CY14" s="29" t="b">
        <v>0</v>
      </c>
      <c r="CZ14" s="29" t="b">
        <v>0</v>
      </c>
      <c r="DA14" s="29" t="b">
        <v>0</v>
      </c>
      <c r="DB14" s="29" t="b">
        <v>0</v>
      </c>
      <c r="DC14" s="29" t="b">
        <v>0</v>
      </c>
      <c r="DD14" s="29" t="b">
        <v>0</v>
      </c>
      <c r="DE14" s="29" t="b">
        <v>1</v>
      </c>
      <c r="DF14" s="29" t="b">
        <v>0</v>
      </c>
      <c r="DG14" s="29" t="b">
        <v>0</v>
      </c>
      <c r="DH14" s="29" t="b">
        <v>0</v>
      </c>
      <c r="DI14" s="29" t="b">
        <v>0</v>
      </c>
      <c r="DJ14" s="29" t="b">
        <v>0</v>
      </c>
      <c r="DK14" s="29" t="b">
        <v>0</v>
      </c>
      <c r="DL14" s="29" t="b">
        <v>0</v>
      </c>
      <c r="DM14" s="29" t="b">
        <v>0</v>
      </c>
      <c r="DN14" s="29" t="b">
        <v>0</v>
      </c>
      <c r="DO14" s="29" t="b">
        <v>0</v>
      </c>
      <c r="DP14" s="29" t="b">
        <v>0</v>
      </c>
      <c r="DQ14" s="29" t="b">
        <v>0</v>
      </c>
      <c r="DR14" s="29" t="b">
        <v>0</v>
      </c>
      <c r="DS14" s="29" t="b">
        <v>0</v>
      </c>
      <c r="DT14" s="29" t="b">
        <v>0</v>
      </c>
      <c r="DU14" s="29" t="b">
        <v>0</v>
      </c>
      <c r="DV14" s="29" t="s">
        <v>14029</v>
      </c>
      <c r="DW14" s="29" t="s">
        <v>14030</v>
      </c>
      <c r="DX14" s="29" t="s">
        <v>14022</v>
      </c>
    </row>
    <row r="15" spans="1:128" s="29" customFormat="1" x14ac:dyDescent="0.25">
      <c r="A15" s="29">
        <v>359925061278375</v>
      </c>
      <c r="B15" s="29">
        <v>32</v>
      </c>
      <c r="C15" s="29" t="s">
        <v>14031</v>
      </c>
      <c r="D15" s="29" t="s">
        <v>14032</v>
      </c>
      <c r="E15" s="50">
        <v>2382359005602430</v>
      </c>
      <c r="F15" s="50">
        <v>903777447977102</v>
      </c>
      <c r="G15" s="29" t="s">
        <v>20216</v>
      </c>
      <c r="H15" s="29" t="s">
        <v>18992</v>
      </c>
      <c r="I15" s="29">
        <v>11</v>
      </c>
      <c r="J15" s="29">
        <v>1</v>
      </c>
      <c r="K15" s="29">
        <v>1</v>
      </c>
      <c r="L15" s="29">
        <v>1</v>
      </c>
      <c r="M15" s="29">
        <v>2</v>
      </c>
      <c r="N15" s="29">
        <v>5</v>
      </c>
      <c r="O15" s="29">
        <v>1</v>
      </c>
      <c r="P15" s="29">
        <v>1</v>
      </c>
      <c r="Q15" s="29">
        <v>4</v>
      </c>
      <c r="R15" s="29" t="s">
        <v>8</v>
      </c>
      <c r="S15" s="29">
        <v>4</v>
      </c>
      <c r="T15" s="29" t="s">
        <v>8</v>
      </c>
      <c r="U15" s="29">
        <v>1</v>
      </c>
      <c r="V15" s="29">
        <v>1</v>
      </c>
      <c r="W15" s="29" t="s">
        <v>8</v>
      </c>
      <c r="X15" s="29">
        <v>1</v>
      </c>
      <c r="Y15" s="29" t="s">
        <v>8</v>
      </c>
      <c r="Z15" s="29">
        <v>1</v>
      </c>
      <c r="AA15" s="29">
        <v>1</v>
      </c>
      <c r="AB15" s="29" t="s">
        <v>8</v>
      </c>
      <c r="AC15" s="29">
        <v>1</v>
      </c>
      <c r="AD15" s="29" t="s">
        <v>8</v>
      </c>
      <c r="AE15" s="29">
        <v>1</v>
      </c>
      <c r="AF15" s="29">
        <v>1</v>
      </c>
      <c r="AG15" s="29" t="s">
        <v>8</v>
      </c>
      <c r="AH15" s="29">
        <v>1</v>
      </c>
      <c r="AI15" s="29" t="s">
        <v>8</v>
      </c>
      <c r="AJ15" s="29">
        <v>0</v>
      </c>
      <c r="AK15" s="29" t="s">
        <v>8</v>
      </c>
      <c r="AL15" s="29" t="s">
        <v>8</v>
      </c>
      <c r="AM15" s="29" t="s">
        <v>8</v>
      </c>
      <c r="AN15" s="29" t="s">
        <v>8</v>
      </c>
      <c r="AO15" s="29">
        <v>0</v>
      </c>
      <c r="AP15" s="29" t="s">
        <v>8</v>
      </c>
      <c r="AQ15" s="29">
        <v>1</v>
      </c>
      <c r="AR15" s="29">
        <v>2</v>
      </c>
      <c r="AS15" s="29" t="s">
        <v>8</v>
      </c>
      <c r="AT15" s="29">
        <v>1</v>
      </c>
      <c r="AU15" s="29" t="s">
        <v>8</v>
      </c>
      <c r="AV15" s="29">
        <v>1</v>
      </c>
      <c r="AW15" s="29">
        <v>1</v>
      </c>
      <c r="AX15" s="29" t="s">
        <v>8</v>
      </c>
      <c r="AY15" s="29">
        <v>1</v>
      </c>
      <c r="AZ15" s="29" t="s">
        <v>8</v>
      </c>
      <c r="BA15" s="29">
        <v>1</v>
      </c>
      <c r="BB15" s="29" t="s">
        <v>8</v>
      </c>
      <c r="BC15" s="29">
        <v>1</v>
      </c>
      <c r="BD15" s="29">
        <v>3</v>
      </c>
      <c r="BE15" s="29" t="s">
        <v>8</v>
      </c>
      <c r="BF15" s="29">
        <v>3</v>
      </c>
      <c r="BG15" s="29" t="s">
        <v>8</v>
      </c>
      <c r="BH15" s="29">
        <v>1</v>
      </c>
      <c r="BI15" s="29">
        <v>1</v>
      </c>
      <c r="BJ15" s="29" t="s">
        <v>8</v>
      </c>
      <c r="BK15" s="29">
        <v>1</v>
      </c>
      <c r="BL15" s="29" t="s">
        <v>8</v>
      </c>
      <c r="BM15" s="29">
        <v>0</v>
      </c>
      <c r="BN15" s="29" t="s">
        <v>8</v>
      </c>
      <c r="BO15" s="29" t="s">
        <v>8</v>
      </c>
      <c r="BP15" s="29" t="s">
        <v>8</v>
      </c>
      <c r="BQ15" s="29" t="s">
        <v>8</v>
      </c>
      <c r="BR15" s="29" t="s">
        <v>8</v>
      </c>
      <c r="BS15" s="29" t="s">
        <v>8</v>
      </c>
      <c r="BT15" s="29" t="s">
        <v>8</v>
      </c>
      <c r="BU15" s="29" t="s">
        <v>538</v>
      </c>
      <c r="BV15" s="29" t="b">
        <v>0</v>
      </c>
      <c r="BW15" s="29" t="b">
        <v>0</v>
      </c>
      <c r="BX15" s="29" t="b">
        <v>0</v>
      </c>
      <c r="BY15" s="29" t="b">
        <v>0</v>
      </c>
      <c r="BZ15" s="29" t="b">
        <v>0</v>
      </c>
      <c r="CA15" s="29" t="b">
        <v>0</v>
      </c>
      <c r="CB15" s="29" t="b">
        <v>0</v>
      </c>
      <c r="CC15" s="29" t="b">
        <v>0</v>
      </c>
      <c r="CD15" s="29" t="b">
        <v>0</v>
      </c>
      <c r="CE15" s="29" t="b">
        <v>0</v>
      </c>
      <c r="CF15" s="29" t="b">
        <v>0</v>
      </c>
      <c r="CG15" s="29" t="b">
        <v>0</v>
      </c>
      <c r="CH15" s="29" t="b">
        <v>0</v>
      </c>
      <c r="CI15" s="29" t="b">
        <v>0</v>
      </c>
      <c r="CJ15" s="29" t="b">
        <v>0</v>
      </c>
      <c r="CK15" s="29" t="b">
        <v>0</v>
      </c>
      <c r="CL15" s="29" t="b">
        <v>0</v>
      </c>
      <c r="CM15" s="29" t="b">
        <v>0</v>
      </c>
      <c r="CN15" s="29" t="b">
        <v>0</v>
      </c>
      <c r="CO15" s="29" t="b">
        <v>0</v>
      </c>
      <c r="CP15" s="29" t="b">
        <v>0</v>
      </c>
      <c r="CQ15" s="29" t="b">
        <v>0</v>
      </c>
      <c r="CR15" s="29" t="b">
        <v>0</v>
      </c>
      <c r="CS15" s="29" t="b">
        <v>0</v>
      </c>
      <c r="CT15" s="29" t="b">
        <v>0</v>
      </c>
      <c r="CU15" s="29" t="b">
        <v>0</v>
      </c>
      <c r="CV15" s="29" t="b">
        <v>0</v>
      </c>
      <c r="CW15" s="29" t="b">
        <v>0</v>
      </c>
      <c r="CX15" s="29" t="b">
        <v>1</v>
      </c>
      <c r="CY15" s="29" t="b">
        <v>0</v>
      </c>
      <c r="CZ15" s="29" t="b">
        <v>0</v>
      </c>
      <c r="DA15" s="29" t="b">
        <v>0</v>
      </c>
      <c r="DB15" s="29" t="b">
        <v>0</v>
      </c>
      <c r="DC15" s="29" t="b">
        <v>0</v>
      </c>
      <c r="DD15" s="29" t="b">
        <v>0</v>
      </c>
      <c r="DE15" s="29" t="b">
        <v>0</v>
      </c>
      <c r="DF15" s="29" t="b">
        <v>0</v>
      </c>
      <c r="DG15" s="29" t="b">
        <v>0</v>
      </c>
      <c r="DH15" s="29" t="b">
        <v>0</v>
      </c>
      <c r="DI15" s="29" t="b">
        <v>0</v>
      </c>
      <c r="DJ15" s="29" t="b">
        <v>0</v>
      </c>
      <c r="DK15" s="29" t="b">
        <v>0</v>
      </c>
      <c r="DL15" s="29" t="b">
        <v>0</v>
      </c>
      <c r="DM15" s="29" t="b">
        <v>0</v>
      </c>
      <c r="DN15" s="29" t="b">
        <v>0</v>
      </c>
      <c r="DO15" s="29" t="b">
        <v>0</v>
      </c>
      <c r="DP15" s="29" t="b">
        <v>0</v>
      </c>
      <c r="DQ15" s="29" t="b">
        <v>0</v>
      </c>
      <c r="DR15" s="29" t="b">
        <v>0</v>
      </c>
      <c r="DS15" s="29" t="b">
        <v>0</v>
      </c>
      <c r="DT15" s="29" t="b">
        <v>0</v>
      </c>
      <c r="DU15" s="29" t="b">
        <v>0</v>
      </c>
      <c r="DV15" s="29" t="s">
        <v>14033</v>
      </c>
      <c r="DW15" s="29" t="s">
        <v>14034</v>
      </c>
      <c r="DX15" s="29" t="s">
        <v>14022</v>
      </c>
    </row>
    <row r="16" spans="1:128" s="29" customFormat="1" x14ac:dyDescent="0.25">
      <c r="A16" s="29">
        <v>359925061278912</v>
      </c>
      <c r="B16" s="29">
        <v>22</v>
      </c>
      <c r="C16" s="29" t="s">
        <v>14035</v>
      </c>
      <c r="D16" s="29" t="s">
        <v>14036</v>
      </c>
      <c r="E16" s="50">
        <v>238243651</v>
      </c>
      <c r="F16" s="50">
        <v>903773366</v>
      </c>
      <c r="G16" s="29" t="s">
        <v>18992</v>
      </c>
      <c r="H16" s="29" t="s">
        <v>20218</v>
      </c>
      <c r="I16" s="29">
        <v>11</v>
      </c>
      <c r="J16" s="29">
        <v>1</v>
      </c>
      <c r="K16" s="29">
        <v>1</v>
      </c>
      <c r="L16" s="29">
        <v>1</v>
      </c>
      <c r="M16" s="29">
        <v>2</v>
      </c>
      <c r="N16" s="29">
        <v>9</v>
      </c>
      <c r="O16" s="29">
        <v>1</v>
      </c>
      <c r="P16" s="29">
        <v>1</v>
      </c>
      <c r="Q16" s="29">
        <v>4</v>
      </c>
      <c r="R16" s="29" t="s">
        <v>8</v>
      </c>
      <c r="S16" s="29">
        <v>4</v>
      </c>
      <c r="T16" s="29" t="s">
        <v>8</v>
      </c>
      <c r="U16" s="29">
        <v>0</v>
      </c>
      <c r="V16" s="29" t="s">
        <v>8</v>
      </c>
      <c r="W16" s="29" t="s">
        <v>8</v>
      </c>
      <c r="X16" s="29" t="s">
        <v>8</v>
      </c>
      <c r="Y16" s="29" t="s">
        <v>8</v>
      </c>
      <c r="Z16" s="29">
        <v>0</v>
      </c>
      <c r="AA16" s="29" t="s">
        <v>8</v>
      </c>
      <c r="AB16" s="29" t="s">
        <v>8</v>
      </c>
      <c r="AC16" s="29" t="s">
        <v>8</v>
      </c>
      <c r="AD16" s="29" t="s">
        <v>8</v>
      </c>
      <c r="AE16" s="29">
        <v>1</v>
      </c>
      <c r="AF16" s="29">
        <v>2</v>
      </c>
      <c r="AG16" s="29" t="s">
        <v>8</v>
      </c>
      <c r="AH16" s="29">
        <v>2</v>
      </c>
      <c r="AI16" s="29" t="s">
        <v>8</v>
      </c>
      <c r="AJ16" s="29">
        <v>0</v>
      </c>
      <c r="AK16" s="29" t="s">
        <v>8</v>
      </c>
      <c r="AL16" s="29" t="s">
        <v>8</v>
      </c>
      <c r="AM16" s="29" t="s">
        <v>8</v>
      </c>
      <c r="AN16" s="29" t="s">
        <v>8</v>
      </c>
      <c r="AO16" s="29">
        <v>0</v>
      </c>
      <c r="AP16" s="29" t="s">
        <v>8</v>
      </c>
      <c r="AQ16" s="29">
        <v>1</v>
      </c>
      <c r="AR16" s="29">
        <v>2</v>
      </c>
      <c r="AS16" s="29" t="s">
        <v>8</v>
      </c>
      <c r="AT16" s="29">
        <v>2</v>
      </c>
      <c r="AU16" s="29" t="s">
        <v>8</v>
      </c>
      <c r="AV16" s="29">
        <v>1</v>
      </c>
      <c r="AW16" s="29">
        <v>3</v>
      </c>
      <c r="AX16" s="29" t="s">
        <v>8</v>
      </c>
      <c r="AY16" s="29">
        <v>3</v>
      </c>
      <c r="AZ16" s="29" t="s">
        <v>8</v>
      </c>
      <c r="BA16" s="29">
        <v>1</v>
      </c>
      <c r="BB16" s="29" t="s">
        <v>8</v>
      </c>
      <c r="BC16" s="29">
        <v>1</v>
      </c>
      <c r="BD16" s="29">
        <v>3</v>
      </c>
      <c r="BE16" s="29" t="s">
        <v>8</v>
      </c>
      <c r="BF16" s="29">
        <v>3</v>
      </c>
      <c r="BG16" s="29" t="s">
        <v>8</v>
      </c>
      <c r="BH16" s="29">
        <v>1</v>
      </c>
      <c r="BI16" s="29">
        <v>3</v>
      </c>
      <c r="BJ16" s="29" t="s">
        <v>8</v>
      </c>
      <c r="BK16" s="29">
        <v>2</v>
      </c>
      <c r="BL16" s="29" t="s">
        <v>8</v>
      </c>
      <c r="BM16" s="29">
        <v>0</v>
      </c>
      <c r="BN16" s="29" t="s">
        <v>8</v>
      </c>
      <c r="BO16" s="29" t="s">
        <v>8</v>
      </c>
      <c r="BP16" s="29" t="s">
        <v>8</v>
      </c>
      <c r="BQ16" s="29" t="s">
        <v>8</v>
      </c>
      <c r="BR16" s="29" t="s">
        <v>8</v>
      </c>
      <c r="BS16" s="29" t="s">
        <v>8</v>
      </c>
      <c r="BT16" s="29" t="s">
        <v>8</v>
      </c>
      <c r="BU16" s="29" t="s">
        <v>722</v>
      </c>
      <c r="BV16" s="29" t="b">
        <v>0</v>
      </c>
      <c r="BW16" s="29" t="b">
        <v>0</v>
      </c>
      <c r="BX16" s="29" t="b">
        <v>0</v>
      </c>
      <c r="BY16" s="29" t="b">
        <v>0</v>
      </c>
      <c r="BZ16" s="29" t="b">
        <v>0</v>
      </c>
      <c r="CA16" s="29" t="b">
        <v>0</v>
      </c>
      <c r="CB16" s="29" t="b">
        <v>0</v>
      </c>
      <c r="CC16" s="29" t="b">
        <v>0</v>
      </c>
      <c r="CD16" s="29" t="b">
        <v>0</v>
      </c>
      <c r="CE16" s="29" t="b">
        <v>0</v>
      </c>
      <c r="CF16" s="29" t="b">
        <v>0</v>
      </c>
      <c r="CG16" s="29" t="b">
        <v>0</v>
      </c>
      <c r="CH16" s="29" t="b">
        <v>0</v>
      </c>
      <c r="CI16" s="29" t="b">
        <v>0</v>
      </c>
      <c r="CJ16" s="29" t="b">
        <v>0</v>
      </c>
      <c r="CK16" s="29" t="b">
        <v>0</v>
      </c>
      <c r="CL16" s="29" t="b">
        <v>0</v>
      </c>
      <c r="CM16" s="29" t="b">
        <v>0</v>
      </c>
      <c r="CN16" s="29" t="b">
        <v>0</v>
      </c>
      <c r="CO16" s="29" t="b">
        <v>0</v>
      </c>
      <c r="CP16" s="29" t="b">
        <v>0</v>
      </c>
      <c r="CQ16" s="29" t="b">
        <v>0</v>
      </c>
      <c r="CR16" s="29" t="b">
        <v>0</v>
      </c>
      <c r="CS16" s="29" t="b">
        <v>0</v>
      </c>
      <c r="CT16" s="29" t="b">
        <v>0</v>
      </c>
      <c r="CU16" s="29" t="b">
        <v>0</v>
      </c>
      <c r="CV16" s="29" t="b">
        <v>0</v>
      </c>
      <c r="CW16" s="29" t="b">
        <v>0</v>
      </c>
      <c r="CX16" s="29" t="b">
        <v>0</v>
      </c>
      <c r="CY16" s="29" t="b">
        <v>1</v>
      </c>
      <c r="CZ16" s="29" t="b">
        <v>0</v>
      </c>
      <c r="DA16" s="29" t="b">
        <v>0</v>
      </c>
      <c r="DB16" s="29" t="b">
        <v>0</v>
      </c>
      <c r="DC16" s="29" t="b">
        <v>0</v>
      </c>
      <c r="DD16" s="29" t="b">
        <v>0</v>
      </c>
      <c r="DE16" s="29" t="b">
        <v>0</v>
      </c>
      <c r="DF16" s="29" t="b">
        <v>0</v>
      </c>
      <c r="DG16" s="29" t="b">
        <v>0</v>
      </c>
      <c r="DH16" s="29" t="b">
        <v>0</v>
      </c>
      <c r="DI16" s="29" t="b">
        <v>0</v>
      </c>
      <c r="DJ16" s="29" t="b">
        <v>0</v>
      </c>
      <c r="DK16" s="29" t="b">
        <v>0</v>
      </c>
      <c r="DL16" s="29" t="b">
        <v>0</v>
      </c>
      <c r="DM16" s="29" t="b">
        <v>0</v>
      </c>
      <c r="DN16" s="29" t="b">
        <v>0</v>
      </c>
      <c r="DO16" s="29" t="b">
        <v>0</v>
      </c>
      <c r="DP16" s="29" t="b">
        <v>0</v>
      </c>
      <c r="DQ16" s="29" t="b">
        <v>0</v>
      </c>
      <c r="DR16" s="29" t="b">
        <v>0</v>
      </c>
      <c r="DS16" s="29" t="b">
        <v>0</v>
      </c>
      <c r="DT16" s="29" t="b">
        <v>0</v>
      </c>
      <c r="DU16" s="29" t="b">
        <v>0</v>
      </c>
      <c r="DV16" s="29" t="s">
        <v>14037</v>
      </c>
      <c r="DW16" s="29" t="s">
        <v>14038</v>
      </c>
      <c r="DX16" s="29" t="s">
        <v>14039</v>
      </c>
    </row>
    <row r="17" spans="1:128" s="29" customFormat="1" x14ac:dyDescent="0.25">
      <c r="A17" s="29">
        <v>359925061277740</v>
      </c>
      <c r="B17" s="29">
        <v>51</v>
      </c>
      <c r="C17" s="29" t="s">
        <v>14040</v>
      </c>
      <c r="D17" s="29" t="s">
        <v>13870</v>
      </c>
      <c r="E17" s="50">
        <v>238228727</v>
      </c>
      <c r="F17" s="50">
        <v>903793966</v>
      </c>
      <c r="G17" s="29" t="s">
        <v>18992</v>
      </c>
      <c r="H17" s="29" t="s">
        <v>20218</v>
      </c>
      <c r="I17" s="29">
        <v>11</v>
      </c>
      <c r="J17" s="29">
        <v>1</v>
      </c>
      <c r="K17" s="29">
        <v>1</v>
      </c>
      <c r="L17" s="29">
        <v>1</v>
      </c>
      <c r="M17" s="29">
        <v>2</v>
      </c>
      <c r="N17" s="29">
        <v>6</v>
      </c>
      <c r="O17" s="29">
        <v>1</v>
      </c>
      <c r="P17" s="29">
        <v>1</v>
      </c>
      <c r="Q17" s="29">
        <v>4</v>
      </c>
      <c r="R17" s="29" t="s">
        <v>8</v>
      </c>
      <c r="S17" s="29">
        <v>4</v>
      </c>
      <c r="T17" s="29" t="s">
        <v>8</v>
      </c>
      <c r="U17" s="29">
        <v>1</v>
      </c>
      <c r="V17" s="29">
        <v>1</v>
      </c>
      <c r="W17" s="29" t="s">
        <v>8</v>
      </c>
      <c r="X17" s="29">
        <v>1</v>
      </c>
      <c r="Y17" s="29" t="s">
        <v>8</v>
      </c>
      <c r="Z17" s="29">
        <v>0</v>
      </c>
      <c r="AA17" s="29" t="s">
        <v>8</v>
      </c>
      <c r="AB17" s="29" t="s">
        <v>8</v>
      </c>
      <c r="AC17" s="29" t="s">
        <v>8</v>
      </c>
      <c r="AD17" s="29" t="s">
        <v>8</v>
      </c>
      <c r="AE17" s="29">
        <v>1</v>
      </c>
      <c r="AF17" s="29">
        <v>3</v>
      </c>
      <c r="AG17" s="29" t="s">
        <v>8</v>
      </c>
      <c r="AH17" s="29">
        <v>3</v>
      </c>
      <c r="AI17" s="29" t="s">
        <v>8</v>
      </c>
      <c r="AJ17" s="29">
        <v>1</v>
      </c>
      <c r="AK17" s="29">
        <v>2</v>
      </c>
      <c r="AL17" s="29" t="s">
        <v>8</v>
      </c>
      <c r="AM17" s="29">
        <v>2</v>
      </c>
      <c r="AN17" s="29" t="s">
        <v>8</v>
      </c>
      <c r="AO17" s="29">
        <v>0</v>
      </c>
      <c r="AP17" s="29" t="s">
        <v>8</v>
      </c>
      <c r="AQ17" s="29">
        <v>1</v>
      </c>
      <c r="AR17" s="29">
        <v>2</v>
      </c>
      <c r="AS17" s="29" t="s">
        <v>8</v>
      </c>
      <c r="AT17" s="29">
        <v>2</v>
      </c>
      <c r="AU17" s="29" t="s">
        <v>8</v>
      </c>
      <c r="AV17" s="29">
        <v>1</v>
      </c>
      <c r="AW17" s="29">
        <v>4</v>
      </c>
      <c r="AX17" s="29" t="s">
        <v>8</v>
      </c>
      <c r="AY17" s="29">
        <v>4</v>
      </c>
      <c r="AZ17" s="29" t="s">
        <v>8</v>
      </c>
      <c r="BA17" s="29">
        <v>1</v>
      </c>
      <c r="BB17" s="29" t="s">
        <v>8</v>
      </c>
      <c r="BC17" s="29">
        <v>1</v>
      </c>
      <c r="BD17" s="29">
        <v>4</v>
      </c>
      <c r="BE17" s="29" t="s">
        <v>8</v>
      </c>
      <c r="BF17" s="29">
        <v>1</v>
      </c>
      <c r="BG17" s="29" t="s">
        <v>8</v>
      </c>
      <c r="BH17" s="29">
        <v>1</v>
      </c>
      <c r="BI17" s="29">
        <v>1</v>
      </c>
      <c r="BJ17" s="29" t="s">
        <v>8</v>
      </c>
      <c r="BK17" s="29">
        <v>1</v>
      </c>
      <c r="BL17" s="29" t="s">
        <v>8</v>
      </c>
      <c r="BM17" s="29">
        <v>0</v>
      </c>
      <c r="BN17" s="29" t="s">
        <v>8</v>
      </c>
      <c r="BO17" s="29" t="s">
        <v>8</v>
      </c>
      <c r="BP17" s="29" t="s">
        <v>8</v>
      </c>
      <c r="BQ17" s="29" t="s">
        <v>8</v>
      </c>
      <c r="BR17" s="29" t="s">
        <v>8</v>
      </c>
      <c r="BS17" s="29" t="s">
        <v>8</v>
      </c>
      <c r="BT17" s="29" t="s">
        <v>8</v>
      </c>
      <c r="BU17" s="29" t="s">
        <v>8</v>
      </c>
      <c r="BV17" s="29" t="b">
        <v>0</v>
      </c>
      <c r="BW17" s="29" t="b">
        <v>0</v>
      </c>
      <c r="BX17" s="29" t="b">
        <v>0</v>
      </c>
      <c r="BY17" s="29" t="b">
        <v>0</v>
      </c>
      <c r="BZ17" s="29" t="b">
        <v>0</v>
      </c>
      <c r="CA17" s="29" t="b">
        <v>0</v>
      </c>
      <c r="CB17" s="29" t="b">
        <v>0</v>
      </c>
      <c r="CC17" s="29" t="b">
        <v>0</v>
      </c>
      <c r="CD17" s="29" t="b">
        <v>0</v>
      </c>
      <c r="CE17" s="29" t="b">
        <v>0</v>
      </c>
      <c r="CF17" s="29" t="b">
        <v>0</v>
      </c>
      <c r="CG17" s="29" t="b">
        <v>0</v>
      </c>
      <c r="CH17" s="29" t="b">
        <v>0</v>
      </c>
      <c r="CI17" s="29" t="b">
        <v>0</v>
      </c>
      <c r="CJ17" s="29" t="b">
        <v>0</v>
      </c>
      <c r="CK17" s="29" t="b">
        <v>0</v>
      </c>
      <c r="CL17" s="29" t="b">
        <v>0</v>
      </c>
      <c r="CM17" s="29" t="b">
        <v>0</v>
      </c>
      <c r="CN17" s="29" t="b">
        <v>0</v>
      </c>
      <c r="CO17" s="29" t="b">
        <v>0</v>
      </c>
      <c r="CP17" s="29" t="b">
        <v>0</v>
      </c>
      <c r="CQ17" s="29" t="b">
        <v>0</v>
      </c>
      <c r="CR17" s="29" t="b">
        <v>0</v>
      </c>
      <c r="CS17" s="29" t="b">
        <v>0</v>
      </c>
      <c r="CT17" s="29" t="b">
        <v>0</v>
      </c>
      <c r="CU17" s="29" t="b">
        <v>0</v>
      </c>
      <c r="CV17" s="29" t="b">
        <v>1</v>
      </c>
      <c r="CW17" s="29" t="b">
        <v>0</v>
      </c>
      <c r="CX17" s="29" t="b">
        <v>0</v>
      </c>
      <c r="CY17" s="29" t="b">
        <v>0</v>
      </c>
      <c r="CZ17" s="29" t="b">
        <v>0</v>
      </c>
      <c r="DA17" s="29" t="b">
        <v>0</v>
      </c>
      <c r="DB17" s="29" t="b">
        <v>0</v>
      </c>
      <c r="DC17" s="29" t="b">
        <v>0</v>
      </c>
      <c r="DD17" s="29" t="b">
        <v>0</v>
      </c>
      <c r="DE17" s="29" t="b">
        <v>0</v>
      </c>
      <c r="DF17" s="29" t="b">
        <v>0</v>
      </c>
      <c r="DG17" s="29" t="b">
        <v>0</v>
      </c>
      <c r="DH17" s="29" t="b">
        <v>0</v>
      </c>
      <c r="DI17" s="29" t="b">
        <v>0</v>
      </c>
      <c r="DJ17" s="29" t="b">
        <v>0</v>
      </c>
      <c r="DK17" s="29" t="b">
        <v>0</v>
      </c>
      <c r="DL17" s="29" t="b">
        <v>0</v>
      </c>
      <c r="DM17" s="29" t="b">
        <v>0</v>
      </c>
      <c r="DN17" s="29" t="b">
        <v>0</v>
      </c>
      <c r="DO17" s="29" t="b">
        <v>0</v>
      </c>
      <c r="DP17" s="29" t="b">
        <v>0</v>
      </c>
      <c r="DQ17" s="29" t="b">
        <v>0</v>
      </c>
      <c r="DR17" s="29" t="b">
        <v>0</v>
      </c>
      <c r="DS17" s="29" t="b">
        <v>0</v>
      </c>
      <c r="DT17" s="29" t="b">
        <v>0</v>
      </c>
      <c r="DU17" s="29" t="b">
        <v>0</v>
      </c>
      <c r="DV17" s="29" t="s">
        <v>14041</v>
      </c>
      <c r="DW17" s="29" t="s">
        <v>14042</v>
      </c>
      <c r="DX17" s="29" t="s">
        <v>14039</v>
      </c>
    </row>
    <row r="18" spans="1:128" s="29" customFormat="1" x14ac:dyDescent="0.25">
      <c r="A18" s="29">
        <v>359925061198409</v>
      </c>
      <c r="B18" s="29">
        <v>108</v>
      </c>
      <c r="C18" s="29" t="s">
        <v>14043</v>
      </c>
      <c r="D18" s="29" t="s">
        <v>14044</v>
      </c>
      <c r="E18" s="50">
        <v>237717941</v>
      </c>
      <c r="F18" s="50">
        <v>904315202</v>
      </c>
      <c r="G18" s="29" t="s">
        <v>18992</v>
      </c>
      <c r="H18" s="29" t="s">
        <v>20219</v>
      </c>
      <c r="I18" s="29">
        <v>22</v>
      </c>
      <c r="J18" s="29">
        <v>1</v>
      </c>
      <c r="K18" s="29">
        <v>1</v>
      </c>
      <c r="L18" s="29">
        <v>1</v>
      </c>
      <c r="M18" s="29">
        <v>2</v>
      </c>
      <c r="N18" s="29">
        <v>4</v>
      </c>
      <c r="O18" s="29">
        <v>1</v>
      </c>
      <c r="P18" s="29">
        <v>1</v>
      </c>
      <c r="Q18" s="29">
        <v>2</v>
      </c>
      <c r="R18" s="29" t="s">
        <v>8</v>
      </c>
      <c r="S18" s="29">
        <v>2</v>
      </c>
      <c r="T18" s="29" t="s">
        <v>8</v>
      </c>
      <c r="U18" s="29">
        <v>1</v>
      </c>
      <c r="V18" s="29">
        <v>1</v>
      </c>
      <c r="W18" s="29" t="s">
        <v>8</v>
      </c>
      <c r="X18" s="29">
        <v>1</v>
      </c>
      <c r="Y18" s="29" t="s">
        <v>8</v>
      </c>
      <c r="Z18" s="29">
        <v>1</v>
      </c>
      <c r="AA18" s="29">
        <v>2</v>
      </c>
      <c r="AB18" s="29" t="s">
        <v>8</v>
      </c>
      <c r="AC18" s="29">
        <v>2</v>
      </c>
      <c r="AD18" s="29" t="s">
        <v>8</v>
      </c>
      <c r="AE18" s="29">
        <v>1</v>
      </c>
      <c r="AF18" s="29">
        <v>1</v>
      </c>
      <c r="AG18" s="29" t="s">
        <v>8</v>
      </c>
      <c r="AH18" s="29">
        <v>1</v>
      </c>
      <c r="AI18" s="29" t="s">
        <v>8</v>
      </c>
      <c r="AJ18" s="29">
        <v>1</v>
      </c>
      <c r="AK18" s="29">
        <v>4</v>
      </c>
      <c r="AL18" s="29" t="s">
        <v>8</v>
      </c>
      <c r="AM18" s="29">
        <v>4</v>
      </c>
      <c r="AN18" s="29" t="s">
        <v>8</v>
      </c>
      <c r="AO18" s="29">
        <v>1</v>
      </c>
      <c r="AP18" s="29" t="s">
        <v>8</v>
      </c>
      <c r="AQ18" s="29">
        <v>1</v>
      </c>
      <c r="AR18" s="29">
        <v>1</v>
      </c>
      <c r="AS18" s="29" t="s">
        <v>8</v>
      </c>
      <c r="AT18" s="29">
        <v>2</v>
      </c>
      <c r="AU18" s="29" t="s">
        <v>8</v>
      </c>
      <c r="AV18" s="29">
        <v>1</v>
      </c>
      <c r="AW18" s="29">
        <v>3</v>
      </c>
      <c r="AX18" s="29" t="s">
        <v>8</v>
      </c>
      <c r="AY18" s="29">
        <v>3</v>
      </c>
      <c r="AZ18" s="29" t="s">
        <v>8</v>
      </c>
      <c r="BA18" s="29">
        <v>1</v>
      </c>
      <c r="BB18" s="29" t="s">
        <v>8</v>
      </c>
      <c r="BC18" s="29">
        <v>1</v>
      </c>
      <c r="BD18" s="29">
        <v>3</v>
      </c>
      <c r="BE18" s="29" t="s">
        <v>8</v>
      </c>
      <c r="BF18" s="29">
        <v>1</v>
      </c>
      <c r="BG18" s="29" t="s">
        <v>8</v>
      </c>
      <c r="BH18" s="29">
        <v>1</v>
      </c>
      <c r="BI18" s="29">
        <v>1</v>
      </c>
      <c r="BJ18" s="29" t="s">
        <v>8</v>
      </c>
      <c r="BK18" s="29">
        <v>1</v>
      </c>
      <c r="BL18" s="29" t="s">
        <v>8</v>
      </c>
      <c r="BM18" s="29">
        <v>0</v>
      </c>
      <c r="BN18" s="29" t="s">
        <v>8</v>
      </c>
      <c r="BO18" s="29" t="s">
        <v>8</v>
      </c>
      <c r="BP18" s="29" t="s">
        <v>8</v>
      </c>
      <c r="BQ18" s="29" t="s">
        <v>8</v>
      </c>
      <c r="BR18" s="29" t="s">
        <v>8</v>
      </c>
      <c r="BS18" s="29" t="s">
        <v>8</v>
      </c>
      <c r="BT18" s="29" t="s">
        <v>8</v>
      </c>
      <c r="BU18" s="29" t="s">
        <v>8</v>
      </c>
      <c r="BV18" s="29" t="b">
        <v>0</v>
      </c>
      <c r="BW18" s="29" t="b">
        <v>0</v>
      </c>
      <c r="BX18" s="29" t="b">
        <v>0</v>
      </c>
      <c r="BY18" s="29" t="b">
        <v>0</v>
      </c>
      <c r="BZ18" s="29" t="b">
        <v>0</v>
      </c>
      <c r="CA18" s="29" t="b">
        <v>0</v>
      </c>
      <c r="CB18" s="29" t="b">
        <v>0</v>
      </c>
      <c r="CC18" s="29" t="b">
        <v>0</v>
      </c>
      <c r="CD18" s="29" t="b">
        <v>0</v>
      </c>
      <c r="CE18" s="29" t="b">
        <v>0</v>
      </c>
      <c r="CF18" s="29" t="b">
        <v>0</v>
      </c>
      <c r="CG18" s="29" t="b">
        <v>0</v>
      </c>
      <c r="CH18" s="29" t="b">
        <v>0</v>
      </c>
      <c r="CI18" s="29" t="b">
        <v>1</v>
      </c>
      <c r="CJ18" s="29" t="b">
        <v>0</v>
      </c>
      <c r="CK18" s="29" t="b">
        <v>0</v>
      </c>
      <c r="CL18" s="29" t="b">
        <v>0</v>
      </c>
      <c r="CM18" s="29" t="b">
        <v>0</v>
      </c>
      <c r="CN18" s="29" t="b">
        <v>0</v>
      </c>
      <c r="CO18" s="29" t="b">
        <v>0</v>
      </c>
      <c r="CP18" s="29" t="b">
        <v>0</v>
      </c>
      <c r="CQ18" s="29" t="b">
        <v>0</v>
      </c>
      <c r="CR18" s="29" t="b">
        <v>0</v>
      </c>
      <c r="CS18" s="29" t="b">
        <v>0</v>
      </c>
      <c r="CT18" s="29" t="b">
        <v>0</v>
      </c>
      <c r="CU18" s="29" t="b">
        <v>0</v>
      </c>
      <c r="CV18" s="29" t="b">
        <v>0</v>
      </c>
      <c r="CW18" s="29" t="b">
        <v>0</v>
      </c>
      <c r="CX18" s="29" t="b">
        <v>0</v>
      </c>
      <c r="CY18" s="29" t="b">
        <v>0</v>
      </c>
      <c r="CZ18" s="29" t="b">
        <v>0</v>
      </c>
      <c r="DA18" s="29" t="b">
        <v>0</v>
      </c>
      <c r="DB18" s="29" t="b">
        <v>0</v>
      </c>
      <c r="DC18" s="29" t="b">
        <v>0</v>
      </c>
      <c r="DD18" s="29" t="b">
        <v>0</v>
      </c>
      <c r="DE18" s="29" t="b">
        <v>0</v>
      </c>
      <c r="DF18" s="29" t="b">
        <v>0</v>
      </c>
      <c r="DG18" s="29" t="b">
        <v>0</v>
      </c>
      <c r="DH18" s="29" t="b">
        <v>0</v>
      </c>
      <c r="DI18" s="29" t="b">
        <v>0</v>
      </c>
      <c r="DJ18" s="29" t="b">
        <v>0</v>
      </c>
      <c r="DK18" s="29" t="b">
        <v>0</v>
      </c>
      <c r="DL18" s="29" t="b">
        <v>0</v>
      </c>
      <c r="DM18" s="29" t="b">
        <v>0</v>
      </c>
      <c r="DN18" s="29" t="b">
        <v>0</v>
      </c>
      <c r="DO18" s="29" t="b">
        <v>0</v>
      </c>
      <c r="DP18" s="29" t="b">
        <v>0</v>
      </c>
      <c r="DQ18" s="29" t="b">
        <v>0</v>
      </c>
      <c r="DR18" s="29" t="b">
        <v>0</v>
      </c>
      <c r="DS18" s="29" t="b">
        <v>0</v>
      </c>
      <c r="DT18" s="29" t="b">
        <v>0</v>
      </c>
      <c r="DU18" s="29" t="b">
        <v>0</v>
      </c>
      <c r="DV18" s="29" t="s">
        <v>14045</v>
      </c>
      <c r="DW18" s="29" t="s">
        <v>14046</v>
      </c>
      <c r="DX18" s="29" t="s">
        <v>14047</v>
      </c>
    </row>
    <row r="19" spans="1:128" s="29" customFormat="1" x14ac:dyDescent="0.25">
      <c r="A19" s="29">
        <v>359925060106239</v>
      </c>
      <c r="B19" s="29">
        <v>538</v>
      </c>
      <c r="C19" s="29" t="s">
        <v>14048</v>
      </c>
      <c r="D19" s="29" t="s">
        <v>14049</v>
      </c>
      <c r="E19" s="50">
        <v>2.37242139224153E+16</v>
      </c>
      <c r="F19" s="50">
        <v>9037393055793770</v>
      </c>
      <c r="G19" s="29" t="s">
        <v>20220</v>
      </c>
      <c r="H19" s="29" t="s">
        <v>18992</v>
      </c>
      <c r="I19" s="29">
        <v>88</v>
      </c>
      <c r="J19" s="29">
        <v>1</v>
      </c>
      <c r="K19" s="29">
        <v>1</v>
      </c>
      <c r="L19" s="29">
        <v>1</v>
      </c>
      <c r="M19" s="29">
        <v>2</v>
      </c>
      <c r="N19" s="29">
        <v>4</v>
      </c>
      <c r="O19" s="29">
        <v>1</v>
      </c>
      <c r="P19" s="29">
        <v>0</v>
      </c>
      <c r="Q19" s="29" t="s">
        <v>8</v>
      </c>
      <c r="R19" s="29" t="s">
        <v>8</v>
      </c>
      <c r="S19" s="29" t="s">
        <v>8</v>
      </c>
      <c r="T19" s="29" t="s">
        <v>8</v>
      </c>
      <c r="U19" s="29">
        <v>1</v>
      </c>
      <c r="V19" s="29">
        <v>1</v>
      </c>
      <c r="W19" s="29" t="s">
        <v>8</v>
      </c>
      <c r="X19" s="29">
        <v>1</v>
      </c>
      <c r="Y19" s="29" t="s">
        <v>8</v>
      </c>
      <c r="Z19" s="29">
        <v>0</v>
      </c>
      <c r="AA19" s="29" t="s">
        <v>8</v>
      </c>
      <c r="AB19" s="29" t="s">
        <v>8</v>
      </c>
      <c r="AC19" s="29" t="s">
        <v>8</v>
      </c>
      <c r="AD19" s="29" t="s">
        <v>8</v>
      </c>
      <c r="AE19" s="29">
        <v>1</v>
      </c>
      <c r="AF19" s="29">
        <v>1</v>
      </c>
      <c r="AG19" s="29" t="s">
        <v>8</v>
      </c>
      <c r="AH19" s="29">
        <v>1</v>
      </c>
      <c r="AI19" s="29" t="s">
        <v>8</v>
      </c>
      <c r="AJ19" s="29">
        <v>0</v>
      </c>
      <c r="AK19" s="29" t="s">
        <v>8</v>
      </c>
      <c r="AL19" s="29" t="s">
        <v>8</v>
      </c>
      <c r="AM19" s="29" t="s">
        <v>8</v>
      </c>
      <c r="AN19" s="29" t="s">
        <v>8</v>
      </c>
      <c r="AO19" s="29">
        <v>1</v>
      </c>
      <c r="AP19" s="29" t="s">
        <v>8</v>
      </c>
      <c r="AQ19" s="29">
        <v>1</v>
      </c>
      <c r="AR19" s="29">
        <v>2</v>
      </c>
      <c r="AS19" s="29" t="s">
        <v>8</v>
      </c>
      <c r="AT19" s="29">
        <v>2</v>
      </c>
      <c r="AU19" s="29" t="s">
        <v>8</v>
      </c>
      <c r="AV19" s="29">
        <v>1</v>
      </c>
      <c r="AW19" s="29">
        <v>4</v>
      </c>
      <c r="AX19" s="29" t="s">
        <v>8</v>
      </c>
      <c r="AY19" s="29">
        <v>2</v>
      </c>
      <c r="AZ19" s="29" t="s">
        <v>8</v>
      </c>
      <c r="BA19" s="29">
        <v>1</v>
      </c>
      <c r="BB19" s="29" t="s">
        <v>8</v>
      </c>
      <c r="BC19" s="29">
        <v>1</v>
      </c>
      <c r="BD19" s="29">
        <v>4</v>
      </c>
      <c r="BE19" s="29" t="s">
        <v>8</v>
      </c>
      <c r="BF19" s="29">
        <v>2</v>
      </c>
      <c r="BG19" s="29" t="s">
        <v>8</v>
      </c>
      <c r="BH19" s="29">
        <v>1</v>
      </c>
      <c r="BI19" s="29">
        <v>1</v>
      </c>
      <c r="BJ19" s="29" t="s">
        <v>8</v>
      </c>
      <c r="BK19" s="29">
        <v>1</v>
      </c>
      <c r="BL19" s="29" t="s">
        <v>8</v>
      </c>
      <c r="BM19" s="29">
        <v>0</v>
      </c>
      <c r="BN19" s="29" t="s">
        <v>8</v>
      </c>
      <c r="BO19" s="29" t="s">
        <v>8</v>
      </c>
      <c r="BP19" s="29" t="s">
        <v>8</v>
      </c>
      <c r="BQ19" s="29" t="s">
        <v>8</v>
      </c>
      <c r="BR19" s="29" t="s">
        <v>8</v>
      </c>
      <c r="BS19" s="29" t="s">
        <v>8</v>
      </c>
      <c r="BT19" s="29" t="s">
        <v>8</v>
      </c>
      <c r="BU19" s="29" t="s">
        <v>8</v>
      </c>
      <c r="BV19" s="29" t="b">
        <v>1</v>
      </c>
      <c r="BW19" s="29" t="b">
        <v>0</v>
      </c>
      <c r="BX19" s="29" t="b">
        <v>0</v>
      </c>
      <c r="BY19" s="29" t="b">
        <v>0</v>
      </c>
      <c r="BZ19" s="29" t="b">
        <v>0</v>
      </c>
      <c r="CA19" s="29" t="b">
        <v>0</v>
      </c>
      <c r="CB19" s="29" t="b">
        <v>0</v>
      </c>
      <c r="CC19" s="29" t="b">
        <v>0</v>
      </c>
      <c r="CD19" s="29" t="b">
        <v>0</v>
      </c>
      <c r="CE19" s="29" t="b">
        <v>0</v>
      </c>
      <c r="CF19" s="29" t="b">
        <v>0</v>
      </c>
      <c r="CG19" s="29" t="b">
        <v>0</v>
      </c>
      <c r="CH19" s="29" t="b">
        <v>0</v>
      </c>
      <c r="CI19" s="29" t="b">
        <v>0</v>
      </c>
      <c r="CJ19" s="29" t="b">
        <v>0</v>
      </c>
      <c r="CK19" s="29" t="b">
        <v>0</v>
      </c>
      <c r="CL19" s="29" t="b">
        <v>0</v>
      </c>
      <c r="CM19" s="29" t="b">
        <v>0</v>
      </c>
      <c r="CN19" s="29" t="b">
        <v>0</v>
      </c>
      <c r="CO19" s="29" t="b">
        <v>0</v>
      </c>
      <c r="CP19" s="29" t="b">
        <v>0</v>
      </c>
      <c r="CQ19" s="29" t="b">
        <v>0</v>
      </c>
      <c r="CR19" s="29" t="b">
        <v>0</v>
      </c>
      <c r="CS19" s="29" t="b">
        <v>0</v>
      </c>
      <c r="CT19" s="29" t="b">
        <v>0</v>
      </c>
      <c r="CU19" s="29" t="b">
        <v>0</v>
      </c>
      <c r="CV19" s="29" t="b">
        <v>0</v>
      </c>
      <c r="CW19" s="29" t="b">
        <v>0</v>
      </c>
      <c r="CX19" s="29" t="b">
        <v>0</v>
      </c>
      <c r="CY19" s="29" t="b">
        <v>0</v>
      </c>
      <c r="CZ19" s="29" t="b">
        <v>0</v>
      </c>
      <c r="DA19" s="29" t="b">
        <v>0</v>
      </c>
      <c r="DB19" s="29" t="b">
        <v>0</v>
      </c>
      <c r="DC19" s="29" t="b">
        <v>0</v>
      </c>
      <c r="DD19" s="29" t="b">
        <v>0</v>
      </c>
      <c r="DE19" s="29" t="b">
        <v>0</v>
      </c>
      <c r="DF19" s="29" t="b">
        <v>0</v>
      </c>
      <c r="DG19" s="29" t="b">
        <v>0</v>
      </c>
      <c r="DH19" s="29" t="b">
        <v>0</v>
      </c>
      <c r="DI19" s="29" t="b">
        <v>0</v>
      </c>
      <c r="DJ19" s="29" t="b">
        <v>0</v>
      </c>
      <c r="DK19" s="29" t="b">
        <v>0</v>
      </c>
      <c r="DL19" s="29" t="b">
        <v>0</v>
      </c>
      <c r="DM19" s="29" t="b">
        <v>0</v>
      </c>
      <c r="DN19" s="29" t="b">
        <v>0</v>
      </c>
      <c r="DO19" s="29" t="b">
        <v>0</v>
      </c>
      <c r="DP19" s="29" t="b">
        <v>0</v>
      </c>
      <c r="DQ19" s="29" t="b">
        <v>0</v>
      </c>
      <c r="DR19" s="29" t="b">
        <v>0</v>
      </c>
      <c r="DS19" s="29" t="b">
        <v>0</v>
      </c>
      <c r="DT19" s="29" t="b">
        <v>0</v>
      </c>
      <c r="DU19" s="29" t="b">
        <v>0</v>
      </c>
      <c r="DV19" s="29" t="s">
        <v>14050</v>
      </c>
      <c r="DW19" s="29" t="s">
        <v>14051</v>
      </c>
      <c r="DX19" s="29" t="s">
        <v>14052</v>
      </c>
    </row>
    <row r="20" spans="1:128" s="29" customFormat="1" x14ac:dyDescent="0.25">
      <c r="A20" s="29">
        <v>359925061278375</v>
      </c>
      <c r="B20" s="29">
        <v>82</v>
      </c>
      <c r="C20" s="29" t="s">
        <v>14053</v>
      </c>
      <c r="D20" s="29" t="s">
        <v>14054</v>
      </c>
      <c r="E20" s="50">
        <v>2.38234538540831E+16</v>
      </c>
      <c r="F20" s="50">
        <v>9037755563306320</v>
      </c>
      <c r="G20" s="29" t="s">
        <v>20221</v>
      </c>
      <c r="H20" s="29" t="s">
        <v>18992</v>
      </c>
      <c r="I20" s="29">
        <v>11</v>
      </c>
      <c r="J20" s="29">
        <v>1</v>
      </c>
      <c r="K20" s="29">
        <v>1</v>
      </c>
      <c r="L20" s="29">
        <v>1</v>
      </c>
      <c r="M20" s="29">
        <v>2</v>
      </c>
      <c r="N20" s="29">
        <v>6</v>
      </c>
      <c r="O20" s="29">
        <v>1</v>
      </c>
      <c r="P20" s="29">
        <v>1</v>
      </c>
      <c r="Q20" s="29">
        <v>4</v>
      </c>
      <c r="R20" s="29" t="s">
        <v>8</v>
      </c>
      <c r="S20" s="29">
        <v>4</v>
      </c>
      <c r="T20" s="29" t="s">
        <v>8</v>
      </c>
      <c r="U20" s="29">
        <v>1</v>
      </c>
      <c r="V20" s="29">
        <v>1</v>
      </c>
      <c r="W20" s="29" t="s">
        <v>8</v>
      </c>
      <c r="X20" s="29">
        <v>1</v>
      </c>
      <c r="Y20" s="29" t="s">
        <v>8</v>
      </c>
      <c r="Z20" s="29">
        <v>1</v>
      </c>
      <c r="AA20" s="29">
        <v>1</v>
      </c>
      <c r="AB20" s="29" t="s">
        <v>8</v>
      </c>
      <c r="AC20" s="29">
        <v>1</v>
      </c>
      <c r="AD20" s="29" t="s">
        <v>8</v>
      </c>
      <c r="AE20" s="29">
        <v>1</v>
      </c>
      <c r="AF20" s="29">
        <v>1</v>
      </c>
      <c r="AG20" s="29" t="s">
        <v>8</v>
      </c>
      <c r="AH20" s="29">
        <v>1</v>
      </c>
      <c r="AI20" s="29" t="s">
        <v>8</v>
      </c>
      <c r="AJ20" s="29">
        <v>0</v>
      </c>
      <c r="AK20" s="29" t="s">
        <v>8</v>
      </c>
      <c r="AL20" s="29" t="s">
        <v>8</v>
      </c>
      <c r="AM20" s="29" t="s">
        <v>8</v>
      </c>
      <c r="AN20" s="29" t="s">
        <v>8</v>
      </c>
      <c r="AO20" s="29">
        <v>0</v>
      </c>
      <c r="AP20" s="29" t="s">
        <v>8</v>
      </c>
      <c r="AQ20" s="29">
        <v>1</v>
      </c>
      <c r="AR20" s="29">
        <v>1</v>
      </c>
      <c r="AS20" s="29" t="s">
        <v>8</v>
      </c>
      <c r="AT20" s="29">
        <v>2</v>
      </c>
      <c r="AU20" s="29" t="s">
        <v>8</v>
      </c>
      <c r="AV20" s="29">
        <v>1</v>
      </c>
      <c r="AW20" s="29">
        <v>2</v>
      </c>
      <c r="AX20" s="29" t="s">
        <v>8</v>
      </c>
      <c r="AY20" s="29">
        <v>2</v>
      </c>
      <c r="AZ20" s="29" t="s">
        <v>8</v>
      </c>
      <c r="BA20" s="29">
        <v>1</v>
      </c>
      <c r="BB20" s="29" t="s">
        <v>8</v>
      </c>
      <c r="BC20" s="29">
        <v>1</v>
      </c>
      <c r="BD20" s="29">
        <v>3</v>
      </c>
      <c r="BE20" s="29" t="s">
        <v>8</v>
      </c>
      <c r="BF20" s="29">
        <v>2</v>
      </c>
      <c r="BG20" s="29" t="s">
        <v>8</v>
      </c>
      <c r="BH20" s="29">
        <v>1</v>
      </c>
      <c r="BI20" s="29">
        <v>1</v>
      </c>
      <c r="BJ20" s="29" t="s">
        <v>8</v>
      </c>
      <c r="BK20" s="29">
        <v>1</v>
      </c>
      <c r="BL20" s="29" t="s">
        <v>8</v>
      </c>
      <c r="BM20" s="29">
        <v>0</v>
      </c>
      <c r="BN20" s="29" t="s">
        <v>8</v>
      </c>
      <c r="BO20" s="29" t="s">
        <v>8</v>
      </c>
      <c r="BP20" s="29" t="s">
        <v>8</v>
      </c>
      <c r="BQ20" s="29" t="s">
        <v>8</v>
      </c>
      <c r="BR20" s="29" t="s">
        <v>8</v>
      </c>
      <c r="BS20" s="29" t="s">
        <v>8</v>
      </c>
      <c r="BT20" s="29" t="s">
        <v>8</v>
      </c>
      <c r="BU20" s="29" t="s">
        <v>538</v>
      </c>
      <c r="BV20" s="29" t="b">
        <v>0</v>
      </c>
      <c r="BW20" s="29" t="b">
        <v>0</v>
      </c>
      <c r="BX20" s="29" t="b">
        <v>0</v>
      </c>
      <c r="BY20" s="29" t="b">
        <v>0</v>
      </c>
      <c r="BZ20" s="29" t="b">
        <v>0</v>
      </c>
      <c r="CA20" s="29" t="b">
        <v>0</v>
      </c>
      <c r="CB20" s="29" t="b">
        <v>0</v>
      </c>
      <c r="CC20" s="29" t="b">
        <v>0</v>
      </c>
      <c r="CD20" s="29" t="b">
        <v>0</v>
      </c>
      <c r="CE20" s="29" t="b">
        <v>0</v>
      </c>
      <c r="CF20" s="29" t="b">
        <v>0</v>
      </c>
      <c r="CG20" s="29" t="b">
        <v>0</v>
      </c>
      <c r="CH20" s="29" t="b">
        <v>0</v>
      </c>
      <c r="CI20" s="29" t="b">
        <v>0</v>
      </c>
      <c r="CJ20" s="29" t="b">
        <v>0</v>
      </c>
      <c r="CK20" s="29" t="b">
        <v>0</v>
      </c>
      <c r="CL20" s="29" t="b">
        <v>0</v>
      </c>
      <c r="CM20" s="29" t="b">
        <v>0</v>
      </c>
      <c r="CN20" s="29" t="b">
        <v>0</v>
      </c>
      <c r="CO20" s="29" t="b">
        <v>0</v>
      </c>
      <c r="CP20" s="29" t="b">
        <v>0</v>
      </c>
      <c r="CQ20" s="29" t="b">
        <v>0</v>
      </c>
      <c r="CR20" s="29" t="b">
        <v>0</v>
      </c>
      <c r="CS20" s="29" t="b">
        <v>0</v>
      </c>
      <c r="CT20" s="29" t="b">
        <v>0</v>
      </c>
      <c r="CU20" s="29" t="b">
        <v>0</v>
      </c>
      <c r="CV20" s="29" t="b">
        <v>0</v>
      </c>
      <c r="CW20" s="29" t="b">
        <v>0</v>
      </c>
      <c r="CX20" s="29" t="b">
        <v>1</v>
      </c>
      <c r="CY20" s="29" t="b">
        <v>0</v>
      </c>
      <c r="CZ20" s="29" t="b">
        <v>0</v>
      </c>
      <c r="DA20" s="29" t="b">
        <v>0</v>
      </c>
      <c r="DB20" s="29" t="b">
        <v>0</v>
      </c>
      <c r="DC20" s="29" t="b">
        <v>0</v>
      </c>
      <c r="DD20" s="29" t="b">
        <v>0</v>
      </c>
      <c r="DE20" s="29" t="b">
        <v>0</v>
      </c>
      <c r="DF20" s="29" t="b">
        <v>0</v>
      </c>
      <c r="DG20" s="29" t="b">
        <v>0</v>
      </c>
      <c r="DH20" s="29" t="b">
        <v>0</v>
      </c>
      <c r="DI20" s="29" t="b">
        <v>0</v>
      </c>
      <c r="DJ20" s="29" t="b">
        <v>0</v>
      </c>
      <c r="DK20" s="29" t="b">
        <v>0</v>
      </c>
      <c r="DL20" s="29" t="b">
        <v>0</v>
      </c>
      <c r="DM20" s="29" t="b">
        <v>0</v>
      </c>
      <c r="DN20" s="29" t="b">
        <v>0</v>
      </c>
      <c r="DO20" s="29" t="b">
        <v>0</v>
      </c>
      <c r="DP20" s="29" t="b">
        <v>0</v>
      </c>
      <c r="DQ20" s="29" t="b">
        <v>0</v>
      </c>
      <c r="DR20" s="29" t="b">
        <v>0</v>
      </c>
      <c r="DS20" s="29" t="b">
        <v>0</v>
      </c>
      <c r="DT20" s="29" t="b">
        <v>0</v>
      </c>
      <c r="DU20" s="29" t="b">
        <v>0</v>
      </c>
      <c r="DV20" s="29" t="s">
        <v>14055</v>
      </c>
      <c r="DW20" s="29" t="s">
        <v>14056</v>
      </c>
      <c r="DX20" s="29" t="s">
        <v>14052</v>
      </c>
    </row>
    <row r="21" spans="1:128" s="29" customFormat="1" x14ac:dyDescent="0.25">
      <c r="A21" s="29">
        <v>359925061277856</v>
      </c>
      <c r="B21" s="29">
        <v>3</v>
      </c>
      <c r="C21" s="29" t="s">
        <v>14057</v>
      </c>
      <c r="D21" s="29" t="s">
        <v>14058</v>
      </c>
      <c r="E21" s="50">
        <v>2382376040591390</v>
      </c>
      <c r="F21" s="50">
        <v>9037845831934750</v>
      </c>
      <c r="G21" s="50">
        <v>-3.51023852806538E+16</v>
      </c>
      <c r="H21" s="29" t="s">
        <v>20222</v>
      </c>
      <c r="I21" s="29">
        <v>11</v>
      </c>
      <c r="J21" s="29">
        <v>1</v>
      </c>
      <c r="K21" s="29">
        <v>1</v>
      </c>
      <c r="L21" s="29">
        <v>1</v>
      </c>
      <c r="M21" s="29">
        <v>2</v>
      </c>
      <c r="N21" s="29">
        <v>5</v>
      </c>
      <c r="O21" s="29">
        <v>1</v>
      </c>
      <c r="P21" s="29">
        <v>0</v>
      </c>
      <c r="Q21" s="29" t="s">
        <v>8</v>
      </c>
      <c r="R21" s="29" t="s">
        <v>8</v>
      </c>
      <c r="S21" s="29" t="s">
        <v>8</v>
      </c>
      <c r="T21" s="29" t="s">
        <v>8</v>
      </c>
      <c r="U21" s="29">
        <v>1</v>
      </c>
      <c r="V21" s="29">
        <v>1</v>
      </c>
      <c r="W21" s="29" t="s">
        <v>8</v>
      </c>
      <c r="X21" s="29">
        <v>1</v>
      </c>
      <c r="Y21" s="29" t="s">
        <v>8</v>
      </c>
      <c r="Z21" s="29">
        <v>1</v>
      </c>
      <c r="AA21" s="29">
        <v>3</v>
      </c>
      <c r="AB21" s="29" t="s">
        <v>8</v>
      </c>
      <c r="AC21" s="29">
        <v>2</v>
      </c>
      <c r="AD21" s="29" t="s">
        <v>8</v>
      </c>
      <c r="AE21" s="29">
        <v>1</v>
      </c>
      <c r="AF21" s="29">
        <v>1</v>
      </c>
      <c r="AG21" s="29" t="s">
        <v>8</v>
      </c>
      <c r="AH21" s="29">
        <v>1</v>
      </c>
      <c r="AI21" s="29" t="s">
        <v>8</v>
      </c>
      <c r="AJ21" s="29">
        <v>0</v>
      </c>
      <c r="AK21" s="29" t="s">
        <v>8</v>
      </c>
      <c r="AL21" s="29" t="s">
        <v>8</v>
      </c>
      <c r="AM21" s="29" t="s">
        <v>8</v>
      </c>
      <c r="AN21" s="29" t="s">
        <v>8</v>
      </c>
      <c r="AO21" s="29">
        <v>0</v>
      </c>
      <c r="AP21" s="29" t="s">
        <v>8</v>
      </c>
      <c r="AQ21" s="29">
        <v>1</v>
      </c>
      <c r="AR21" s="29">
        <v>2</v>
      </c>
      <c r="AS21" s="29" t="s">
        <v>8</v>
      </c>
      <c r="AT21" s="29">
        <v>2</v>
      </c>
      <c r="AU21" s="29" t="s">
        <v>8</v>
      </c>
      <c r="AV21" s="29">
        <v>1</v>
      </c>
      <c r="AW21" s="29">
        <v>3</v>
      </c>
      <c r="AX21" s="29" t="s">
        <v>8</v>
      </c>
      <c r="AY21" s="29">
        <v>3</v>
      </c>
      <c r="AZ21" s="29" t="s">
        <v>8</v>
      </c>
      <c r="BA21" s="29">
        <v>1</v>
      </c>
      <c r="BB21" s="29" t="s">
        <v>8</v>
      </c>
      <c r="BC21" s="29">
        <v>1</v>
      </c>
      <c r="BD21" s="29">
        <v>3</v>
      </c>
      <c r="BE21" s="29" t="s">
        <v>8</v>
      </c>
      <c r="BF21" s="29">
        <v>2</v>
      </c>
      <c r="BG21" s="29" t="s">
        <v>8</v>
      </c>
      <c r="BH21" s="29">
        <v>1</v>
      </c>
      <c r="BI21" s="29">
        <v>1</v>
      </c>
      <c r="BJ21" s="29" t="s">
        <v>8</v>
      </c>
      <c r="BK21" s="29">
        <v>1</v>
      </c>
      <c r="BL21" s="29" t="s">
        <v>8</v>
      </c>
      <c r="BM21" s="29">
        <v>0</v>
      </c>
      <c r="BN21" s="29" t="s">
        <v>8</v>
      </c>
      <c r="BO21" s="29" t="s">
        <v>8</v>
      </c>
      <c r="BP21" s="29" t="s">
        <v>8</v>
      </c>
      <c r="BQ21" s="29" t="s">
        <v>8</v>
      </c>
      <c r="BR21" s="29" t="s">
        <v>8</v>
      </c>
      <c r="BS21" s="29" t="s">
        <v>8</v>
      </c>
      <c r="BT21" s="29" t="s">
        <v>8</v>
      </c>
      <c r="BU21" s="29" t="s">
        <v>8</v>
      </c>
      <c r="BV21" s="29" t="b">
        <v>0</v>
      </c>
      <c r="BW21" s="29" t="b">
        <v>0</v>
      </c>
      <c r="BX21" s="29" t="b">
        <v>0</v>
      </c>
      <c r="BY21" s="29" t="b">
        <v>0</v>
      </c>
      <c r="BZ21" s="29" t="b">
        <v>0</v>
      </c>
      <c r="CA21" s="29" t="b">
        <v>0</v>
      </c>
      <c r="CB21" s="29" t="b">
        <v>0</v>
      </c>
      <c r="CC21" s="29" t="b">
        <v>0</v>
      </c>
      <c r="CD21" s="29" t="b">
        <v>0</v>
      </c>
      <c r="CE21" s="29" t="b">
        <v>0</v>
      </c>
      <c r="CF21" s="29" t="b">
        <v>0</v>
      </c>
      <c r="CG21" s="29" t="b">
        <v>0</v>
      </c>
      <c r="CH21" s="29" t="b">
        <v>0</v>
      </c>
      <c r="CI21" s="29" t="b">
        <v>0</v>
      </c>
      <c r="CJ21" s="29" t="b">
        <v>0</v>
      </c>
      <c r="CK21" s="29" t="b">
        <v>0</v>
      </c>
      <c r="CL21" s="29" t="b">
        <v>0</v>
      </c>
      <c r="CM21" s="29" t="b">
        <v>0</v>
      </c>
      <c r="CN21" s="29" t="b">
        <v>0</v>
      </c>
      <c r="CO21" s="29" t="b">
        <v>0</v>
      </c>
      <c r="CP21" s="29" t="b">
        <v>0</v>
      </c>
      <c r="CQ21" s="29" t="b">
        <v>0</v>
      </c>
      <c r="CR21" s="29" t="b">
        <v>0</v>
      </c>
      <c r="CS21" s="29" t="b">
        <v>0</v>
      </c>
      <c r="CT21" s="29" t="b">
        <v>0</v>
      </c>
      <c r="CU21" s="29" t="b">
        <v>0</v>
      </c>
      <c r="CV21" s="29" t="b">
        <v>0</v>
      </c>
      <c r="CW21" s="29" t="b">
        <v>1</v>
      </c>
      <c r="CX21" s="29" t="b">
        <v>0</v>
      </c>
      <c r="CY21" s="29" t="b">
        <v>0</v>
      </c>
      <c r="CZ21" s="29" t="b">
        <v>0</v>
      </c>
      <c r="DA21" s="29" t="b">
        <v>0</v>
      </c>
      <c r="DB21" s="29" t="b">
        <v>0</v>
      </c>
      <c r="DC21" s="29" t="b">
        <v>0</v>
      </c>
      <c r="DD21" s="29" t="b">
        <v>0</v>
      </c>
      <c r="DE21" s="29" t="b">
        <v>0</v>
      </c>
      <c r="DF21" s="29" t="b">
        <v>0</v>
      </c>
      <c r="DG21" s="29" t="b">
        <v>0</v>
      </c>
      <c r="DH21" s="29" t="b">
        <v>0</v>
      </c>
      <c r="DI21" s="29" t="b">
        <v>0</v>
      </c>
      <c r="DJ21" s="29" t="b">
        <v>0</v>
      </c>
      <c r="DK21" s="29" t="b">
        <v>0</v>
      </c>
      <c r="DL21" s="29" t="b">
        <v>0</v>
      </c>
      <c r="DM21" s="29" t="b">
        <v>0</v>
      </c>
      <c r="DN21" s="29" t="b">
        <v>0</v>
      </c>
      <c r="DO21" s="29" t="b">
        <v>0</v>
      </c>
      <c r="DP21" s="29" t="b">
        <v>0</v>
      </c>
      <c r="DQ21" s="29" t="b">
        <v>0</v>
      </c>
      <c r="DR21" s="29" t="b">
        <v>0</v>
      </c>
      <c r="DS21" s="29" t="b">
        <v>0</v>
      </c>
      <c r="DT21" s="29" t="b">
        <v>0</v>
      </c>
      <c r="DU21" s="29" t="b">
        <v>0</v>
      </c>
      <c r="DV21" s="29" t="s">
        <v>14059</v>
      </c>
      <c r="DW21" s="29" t="s">
        <v>14060</v>
      </c>
      <c r="DX21" s="29" t="s">
        <v>14052</v>
      </c>
    </row>
    <row r="22" spans="1:128" s="29" customFormat="1" x14ac:dyDescent="0.25">
      <c r="A22" s="29">
        <v>359925060921868</v>
      </c>
      <c r="B22" s="29">
        <v>122</v>
      </c>
      <c r="C22" s="29" t="s">
        <v>14061</v>
      </c>
      <c r="D22" s="29" t="s">
        <v>14062</v>
      </c>
      <c r="E22" s="50">
        <v>2.37698925987138E+16</v>
      </c>
      <c r="F22" s="50">
        <v>9043106594504820</v>
      </c>
      <c r="G22" s="29" t="s">
        <v>20223</v>
      </c>
      <c r="H22" s="29" t="s">
        <v>18992</v>
      </c>
      <c r="I22" s="29">
        <v>22</v>
      </c>
      <c r="J22" s="29">
        <v>1</v>
      </c>
      <c r="K22" s="29">
        <v>1</v>
      </c>
      <c r="L22" s="29">
        <v>1</v>
      </c>
      <c r="M22" s="29">
        <v>2</v>
      </c>
      <c r="N22" s="29">
        <v>5</v>
      </c>
      <c r="O22" s="29">
        <v>1</v>
      </c>
      <c r="P22" s="29">
        <v>1</v>
      </c>
      <c r="Q22" s="29">
        <v>4</v>
      </c>
      <c r="R22" s="29" t="s">
        <v>8</v>
      </c>
      <c r="S22" s="29">
        <v>4</v>
      </c>
      <c r="T22" s="29" t="s">
        <v>8</v>
      </c>
      <c r="U22" s="29">
        <v>1</v>
      </c>
      <c r="V22" s="29">
        <v>1</v>
      </c>
      <c r="W22" s="29" t="s">
        <v>8</v>
      </c>
      <c r="X22" s="29">
        <v>1</v>
      </c>
      <c r="Y22" s="29" t="s">
        <v>8</v>
      </c>
      <c r="Z22" s="29">
        <v>1</v>
      </c>
      <c r="AA22" s="29">
        <v>4</v>
      </c>
      <c r="AB22" s="29" t="s">
        <v>8</v>
      </c>
      <c r="AC22" s="29">
        <v>1</v>
      </c>
      <c r="AD22" s="29" t="s">
        <v>8</v>
      </c>
      <c r="AE22" s="29">
        <v>1</v>
      </c>
      <c r="AF22" s="29">
        <v>1</v>
      </c>
      <c r="AG22" s="29" t="s">
        <v>8</v>
      </c>
      <c r="AH22" s="29">
        <v>1</v>
      </c>
      <c r="AI22" s="29" t="s">
        <v>8</v>
      </c>
      <c r="AJ22" s="29">
        <v>1</v>
      </c>
      <c r="AK22" s="29">
        <v>1</v>
      </c>
      <c r="AL22" s="29" t="s">
        <v>8</v>
      </c>
      <c r="AM22" s="29">
        <v>1</v>
      </c>
      <c r="AN22" s="29" t="s">
        <v>8</v>
      </c>
      <c r="AO22" s="29">
        <v>0</v>
      </c>
      <c r="AP22" s="29" t="s">
        <v>8</v>
      </c>
      <c r="AQ22" s="29">
        <v>1</v>
      </c>
      <c r="AR22" s="29">
        <v>2</v>
      </c>
      <c r="AS22" s="29" t="s">
        <v>8</v>
      </c>
      <c r="AT22" s="29">
        <v>2</v>
      </c>
      <c r="AU22" s="29" t="s">
        <v>8</v>
      </c>
      <c r="AV22" s="29">
        <v>1</v>
      </c>
      <c r="AW22" s="29">
        <v>3</v>
      </c>
      <c r="AX22" s="29" t="s">
        <v>8</v>
      </c>
      <c r="AY22" s="29">
        <v>3</v>
      </c>
      <c r="AZ22" s="29" t="s">
        <v>8</v>
      </c>
      <c r="BA22" s="29">
        <v>1</v>
      </c>
      <c r="BB22" s="29" t="s">
        <v>8</v>
      </c>
      <c r="BC22" s="29">
        <v>1</v>
      </c>
      <c r="BD22" s="29">
        <v>3</v>
      </c>
      <c r="BE22" s="29" t="s">
        <v>8</v>
      </c>
      <c r="BF22" s="29">
        <v>2</v>
      </c>
      <c r="BG22" s="29" t="s">
        <v>8</v>
      </c>
      <c r="BH22" s="29">
        <v>1</v>
      </c>
      <c r="BI22" s="29">
        <v>1</v>
      </c>
      <c r="BJ22" s="29" t="s">
        <v>8</v>
      </c>
      <c r="BK22" s="29">
        <v>1</v>
      </c>
      <c r="BL22" s="29" t="s">
        <v>8</v>
      </c>
      <c r="BM22" s="29">
        <v>0</v>
      </c>
      <c r="BN22" s="29" t="s">
        <v>8</v>
      </c>
      <c r="BO22" s="29" t="s">
        <v>8</v>
      </c>
      <c r="BP22" s="29" t="s">
        <v>8</v>
      </c>
      <c r="BQ22" s="29" t="s">
        <v>8</v>
      </c>
      <c r="BR22" s="29" t="s">
        <v>8</v>
      </c>
      <c r="BS22" s="29" t="s">
        <v>8</v>
      </c>
      <c r="BT22" s="29" t="s">
        <v>8</v>
      </c>
      <c r="BU22" s="29" t="s">
        <v>14063</v>
      </c>
      <c r="BV22" s="29" t="b">
        <v>0</v>
      </c>
      <c r="BW22" s="29" t="b">
        <v>0</v>
      </c>
      <c r="BX22" s="29" t="b">
        <v>0</v>
      </c>
      <c r="BY22" s="29" t="b">
        <v>0</v>
      </c>
      <c r="BZ22" s="29" t="b">
        <v>0</v>
      </c>
      <c r="CA22" s="29" t="b">
        <v>0</v>
      </c>
      <c r="CB22" s="29" t="b">
        <v>0</v>
      </c>
      <c r="CC22" s="29" t="b">
        <v>0</v>
      </c>
      <c r="CD22" s="29" t="b">
        <v>0</v>
      </c>
      <c r="CE22" s="29" t="b">
        <v>1</v>
      </c>
      <c r="CF22" s="29" t="b">
        <v>0</v>
      </c>
      <c r="CG22" s="29" t="b">
        <v>0</v>
      </c>
      <c r="CH22" s="29" t="b">
        <v>0</v>
      </c>
      <c r="CI22" s="29" t="b">
        <v>0</v>
      </c>
      <c r="CJ22" s="29" t="b">
        <v>0</v>
      </c>
      <c r="CK22" s="29" t="b">
        <v>0</v>
      </c>
      <c r="CL22" s="29" t="b">
        <v>0</v>
      </c>
      <c r="CM22" s="29" t="b">
        <v>0</v>
      </c>
      <c r="CN22" s="29" t="b">
        <v>0</v>
      </c>
      <c r="CO22" s="29" t="b">
        <v>0</v>
      </c>
      <c r="CP22" s="29" t="b">
        <v>0</v>
      </c>
      <c r="CQ22" s="29" t="b">
        <v>0</v>
      </c>
      <c r="CR22" s="29" t="b">
        <v>0</v>
      </c>
      <c r="CS22" s="29" t="b">
        <v>0</v>
      </c>
      <c r="CT22" s="29" t="b">
        <v>0</v>
      </c>
      <c r="CU22" s="29" t="b">
        <v>0</v>
      </c>
      <c r="CV22" s="29" t="b">
        <v>0</v>
      </c>
      <c r="CW22" s="29" t="b">
        <v>0</v>
      </c>
      <c r="CX22" s="29" t="b">
        <v>0</v>
      </c>
      <c r="CY22" s="29" t="b">
        <v>0</v>
      </c>
      <c r="CZ22" s="29" t="b">
        <v>0</v>
      </c>
      <c r="DA22" s="29" t="b">
        <v>0</v>
      </c>
      <c r="DB22" s="29" t="b">
        <v>0</v>
      </c>
      <c r="DC22" s="29" t="b">
        <v>0</v>
      </c>
      <c r="DD22" s="29" t="b">
        <v>0</v>
      </c>
      <c r="DE22" s="29" t="b">
        <v>0</v>
      </c>
      <c r="DF22" s="29" t="b">
        <v>0</v>
      </c>
      <c r="DG22" s="29" t="b">
        <v>0</v>
      </c>
      <c r="DH22" s="29" t="b">
        <v>0</v>
      </c>
      <c r="DI22" s="29" t="b">
        <v>0</v>
      </c>
      <c r="DJ22" s="29" t="b">
        <v>0</v>
      </c>
      <c r="DK22" s="29" t="b">
        <v>0</v>
      </c>
      <c r="DL22" s="29" t="b">
        <v>0</v>
      </c>
      <c r="DM22" s="29" t="b">
        <v>0</v>
      </c>
      <c r="DN22" s="29" t="b">
        <v>0</v>
      </c>
      <c r="DO22" s="29" t="b">
        <v>0</v>
      </c>
      <c r="DP22" s="29" t="b">
        <v>0</v>
      </c>
      <c r="DQ22" s="29" t="b">
        <v>0</v>
      </c>
      <c r="DR22" s="29" t="b">
        <v>0</v>
      </c>
      <c r="DS22" s="29" t="b">
        <v>0</v>
      </c>
      <c r="DT22" s="29" t="b">
        <v>0</v>
      </c>
      <c r="DU22" s="29" t="b">
        <v>0</v>
      </c>
      <c r="DV22" s="29" t="s">
        <v>14064</v>
      </c>
      <c r="DW22" s="29" t="s">
        <v>14065</v>
      </c>
      <c r="DX22" s="29" t="s">
        <v>14066</v>
      </c>
    </row>
    <row r="23" spans="1:128" s="29" customFormat="1" x14ac:dyDescent="0.25">
      <c r="A23" s="29">
        <v>359925061281163</v>
      </c>
      <c r="B23" s="29">
        <v>228</v>
      </c>
      <c r="C23" s="29" t="s">
        <v>14067</v>
      </c>
      <c r="D23" s="29" t="s">
        <v>14068</v>
      </c>
      <c r="E23" s="50">
        <v>2378073158344980</v>
      </c>
      <c r="F23" s="50">
        <v>9034032036175270</v>
      </c>
      <c r="G23" s="50">
        <v>-4306378548126660</v>
      </c>
      <c r="H23" s="29" t="s">
        <v>20224</v>
      </c>
      <c r="I23" s="29">
        <v>33</v>
      </c>
      <c r="J23" s="29">
        <v>1</v>
      </c>
      <c r="K23" s="29">
        <v>1</v>
      </c>
      <c r="L23" s="29">
        <v>1</v>
      </c>
      <c r="M23" s="29">
        <v>2</v>
      </c>
      <c r="N23" s="29">
        <v>4</v>
      </c>
      <c r="O23" s="29">
        <v>1</v>
      </c>
      <c r="P23" s="29">
        <v>1</v>
      </c>
      <c r="Q23" s="29">
        <v>1</v>
      </c>
      <c r="R23" s="29" t="s">
        <v>8</v>
      </c>
      <c r="S23" s="29">
        <v>4</v>
      </c>
      <c r="T23" s="29" t="s">
        <v>8</v>
      </c>
      <c r="U23" s="29">
        <v>1</v>
      </c>
      <c r="V23" s="29">
        <v>1</v>
      </c>
      <c r="W23" s="29" t="s">
        <v>8</v>
      </c>
      <c r="X23" s="29">
        <v>1</v>
      </c>
      <c r="Y23" s="29" t="s">
        <v>8</v>
      </c>
      <c r="Z23" s="29">
        <v>1</v>
      </c>
      <c r="AA23" s="29">
        <v>1</v>
      </c>
      <c r="AB23" s="29" t="s">
        <v>8</v>
      </c>
      <c r="AC23" s="29">
        <v>4</v>
      </c>
      <c r="AD23" s="29" t="s">
        <v>8</v>
      </c>
      <c r="AE23" s="29">
        <v>0</v>
      </c>
      <c r="AF23" s="29" t="s">
        <v>8</v>
      </c>
      <c r="AG23" s="29" t="s">
        <v>8</v>
      </c>
      <c r="AH23" s="29" t="s">
        <v>8</v>
      </c>
      <c r="AI23" s="29" t="s">
        <v>8</v>
      </c>
      <c r="AJ23" s="29">
        <v>1</v>
      </c>
      <c r="AK23" s="29">
        <v>1</v>
      </c>
      <c r="AL23" s="29" t="s">
        <v>8</v>
      </c>
      <c r="AM23" s="29">
        <v>1</v>
      </c>
      <c r="AN23" s="29" t="s">
        <v>8</v>
      </c>
      <c r="AO23" s="29">
        <v>0</v>
      </c>
      <c r="AP23" s="29" t="s">
        <v>8</v>
      </c>
      <c r="AQ23" s="29">
        <v>1</v>
      </c>
      <c r="AR23" s="29">
        <v>2</v>
      </c>
      <c r="AS23" s="29" t="s">
        <v>8</v>
      </c>
      <c r="AT23" s="29">
        <v>2</v>
      </c>
      <c r="AU23" s="29" t="s">
        <v>8</v>
      </c>
      <c r="AV23" s="29">
        <v>1</v>
      </c>
      <c r="AW23" s="29">
        <v>1</v>
      </c>
      <c r="AX23" s="29" t="s">
        <v>8</v>
      </c>
      <c r="AY23" s="29">
        <v>1</v>
      </c>
      <c r="AZ23" s="29" t="s">
        <v>8</v>
      </c>
      <c r="BA23" s="29">
        <v>1</v>
      </c>
      <c r="BB23" s="29" t="s">
        <v>8</v>
      </c>
      <c r="BC23" s="29">
        <v>1</v>
      </c>
      <c r="BD23" s="29">
        <v>3</v>
      </c>
      <c r="BE23" s="29" t="s">
        <v>8</v>
      </c>
      <c r="BF23" s="29">
        <v>1</v>
      </c>
      <c r="BG23" s="29" t="s">
        <v>8</v>
      </c>
      <c r="BH23" s="29">
        <v>1</v>
      </c>
      <c r="BI23" s="29">
        <v>1</v>
      </c>
      <c r="BJ23" s="29" t="s">
        <v>8</v>
      </c>
      <c r="BK23" s="29">
        <v>1</v>
      </c>
      <c r="BL23" s="29" t="s">
        <v>8</v>
      </c>
      <c r="BM23" s="29">
        <v>0</v>
      </c>
      <c r="BN23" s="29" t="s">
        <v>8</v>
      </c>
      <c r="BO23" s="29" t="s">
        <v>8</v>
      </c>
      <c r="BP23" s="29" t="s">
        <v>8</v>
      </c>
      <c r="BQ23" s="29" t="s">
        <v>8</v>
      </c>
      <c r="BR23" s="29" t="s">
        <v>8</v>
      </c>
      <c r="BS23" s="29" t="s">
        <v>8</v>
      </c>
      <c r="BT23" s="29" t="s">
        <v>8</v>
      </c>
      <c r="BU23" s="29" t="s">
        <v>722</v>
      </c>
      <c r="BV23" s="29" t="b">
        <v>0</v>
      </c>
      <c r="BW23" s="29" t="b">
        <v>0</v>
      </c>
      <c r="BX23" s="29" t="b">
        <v>0</v>
      </c>
      <c r="BY23" s="29" t="b">
        <v>0</v>
      </c>
      <c r="BZ23" s="29" t="b">
        <v>0</v>
      </c>
      <c r="CA23" s="29" t="b">
        <v>0</v>
      </c>
      <c r="CB23" s="29" t="b">
        <v>0</v>
      </c>
      <c r="CC23" s="29" t="b">
        <v>0</v>
      </c>
      <c r="CD23" s="29" t="b">
        <v>0</v>
      </c>
      <c r="CE23" s="29" t="b">
        <v>0</v>
      </c>
      <c r="CF23" s="29" t="b">
        <v>0</v>
      </c>
      <c r="CG23" s="29" t="b">
        <v>0</v>
      </c>
      <c r="CH23" s="29" t="b">
        <v>0</v>
      </c>
      <c r="CI23" s="29" t="b">
        <v>0</v>
      </c>
      <c r="CJ23" s="29" t="b">
        <v>0</v>
      </c>
      <c r="CK23" s="29" t="b">
        <v>0</v>
      </c>
      <c r="CL23" s="29" t="b">
        <v>0</v>
      </c>
      <c r="CM23" s="29" t="b">
        <v>0</v>
      </c>
      <c r="CN23" s="29" t="b">
        <v>0</v>
      </c>
      <c r="CO23" s="29" t="b">
        <v>0</v>
      </c>
      <c r="CP23" s="29" t="b">
        <v>0</v>
      </c>
      <c r="CQ23" s="29" t="b">
        <v>0</v>
      </c>
      <c r="CR23" s="29" t="b">
        <v>0</v>
      </c>
      <c r="CS23" s="29" t="b">
        <v>0</v>
      </c>
      <c r="CT23" s="29" t="b">
        <v>0</v>
      </c>
      <c r="CU23" s="29" t="b">
        <v>0</v>
      </c>
      <c r="CV23" s="29" t="b">
        <v>0</v>
      </c>
      <c r="CW23" s="29" t="b">
        <v>0</v>
      </c>
      <c r="CX23" s="29" t="b">
        <v>0</v>
      </c>
      <c r="CY23" s="29" t="b">
        <v>0</v>
      </c>
      <c r="CZ23" s="29" t="b">
        <v>0</v>
      </c>
      <c r="DA23" s="29" t="b">
        <v>0</v>
      </c>
      <c r="DB23" s="29" t="b">
        <v>0</v>
      </c>
      <c r="DC23" s="29" t="b">
        <v>0</v>
      </c>
      <c r="DD23" s="29" t="b">
        <v>1</v>
      </c>
      <c r="DE23" s="29" t="b">
        <v>0</v>
      </c>
      <c r="DF23" s="29" t="b">
        <v>0</v>
      </c>
      <c r="DG23" s="29" t="b">
        <v>0</v>
      </c>
      <c r="DH23" s="29" t="b">
        <v>0</v>
      </c>
      <c r="DI23" s="29" t="b">
        <v>0</v>
      </c>
      <c r="DJ23" s="29" t="b">
        <v>0</v>
      </c>
      <c r="DK23" s="29" t="b">
        <v>0</v>
      </c>
      <c r="DL23" s="29" t="b">
        <v>0</v>
      </c>
      <c r="DM23" s="29" t="b">
        <v>0</v>
      </c>
      <c r="DN23" s="29" t="b">
        <v>0</v>
      </c>
      <c r="DO23" s="29" t="b">
        <v>0</v>
      </c>
      <c r="DP23" s="29" t="b">
        <v>0</v>
      </c>
      <c r="DQ23" s="29" t="b">
        <v>0</v>
      </c>
      <c r="DR23" s="29" t="b">
        <v>0</v>
      </c>
      <c r="DS23" s="29" t="b">
        <v>0</v>
      </c>
      <c r="DT23" s="29" t="b">
        <v>0</v>
      </c>
      <c r="DU23" s="29" t="b">
        <v>0</v>
      </c>
      <c r="DV23" s="29" t="s">
        <v>14069</v>
      </c>
      <c r="DW23" s="29" t="s">
        <v>14070</v>
      </c>
      <c r="DX23" s="29" t="s">
        <v>14066</v>
      </c>
    </row>
    <row r="24" spans="1:128" s="29" customFormat="1" x14ac:dyDescent="0.25">
      <c r="A24" s="29">
        <v>359925061277245</v>
      </c>
      <c r="B24" s="29">
        <v>1</v>
      </c>
      <c r="C24" s="29" t="s">
        <v>14071</v>
      </c>
      <c r="D24" s="29" t="s">
        <v>8</v>
      </c>
      <c r="E24" s="29" t="s">
        <v>8</v>
      </c>
      <c r="F24" s="29" t="s">
        <v>8</v>
      </c>
      <c r="G24" s="29" t="s">
        <v>8</v>
      </c>
      <c r="H24" s="29" t="s">
        <v>8</v>
      </c>
      <c r="I24" s="29">
        <v>77</v>
      </c>
      <c r="J24" s="29">
        <v>0</v>
      </c>
      <c r="K24" s="29">
        <v>0</v>
      </c>
      <c r="L24" s="29">
        <v>0</v>
      </c>
      <c r="M24" s="29">
        <v>2</v>
      </c>
      <c r="N24" s="29">
        <v>4</v>
      </c>
      <c r="O24" s="29">
        <v>1</v>
      </c>
      <c r="P24" s="29">
        <v>1</v>
      </c>
      <c r="Q24" s="29">
        <v>1</v>
      </c>
      <c r="R24" s="29" t="s">
        <v>8</v>
      </c>
      <c r="S24" s="29">
        <v>1</v>
      </c>
      <c r="T24" s="29" t="s">
        <v>8</v>
      </c>
      <c r="U24" s="29">
        <v>1</v>
      </c>
      <c r="V24" s="29">
        <v>1</v>
      </c>
      <c r="W24" s="29" t="s">
        <v>8</v>
      </c>
      <c r="X24" s="29">
        <v>1</v>
      </c>
      <c r="Y24" s="29" t="s">
        <v>8</v>
      </c>
      <c r="Z24" s="29">
        <v>1</v>
      </c>
      <c r="AA24" s="29">
        <v>1</v>
      </c>
      <c r="AB24" s="29" t="s">
        <v>8</v>
      </c>
      <c r="AC24" s="29">
        <v>1</v>
      </c>
      <c r="AD24" s="29" t="s">
        <v>8</v>
      </c>
      <c r="AE24" s="29">
        <v>1</v>
      </c>
      <c r="AF24" s="29">
        <v>1</v>
      </c>
      <c r="AG24" s="29" t="s">
        <v>8</v>
      </c>
      <c r="AH24" s="29">
        <v>1</v>
      </c>
      <c r="AI24" s="29" t="s">
        <v>8</v>
      </c>
      <c r="AJ24" s="29">
        <v>1</v>
      </c>
      <c r="AK24" s="29">
        <v>1</v>
      </c>
      <c r="AL24" s="29" t="s">
        <v>8</v>
      </c>
      <c r="AM24" s="29">
        <v>1</v>
      </c>
      <c r="AN24" s="29" t="s">
        <v>8</v>
      </c>
      <c r="AO24" s="29">
        <v>1</v>
      </c>
      <c r="AP24" s="29" t="s">
        <v>8</v>
      </c>
      <c r="AQ24" s="29">
        <v>1</v>
      </c>
      <c r="AR24" s="29">
        <v>1</v>
      </c>
      <c r="AS24" s="29" t="s">
        <v>8</v>
      </c>
      <c r="AT24" s="29">
        <v>1</v>
      </c>
      <c r="AU24" s="29" t="s">
        <v>8</v>
      </c>
      <c r="AV24" s="29">
        <v>1</v>
      </c>
      <c r="AW24" s="29">
        <v>1</v>
      </c>
      <c r="AX24" s="29" t="s">
        <v>8</v>
      </c>
      <c r="AY24" s="29">
        <v>1</v>
      </c>
      <c r="AZ24" s="29" t="s">
        <v>8</v>
      </c>
      <c r="BA24" s="29">
        <v>1</v>
      </c>
      <c r="BB24" s="29" t="s">
        <v>8</v>
      </c>
      <c r="BC24" s="29">
        <v>1</v>
      </c>
      <c r="BD24" s="29">
        <v>1</v>
      </c>
      <c r="BE24" s="29" t="s">
        <v>8</v>
      </c>
      <c r="BF24" s="29">
        <v>1</v>
      </c>
      <c r="BG24" s="29" t="s">
        <v>8</v>
      </c>
      <c r="BH24" s="29">
        <v>1</v>
      </c>
      <c r="BI24" s="29">
        <v>1</v>
      </c>
      <c r="BJ24" s="29" t="s">
        <v>8</v>
      </c>
      <c r="BK24" s="29">
        <v>1</v>
      </c>
      <c r="BL24" s="29" t="s">
        <v>8</v>
      </c>
      <c r="BM24" s="29">
        <v>1</v>
      </c>
      <c r="BN24" s="29" t="s">
        <v>8</v>
      </c>
      <c r="BO24" s="29">
        <v>1</v>
      </c>
      <c r="BP24" s="29" t="s">
        <v>8</v>
      </c>
      <c r="BQ24" s="29">
        <v>0</v>
      </c>
      <c r="BR24" s="29" t="s">
        <v>8</v>
      </c>
      <c r="BS24" s="29">
        <v>0</v>
      </c>
      <c r="BT24" s="29" t="s">
        <v>8</v>
      </c>
      <c r="BU24" s="29" t="s">
        <v>722</v>
      </c>
      <c r="BV24" s="29" t="b">
        <v>0</v>
      </c>
      <c r="BW24" s="29" t="b">
        <v>0</v>
      </c>
      <c r="BX24" s="29" t="b">
        <v>0</v>
      </c>
      <c r="BY24" s="29" t="b">
        <v>0</v>
      </c>
      <c r="BZ24" s="29" t="b">
        <v>0</v>
      </c>
      <c r="CA24" s="29" t="b">
        <v>0</v>
      </c>
      <c r="CB24" s="29" t="b">
        <v>0</v>
      </c>
      <c r="CC24" s="29" t="b">
        <v>0</v>
      </c>
      <c r="CD24" s="29" t="b">
        <v>0</v>
      </c>
      <c r="CE24" s="29" t="b">
        <v>0</v>
      </c>
      <c r="CF24" s="29" t="b">
        <v>0</v>
      </c>
      <c r="CG24" s="29" t="b">
        <v>0</v>
      </c>
      <c r="CH24" s="29" t="b">
        <v>1</v>
      </c>
      <c r="CI24" s="29" t="b">
        <v>0</v>
      </c>
      <c r="CJ24" s="29" t="b">
        <v>0</v>
      </c>
      <c r="CK24" s="29" t="b">
        <v>0</v>
      </c>
      <c r="CL24" s="29" t="b">
        <v>0</v>
      </c>
      <c r="CM24" s="29" t="b">
        <v>0</v>
      </c>
      <c r="CN24" s="29" t="b">
        <v>0</v>
      </c>
      <c r="CO24" s="29" t="b">
        <v>0</v>
      </c>
      <c r="CP24" s="29" t="b">
        <v>0</v>
      </c>
      <c r="CQ24" s="29" t="b">
        <v>0</v>
      </c>
      <c r="CR24" s="29" t="b">
        <v>0</v>
      </c>
      <c r="CS24" s="29" t="b">
        <v>0</v>
      </c>
      <c r="CT24" s="29" t="b">
        <v>0</v>
      </c>
      <c r="CU24" s="29" t="b">
        <v>0</v>
      </c>
      <c r="CV24" s="29" t="b">
        <v>0</v>
      </c>
      <c r="CW24" s="29" t="b">
        <v>0</v>
      </c>
      <c r="CX24" s="29" t="b">
        <v>0</v>
      </c>
      <c r="CY24" s="29" t="b">
        <v>0</v>
      </c>
      <c r="CZ24" s="29" t="b">
        <v>0</v>
      </c>
      <c r="DA24" s="29" t="b">
        <v>0</v>
      </c>
      <c r="DB24" s="29" t="b">
        <v>0</v>
      </c>
      <c r="DC24" s="29" t="b">
        <v>0</v>
      </c>
      <c r="DD24" s="29" t="b">
        <v>0</v>
      </c>
      <c r="DE24" s="29" t="b">
        <v>0</v>
      </c>
      <c r="DF24" s="29" t="b">
        <v>0</v>
      </c>
      <c r="DG24" s="29" t="b">
        <v>0</v>
      </c>
      <c r="DH24" s="29" t="b">
        <v>0</v>
      </c>
      <c r="DI24" s="29" t="b">
        <v>0</v>
      </c>
      <c r="DJ24" s="29" t="b">
        <v>0</v>
      </c>
      <c r="DK24" s="29" t="b">
        <v>0</v>
      </c>
      <c r="DL24" s="29" t="b">
        <v>0</v>
      </c>
      <c r="DM24" s="29" t="b">
        <v>0</v>
      </c>
      <c r="DN24" s="29" t="b">
        <v>0</v>
      </c>
      <c r="DO24" s="29" t="b">
        <v>0</v>
      </c>
      <c r="DP24" s="29" t="b">
        <v>0</v>
      </c>
      <c r="DQ24" s="29" t="b">
        <v>0</v>
      </c>
      <c r="DR24" s="29" t="b">
        <v>0</v>
      </c>
      <c r="DS24" s="29" t="b">
        <v>0</v>
      </c>
      <c r="DT24" s="29" t="b">
        <v>0</v>
      </c>
      <c r="DU24" s="29" t="b">
        <v>0</v>
      </c>
      <c r="DV24" s="29" t="s">
        <v>14072</v>
      </c>
      <c r="DW24" s="29" t="s">
        <v>14073</v>
      </c>
      <c r="DX24" s="29" t="s">
        <v>14066</v>
      </c>
    </row>
    <row r="25" spans="1:128" s="29" customFormat="1" x14ac:dyDescent="0.25">
      <c r="A25" s="29">
        <v>359925061190497</v>
      </c>
      <c r="B25" s="29">
        <v>103</v>
      </c>
      <c r="C25" s="29" t="s">
        <v>14074</v>
      </c>
      <c r="D25" s="29" t="s">
        <v>14075</v>
      </c>
      <c r="E25" s="50">
        <v>2377120054661200</v>
      </c>
      <c r="F25" s="50">
        <v>9043282557295240</v>
      </c>
      <c r="G25" s="29" t="s">
        <v>20225</v>
      </c>
      <c r="H25" s="29" t="s">
        <v>18992</v>
      </c>
      <c r="I25" s="29">
        <v>22</v>
      </c>
      <c r="J25" s="29">
        <v>1</v>
      </c>
      <c r="K25" s="29">
        <v>1</v>
      </c>
      <c r="L25" s="29">
        <v>1</v>
      </c>
      <c r="M25" s="29">
        <v>2</v>
      </c>
      <c r="N25" s="29">
        <v>2</v>
      </c>
      <c r="O25" s="29">
        <v>1</v>
      </c>
      <c r="P25" s="29">
        <v>1</v>
      </c>
      <c r="Q25" s="29">
        <v>4</v>
      </c>
      <c r="R25" s="29" t="s">
        <v>8</v>
      </c>
      <c r="S25" s="29">
        <v>4</v>
      </c>
      <c r="T25" s="29" t="s">
        <v>8</v>
      </c>
      <c r="U25" s="29">
        <v>0</v>
      </c>
      <c r="V25" s="29" t="s">
        <v>8</v>
      </c>
      <c r="W25" s="29" t="s">
        <v>8</v>
      </c>
      <c r="X25" s="29" t="s">
        <v>8</v>
      </c>
      <c r="Y25" s="29" t="s">
        <v>8</v>
      </c>
      <c r="Z25" s="29">
        <v>1</v>
      </c>
      <c r="AA25" s="29">
        <v>3</v>
      </c>
      <c r="AB25" s="29" t="s">
        <v>8</v>
      </c>
      <c r="AC25" s="29">
        <v>3</v>
      </c>
      <c r="AD25" s="29" t="s">
        <v>8</v>
      </c>
      <c r="AE25" s="29">
        <v>1</v>
      </c>
      <c r="AF25" s="29">
        <v>1</v>
      </c>
      <c r="AG25" s="29" t="s">
        <v>8</v>
      </c>
      <c r="AH25" s="29">
        <v>1</v>
      </c>
      <c r="AI25" s="29" t="s">
        <v>8</v>
      </c>
      <c r="AJ25" s="29">
        <v>1</v>
      </c>
      <c r="AK25" s="29">
        <v>4</v>
      </c>
      <c r="AL25" s="29" t="s">
        <v>8</v>
      </c>
      <c r="AM25" s="29">
        <v>4</v>
      </c>
      <c r="AN25" s="29" t="s">
        <v>8</v>
      </c>
      <c r="AO25" s="29">
        <v>0</v>
      </c>
      <c r="AP25" s="29" t="s">
        <v>8</v>
      </c>
      <c r="AQ25" s="29">
        <v>1</v>
      </c>
      <c r="AR25" s="29">
        <v>2</v>
      </c>
      <c r="AS25" s="29" t="s">
        <v>8</v>
      </c>
      <c r="AT25" s="29">
        <v>2</v>
      </c>
      <c r="AU25" s="29" t="s">
        <v>8</v>
      </c>
      <c r="AV25" s="29">
        <v>1</v>
      </c>
      <c r="AW25" s="29">
        <v>3</v>
      </c>
      <c r="AX25" s="29" t="s">
        <v>8</v>
      </c>
      <c r="AY25" s="29">
        <v>3</v>
      </c>
      <c r="AZ25" s="29" t="s">
        <v>8</v>
      </c>
      <c r="BA25" s="29">
        <v>1</v>
      </c>
      <c r="BB25" s="29" t="s">
        <v>8</v>
      </c>
      <c r="BC25" s="29">
        <v>1</v>
      </c>
      <c r="BD25" s="29">
        <v>3</v>
      </c>
      <c r="BE25" s="29" t="s">
        <v>8</v>
      </c>
      <c r="BF25" s="29">
        <v>2</v>
      </c>
      <c r="BG25" s="29" t="s">
        <v>8</v>
      </c>
      <c r="BH25" s="29">
        <v>1</v>
      </c>
      <c r="BI25" s="29">
        <v>1</v>
      </c>
      <c r="BJ25" s="29" t="s">
        <v>8</v>
      </c>
      <c r="BK25" s="29">
        <v>1</v>
      </c>
      <c r="BL25" s="29" t="s">
        <v>8</v>
      </c>
      <c r="BM25" s="29">
        <v>0</v>
      </c>
      <c r="BN25" s="29" t="s">
        <v>8</v>
      </c>
      <c r="BO25" s="29" t="s">
        <v>8</v>
      </c>
      <c r="BP25" s="29" t="s">
        <v>8</v>
      </c>
      <c r="BQ25" s="29" t="s">
        <v>8</v>
      </c>
      <c r="BR25" s="29" t="s">
        <v>8</v>
      </c>
      <c r="BS25" s="29" t="s">
        <v>8</v>
      </c>
      <c r="BT25" s="29" t="s">
        <v>8</v>
      </c>
      <c r="BU25" s="29" t="s">
        <v>14076</v>
      </c>
      <c r="BV25" s="29" t="b">
        <v>0</v>
      </c>
      <c r="BW25" s="29" t="b">
        <v>0</v>
      </c>
      <c r="BX25" s="29" t="b">
        <v>0</v>
      </c>
      <c r="BY25" s="29" t="b">
        <v>0</v>
      </c>
      <c r="BZ25" s="29" t="b">
        <v>0</v>
      </c>
      <c r="CA25" s="29" t="b">
        <v>0</v>
      </c>
      <c r="CB25" s="29" t="b">
        <v>0</v>
      </c>
      <c r="CC25" s="29" t="b">
        <v>0</v>
      </c>
      <c r="CD25" s="29" t="b">
        <v>0</v>
      </c>
      <c r="CE25" s="29" t="b">
        <v>0</v>
      </c>
      <c r="CF25" s="29" t="b">
        <v>0</v>
      </c>
      <c r="CG25" s="29" t="b">
        <v>0</v>
      </c>
      <c r="CH25" s="29" t="b">
        <v>1</v>
      </c>
      <c r="CI25" s="29" t="b">
        <v>0</v>
      </c>
      <c r="CJ25" s="29" t="b">
        <v>0</v>
      </c>
      <c r="CK25" s="29" t="b">
        <v>0</v>
      </c>
      <c r="CL25" s="29" t="b">
        <v>0</v>
      </c>
      <c r="CM25" s="29" t="b">
        <v>0</v>
      </c>
      <c r="CN25" s="29" t="b">
        <v>0</v>
      </c>
      <c r="CO25" s="29" t="b">
        <v>0</v>
      </c>
      <c r="CP25" s="29" t="b">
        <v>0</v>
      </c>
      <c r="CQ25" s="29" t="b">
        <v>0</v>
      </c>
      <c r="CR25" s="29" t="b">
        <v>0</v>
      </c>
      <c r="CS25" s="29" t="b">
        <v>0</v>
      </c>
      <c r="CT25" s="29" t="b">
        <v>0</v>
      </c>
      <c r="CU25" s="29" t="b">
        <v>0</v>
      </c>
      <c r="CV25" s="29" t="b">
        <v>0</v>
      </c>
      <c r="CW25" s="29" t="b">
        <v>0</v>
      </c>
      <c r="CX25" s="29" t="b">
        <v>0</v>
      </c>
      <c r="CY25" s="29" t="b">
        <v>0</v>
      </c>
      <c r="CZ25" s="29" t="b">
        <v>0</v>
      </c>
      <c r="DA25" s="29" t="b">
        <v>0</v>
      </c>
      <c r="DB25" s="29" t="b">
        <v>0</v>
      </c>
      <c r="DC25" s="29" t="b">
        <v>0</v>
      </c>
      <c r="DD25" s="29" t="b">
        <v>0</v>
      </c>
      <c r="DE25" s="29" t="b">
        <v>0</v>
      </c>
      <c r="DF25" s="29" t="b">
        <v>0</v>
      </c>
      <c r="DG25" s="29" t="b">
        <v>0</v>
      </c>
      <c r="DH25" s="29" t="b">
        <v>0</v>
      </c>
      <c r="DI25" s="29" t="b">
        <v>0</v>
      </c>
      <c r="DJ25" s="29" t="b">
        <v>0</v>
      </c>
      <c r="DK25" s="29" t="b">
        <v>0</v>
      </c>
      <c r="DL25" s="29" t="b">
        <v>0</v>
      </c>
      <c r="DM25" s="29" t="b">
        <v>0</v>
      </c>
      <c r="DN25" s="29" t="b">
        <v>0</v>
      </c>
      <c r="DO25" s="29" t="b">
        <v>0</v>
      </c>
      <c r="DP25" s="29" t="b">
        <v>0</v>
      </c>
      <c r="DQ25" s="29" t="b">
        <v>0</v>
      </c>
      <c r="DR25" s="29" t="b">
        <v>0</v>
      </c>
      <c r="DS25" s="29" t="b">
        <v>0</v>
      </c>
      <c r="DT25" s="29" t="b">
        <v>0</v>
      </c>
      <c r="DU25" s="29" t="b">
        <v>0</v>
      </c>
      <c r="DV25" s="29" t="s">
        <v>14077</v>
      </c>
      <c r="DW25" s="29" t="s">
        <v>14078</v>
      </c>
      <c r="DX25" s="29" t="s">
        <v>14066</v>
      </c>
    </row>
    <row r="26" spans="1:128" s="29" customFormat="1" x14ac:dyDescent="0.25">
      <c r="A26" s="29">
        <v>359925061278912</v>
      </c>
      <c r="B26" s="29">
        <v>24</v>
      </c>
      <c r="C26" s="29" t="s">
        <v>14079</v>
      </c>
      <c r="D26" s="29" t="s">
        <v>14080</v>
      </c>
      <c r="E26" s="50">
        <v>23822872</v>
      </c>
      <c r="F26" s="50">
        <v>903796909</v>
      </c>
      <c r="G26" s="29" t="s">
        <v>18992</v>
      </c>
      <c r="H26" s="29" t="s">
        <v>20218</v>
      </c>
      <c r="I26" s="29">
        <v>11</v>
      </c>
      <c r="J26" s="29">
        <v>1</v>
      </c>
      <c r="K26" s="29">
        <v>1</v>
      </c>
      <c r="L26" s="29">
        <v>1</v>
      </c>
      <c r="M26" s="29">
        <v>2</v>
      </c>
      <c r="N26" s="29">
        <v>2</v>
      </c>
      <c r="O26" s="29">
        <v>1</v>
      </c>
      <c r="P26" s="29">
        <v>1</v>
      </c>
      <c r="Q26" s="29">
        <v>2</v>
      </c>
      <c r="R26" s="29" t="s">
        <v>8</v>
      </c>
      <c r="S26" s="29">
        <v>2</v>
      </c>
      <c r="T26" s="29" t="s">
        <v>8</v>
      </c>
      <c r="U26" s="29">
        <v>1</v>
      </c>
      <c r="V26" s="29">
        <v>1</v>
      </c>
      <c r="W26" s="29" t="s">
        <v>8</v>
      </c>
      <c r="X26" s="29">
        <v>1</v>
      </c>
      <c r="Y26" s="29" t="s">
        <v>8</v>
      </c>
      <c r="Z26" s="29">
        <v>1</v>
      </c>
      <c r="AA26" s="29">
        <v>3</v>
      </c>
      <c r="AB26" s="29" t="s">
        <v>8</v>
      </c>
      <c r="AC26" s="29">
        <v>3</v>
      </c>
      <c r="AD26" s="29" t="s">
        <v>8</v>
      </c>
      <c r="AE26" s="29">
        <v>1</v>
      </c>
      <c r="AF26" s="29">
        <v>2</v>
      </c>
      <c r="AG26" s="29" t="s">
        <v>8</v>
      </c>
      <c r="AH26" s="29">
        <v>2</v>
      </c>
      <c r="AI26" s="29" t="s">
        <v>8</v>
      </c>
      <c r="AJ26" s="29">
        <v>0</v>
      </c>
      <c r="AK26" s="29" t="s">
        <v>8</v>
      </c>
      <c r="AL26" s="29" t="s">
        <v>8</v>
      </c>
      <c r="AM26" s="29" t="s">
        <v>8</v>
      </c>
      <c r="AN26" s="29" t="s">
        <v>8</v>
      </c>
      <c r="AO26" s="29">
        <v>0</v>
      </c>
      <c r="AP26" s="29" t="s">
        <v>8</v>
      </c>
      <c r="AQ26" s="29">
        <v>1</v>
      </c>
      <c r="AR26" s="29">
        <v>2</v>
      </c>
      <c r="AS26" s="29" t="s">
        <v>8</v>
      </c>
      <c r="AT26" s="29">
        <v>2</v>
      </c>
      <c r="AU26" s="29" t="s">
        <v>8</v>
      </c>
      <c r="AV26" s="29">
        <v>1</v>
      </c>
      <c r="AW26" s="29">
        <v>3</v>
      </c>
      <c r="AX26" s="29" t="s">
        <v>8</v>
      </c>
      <c r="AY26" s="29">
        <v>3</v>
      </c>
      <c r="AZ26" s="29" t="s">
        <v>8</v>
      </c>
      <c r="BA26" s="29">
        <v>1</v>
      </c>
      <c r="BB26" s="29" t="s">
        <v>8</v>
      </c>
      <c r="BC26" s="29">
        <v>1</v>
      </c>
      <c r="BD26" s="29">
        <v>3</v>
      </c>
      <c r="BE26" s="29" t="s">
        <v>8</v>
      </c>
      <c r="BF26" s="29">
        <v>3</v>
      </c>
      <c r="BG26" s="29" t="s">
        <v>8</v>
      </c>
      <c r="BH26" s="29">
        <v>1</v>
      </c>
      <c r="BI26" s="29">
        <v>2</v>
      </c>
      <c r="BJ26" s="29" t="s">
        <v>8</v>
      </c>
      <c r="BK26" s="29">
        <v>2</v>
      </c>
      <c r="BL26" s="29" t="s">
        <v>8</v>
      </c>
      <c r="BM26" s="29">
        <v>0</v>
      </c>
      <c r="BN26" s="29" t="s">
        <v>8</v>
      </c>
      <c r="BO26" s="29" t="s">
        <v>8</v>
      </c>
      <c r="BP26" s="29" t="s">
        <v>8</v>
      </c>
      <c r="BQ26" s="29" t="s">
        <v>8</v>
      </c>
      <c r="BR26" s="29" t="s">
        <v>8</v>
      </c>
      <c r="BS26" s="29" t="s">
        <v>8</v>
      </c>
      <c r="BT26" s="29" t="s">
        <v>8</v>
      </c>
      <c r="BU26" s="29" t="s">
        <v>722</v>
      </c>
      <c r="BV26" s="29" t="b">
        <v>0</v>
      </c>
      <c r="BW26" s="29" t="b">
        <v>0</v>
      </c>
      <c r="BX26" s="29" t="b">
        <v>0</v>
      </c>
      <c r="BY26" s="29" t="b">
        <v>0</v>
      </c>
      <c r="BZ26" s="29" t="b">
        <v>0</v>
      </c>
      <c r="CA26" s="29" t="b">
        <v>0</v>
      </c>
      <c r="CB26" s="29" t="b">
        <v>0</v>
      </c>
      <c r="CC26" s="29" t="b">
        <v>0</v>
      </c>
      <c r="CD26" s="29" t="b">
        <v>0</v>
      </c>
      <c r="CE26" s="29" t="b">
        <v>0</v>
      </c>
      <c r="CF26" s="29" t="b">
        <v>0</v>
      </c>
      <c r="CG26" s="29" t="b">
        <v>0</v>
      </c>
      <c r="CH26" s="29" t="b">
        <v>0</v>
      </c>
      <c r="CI26" s="29" t="b">
        <v>0</v>
      </c>
      <c r="CJ26" s="29" t="b">
        <v>0</v>
      </c>
      <c r="CK26" s="29" t="b">
        <v>0</v>
      </c>
      <c r="CL26" s="29" t="b">
        <v>0</v>
      </c>
      <c r="CM26" s="29" t="b">
        <v>0</v>
      </c>
      <c r="CN26" s="29" t="b">
        <v>0</v>
      </c>
      <c r="CO26" s="29" t="b">
        <v>0</v>
      </c>
      <c r="CP26" s="29" t="b">
        <v>0</v>
      </c>
      <c r="CQ26" s="29" t="b">
        <v>0</v>
      </c>
      <c r="CR26" s="29" t="b">
        <v>0</v>
      </c>
      <c r="CS26" s="29" t="b">
        <v>0</v>
      </c>
      <c r="CT26" s="29" t="b">
        <v>0</v>
      </c>
      <c r="CU26" s="29" t="b">
        <v>0</v>
      </c>
      <c r="CV26" s="29" t="b">
        <v>0</v>
      </c>
      <c r="CW26" s="29" t="b">
        <v>0</v>
      </c>
      <c r="CX26" s="29" t="b">
        <v>0</v>
      </c>
      <c r="CY26" s="29" t="b">
        <v>1</v>
      </c>
      <c r="CZ26" s="29" t="b">
        <v>0</v>
      </c>
      <c r="DA26" s="29" t="b">
        <v>0</v>
      </c>
      <c r="DB26" s="29" t="b">
        <v>0</v>
      </c>
      <c r="DC26" s="29" t="b">
        <v>0</v>
      </c>
      <c r="DD26" s="29" t="b">
        <v>0</v>
      </c>
      <c r="DE26" s="29" t="b">
        <v>0</v>
      </c>
      <c r="DF26" s="29" t="b">
        <v>0</v>
      </c>
      <c r="DG26" s="29" t="b">
        <v>0</v>
      </c>
      <c r="DH26" s="29" t="b">
        <v>0</v>
      </c>
      <c r="DI26" s="29" t="b">
        <v>0</v>
      </c>
      <c r="DJ26" s="29" t="b">
        <v>0</v>
      </c>
      <c r="DK26" s="29" t="b">
        <v>0</v>
      </c>
      <c r="DL26" s="29" t="b">
        <v>0</v>
      </c>
      <c r="DM26" s="29" t="b">
        <v>0</v>
      </c>
      <c r="DN26" s="29" t="b">
        <v>0</v>
      </c>
      <c r="DO26" s="29" t="b">
        <v>0</v>
      </c>
      <c r="DP26" s="29" t="b">
        <v>0</v>
      </c>
      <c r="DQ26" s="29" t="b">
        <v>0</v>
      </c>
      <c r="DR26" s="29" t="b">
        <v>0</v>
      </c>
      <c r="DS26" s="29" t="b">
        <v>0</v>
      </c>
      <c r="DT26" s="29" t="b">
        <v>0</v>
      </c>
      <c r="DU26" s="29" t="b">
        <v>0</v>
      </c>
      <c r="DV26" s="29" t="s">
        <v>14081</v>
      </c>
      <c r="DW26" s="29" t="s">
        <v>14082</v>
      </c>
      <c r="DX26" s="29" t="s">
        <v>14083</v>
      </c>
    </row>
    <row r="27" spans="1:128" s="29" customFormat="1" x14ac:dyDescent="0.25">
      <c r="A27" s="29">
        <v>359925060819104</v>
      </c>
      <c r="B27" s="29">
        <v>174</v>
      </c>
      <c r="C27" s="29" t="s">
        <v>14084</v>
      </c>
      <c r="D27" s="29" t="s">
        <v>14085</v>
      </c>
      <c r="E27" s="50">
        <v>2377243789086560</v>
      </c>
      <c r="F27" s="50">
        <v>9042967145454490</v>
      </c>
      <c r="G27" s="29" t="s">
        <v>18992</v>
      </c>
      <c r="H27" s="29" t="s">
        <v>18992</v>
      </c>
      <c r="I27" s="29">
        <v>22</v>
      </c>
      <c r="J27" s="29">
        <v>1</v>
      </c>
      <c r="K27" s="29">
        <v>1</v>
      </c>
      <c r="L27" s="29">
        <v>1</v>
      </c>
      <c r="M27" s="29">
        <v>1</v>
      </c>
      <c r="N27" s="29">
        <v>3</v>
      </c>
      <c r="O27" s="29">
        <v>1</v>
      </c>
      <c r="P27" s="29">
        <v>0</v>
      </c>
      <c r="Q27" s="29" t="s">
        <v>8</v>
      </c>
      <c r="R27" s="29" t="s">
        <v>8</v>
      </c>
      <c r="S27" s="29" t="s">
        <v>8</v>
      </c>
      <c r="T27" s="29" t="s">
        <v>8</v>
      </c>
      <c r="U27" s="29">
        <v>1</v>
      </c>
      <c r="V27" s="29">
        <v>1</v>
      </c>
      <c r="W27" s="29" t="s">
        <v>8</v>
      </c>
      <c r="X27" s="29">
        <v>1</v>
      </c>
      <c r="Y27" s="29" t="s">
        <v>8</v>
      </c>
      <c r="Z27" s="29">
        <v>1</v>
      </c>
      <c r="AA27" s="29">
        <v>1</v>
      </c>
      <c r="AB27" s="29" t="s">
        <v>8</v>
      </c>
      <c r="AC27" s="29">
        <v>1</v>
      </c>
      <c r="AD27" s="29" t="s">
        <v>8</v>
      </c>
      <c r="AE27" s="29">
        <v>1</v>
      </c>
      <c r="AF27" s="29">
        <v>1</v>
      </c>
      <c r="AG27" s="29" t="s">
        <v>8</v>
      </c>
      <c r="AH27" s="29">
        <v>1</v>
      </c>
      <c r="AI27" s="29" t="s">
        <v>8</v>
      </c>
      <c r="AJ27" s="29">
        <v>0</v>
      </c>
      <c r="AK27" s="29" t="s">
        <v>8</v>
      </c>
      <c r="AL27" s="29" t="s">
        <v>8</v>
      </c>
      <c r="AM27" s="29" t="s">
        <v>8</v>
      </c>
      <c r="AN27" s="29" t="s">
        <v>8</v>
      </c>
      <c r="AO27" s="29">
        <v>0</v>
      </c>
      <c r="AP27" s="29" t="s">
        <v>8</v>
      </c>
      <c r="AQ27" s="29">
        <v>1</v>
      </c>
      <c r="AR27" s="29">
        <v>2</v>
      </c>
      <c r="AS27" s="29" t="s">
        <v>8</v>
      </c>
      <c r="AT27" s="29">
        <v>2</v>
      </c>
      <c r="AU27" s="29" t="s">
        <v>8</v>
      </c>
      <c r="AV27" s="29">
        <v>1</v>
      </c>
      <c r="AW27" s="29">
        <v>3</v>
      </c>
      <c r="AX27" s="29" t="s">
        <v>8</v>
      </c>
      <c r="AY27" s="29">
        <v>3</v>
      </c>
      <c r="AZ27" s="29" t="s">
        <v>8</v>
      </c>
      <c r="BA27" s="29">
        <v>1</v>
      </c>
      <c r="BB27" s="29" t="s">
        <v>8</v>
      </c>
      <c r="BC27" s="29">
        <v>1</v>
      </c>
      <c r="BD27" s="29">
        <v>3</v>
      </c>
      <c r="BE27" s="29" t="s">
        <v>8</v>
      </c>
      <c r="BF27" s="29">
        <v>1</v>
      </c>
      <c r="BG27" s="29" t="s">
        <v>8</v>
      </c>
      <c r="BH27" s="29">
        <v>0</v>
      </c>
      <c r="BI27" s="29" t="s">
        <v>8</v>
      </c>
      <c r="BJ27" s="29" t="s">
        <v>8</v>
      </c>
      <c r="BK27" s="29" t="s">
        <v>8</v>
      </c>
      <c r="BL27" s="29" t="s">
        <v>8</v>
      </c>
      <c r="BM27" s="29">
        <v>1</v>
      </c>
      <c r="BN27" s="29" t="s">
        <v>8</v>
      </c>
      <c r="BO27" s="29">
        <v>1</v>
      </c>
      <c r="BP27" s="29" t="s">
        <v>8</v>
      </c>
      <c r="BQ27" s="29">
        <v>0</v>
      </c>
      <c r="BR27" s="29" t="s">
        <v>8</v>
      </c>
      <c r="BS27" s="29">
        <v>1</v>
      </c>
      <c r="BT27" s="29" t="s">
        <v>8</v>
      </c>
      <c r="BU27" s="29" t="s">
        <v>8</v>
      </c>
      <c r="BV27" s="29" t="b">
        <v>0</v>
      </c>
      <c r="BW27" s="29" t="b">
        <v>0</v>
      </c>
      <c r="BX27" s="29" t="b">
        <v>0</v>
      </c>
      <c r="BY27" s="29" t="b">
        <v>0</v>
      </c>
      <c r="BZ27" s="29" t="b">
        <v>0</v>
      </c>
      <c r="CA27" s="29" t="b">
        <v>0</v>
      </c>
      <c r="CB27" s="29" t="b">
        <v>0</v>
      </c>
      <c r="CC27" s="29" t="b">
        <v>0</v>
      </c>
      <c r="CD27" s="29" t="b">
        <v>1</v>
      </c>
      <c r="CE27" s="29" t="b">
        <v>0</v>
      </c>
      <c r="CF27" s="29" t="b">
        <v>0</v>
      </c>
      <c r="CG27" s="29" t="b">
        <v>0</v>
      </c>
      <c r="CH27" s="29" t="b">
        <v>0</v>
      </c>
      <c r="CI27" s="29" t="b">
        <v>0</v>
      </c>
      <c r="CJ27" s="29" t="b">
        <v>0</v>
      </c>
      <c r="CK27" s="29" t="b">
        <v>0</v>
      </c>
      <c r="CL27" s="29" t="b">
        <v>0</v>
      </c>
      <c r="CM27" s="29" t="b">
        <v>0</v>
      </c>
      <c r="CN27" s="29" t="b">
        <v>0</v>
      </c>
      <c r="CO27" s="29" t="b">
        <v>0</v>
      </c>
      <c r="CP27" s="29" t="b">
        <v>0</v>
      </c>
      <c r="CQ27" s="29" t="b">
        <v>0</v>
      </c>
      <c r="CR27" s="29" t="b">
        <v>0</v>
      </c>
      <c r="CS27" s="29" t="b">
        <v>0</v>
      </c>
      <c r="CT27" s="29" t="b">
        <v>0</v>
      </c>
      <c r="CU27" s="29" t="b">
        <v>0</v>
      </c>
      <c r="CV27" s="29" t="b">
        <v>0</v>
      </c>
      <c r="CW27" s="29" t="b">
        <v>0</v>
      </c>
      <c r="CX27" s="29" t="b">
        <v>0</v>
      </c>
      <c r="CY27" s="29" t="b">
        <v>0</v>
      </c>
      <c r="CZ27" s="29" t="b">
        <v>0</v>
      </c>
      <c r="DA27" s="29" t="b">
        <v>0</v>
      </c>
      <c r="DB27" s="29" t="b">
        <v>0</v>
      </c>
      <c r="DC27" s="29" t="b">
        <v>0</v>
      </c>
      <c r="DD27" s="29" t="b">
        <v>0</v>
      </c>
      <c r="DE27" s="29" t="b">
        <v>0</v>
      </c>
      <c r="DF27" s="29" t="b">
        <v>0</v>
      </c>
      <c r="DG27" s="29" t="b">
        <v>0</v>
      </c>
      <c r="DH27" s="29" t="b">
        <v>0</v>
      </c>
      <c r="DI27" s="29" t="b">
        <v>0</v>
      </c>
      <c r="DJ27" s="29" t="b">
        <v>0</v>
      </c>
      <c r="DK27" s="29" t="b">
        <v>0</v>
      </c>
      <c r="DL27" s="29" t="b">
        <v>0</v>
      </c>
      <c r="DM27" s="29" t="b">
        <v>0</v>
      </c>
      <c r="DN27" s="29" t="b">
        <v>0</v>
      </c>
      <c r="DO27" s="29" t="b">
        <v>0</v>
      </c>
      <c r="DP27" s="29" t="b">
        <v>0</v>
      </c>
      <c r="DQ27" s="29" t="b">
        <v>0</v>
      </c>
      <c r="DR27" s="29" t="b">
        <v>0</v>
      </c>
      <c r="DS27" s="29" t="b">
        <v>0</v>
      </c>
      <c r="DT27" s="29" t="b">
        <v>0</v>
      </c>
      <c r="DU27" s="29" t="b">
        <v>0</v>
      </c>
      <c r="DV27" s="29" t="s">
        <v>14086</v>
      </c>
      <c r="DW27" s="29" t="s">
        <v>14087</v>
      </c>
      <c r="DX27" s="29" t="s">
        <v>14083</v>
      </c>
    </row>
    <row r="28" spans="1:128" s="29" customFormat="1" x14ac:dyDescent="0.25">
      <c r="A28" s="29">
        <v>359925061257478</v>
      </c>
      <c r="B28" s="29">
        <v>475</v>
      </c>
      <c r="C28" s="29" t="s">
        <v>14088</v>
      </c>
      <c r="D28" s="29" t="s">
        <v>14089</v>
      </c>
      <c r="E28" s="50">
        <v>2.36979840006585E+16</v>
      </c>
      <c r="F28" s="50">
        <v>9043078306453110</v>
      </c>
      <c r="G28" s="29" t="s">
        <v>18992</v>
      </c>
      <c r="H28" s="29" t="s">
        <v>18992</v>
      </c>
      <c r="I28" s="29">
        <v>77</v>
      </c>
      <c r="J28" s="29">
        <v>1</v>
      </c>
      <c r="K28" s="29">
        <v>1</v>
      </c>
      <c r="L28" s="29">
        <v>1</v>
      </c>
      <c r="M28" s="29">
        <v>2</v>
      </c>
      <c r="N28" s="29">
        <v>4</v>
      </c>
      <c r="O28" s="29">
        <v>1</v>
      </c>
      <c r="P28" s="29">
        <v>1</v>
      </c>
      <c r="Q28" s="29">
        <v>3</v>
      </c>
      <c r="R28" s="29" t="s">
        <v>8</v>
      </c>
      <c r="S28" s="29">
        <v>2</v>
      </c>
      <c r="T28" s="29" t="s">
        <v>8</v>
      </c>
      <c r="U28" s="29">
        <v>1</v>
      </c>
      <c r="V28" s="29">
        <v>2</v>
      </c>
      <c r="W28" s="29" t="s">
        <v>8</v>
      </c>
      <c r="X28" s="29">
        <v>1</v>
      </c>
      <c r="Y28" s="29" t="s">
        <v>8</v>
      </c>
      <c r="Z28" s="29">
        <v>1</v>
      </c>
      <c r="AA28" s="29">
        <v>1</v>
      </c>
      <c r="AB28" s="29" t="s">
        <v>8</v>
      </c>
      <c r="AC28" s="29">
        <v>1</v>
      </c>
      <c r="AD28" s="29" t="s">
        <v>8</v>
      </c>
      <c r="AE28" s="29">
        <v>1</v>
      </c>
      <c r="AF28" s="29">
        <v>1</v>
      </c>
      <c r="AG28" s="29" t="s">
        <v>8</v>
      </c>
      <c r="AH28" s="29">
        <v>1</v>
      </c>
      <c r="AI28" s="29" t="s">
        <v>8</v>
      </c>
      <c r="AJ28" s="29">
        <v>0</v>
      </c>
      <c r="AK28" s="29" t="s">
        <v>8</v>
      </c>
      <c r="AL28" s="29" t="s">
        <v>8</v>
      </c>
      <c r="AM28" s="29" t="s">
        <v>8</v>
      </c>
      <c r="AN28" s="29" t="s">
        <v>8</v>
      </c>
      <c r="AO28" s="29">
        <v>0</v>
      </c>
      <c r="AP28" s="29" t="s">
        <v>8</v>
      </c>
      <c r="AQ28" s="29">
        <v>1</v>
      </c>
      <c r="AR28" s="29">
        <v>2</v>
      </c>
      <c r="AS28" s="29" t="s">
        <v>8</v>
      </c>
      <c r="AT28" s="29">
        <v>1</v>
      </c>
      <c r="AU28" s="29" t="s">
        <v>8</v>
      </c>
      <c r="AV28" s="29">
        <v>1</v>
      </c>
      <c r="AW28" s="29">
        <v>3</v>
      </c>
      <c r="AX28" s="29" t="s">
        <v>8</v>
      </c>
      <c r="AY28" s="29">
        <v>3</v>
      </c>
      <c r="AZ28" s="29" t="s">
        <v>8</v>
      </c>
      <c r="BA28" s="29">
        <v>1</v>
      </c>
      <c r="BB28" s="29" t="s">
        <v>8</v>
      </c>
      <c r="BC28" s="29">
        <v>1</v>
      </c>
      <c r="BD28" s="29">
        <v>3</v>
      </c>
      <c r="BE28" s="29" t="s">
        <v>8</v>
      </c>
      <c r="BF28" s="29">
        <v>2</v>
      </c>
      <c r="BG28" s="29" t="s">
        <v>8</v>
      </c>
      <c r="BH28" s="29">
        <v>1</v>
      </c>
      <c r="BI28" s="29">
        <v>1</v>
      </c>
      <c r="BJ28" s="29" t="s">
        <v>8</v>
      </c>
      <c r="BK28" s="29">
        <v>1</v>
      </c>
      <c r="BL28" s="29" t="s">
        <v>8</v>
      </c>
      <c r="BM28" s="29">
        <v>0</v>
      </c>
      <c r="BN28" s="29" t="s">
        <v>8</v>
      </c>
      <c r="BO28" s="29" t="s">
        <v>8</v>
      </c>
      <c r="BP28" s="29" t="s">
        <v>8</v>
      </c>
      <c r="BQ28" s="29" t="s">
        <v>8</v>
      </c>
      <c r="BR28" s="29" t="s">
        <v>8</v>
      </c>
      <c r="BS28" s="29" t="s">
        <v>8</v>
      </c>
      <c r="BT28" s="29" t="s">
        <v>8</v>
      </c>
      <c r="BU28" s="29" t="s">
        <v>538</v>
      </c>
      <c r="BV28" s="29" t="b">
        <v>0</v>
      </c>
      <c r="BW28" s="29" t="b">
        <v>0</v>
      </c>
      <c r="BX28" s="29" t="b">
        <v>0</v>
      </c>
      <c r="BY28" s="29" t="b">
        <v>0</v>
      </c>
      <c r="BZ28" s="29" t="b">
        <v>0</v>
      </c>
      <c r="CA28" s="29" t="b">
        <v>0</v>
      </c>
      <c r="CB28" s="29" t="b">
        <v>0</v>
      </c>
      <c r="CC28" s="29" t="b">
        <v>0</v>
      </c>
      <c r="CD28" s="29" t="b">
        <v>0</v>
      </c>
      <c r="CE28" s="29" t="b">
        <v>0</v>
      </c>
      <c r="CF28" s="29" t="b">
        <v>0</v>
      </c>
      <c r="CG28" s="29" t="b">
        <v>0</v>
      </c>
      <c r="CH28" s="29" t="b">
        <v>0</v>
      </c>
      <c r="CI28" s="29" t="b">
        <v>0</v>
      </c>
      <c r="CJ28" s="29" t="b">
        <v>0</v>
      </c>
      <c r="CK28" s="29" t="b">
        <v>0</v>
      </c>
      <c r="CL28" s="29" t="b">
        <v>0</v>
      </c>
      <c r="CM28" s="29" t="b">
        <v>1</v>
      </c>
      <c r="CN28" s="29" t="b">
        <v>0</v>
      </c>
      <c r="CO28" s="29" t="b">
        <v>0</v>
      </c>
      <c r="CP28" s="29" t="b">
        <v>0</v>
      </c>
      <c r="CQ28" s="29" t="b">
        <v>0</v>
      </c>
      <c r="CR28" s="29" t="b">
        <v>0</v>
      </c>
      <c r="CS28" s="29" t="b">
        <v>0</v>
      </c>
      <c r="CT28" s="29" t="b">
        <v>0</v>
      </c>
      <c r="CU28" s="29" t="b">
        <v>0</v>
      </c>
      <c r="CV28" s="29" t="b">
        <v>0</v>
      </c>
      <c r="CW28" s="29" t="b">
        <v>0</v>
      </c>
      <c r="CX28" s="29" t="b">
        <v>0</v>
      </c>
      <c r="CY28" s="29" t="b">
        <v>0</v>
      </c>
      <c r="CZ28" s="29" t="b">
        <v>0</v>
      </c>
      <c r="DA28" s="29" t="b">
        <v>0</v>
      </c>
      <c r="DB28" s="29" t="b">
        <v>0</v>
      </c>
      <c r="DC28" s="29" t="b">
        <v>0</v>
      </c>
      <c r="DD28" s="29" t="b">
        <v>0</v>
      </c>
      <c r="DE28" s="29" t="b">
        <v>0</v>
      </c>
      <c r="DF28" s="29" t="b">
        <v>0</v>
      </c>
      <c r="DG28" s="29" t="b">
        <v>0</v>
      </c>
      <c r="DH28" s="29" t="b">
        <v>0</v>
      </c>
      <c r="DI28" s="29" t="b">
        <v>0</v>
      </c>
      <c r="DJ28" s="29" t="b">
        <v>0</v>
      </c>
      <c r="DK28" s="29" t="b">
        <v>0</v>
      </c>
      <c r="DL28" s="29" t="b">
        <v>0</v>
      </c>
      <c r="DM28" s="29" t="b">
        <v>0</v>
      </c>
      <c r="DN28" s="29" t="b">
        <v>0</v>
      </c>
      <c r="DO28" s="29" t="b">
        <v>0</v>
      </c>
      <c r="DP28" s="29" t="b">
        <v>0</v>
      </c>
      <c r="DQ28" s="29" t="b">
        <v>0</v>
      </c>
      <c r="DR28" s="29" t="b">
        <v>0</v>
      </c>
      <c r="DS28" s="29" t="b">
        <v>0</v>
      </c>
      <c r="DT28" s="29" t="b">
        <v>0</v>
      </c>
      <c r="DU28" s="29" t="b">
        <v>0</v>
      </c>
      <c r="DV28" s="29" t="s">
        <v>14090</v>
      </c>
      <c r="DW28" s="29" t="s">
        <v>14091</v>
      </c>
      <c r="DX28" s="29" t="s">
        <v>14092</v>
      </c>
    </row>
    <row r="29" spans="1:128" s="29" customFormat="1" x14ac:dyDescent="0.25">
      <c r="A29" s="29">
        <v>359925061198409</v>
      </c>
      <c r="B29" s="29">
        <v>110</v>
      </c>
      <c r="C29" s="29" t="s">
        <v>14093</v>
      </c>
      <c r="D29" s="29" t="s">
        <v>14044</v>
      </c>
      <c r="E29" s="50">
        <v>237717941</v>
      </c>
      <c r="F29" s="50">
        <v>904315202</v>
      </c>
      <c r="G29" s="29" t="s">
        <v>18992</v>
      </c>
      <c r="H29" s="29" t="s">
        <v>20219</v>
      </c>
      <c r="I29" s="29">
        <v>22</v>
      </c>
      <c r="J29" s="29">
        <v>1</v>
      </c>
      <c r="K29" s="29">
        <v>1</v>
      </c>
      <c r="L29" s="29">
        <v>1</v>
      </c>
      <c r="M29" s="29">
        <v>2</v>
      </c>
      <c r="N29" s="29">
        <v>4</v>
      </c>
      <c r="O29" s="29">
        <v>1</v>
      </c>
      <c r="P29" s="29">
        <v>1</v>
      </c>
      <c r="Q29" s="29">
        <v>3</v>
      </c>
      <c r="R29" s="29" t="s">
        <v>8</v>
      </c>
      <c r="S29" s="29">
        <v>2</v>
      </c>
      <c r="T29" s="29" t="s">
        <v>8</v>
      </c>
      <c r="U29" s="29">
        <v>1</v>
      </c>
      <c r="V29" s="29">
        <v>1</v>
      </c>
      <c r="W29" s="29" t="s">
        <v>8</v>
      </c>
      <c r="X29" s="29">
        <v>1</v>
      </c>
      <c r="Y29" s="29" t="s">
        <v>8</v>
      </c>
      <c r="Z29" s="29">
        <v>1</v>
      </c>
      <c r="AA29" s="29">
        <v>1</v>
      </c>
      <c r="AB29" s="29" t="s">
        <v>8</v>
      </c>
      <c r="AC29" s="29">
        <v>1</v>
      </c>
      <c r="AD29" s="29" t="s">
        <v>8</v>
      </c>
      <c r="AE29" s="29">
        <v>1</v>
      </c>
      <c r="AF29" s="29">
        <v>1</v>
      </c>
      <c r="AG29" s="29" t="s">
        <v>8</v>
      </c>
      <c r="AH29" s="29">
        <v>1</v>
      </c>
      <c r="AI29" s="29" t="s">
        <v>8</v>
      </c>
      <c r="AJ29" s="29">
        <v>1</v>
      </c>
      <c r="AK29" s="29">
        <v>4</v>
      </c>
      <c r="AL29" s="29" t="s">
        <v>8</v>
      </c>
      <c r="AM29" s="29">
        <v>4</v>
      </c>
      <c r="AN29" s="29" t="s">
        <v>8</v>
      </c>
      <c r="AO29" s="29">
        <v>1</v>
      </c>
      <c r="AP29" s="29" t="s">
        <v>8</v>
      </c>
      <c r="AQ29" s="29">
        <v>1</v>
      </c>
      <c r="AR29" s="29">
        <v>2</v>
      </c>
      <c r="AS29" s="29" t="s">
        <v>8</v>
      </c>
      <c r="AT29" s="29">
        <v>2</v>
      </c>
      <c r="AU29" s="29" t="s">
        <v>8</v>
      </c>
      <c r="AV29" s="29">
        <v>1</v>
      </c>
      <c r="AW29" s="29">
        <v>3</v>
      </c>
      <c r="AX29" s="29" t="s">
        <v>8</v>
      </c>
      <c r="AY29" s="29">
        <v>3</v>
      </c>
      <c r="AZ29" s="29" t="s">
        <v>8</v>
      </c>
      <c r="BA29" s="29">
        <v>1</v>
      </c>
      <c r="BB29" s="29" t="s">
        <v>8</v>
      </c>
      <c r="BC29" s="29">
        <v>1</v>
      </c>
      <c r="BD29" s="29">
        <v>4</v>
      </c>
      <c r="BE29" s="29" t="s">
        <v>8</v>
      </c>
      <c r="BF29" s="29">
        <v>3</v>
      </c>
      <c r="BG29" s="29" t="s">
        <v>8</v>
      </c>
      <c r="BH29" s="29">
        <v>1</v>
      </c>
      <c r="BI29" s="29">
        <v>1</v>
      </c>
      <c r="BJ29" s="29" t="s">
        <v>8</v>
      </c>
      <c r="BK29" s="29">
        <v>1</v>
      </c>
      <c r="BL29" s="29" t="s">
        <v>8</v>
      </c>
      <c r="BM29" s="29">
        <v>0</v>
      </c>
      <c r="BN29" s="29" t="s">
        <v>8</v>
      </c>
      <c r="BO29" s="29" t="s">
        <v>8</v>
      </c>
      <c r="BP29" s="29" t="s">
        <v>8</v>
      </c>
      <c r="BQ29" s="29" t="s">
        <v>8</v>
      </c>
      <c r="BR29" s="29" t="s">
        <v>8</v>
      </c>
      <c r="BS29" s="29" t="s">
        <v>8</v>
      </c>
      <c r="BT29" s="29" t="s">
        <v>8</v>
      </c>
      <c r="BU29" s="29" t="s">
        <v>8</v>
      </c>
      <c r="BV29" s="29" t="b">
        <v>0</v>
      </c>
      <c r="BW29" s="29" t="b">
        <v>0</v>
      </c>
      <c r="BX29" s="29" t="b">
        <v>0</v>
      </c>
      <c r="BY29" s="29" t="b">
        <v>0</v>
      </c>
      <c r="BZ29" s="29" t="b">
        <v>0</v>
      </c>
      <c r="CA29" s="29" t="b">
        <v>0</v>
      </c>
      <c r="CB29" s="29" t="b">
        <v>0</v>
      </c>
      <c r="CC29" s="29" t="b">
        <v>0</v>
      </c>
      <c r="CD29" s="29" t="b">
        <v>0</v>
      </c>
      <c r="CE29" s="29" t="b">
        <v>0</v>
      </c>
      <c r="CF29" s="29" t="b">
        <v>0</v>
      </c>
      <c r="CG29" s="29" t="b">
        <v>0</v>
      </c>
      <c r="CH29" s="29" t="b">
        <v>0</v>
      </c>
      <c r="CI29" s="29" t="b">
        <v>1</v>
      </c>
      <c r="CJ29" s="29" t="b">
        <v>0</v>
      </c>
      <c r="CK29" s="29" t="b">
        <v>0</v>
      </c>
      <c r="CL29" s="29" t="b">
        <v>0</v>
      </c>
      <c r="CM29" s="29" t="b">
        <v>0</v>
      </c>
      <c r="CN29" s="29" t="b">
        <v>0</v>
      </c>
      <c r="CO29" s="29" t="b">
        <v>0</v>
      </c>
      <c r="CP29" s="29" t="b">
        <v>0</v>
      </c>
      <c r="CQ29" s="29" t="b">
        <v>0</v>
      </c>
      <c r="CR29" s="29" t="b">
        <v>0</v>
      </c>
      <c r="CS29" s="29" t="b">
        <v>0</v>
      </c>
      <c r="CT29" s="29" t="b">
        <v>0</v>
      </c>
      <c r="CU29" s="29" t="b">
        <v>0</v>
      </c>
      <c r="CV29" s="29" t="b">
        <v>0</v>
      </c>
      <c r="CW29" s="29" t="b">
        <v>0</v>
      </c>
      <c r="CX29" s="29" t="b">
        <v>0</v>
      </c>
      <c r="CY29" s="29" t="b">
        <v>0</v>
      </c>
      <c r="CZ29" s="29" t="b">
        <v>0</v>
      </c>
      <c r="DA29" s="29" t="b">
        <v>0</v>
      </c>
      <c r="DB29" s="29" t="b">
        <v>0</v>
      </c>
      <c r="DC29" s="29" t="b">
        <v>0</v>
      </c>
      <c r="DD29" s="29" t="b">
        <v>0</v>
      </c>
      <c r="DE29" s="29" t="b">
        <v>0</v>
      </c>
      <c r="DF29" s="29" t="b">
        <v>0</v>
      </c>
      <c r="DG29" s="29" t="b">
        <v>0</v>
      </c>
      <c r="DH29" s="29" t="b">
        <v>0</v>
      </c>
      <c r="DI29" s="29" t="b">
        <v>0</v>
      </c>
      <c r="DJ29" s="29" t="b">
        <v>0</v>
      </c>
      <c r="DK29" s="29" t="b">
        <v>0</v>
      </c>
      <c r="DL29" s="29" t="b">
        <v>0</v>
      </c>
      <c r="DM29" s="29" t="b">
        <v>0</v>
      </c>
      <c r="DN29" s="29" t="b">
        <v>0</v>
      </c>
      <c r="DO29" s="29" t="b">
        <v>0</v>
      </c>
      <c r="DP29" s="29" t="b">
        <v>0</v>
      </c>
      <c r="DQ29" s="29" t="b">
        <v>0</v>
      </c>
      <c r="DR29" s="29" t="b">
        <v>0</v>
      </c>
      <c r="DS29" s="29" t="b">
        <v>0</v>
      </c>
      <c r="DT29" s="29" t="b">
        <v>0</v>
      </c>
      <c r="DU29" s="29" t="b">
        <v>0</v>
      </c>
      <c r="DV29" s="29" t="s">
        <v>14094</v>
      </c>
      <c r="DW29" s="29" t="s">
        <v>14095</v>
      </c>
      <c r="DX29" s="29" t="s">
        <v>14092</v>
      </c>
    </row>
    <row r="30" spans="1:128" s="29" customFormat="1" x14ac:dyDescent="0.25">
      <c r="A30" s="29">
        <v>359925061332800</v>
      </c>
      <c r="B30" s="29">
        <v>361</v>
      </c>
      <c r="C30" s="29" t="s">
        <v>14096</v>
      </c>
      <c r="D30" s="29" t="s">
        <v>14097</v>
      </c>
      <c r="E30" s="50">
        <v>2.37251239673142E+16</v>
      </c>
      <c r="F30" s="50">
        <v>9042645960888030</v>
      </c>
      <c r="G30" s="29" t="s">
        <v>20226</v>
      </c>
      <c r="H30" s="29" t="s">
        <v>18992</v>
      </c>
      <c r="I30" s="29">
        <v>66</v>
      </c>
      <c r="J30" s="29">
        <v>1</v>
      </c>
      <c r="K30" s="29">
        <v>1</v>
      </c>
      <c r="L30" s="29">
        <v>1</v>
      </c>
      <c r="M30" s="29">
        <v>2</v>
      </c>
      <c r="N30" s="29">
        <v>3</v>
      </c>
      <c r="O30" s="29">
        <v>1</v>
      </c>
      <c r="P30" s="29">
        <v>0</v>
      </c>
      <c r="Q30" s="29" t="s">
        <v>8</v>
      </c>
      <c r="R30" s="29" t="s">
        <v>8</v>
      </c>
      <c r="S30" s="29" t="s">
        <v>8</v>
      </c>
      <c r="T30" s="29" t="s">
        <v>8</v>
      </c>
      <c r="U30" s="29">
        <v>0</v>
      </c>
      <c r="V30" s="29" t="s">
        <v>8</v>
      </c>
      <c r="W30" s="29" t="s">
        <v>8</v>
      </c>
      <c r="X30" s="29" t="s">
        <v>8</v>
      </c>
      <c r="Y30" s="29" t="s">
        <v>8</v>
      </c>
      <c r="Z30" s="29">
        <v>0</v>
      </c>
      <c r="AA30" s="29" t="s">
        <v>8</v>
      </c>
      <c r="AB30" s="29" t="s">
        <v>8</v>
      </c>
      <c r="AC30" s="29" t="s">
        <v>8</v>
      </c>
      <c r="AD30" s="29" t="s">
        <v>8</v>
      </c>
      <c r="AE30" s="29">
        <v>1</v>
      </c>
      <c r="AF30" s="29">
        <v>1</v>
      </c>
      <c r="AG30" s="29" t="s">
        <v>8</v>
      </c>
      <c r="AH30" s="29">
        <v>1</v>
      </c>
      <c r="AI30" s="29" t="s">
        <v>8</v>
      </c>
      <c r="AJ30" s="29">
        <v>0</v>
      </c>
      <c r="AK30" s="29" t="s">
        <v>8</v>
      </c>
      <c r="AL30" s="29" t="s">
        <v>8</v>
      </c>
      <c r="AM30" s="29" t="s">
        <v>8</v>
      </c>
      <c r="AN30" s="29" t="s">
        <v>8</v>
      </c>
      <c r="AO30" s="29">
        <v>0</v>
      </c>
      <c r="AP30" s="29" t="s">
        <v>8</v>
      </c>
      <c r="AQ30" s="29">
        <v>1</v>
      </c>
      <c r="AR30" s="29">
        <v>2</v>
      </c>
      <c r="AS30" s="29" t="s">
        <v>8</v>
      </c>
      <c r="AT30" s="29">
        <v>2</v>
      </c>
      <c r="AU30" s="29" t="s">
        <v>8</v>
      </c>
      <c r="AV30" s="29">
        <v>1</v>
      </c>
      <c r="AW30" s="29">
        <v>3</v>
      </c>
      <c r="AX30" s="29" t="s">
        <v>8</v>
      </c>
      <c r="AY30" s="29">
        <v>3</v>
      </c>
      <c r="AZ30" s="29" t="s">
        <v>8</v>
      </c>
      <c r="BA30" s="29">
        <v>1</v>
      </c>
      <c r="BB30" s="29" t="s">
        <v>8</v>
      </c>
      <c r="BC30" s="29">
        <v>1</v>
      </c>
      <c r="BD30" s="29">
        <v>3</v>
      </c>
      <c r="BE30" s="29" t="s">
        <v>8</v>
      </c>
      <c r="BF30" s="29">
        <v>3</v>
      </c>
      <c r="BG30" s="29" t="s">
        <v>8</v>
      </c>
      <c r="BH30" s="29">
        <v>1</v>
      </c>
      <c r="BI30" s="29">
        <v>1</v>
      </c>
      <c r="BJ30" s="29" t="s">
        <v>8</v>
      </c>
      <c r="BK30" s="29">
        <v>1</v>
      </c>
      <c r="BL30" s="29" t="s">
        <v>8</v>
      </c>
      <c r="BM30" s="29">
        <v>0</v>
      </c>
      <c r="BN30" s="29" t="s">
        <v>8</v>
      </c>
      <c r="BO30" s="29" t="s">
        <v>8</v>
      </c>
      <c r="BP30" s="29" t="s">
        <v>8</v>
      </c>
      <c r="BQ30" s="29" t="s">
        <v>8</v>
      </c>
      <c r="BR30" s="29" t="s">
        <v>8</v>
      </c>
      <c r="BS30" s="29" t="s">
        <v>8</v>
      </c>
      <c r="BT30" s="29" t="s">
        <v>8</v>
      </c>
      <c r="BU30" s="29" t="s">
        <v>14063</v>
      </c>
      <c r="BV30" s="29" t="b">
        <v>0</v>
      </c>
      <c r="BW30" s="29" t="b">
        <v>0</v>
      </c>
      <c r="BX30" s="29" t="b">
        <v>0</v>
      </c>
      <c r="BY30" s="29" t="b">
        <v>0</v>
      </c>
      <c r="BZ30" s="29" t="b">
        <v>0</v>
      </c>
      <c r="CA30" s="29" t="b">
        <v>0</v>
      </c>
      <c r="CB30" s="29" t="b">
        <v>0</v>
      </c>
      <c r="CC30" s="29" t="b">
        <v>0</v>
      </c>
      <c r="CD30" s="29" t="b">
        <v>0</v>
      </c>
      <c r="CE30" s="29" t="b">
        <v>0</v>
      </c>
      <c r="CF30" s="29" t="b">
        <v>0</v>
      </c>
      <c r="CG30" s="29" t="b">
        <v>0</v>
      </c>
      <c r="CH30" s="29" t="b">
        <v>0</v>
      </c>
      <c r="CI30" s="29" t="b">
        <v>0</v>
      </c>
      <c r="CJ30" s="29" t="b">
        <v>0</v>
      </c>
      <c r="CK30" s="29" t="b">
        <v>0</v>
      </c>
      <c r="CL30" s="29" t="b">
        <v>0</v>
      </c>
      <c r="CM30" s="29" t="b">
        <v>0</v>
      </c>
      <c r="CN30" s="29" t="b">
        <v>0</v>
      </c>
      <c r="CO30" s="29" t="b">
        <v>0</v>
      </c>
      <c r="CP30" s="29" t="b">
        <v>0</v>
      </c>
      <c r="CQ30" s="29" t="b">
        <v>0</v>
      </c>
      <c r="CR30" s="29" t="b">
        <v>0</v>
      </c>
      <c r="CS30" s="29" t="b">
        <v>0</v>
      </c>
      <c r="CT30" s="29" t="b">
        <v>0</v>
      </c>
      <c r="CU30" s="29" t="b">
        <v>0</v>
      </c>
      <c r="CV30" s="29" t="b">
        <v>0</v>
      </c>
      <c r="CW30" s="29" t="b">
        <v>0</v>
      </c>
      <c r="CX30" s="29" t="b">
        <v>0</v>
      </c>
      <c r="CY30" s="29" t="b">
        <v>0</v>
      </c>
      <c r="CZ30" s="29" t="b">
        <v>0</v>
      </c>
      <c r="DA30" s="29" t="b">
        <v>0</v>
      </c>
      <c r="DB30" s="29" t="b">
        <v>0</v>
      </c>
      <c r="DC30" s="29" t="b">
        <v>0</v>
      </c>
      <c r="DD30" s="29" t="b">
        <v>0</v>
      </c>
      <c r="DE30" s="29" t="b">
        <v>0</v>
      </c>
      <c r="DF30" s="29" t="b">
        <v>0</v>
      </c>
      <c r="DG30" s="29" t="b">
        <v>0</v>
      </c>
      <c r="DH30" s="29" t="b">
        <v>0</v>
      </c>
      <c r="DI30" s="29" t="b">
        <v>0</v>
      </c>
      <c r="DJ30" s="29" t="b">
        <v>0</v>
      </c>
      <c r="DK30" s="29" t="b">
        <v>0</v>
      </c>
      <c r="DL30" s="29" t="b">
        <v>0</v>
      </c>
      <c r="DM30" s="29" t="b">
        <v>1</v>
      </c>
      <c r="DN30" s="29" t="b">
        <v>0</v>
      </c>
      <c r="DO30" s="29" t="b">
        <v>0</v>
      </c>
      <c r="DP30" s="29" t="b">
        <v>0</v>
      </c>
      <c r="DQ30" s="29" t="b">
        <v>0</v>
      </c>
      <c r="DR30" s="29" t="b">
        <v>0</v>
      </c>
      <c r="DS30" s="29" t="b">
        <v>0</v>
      </c>
      <c r="DT30" s="29" t="b">
        <v>0</v>
      </c>
      <c r="DU30" s="29" t="b">
        <v>0</v>
      </c>
      <c r="DV30" s="29" t="s">
        <v>14098</v>
      </c>
      <c r="DW30" s="29" t="s">
        <v>14099</v>
      </c>
      <c r="DX30" s="29" t="s">
        <v>14092</v>
      </c>
    </row>
    <row r="31" spans="1:128" s="29" customFormat="1" x14ac:dyDescent="0.25">
      <c r="A31" s="29">
        <v>359925061286071</v>
      </c>
      <c r="B31" s="29">
        <v>207</v>
      </c>
      <c r="C31" s="29" t="s">
        <v>14100</v>
      </c>
      <c r="D31" s="29" t="s">
        <v>14101</v>
      </c>
      <c r="E31" s="50">
        <v>237813132</v>
      </c>
      <c r="F31" s="50">
        <v>903397035</v>
      </c>
      <c r="G31" s="29" t="s">
        <v>18992</v>
      </c>
      <c r="H31" s="29" t="s">
        <v>20227</v>
      </c>
      <c r="I31" s="29">
        <v>33</v>
      </c>
      <c r="J31" s="29">
        <v>1</v>
      </c>
      <c r="K31" s="29">
        <v>1</v>
      </c>
      <c r="L31" s="29">
        <v>1</v>
      </c>
      <c r="M31" s="29">
        <v>2</v>
      </c>
      <c r="N31" s="29">
        <v>5</v>
      </c>
      <c r="O31" s="29">
        <v>1</v>
      </c>
      <c r="P31" s="29">
        <v>1</v>
      </c>
      <c r="Q31" s="29">
        <v>1</v>
      </c>
      <c r="R31" s="29" t="s">
        <v>8</v>
      </c>
      <c r="S31" s="29">
        <v>1</v>
      </c>
      <c r="T31" s="29" t="s">
        <v>8</v>
      </c>
      <c r="U31" s="29">
        <v>0</v>
      </c>
      <c r="V31" s="29" t="s">
        <v>8</v>
      </c>
      <c r="W31" s="29" t="s">
        <v>8</v>
      </c>
      <c r="X31" s="29" t="s">
        <v>8</v>
      </c>
      <c r="Y31" s="29" t="s">
        <v>8</v>
      </c>
      <c r="Z31" s="29">
        <v>1</v>
      </c>
      <c r="AA31" s="29">
        <v>1</v>
      </c>
      <c r="AB31" s="29" t="s">
        <v>8</v>
      </c>
      <c r="AC31" s="29">
        <v>1</v>
      </c>
      <c r="AD31" s="29" t="s">
        <v>8</v>
      </c>
      <c r="AE31" s="29">
        <v>0</v>
      </c>
      <c r="AF31" s="29" t="s">
        <v>8</v>
      </c>
      <c r="AG31" s="29" t="s">
        <v>8</v>
      </c>
      <c r="AH31" s="29" t="s">
        <v>8</v>
      </c>
      <c r="AI31" s="29" t="s">
        <v>8</v>
      </c>
      <c r="AJ31" s="29">
        <v>1</v>
      </c>
      <c r="AK31" s="29">
        <v>1</v>
      </c>
      <c r="AL31" s="29" t="s">
        <v>8</v>
      </c>
      <c r="AM31" s="29">
        <v>1</v>
      </c>
      <c r="AN31" s="29" t="s">
        <v>8</v>
      </c>
      <c r="AO31" s="29">
        <v>0</v>
      </c>
      <c r="AP31" s="29" t="s">
        <v>8</v>
      </c>
      <c r="AQ31" s="29">
        <v>1</v>
      </c>
      <c r="AR31" s="29">
        <v>1</v>
      </c>
      <c r="AS31" s="29" t="s">
        <v>8</v>
      </c>
      <c r="AT31" s="29">
        <v>1</v>
      </c>
      <c r="AU31" s="29" t="s">
        <v>8</v>
      </c>
      <c r="AV31" s="29">
        <v>1</v>
      </c>
      <c r="AW31" s="29">
        <v>1</v>
      </c>
      <c r="AX31" s="29" t="s">
        <v>8</v>
      </c>
      <c r="AY31" s="29">
        <v>1</v>
      </c>
      <c r="AZ31" s="29" t="s">
        <v>8</v>
      </c>
      <c r="BA31" s="29">
        <v>1</v>
      </c>
      <c r="BB31" s="29" t="s">
        <v>8</v>
      </c>
      <c r="BC31" s="29">
        <v>1</v>
      </c>
      <c r="BD31" s="29">
        <v>3</v>
      </c>
      <c r="BE31" s="29" t="s">
        <v>8</v>
      </c>
      <c r="BF31" s="29">
        <v>2</v>
      </c>
      <c r="BG31" s="29" t="s">
        <v>8</v>
      </c>
      <c r="BH31" s="29">
        <v>1</v>
      </c>
      <c r="BI31" s="29">
        <v>1</v>
      </c>
      <c r="BJ31" s="29" t="s">
        <v>8</v>
      </c>
      <c r="BK31" s="29">
        <v>1</v>
      </c>
      <c r="BL31" s="29" t="s">
        <v>8</v>
      </c>
      <c r="BM31" s="29">
        <v>0</v>
      </c>
      <c r="BN31" s="29" t="s">
        <v>8</v>
      </c>
      <c r="BO31" s="29" t="s">
        <v>8</v>
      </c>
      <c r="BP31" s="29" t="s">
        <v>8</v>
      </c>
      <c r="BQ31" s="29" t="s">
        <v>8</v>
      </c>
      <c r="BR31" s="29" t="s">
        <v>8</v>
      </c>
      <c r="BS31" s="29" t="s">
        <v>8</v>
      </c>
      <c r="BT31" s="29" t="s">
        <v>8</v>
      </c>
      <c r="BU31" s="29" t="s">
        <v>722</v>
      </c>
      <c r="BV31" s="29" t="b">
        <v>0</v>
      </c>
      <c r="BW31" s="29" t="b">
        <v>0</v>
      </c>
      <c r="BX31" s="29" t="b">
        <v>0</v>
      </c>
      <c r="BY31" s="29" t="b">
        <v>0</v>
      </c>
      <c r="BZ31" s="29" t="b">
        <v>0</v>
      </c>
      <c r="CA31" s="29" t="b">
        <v>0</v>
      </c>
      <c r="CB31" s="29" t="b">
        <v>0</v>
      </c>
      <c r="CC31" s="29" t="b">
        <v>0</v>
      </c>
      <c r="CD31" s="29" t="b">
        <v>0</v>
      </c>
      <c r="CE31" s="29" t="b">
        <v>0</v>
      </c>
      <c r="CF31" s="29" t="b">
        <v>0</v>
      </c>
      <c r="CG31" s="29" t="b">
        <v>0</v>
      </c>
      <c r="CH31" s="29" t="b">
        <v>0</v>
      </c>
      <c r="CI31" s="29" t="b">
        <v>0</v>
      </c>
      <c r="CJ31" s="29" t="b">
        <v>0</v>
      </c>
      <c r="CK31" s="29" t="b">
        <v>0</v>
      </c>
      <c r="CL31" s="29" t="b">
        <v>0</v>
      </c>
      <c r="CM31" s="29" t="b">
        <v>0</v>
      </c>
      <c r="CN31" s="29" t="b">
        <v>0</v>
      </c>
      <c r="CO31" s="29" t="b">
        <v>0</v>
      </c>
      <c r="CP31" s="29" t="b">
        <v>0</v>
      </c>
      <c r="CQ31" s="29" t="b">
        <v>0</v>
      </c>
      <c r="CR31" s="29" t="b">
        <v>0</v>
      </c>
      <c r="CS31" s="29" t="b">
        <v>0</v>
      </c>
      <c r="CT31" s="29" t="b">
        <v>0</v>
      </c>
      <c r="CU31" s="29" t="b">
        <v>0</v>
      </c>
      <c r="CV31" s="29" t="b">
        <v>0</v>
      </c>
      <c r="CW31" s="29" t="b">
        <v>0</v>
      </c>
      <c r="CX31" s="29" t="b">
        <v>0</v>
      </c>
      <c r="CY31" s="29" t="b">
        <v>0</v>
      </c>
      <c r="CZ31" s="29" t="b">
        <v>0</v>
      </c>
      <c r="DA31" s="29" t="b">
        <v>0</v>
      </c>
      <c r="DB31" s="29" t="b">
        <v>0</v>
      </c>
      <c r="DC31" s="29" t="b">
        <v>0</v>
      </c>
      <c r="DD31" s="29" t="b">
        <v>0</v>
      </c>
      <c r="DE31" s="29" t="b">
        <v>0</v>
      </c>
      <c r="DF31" s="29" t="b">
        <v>0</v>
      </c>
      <c r="DG31" s="29" t="b">
        <v>0</v>
      </c>
      <c r="DH31" s="29" t="b">
        <v>0</v>
      </c>
      <c r="DI31" s="29" t="b">
        <v>1</v>
      </c>
      <c r="DJ31" s="29" t="b">
        <v>0</v>
      </c>
      <c r="DK31" s="29" t="b">
        <v>0</v>
      </c>
      <c r="DL31" s="29" t="b">
        <v>0</v>
      </c>
      <c r="DM31" s="29" t="b">
        <v>0</v>
      </c>
      <c r="DN31" s="29" t="b">
        <v>0</v>
      </c>
      <c r="DO31" s="29" t="b">
        <v>0</v>
      </c>
      <c r="DP31" s="29" t="b">
        <v>0</v>
      </c>
      <c r="DQ31" s="29" t="b">
        <v>0</v>
      </c>
      <c r="DR31" s="29" t="b">
        <v>0</v>
      </c>
      <c r="DS31" s="29" t="b">
        <v>0</v>
      </c>
      <c r="DT31" s="29" t="b">
        <v>0</v>
      </c>
      <c r="DU31" s="29" t="b">
        <v>0</v>
      </c>
      <c r="DV31" s="29" t="s">
        <v>14102</v>
      </c>
      <c r="DW31" s="29" t="s">
        <v>14103</v>
      </c>
      <c r="DX31" s="29" t="s">
        <v>14104</v>
      </c>
    </row>
    <row r="32" spans="1:128" s="29" customFormat="1" x14ac:dyDescent="0.25">
      <c r="A32" s="29">
        <v>359925061260548</v>
      </c>
      <c r="B32" s="29">
        <v>402</v>
      </c>
      <c r="C32" s="29" t="s">
        <v>14105</v>
      </c>
      <c r="D32" s="29" t="s">
        <v>14106</v>
      </c>
      <c r="E32" s="50">
        <v>2370801824137670</v>
      </c>
      <c r="F32" s="50">
        <v>904256064060545</v>
      </c>
      <c r="G32" s="29" t="s">
        <v>20228</v>
      </c>
      <c r="H32" s="29" t="s">
        <v>18992</v>
      </c>
      <c r="I32" s="29">
        <v>77</v>
      </c>
      <c r="J32" s="29">
        <v>1</v>
      </c>
      <c r="K32" s="29">
        <v>1</v>
      </c>
      <c r="L32" s="29">
        <v>1</v>
      </c>
      <c r="M32" s="29">
        <v>2</v>
      </c>
      <c r="N32" s="29">
        <v>4</v>
      </c>
      <c r="O32" s="29">
        <v>1</v>
      </c>
      <c r="P32" s="29">
        <v>0</v>
      </c>
      <c r="Q32" s="29" t="s">
        <v>8</v>
      </c>
      <c r="R32" s="29" t="s">
        <v>8</v>
      </c>
      <c r="S32" s="29" t="s">
        <v>8</v>
      </c>
      <c r="T32" s="29" t="s">
        <v>8</v>
      </c>
      <c r="U32" s="29">
        <v>1</v>
      </c>
      <c r="V32" s="29">
        <v>1</v>
      </c>
      <c r="W32" s="29" t="s">
        <v>8</v>
      </c>
      <c r="X32" s="29">
        <v>1</v>
      </c>
      <c r="Y32" s="29" t="s">
        <v>8</v>
      </c>
      <c r="Z32" s="29">
        <v>0</v>
      </c>
      <c r="AA32" s="29" t="s">
        <v>8</v>
      </c>
      <c r="AB32" s="29" t="s">
        <v>8</v>
      </c>
      <c r="AC32" s="29" t="s">
        <v>8</v>
      </c>
      <c r="AD32" s="29" t="s">
        <v>8</v>
      </c>
      <c r="AE32" s="29">
        <v>1</v>
      </c>
      <c r="AF32" s="29">
        <v>1</v>
      </c>
      <c r="AG32" s="29" t="s">
        <v>8</v>
      </c>
      <c r="AH32" s="29">
        <v>1</v>
      </c>
      <c r="AI32" s="29" t="s">
        <v>8</v>
      </c>
      <c r="AJ32" s="29">
        <v>0</v>
      </c>
      <c r="AK32" s="29" t="s">
        <v>8</v>
      </c>
      <c r="AL32" s="29" t="s">
        <v>8</v>
      </c>
      <c r="AM32" s="29" t="s">
        <v>8</v>
      </c>
      <c r="AN32" s="29" t="s">
        <v>8</v>
      </c>
      <c r="AO32" s="29">
        <v>0</v>
      </c>
      <c r="AP32" s="29" t="s">
        <v>8</v>
      </c>
      <c r="AQ32" s="29">
        <v>1</v>
      </c>
      <c r="AR32" s="29">
        <v>2</v>
      </c>
      <c r="AS32" s="29" t="s">
        <v>8</v>
      </c>
      <c r="AT32" s="29">
        <v>2</v>
      </c>
      <c r="AU32" s="29" t="s">
        <v>8</v>
      </c>
      <c r="AV32" s="29">
        <v>1</v>
      </c>
      <c r="AW32" s="29">
        <v>3</v>
      </c>
      <c r="AX32" s="29" t="s">
        <v>8</v>
      </c>
      <c r="AY32" s="29">
        <v>3</v>
      </c>
      <c r="AZ32" s="29" t="s">
        <v>8</v>
      </c>
      <c r="BA32" s="29">
        <v>1</v>
      </c>
      <c r="BB32" s="29" t="s">
        <v>8</v>
      </c>
      <c r="BC32" s="29">
        <v>1</v>
      </c>
      <c r="BD32" s="29">
        <v>3</v>
      </c>
      <c r="BE32" s="29" t="s">
        <v>8</v>
      </c>
      <c r="BF32" s="29">
        <v>1</v>
      </c>
      <c r="BG32" s="29" t="s">
        <v>8</v>
      </c>
      <c r="BH32" s="29">
        <v>1</v>
      </c>
      <c r="BI32" s="29">
        <v>2</v>
      </c>
      <c r="BJ32" s="29" t="s">
        <v>8</v>
      </c>
      <c r="BK32" s="29">
        <v>1</v>
      </c>
      <c r="BL32" s="29" t="s">
        <v>8</v>
      </c>
      <c r="BM32" s="29">
        <v>0</v>
      </c>
      <c r="BN32" s="29" t="s">
        <v>8</v>
      </c>
      <c r="BO32" s="29" t="s">
        <v>8</v>
      </c>
      <c r="BP32" s="29" t="s">
        <v>8</v>
      </c>
      <c r="BQ32" s="29" t="s">
        <v>8</v>
      </c>
      <c r="BR32" s="29" t="s">
        <v>8</v>
      </c>
      <c r="BS32" s="29" t="s">
        <v>8</v>
      </c>
      <c r="BT32" s="29" t="s">
        <v>8</v>
      </c>
      <c r="BU32" s="29" t="s">
        <v>722</v>
      </c>
      <c r="BV32" s="29" t="b">
        <v>0</v>
      </c>
      <c r="BW32" s="29" t="b">
        <v>0</v>
      </c>
      <c r="BX32" s="29" t="b">
        <v>0</v>
      </c>
      <c r="BY32" s="29" t="b">
        <v>0</v>
      </c>
      <c r="BZ32" s="29" t="b">
        <v>0</v>
      </c>
      <c r="CA32" s="29" t="b">
        <v>0</v>
      </c>
      <c r="CB32" s="29" t="b">
        <v>0</v>
      </c>
      <c r="CC32" s="29" t="b">
        <v>0</v>
      </c>
      <c r="CD32" s="29" t="b">
        <v>0</v>
      </c>
      <c r="CE32" s="29" t="b">
        <v>0</v>
      </c>
      <c r="CF32" s="29" t="b">
        <v>0</v>
      </c>
      <c r="CG32" s="29" t="b">
        <v>0</v>
      </c>
      <c r="CH32" s="29" t="b">
        <v>0</v>
      </c>
      <c r="CI32" s="29" t="b">
        <v>0</v>
      </c>
      <c r="CJ32" s="29" t="b">
        <v>0</v>
      </c>
      <c r="CK32" s="29" t="b">
        <v>0</v>
      </c>
      <c r="CL32" s="29" t="b">
        <v>0</v>
      </c>
      <c r="CM32" s="29" t="b">
        <v>0</v>
      </c>
      <c r="CN32" s="29" t="b">
        <v>1</v>
      </c>
      <c r="CO32" s="29" t="b">
        <v>0</v>
      </c>
      <c r="CP32" s="29" t="b">
        <v>0</v>
      </c>
      <c r="CQ32" s="29" t="b">
        <v>0</v>
      </c>
      <c r="CR32" s="29" t="b">
        <v>0</v>
      </c>
      <c r="CS32" s="29" t="b">
        <v>0</v>
      </c>
      <c r="CT32" s="29" t="b">
        <v>0</v>
      </c>
      <c r="CU32" s="29" t="b">
        <v>0</v>
      </c>
      <c r="CV32" s="29" t="b">
        <v>0</v>
      </c>
      <c r="CW32" s="29" t="b">
        <v>0</v>
      </c>
      <c r="CX32" s="29" t="b">
        <v>0</v>
      </c>
      <c r="CY32" s="29" t="b">
        <v>0</v>
      </c>
      <c r="CZ32" s="29" t="b">
        <v>0</v>
      </c>
      <c r="DA32" s="29" t="b">
        <v>0</v>
      </c>
      <c r="DB32" s="29" t="b">
        <v>0</v>
      </c>
      <c r="DC32" s="29" t="b">
        <v>0</v>
      </c>
      <c r="DD32" s="29" t="b">
        <v>0</v>
      </c>
      <c r="DE32" s="29" t="b">
        <v>0</v>
      </c>
      <c r="DF32" s="29" t="b">
        <v>0</v>
      </c>
      <c r="DG32" s="29" t="b">
        <v>0</v>
      </c>
      <c r="DH32" s="29" t="b">
        <v>0</v>
      </c>
      <c r="DI32" s="29" t="b">
        <v>0</v>
      </c>
      <c r="DJ32" s="29" t="b">
        <v>0</v>
      </c>
      <c r="DK32" s="29" t="b">
        <v>0</v>
      </c>
      <c r="DL32" s="29" t="b">
        <v>0</v>
      </c>
      <c r="DM32" s="29" t="b">
        <v>0</v>
      </c>
      <c r="DN32" s="29" t="b">
        <v>0</v>
      </c>
      <c r="DO32" s="29" t="b">
        <v>0</v>
      </c>
      <c r="DP32" s="29" t="b">
        <v>0</v>
      </c>
      <c r="DQ32" s="29" t="b">
        <v>0</v>
      </c>
      <c r="DR32" s="29" t="b">
        <v>0</v>
      </c>
      <c r="DS32" s="29" t="b">
        <v>0</v>
      </c>
      <c r="DT32" s="29" t="b">
        <v>0</v>
      </c>
      <c r="DU32" s="29" t="b">
        <v>0</v>
      </c>
      <c r="DV32" s="29" t="s">
        <v>14107</v>
      </c>
      <c r="DW32" s="29" t="s">
        <v>14108</v>
      </c>
      <c r="DX32" s="29" t="s">
        <v>14104</v>
      </c>
    </row>
    <row r="33" spans="1:128" s="29" customFormat="1" x14ac:dyDescent="0.25">
      <c r="A33" s="29">
        <v>359925061284860</v>
      </c>
      <c r="B33" s="29">
        <v>203</v>
      </c>
      <c r="C33" s="29" t="s">
        <v>14109</v>
      </c>
      <c r="D33" s="29" t="s">
        <v>14110</v>
      </c>
      <c r="E33" s="50">
        <v>2.37815453498603E+16</v>
      </c>
      <c r="F33" s="50">
        <v>9034026551363610</v>
      </c>
      <c r="G33" s="50">
        <v>-8441325450409200</v>
      </c>
      <c r="H33" s="29" t="s">
        <v>20224</v>
      </c>
      <c r="I33" s="29">
        <v>33</v>
      </c>
      <c r="J33" s="29">
        <v>1</v>
      </c>
      <c r="K33" s="29">
        <v>1</v>
      </c>
      <c r="L33" s="29">
        <v>1</v>
      </c>
      <c r="M33" s="29">
        <v>2</v>
      </c>
      <c r="N33" s="29">
        <v>5</v>
      </c>
      <c r="O33" s="29">
        <v>1</v>
      </c>
      <c r="P33" s="29">
        <v>1</v>
      </c>
      <c r="Q33" s="29">
        <v>1</v>
      </c>
      <c r="R33" s="29" t="s">
        <v>8</v>
      </c>
      <c r="S33" s="29">
        <v>1</v>
      </c>
      <c r="T33" s="29" t="s">
        <v>8</v>
      </c>
      <c r="U33" s="29">
        <v>1</v>
      </c>
      <c r="V33" s="29">
        <v>1</v>
      </c>
      <c r="W33" s="29" t="s">
        <v>8</v>
      </c>
      <c r="X33" s="29">
        <v>1</v>
      </c>
      <c r="Y33" s="29" t="s">
        <v>8</v>
      </c>
      <c r="Z33" s="29">
        <v>1</v>
      </c>
      <c r="AA33" s="29">
        <v>1</v>
      </c>
      <c r="AB33" s="29" t="s">
        <v>8</v>
      </c>
      <c r="AC33" s="29">
        <v>1</v>
      </c>
      <c r="AD33" s="29" t="s">
        <v>8</v>
      </c>
      <c r="AE33" s="29">
        <v>0</v>
      </c>
      <c r="AF33" s="29" t="s">
        <v>8</v>
      </c>
      <c r="AG33" s="29" t="s">
        <v>8</v>
      </c>
      <c r="AH33" s="29" t="s">
        <v>8</v>
      </c>
      <c r="AI33" s="29" t="s">
        <v>8</v>
      </c>
      <c r="AJ33" s="29">
        <v>1</v>
      </c>
      <c r="AK33" s="29">
        <v>1</v>
      </c>
      <c r="AL33" s="29" t="s">
        <v>8</v>
      </c>
      <c r="AM33" s="29">
        <v>1</v>
      </c>
      <c r="AN33" s="29" t="s">
        <v>8</v>
      </c>
      <c r="AO33" s="29">
        <v>0</v>
      </c>
      <c r="AP33" s="29" t="s">
        <v>8</v>
      </c>
      <c r="AQ33" s="29">
        <v>1</v>
      </c>
      <c r="AR33" s="29">
        <v>2</v>
      </c>
      <c r="AS33" s="29" t="s">
        <v>8</v>
      </c>
      <c r="AT33" s="29">
        <v>1</v>
      </c>
      <c r="AU33" s="29" t="s">
        <v>8</v>
      </c>
      <c r="AV33" s="29">
        <v>1</v>
      </c>
      <c r="AW33" s="29">
        <v>3</v>
      </c>
      <c r="AX33" s="29" t="s">
        <v>8</v>
      </c>
      <c r="AY33" s="29">
        <v>2</v>
      </c>
      <c r="AZ33" s="29" t="s">
        <v>8</v>
      </c>
      <c r="BA33" s="29">
        <v>1</v>
      </c>
      <c r="BB33" s="29" t="s">
        <v>8</v>
      </c>
      <c r="BC33" s="29">
        <v>1</v>
      </c>
      <c r="BD33" s="29">
        <v>2</v>
      </c>
      <c r="BE33" s="29" t="s">
        <v>8</v>
      </c>
      <c r="BF33" s="29">
        <v>2</v>
      </c>
      <c r="BG33" s="29" t="s">
        <v>8</v>
      </c>
      <c r="BH33" s="29">
        <v>1</v>
      </c>
      <c r="BI33" s="29">
        <v>1</v>
      </c>
      <c r="BJ33" s="29" t="s">
        <v>8</v>
      </c>
      <c r="BK33" s="29">
        <v>1</v>
      </c>
      <c r="BL33" s="29" t="s">
        <v>8</v>
      </c>
      <c r="BM33" s="29">
        <v>0</v>
      </c>
      <c r="BN33" s="29" t="s">
        <v>8</v>
      </c>
      <c r="BO33" s="29" t="s">
        <v>8</v>
      </c>
      <c r="BP33" s="29" t="s">
        <v>8</v>
      </c>
      <c r="BQ33" s="29" t="s">
        <v>8</v>
      </c>
      <c r="BR33" s="29" t="s">
        <v>8</v>
      </c>
      <c r="BS33" s="29" t="s">
        <v>8</v>
      </c>
      <c r="BT33" s="29" t="s">
        <v>8</v>
      </c>
      <c r="BU33" s="29" t="s">
        <v>14063</v>
      </c>
      <c r="BV33" s="29" t="b">
        <v>0</v>
      </c>
      <c r="BW33" s="29" t="b">
        <v>0</v>
      </c>
      <c r="BX33" s="29" t="b">
        <v>0</v>
      </c>
      <c r="BY33" s="29" t="b">
        <v>0</v>
      </c>
      <c r="BZ33" s="29" t="b">
        <v>0</v>
      </c>
      <c r="CA33" s="29" t="b">
        <v>0</v>
      </c>
      <c r="CB33" s="29" t="b">
        <v>0</v>
      </c>
      <c r="CC33" s="29" t="b">
        <v>0</v>
      </c>
      <c r="CD33" s="29" t="b">
        <v>0</v>
      </c>
      <c r="CE33" s="29" t="b">
        <v>0</v>
      </c>
      <c r="CF33" s="29" t="b">
        <v>0</v>
      </c>
      <c r="CG33" s="29" t="b">
        <v>0</v>
      </c>
      <c r="CH33" s="29" t="b">
        <v>0</v>
      </c>
      <c r="CI33" s="29" t="b">
        <v>0</v>
      </c>
      <c r="CJ33" s="29" t="b">
        <v>0</v>
      </c>
      <c r="CK33" s="29" t="b">
        <v>0</v>
      </c>
      <c r="CL33" s="29" t="b">
        <v>0</v>
      </c>
      <c r="CM33" s="29" t="b">
        <v>0</v>
      </c>
      <c r="CN33" s="29" t="b">
        <v>0</v>
      </c>
      <c r="CO33" s="29" t="b">
        <v>0</v>
      </c>
      <c r="CP33" s="29" t="b">
        <v>0</v>
      </c>
      <c r="CQ33" s="29" t="b">
        <v>0</v>
      </c>
      <c r="CR33" s="29" t="b">
        <v>0</v>
      </c>
      <c r="CS33" s="29" t="b">
        <v>0</v>
      </c>
      <c r="CT33" s="29" t="b">
        <v>0</v>
      </c>
      <c r="CU33" s="29" t="b">
        <v>0</v>
      </c>
      <c r="CV33" s="29" t="b">
        <v>0</v>
      </c>
      <c r="CW33" s="29" t="b">
        <v>0</v>
      </c>
      <c r="CX33" s="29" t="b">
        <v>0</v>
      </c>
      <c r="CY33" s="29" t="b">
        <v>0</v>
      </c>
      <c r="CZ33" s="29" t="b">
        <v>0</v>
      </c>
      <c r="DA33" s="29" t="b">
        <v>0</v>
      </c>
      <c r="DB33" s="29" t="b">
        <v>0</v>
      </c>
      <c r="DC33" s="29" t="b">
        <v>0</v>
      </c>
      <c r="DD33" s="29" t="b">
        <v>0</v>
      </c>
      <c r="DE33" s="29" t="b">
        <v>0</v>
      </c>
      <c r="DF33" s="29" t="b">
        <v>0</v>
      </c>
      <c r="DG33" s="29" t="b">
        <v>1</v>
      </c>
      <c r="DH33" s="29" t="b">
        <v>0</v>
      </c>
      <c r="DI33" s="29" t="b">
        <v>0</v>
      </c>
      <c r="DJ33" s="29" t="b">
        <v>0</v>
      </c>
      <c r="DK33" s="29" t="b">
        <v>0</v>
      </c>
      <c r="DL33" s="29" t="b">
        <v>0</v>
      </c>
      <c r="DM33" s="29" t="b">
        <v>0</v>
      </c>
      <c r="DN33" s="29" t="b">
        <v>0</v>
      </c>
      <c r="DO33" s="29" t="b">
        <v>0</v>
      </c>
      <c r="DP33" s="29" t="b">
        <v>0</v>
      </c>
      <c r="DQ33" s="29" t="b">
        <v>0</v>
      </c>
      <c r="DR33" s="29" t="b">
        <v>0</v>
      </c>
      <c r="DS33" s="29" t="b">
        <v>0</v>
      </c>
      <c r="DT33" s="29" t="b">
        <v>0</v>
      </c>
      <c r="DU33" s="29" t="b">
        <v>0</v>
      </c>
      <c r="DV33" s="29" t="s">
        <v>14111</v>
      </c>
      <c r="DW33" s="29" t="s">
        <v>14112</v>
      </c>
      <c r="DX33" s="29" t="s">
        <v>14104</v>
      </c>
    </row>
    <row r="34" spans="1:128" s="29" customFormat="1" x14ac:dyDescent="0.25">
      <c r="A34" s="29">
        <v>359925061277245</v>
      </c>
      <c r="B34" s="29">
        <v>421</v>
      </c>
      <c r="C34" s="29" t="s">
        <v>14113</v>
      </c>
      <c r="D34" s="29" t="s">
        <v>8</v>
      </c>
      <c r="E34" s="29" t="s">
        <v>8</v>
      </c>
      <c r="F34" s="29" t="s">
        <v>8</v>
      </c>
      <c r="G34" s="29" t="s">
        <v>8</v>
      </c>
      <c r="H34" s="29" t="s">
        <v>8</v>
      </c>
      <c r="I34" s="29">
        <v>77</v>
      </c>
      <c r="J34" s="29">
        <v>1</v>
      </c>
      <c r="K34" s="29">
        <v>1</v>
      </c>
      <c r="L34" s="29">
        <v>1</v>
      </c>
      <c r="M34" s="29">
        <v>2</v>
      </c>
      <c r="N34" s="29">
        <v>4</v>
      </c>
      <c r="O34" s="29">
        <v>1</v>
      </c>
      <c r="P34" s="29">
        <v>1</v>
      </c>
      <c r="Q34" s="29">
        <v>4</v>
      </c>
      <c r="R34" s="29" t="s">
        <v>8</v>
      </c>
      <c r="S34" s="29">
        <v>4</v>
      </c>
      <c r="T34" s="29" t="s">
        <v>8</v>
      </c>
      <c r="U34" s="29">
        <v>1</v>
      </c>
      <c r="V34" s="29">
        <v>1</v>
      </c>
      <c r="W34" s="29" t="s">
        <v>8</v>
      </c>
      <c r="X34" s="29">
        <v>1</v>
      </c>
      <c r="Y34" s="29" t="s">
        <v>8</v>
      </c>
      <c r="Z34" s="29">
        <v>1</v>
      </c>
      <c r="AA34" s="29">
        <v>1</v>
      </c>
      <c r="AB34" s="29" t="s">
        <v>8</v>
      </c>
      <c r="AC34" s="29">
        <v>1</v>
      </c>
      <c r="AD34" s="29" t="s">
        <v>8</v>
      </c>
      <c r="AE34" s="29">
        <v>1</v>
      </c>
      <c r="AF34" s="29">
        <v>1</v>
      </c>
      <c r="AG34" s="29" t="s">
        <v>8</v>
      </c>
      <c r="AH34" s="29">
        <v>1</v>
      </c>
      <c r="AI34" s="29" t="s">
        <v>8</v>
      </c>
      <c r="AJ34" s="29">
        <v>1</v>
      </c>
      <c r="AK34" s="29">
        <v>4</v>
      </c>
      <c r="AL34" s="29" t="s">
        <v>8</v>
      </c>
      <c r="AM34" s="29">
        <v>4</v>
      </c>
      <c r="AN34" s="29" t="s">
        <v>8</v>
      </c>
      <c r="AO34" s="29">
        <v>0</v>
      </c>
      <c r="AP34" s="29" t="s">
        <v>8</v>
      </c>
      <c r="AQ34" s="29">
        <v>1</v>
      </c>
      <c r="AR34" s="29">
        <v>2</v>
      </c>
      <c r="AS34" s="29" t="s">
        <v>8</v>
      </c>
      <c r="AT34" s="29">
        <v>2</v>
      </c>
      <c r="AU34" s="29" t="s">
        <v>8</v>
      </c>
      <c r="AV34" s="29">
        <v>1</v>
      </c>
      <c r="AW34" s="29">
        <v>3</v>
      </c>
      <c r="AX34" s="29" t="s">
        <v>8</v>
      </c>
      <c r="AY34" s="29">
        <v>3</v>
      </c>
      <c r="AZ34" s="29" t="s">
        <v>8</v>
      </c>
      <c r="BA34" s="29">
        <v>0</v>
      </c>
      <c r="BB34" s="29" t="s">
        <v>8</v>
      </c>
      <c r="BC34" s="29">
        <v>1</v>
      </c>
      <c r="BD34" s="29">
        <v>1</v>
      </c>
      <c r="BE34" s="29" t="s">
        <v>8</v>
      </c>
      <c r="BF34" s="29">
        <v>1</v>
      </c>
      <c r="BG34" s="29" t="s">
        <v>8</v>
      </c>
      <c r="BH34" s="29">
        <v>1</v>
      </c>
      <c r="BI34" s="29">
        <v>2</v>
      </c>
      <c r="BJ34" s="29" t="s">
        <v>8</v>
      </c>
      <c r="BK34" s="29">
        <v>3</v>
      </c>
      <c r="BL34" s="29" t="s">
        <v>8</v>
      </c>
      <c r="BM34" s="29">
        <v>0</v>
      </c>
      <c r="BN34" s="29" t="s">
        <v>8</v>
      </c>
      <c r="BO34" s="29" t="s">
        <v>8</v>
      </c>
      <c r="BP34" s="29" t="s">
        <v>8</v>
      </c>
      <c r="BQ34" s="29" t="s">
        <v>8</v>
      </c>
      <c r="BR34" s="29" t="s">
        <v>8</v>
      </c>
      <c r="BS34" s="29" t="s">
        <v>8</v>
      </c>
      <c r="BT34" s="29" t="s">
        <v>8</v>
      </c>
      <c r="BU34" s="29" t="s">
        <v>538</v>
      </c>
      <c r="BV34" s="29" t="b">
        <v>0</v>
      </c>
      <c r="BW34" s="29" t="b">
        <v>0</v>
      </c>
      <c r="BX34" s="29" t="b">
        <v>0</v>
      </c>
      <c r="BY34" s="29" t="b">
        <v>0</v>
      </c>
      <c r="BZ34" s="29" t="b">
        <v>0</v>
      </c>
      <c r="CA34" s="29" t="b">
        <v>0</v>
      </c>
      <c r="CB34" s="29" t="b">
        <v>0</v>
      </c>
      <c r="CC34" s="29" t="b">
        <v>0</v>
      </c>
      <c r="CD34" s="29" t="b">
        <v>0</v>
      </c>
      <c r="CE34" s="29" t="b">
        <v>0</v>
      </c>
      <c r="CF34" s="29" t="b">
        <v>0</v>
      </c>
      <c r="CG34" s="29" t="b">
        <v>0</v>
      </c>
      <c r="CH34" s="29" t="b">
        <v>0</v>
      </c>
      <c r="CI34" s="29" t="b">
        <v>0</v>
      </c>
      <c r="CJ34" s="29" t="b">
        <v>0</v>
      </c>
      <c r="CK34" s="29" t="b">
        <v>0</v>
      </c>
      <c r="CL34" s="29" t="b">
        <v>0</v>
      </c>
      <c r="CM34" s="29" t="b">
        <v>0</v>
      </c>
      <c r="CN34" s="29" t="b">
        <v>0</v>
      </c>
      <c r="CO34" s="29" t="b">
        <v>0</v>
      </c>
      <c r="CP34" s="29" t="b">
        <v>0</v>
      </c>
      <c r="CQ34" s="29" t="b">
        <v>0</v>
      </c>
      <c r="CR34" s="29" t="b">
        <v>0</v>
      </c>
      <c r="CS34" s="29" t="b">
        <v>1</v>
      </c>
      <c r="CT34" s="29" t="b">
        <v>0</v>
      </c>
      <c r="CU34" s="29" t="b">
        <v>0</v>
      </c>
      <c r="CV34" s="29" t="b">
        <v>0</v>
      </c>
      <c r="CW34" s="29" t="b">
        <v>0</v>
      </c>
      <c r="CX34" s="29" t="b">
        <v>0</v>
      </c>
      <c r="CY34" s="29" t="b">
        <v>0</v>
      </c>
      <c r="CZ34" s="29" t="b">
        <v>0</v>
      </c>
      <c r="DA34" s="29" t="b">
        <v>0</v>
      </c>
      <c r="DB34" s="29" t="b">
        <v>0</v>
      </c>
      <c r="DC34" s="29" t="b">
        <v>0</v>
      </c>
      <c r="DD34" s="29" t="b">
        <v>0</v>
      </c>
      <c r="DE34" s="29" t="b">
        <v>0</v>
      </c>
      <c r="DF34" s="29" t="b">
        <v>0</v>
      </c>
      <c r="DG34" s="29" t="b">
        <v>0</v>
      </c>
      <c r="DH34" s="29" t="b">
        <v>0</v>
      </c>
      <c r="DI34" s="29" t="b">
        <v>0</v>
      </c>
      <c r="DJ34" s="29" t="b">
        <v>0</v>
      </c>
      <c r="DK34" s="29" t="b">
        <v>0</v>
      </c>
      <c r="DL34" s="29" t="b">
        <v>0</v>
      </c>
      <c r="DM34" s="29" t="b">
        <v>0</v>
      </c>
      <c r="DN34" s="29" t="b">
        <v>0</v>
      </c>
      <c r="DO34" s="29" t="b">
        <v>0</v>
      </c>
      <c r="DP34" s="29" t="b">
        <v>0</v>
      </c>
      <c r="DQ34" s="29" t="b">
        <v>0</v>
      </c>
      <c r="DR34" s="29" t="b">
        <v>0</v>
      </c>
      <c r="DS34" s="29" t="b">
        <v>0</v>
      </c>
      <c r="DT34" s="29" t="b">
        <v>0</v>
      </c>
      <c r="DU34" s="29" t="b">
        <v>0</v>
      </c>
      <c r="DV34" s="29" t="s">
        <v>14114</v>
      </c>
      <c r="DW34" s="29" t="s">
        <v>14115</v>
      </c>
      <c r="DX34" s="29" t="s">
        <v>14104</v>
      </c>
    </row>
    <row r="35" spans="1:128" s="29" customFormat="1" x14ac:dyDescent="0.25">
      <c r="A35" s="29">
        <v>359925060323099</v>
      </c>
      <c r="B35" s="29">
        <v>513</v>
      </c>
      <c r="C35" s="29" t="s">
        <v>14116</v>
      </c>
      <c r="D35" s="29" t="s">
        <v>14117</v>
      </c>
      <c r="E35" s="50">
        <v>2.37255015918546E+16</v>
      </c>
      <c r="F35" s="50">
        <v>9037120901595270</v>
      </c>
      <c r="G35" s="50">
        <v>-2.6316627068445E+16</v>
      </c>
      <c r="H35" s="29" t="s">
        <v>20224</v>
      </c>
      <c r="I35" s="29">
        <v>88</v>
      </c>
      <c r="J35" s="29">
        <v>1</v>
      </c>
      <c r="K35" s="29">
        <v>1</v>
      </c>
      <c r="L35" s="29">
        <v>1</v>
      </c>
      <c r="M35" s="29">
        <v>2</v>
      </c>
      <c r="N35" s="29">
        <v>4</v>
      </c>
      <c r="O35" s="29">
        <v>1</v>
      </c>
      <c r="P35" s="29">
        <v>0</v>
      </c>
      <c r="Q35" s="29" t="s">
        <v>8</v>
      </c>
      <c r="R35" s="29" t="s">
        <v>8</v>
      </c>
      <c r="S35" s="29" t="s">
        <v>8</v>
      </c>
      <c r="T35" s="29" t="s">
        <v>8</v>
      </c>
      <c r="U35" s="29">
        <v>1</v>
      </c>
      <c r="V35" s="29">
        <v>1</v>
      </c>
      <c r="W35" s="29" t="s">
        <v>8</v>
      </c>
      <c r="X35" s="29">
        <v>1</v>
      </c>
      <c r="Y35" s="29" t="s">
        <v>8</v>
      </c>
      <c r="Z35" s="29">
        <v>1</v>
      </c>
      <c r="AA35" s="29">
        <v>4</v>
      </c>
      <c r="AB35" s="29" t="s">
        <v>8</v>
      </c>
      <c r="AC35" s="29">
        <v>4</v>
      </c>
      <c r="AD35" s="29" t="s">
        <v>8</v>
      </c>
      <c r="AE35" s="29">
        <v>1</v>
      </c>
      <c r="AF35" s="29">
        <v>1</v>
      </c>
      <c r="AG35" s="29" t="s">
        <v>8</v>
      </c>
      <c r="AH35" s="29">
        <v>1</v>
      </c>
      <c r="AI35" s="29" t="s">
        <v>8</v>
      </c>
      <c r="AJ35" s="29">
        <v>0</v>
      </c>
      <c r="AK35" s="29" t="s">
        <v>8</v>
      </c>
      <c r="AL35" s="29" t="s">
        <v>8</v>
      </c>
      <c r="AM35" s="29" t="s">
        <v>8</v>
      </c>
      <c r="AN35" s="29" t="s">
        <v>8</v>
      </c>
      <c r="AO35" s="29">
        <v>1</v>
      </c>
      <c r="AP35" s="29" t="s">
        <v>8</v>
      </c>
      <c r="AQ35" s="29">
        <v>1</v>
      </c>
      <c r="AR35" s="29">
        <v>1</v>
      </c>
      <c r="AS35" s="29" t="s">
        <v>8</v>
      </c>
      <c r="AT35" s="29">
        <v>1</v>
      </c>
      <c r="AU35" s="29" t="s">
        <v>8</v>
      </c>
      <c r="AV35" s="29">
        <v>1</v>
      </c>
      <c r="AW35" s="29">
        <v>2</v>
      </c>
      <c r="AX35" s="29" t="s">
        <v>8</v>
      </c>
      <c r="AY35" s="29">
        <v>2</v>
      </c>
      <c r="AZ35" s="29" t="s">
        <v>8</v>
      </c>
      <c r="BA35" s="29">
        <v>1</v>
      </c>
      <c r="BB35" s="29" t="s">
        <v>8</v>
      </c>
      <c r="BC35" s="29">
        <v>1</v>
      </c>
      <c r="BD35" s="29">
        <v>3</v>
      </c>
      <c r="BE35" s="29" t="s">
        <v>8</v>
      </c>
      <c r="BF35" s="29">
        <v>2</v>
      </c>
      <c r="BG35" s="29" t="s">
        <v>8</v>
      </c>
      <c r="BH35" s="29">
        <v>1</v>
      </c>
      <c r="BI35" s="29">
        <v>2</v>
      </c>
      <c r="BJ35" s="29" t="s">
        <v>8</v>
      </c>
      <c r="BK35" s="29">
        <v>2</v>
      </c>
      <c r="BL35" s="29" t="s">
        <v>8</v>
      </c>
      <c r="BM35" s="29">
        <v>0</v>
      </c>
      <c r="BN35" s="29" t="s">
        <v>8</v>
      </c>
      <c r="BO35" s="29" t="s">
        <v>8</v>
      </c>
      <c r="BP35" s="29" t="s">
        <v>8</v>
      </c>
      <c r="BQ35" s="29" t="s">
        <v>8</v>
      </c>
      <c r="BR35" s="29" t="s">
        <v>8</v>
      </c>
      <c r="BS35" s="29" t="s">
        <v>8</v>
      </c>
      <c r="BT35" s="29" t="s">
        <v>8</v>
      </c>
      <c r="BU35" s="29" t="s">
        <v>722</v>
      </c>
      <c r="BV35" s="29" t="b">
        <v>0</v>
      </c>
      <c r="BW35" s="29" t="b">
        <v>0</v>
      </c>
      <c r="BX35" s="29" t="b">
        <v>0</v>
      </c>
      <c r="BY35" s="29" t="b">
        <v>0</v>
      </c>
      <c r="BZ35" s="29" t="b">
        <v>0</v>
      </c>
      <c r="CA35" s="29" t="b">
        <v>0</v>
      </c>
      <c r="CB35" s="29" t="b">
        <v>0</v>
      </c>
      <c r="CC35" s="29" t="b">
        <v>0</v>
      </c>
      <c r="CD35" s="29" t="b">
        <v>0</v>
      </c>
      <c r="CE35" s="29" t="b">
        <v>0</v>
      </c>
      <c r="CF35" s="29" t="b">
        <v>0</v>
      </c>
      <c r="CG35" s="29" t="b">
        <v>0</v>
      </c>
      <c r="CH35" s="29" t="b">
        <v>0</v>
      </c>
      <c r="CI35" s="29" t="b">
        <v>0</v>
      </c>
      <c r="CJ35" s="29" t="b">
        <v>0</v>
      </c>
      <c r="CK35" s="29" t="b">
        <v>0</v>
      </c>
      <c r="CL35" s="29" t="b">
        <v>0</v>
      </c>
      <c r="CM35" s="29" t="b">
        <v>0</v>
      </c>
      <c r="CN35" s="29" t="b">
        <v>0</v>
      </c>
      <c r="CO35" s="29" t="b">
        <v>0</v>
      </c>
      <c r="CP35" s="29" t="b">
        <v>0</v>
      </c>
      <c r="CQ35" s="29" t="b">
        <v>0</v>
      </c>
      <c r="CR35" s="29" t="b">
        <v>0</v>
      </c>
      <c r="CS35" s="29" t="b">
        <v>0</v>
      </c>
      <c r="CT35" s="29" t="b">
        <v>0</v>
      </c>
      <c r="CU35" s="29" t="b">
        <v>0</v>
      </c>
      <c r="CV35" s="29" t="b">
        <v>0</v>
      </c>
      <c r="CW35" s="29" t="b">
        <v>0</v>
      </c>
      <c r="CX35" s="29" t="b">
        <v>0</v>
      </c>
      <c r="CY35" s="29" t="b">
        <v>0</v>
      </c>
      <c r="CZ35" s="29" t="b">
        <v>0</v>
      </c>
      <c r="DA35" s="29" t="b">
        <v>0</v>
      </c>
      <c r="DB35" s="29" t="b">
        <v>0</v>
      </c>
      <c r="DC35" s="29" t="b">
        <v>0</v>
      </c>
      <c r="DD35" s="29" t="b">
        <v>0</v>
      </c>
      <c r="DE35" s="29" t="b">
        <v>0</v>
      </c>
      <c r="DF35" s="29" t="b">
        <v>0</v>
      </c>
      <c r="DG35" s="29" t="b">
        <v>0</v>
      </c>
      <c r="DH35" s="29" t="b">
        <v>0</v>
      </c>
      <c r="DI35" s="29" t="b">
        <v>0</v>
      </c>
      <c r="DJ35" s="29" t="b">
        <v>0</v>
      </c>
      <c r="DK35" s="29" t="b">
        <v>0</v>
      </c>
      <c r="DL35" s="29" t="b">
        <v>1</v>
      </c>
      <c r="DM35" s="29" t="b">
        <v>0</v>
      </c>
      <c r="DN35" s="29" t="b">
        <v>0</v>
      </c>
      <c r="DO35" s="29" t="b">
        <v>0</v>
      </c>
      <c r="DP35" s="29" t="b">
        <v>0</v>
      </c>
      <c r="DQ35" s="29" t="b">
        <v>0</v>
      </c>
      <c r="DR35" s="29" t="b">
        <v>0</v>
      </c>
      <c r="DS35" s="29" t="b">
        <v>0</v>
      </c>
      <c r="DT35" s="29" t="b">
        <v>0</v>
      </c>
      <c r="DU35" s="29" t="b">
        <v>0</v>
      </c>
      <c r="DV35" s="29" t="s">
        <v>14118</v>
      </c>
      <c r="DW35" s="29" t="s">
        <v>14119</v>
      </c>
      <c r="DX35" s="29" t="s">
        <v>14104</v>
      </c>
    </row>
    <row r="36" spans="1:128" s="29" customFormat="1" x14ac:dyDescent="0.25">
      <c r="A36" s="29">
        <v>359925061276825</v>
      </c>
      <c r="B36" s="29">
        <v>463</v>
      </c>
      <c r="C36" s="29" t="s">
        <v>14120</v>
      </c>
      <c r="D36" s="29" t="s">
        <v>14121</v>
      </c>
      <c r="E36" s="50">
        <v>236992437</v>
      </c>
      <c r="F36" s="50">
        <v>904307744</v>
      </c>
      <c r="G36" s="29" t="s">
        <v>18992</v>
      </c>
      <c r="H36" s="50">
        <v>33805</v>
      </c>
      <c r="I36" s="29">
        <v>77</v>
      </c>
      <c r="J36" s="29">
        <v>1</v>
      </c>
      <c r="K36" s="29">
        <v>1</v>
      </c>
      <c r="L36" s="29">
        <v>1</v>
      </c>
      <c r="M36" s="29">
        <v>2</v>
      </c>
      <c r="N36" s="29">
        <v>4</v>
      </c>
      <c r="O36" s="29">
        <v>1</v>
      </c>
      <c r="P36" s="29">
        <v>1</v>
      </c>
      <c r="Q36" s="29">
        <v>4</v>
      </c>
      <c r="R36" s="29" t="s">
        <v>8</v>
      </c>
      <c r="S36" s="29">
        <v>4</v>
      </c>
      <c r="T36" s="29" t="s">
        <v>8</v>
      </c>
      <c r="U36" s="29">
        <v>1</v>
      </c>
      <c r="V36" s="29">
        <v>3</v>
      </c>
      <c r="W36" s="29" t="s">
        <v>8</v>
      </c>
      <c r="X36" s="29">
        <v>3</v>
      </c>
      <c r="Y36" s="29" t="s">
        <v>8</v>
      </c>
      <c r="Z36" s="29">
        <v>0</v>
      </c>
      <c r="AA36" s="29" t="s">
        <v>8</v>
      </c>
      <c r="AB36" s="29" t="s">
        <v>8</v>
      </c>
      <c r="AC36" s="29" t="s">
        <v>8</v>
      </c>
      <c r="AD36" s="29" t="s">
        <v>8</v>
      </c>
      <c r="AE36" s="29">
        <v>1</v>
      </c>
      <c r="AF36" s="29">
        <v>1</v>
      </c>
      <c r="AG36" s="29" t="s">
        <v>8</v>
      </c>
      <c r="AH36" s="29">
        <v>1</v>
      </c>
      <c r="AI36" s="29" t="s">
        <v>8</v>
      </c>
      <c r="AJ36" s="29">
        <v>1</v>
      </c>
      <c r="AK36" s="29">
        <v>1</v>
      </c>
      <c r="AL36" s="29" t="s">
        <v>8</v>
      </c>
      <c r="AM36" s="29">
        <v>1</v>
      </c>
      <c r="AN36" s="29" t="s">
        <v>8</v>
      </c>
      <c r="AO36" s="29">
        <v>0</v>
      </c>
      <c r="AP36" s="29" t="s">
        <v>8</v>
      </c>
      <c r="AQ36" s="29">
        <v>1</v>
      </c>
      <c r="AR36" s="29">
        <v>1</v>
      </c>
      <c r="AS36" s="29" t="s">
        <v>8</v>
      </c>
      <c r="AT36" s="29">
        <v>1</v>
      </c>
      <c r="AU36" s="29" t="s">
        <v>8</v>
      </c>
      <c r="AV36" s="29">
        <v>1</v>
      </c>
      <c r="AW36" s="29">
        <v>3</v>
      </c>
      <c r="AX36" s="29" t="s">
        <v>8</v>
      </c>
      <c r="AY36" s="29">
        <v>3</v>
      </c>
      <c r="AZ36" s="29" t="s">
        <v>8</v>
      </c>
      <c r="BA36" s="29">
        <v>1</v>
      </c>
      <c r="BB36" s="29" t="s">
        <v>8</v>
      </c>
      <c r="BC36" s="29">
        <v>1</v>
      </c>
      <c r="BD36" s="29">
        <v>3</v>
      </c>
      <c r="BE36" s="29" t="s">
        <v>8</v>
      </c>
      <c r="BF36" s="29">
        <v>3</v>
      </c>
      <c r="BG36" s="29" t="s">
        <v>8</v>
      </c>
      <c r="BH36" s="29">
        <v>1</v>
      </c>
      <c r="BI36" s="29">
        <v>1</v>
      </c>
      <c r="BJ36" s="29" t="s">
        <v>8</v>
      </c>
      <c r="BK36" s="29">
        <v>1</v>
      </c>
      <c r="BL36" s="29" t="s">
        <v>8</v>
      </c>
      <c r="BM36" s="29">
        <v>0</v>
      </c>
      <c r="BN36" s="29" t="s">
        <v>8</v>
      </c>
      <c r="BO36" s="29" t="s">
        <v>8</v>
      </c>
      <c r="BP36" s="29" t="s">
        <v>8</v>
      </c>
      <c r="BQ36" s="29" t="s">
        <v>8</v>
      </c>
      <c r="BR36" s="29" t="s">
        <v>8</v>
      </c>
      <c r="BS36" s="29" t="s">
        <v>8</v>
      </c>
      <c r="BT36" s="29" t="s">
        <v>8</v>
      </c>
      <c r="BU36" s="29" t="s">
        <v>8</v>
      </c>
      <c r="BV36" s="29" t="b">
        <v>0</v>
      </c>
      <c r="BW36" s="29" t="b">
        <v>0</v>
      </c>
      <c r="BX36" s="29" t="b">
        <v>0</v>
      </c>
      <c r="BY36" s="29" t="b">
        <v>0</v>
      </c>
      <c r="BZ36" s="29" t="b">
        <v>0</v>
      </c>
      <c r="CA36" s="29" t="b">
        <v>0</v>
      </c>
      <c r="CB36" s="29" t="b">
        <v>0</v>
      </c>
      <c r="CC36" s="29" t="b">
        <v>0</v>
      </c>
      <c r="CD36" s="29" t="b">
        <v>0</v>
      </c>
      <c r="CE36" s="29" t="b">
        <v>0</v>
      </c>
      <c r="CF36" s="29" t="b">
        <v>0</v>
      </c>
      <c r="CG36" s="29" t="b">
        <v>0</v>
      </c>
      <c r="CH36" s="29" t="b">
        <v>0</v>
      </c>
      <c r="CI36" s="29" t="b">
        <v>0</v>
      </c>
      <c r="CJ36" s="29" t="b">
        <v>0</v>
      </c>
      <c r="CK36" s="29" t="b">
        <v>0</v>
      </c>
      <c r="CL36" s="29" t="b">
        <v>0</v>
      </c>
      <c r="CM36" s="29" t="b">
        <v>0</v>
      </c>
      <c r="CN36" s="29" t="b">
        <v>0</v>
      </c>
      <c r="CO36" s="29" t="b">
        <v>0</v>
      </c>
      <c r="CP36" s="29" t="b">
        <v>0</v>
      </c>
      <c r="CQ36" s="29" t="b">
        <v>0</v>
      </c>
      <c r="CR36" s="29" t="b">
        <v>1</v>
      </c>
      <c r="CS36" s="29" t="b">
        <v>0</v>
      </c>
      <c r="CT36" s="29" t="b">
        <v>0</v>
      </c>
      <c r="CU36" s="29" t="b">
        <v>0</v>
      </c>
      <c r="CV36" s="29" t="b">
        <v>0</v>
      </c>
      <c r="CW36" s="29" t="b">
        <v>0</v>
      </c>
      <c r="CX36" s="29" t="b">
        <v>0</v>
      </c>
      <c r="CY36" s="29" t="b">
        <v>0</v>
      </c>
      <c r="CZ36" s="29" t="b">
        <v>0</v>
      </c>
      <c r="DA36" s="29" t="b">
        <v>0</v>
      </c>
      <c r="DB36" s="29" t="b">
        <v>0</v>
      </c>
      <c r="DC36" s="29" t="b">
        <v>0</v>
      </c>
      <c r="DD36" s="29" t="b">
        <v>0</v>
      </c>
      <c r="DE36" s="29" t="b">
        <v>0</v>
      </c>
      <c r="DF36" s="29" t="b">
        <v>0</v>
      </c>
      <c r="DG36" s="29" t="b">
        <v>0</v>
      </c>
      <c r="DH36" s="29" t="b">
        <v>0</v>
      </c>
      <c r="DI36" s="29" t="b">
        <v>0</v>
      </c>
      <c r="DJ36" s="29" t="b">
        <v>0</v>
      </c>
      <c r="DK36" s="29" t="b">
        <v>0</v>
      </c>
      <c r="DL36" s="29" t="b">
        <v>0</v>
      </c>
      <c r="DM36" s="29" t="b">
        <v>0</v>
      </c>
      <c r="DN36" s="29" t="b">
        <v>0</v>
      </c>
      <c r="DO36" s="29" t="b">
        <v>0</v>
      </c>
      <c r="DP36" s="29" t="b">
        <v>0</v>
      </c>
      <c r="DQ36" s="29" t="b">
        <v>0</v>
      </c>
      <c r="DR36" s="29" t="b">
        <v>0</v>
      </c>
      <c r="DS36" s="29" t="b">
        <v>0</v>
      </c>
      <c r="DT36" s="29" t="b">
        <v>0</v>
      </c>
      <c r="DU36" s="29" t="b">
        <v>0</v>
      </c>
      <c r="DV36" s="29" t="s">
        <v>14122</v>
      </c>
      <c r="DW36" s="29" t="s">
        <v>14123</v>
      </c>
      <c r="DX36" s="29" t="s">
        <v>14124</v>
      </c>
    </row>
    <row r="37" spans="1:128" s="29" customFormat="1" x14ac:dyDescent="0.25">
      <c r="A37" s="29">
        <v>359925061284902</v>
      </c>
      <c r="B37" s="29">
        <v>214</v>
      </c>
      <c r="C37" s="29" t="s">
        <v>14125</v>
      </c>
      <c r="D37" s="29" t="s">
        <v>14126</v>
      </c>
      <c r="E37" s="50">
        <v>2.37817905411898E+16</v>
      </c>
      <c r="F37" s="50">
        <v>9034048895643810</v>
      </c>
      <c r="G37" s="29" t="s">
        <v>18992</v>
      </c>
      <c r="H37" s="29" t="s">
        <v>18992</v>
      </c>
      <c r="I37" s="29">
        <v>33</v>
      </c>
      <c r="J37" s="29">
        <v>1</v>
      </c>
      <c r="K37" s="29">
        <v>1</v>
      </c>
      <c r="L37" s="29">
        <v>1</v>
      </c>
      <c r="M37" s="29">
        <v>2</v>
      </c>
      <c r="N37" s="29">
        <v>4</v>
      </c>
      <c r="O37" s="29">
        <v>1</v>
      </c>
      <c r="P37" s="29">
        <v>1</v>
      </c>
      <c r="Q37" s="29">
        <v>1</v>
      </c>
      <c r="R37" s="29" t="s">
        <v>8</v>
      </c>
      <c r="S37" s="29">
        <v>4</v>
      </c>
      <c r="T37" s="29" t="s">
        <v>8</v>
      </c>
      <c r="U37" s="29">
        <v>1</v>
      </c>
      <c r="V37" s="29">
        <v>1</v>
      </c>
      <c r="W37" s="29" t="s">
        <v>8</v>
      </c>
      <c r="X37" s="29">
        <v>1</v>
      </c>
      <c r="Y37" s="29" t="s">
        <v>8</v>
      </c>
      <c r="Z37" s="29">
        <v>1</v>
      </c>
      <c r="AA37" s="29">
        <v>1</v>
      </c>
      <c r="AB37" s="29" t="s">
        <v>8</v>
      </c>
      <c r="AC37" s="29">
        <v>1</v>
      </c>
      <c r="AD37" s="29" t="s">
        <v>8</v>
      </c>
      <c r="AE37" s="29">
        <v>0</v>
      </c>
      <c r="AF37" s="29" t="s">
        <v>8</v>
      </c>
      <c r="AG37" s="29" t="s">
        <v>8</v>
      </c>
      <c r="AH37" s="29" t="s">
        <v>8</v>
      </c>
      <c r="AI37" s="29" t="s">
        <v>8</v>
      </c>
      <c r="AJ37" s="29">
        <v>1</v>
      </c>
      <c r="AK37" s="29">
        <v>1</v>
      </c>
      <c r="AL37" s="29" t="s">
        <v>8</v>
      </c>
      <c r="AM37" s="29">
        <v>1</v>
      </c>
      <c r="AN37" s="29" t="s">
        <v>8</v>
      </c>
      <c r="AO37" s="29">
        <v>0</v>
      </c>
      <c r="AP37" s="29" t="s">
        <v>8</v>
      </c>
      <c r="AQ37" s="29">
        <v>1</v>
      </c>
      <c r="AR37" s="29">
        <v>1</v>
      </c>
      <c r="AS37" s="29" t="s">
        <v>8</v>
      </c>
      <c r="AT37" s="29">
        <v>1</v>
      </c>
      <c r="AU37" s="29" t="s">
        <v>8</v>
      </c>
      <c r="AV37" s="29">
        <v>1</v>
      </c>
      <c r="AW37" s="29">
        <v>2</v>
      </c>
      <c r="AX37" s="29" t="s">
        <v>8</v>
      </c>
      <c r="AY37" s="29">
        <v>2</v>
      </c>
      <c r="AZ37" s="29" t="s">
        <v>8</v>
      </c>
      <c r="BA37" s="29">
        <v>1</v>
      </c>
      <c r="BB37" s="29" t="s">
        <v>8</v>
      </c>
      <c r="BC37" s="29">
        <v>1</v>
      </c>
      <c r="BD37" s="29">
        <v>2</v>
      </c>
      <c r="BE37" s="29" t="s">
        <v>8</v>
      </c>
      <c r="BF37" s="29">
        <v>1</v>
      </c>
      <c r="BG37" s="29" t="s">
        <v>8</v>
      </c>
      <c r="BH37" s="29">
        <v>1</v>
      </c>
      <c r="BI37" s="29">
        <v>1</v>
      </c>
      <c r="BJ37" s="29" t="s">
        <v>8</v>
      </c>
      <c r="BK37" s="29">
        <v>1</v>
      </c>
      <c r="BL37" s="29" t="s">
        <v>8</v>
      </c>
      <c r="BM37" s="29">
        <v>0</v>
      </c>
      <c r="BN37" s="29" t="s">
        <v>8</v>
      </c>
      <c r="BO37" s="29" t="s">
        <v>8</v>
      </c>
      <c r="BP37" s="29" t="s">
        <v>8</v>
      </c>
      <c r="BQ37" s="29" t="s">
        <v>8</v>
      </c>
      <c r="BR37" s="29" t="s">
        <v>8</v>
      </c>
      <c r="BS37" s="29" t="s">
        <v>8</v>
      </c>
      <c r="BT37" s="29" t="s">
        <v>8</v>
      </c>
      <c r="BU37" s="29" t="s">
        <v>8</v>
      </c>
      <c r="BV37" s="29" t="b">
        <v>0</v>
      </c>
      <c r="BW37" s="29" t="b">
        <v>0</v>
      </c>
      <c r="BX37" s="29" t="b">
        <v>0</v>
      </c>
      <c r="BY37" s="29" t="b">
        <v>0</v>
      </c>
      <c r="BZ37" s="29" t="b">
        <v>0</v>
      </c>
      <c r="CA37" s="29" t="b">
        <v>0</v>
      </c>
      <c r="CB37" s="29" t="b">
        <v>0</v>
      </c>
      <c r="CC37" s="29" t="b">
        <v>0</v>
      </c>
      <c r="CD37" s="29" t="b">
        <v>0</v>
      </c>
      <c r="CE37" s="29" t="b">
        <v>0</v>
      </c>
      <c r="CF37" s="29" t="b">
        <v>0</v>
      </c>
      <c r="CG37" s="29" t="b">
        <v>0</v>
      </c>
      <c r="CH37" s="29" t="b">
        <v>0</v>
      </c>
      <c r="CI37" s="29" t="b">
        <v>0</v>
      </c>
      <c r="CJ37" s="29" t="b">
        <v>0</v>
      </c>
      <c r="CK37" s="29" t="b">
        <v>0</v>
      </c>
      <c r="CL37" s="29" t="b">
        <v>0</v>
      </c>
      <c r="CM37" s="29" t="b">
        <v>0</v>
      </c>
      <c r="CN37" s="29" t="b">
        <v>0</v>
      </c>
      <c r="CO37" s="29" t="b">
        <v>0</v>
      </c>
      <c r="CP37" s="29" t="b">
        <v>0</v>
      </c>
      <c r="CQ37" s="29" t="b">
        <v>0</v>
      </c>
      <c r="CR37" s="29" t="b">
        <v>0</v>
      </c>
      <c r="CS37" s="29" t="b">
        <v>0</v>
      </c>
      <c r="CT37" s="29" t="b">
        <v>0</v>
      </c>
      <c r="CU37" s="29" t="b">
        <v>0</v>
      </c>
      <c r="CV37" s="29" t="b">
        <v>0</v>
      </c>
      <c r="CW37" s="29" t="b">
        <v>0</v>
      </c>
      <c r="CX37" s="29" t="b">
        <v>0</v>
      </c>
      <c r="CY37" s="29" t="b">
        <v>0</v>
      </c>
      <c r="CZ37" s="29" t="b">
        <v>0</v>
      </c>
      <c r="DA37" s="29" t="b">
        <v>0</v>
      </c>
      <c r="DB37" s="29" t="b">
        <v>0</v>
      </c>
      <c r="DC37" s="29" t="b">
        <v>0</v>
      </c>
      <c r="DD37" s="29" t="b">
        <v>0</v>
      </c>
      <c r="DE37" s="29" t="b">
        <v>0</v>
      </c>
      <c r="DF37" s="29" t="b">
        <v>0</v>
      </c>
      <c r="DG37" s="29" t="b">
        <v>0</v>
      </c>
      <c r="DH37" s="29" t="b">
        <v>1</v>
      </c>
      <c r="DI37" s="29" t="b">
        <v>0</v>
      </c>
      <c r="DJ37" s="29" t="b">
        <v>0</v>
      </c>
      <c r="DK37" s="29" t="b">
        <v>0</v>
      </c>
      <c r="DL37" s="29" t="b">
        <v>0</v>
      </c>
      <c r="DM37" s="29" t="b">
        <v>0</v>
      </c>
      <c r="DN37" s="29" t="b">
        <v>0</v>
      </c>
      <c r="DO37" s="29" t="b">
        <v>0</v>
      </c>
      <c r="DP37" s="29" t="b">
        <v>0</v>
      </c>
      <c r="DQ37" s="29" t="b">
        <v>0</v>
      </c>
      <c r="DR37" s="29" t="b">
        <v>0</v>
      </c>
      <c r="DS37" s="29" t="b">
        <v>0</v>
      </c>
      <c r="DT37" s="29" t="b">
        <v>0</v>
      </c>
      <c r="DU37" s="29" t="b">
        <v>0</v>
      </c>
      <c r="DV37" s="29" t="s">
        <v>14127</v>
      </c>
      <c r="DW37" s="29" t="s">
        <v>14128</v>
      </c>
      <c r="DX37" s="29" t="s">
        <v>14129</v>
      </c>
    </row>
    <row r="38" spans="1:128" s="29" customFormat="1" x14ac:dyDescent="0.25">
      <c r="A38" s="29">
        <v>359925061200999</v>
      </c>
      <c r="B38" s="29">
        <v>119</v>
      </c>
      <c r="C38" s="29" t="s">
        <v>14130</v>
      </c>
      <c r="D38" s="29" t="s">
        <v>14131</v>
      </c>
      <c r="E38" s="50">
        <v>2.37700036641214E+16</v>
      </c>
      <c r="F38" s="50">
        <v>904325386876133</v>
      </c>
      <c r="G38" s="29" t="s">
        <v>20229</v>
      </c>
      <c r="H38" s="29" t="s">
        <v>18992</v>
      </c>
      <c r="I38" s="29">
        <v>22</v>
      </c>
      <c r="J38" s="29">
        <v>1</v>
      </c>
      <c r="K38" s="29">
        <v>1</v>
      </c>
      <c r="L38" s="29">
        <v>1</v>
      </c>
      <c r="M38" s="29">
        <v>1</v>
      </c>
      <c r="N38" s="29">
        <v>4</v>
      </c>
      <c r="O38" s="29">
        <v>1</v>
      </c>
      <c r="P38" s="29">
        <v>1</v>
      </c>
      <c r="Q38" s="29">
        <v>3</v>
      </c>
      <c r="R38" s="29" t="s">
        <v>8</v>
      </c>
      <c r="S38" s="29">
        <v>4</v>
      </c>
      <c r="T38" s="29" t="s">
        <v>8</v>
      </c>
      <c r="U38" s="29">
        <v>1</v>
      </c>
      <c r="V38" s="29">
        <v>2</v>
      </c>
      <c r="W38" s="29" t="s">
        <v>8</v>
      </c>
      <c r="X38" s="29">
        <v>3</v>
      </c>
      <c r="Y38" s="29" t="s">
        <v>8</v>
      </c>
      <c r="Z38" s="29">
        <v>1</v>
      </c>
      <c r="AA38" s="29">
        <v>1</v>
      </c>
      <c r="AB38" s="29" t="s">
        <v>8</v>
      </c>
      <c r="AC38" s="29">
        <v>3</v>
      </c>
      <c r="AD38" s="29" t="s">
        <v>8</v>
      </c>
      <c r="AE38" s="29">
        <v>1</v>
      </c>
      <c r="AF38" s="29">
        <v>1</v>
      </c>
      <c r="AG38" s="29" t="s">
        <v>8</v>
      </c>
      <c r="AH38" s="29">
        <v>1</v>
      </c>
      <c r="AI38" s="29" t="s">
        <v>8</v>
      </c>
      <c r="AJ38" s="29">
        <v>1</v>
      </c>
      <c r="AK38" s="29">
        <v>2</v>
      </c>
      <c r="AL38" s="29" t="s">
        <v>8</v>
      </c>
      <c r="AM38" s="29">
        <v>4</v>
      </c>
      <c r="AN38" s="29" t="s">
        <v>8</v>
      </c>
      <c r="AO38" s="29">
        <v>1</v>
      </c>
      <c r="AP38" s="29" t="s">
        <v>8</v>
      </c>
      <c r="AQ38" s="29">
        <v>1</v>
      </c>
      <c r="AR38" s="29">
        <v>1</v>
      </c>
      <c r="AS38" s="29" t="s">
        <v>8</v>
      </c>
      <c r="AT38" s="29">
        <v>2</v>
      </c>
      <c r="AU38" s="29" t="s">
        <v>8</v>
      </c>
      <c r="AV38" s="29">
        <v>1</v>
      </c>
      <c r="AW38" s="29">
        <v>3</v>
      </c>
      <c r="AX38" s="29" t="s">
        <v>8</v>
      </c>
      <c r="AY38" s="29">
        <v>3</v>
      </c>
      <c r="AZ38" s="29" t="s">
        <v>8</v>
      </c>
      <c r="BA38" s="29">
        <v>1</v>
      </c>
      <c r="BB38" s="29" t="s">
        <v>8</v>
      </c>
      <c r="BC38" s="29">
        <v>1</v>
      </c>
      <c r="BD38" s="29">
        <v>3</v>
      </c>
      <c r="BE38" s="29" t="s">
        <v>8</v>
      </c>
      <c r="BF38" s="29">
        <v>2</v>
      </c>
      <c r="BG38" s="29" t="s">
        <v>8</v>
      </c>
      <c r="BH38" s="29">
        <v>1</v>
      </c>
      <c r="BI38" s="29">
        <v>4</v>
      </c>
      <c r="BJ38" s="29" t="s">
        <v>8</v>
      </c>
      <c r="BK38" s="29">
        <v>4</v>
      </c>
      <c r="BL38" s="29" t="s">
        <v>8</v>
      </c>
      <c r="BM38" s="29">
        <v>1</v>
      </c>
      <c r="BN38" s="29" t="s">
        <v>8</v>
      </c>
      <c r="BO38" s="29">
        <v>1</v>
      </c>
      <c r="BP38" s="29" t="s">
        <v>8</v>
      </c>
      <c r="BQ38" s="29">
        <v>1</v>
      </c>
      <c r="BR38" s="29" t="s">
        <v>8</v>
      </c>
      <c r="BS38" s="29">
        <v>0</v>
      </c>
      <c r="BT38" s="29" t="s">
        <v>8</v>
      </c>
      <c r="BU38" s="29" t="s">
        <v>722</v>
      </c>
      <c r="BV38" s="29" t="b">
        <v>0</v>
      </c>
      <c r="BW38" s="29" t="b">
        <v>0</v>
      </c>
      <c r="BX38" s="29" t="b">
        <v>0</v>
      </c>
      <c r="BY38" s="29" t="b">
        <v>0</v>
      </c>
      <c r="BZ38" s="29" t="b">
        <v>0</v>
      </c>
      <c r="CA38" s="29" t="b">
        <v>0</v>
      </c>
      <c r="CB38" s="29" t="b">
        <v>0</v>
      </c>
      <c r="CC38" s="29" t="b">
        <v>0</v>
      </c>
      <c r="CD38" s="29" t="b">
        <v>0</v>
      </c>
      <c r="CE38" s="29" t="b">
        <v>0</v>
      </c>
      <c r="CF38" s="29" t="b">
        <v>0</v>
      </c>
      <c r="CG38" s="29" t="b">
        <v>0</v>
      </c>
      <c r="CH38" s="29" t="b">
        <v>0</v>
      </c>
      <c r="CI38" s="29" t="b">
        <v>0</v>
      </c>
      <c r="CJ38" s="29" t="b">
        <v>1</v>
      </c>
      <c r="CK38" s="29" t="b">
        <v>0</v>
      </c>
      <c r="CL38" s="29" t="b">
        <v>0</v>
      </c>
      <c r="CM38" s="29" t="b">
        <v>0</v>
      </c>
      <c r="CN38" s="29" t="b">
        <v>0</v>
      </c>
      <c r="CO38" s="29" t="b">
        <v>0</v>
      </c>
      <c r="CP38" s="29" t="b">
        <v>0</v>
      </c>
      <c r="CQ38" s="29" t="b">
        <v>0</v>
      </c>
      <c r="CR38" s="29" t="b">
        <v>0</v>
      </c>
      <c r="CS38" s="29" t="b">
        <v>0</v>
      </c>
      <c r="CT38" s="29" t="b">
        <v>0</v>
      </c>
      <c r="CU38" s="29" t="b">
        <v>0</v>
      </c>
      <c r="CV38" s="29" t="b">
        <v>0</v>
      </c>
      <c r="CW38" s="29" t="b">
        <v>0</v>
      </c>
      <c r="CX38" s="29" t="b">
        <v>0</v>
      </c>
      <c r="CY38" s="29" t="b">
        <v>0</v>
      </c>
      <c r="CZ38" s="29" t="b">
        <v>0</v>
      </c>
      <c r="DA38" s="29" t="b">
        <v>0</v>
      </c>
      <c r="DB38" s="29" t="b">
        <v>0</v>
      </c>
      <c r="DC38" s="29" t="b">
        <v>0</v>
      </c>
      <c r="DD38" s="29" t="b">
        <v>0</v>
      </c>
      <c r="DE38" s="29" t="b">
        <v>0</v>
      </c>
      <c r="DF38" s="29" t="b">
        <v>0</v>
      </c>
      <c r="DG38" s="29" t="b">
        <v>0</v>
      </c>
      <c r="DH38" s="29" t="b">
        <v>0</v>
      </c>
      <c r="DI38" s="29" t="b">
        <v>0</v>
      </c>
      <c r="DJ38" s="29" t="b">
        <v>0</v>
      </c>
      <c r="DK38" s="29" t="b">
        <v>0</v>
      </c>
      <c r="DL38" s="29" t="b">
        <v>0</v>
      </c>
      <c r="DM38" s="29" t="b">
        <v>0</v>
      </c>
      <c r="DN38" s="29" t="b">
        <v>0</v>
      </c>
      <c r="DO38" s="29" t="b">
        <v>0</v>
      </c>
      <c r="DP38" s="29" t="b">
        <v>0</v>
      </c>
      <c r="DQ38" s="29" t="b">
        <v>0</v>
      </c>
      <c r="DR38" s="29" t="b">
        <v>0</v>
      </c>
      <c r="DS38" s="29" t="b">
        <v>0</v>
      </c>
      <c r="DT38" s="29" t="b">
        <v>0</v>
      </c>
      <c r="DU38" s="29" t="b">
        <v>0</v>
      </c>
      <c r="DV38" s="29" t="s">
        <v>14132</v>
      </c>
      <c r="DW38" s="29" t="s">
        <v>14133</v>
      </c>
      <c r="DX38" s="29" t="s">
        <v>14134</v>
      </c>
    </row>
    <row r="39" spans="1:128" s="29" customFormat="1" x14ac:dyDescent="0.25">
      <c r="A39" s="29">
        <v>359925061332800</v>
      </c>
      <c r="B39" s="29">
        <v>365</v>
      </c>
      <c r="C39" s="29" t="s">
        <v>14135</v>
      </c>
      <c r="D39" s="29" t="s">
        <v>14136</v>
      </c>
      <c r="E39" s="50">
        <v>2.3724534503315E+16</v>
      </c>
      <c r="F39" s="50">
        <v>904274966298586</v>
      </c>
      <c r="G39" s="29" t="s">
        <v>20230</v>
      </c>
      <c r="H39" s="29" t="s">
        <v>18992</v>
      </c>
      <c r="I39" s="29">
        <v>66</v>
      </c>
      <c r="J39" s="29">
        <v>1</v>
      </c>
      <c r="K39" s="29">
        <v>1</v>
      </c>
      <c r="L39" s="29">
        <v>1</v>
      </c>
      <c r="M39" s="29">
        <v>2</v>
      </c>
      <c r="N39" s="29">
        <v>4</v>
      </c>
      <c r="O39" s="29">
        <v>1</v>
      </c>
      <c r="P39" s="29">
        <v>0</v>
      </c>
      <c r="Q39" s="29" t="s">
        <v>8</v>
      </c>
      <c r="R39" s="29" t="s">
        <v>8</v>
      </c>
      <c r="S39" s="29" t="s">
        <v>8</v>
      </c>
      <c r="T39" s="29" t="s">
        <v>8</v>
      </c>
      <c r="U39" s="29">
        <v>0</v>
      </c>
      <c r="V39" s="29" t="s">
        <v>8</v>
      </c>
      <c r="W39" s="29" t="s">
        <v>8</v>
      </c>
      <c r="X39" s="29" t="s">
        <v>8</v>
      </c>
      <c r="Y39" s="29" t="s">
        <v>8</v>
      </c>
      <c r="Z39" s="29">
        <v>0</v>
      </c>
      <c r="AA39" s="29" t="s">
        <v>8</v>
      </c>
      <c r="AB39" s="29" t="s">
        <v>8</v>
      </c>
      <c r="AC39" s="29" t="s">
        <v>8</v>
      </c>
      <c r="AD39" s="29" t="s">
        <v>8</v>
      </c>
      <c r="AE39" s="29">
        <v>1</v>
      </c>
      <c r="AF39" s="29">
        <v>1</v>
      </c>
      <c r="AG39" s="29" t="s">
        <v>8</v>
      </c>
      <c r="AH39" s="29">
        <v>1</v>
      </c>
      <c r="AI39" s="29" t="s">
        <v>8</v>
      </c>
      <c r="AJ39" s="29">
        <v>0</v>
      </c>
      <c r="AK39" s="29" t="s">
        <v>8</v>
      </c>
      <c r="AL39" s="29" t="s">
        <v>8</v>
      </c>
      <c r="AM39" s="29" t="s">
        <v>8</v>
      </c>
      <c r="AN39" s="29" t="s">
        <v>8</v>
      </c>
      <c r="AO39" s="29">
        <v>0</v>
      </c>
      <c r="AP39" s="29" t="s">
        <v>8</v>
      </c>
      <c r="AQ39" s="29">
        <v>1</v>
      </c>
      <c r="AR39" s="29">
        <v>2</v>
      </c>
      <c r="AS39" s="29" t="s">
        <v>8</v>
      </c>
      <c r="AT39" s="29">
        <v>1</v>
      </c>
      <c r="AU39" s="29" t="s">
        <v>8</v>
      </c>
      <c r="AV39" s="29">
        <v>1</v>
      </c>
      <c r="AW39" s="29">
        <v>3</v>
      </c>
      <c r="AX39" s="29" t="s">
        <v>8</v>
      </c>
      <c r="AY39" s="29">
        <v>3</v>
      </c>
      <c r="AZ39" s="29" t="s">
        <v>8</v>
      </c>
      <c r="BA39" s="29">
        <v>1</v>
      </c>
      <c r="BB39" s="29" t="s">
        <v>8</v>
      </c>
      <c r="BC39" s="29">
        <v>1</v>
      </c>
      <c r="BD39" s="29">
        <v>3</v>
      </c>
      <c r="BE39" s="29" t="s">
        <v>8</v>
      </c>
      <c r="BF39" s="29">
        <v>3</v>
      </c>
      <c r="BG39" s="29" t="s">
        <v>8</v>
      </c>
      <c r="BH39" s="29">
        <v>1</v>
      </c>
      <c r="BI39" s="29">
        <v>2</v>
      </c>
      <c r="BJ39" s="29" t="s">
        <v>8</v>
      </c>
      <c r="BK39" s="29">
        <v>2</v>
      </c>
      <c r="BL39" s="29" t="s">
        <v>8</v>
      </c>
      <c r="BM39" s="29">
        <v>0</v>
      </c>
      <c r="BN39" s="29" t="s">
        <v>8</v>
      </c>
      <c r="BO39" s="29" t="s">
        <v>8</v>
      </c>
      <c r="BP39" s="29" t="s">
        <v>8</v>
      </c>
      <c r="BQ39" s="29" t="s">
        <v>8</v>
      </c>
      <c r="BR39" s="29" t="s">
        <v>8</v>
      </c>
      <c r="BS39" s="29" t="s">
        <v>8</v>
      </c>
      <c r="BT39" s="29" t="s">
        <v>8</v>
      </c>
      <c r="BU39" s="29" t="s">
        <v>14063</v>
      </c>
      <c r="BV39" s="29" t="b">
        <v>0</v>
      </c>
      <c r="BW39" s="29" t="b">
        <v>0</v>
      </c>
      <c r="BX39" s="29" t="b">
        <v>0</v>
      </c>
      <c r="BY39" s="29" t="b">
        <v>0</v>
      </c>
      <c r="BZ39" s="29" t="b">
        <v>0</v>
      </c>
      <c r="CA39" s="29" t="b">
        <v>0</v>
      </c>
      <c r="CB39" s="29" t="b">
        <v>0</v>
      </c>
      <c r="CC39" s="29" t="b">
        <v>0</v>
      </c>
      <c r="CD39" s="29" t="b">
        <v>0</v>
      </c>
      <c r="CE39" s="29" t="b">
        <v>0</v>
      </c>
      <c r="CF39" s="29" t="b">
        <v>0</v>
      </c>
      <c r="CG39" s="29" t="b">
        <v>0</v>
      </c>
      <c r="CH39" s="29" t="b">
        <v>0</v>
      </c>
      <c r="CI39" s="29" t="b">
        <v>0</v>
      </c>
      <c r="CJ39" s="29" t="b">
        <v>0</v>
      </c>
      <c r="CK39" s="29" t="b">
        <v>0</v>
      </c>
      <c r="CL39" s="29" t="b">
        <v>0</v>
      </c>
      <c r="CM39" s="29" t="b">
        <v>0</v>
      </c>
      <c r="CN39" s="29" t="b">
        <v>0</v>
      </c>
      <c r="CO39" s="29" t="b">
        <v>0</v>
      </c>
      <c r="CP39" s="29" t="b">
        <v>0</v>
      </c>
      <c r="CQ39" s="29" t="b">
        <v>0</v>
      </c>
      <c r="CR39" s="29" t="b">
        <v>0</v>
      </c>
      <c r="CS39" s="29" t="b">
        <v>0</v>
      </c>
      <c r="CT39" s="29" t="b">
        <v>0</v>
      </c>
      <c r="CU39" s="29" t="b">
        <v>0</v>
      </c>
      <c r="CV39" s="29" t="b">
        <v>0</v>
      </c>
      <c r="CW39" s="29" t="b">
        <v>0</v>
      </c>
      <c r="CX39" s="29" t="b">
        <v>0</v>
      </c>
      <c r="CY39" s="29" t="b">
        <v>0</v>
      </c>
      <c r="CZ39" s="29" t="b">
        <v>0</v>
      </c>
      <c r="DA39" s="29" t="b">
        <v>0</v>
      </c>
      <c r="DB39" s="29" t="b">
        <v>0</v>
      </c>
      <c r="DC39" s="29" t="b">
        <v>0</v>
      </c>
      <c r="DD39" s="29" t="b">
        <v>0</v>
      </c>
      <c r="DE39" s="29" t="b">
        <v>0</v>
      </c>
      <c r="DF39" s="29" t="b">
        <v>0</v>
      </c>
      <c r="DG39" s="29" t="b">
        <v>0</v>
      </c>
      <c r="DH39" s="29" t="b">
        <v>0</v>
      </c>
      <c r="DI39" s="29" t="b">
        <v>0</v>
      </c>
      <c r="DJ39" s="29" t="b">
        <v>0</v>
      </c>
      <c r="DK39" s="29" t="b">
        <v>0</v>
      </c>
      <c r="DL39" s="29" t="b">
        <v>0</v>
      </c>
      <c r="DM39" s="29" t="b">
        <v>1</v>
      </c>
      <c r="DN39" s="29" t="b">
        <v>0</v>
      </c>
      <c r="DO39" s="29" t="b">
        <v>0</v>
      </c>
      <c r="DP39" s="29" t="b">
        <v>0</v>
      </c>
      <c r="DQ39" s="29" t="b">
        <v>0</v>
      </c>
      <c r="DR39" s="29" t="b">
        <v>0</v>
      </c>
      <c r="DS39" s="29" t="b">
        <v>0</v>
      </c>
      <c r="DT39" s="29" t="b">
        <v>0</v>
      </c>
      <c r="DU39" s="29" t="b">
        <v>0</v>
      </c>
      <c r="DV39" s="29" t="s">
        <v>14137</v>
      </c>
      <c r="DW39" s="29" t="s">
        <v>14138</v>
      </c>
      <c r="DX39" s="29" t="s">
        <v>14139</v>
      </c>
    </row>
    <row r="40" spans="1:128" s="29" customFormat="1" x14ac:dyDescent="0.25">
      <c r="A40" s="29">
        <v>359925061190497</v>
      </c>
      <c r="B40" s="29">
        <v>147</v>
      </c>
      <c r="C40" s="29" t="s">
        <v>14140</v>
      </c>
      <c r="D40" s="29" t="s">
        <v>14141</v>
      </c>
      <c r="E40" s="50">
        <v>2377287043602440</v>
      </c>
      <c r="F40" s="50">
        <v>904316965883385</v>
      </c>
      <c r="G40" s="29" t="s">
        <v>18992</v>
      </c>
      <c r="H40" s="29" t="s">
        <v>18992</v>
      </c>
      <c r="I40" s="29">
        <v>22</v>
      </c>
      <c r="J40" s="29">
        <v>1</v>
      </c>
      <c r="K40" s="29">
        <v>1</v>
      </c>
      <c r="L40" s="29">
        <v>1</v>
      </c>
      <c r="M40" s="29">
        <v>2</v>
      </c>
      <c r="N40" s="29">
        <v>5</v>
      </c>
      <c r="O40" s="29">
        <v>1</v>
      </c>
      <c r="P40" s="29">
        <v>1</v>
      </c>
      <c r="Q40" s="29">
        <v>4</v>
      </c>
      <c r="R40" s="29" t="s">
        <v>8</v>
      </c>
      <c r="S40" s="29">
        <v>4</v>
      </c>
      <c r="T40" s="29" t="s">
        <v>8</v>
      </c>
      <c r="U40" s="29">
        <v>1</v>
      </c>
      <c r="V40" s="29">
        <v>4</v>
      </c>
      <c r="W40" s="29" t="s">
        <v>8</v>
      </c>
      <c r="X40" s="29">
        <v>4</v>
      </c>
      <c r="Y40" s="29" t="s">
        <v>8</v>
      </c>
      <c r="Z40" s="29">
        <v>1</v>
      </c>
      <c r="AA40" s="29">
        <v>1</v>
      </c>
      <c r="AB40" s="29" t="s">
        <v>8</v>
      </c>
      <c r="AC40" s="29">
        <v>1</v>
      </c>
      <c r="AD40" s="29" t="s">
        <v>8</v>
      </c>
      <c r="AE40" s="29">
        <v>1</v>
      </c>
      <c r="AF40" s="29">
        <v>1</v>
      </c>
      <c r="AG40" s="29" t="s">
        <v>8</v>
      </c>
      <c r="AH40" s="29">
        <v>1</v>
      </c>
      <c r="AI40" s="29" t="s">
        <v>8</v>
      </c>
      <c r="AJ40" s="29">
        <v>1</v>
      </c>
      <c r="AK40" s="29">
        <v>4</v>
      </c>
      <c r="AL40" s="29" t="s">
        <v>8</v>
      </c>
      <c r="AM40" s="29">
        <v>4</v>
      </c>
      <c r="AN40" s="29" t="s">
        <v>8</v>
      </c>
      <c r="AO40" s="29">
        <v>0</v>
      </c>
      <c r="AP40" s="29" t="s">
        <v>8</v>
      </c>
      <c r="AQ40" s="29">
        <v>1</v>
      </c>
      <c r="AR40" s="29">
        <v>2</v>
      </c>
      <c r="AS40" s="29" t="s">
        <v>8</v>
      </c>
      <c r="AT40" s="29">
        <v>2</v>
      </c>
      <c r="AU40" s="29" t="s">
        <v>8</v>
      </c>
      <c r="AV40" s="29">
        <v>1</v>
      </c>
      <c r="AW40" s="29">
        <v>3</v>
      </c>
      <c r="AX40" s="29" t="s">
        <v>8</v>
      </c>
      <c r="AY40" s="29">
        <v>3</v>
      </c>
      <c r="AZ40" s="29" t="s">
        <v>8</v>
      </c>
      <c r="BA40" s="29">
        <v>1</v>
      </c>
      <c r="BB40" s="29" t="s">
        <v>8</v>
      </c>
      <c r="BC40" s="29">
        <v>1</v>
      </c>
      <c r="BD40" s="29">
        <v>3</v>
      </c>
      <c r="BE40" s="29" t="s">
        <v>8</v>
      </c>
      <c r="BF40" s="29">
        <v>2</v>
      </c>
      <c r="BG40" s="29" t="s">
        <v>8</v>
      </c>
      <c r="BH40" s="29">
        <v>1</v>
      </c>
      <c r="BI40" s="29">
        <v>1</v>
      </c>
      <c r="BJ40" s="29" t="s">
        <v>8</v>
      </c>
      <c r="BK40" s="29">
        <v>1</v>
      </c>
      <c r="BL40" s="29" t="s">
        <v>8</v>
      </c>
      <c r="BM40" s="29">
        <v>0</v>
      </c>
      <c r="BN40" s="29" t="s">
        <v>8</v>
      </c>
      <c r="BO40" s="29" t="s">
        <v>8</v>
      </c>
      <c r="BP40" s="29" t="s">
        <v>8</v>
      </c>
      <c r="BQ40" s="29" t="s">
        <v>8</v>
      </c>
      <c r="BR40" s="29" t="s">
        <v>8</v>
      </c>
      <c r="BS40" s="29" t="s">
        <v>8</v>
      </c>
      <c r="BT40" s="29" t="s">
        <v>8</v>
      </c>
      <c r="BU40" s="29" t="s">
        <v>8</v>
      </c>
      <c r="BV40" s="29" t="b">
        <v>0</v>
      </c>
      <c r="BW40" s="29" t="b">
        <v>0</v>
      </c>
      <c r="BX40" s="29" t="b">
        <v>0</v>
      </c>
      <c r="BY40" s="29" t="b">
        <v>0</v>
      </c>
      <c r="BZ40" s="29" t="b">
        <v>0</v>
      </c>
      <c r="CA40" s="29" t="b">
        <v>0</v>
      </c>
      <c r="CB40" s="29" t="b">
        <v>0</v>
      </c>
      <c r="CC40" s="29" t="b">
        <v>0</v>
      </c>
      <c r="CD40" s="29" t="b">
        <v>0</v>
      </c>
      <c r="CE40" s="29" t="b">
        <v>0</v>
      </c>
      <c r="CF40" s="29" t="b">
        <v>0</v>
      </c>
      <c r="CG40" s="29" t="b">
        <v>0</v>
      </c>
      <c r="CH40" s="29" t="b">
        <v>1</v>
      </c>
      <c r="CI40" s="29" t="b">
        <v>0</v>
      </c>
      <c r="CJ40" s="29" t="b">
        <v>0</v>
      </c>
      <c r="CK40" s="29" t="b">
        <v>0</v>
      </c>
      <c r="CL40" s="29" t="b">
        <v>0</v>
      </c>
      <c r="CM40" s="29" t="b">
        <v>0</v>
      </c>
      <c r="CN40" s="29" t="b">
        <v>0</v>
      </c>
      <c r="CO40" s="29" t="b">
        <v>0</v>
      </c>
      <c r="CP40" s="29" t="b">
        <v>0</v>
      </c>
      <c r="CQ40" s="29" t="b">
        <v>0</v>
      </c>
      <c r="CR40" s="29" t="b">
        <v>0</v>
      </c>
      <c r="CS40" s="29" t="b">
        <v>0</v>
      </c>
      <c r="CT40" s="29" t="b">
        <v>0</v>
      </c>
      <c r="CU40" s="29" t="b">
        <v>0</v>
      </c>
      <c r="CV40" s="29" t="b">
        <v>0</v>
      </c>
      <c r="CW40" s="29" t="b">
        <v>0</v>
      </c>
      <c r="CX40" s="29" t="b">
        <v>0</v>
      </c>
      <c r="CY40" s="29" t="b">
        <v>0</v>
      </c>
      <c r="CZ40" s="29" t="b">
        <v>0</v>
      </c>
      <c r="DA40" s="29" t="b">
        <v>0</v>
      </c>
      <c r="DB40" s="29" t="b">
        <v>0</v>
      </c>
      <c r="DC40" s="29" t="b">
        <v>0</v>
      </c>
      <c r="DD40" s="29" t="b">
        <v>0</v>
      </c>
      <c r="DE40" s="29" t="b">
        <v>0</v>
      </c>
      <c r="DF40" s="29" t="b">
        <v>0</v>
      </c>
      <c r="DG40" s="29" t="b">
        <v>0</v>
      </c>
      <c r="DH40" s="29" t="b">
        <v>0</v>
      </c>
      <c r="DI40" s="29" t="b">
        <v>0</v>
      </c>
      <c r="DJ40" s="29" t="b">
        <v>0</v>
      </c>
      <c r="DK40" s="29" t="b">
        <v>0</v>
      </c>
      <c r="DL40" s="29" t="b">
        <v>0</v>
      </c>
      <c r="DM40" s="29" t="b">
        <v>0</v>
      </c>
      <c r="DN40" s="29" t="b">
        <v>0</v>
      </c>
      <c r="DO40" s="29" t="b">
        <v>0</v>
      </c>
      <c r="DP40" s="29" t="b">
        <v>0</v>
      </c>
      <c r="DQ40" s="29" t="b">
        <v>0</v>
      </c>
      <c r="DR40" s="29" t="b">
        <v>0</v>
      </c>
      <c r="DS40" s="29" t="b">
        <v>0</v>
      </c>
      <c r="DT40" s="29" t="b">
        <v>0</v>
      </c>
      <c r="DU40" s="29" t="b">
        <v>0</v>
      </c>
      <c r="DV40" s="29" t="s">
        <v>14142</v>
      </c>
      <c r="DW40" s="29" t="s">
        <v>14143</v>
      </c>
      <c r="DX40" s="29" t="s">
        <v>14139</v>
      </c>
    </row>
    <row r="41" spans="1:128" s="29" customFormat="1" x14ac:dyDescent="0.25">
      <c r="A41" s="29">
        <v>359925061257478</v>
      </c>
      <c r="B41" s="29">
        <v>479</v>
      </c>
      <c r="C41" s="29" t="s">
        <v>14144</v>
      </c>
      <c r="D41" s="29" t="s">
        <v>14145</v>
      </c>
      <c r="E41" s="50">
        <v>236982895</v>
      </c>
      <c r="F41" s="50">
        <v>90431198</v>
      </c>
      <c r="G41" s="29" t="s">
        <v>18992</v>
      </c>
      <c r="H41" s="50">
        <v>24868</v>
      </c>
      <c r="I41" s="29">
        <v>77</v>
      </c>
      <c r="J41" s="29">
        <v>1</v>
      </c>
      <c r="K41" s="29">
        <v>1</v>
      </c>
      <c r="L41" s="29">
        <v>1</v>
      </c>
      <c r="M41" s="29">
        <v>2</v>
      </c>
      <c r="N41" s="29">
        <v>5</v>
      </c>
      <c r="O41" s="29">
        <v>1</v>
      </c>
      <c r="P41" s="29">
        <v>1</v>
      </c>
      <c r="Q41" s="29">
        <v>3</v>
      </c>
      <c r="R41" s="29" t="s">
        <v>8</v>
      </c>
      <c r="S41" s="29">
        <v>4</v>
      </c>
      <c r="T41" s="29" t="s">
        <v>8</v>
      </c>
      <c r="U41" s="29">
        <v>1</v>
      </c>
      <c r="V41" s="29">
        <v>4</v>
      </c>
      <c r="W41" s="29" t="s">
        <v>8</v>
      </c>
      <c r="X41" s="29">
        <v>3</v>
      </c>
      <c r="Y41" s="29" t="s">
        <v>8</v>
      </c>
      <c r="Z41" s="29">
        <v>1</v>
      </c>
      <c r="AA41" s="29">
        <v>3</v>
      </c>
      <c r="AB41" s="29" t="s">
        <v>8</v>
      </c>
      <c r="AC41" s="29">
        <v>3</v>
      </c>
      <c r="AD41" s="29" t="s">
        <v>8</v>
      </c>
      <c r="AE41" s="29">
        <v>1</v>
      </c>
      <c r="AF41" s="29">
        <v>1</v>
      </c>
      <c r="AG41" s="29" t="s">
        <v>8</v>
      </c>
      <c r="AH41" s="29">
        <v>1</v>
      </c>
      <c r="AI41" s="29" t="s">
        <v>8</v>
      </c>
      <c r="AJ41" s="29">
        <v>0</v>
      </c>
      <c r="AK41" s="29" t="s">
        <v>8</v>
      </c>
      <c r="AL41" s="29" t="s">
        <v>8</v>
      </c>
      <c r="AM41" s="29" t="s">
        <v>8</v>
      </c>
      <c r="AN41" s="29" t="s">
        <v>8</v>
      </c>
      <c r="AO41" s="29">
        <v>0</v>
      </c>
      <c r="AP41" s="29" t="s">
        <v>8</v>
      </c>
      <c r="AQ41" s="29">
        <v>1</v>
      </c>
      <c r="AR41" s="29">
        <v>1</v>
      </c>
      <c r="AS41" s="29" t="s">
        <v>8</v>
      </c>
      <c r="AT41" s="29">
        <v>1</v>
      </c>
      <c r="AU41" s="29" t="s">
        <v>8</v>
      </c>
      <c r="AV41" s="29">
        <v>1</v>
      </c>
      <c r="AW41" s="29">
        <v>3</v>
      </c>
      <c r="AX41" s="29" t="s">
        <v>8</v>
      </c>
      <c r="AY41" s="29">
        <v>3</v>
      </c>
      <c r="AZ41" s="29" t="s">
        <v>8</v>
      </c>
      <c r="BA41" s="29">
        <v>1</v>
      </c>
      <c r="BB41" s="29" t="s">
        <v>8</v>
      </c>
      <c r="BC41" s="29">
        <v>1</v>
      </c>
      <c r="BD41" s="29">
        <v>3</v>
      </c>
      <c r="BE41" s="29" t="s">
        <v>8</v>
      </c>
      <c r="BF41" s="29">
        <v>3</v>
      </c>
      <c r="BG41" s="29" t="s">
        <v>8</v>
      </c>
      <c r="BH41" s="29">
        <v>1</v>
      </c>
      <c r="BI41" s="29">
        <v>1</v>
      </c>
      <c r="BJ41" s="29" t="s">
        <v>8</v>
      </c>
      <c r="BK41" s="29">
        <v>1</v>
      </c>
      <c r="BL41" s="29" t="s">
        <v>8</v>
      </c>
      <c r="BM41" s="29">
        <v>0</v>
      </c>
      <c r="BN41" s="29" t="s">
        <v>8</v>
      </c>
      <c r="BO41" s="29" t="s">
        <v>8</v>
      </c>
      <c r="BP41" s="29" t="s">
        <v>8</v>
      </c>
      <c r="BQ41" s="29" t="s">
        <v>8</v>
      </c>
      <c r="BR41" s="29" t="s">
        <v>8</v>
      </c>
      <c r="BS41" s="29" t="s">
        <v>8</v>
      </c>
      <c r="BT41" s="29" t="s">
        <v>8</v>
      </c>
      <c r="BU41" s="29" t="s">
        <v>538</v>
      </c>
      <c r="BV41" s="29" t="b">
        <v>0</v>
      </c>
      <c r="BW41" s="29" t="b">
        <v>0</v>
      </c>
      <c r="BX41" s="29" t="b">
        <v>0</v>
      </c>
      <c r="BY41" s="29" t="b">
        <v>0</v>
      </c>
      <c r="BZ41" s="29" t="b">
        <v>0</v>
      </c>
      <c r="CA41" s="29" t="b">
        <v>0</v>
      </c>
      <c r="CB41" s="29" t="b">
        <v>0</v>
      </c>
      <c r="CC41" s="29" t="b">
        <v>0</v>
      </c>
      <c r="CD41" s="29" t="b">
        <v>0</v>
      </c>
      <c r="CE41" s="29" t="b">
        <v>0</v>
      </c>
      <c r="CF41" s="29" t="b">
        <v>0</v>
      </c>
      <c r="CG41" s="29" t="b">
        <v>0</v>
      </c>
      <c r="CH41" s="29" t="b">
        <v>0</v>
      </c>
      <c r="CI41" s="29" t="b">
        <v>0</v>
      </c>
      <c r="CJ41" s="29" t="b">
        <v>0</v>
      </c>
      <c r="CK41" s="29" t="b">
        <v>0</v>
      </c>
      <c r="CL41" s="29" t="b">
        <v>0</v>
      </c>
      <c r="CM41" s="29" t="b">
        <v>1</v>
      </c>
      <c r="CN41" s="29" t="b">
        <v>0</v>
      </c>
      <c r="CO41" s="29" t="b">
        <v>0</v>
      </c>
      <c r="CP41" s="29" t="b">
        <v>0</v>
      </c>
      <c r="CQ41" s="29" t="b">
        <v>0</v>
      </c>
      <c r="CR41" s="29" t="b">
        <v>0</v>
      </c>
      <c r="CS41" s="29" t="b">
        <v>0</v>
      </c>
      <c r="CT41" s="29" t="b">
        <v>0</v>
      </c>
      <c r="CU41" s="29" t="b">
        <v>0</v>
      </c>
      <c r="CV41" s="29" t="b">
        <v>0</v>
      </c>
      <c r="CW41" s="29" t="b">
        <v>0</v>
      </c>
      <c r="CX41" s="29" t="b">
        <v>0</v>
      </c>
      <c r="CY41" s="29" t="b">
        <v>0</v>
      </c>
      <c r="CZ41" s="29" t="b">
        <v>0</v>
      </c>
      <c r="DA41" s="29" t="b">
        <v>0</v>
      </c>
      <c r="DB41" s="29" t="b">
        <v>0</v>
      </c>
      <c r="DC41" s="29" t="b">
        <v>0</v>
      </c>
      <c r="DD41" s="29" t="b">
        <v>0</v>
      </c>
      <c r="DE41" s="29" t="b">
        <v>0</v>
      </c>
      <c r="DF41" s="29" t="b">
        <v>0</v>
      </c>
      <c r="DG41" s="29" t="b">
        <v>0</v>
      </c>
      <c r="DH41" s="29" t="b">
        <v>0</v>
      </c>
      <c r="DI41" s="29" t="b">
        <v>0</v>
      </c>
      <c r="DJ41" s="29" t="b">
        <v>0</v>
      </c>
      <c r="DK41" s="29" t="b">
        <v>0</v>
      </c>
      <c r="DL41" s="29" t="b">
        <v>0</v>
      </c>
      <c r="DM41" s="29" t="b">
        <v>0</v>
      </c>
      <c r="DN41" s="29" t="b">
        <v>0</v>
      </c>
      <c r="DO41" s="29" t="b">
        <v>0</v>
      </c>
      <c r="DP41" s="29" t="b">
        <v>0</v>
      </c>
      <c r="DQ41" s="29" t="b">
        <v>0</v>
      </c>
      <c r="DR41" s="29" t="b">
        <v>0</v>
      </c>
      <c r="DS41" s="29" t="b">
        <v>0</v>
      </c>
      <c r="DT41" s="29" t="b">
        <v>0</v>
      </c>
      <c r="DU41" s="29" t="b">
        <v>0</v>
      </c>
      <c r="DV41" s="29" t="s">
        <v>14146</v>
      </c>
      <c r="DW41" s="29" t="s">
        <v>14147</v>
      </c>
      <c r="DX41" s="29" t="s">
        <v>14139</v>
      </c>
    </row>
    <row r="42" spans="1:128" s="29" customFormat="1" x14ac:dyDescent="0.25">
      <c r="A42" s="29">
        <v>359925061286071</v>
      </c>
      <c r="B42" s="29">
        <v>208</v>
      </c>
      <c r="C42" s="29" t="s">
        <v>14148</v>
      </c>
      <c r="D42" s="29" t="s">
        <v>14149</v>
      </c>
      <c r="E42" s="50">
        <v>237828028</v>
      </c>
      <c r="F42" s="50">
        <v>903411577</v>
      </c>
      <c r="G42" s="29" t="s">
        <v>18992</v>
      </c>
      <c r="H42" s="29" t="s">
        <v>20218</v>
      </c>
      <c r="I42" s="29">
        <v>33</v>
      </c>
      <c r="J42" s="29">
        <v>1</v>
      </c>
      <c r="K42" s="29">
        <v>1</v>
      </c>
      <c r="L42" s="29">
        <v>1</v>
      </c>
      <c r="M42" s="29">
        <v>2</v>
      </c>
      <c r="N42" s="29">
        <v>4</v>
      </c>
      <c r="O42" s="29">
        <v>0</v>
      </c>
      <c r="P42" s="29">
        <v>1</v>
      </c>
      <c r="Q42" s="29">
        <v>1</v>
      </c>
      <c r="R42" s="29" t="s">
        <v>8</v>
      </c>
      <c r="S42" s="29" t="s">
        <v>8</v>
      </c>
      <c r="T42" s="29" t="s">
        <v>8</v>
      </c>
      <c r="U42" s="29">
        <v>0</v>
      </c>
      <c r="V42" s="29" t="s">
        <v>8</v>
      </c>
      <c r="W42" s="29" t="s">
        <v>8</v>
      </c>
      <c r="X42" s="29" t="s">
        <v>8</v>
      </c>
      <c r="Y42" s="29" t="s">
        <v>8</v>
      </c>
      <c r="Z42" s="29">
        <v>1</v>
      </c>
      <c r="AA42" s="29">
        <v>1</v>
      </c>
      <c r="AB42" s="29" t="s">
        <v>8</v>
      </c>
      <c r="AC42" s="29" t="s">
        <v>8</v>
      </c>
      <c r="AD42" s="29" t="s">
        <v>8</v>
      </c>
      <c r="AE42" s="29">
        <v>0</v>
      </c>
      <c r="AF42" s="29" t="s">
        <v>8</v>
      </c>
      <c r="AG42" s="29" t="s">
        <v>8</v>
      </c>
      <c r="AH42" s="29" t="s">
        <v>8</v>
      </c>
      <c r="AI42" s="29" t="s">
        <v>8</v>
      </c>
      <c r="AJ42" s="29">
        <v>1</v>
      </c>
      <c r="AK42" s="29">
        <v>1</v>
      </c>
      <c r="AL42" s="29" t="s">
        <v>8</v>
      </c>
      <c r="AM42" s="29" t="s">
        <v>8</v>
      </c>
      <c r="AN42" s="29" t="s">
        <v>8</v>
      </c>
      <c r="AO42" s="29">
        <v>0</v>
      </c>
      <c r="AP42" s="29" t="s">
        <v>8</v>
      </c>
      <c r="AQ42" s="29">
        <v>1</v>
      </c>
      <c r="AR42" s="29">
        <v>2</v>
      </c>
      <c r="AS42" s="29" t="s">
        <v>8</v>
      </c>
      <c r="AT42" s="29" t="s">
        <v>8</v>
      </c>
      <c r="AU42" s="29" t="s">
        <v>8</v>
      </c>
      <c r="AV42" s="29">
        <v>1</v>
      </c>
      <c r="AW42" s="29">
        <v>1</v>
      </c>
      <c r="AX42" s="29" t="s">
        <v>8</v>
      </c>
      <c r="AY42" s="29" t="s">
        <v>8</v>
      </c>
      <c r="AZ42" s="29" t="s">
        <v>8</v>
      </c>
      <c r="BA42" s="29">
        <v>1</v>
      </c>
      <c r="BB42" s="29" t="s">
        <v>8</v>
      </c>
      <c r="BC42" s="29">
        <v>1</v>
      </c>
      <c r="BD42" s="29">
        <v>1</v>
      </c>
      <c r="BE42" s="29" t="s">
        <v>8</v>
      </c>
      <c r="BF42" s="29" t="s">
        <v>8</v>
      </c>
      <c r="BG42" s="29" t="s">
        <v>8</v>
      </c>
      <c r="BH42" s="29">
        <v>1</v>
      </c>
      <c r="BI42" s="29">
        <v>1</v>
      </c>
      <c r="BJ42" s="29" t="s">
        <v>8</v>
      </c>
      <c r="BK42" s="29" t="s">
        <v>8</v>
      </c>
      <c r="BL42" s="29" t="s">
        <v>8</v>
      </c>
      <c r="BM42" s="29">
        <v>0</v>
      </c>
      <c r="BN42" s="29" t="s">
        <v>8</v>
      </c>
      <c r="BO42" s="29" t="s">
        <v>8</v>
      </c>
      <c r="BP42" s="29" t="s">
        <v>8</v>
      </c>
      <c r="BQ42" s="29" t="s">
        <v>8</v>
      </c>
      <c r="BR42" s="29" t="s">
        <v>8</v>
      </c>
      <c r="BS42" s="29" t="s">
        <v>8</v>
      </c>
      <c r="BT42" s="29" t="s">
        <v>8</v>
      </c>
      <c r="BU42" s="29" t="s">
        <v>722</v>
      </c>
      <c r="BV42" s="29" t="b">
        <v>0</v>
      </c>
      <c r="BW42" s="29" t="b">
        <v>0</v>
      </c>
      <c r="BX42" s="29" t="b">
        <v>0</v>
      </c>
      <c r="BY42" s="29" t="b">
        <v>0</v>
      </c>
      <c r="BZ42" s="29" t="b">
        <v>0</v>
      </c>
      <c r="CA42" s="29" t="b">
        <v>0</v>
      </c>
      <c r="CB42" s="29" t="b">
        <v>0</v>
      </c>
      <c r="CC42" s="29" t="b">
        <v>0</v>
      </c>
      <c r="CD42" s="29" t="b">
        <v>0</v>
      </c>
      <c r="CE42" s="29" t="b">
        <v>0</v>
      </c>
      <c r="CF42" s="29" t="b">
        <v>0</v>
      </c>
      <c r="CG42" s="29" t="b">
        <v>0</v>
      </c>
      <c r="CH42" s="29" t="b">
        <v>0</v>
      </c>
      <c r="CI42" s="29" t="b">
        <v>0</v>
      </c>
      <c r="CJ42" s="29" t="b">
        <v>0</v>
      </c>
      <c r="CK42" s="29" t="b">
        <v>0</v>
      </c>
      <c r="CL42" s="29" t="b">
        <v>0</v>
      </c>
      <c r="CM42" s="29" t="b">
        <v>0</v>
      </c>
      <c r="CN42" s="29" t="b">
        <v>0</v>
      </c>
      <c r="CO42" s="29" t="b">
        <v>0</v>
      </c>
      <c r="CP42" s="29" t="b">
        <v>0</v>
      </c>
      <c r="CQ42" s="29" t="b">
        <v>0</v>
      </c>
      <c r="CR42" s="29" t="b">
        <v>0</v>
      </c>
      <c r="CS42" s="29" t="b">
        <v>0</v>
      </c>
      <c r="CT42" s="29" t="b">
        <v>0</v>
      </c>
      <c r="CU42" s="29" t="b">
        <v>0</v>
      </c>
      <c r="CV42" s="29" t="b">
        <v>0</v>
      </c>
      <c r="CW42" s="29" t="b">
        <v>0</v>
      </c>
      <c r="CX42" s="29" t="b">
        <v>0</v>
      </c>
      <c r="CY42" s="29" t="b">
        <v>0</v>
      </c>
      <c r="CZ42" s="29" t="b">
        <v>0</v>
      </c>
      <c r="DA42" s="29" t="b">
        <v>0</v>
      </c>
      <c r="DB42" s="29" t="b">
        <v>0</v>
      </c>
      <c r="DC42" s="29" t="b">
        <v>0</v>
      </c>
      <c r="DD42" s="29" t="b">
        <v>0</v>
      </c>
      <c r="DE42" s="29" t="b">
        <v>0</v>
      </c>
      <c r="DF42" s="29" t="b">
        <v>0</v>
      </c>
      <c r="DG42" s="29" t="b">
        <v>0</v>
      </c>
      <c r="DH42" s="29" t="b">
        <v>0</v>
      </c>
      <c r="DI42" s="29" t="b">
        <v>1</v>
      </c>
      <c r="DJ42" s="29" t="b">
        <v>0</v>
      </c>
      <c r="DK42" s="29" t="b">
        <v>0</v>
      </c>
      <c r="DL42" s="29" t="b">
        <v>0</v>
      </c>
      <c r="DM42" s="29" t="b">
        <v>0</v>
      </c>
      <c r="DN42" s="29" t="b">
        <v>0</v>
      </c>
      <c r="DO42" s="29" t="b">
        <v>0</v>
      </c>
      <c r="DP42" s="29" t="b">
        <v>0</v>
      </c>
      <c r="DQ42" s="29" t="b">
        <v>0</v>
      </c>
      <c r="DR42" s="29" t="b">
        <v>0</v>
      </c>
      <c r="DS42" s="29" t="b">
        <v>0</v>
      </c>
      <c r="DT42" s="29" t="b">
        <v>0</v>
      </c>
      <c r="DU42" s="29" t="b">
        <v>0</v>
      </c>
      <c r="DV42" s="29" t="s">
        <v>14150</v>
      </c>
      <c r="DW42" s="29" t="s">
        <v>14151</v>
      </c>
      <c r="DX42" s="29" t="s">
        <v>14139</v>
      </c>
    </row>
    <row r="43" spans="1:128" s="29" customFormat="1" x14ac:dyDescent="0.25">
      <c r="A43" s="29">
        <v>359925061281999</v>
      </c>
      <c r="B43" s="29">
        <v>293</v>
      </c>
      <c r="C43" s="29" t="s">
        <v>14152</v>
      </c>
      <c r="D43" s="29" t="s">
        <v>14153</v>
      </c>
      <c r="E43" s="50">
        <v>2378171213371010</v>
      </c>
      <c r="F43" s="50">
        <v>9033993347522910</v>
      </c>
      <c r="G43" s="29" t="s">
        <v>20231</v>
      </c>
      <c r="H43" s="29" t="s">
        <v>18992</v>
      </c>
      <c r="I43" s="29">
        <v>33</v>
      </c>
      <c r="J43" s="29">
        <v>0</v>
      </c>
      <c r="K43" s="29">
        <v>1</v>
      </c>
      <c r="L43" s="29">
        <v>1</v>
      </c>
      <c r="M43" s="29">
        <v>2</v>
      </c>
      <c r="N43" s="29">
        <v>2</v>
      </c>
      <c r="O43" s="29">
        <v>1</v>
      </c>
      <c r="P43" s="29">
        <v>1</v>
      </c>
      <c r="Q43" s="29">
        <v>1</v>
      </c>
      <c r="R43" s="29" t="s">
        <v>8</v>
      </c>
      <c r="S43" s="29">
        <v>1</v>
      </c>
      <c r="T43" s="29" t="s">
        <v>8</v>
      </c>
      <c r="U43" s="29">
        <v>1</v>
      </c>
      <c r="V43" s="29">
        <v>1</v>
      </c>
      <c r="W43" s="29" t="s">
        <v>8</v>
      </c>
      <c r="X43" s="29">
        <v>1</v>
      </c>
      <c r="Y43" s="29" t="s">
        <v>8</v>
      </c>
      <c r="Z43" s="29">
        <v>1</v>
      </c>
      <c r="AA43" s="29">
        <v>2</v>
      </c>
      <c r="AB43" s="29" t="s">
        <v>8</v>
      </c>
      <c r="AC43" s="29">
        <v>2</v>
      </c>
      <c r="AD43" s="29" t="s">
        <v>8</v>
      </c>
      <c r="AE43" s="29">
        <v>0</v>
      </c>
      <c r="AF43" s="29" t="s">
        <v>8</v>
      </c>
      <c r="AG43" s="29" t="s">
        <v>8</v>
      </c>
      <c r="AH43" s="29" t="s">
        <v>8</v>
      </c>
      <c r="AI43" s="29" t="s">
        <v>8</v>
      </c>
      <c r="AJ43" s="29">
        <v>1</v>
      </c>
      <c r="AK43" s="29">
        <v>1</v>
      </c>
      <c r="AL43" s="29" t="s">
        <v>8</v>
      </c>
      <c r="AM43" s="29">
        <v>1</v>
      </c>
      <c r="AN43" s="29" t="s">
        <v>8</v>
      </c>
      <c r="AO43" s="29">
        <v>0</v>
      </c>
      <c r="AP43" s="29" t="s">
        <v>8</v>
      </c>
      <c r="AQ43" s="29">
        <v>1</v>
      </c>
      <c r="AR43" s="29">
        <v>2</v>
      </c>
      <c r="AS43" s="29" t="s">
        <v>8</v>
      </c>
      <c r="AT43" s="29">
        <v>2</v>
      </c>
      <c r="AU43" s="29" t="s">
        <v>8</v>
      </c>
      <c r="AV43" s="29">
        <v>1</v>
      </c>
      <c r="AW43" s="29">
        <v>2</v>
      </c>
      <c r="AX43" s="29" t="s">
        <v>8</v>
      </c>
      <c r="AY43" s="29">
        <v>1</v>
      </c>
      <c r="AZ43" s="29" t="s">
        <v>8</v>
      </c>
      <c r="BA43" s="29">
        <v>1</v>
      </c>
      <c r="BB43" s="29" t="s">
        <v>8</v>
      </c>
      <c r="BC43" s="29">
        <v>1</v>
      </c>
      <c r="BD43" s="29">
        <v>4</v>
      </c>
      <c r="BE43" s="29" t="s">
        <v>8</v>
      </c>
      <c r="BF43" s="29">
        <v>3</v>
      </c>
      <c r="BG43" s="29" t="s">
        <v>8</v>
      </c>
      <c r="BH43" s="29">
        <v>1</v>
      </c>
      <c r="BI43" s="29">
        <v>2</v>
      </c>
      <c r="BJ43" s="29" t="s">
        <v>8</v>
      </c>
      <c r="BK43" s="29">
        <v>2</v>
      </c>
      <c r="BL43" s="29" t="s">
        <v>8</v>
      </c>
      <c r="BM43" s="29">
        <v>0</v>
      </c>
      <c r="BN43" s="29" t="s">
        <v>8</v>
      </c>
      <c r="BO43" s="29" t="s">
        <v>8</v>
      </c>
      <c r="BP43" s="29" t="s">
        <v>8</v>
      </c>
      <c r="BQ43" s="29" t="s">
        <v>8</v>
      </c>
      <c r="BR43" s="29" t="s">
        <v>8</v>
      </c>
      <c r="BS43" s="29" t="s">
        <v>8</v>
      </c>
      <c r="BT43" s="29" t="s">
        <v>8</v>
      </c>
      <c r="BU43" s="29" t="s">
        <v>722</v>
      </c>
      <c r="BV43" s="29" t="b">
        <v>0</v>
      </c>
      <c r="BW43" s="29" t="b">
        <v>0</v>
      </c>
      <c r="BX43" s="29" t="b">
        <v>0</v>
      </c>
      <c r="BY43" s="29" t="b">
        <v>0</v>
      </c>
      <c r="BZ43" s="29" t="b">
        <v>0</v>
      </c>
      <c r="CA43" s="29" t="b">
        <v>0</v>
      </c>
      <c r="CB43" s="29" t="b">
        <v>0</v>
      </c>
      <c r="CC43" s="29" t="b">
        <v>0</v>
      </c>
      <c r="CD43" s="29" t="b">
        <v>0</v>
      </c>
      <c r="CE43" s="29" t="b">
        <v>0</v>
      </c>
      <c r="CF43" s="29" t="b">
        <v>0</v>
      </c>
      <c r="CG43" s="29" t="b">
        <v>0</v>
      </c>
      <c r="CH43" s="29" t="b">
        <v>0</v>
      </c>
      <c r="CI43" s="29" t="b">
        <v>0</v>
      </c>
      <c r="CJ43" s="29" t="b">
        <v>0</v>
      </c>
      <c r="CK43" s="29" t="b">
        <v>0</v>
      </c>
      <c r="CL43" s="29" t="b">
        <v>0</v>
      </c>
      <c r="CM43" s="29" t="b">
        <v>0</v>
      </c>
      <c r="CN43" s="29" t="b">
        <v>0</v>
      </c>
      <c r="CO43" s="29" t="b">
        <v>0</v>
      </c>
      <c r="CP43" s="29" t="b">
        <v>0</v>
      </c>
      <c r="CQ43" s="29" t="b">
        <v>0</v>
      </c>
      <c r="CR43" s="29" t="b">
        <v>0</v>
      </c>
      <c r="CS43" s="29" t="b">
        <v>0</v>
      </c>
      <c r="CT43" s="29" t="b">
        <v>0</v>
      </c>
      <c r="CU43" s="29" t="b">
        <v>0</v>
      </c>
      <c r="CV43" s="29" t="b">
        <v>0</v>
      </c>
      <c r="CW43" s="29" t="b">
        <v>0</v>
      </c>
      <c r="CX43" s="29" t="b">
        <v>0</v>
      </c>
      <c r="CY43" s="29" t="b">
        <v>0</v>
      </c>
      <c r="CZ43" s="29" t="b">
        <v>0</v>
      </c>
      <c r="DA43" s="29" t="b">
        <v>0</v>
      </c>
      <c r="DB43" s="29" t="b">
        <v>0</v>
      </c>
      <c r="DC43" s="29" t="b">
        <v>0</v>
      </c>
      <c r="DD43" s="29" t="b">
        <v>0</v>
      </c>
      <c r="DE43" s="29" t="b">
        <v>1</v>
      </c>
      <c r="DF43" s="29" t="b">
        <v>0</v>
      </c>
      <c r="DG43" s="29" t="b">
        <v>0</v>
      </c>
      <c r="DH43" s="29" t="b">
        <v>0</v>
      </c>
      <c r="DI43" s="29" t="b">
        <v>0</v>
      </c>
      <c r="DJ43" s="29" t="b">
        <v>0</v>
      </c>
      <c r="DK43" s="29" t="b">
        <v>0</v>
      </c>
      <c r="DL43" s="29" t="b">
        <v>0</v>
      </c>
      <c r="DM43" s="29" t="b">
        <v>0</v>
      </c>
      <c r="DN43" s="29" t="b">
        <v>0</v>
      </c>
      <c r="DO43" s="29" t="b">
        <v>0</v>
      </c>
      <c r="DP43" s="29" t="b">
        <v>0</v>
      </c>
      <c r="DQ43" s="29" t="b">
        <v>0</v>
      </c>
      <c r="DR43" s="29" t="b">
        <v>0</v>
      </c>
      <c r="DS43" s="29" t="b">
        <v>0</v>
      </c>
      <c r="DT43" s="29" t="b">
        <v>0</v>
      </c>
      <c r="DU43" s="29" t="b">
        <v>0</v>
      </c>
      <c r="DV43" s="29" t="s">
        <v>14154</v>
      </c>
      <c r="DW43" s="29" t="s">
        <v>14155</v>
      </c>
      <c r="DX43" s="29" t="s">
        <v>14139</v>
      </c>
    </row>
    <row r="44" spans="1:128" s="29" customFormat="1" x14ac:dyDescent="0.25">
      <c r="A44" s="29">
        <v>359925061200999</v>
      </c>
      <c r="B44" s="29">
        <v>120</v>
      </c>
      <c r="C44" s="29" t="s">
        <v>14156</v>
      </c>
      <c r="D44" s="29" t="s">
        <v>14157</v>
      </c>
      <c r="E44" s="50">
        <v>2377078111899040</v>
      </c>
      <c r="F44" s="50">
        <v>9043374930439080</v>
      </c>
      <c r="G44" s="29" t="s">
        <v>20232</v>
      </c>
      <c r="H44" s="29" t="s">
        <v>18992</v>
      </c>
      <c r="I44" s="29">
        <v>22</v>
      </c>
      <c r="J44" s="29">
        <v>1</v>
      </c>
      <c r="K44" s="29">
        <v>1</v>
      </c>
      <c r="L44" s="29">
        <v>1</v>
      </c>
      <c r="M44" s="29">
        <v>2</v>
      </c>
      <c r="N44" s="29">
        <v>4</v>
      </c>
      <c r="O44" s="29">
        <v>1</v>
      </c>
      <c r="P44" s="29">
        <v>1</v>
      </c>
      <c r="Q44" s="29">
        <v>2</v>
      </c>
      <c r="R44" s="29" t="s">
        <v>8</v>
      </c>
      <c r="S44" s="29">
        <v>2</v>
      </c>
      <c r="T44" s="29" t="s">
        <v>8</v>
      </c>
      <c r="U44" s="29">
        <v>1</v>
      </c>
      <c r="V44" s="29">
        <v>2</v>
      </c>
      <c r="W44" s="29" t="s">
        <v>8</v>
      </c>
      <c r="X44" s="29">
        <v>2</v>
      </c>
      <c r="Y44" s="29" t="s">
        <v>8</v>
      </c>
      <c r="Z44" s="29">
        <v>1</v>
      </c>
      <c r="AA44" s="29">
        <v>1</v>
      </c>
      <c r="AB44" s="29" t="s">
        <v>8</v>
      </c>
      <c r="AC44" s="29">
        <v>1</v>
      </c>
      <c r="AD44" s="29" t="s">
        <v>8</v>
      </c>
      <c r="AE44" s="29">
        <v>1</v>
      </c>
      <c r="AF44" s="29">
        <v>1</v>
      </c>
      <c r="AG44" s="29" t="s">
        <v>8</v>
      </c>
      <c r="AH44" s="29">
        <v>1</v>
      </c>
      <c r="AI44" s="29" t="s">
        <v>8</v>
      </c>
      <c r="AJ44" s="29">
        <v>1</v>
      </c>
      <c r="AK44" s="29">
        <v>4</v>
      </c>
      <c r="AL44" s="29" t="s">
        <v>8</v>
      </c>
      <c r="AM44" s="29">
        <v>4</v>
      </c>
      <c r="AN44" s="29" t="s">
        <v>8</v>
      </c>
      <c r="AO44" s="29">
        <v>1</v>
      </c>
      <c r="AP44" s="29" t="s">
        <v>8</v>
      </c>
      <c r="AQ44" s="29">
        <v>1</v>
      </c>
      <c r="AR44" s="29">
        <v>2</v>
      </c>
      <c r="AS44" s="29" t="s">
        <v>8</v>
      </c>
      <c r="AT44" s="29">
        <v>2</v>
      </c>
      <c r="AU44" s="29" t="s">
        <v>8</v>
      </c>
      <c r="AV44" s="29">
        <v>1</v>
      </c>
      <c r="AW44" s="29">
        <v>4</v>
      </c>
      <c r="AX44" s="29" t="s">
        <v>8</v>
      </c>
      <c r="AY44" s="29">
        <v>3</v>
      </c>
      <c r="AZ44" s="29" t="s">
        <v>8</v>
      </c>
      <c r="BA44" s="29">
        <v>1</v>
      </c>
      <c r="BB44" s="29" t="s">
        <v>8</v>
      </c>
      <c r="BC44" s="29">
        <v>1</v>
      </c>
      <c r="BD44" s="29">
        <v>3</v>
      </c>
      <c r="BE44" s="29" t="s">
        <v>8</v>
      </c>
      <c r="BF44" s="29">
        <v>3</v>
      </c>
      <c r="BG44" s="29" t="s">
        <v>8</v>
      </c>
      <c r="BH44" s="29">
        <v>1</v>
      </c>
      <c r="BI44" s="29">
        <v>2</v>
      </c>
      <c r="BJ44" s="29" t="s">
        <v>8</v>
      </c>
      <c r="BK44" s="29">
        <v>2</v>
      </c>
      <c r="BL44" s="29" t="s">
        <v>8</v>
      </c>
      <c r="BM44" s="29">
        <v>0</v>
      </c>
      <c r="BN44" s="29" t="s">
        <v>8</v>
      </c>
      <c r="BO44" s="29" t="s">
        <v>8</v>
      </c>
      <c r="BP44" s="29" t="s">
        <v>8</v>
      </c>
      <c r="BQ44" s="29" t="s">
        <v>8</v>
      </c>
      <c r="BR44" s="29" t="s">
        <v>8</v>
      </c>
      <c r="BS44" s="29" t="s">
        <v>8</v>
      </c>
      <c r="BT44" s="29" t="s">
        <v>8</v>
      </c>
      <c r="BU44" s="29" t="s">
        <v>722</v>
      </c>
      <c r="BV44" s="29" t="b">
        <v>0</v>
      </c>
      <c r="BW44" s="29" t="b">
        <v>0</v>
      </c>
      <c r="BX44" s="29" t="b">
        <v>0</v>
      </c>
      <c r="BY44" s="29" t="b">
        <v>0</v>
      </c>
      <c r="BZ44" s="29" t="b">
        <v>0</v>
      </c>
      <c r="CA44" s="29" t="b">
        <v>0</v>
      </c>
      <c r="CB44" s="29" t="b">
        <v>0</v>
      </c>
      <c r="CC44" s="29" t="b">
        <v>0</v>
      </c>
      <c r="CD44" s="29" t="b">
        <v>0</v>
      </c>
      <c r="CE44" s="29" t="b">
        <v>0</v>
      </c>
      <c r="CF44" s="29" t="b">
        <v>0</v>
      </c>
      <c r="CG44" s="29" t="b">
        <v>0</v>
      </c>
      <c r="CH44" s="29" t="b">
        <v>0</v>
      </c>
      <c r="CI44" s="29" t="b">
        <v>0</v>
      </c>
      <c r="CJ44" s="29" t="b">
        <v>1</v>
      </c>
      <c r="CK44" s="29" t="b">
        <v>0</v>
      </c>
      <c r="CL44" s="29" t="b">
        <v>0</v>
      </c>
      <c r="CM44" s="29" t="b">
        <v>0</v>
      </c>
      <c r="CN44" s="29" t="b">
        <v>0</v>
      </c>
      <c r="CO44" s="29" t="b">
        <v>0</v>
      </c>
      <c r="CP44" s="29" t="b">
        <v>0</v>
      </c>
      <c r="CQ44" s="29" t="b">
        <v>0</v>
      </c>
      <c r="CR44" s="29" t="b">
        <v>0</v>
      </c>
      <c r="CS44" s="29" t="b">
        <v>0</v>
      </c>
      <c r="CT44" s="29" t="b">
        <v>0</v>
      </c>
      <c r="CU44" s="29" t="b">
        <v>0</v>
      </c>
      <c r="CV44" s="29" t="b">
        <v>0</v>
      </c>
      <c r="CW44" s="29" t="b">
        <v>0</v>
      </c>
      <c r="CX44" s="29" t="b">
        <v>0</v>
      </c>
      <c r="CY44" s="29" t="b">
        <v>0</v>
      </c>
      <c r="CZ44" s="29" t="b">
        <v>0</v>
      </c>
      <c r="DA44" s="29" t="b">
        <v>0</v>
      </c>
      <c r="DB44" s="29" t="b">
        <v>0</v>
      </c>
      <c r="DC44" s="29" t="b">
        <v>0</v>
      </c>
      <c r="DD44" s="29" t="b">
        <v>0</v>
      </c>
      <c r="DE44" s="29" t="b">
        <v>0</v>
      </c>
      <c r="DF44" s="29" t="b">
        <v>0</v>
      </c>
      <c r="DG44" s="29" t="b">
        <v>0</v>
      </c>
      <c r="DH44" s="29" t="b">
        <v>0</v>
      </c>
      <c r="DI44" s="29" t="b">
        <v>0</v>
      </c>
      <c r="DJ44" s="29" t="b">
        <v>0</v>
      </c>
      <c r="DK44" s="29" t="b">
        <v>0</v>
      </c>
      <c r="DL44" s="29" t="b">
        <v>0</v>
      </c>
      <c r="DM44" s="29" t="b">
        <v>0</v>
      </c>
      <c r="DN44" s="29" t="b">
        <v>0</v>
      </c>
      <c r="DO44" s="29" t="b">
        <v>0</v>
      </c>
      <c r="DP44" s="29" t="b">
        <v>0</v>
      </c>
      <c r="DQ44" s="29" t="b">
        <v>0</v>
      </c>
      <c r="DR44" s="29" t="b">
        <v>0</v>
      </c>
      <c r="DS44" s="29" t="b">
        <v>0</v>
      </c>
      <c r="DT44" s="29" t="b">
        <v>0</v>
      </c>
      <c r="DU44" s="29" t="b">
        <v>0</v>
      </c>
      <c r="DV44" s="29" t="s">
        <v>14158</v>
      </c>
      <c r="DW44" s="29" t="s">
        <v>14159</v>
      </c>
      <c r="DX44" s="29" t="s">
        <v>14160</v>
      </c>
    </row>
    <row r="45" spans="1:128" s="29" customFormat="1" x14ac:dyDescent="0.25">
      <c r="A45" s="29">
        <v>359925060819104</v>
      </c>
      <c r="B45" s="29">
        <v>178</v>
      </c>
      <c r="C45" s="29" t="s">
        <v>14161</v>
      </c>
      <c r="D45" s="29" t="s">
        <v>14162</v>
      </c>
      <c r="E45" s="50">
        <v>2377293850041630</v>
      </c>
      <c r="F45" s="50">
        <v>9043022673565040</v>
      </c>
      <c r="G45" s="29" t="s">
        <v>18972</v>
      </c>
      <c r="H45" s="29" t="s">
        <v>18992</v>
      </c>
      <c r="I45" s="29">
        <v>22</v>
      </c>
      <c r="J45" s="29">
        <v>1</v>
      </c>
      <c r="K45" s="29">
        <v>1</v>
      </c>
      <c r="L45" s="29">
        <v>1</v>
      </c>
      <c r="M45" s="29">
        <v>2</v>
      </c>
      <c r="N45" s="29">
        <v>4</v>
      </c>
      <c r="O45" s="29">
        <v>1</v>
      </c>
      <c r="P45" s="29">
        <v>1</v>
      </c>
      <c r="Q45" s="29">
        <v>4</v>
      </c>
      <c r="R45" s="29" t="s">
        <v>8</v>
      </c>
      <c r="S45" s="29">
        <v>4</v>
      </c>
      <c r="T45" s="29" t="s">
        <v>8</v>
      </c>
      <c r="U45" s="29">
        <v>1</v>
      </c>
      <c r="V45" s="29">
        <v>3</v>
      </c>
      <c r="W45" s="29" t="s">
        <v>8</v>
      </c>
      <c r="X45" s="29">
        <v>3</v>
      </c>
      <c r="Y45" s="29" t="s">
        <v>8</v>
      </c>
      <c r="Z45" s="29">
        <v>1</v>
      </c>
      <c r="AA45" s="29">
        <v>1</v>
      </c>
      <c r="AB45" s="29" t="s">
        <v>8</v>
      </c>
      <c r="AC45" s="29">
        <v>1</v>
      </c>
      <c r="AD45" s="29" t="s">
        <v>8</v>
      </c>
      <c r="AE45" s="29">
        <v>1</v>
      </c>
      <c r="AF45" s="29">
        <v>1</v>
      </c>
      <c r="AG45" s="29" t="s">
        <v>8</v>
      </c>
      <c r="AH45" s="29">
        <v>1</v>
      </c>
      <c r="AI45" s="29" t="s">
        <v>8</v>
      </c>
      <c r="AJ45" s="29">
        <v>0</v>
      </c>
      <c r="AK45" s="29" t="s">
        <v>8</v>
      </c>
      <c r="AL45" s="29" t="s">
        <v>8</v>
      </c>
      <c r="AM45" s="29" t="s">
        <v>8</v>
      </c>
      <c r="AN45" s="29" t="s">
        <v>8</v>
      </c>
      <c r="AO45" s="29">
        <v>1</v>
      </c>
      <c r="AP45" s="29" t="s">
        <v>8</v>
      </c>
      <c r="AQ45" s="29">
        <v>1</v>
      </c>
      <c r="AR45" s="29">
        <v>2</v>
      </c>
      <c r="AS45" s="29" t="s">
        <v>8</v>
      </c>
      <c r="AT45" s="29">
        <v>2</v>
      </c>
      <c r="AU45" s="29" t="s">
        <v>8</v>
      </c>
      <c r="AV45" s="29">
        <v>1</v>
      </c>
      <c r="AW45" s="29">
        <v>4</v>
      </c>
      <c r="AX45" s="29" t="s">
        <v>8</v>
      </c>
      <c r="AY45" s="29">
        <v>3</v>
      </c>
      <c r="AZ45" s="29" t="s">
        <v>8</v>
      </c>
      <c r="BA45" s="29">
        <v>0</v>
      </c>
      <c r="BB45" s="29" t="s">
        <v>8</v>
      </c>
      <c r="BC45" s="29">
        <v>1</v>
      </c>
      <c r="BD45" s="29">
        <v>4</v>
      </c>
      <c r="BE45" s="29" t="s">
        <v>8</v>
      </c>
      <c r="BF45" s="29">
        <v>3</v>
      </c>
      <c r="BG45" s="29" t="s">
        <v>8</v>
      </c>
      <c r="BH45" s="29">
        <v>1</v>
      </c>
      <c r="BI45" s="29">
        <v>1</v>
      </c>
      <c r="BJ45" s="29" t="s">
        <v>8</v>
      </c>
      <c r="BK45" s="29">
        <v>1</v>
      </c>
      <c r="BL45" s="29" t="s">
        <v>8</v>
      </c>
      <c r="BM45" s="29">
        <v>0</v>
      </c>
      <c r="BN45" s="29" t="s">
        <v>8</v>
      </c>
      <c r="BO45" s="29" t="s">
        <v>8</v>
      </c>
      <c r="BP45" s="29" t="s">
        <v>8</v>
      </c>
      <c r="BQ45" s="29" t="s">
        <v>8</v>
      </c>
      <c r="BR45" s="29" t="s">
        <v>8</v>
      </c>
      <c r="BS45" s="29" t="s">
        <v>8</v>
      </c>
      <c r="BT45" s="29" t="s">
        <v>8</v>
      </c>
      <c r="BU45" s="29" t="s">
        <v>8</v>
      </c>
      <c r="BV45" s="29" t="b">
        <v>0</v>
      </c>
      <c r="BW45" s="29" t="b">
        <v>0</v>
      </c>
      <c r="BX45" s="29" t="b">
        <v>0</v>
      </c>
      <c r="BY45" s="29" t="b">
        <v>0</v>
      </c>
      <c r="BZ45" s="29" t="b">
        <v>0</v>
      </c>
      <c r="CA45" s="29" t="b">
        <v>0</v>
      </c>
      <c r="CB45" s="29" t="b">
        <v>0</v>
      </c>
      <c r="CC45" s="29" t="b">
        <v>0</v>
      </c>
      <c r="CD45" s="29" t="b">
        <v>1</v>
      </c>
      <c r="CE45" s="29" t="b">
        <v>0</v>
      </c>
      <c r="CF45" s="29" t="b">
        <v>0</v>
      </c>
      <c r="CG45" s="29" t="b">
        <v>0</v>
      </c>
      <c r="CH45" s="29" t="b">
        <v>0</v>
      </c>
      <c r="CI45" s="29" t="b">
        <v>0</v>
      </c>
      <c r="CJ45" s="29" t="b">
        <v>0</v>
      </c>
      <c r="CK45" s="29" t="b">
        <v>0</v>
      </c>
      <c r="CL45" s="29" t="b">
        <v>0</v>
      </c>
      <c r="CM45" s="29" t="b">
        <v>0</v>
      </c>
      <c r="CN45" s="29" t="b">
        <v>0</v>
      </c>
      <c r="CO45" s="29" t="b">
        <v>0</v>
      </c>
      <c r="CP45" s="29" t="b">
        <v>0</v>
      </c>
      <c r="CQ45" s="29" t="b">
        <v>0</v>
      </c>
      <c r="CR45" s="29" t="b">
        <v>0</v>
      </c>
      <c r="CS45" s="29" t="b">
        <v>0</v>
      </c>
      <c r="CT45" s="29" t="b">
        <v>0</v>
      </c>
      <c r="CU45" s="29" t="b">
        <v>0</v>
      </c>
      <c r="CV45" s="29" t="b">
        <v>0</v>
      </c>
      <c r="CW45" s="29" t="b">
        <v>0</v>
      </c>
      <c r="CX45" s="29" t="b">
        <v>0</v>
      </c>
      <c r="CY45" s="29" t="b">
        <v>0</v>
      </c>
      <c r="CZ45" s="29" t="b">
        <v>0</v>
      </c>
      <c r="DA45" s="29" t="b">
        <v>0</v>
      </c>
      <c r="DB45" s="29" t="b">
        <v>0</v>
      </c>
      <c r="DC45" s="29" t="b">
        <v>0</v>
      </c>
      <c r="DD45" s="29" t="b">
        <v>0</v>
      </c>
      <c r="DE45" s="29" t="b">
        <v>0</v>
      </c>
      <c r="DF45" s="29" t="b">
        <v>0</v>
      </c>
      <c r="DG45" s="29" t="b">
        <v>0</v>
      </c>
      <c r="DH45" s="29" t="b">
        <v>0</v>
      </c>
      <c r="DI45" s="29" t="b">
        <v>0</v>
      </c>
      <c r="DJ45" s="29" t="b">
        <v>0</v>
      </c>
      <c r="DK45" s="29" t="b">
        <v>0</v>
      </c>
      <c r="DL45" s="29" t="b">
        <v>0</v>
      </c>
      <c r="DM45" s="29" t="b">
        <v>0</v>
      </c>
      <c r="DN45" s="29" t="b">
        <v>0</v>
      </c>
      <c r="DO45" s="29" t="b">
        <v>0</v>
      </c>
      <c r="DP45" s="29" t="b">
        <v>0</v>
      </c>
      <c r="DQ45" s="29" t="b">
        <v>0</v>
      </c>
      <c r="DR45" s="29" t="b">
        <v>0</v>
      </c>
      <c r="DS45" s="29" t="b">
        <v>0</v>
      </c>
      <c r="DT45" s="29" t="b">
        <v>0</v>
      </c>
      <c r="DU45" s="29" t="b">
        <v>0</v>
      </c>
      <c r="DV45" s="29" t="s">
        <v>14163</v>
      </c>
      <c r="DW45" s="29" t="s">
        <v>14164</v>
      </c>
      <c r="DX45" s="29" t="s">
        <v>14160</v>
      </c>
    </row>
    <row r="46" spans="1:128" s="29" customFormat="1" x14ac:dyDescent="0.25">
      <c r="A46" s="29">
        <v>359925061276783</v>
      </c>
      <c r="B46" s="29">
        <v>416</v>
      </c>
      <c r="C46" s="29" t="s">
        <v>14165</v>
      </c>
      <c r="D46" s="29" t="s">
        <v>14166</v>
      </c>
      <c r="E46" s="50">
        <v>2370779512937190</v>
      </c>
      <c r="F46" s="50">
        <v>9042551716969150</v>
      </c>
      <c r="G46" s="29" t="s">
        <v>18992</v>
      </c>
      <c r="H46" s="29" t="s">
        <v>18992</v>
      </c>
      <c r="I46" s="29">
        <v>77</v>
      </c>
      <c r="J46" s="29">
        <v>1</v>
      </c>
      <c r="K46" s="29">
        <v>1</v>
      </c>
      <c r="L46" s="29">
        <v>1</v>
      </c>
      <c r="M46" s="29">
        <v>2</v>
      </c>
      <c r="N46" s="29">
        <v>5</v>
      </c>
      <c r="O46" s="29">
        <v>1</v>
      </c>
      <c r="P46" s="29">
        <v>1</v>
      </c>
      <c r="Q46" s="29">
        <v>4</v>
      </c>
      <c r="R46" s="29" t="s">
        <v>8</v>
      </c>
      <c r="S46" s="29">
        <v>4</v>
      </c>
      <c r="T46" s="29" t="s">
        <v>8</v>
      </c>
      <c r="U46" s="29">
        <v>1</v>
      </c>
      <c r="V46" s="29">
        <v>1</v>
      </c>
      <c r="W46" s="29" t="s">
        <v>8</v>
      </c>
      <c r="X46" s="29">
        <v>1</v>
      </c>
      <c r="Y46" s="29" t="s">
        <v>8</v>
      </c>
      <c r="Z46" s="29">
        <v>1</v>
      </c>
      <c r="AA46" s="29">
        <v>1</v>
      </c>
      <c r="AB46" s="29" t="s">
        <v>8</v>
      </c>
      <c r="AC46" s="29">
        <v>1</v>
      </c>
      <c r="AD46" s="29" t="s">
        <v>8</v>
      </c>
      <c r="AE46" s="29">
        <v>1</v>
      </c>
      <c r="AF46" s="29">
        <v>1</v>
      </c>
      <c r="AG46" s="29" t="s">
        <v>8</v>
      </c>
      <c r="AH46" s="29">
        <v>1</v>
      </c>
      <c r="AI46" s="29" t="s">
        <v>8</v>
      </c>
      <c r="AJ46" s="29">
        <v>0</v>
      </c>
      <c r="AK46" s="29" t="s">
        <v>8</v>
      </c>
      <c r="AL46" s="29" t="s">
        <v>8</v>
      </c>
      <c r="AM46" s="29" t="s">
        <v>8</v>
      </c>
      <c r="AN46" s="29" t="s">
        <v>8</v>
      </c>
      <c r="AO46" s="29">
        <v>0</v>
      </c>
      <c r="AP46" s="29" t="s">
        <v>8</v>
      </c>
      <c r="AQ46" s="29">
        <v>1</v>
      </c>
      <c r="AR46" s="29">
        <v>2</v>
      </c>
      <c r="AS46" s="29" t="s">
        <v>8</v>
      </c>
      <c r="AT46" s="29">
        <v>2</v>
      </c>
      <c r="AU46" s="29" t="s">
        <v>8</v>
      </c>
      <c r="AV46" s="29">
        <v>1</v>
      </c>
      <c r="AW46" s="29">
        <v>3</v>
      </c>
      <c r="AX46" s="29" t="s">
        <v>8</v>
      </c>
      <c r="AY46" s="29">
        <v>2</v>
      </c>
      <c r="AZ46" s="29" t="s">
        <v>8</v>
      </c>
      <c r="BA46" s="29">
        <v>1</v>
      </c>
      <c r="BB46" s="29" t="s">
        <v>8</v>
      </c>
      <c r="BC46" s="29">
        <v>1</v>
      </c>
      <c r="BD46" s="29">
        <v>2</v>
      </c>
      <c r="BE46" s="29" t="s">
        <v>8</v>
      </c>
      <c r="BF46" s="29">
        <v>1</v>
      </c>
      <c r="BG46" s="29" t="s">
        <v>8</v>
      </c>
      <c r="BH46" s="29">
        <v>1</v>
      </c>
      <c r="BI46" s="29">
        <v>1</v>
      </c>
      <c r="BJ46" s="29" t="s">
        <v>8</v>
      </c>
      <c r="BK46" s="29">
        <v>1</v>
      </c>
      <c r="BL46" s="29" t="s">
        <v>8</v>
      </c>
      <c r="BM46" s="29">
        <v>0</v>
      </c>
      <c r="BN46" s="29" t="s">
        <v>8</v>
      </c>
      <c r="BO46" s="29" t="s">
        <v>8</v>
      </c>
      <c r="BP46" s="29" t="s">
        <v>8</v>
      </c>
      <c r="BQ46" s="29" t="s">
        <v>8</v>
      </c>
      <c r="BR46" s="29" t="s">
        <v>8</v>
      </c>
      <c r="BS46" s="29" t="s">
        <v>8</v>
      </c>
      <c r="BT46" s="29" t="s">
        <v>8</v>
      </c>
      <c r="BU46" s="29" t="s">
        <v>8</v>
      </c>
      <c r="BV46" s="29" t="b">
        <v>0</v>
      </c>
      <c r="BW46" s="29" t="b">
        <v>0</v>
      </c>
      <c r="BX46" s="29" t="b">
        <v>0</v>
      </c>
      <c r="BY46" s="29" t="b">
        <v>0</v>
      </c>
      <c r="BZ46" s="29" t="b">
        <v>0</v>
      </c>
      <c r="CA46" s="29" t="b">
        <v>0</v>
      </c>
      <c r="CB46" s="29" t="b">
        <v>0</v>
      </c>
      <c r="CC46" s="29" t="b">
        <v>0</v>
      </c>
      <c r="CD46" s="29" t="b">
        <v>0</v>
      </c>
      <c r="CE46" s="29" t="b">
        <v>0</v>
      </c>
      <c r="CF46" s="29" t="b">
        <v>0</v>
      </c>
      <c r="CG46" s="29" t="b">
        <v>0</v>
      </c>
      <c r="CH46" s="29" t="b">
        <v>0</v>
      </c>
      <c r="CI46" s="29" t="b">
        <v>0</v>
      </c>
      <c r="CJ46" s="29" t="b">
        <v>0</v>
      </c>
      <c r="CK46" s="29" t="b">
        <v>0</v>
      </c>
      <c r="CL46" s="29" t="b">
        <v>0</v>
      </c>
      <c r="CM46" s="29" t="b">
        <v>0</v>
      </c>
      <c r="CN46" s="29" t="b">
        <v>0</v>
      </c>
      <c r="CO46" s="29" t="b">
        <v>0</v>
      </c>
      <c r="CP46" s="29" t="b">
        <v>0</v>
      </c>
      <c r="CQ46" s="29" t="b">
        <v>1</v>
      </c>
      <c r="CR46" s="29" t="b">
        <v>0</v>
      </c>
      <c r="CS46" s="29" t="b">
        <v>0</v>
      </c>
      <c r="CT46" s="29" t="b">
        <v>0</v>
      </c>
      <c r="CU46" s="29" t="b">
        <v>0</v>
      </c>
      <c r="CV46" s="29" t="b">
        <v>0</v>
      </c>
      <c r="CW46" s="29" t="b">
        <v>0</v>
      </c>
      <c r="CX46" s="29" t="b">
        <v>0</v>
      </c>
      <c r="CY46" s="29" t="b">
        <v>0</v>
      </c>
      <c r="CZ46" s="29" t="b">
        <v>0</v>
      </c>
      <c r="DA46" s="29" t="b">
        <v>0</v>
      </c>
      <c r="DB46" s="29" t="b">
        <v>0</v>
      </c>
      <c r="DC46" s="29" t="b">
        <v>0</v>
      </c>
      <c r="DD46" s="29" t="b">
        <v>0</v>
      </c>
      <c r="DE46" s="29" t="b">
        <v>0</v>
      </c>
      <c r="DF46" s="29" t="b">
        <v>0</v>
      </c>
      <c r="DG46" s="29" t="b">
        <v>0</v>
      </c>
      <c r="DH46" s="29" t="b">
        <v>0</v>
      </c>
      <c r="DI46" s="29" t="b">
        <v>0</v>
      </c>
      <c r="DJ46" s="29" t="b">
        <v>0</v>
      </c>
      <c r="DK46" s="29" t="b">
        <v>0</v>
      </c>
      <c r="DL46" s="29" t="b">
        <v>0</v>
      </c>
      <c r="DM46" s="29" t="b">
        <v>0</v>
      </c>
      <c r="DN46" s="29" t="b">
        <v>0</v>
      </c>
      <c r="DO46" s="29" t="b">
        <v>0</v>
      </c>
      <c r="DP46" s="29" t="b">
        <v>0</v>
      </c>
      <c r="DQ46" s="29" t="b">
        <v>0</v>
      </c>
      <c r="DR46" s="29" t="b">
        <v>0</v>
      </c>
      <c r="DS46" s="29" t="b">
        <v>0</v>
      </c>
      <c r="DT46" s="29" t="b">
        <v>0</v>
      </c>
      <c r="DU46" s="29" t="b">
        <v>0</v>
      </c>
      <c r="DV46" s="29" t="s">
        <v>14167</v>
      </c>
      <c r="DW46" s="29" t="s">
        <v>14168</v>
      </c>
      <c r="DX46" s="29" t="s">
        <v>14160</v>
      </c>
    </row>
    <row r="47" spans="1:128" s="29" customFormat="1" x14ac:dyDescent="0.25">
      <c r="A47" s="29">
        <v>359925061330812</v>
      </c>
      <c r="B47" s="29">
        <v>10</v>
      </c>
      <c r="C47" s="29" t="s">
        <v>14169</v>
      </c>
      <c r="D47" s="29" t="s">
        <v>8</v>
      </c>
      <c r="E47" s="29" t="s">
        <v>8</v>
      </c>
      <c r="F47" s="29" t="s">
        <v>8</v>
      </c>
      <c r="G47" s="29" t="s">
        <v>8</v>
      </c>
      <c r="H47" s="29" t="s">
        <v>8</v>
      </c>
      <c r="I47" s="29">
        <v>66</v>
      </c>
      <c r="J47" s="29">
        <v>0</v>
      </c>
      <c r="K47" s="29">
        <v>1</v>
      </c>
      <c r="L47" s="29">
        <v>1</v>
      </c>
      <c r="M47" s="29">
        <v>2</v>
      </c>
      <c r="N47" s="29">
        <v>3</v>
      </c>
      <c r="O47" s="29">
        <v>1</v>
      </c>
      <c r="P47" s="29">
        <v>0</v>
      </c>
      <c r="Q47" s="29" t="s">
        <v>8</v>
      </c>
      <c r="R47" s="29" t="s">
        <v>8</v>
      </c>
      <c r="S47" s="29" t="s">
        <v>8</v>
      </c>
      <c r="T47" s="29" t="s">
        <v>8</v>
      </c>
      <c r="U47" s="29">
        <v>0</v>
      </c>
      <c r="V47" s="29" t="s">
        <v>8</v>
      </c>
      <c r="W47" s="29" t="s">
        <v>8</v>
      </c>
      <c r="X47" s="29" t="s">
        <v>8</v>
      </c>
      <c r="Y47" s="29" t="s">
        <v>8</v>
      </c>
      <c r="Z47" s="29">
        <v>0</v>
      </c>
      <c r="AA47" s="29" t="s">
        <v>8</v>
      </c>
      <c r="AB47" s="29" t="s">
        <v>8</v>
      </c>
      <c r="AC47" s="29" t="s">
        <v>8</v>
      </c>
      <c r="AD47" s="29" t="s">
        <v>8</v>
      </c>
      <c r="AE47" s="29">
        <v>1</v>
      </c>
      <c r="AF47" s="29">
        <v>1</v>
      </c>
      <c r="AG47" s="29" t="s">
        <v>8</v>
      </c>
      <c r="AH47" s="29">
        <v>1</v>
      </c>
      <c r="AI47" s="29" t="s">
        <v>8</v>
      </c>
      <c r="AJ47" s="29">
        <v>0</v>
      </c>
      <c r="AK47" s="29" t="s">
        <v>8</v>
      </c>
      <c r="AL47" s="29" t="s">
        <v>8</v>
      </c>
      <c r="AM47" s="29" t="s">
        <v>8</v>
      </c>
      <c r="AN47" s="29" t="s">
        <v>8</v>
      </c>
      <c r="AO47" s="29">
        <v>0</v>
      </c>
      <c r="AP47" s="29" t="s">
        <v>8</v>
      </c>
      <c r="AQ47" s="29">
        <v>1</v>
      </c>
      <c r="AR47" s="29">
        <v>1</v>
      </c>
      <c r="AS47" s="29" t="s">
        <v>8</v>
      </c>
      <c r="AT47" s="29">
        <v>1</v>
      </c>
      <c r="AU47" s="29" t="s">
        <v>8</v>
      </c>
      <c r="AV47" s="29">
        <v>1</v>
      </c>
      <c r="AW47" s="29">
        <v>1</v>
      </c>
      <c r="AX47" s="29" t="s">
        <v>8</v>
      </c>
      <c r="AY47" s="29">
        <v>1</v>
      </c>
      <c r="AZ47" s="29" t="s">
        <v>8</v>
      </c>
      <c r="BA47" s="29">
        <v>0</v>
      </c>
      <c r="BB47" s="29" t="s">
        <v>8</v>
      </c>
      <c r="BC47" s="29">
        <v>1</v>
      </c>
      <c r="BD47" s="29">
        <v>1</v>
      </c>
      <c r="BE47" s="29" t="s">
        <v>8</v>
      </c>
      <c r="BF47" s="29">
        <v>1</v>
      </c>
      <c r="BG47" s="29" t="s">
        <v>8</v>
      </c>
      <c r="BH47" s="29">
        <v>1</v>
      </c>
      <c r="BI47" s="29">
        <v>1</v>
      </c>
      <c r="BJ47" s="29" t="s">
        <v>8</v>
      </c>
      <c r="BK47" s="29">
        <v>1</v>
      </c>
      <c r="BL47" s="29" t="s">
        <v>8</v>
      </c>
      <c r="BM47" s="29">
        <v>0</v>
      </c>
      <c r="BN47" s="29" t="s">
        <v>8</v>
      </c>
      <c r="BO47" s="29" t="s">
        <v>8</v>
      </c>
      <c r="BP47" s="29" t="s">
        <v>8</v>
      </c>
      <c r="BQ47" s="29" t="s">
        <v>8</v>
      </c>
      <c r="BR47" s="29" t="s">
        <v>8</v>
      </c>
      <c r="BS47" s="29" t="s">
        <v>8</v>
      </c>
      <c r="BT47" s="29" t="s">
        <v>8</v>
      </c>
      <c r="BU47" s="29" t="s">
        <v>8</v>
      </c>
      <c r="BV47" s="29" t="b">
        <v>0</v>
      </c>
      <c r="BW47" s="29" t="b">
        <v>0</v>
      </c>
      <c r="BX47" s="29" t="b">
        <v>0</v>
      </c>
      <c r="BY47" s="29" t="b">
        <v>0</v>
      </c>
      <c r="BZ47" s="29" t="b">
        <v>0</v>
      </c>
      <c r="CA47" s="29" t="b">
        <v>0</v>
      </c>
      <c r="CB47" s="29" t="b">
        <v>0</v>
      </c>
      <c r="CC47" s="29" t="b">
        <v>0</v>
      </c>
      <c r="CD47" s="29" t="b">
        <v>0</v>
      </c>
      <c r="CE47" s="29" t="b">
        <v>0</v>
      </c>
      <c r="CF47" s="29" t="b">
        <v>0</v>
      </c>
      <c r="CG47" s="29" t="b">
        <v>0</v>
      </c>
      <c r="CH47" s="29" t="b">
        <v>0</v>
      </c>
      <c r="CI47" s="29" t="b">
        <v>0</v>
      </c>
      <c r="CJ47" s="29" t="b">
        <v>0</v>
      </c>
      <c r="CK47" s="29" t="b">
        <v>0</v>
      </c>
      <c r="CL47" s="29" t="b">
        <v>0</v>
      </c>
      <c r="CM47" s="29" t="b">
        <v>0</v>
      </c>
      <c r="CN47" s="29" t="b">
        <v>0</v>
      </c>
      <c r="CO47" s="29" t="b">
        <v>0</v>
      </c>
      <c r="CP47" s="29" t="b">
        <v>0</v>
      </c>
      <c r="CQ47" s="29" t="b">
        <v>0</v>
      </c>
      <c r="CR47" s="29" t="b">
        <v>0</v>
      </c>
      <c r="CS47" s="29" t="b">
        <v>0</v>
      </c>
      <c r="CT47" s="29" t="b">
        <v>0</v>
      </c>
      <c r="CU47" s="29" t="b">
        <v>0</v>
      </c>
      <c r="CV47" s="29" t="b">
        <v>0</v>
      </c>
      <c r="CW47" s="29" t="b">
        <v>0</v>
      </c>
      <c r="CX47" s="29" t="b">
        <v>0</v>
      </c>
      <c r="CY47" s="29" t="b">
        <v>0</v>
      </c>
      <c r="CZ47" s="29" t="b">
        <v>0</v>
      </c>
      <c r="DA47" s="29" t="b">
        <v>0</v>
      </c>
      <c r="DB47" s="29" t="b">
        <v>0</v>
      </c>
      <c r="DC47" s="29" t="b">
        <v>0</v>
      </c>
      <c r="DD47" s="29" t="b">
        <v>0</v>
      </c>
      <c r="DE47" s="29" t="b">
        <v>0</v>
      </c>
      <c r="DF47" s="29" t="b">
        <v>0</v>
      </c>
      <c r="DG47" s="29" t="b">
        <v>0</v>
      </c>
      <c r="DH47" s="29" t="b">
        <v>0</v>
      </c>
      <c r="DI47" s="29" t="b">
        <v>0</v>
      </c>
      <c r="DJ47" s="29" t="b">
        <v>0</v>
      </c>
      <c r="DK47" s="29" t="b">
        <v>0</v>
      </c>
      <c r="DL47" s="29" t="b">
        <v>0</v>
      </c>
      <c r="DM47" s="29" t="b">
        <v>0</v>
      </c>
      <c r="DN47" s="29" t="b">
        <v>0</v>
      </c>
      <c r="DO47" s="29" t="b">
        <v>1</v>
      </c>
      <c r="DP47" s="29" t="b">
        <v>0</v>
      </c>
      <c r="DQ47" s="29" t="b">
        <v>0</v>
      </c>
      <c r="DR47" s="29" t="b">
        <v>0</v>
      </c>
      <c r="DS47" s="29" t="b">
        <v>0</v>
      </c>
      <c r="DT47" s="29" t="b">
        <v>0</v>
      </c>
      <c r="DU47" s="29" t="b">
        <v>0</v>
      </c>
      <c r="DV47" s="29" t="s">
        <v>14170</v>
      </c>
      <c r="DW47" s="29" t="s">
        <v>14171</v>
      </c>
      <c r="DX47" s="29" t="s">
        <v>14172</v>
      </c>
    </row>
    <row r="48" spans="1:128" s="29" customFormat="1" x14ac:dyDescent="0.25">
      <c r="A48" s="29">
        <v>359925061277617</v>
      </c>
      <c r="B48" s="29">
        <v>79</v>
      </c>
      <c r="C48" s="29" t="s">
        <v>14173</v>
      </c>
      <c r="D48" s="29" t="s">
        <v>13870</v>
      </c>
      <c r="E48" s="50">
        <v>238228727</v>
      </c>
      <c r="F48" s="50">
        <v>903793966</v>
      </c>
      <c r="G48" s="29" t="s">
        <v>18992</v>
      </c>
      <c r="H48" s="29" t="s">
        <v>20218</v>
      </c>
      <c r="I48" s="29">
        <v>11</v>
      </c>
      <c r="J48" s="29">
        <v>1</v>
      </c>
      <c r="K48" s="29">
        <v>1</v>
      </c>
      <c r="L48" s="29">
        <v>1</v>
      </c>
      <c r="M48" s="29">
        <v>2</v>
      </c>
      <c r="N48" s="29">
        <v>3</v>
      </c>
      <c r="O48" s="29">
        <v>1</v>
      </c>
      <c r="P48" s="29">
        <v>1</v>
      </c>
      <c r="Q48" s="29">
        <v>4</v>
      </c>
      <c r="R48" s="29" t="s">
        <v>8</v>
      </c>
      <c r="S48" s="29">
        <v>4</v>
      </c>
      <c r="T48" s="29" t="s">
        <v>8</v>
      </c>
      <c r="U48" s="29">
        <v>1</v>
      </c>
      <c r="V48" s="29">
        <v>3</v>
      </c>
      <c r="W48" s="29" t="s">
        <v>8</v>
      </c>
      <c r="X48" s="29">
        <v>3</v>
      </c>
      <c r="Y48" s="29" t="s">
        <v>8</v>
      </c>
      <c r="Z48" s="29">
        <v>1</v>
      </c>
      <c r="AA48" s="29">
        <v>3</v>
      </c>
      <c r="AB48" s="29" t="s">
        <v>8</v>
      </c>
      <c r="AC48" s="29">
        <v>3</v>
      </c>
      <c r="AD48" s="29" t="s">
        <v>8</v>
      </c>
      <c r="AE48" s="29">
        <v>1</v>
      </c>
      <c r="AF48" s="29">
        <v>2</v>
      </c>
      <c r="AG48" s="29" t="s">
        <v>8</v>
      </c>
      <c r="AH48" s="29">
        <v>2</v>
      </c>
      <c r="AI48" s="29" t="s">
        <v>8</v>
      </c>
      <c r="AJ48" s="29">
        <v>1</v>
      </c>
      <c r="AK48" s="29">
        <v>4</v>
      </c>
      <c r="AL48" s="29" t="s">
        <v>8</v>
      </c>
      <c r="AM48" s="29">
        <v>4</v>
      </c>
      <c r="AN48" s="29" t="s">
        <v>8</v>
      </c>
      <c r="AO48" s="29">
        <v>0</v>
      </c>
      <c r="AP48" s="29" t="s">
        <v>8</v>
      </c>
      <c r="AQ48" s="29">
        <v>1</v>
      </c>
      <c r="AR48" s="29">
        <v>2</v>
      </c>
      <c r="AS48" s="29" t="s">
        <v>8</v>
      </c>
      <c r="AT48" s="29">
        <v>2</v>
      </c>
      <c r="AU48" s="29" t="s">
        <v>8</v>
      </c>
      <c r="AV48" s="29">
        <v>1</v>
      </c>
      <c r="AW48" s="29">
        <v>3</v>
      </c>
      <c r="AX48" s="29" t="s">
        <v>8</v>
      </c>
      <c r="AY48" s="29">
        <v>3</v>
      </c>
      <c r="AZ48" s="29" t="s">
        <v>8</v>
      </c>
      <c r="BA48" s="29">
        <v>1</v>
      </c>
      <c r="BB48" s="29" t="s">
        <v>8</v>
      </c>
      <c r="BC48" s="29">
        <v>1</v>
      </c>
      <c r="BD48" s="29">
        <v>3</v>
      </c>
      <c r="BE48" s="29" t="s">
        <v>8</v>
      </c>
      <c r="BF48" s="29">
        <v>3</v>
      </c>
      <c r="BG48" s="29" t="s">
        <v>8</v>
      </c>
      <c r="BH48" s="29">
        <v>1</v>
      </c>
      <c r="BI48" s="29">
        <v>2</v>
      </c>
      <c r="BJ48" s="29" t="s">
        <v>8</v>
      </c>
      <c r="BK48" s="29">
        <v>2</v>
      </c>
      <c r="BL48" s="29" t="s">
        <v>8</v>
      </c>
      <c r="BM48" s="29">
        <v>0</v>
      </c>
      <c r="BN48" s="29" t="s">
        <v>8</v>
      </c>
      <c r="BO48" s="29" t="s">
        <v>8</v>
      </c>
      <c r="BP48" s="29" t="s">
        <v>8</v>
      </c>
      <c r="BQ48" s="29" t="s">
        <v>8</v>
      </c>
      <c r="BR48" s="29" t="s">
        <v>8</v>
      </c>
      <c r="BS48" s="29" t="s">
        <v>8</v>
      </c>
      <c r="BT48" s="29" t="s">
        <v>8</v>
      </c>
      <c r="BU48" s="29" t="s">
        <v>13960</v>
      </c>
      <c r="BV48" s="29" t="b">
        <v>0</v>
      </c>
      <c r="BW48" s="29" t="b">
        <v>0</v>
      </c>
      <c r="BX48" s="29" t="b">
        <v>0</v>
      </c>
      <c r="BY48" s="29" t="b">
        <v>0</v>
      </c>
      <c r="BZ48" s="29" t="b">
        <v>0</v>
      </c>
      <c r="CA48" s="29" t="b">
        <v>0</v>
      </c>
      <c r="CB48" s="29" t="b">
        <v>0</v>
      </c>
      <c r="CC48" s="29" t="b">
        <v>0</v>
      </c>
      <c r="CD48" s="29" t="b">
        <v>0</v>
      </c>
      <c r="CE48" s="29" t="b">
        <v>0</v>
      </c>
      <c r="CF48" s="29" t="b">
        <v>0</v>
      </c>
      <c r="CG48" s="29" t="b">
        <v>0</v>
      </c>
      <c r="CH48" s="29" t="b">
        <v>0</v>
      </c>
      <c r="CI48" s="29" t="b">
        <v>0</v>
      </c>
      <c r="CJ48" s="29" t="b">
        <v>0</v>
      </c>
      <c r="CK48" s="29" t="b">
        <v>0</v>
      </c>
      <c r="CL48" s="29" t="b">
        <v>0</v>
      </c>
      <c r="CM48" s="29" t="b">
        <v>0</v>
      </c>
      <c r="CN48" s="29" t="b">
        <v>0</v>
      </c>
      <c r="CO48" s="29" t="b">
        <v>0</v>
      </c>
      <c r="CP48" s="29" t="b">
        <v>0</v>
      </c>
      <c r="CQ48" s="29" t="b">
        <v>0</v>
      </c>
      <c r="CR48" s="29" t="b">
        <v>0</v>
      </c>
      <c r="CS48" s="29" t="b">
        <v>0</v>
      </c>
      <c r="CT48" s="29" t="b">
        <v>1</v>
      </c>
      <c r="CU48" s="29" t="b">
        <v>0</v>
      </c>
      <c r="CV48" s="29" t="b">
        <v>0</v>
      </c>
      <c r="CW48" s="29" t="b">
        <v>0</v>
      </c>
      <c r="CX48" s="29" t="b">
        <v>0</v>
      </c>
      <c r="CY48" s="29" t="b">
        <v>0</v>
      </c>
      <c r="CZ48" s="29" t="b">
        <v>0</v>
      </c>
      <c r="DA48" s="29" t="b">
        <v>0</v>
      </c>
      <c r="DB48" s="29" t="b">
        <v>0</v>
      </c>
      <c r="DC48" s="29" t="b">
        <v>0</v>
      </c>
      <c r="DD48" s="29" t="b">
        <v>0</v>
      </c>
      <c r="DE48" s="29" t="b">
        <v>0</v>
      </c>
      <c r="DF48" s="29" t="b">
        <v>0</v>
      </c>
      <c r="DG48" s="29" t="b">
        <v>0</v>
      </c>
      <c r="DH48" s="29" t="b">
        <v>0</v>
      </c>
      <c r="DI48" s="29" t="b">
        <v>0</v>
      </c>
      <c r="DJ48" s="29" t="b">
        <v>0</v>
      </c>
      <c r="DK48" s="29" t="b">
        <v>0</v>
      </c>
      <c r="DL48" s="29" t="b">
        <v>0</v>
      </c>
      <c r="DM48" s="29" t="b">
        <v>0</v>
      </c>
      <c r="DN48" s="29" t="b">
        <v>0</v>
      </c>
      <c r="DO48" s="29" t="b">
        <v>0</v>
      </c>
      <c r="DP48" s="29" t="b">
        <v>0</v>
      </c>
      <c r="DQ48" s="29" t="b">
        <v>0</v>
      </c>
      <c r="DR48" s="29" t="b">
        <v>0</v>
      </c>
      <c r="DS48" s="29" t="b">
        <v>0</v>
      </c>
      <c r="DT48" s="29" t="b">
        <v>0</v>
      </c>
      <c r="DU48" s="29" t="b">
        <v>0</v>
      </c>
      <c r="DV48" s="29" t="s">
        <v>14174</v>
      </c>
      <c r="DW48" s="29" t="s">
        <v>14175</v>
      </c>
      <c r="DX48" s="29" t="s">
        <v>14172</v>
      </c>
    </row>
    <row r="49" spans="1:128" s="29" customFormat="1" x14ac:dyDescent="0.25">
      <c r="A49" s="29">
        <v>359925061249368</v>
      </c>
      <c r="B49" s="29">
        <v>433</v>
      </c>
      <c r="C49" s="29" t="s">
        <v>14176</v>
      </c>
      <c r="D49" s="29" t="s">
        <v>8</v>
      </c>
      <c r="E49" s="29" t="s">
        <v>8</v>
      </c>
      <c r="F49" s="29" t="s">
        <v>8</v>
      </c>
      <c r="G49" s="29" t="s">
        <v>8</v>
      </c>
      <c r="H49" s="29" t="s">
        <v>8</v>
      </c>
      <c r="I49" s="29">
        <v>77</v>
      </c>
      <c r="J49" s="29">
        <v>1</v>
      </c>
      <c r="K49" s="29">
        <v>1</v>
      </c>
      <c r="L49" s="29">
        <v>1</v>
      </c>
      <c r="M49" s="29">
        <v>2</v>
      </c>
      <c r="N49" s="29">
        <v>4</v>
      </c>
      <c r="O49" s="29">
        <v>1</v>
      </c>
      <c r="P49" s="29">
        <v>1</v>
      </c>
      <c r="Q49" s="29">
        <v>4</v>
      </c>
      <c r="R49" s="29" t="s">
        <v>8</v>
      </c>
      <c r="S49" s="29">
        <v>4</v>
      </c>
      <c r="T49" s="29" t="s">
        <v>8</v>
      </c>
      <c r="U49" s="29">
        <v>1</v>
      </c>
      <c r="V49" s="29">
        <v>1</v>
      </c>
      <c r="W49" s="29" t="s">
        <v>8</v>
      </c>
      <c r="X49" s="29">
        <v>1</v>
      </c>
      <c r="Y49" s="29" t="s">
        <v>8</v>
      </c>
      <c r="Z49" s="29">
        <v>1</v>
      </c>
      <c r="AA49" s="29">
        <v>1</v>
      </c>
      <c r="AB49" s="29" t="s">
        <v>8</v>
      </c>
      <c r="AC49" s="29">
        <v>1</v>
      </c>
      <c r="AD49" s="29" t="s">
        <v>8</v>
      </c>
      <c r="AE49" s="29">
        <v>1</v>
      </c>
      <c r="AF49" s="29">
        <v>1</v>
      </c>
      <c r="AG49" s="29" t="s">
        <v>8</v>
      </c>
      <c r="AH49" s="29">
        <v>1</v>
      </c>
      <c r="AI49" s="29" t="s">
        <v>8</v>
      </c>
      <c r="AJ49" s="29">
        <v>0</v>
      </c>
      <c r="AK49" s="29" t="s">
        <v>8</v>
      </c>
      <c r="AL49" s="29" t="s">
        <v>8</v>
      </c>
      <c r="AM49" s="29" t="s">
        <v>8</v>
      </c>
      <c r="AN49" s="29" t="s">
        <v>8</v>
      </c>
      <c r="AO49" s="29">
        <v>0</v>
      </c>
      <c r="AP49" s="29" t="s">
        <v>8</v>
      </c>
      <c r="AQ49" s="29">
        <v>1</v>
      </c>
      <c r="AR49" s="29">
        <v>1</v>
      </c>
      <c r="AS49" s="29" t="s">
        <v>8</v>
      </c>
      <c r="AT49" s="29">
        <v>1</v>
      </c>
      <c r="AU49" s="29" t="s">
        <v>8</v>
      </c>
      <c r="AV49" s="29">
        <v>1</v>
      </c>
      <c r="AW49" s="29">
        <v>1</v>
      </c>
      <c r="AX49" s="29" t="s">
        <v>8</v>
      </c>
      <c r="AY49" s="29">
        <v>1</v>
      </c>
      <c r="AZ49" s="29" t="s">
        <v>8</v>
      </c>
      <c r="BA49" s="29">
        <v>1</v>
      </c>
      <c r="BB49" s="29" t="s">
        <v>8</v>
      </c>
      <c r="BC49" s="29">
        <v>1</v>
      </c>
      <c r="BD49" s="29">
        <v>1</v>
      </c>
      <c r="BE49" s="29" t="s">
        <v>8</v>
      </c>
      <c r="BF49" s="29">
        <v>1</v>
      </c>
      <c r="BG49" s="29" t="s">
        <v>8</v>
      </c>
      <c r="BH49" s="29">
        <v>1</v>
      </c>
      <c r="BI49" s="29">
        <v>1</v>
      </c>
      <c r="BJ49" s="29" t="s">
        <v>8</v>
      </c>
      <c r="BK49" s="29">
        <v>1</v>
      </c>
      <c r="BL49" s="29" t="s">
        <v>8</v>
      </c>
      <c r="BM49" s="29">
        <v>0</v>
      </c>
      <c r="BN49" s="29" t="s">
        <v>8</v>
      </c>
      <c r="BO49" s="29" t="s">
        <v>8</v>
      </c>
      <c r="BP49" s="29" t="s">
        <v>8</v>
      </c>
      <c r="BQ49" s="29" t="s">
        <v>8</v>
      </c>
      <c r="BR49" s="29" t="s">
        <v>8</v>
      </c>
      <c r="BS49" s="29" t="s">
        <v>8</v>
      </c>
      <c r="BT49" s="29" t="s">
        <v>8</v>
      </c>
      <c r="BU49" s="29" t="s">
        <v>8</v>
      </c>
      <c r="BV49" s="29" t="b">
        <v>0</v>
      </c>
      <c r="BW49" s="29" t="b">
        <v>0</v>
      </c>
      <c r="BX49" s="29" t="b">
        <v>0</v>
      </c>
      <c r="BY49" s="29" t="b">
        <v>0</v>
      </c>
      <c r="BZ49" s="29" t="b">
        <v>0</v>
      </c>
      <c r="CA49" s="29" t="b">
        <v>0</v>
      </c>
      <c r="CB49" s="29" t="b">
        <v>0</v>
      </c>
      <c r="CC49" s="29" t="b">
        <v>0</v>
      </c>
      <c r="CD49" s="29" t="b">
        <v>0</v>
      </c>
      <c r="CE49" s="29" t="b">
        <v>0</v>
      </c>
      <c r="CF49" s="29" t="b">
        <v>0</v>
      </c>
      <c r="CG49" s="29" t="b">
        <v>0</v>
      </c>
      <c r="CH49" s="29" t="b">
        <v>0</v>
      </c>
      <c r="CI49" s="29" t="b">
        <v>0</v>
      </c>
      <c r="CJ49" s="29" t="b">
        <v>0</v>
      </c>
      <c r="CK49" s="29" t="b">
        <v>0</v>
      </c>
      <c r="CL49" s="29" t="b">
        <v>1</v>
      </c>
      <c r="CM49" s="29" t="b">
        <v>0</v>
      </c>
      <c r="CN49" s="29" t="b">
        <v>0</v>
      </c>
      <c r="CO49" s="29" t="b">
        <v>0</v>
      </c>
      <c r="CP49" s="29" t="b">
        <v>0</v>
      </c>
      <c r="CQ49" s="29" t="b">
        <v>0</v>
      </c>
      <c r="CR49" s="29" t="b">
        <v>0</v>
      </c>
      <c r="CS49" s="29" t="b">
        <v>0</v>
      </c>
      <c r="CT49" s="29" t="b">
        <v>0</v>
      </c>
      <c r="CU49" s="29" t="b">
        <v>0</v>
      </c>
      <c r="CV49" s="29" t="b">
        <v>0</v>
      </c>
      <c r="CW49" s="29" t="b">
        <v>0</v>
      </c>
      <c r="CX49" s="29" t="b">
        <v>0</v>
      </c>
      <c r="CY49" s="29" t="b">
        <v>0</v>
      </c>
      <c r="CZ49" s="29" t="b">
        <v>0</v>
      </c>
      <c r="DA49" s="29" t="b">
        <v>0</v>
      </c>
      <c r="DB49" s="29" t="b">
        <v>0</v>
      </c>
      <c r="DC49" s="29" t="b">
        <v>0</v>
      </c>
      <c r="DD49" s="29" t="b">
        <v>0</v>
      </c>
      <c r="DE49" s="29" t="b">
        <v>0</v>
      </c>
      <c r="DF49" s="29" t="b">
        <v>0</v>
      </c>
      <c r="DG49" s="29" t="b">
        <v>0</v>
      </c>
      <c r="DH49" s="29" t="b">
        <v>0</v>
      </c>
      <c r="DI49" s="29" t="b">
        <v>0</v>
      </c>
      <c r="DJ49" s="29" t="b">
        <v>0</v>
      </c>
      <c r="DK49" s="29" t="b">
        <v>0</v>
      </c>
      <c r="DL49" s="29" t="b">
        <v>0</v>
      </c>
      <c r="DM49" s="29" t="b">
        <v>0</v>
      </c>
      <c r="DN49" s="29" t="b">
        <v>0</v>
      </c>
      <c r="DO49" s="29" t="b">
        <v>0</v>
      </c>
      <c r="DP49" s="29" t="b">
        <v>0</v>
      </c>
      <c r="DQ49" s="29" t="b">
        <v>0</v>
      </c>
      <c r="DR49" s="29" t="b">
        <v>0</v>
      </c>
      <c r="DS49" s="29" t="b">
        <v>0</v>
      </c>
      <c r="DT49" s="29" t="b">
        <v>0</v>
      </c>
      <c r="DU49" s="29" t="b">
        <v>0</v>
      </c>
      <c r="DV49" s="29" t="s">
        <v>14177</v>
      </c>
      <c r="DW49" s="29" t="s">
        <v>14178</v>
      </c>
      <c r="DX49" s="29" t="s">
        <v>14172</v>
      </c>
    </row>
    <row r="50" spans="1:128" s="29" customFormat="1" x14ac:dyDescent="0.25">
      <c r="A50" s="29">
        <v>359925061277856</v>
      </c>
      <c r="B50" s="29">
        <v>6</v>
      </c>
      <c r="C50" s="29" t="s">
        <v>14179</v>
      </c>
      <c r="D50" s="29" t="s">
        <v>14180</v>
      </c>
      <c r="E50" s="50">
        <v>23822751</v>
      </c>
      <c r="F50" s="50">
        <v>903796233</v>
      </c>
      <c r="G50" s="29" t="s">
        <v>18992</v>
      </c>
      <c r="H50" s="29" t="s">
        <v>20233</v>
      </c>
      <c r="I50" s="29">
        <v>11</v>
      </c>
      <c r="J50" s="29">
        <v>0</v>
      </c>
      <c r="K50" s="29">
        <v>1</v>
      </c>
      <c r="L50" s="29">
        <v>1</v>
      </c>
      <c r="M50" s="29">
        <v>2</v>
      </c>
      <c r="N50" s="29">
        <v>4</v>
      </c>
      <c r="O50" s="29">
        <v>1</v>
      </c>
      <c r="P50" s="29">
        <v>1</v>
      </c>
      <c r="Q50" s="29">
        <v>4</v>
      </c>
      <c r="R50" s="29" t="s">
        <v>8</v>
      </c>
      <c r="S50" s="29">
        <v>4</v>
      </c>
      <c r="T50" s="29" t="s">
        <v>8</v>
      </c>
      <c r="U50" s="29">
        <v>1</v>
      </c>
      <c r="V50" s="29">
        <v>1</v>
      </c>
      <c r="W50" s="29" t="s">
        <v>8</v>
      </c>
      <c r="X50" s="29">
        <v>1</v>
      </c>
      <c r="Y50" s="29" t="s">
        <v>8</v>
      </c>
      <c r="Z50" s="29">
        <v>1</v>
      </c>
      <c r="AA50" s="29">
        <v>1</v>
      </c>
      <c r="AB50" s="29" t="s">
        <v>8</v>
      </c>
      <c r="AC50" s="29">
        <v>1</v>
      </c>
      <c r="AD50" s="29" t="s">
        <v>8</v>
      </c>
      <c r="AE50" s="29">
        <v>1</v>
      </c>
      <c r="AF50" s="29">
        <v>1</v>
      </c>
      <c r="AG50" s="29" t="s">
        <v>8</v>
      </c>
      <c r="AH50" s="29">
        <v>1</v>
      </c>
      <c r="AI50" s="29" t="s">
        <v>8</v>
      </c>
      <c r="AJ50" s="29">
        <v>0</v>
      </c>
      <c r="AK50" s="29" t="s">
        <v>8</v>
      </c>
      <c r="AL50" s="29" t="s">
        <v>8</v>
      </c>
      <c r="AM50" s="29" t="s">
        <v>8</v>
      </c>
      <c r="AN50" s="29" t="s">
        <v>8</v>
      </c>
      <c r="AO50" s="29">
        <v>0</v>
      </c>
      <c r="AP50" s="29" t="s">
        <v>8</v>
      </c>
      <c r="AQ50" s="29">
        <v>1</v>
      </c>
      <c r="AR50" s="29">
        <v>2</v>
      </c>
      <c r="AS50" s="29" t="s">
        <v>8</v>
      </c>
      <c r="AT50" s="29">
        <v>2</v>
      </c>
      <c r="AU50" s="29" t="s">
        <v>8</v>
      </c>
      <c r="AV50" s="29">
        <v>1</v>
      </c>
      <c r="AW50" s="29">
        <v>3</v>
      </c>
      <c r="AX50" s="29" t="s">
        <v>8</v>
      </c>
      <c r="AY50" s="29">
        <v>2</v>
      </c>
      <c r="AZ50" s="29" t="s">
        <v>8</v>
      </c>
      <c r="BA50" s="29">
        <v>1</v>
      </c>
      <c r="BB50" s="29" t="s">
        <v>8</v>
      </c>
      <c r="BC50" s="29">
        <v>1</v>
      </c>
      <c r="BD50" s="29">
        <v>2</v>
      </c>
      <c r="BE50" s="29" t="s">
        <v>8</v>
      </c>
      <c r="BF50" s="29">
        <v>2</v>
      </c>
      <c r="BG50" s="29" t="s">
        <v>8</v>
      </c>
      <c r="BH50" s="29">
        <v>1</v>
      </c>
      <c r="BI50" s="29">
        <v>1</v>
      </c>
      <c r="BJ50" s="29" t="s">
        <v>8</v>
      </c>
      <c r="BK50" s="29">
        <v>1</v>
      </c>
      <c r="BL50" s="29" t="s">
        <v>8</v>
      </c>
      <c r="BM50" s="29">
        <v>0</v>
      </c>
      <c r="BN50" s="29" t="s">
        <v>8</v>
      </c>
      <c r="BO50" s="29" t="s">
        <v>8</v>
      </c>
      <c r="BP50" s="29" t="s">
        <v>8</v>
      </c>
      <c r="BQ50" s="29" t="s">
        <v>8</v>
      </c>
      <c r="BR50" s="29" t="s">
        <v>8</v>
      </c>
      <c r="BS50" s="29" t="s">
        <v>8</v>
      </c>
      <c r="BT50" s="29" t="s">
        <v>8</v>
      </c>
      <c r="BU50" s="29" t="s">
        <v>8</v>
      </c>
      <c r="BV50" s="29" t="b">
        <v>0</v>
      </c>
      <c r="BW50" s="29" t="b">
        <v>0</v>
      </c>
      <c r="BX50" s="29" t="b">
        <v>0</v>
      </c>
      <c r="BY50" s="29" t="b">
        <v>0</v>
      </c>
      <c r="BZ50" s="29" t="b">
        <v>0</v>
      </c>
      <c r="CA50" s="29" t="b">
        <v>0</v>
      </c>
      <c r="CB50" s="29" t="b">
        <v>0</v>
      </c>
      <c r="CC50" s="29" t="b">
        <v>0</v>
      </c>
      <c r="CD50" s="29" t="b">
        <v>0</v>
      </c>
      <c r="CE50" s="29" t="b">
        <v>0</v>
      </c>
      <c r="CF50" s="29" t="b">
        <v>0</v>
      </c>
      <c r="CG50" s="29" t="b">
        <v>0</v>
      </c>
      <c r="CH50" s="29" t="b">
        <v>0</v>
      </c>
      <c r="CI50" s="29" t="b">
        <v>0</v>
      </c>
      <c r="CJ50" s="29" t="b">
        <v>0</v>
      </c>
      <c r="CK50" s="29" t="b">
        <v>0</v>
      </c>
      <c r="CL50" s="29" t="b">
        <v>0</v>
      </c>
      <c r="CM50" s="29" t="b">
        <v>0</v>
      </c>
      <c r="CN50" s="29" t="b">
        <v>0</v>
      </c>
      <c r="CO50" s="29" t="b">
        <v>0</v>
      </c>
      <c r="CP50" s="29" t="b">
        <v>0</v>
      </c>
      <c r="CQ50" s="29" t="b">
        <v>0</v>
      </c>
      <c r="CR50" s="29" t="b">
        <v>0</v>
      </c>
      <c r="CS50" s="29" t="b">
        <v>0</v>
      </c>
      <c r="CT50" s="29" t="b">
        <v>0</v>
      </c>
      <c r="CU50" s="29" t="b">
        <v>0</v>
      </c>
      <c r="CV50" s="29" t="b">
        <v>0</v>
      </c>
      <c r="CW50" s="29" t="b">
        <v>1</v>
      </c>
      <c r="CX50" s="29" t="b">
        <v>0</v>
      </c>
      <c r="CY50" s="29" t="b">
        <v>0</v>
      </c>
      <c r="CZ50" s="29" t="b">
        <v>0</v>
      </c>
      <c r="DA50" s="29" t="b">
        <v>0</v>
      </c>
      <c r="DB50" s="29" t="b">
        <v>0</v>
      </c>
      <c r="DC50" s="29" t="b">
        <v>0</v>
      </c>
      <c r="DD50" s="29" t="b">
        <v>0</v>
      </c>
      <c r="DE50" s="29" t="b">
        <v>0</v>
      </c>
      <c r="DF50" s="29" t="b">
        <v>0</v>
      </c>
      <c r="DG50" s="29" t="b">
        <v>0</v>
      </c>
      <c r="DH50" s="29" t="b">
        <v>0</v>
      </c>
      <c r="DI50" s="29" t="b">
        <v>0</v>
      </c>
      <c r="DJ50" s="29" t="b">
        <v>0</v>
      </c>
      <c r="DK50" s="29" t="b">
        <v>0</v>
      </c>
      <c r="DL50" s="29" t="b">
        <v>0</v>
      </c>
      <c r="DM50" s="29" t="b">
        <v>0</v>
      </c>
      <c r="DN50" s="29" t="b">
        <v>0</v>
      </c>
      <c r="DO50" s="29" t="b">
        <v>0</v>
      </c>
      <c r="DP50" s="29" t="b">
        <v>0</v>
      </c>
      <c r="DQ50" s="29" t="b">
        <v>0</v>
      </c>
      <c r="DR50" s="29" t="b">
        <v>0</v>
      </c>
      <c r="DS50" s="29" t="b">
        <v>0</v>
      </c>
      <c r="DT50" s="29" t="b">
        <v>0</v>
      </c>
      <c r="DU50" s="29" t="b">
        <v>0</v>
      </c>
      <c r="DV50" s="29" t="s">
        <v>14181</v>
      </c>
      <c r="DW50" s="29" t="s">
        <v>14182</v>
      </c>
      <c r="DX50" s="29" t="s">
        <v>14183</v>
      </c>
    </row>
    <row r="51" spans="1:128" s="29" customFormat="1" x14ac:dyDescent="0.25">
      <c r="A51" s="29">
        <v>359925061185968</v>
      </c>
      <c r="B51" s="29">
        <v>125</v>
      </c>
      <c r="C51" s="29" t="s">
        <v>14184</v>
      </c>
      <c r="D51" s="29" t="s">
        <v>14185</v>
      </c>
      <c r="E51" s="50">
        <v>2.37689576231221E+16</v>
      </c>
      <c r="F51" s="50">
        <v>9043173248792950</v>
      </c>
      <c r="G51" s="29" t="s">
        <v>20234</v>
      </c>
      <c r="H51" s="29" t="s">
        <v>18992</v>
      </c>
      <c r="I51" s="29">
        <v>22</v>
      </c>
      <c r="J51" s="29">
        <v>1</v>
      </c>
      <c r="K51" s="29">
        <v>1</v>
      </c>
      <c r="L51" s="29">
        <v>1</v>
      </c>
      <c r="M51" s="29">
        <v>2</v>
      </c>
      <c r="N51" s="29">
        <v>5</v>
      </c>
      <c r="O51" s="29">
        <v>1</v>
      </c>
      <c r="P51" s="29">
        <v>1</v>
      </c>
      <c r="Q51" s="29">
        <v>1</v>
      </c>
      <c r="R51" s="29" t="s">
        <v>8</v>
      </c>
      <c r="S51" s="29">
        <v>1</v>
      </c>
      <c r="T51" s="29" t="s">
        <v>8</v>
      </c>
      <c r="U51" s="29">
        <v>1</v>
      </c>
      <c r="V51" s="29">
        <v>1</v>
      </c>
      <c r="W51" s="29" t="s">
        <v>8</v>
      </c>
      <c r="X51" s="29">
        <v>1</v>
      </c>
      <c r="Y51" s="29" t="s">
        <v>8</v>
      </c>
      <c r="Z51" s="29">
        <v>1</v>
      </c>
      <c r="AA51" s="29">
        <v>1</v>
      </c>
      <c r="AB51" s="29" t="s">
        <v>8</v>
      </c>
      <c r="AC51" s="29">
        <v>1</v>
      </c>
      <c r="AD51" s="29" t="s">
        <v>8</v>
      </c>
      <c r="AE51" s="29">
        <v>1</v>
      </c>
      <c r="AF51" s="29">
        <v>1</v>
      </c>
      <c r="AG51" s="29" t="s">
        <v>8</v>
      </c>
      <c r="AH51" s="29">
        <v>1</v>
      </c>
      <c r="AI51" s="29" t="s">
        <v>8</v>
      </c>
      <c r="AJ51" s="29">
        <v>0</v>
      </c>
      <c r="AK51" s="29" t="s">
        <v>8</v>
      </c>
      <c r="AL51" s="29" t="s">
        <v>8</v>
      </c>
      <c r="AM51" s="29" t="s">
        <v>8</v>
      </c>
      <c r="AN51" s="29" t="s">
        <v>8</v>
      </c>
      <c r="AO51" s="29">
        <v>1</v>
      </c>
      <c r="AP51" s="29" t="s">
        <v>8</v>
      </c>
      <c r="AQ51" s="29">
        <v>1</v>
      </c>
      <c r="AR51" s="29">
        <v>2</v>
      </c>
      <c r="AS51" s="29" t="s">
        <v>8</v>
      </c>
      <c r="AT51" s="29">
        <v>2</v>
      </c>
      <c r="AU51" s="29" t="s">
        <v>8</v>
      </c>
      <c r="AV51" s="29">
        <v>1</v>
      </c>
      <c r="AW51" s="29">
        <v>1</v>
      </c>
      <c r="AX51" s="29" t="s">
        <v>8</v>
      </c>
      <c r="AY51" s="29">
        <v>1</v>
      </c>
      <c r="AZ51" s="29" t="s">
        <v>8</v>
      </c>
      <c r="BA51" s="29">
        <v>1</v>
      </c>
      <c r="BB51" s="29" t="s">
        <v>8</v>
      </c>
      <c r="BC51" s="29">
        <v>1</v>
      </c>
      <c r="BD51" s="29">
        <v>1</v>
      </c>
      <c r="BE51" s="29" t="s">
        <v>8</v>
      </c>
      <c r="BF51" s="29">
        <v>1</v>
      </c>
      <c r="BG51" s="29" t="s">
        <v>8</v>
      </c>
      <c r="BH51" s="29">
        <v>1</v>
      </c>
      <c r="BI51" s="29">
        <v>2</v>
      </c>
      <c r="BJ51" s="29" t="s">
        <v>8</v>
      </c>
      <c r="BK51" s="29">
        <v>1</v>
      </c>
      <c r="BL51" s="29" t="s">
        <v>8</v>
      </c>
      <c r="BM51" s="29">
        <v>0</v>
      </c>
      <c r="BN51" s="29" t="s">
        <v>8</v>
      </c>
      <c r="BO51" s="29" t="s">
        <v>8</v>
      </c>
      <c r="BP51" s="29" t="s">
        <v>8</v>
      </c>
      <c r="BQ51" s="29" t="s">
        <v>8</v>
      </c>
      <c r="BR51" s="29" t="s">
        <v>8</v>
      </c>
      <c r="BS51" s="29" t="s">
        <v>8</v>
      </c>
      <c r="BT51" s="29" t="s">
        <v>8</v>
      </c>
      <c r="BU51" s="29" t="s">
        <v>14186</v>
      </c>
      <c r="BV51" s="29" t="b">
        <v>0</v>
      </c>
      <c r="BW51" s="29" t="b">
        <v>0</v>
      </c>
      <c r="BX51" s="29" t="b">
        <v>0</v>
      </c>
      <c r="BY51" s="29" t="b">
        <v>0</v>
      </c>
      <c r="BZ51" s="29" t="b">
        <v>0</v>
      </c>
      <c r="CA51" s="29" t="b">
        <v>0</v>
      </c>
      <c r="CB51" s="29" t="b">
        <v>0</v>
      </c>
      <c r="CC51" s="29" t="b">
        <v>0</v>
      </c>
      <c r="CD51" s="29" t="b">
        <v>0</v>
      </c>
      <c r="CE51" s="29" t="b">
        <v>0</v>
      </c>
      <c r="CF51" s="29" t="b">
        <v>0</v>
      </c>
      <c r="CG51" s="29" t="b">
        <v>1</v>
      </c>
      <c r="CH51" s="29" t="b">
        <v>0</v>
      </c>
      <c r="CI51" s="29" t="b">
        <v>0</v>
      </c>
      <c r="CJ51" s="29" t="b">
        <v>0</v>
      </c>
      <c r="CK51" s="29" t="b">
        <v>0</v>
      </c>
      <c r="CL51" s="29" t="b">
        <v>0</v>
      </c>
      <c r="CM51" s="29" t="b">
        <v>0</v>
      </c>
      <c r="CN51" s="29" t="b">
        <v>0</v>
      </c>
      <c r="CO51" s="29" t="b">
        <v>0</v>
      </c>
      <c r="CP51" s="29" t="b">
        <v>0</v>
      </c>
      <c r="CQ51" s="29" t="b">
        <v>0</v>
      </c>
      <c r="CR51" s="29" t="b">
        <v>0</v>
      </c>
      <c r="CS51" s="29" t="b">
        <v>0</v>
      </c>
      <c r="CT51" s="29" t="b">
        <v>0</v>
      </c>
      <c r="CU51" s="29" t="b">
        <v>0</v>
      </c>
      <c r="CV51" s="29" t="b">
        <v>0</v>
      </c>
      <c r="CW51" s="29" t="b">
        <v>0</v>
      </c>
      <c r="CX51" s="29" t="b">
        <v>0</v>
      </c>
      <c r="CY51" s="29" t="b">
        <v>0</v>
      </c>
      <c r="CZ51" s="29" t="b">
        <v>0</v>
      </c>
      <c r="DA51" s="29" t="b">
        <v>0</v>
      </c>
      <c r="DB51" s="29" t="b">
        <v>0</v>
      </c>
      <c r="DC51" s="29" t="b">
        <v>0</v>
      </c>
      <c r="DD51" s="29" t="b">
        <v>0</v>
      </c>
      <c r="DE51" s="29" t="b">
        <v>0</v>
      </c>
      <c r="DF51" s="29" t="b">
        <v>0</v>
      </c>
      <c r="DG51" s="29" t="b">
        <v>0</v>
      </c>
      <c r="DH51" s="29" t="b">
        <v>0</v>
      </c>
      <c r="DI51" s="29" t="b">
        <v>0</v>
      </c>
      <c r="DJ51" s="29" t="b">
        <v>0</v>
      </c>
      <c r="DK51" s="29" t="b">
        <v>0</v>
      </c>
      <c r="DL51" s="29" t="b">
        <v>0</v>
      </c>
      <c r="DM51" s="29" t="b">
        <v>0</v>
      </c>
      <c r="DN51" s="29" t="b">
        <v>0</v>
      </c>
      <c r="DO51" s="29" t="b">
        <v>0</v>
      </c>
      <c r="DP51" s="29" t="b">
        <v>0</v>
      </c>
      <c r="DQ51" s="29" t="b">
        <v>0</v>
      </c>
      <c r="DR51" s="29" t="b">
        <v>0</v>
      </c>
      <c r="DS51" s="29" t="b">
        <v>0</v>
      </c>
      <c r="DT51" s="29" t="b">
        <v>0</v>
      </c>
      <c r="DU51" s="29" t="b">
        <v>0</v>
      </c>
      <c r="DV51" s="29" t="s">
        <v>14187</v>
      </c>
      <c r="DW51" s="29" t="s">
        <v>14188</v>
      </c>
      <c r="DX51" s="29" t="s">
        <v>14183</v>
      </c>
    </row>
    <row r="52" spans="1:128" s="29" customFormat="1" x14ac:dyDescent="0.25">
      <c r="A52" s="29">
        <v>359925061277856</v>
      </c>
      <c r="B52" s="29">
        <v>8</v>
      </c>
      <c r="C52" s="29" t="s">
        <v>14189</v>
      </c>
      <c r="D52" s="29" t="s">
        <v>14190</v>
      </c>
      <c r="E52" s="50">
        <v>2.38241881890317E+16</v>
      </c>
      <c r="F52" s="50">
        <v>9037707800777890</v>
      </c>
      <c r="G52" s="29" t="s">
        <v>20235</v>
      </c>
      <c r="H52" s="29" t="s">
        <v>18992</v>
      </c>
      <c r="I52" s="29">
        <v>11</v>
      </c>
      <c r="J52" s="29">
        <v>0</v>
      </c>
      <c r="K52" s="29">
        <v>1</v>
      </c>
      <c r="L52" s="29">
        <v>1</v>
      </c>
      <c r="M52" s="29">
        <v>2</v>
      </c>
      <c r="N52" s="29">
        <v>6</v>
      </c>
      <c r="O52" s="29">
        <v>1</v>
      </c>
      <c r="P52" s="29">
        <v>1</v>
      </c>
      <c r="Q52" s="29">
        <v>4</v>
      </c>
      <c r="R52" s="29" t="s">
        <v>8</v>
      </c>
      <c r="S52" s="29">
        <v>4</v>
      </c>
      <c r="T52" s="29" t="s">
        <v>8</v>
      </c>
      <c r="U52" s="29">
        <v>1</v>
      </c>
      <c r="V52" s="29">
        <v>2</v>
      </c>
      <c r="W52" s="29" t="s">
        <v>8</v>
      </c>
      <c r="X52" s="29">
        <v>2</v>
      </c>
      <c r="Y52" s="29" t="s">
        <v>8</v>
      </c>
      <c r="Z52" s="29">
        <v>1</v>
      </c>
      <c r="AA52" s="29">
        <v>2</v>
      </c>
      <c r="AB52" s="29" t="s">
        <v>8</v>
      </c>
      <c r="AC52" s="29">
        <v>2</v>
      </c>
      <c r="AD52" s="29" t="s">
        <v>8</v>
      </c>
      <c r="AE52" s="29">
        <v>1</v>
      </c>
      <c r="AF52" s="29">
        <v>1</v>
      </c>
      <c r="AG52" s="29" t="s">
        <v>8</v>
      </c>
      <c r="AH52" s="29">
        <v>1</v>
      </c>
      <c r="AI52" s="29" t="s">
        <v>8</v>
      </c>
      <c r="AJ52" s="29">
        <v>0</v>
      </c>
      <c r="AK52" s="29" t="s">
        <v>8</v>
      </c>
      <c r="AL52" s="29" t="s">
        <v>8</v>
      </c>
      <c r="AM52" s="29" t="s">
        <v>8</v>
      </c>
      <c r="AN52" s="29" t="s">
        <v>8</v>
      </c>
      <c r="AO52" s="29">
        <v>0</v>
      </c>
      <c r="AP52" s="29" t="s">
        <v>8</v>
      </c>
      <c r="AQ52" s="29">
        <v>1</v>
      </c>
      <c r="AR52" s="29">
        <v>1</v>
      </c>
      <c r="AS52" s="29" t="s">
        <v>8</v>
      </c>
      <c r="AT52" s="29">
        <v>1</v>
      </c>
      <c r="AU52" s="29" t="s">
        <v>8</v>
      </c>
      <c r="AV52" s="29">
        <v>1</v>
      </c>
      <c r="AW52" s="29">
        <v>2</v>
      </c>
      <c r="AX52" s="29" t="s">
        <v>8</v>
      </c>
      <c r="AY52" s="29">
        <v>2</v>
      </c>
      <c r="AZ52" s="29" t="s">
        <v>8</v>
      </c>
      <c r="BA52" s="29">
        <v>1</v>
      </c>
      <c r="BB52" s="29" t="s">
        <v>8</v>
      </c>
      <c r="BC52" s="29">
        <v>1</v>
      </c>
      <c r="BD52" s="29">
        <v>3</v>
      </c>
      <c r="BE52" s="29" t="s">
        <v>8</v>
      </c>
      <c r="BF52" s="29">
        <v>3</v>
      </c>
      <c r="BG52" s="29" t="s">
        <v>8</v>
      </c>
      <c r="BH52" s="29">
        <v>1</v>
      </c>
      <c r="BI52" s="29">
        <v>1</v>
      </c>
      <c r="BJ52" s="29" t="s">
        <v>8</v>
      </c>
      <c r="BK52" s="29">
        <v>1</v>
      </c>
      <c r="BL52" s="29" t="s">
        <v>8</v>
      </c>
      <c r="BM52" s="29">
        <v>0</v>
      </c>
      <c r="BN52" s="29" t="s">
        <v>8</v>
      </c>
      <c r="BO52" s="29" t="s">
        <v>8</v>
      </c>
      <c r="BP52" s="29" t="s">
        <v>8</v>
      </c>
      <c r="BQ52" s="29" t="s">
        <v>8</v>
      </c>
      <c r="BR52" s="29" t="s">
        <v>8</v>
      </c>
      <c r="BS52" s="29" t="s">
        <v>8</v>
      </c>
      <c r="BT52" s="29" t="s">
        <v>8</v>
      </c>
      <c r="BU52" s="29" t="s">
        <v>8</v>
      </c>
      <c r="BV52" s="29" t="b">
        <v>0</v>
      </c>
      <c r="BW52" s="29" t="b">
        <v>0</v>
      </c>
      <c r="BX52" s="29" t="b">
        <v>0</v>
      </c>
      <c r="BY52" s="29" t="b">
        <v>0</v>
      </c>
      <c r="BZ52" s="29" t="b">
        <v>0</v>
      </c>
      <c r="CA52" s="29" t="b">
        <v>0</v>
      </c>
      <c r="CB52" s="29" t="b">
        <v>0</v>
      </c>
      <c r="CC52" s="29" t="b">
        <v>0</v>
      </c>
      <c r="CD52" s="29" t="b">
        <v>0</v>
      </c>
      <c r="CE52" s="29" t="b">
        <v>0</v>
      </c>
      <c r="CF52" s="29" t="b">
        <v>0</v>
      </c>
      <c r="CG52" s="29" t="b">
        <v>0</v>
      </c>
      <c r="CH52" s="29" t="b">
        <v>0</v>
      </c>
      <c r="CI52" s="29" t="b">
        <v>0</v>
      </c>
      <c r="CJ52" s="29" t="b">
        <v>0</v>
      </c>
      <c r="CK52" s="29" t="b">
        <v>0</v>
      </c>
      <c r="CL52" s="29" t="b">
        <v>0</v>
      </c>
      <c r="CM52" s="29" t="b">
        <v>0</v>
      </c>
      <c r="CN52" s="29" t="b">
        <v>0</v>
      </c>
      <c r="CO52" s="29" t="b">
        <v>0</v>
      </c>
      <c r="CP52" s="29" t="b">
        <v>0</v>
      </c>
      <c r="CQ52" s="29" t="b">
        <v>0</v>
      </c>
      <c r="CR52" s="29" t="b">
        <v>0</v>
      </c>
      <c r="CS52" s="29" t="b">
        <v>0</v>
      </c>
      <c r="CT52" s="29" t="b">
        <v>0</v>
      </c>
      <c r="CU52" s="29" t="b">
        <v>0</v>
      </c>
      <c r="CV52" s="29" t="b">
        <v>0</v>
      </c>
      <c r="CW52" s="29" t="b">
        <v>1</v>
      </c>
      <c r="CX52" s="29" t="b">
        <v>0</v>
      </c>
      <c r="CY52" s="29" t="b">
        <v>0</v>
      </c>
      <c r="CZ52" s="29" t="b">
        <v>0</v>
      </c>
      <c r="DA52" s="29" t="b">
        <v>0</v>
      </c>
      <c r="DB52" s="29" t="b">
        <v>0</v>
      </c>
      <c r="DC52" s="29" t="b">
        <v>0</v>
      </c>
      <c r="DD52" s="29" t="b">
        <v>0</v>
      </c>
      <c r="DE52" s="29" t="b">
        <v>0</v>
      </c>
      <c r="DF52" s="29" t="b">
        <v>0</v>
      </c>
      <c r="DG52" s="29" t="b">
        <v>0</v>
      </c>
      <c r="DH52" s="29" t="b">
        <v>0</v>
      </c>
      <c r="DI52" s="29" t="b">
        <v>0</v>
      </c>
      <c r="DJ52" s="29" t="b">
        <v>0</v>
      </c>
      <c r="DK52" s="29" t="b">
        <v>0</v>
      </c>
      <c r="DL52" s="29" t="b">
        <v>0</v>
      </c>
      <c r="DM52" s="29" t="b">
        <v>0</v>
      </c>
      <c r="DN52" s="29" t="b">
        <v>0</v>
      </c>
      <c r="DO52" s="29" t="b">
        <v>0</v>
      </c>
      <c r="DP52" s="29" t="b">
        <v>0</v>
      </c>
      <c r="DQ52" s="29" t="b">
        <v>0</v>
      </c>
      <c r="DR52" s="29" t="b">
        <v>0</v>
      </c>
      <c r="DS52" s="29" t="b">
        <v>0</v>
      </c>
      <c r="DT52" s="29" t="b">
        <v>0</v>
      </c>
      <c r="DU52" s="29" t="b">
        <v>0</v>
      </c>
      <c r="DV52" s="29" t="s">
        <v>14191</v>
      </c>
      <c r="DW52" s="29" t="s">
        <v>14192</v>
      </c>
      <c r="DX52" s="29" t="s">
        <v>14193</v>
      </c>
    </row>
    <row r="53" spans="1:128" s="29" customFormat="1" x14ac:dyDescent="0.25">
      <c r="A53" s="29">
        <v>359925061277617</v>
      </c>
      <c r="B53" s="29">
        <v>93</v>
      </c>
      <c r="C53" s="29" t="s">
        <v>14194</v>
      </c>
      <c r="D53" s="29" t="s">
        <v>13870</v>
      </c>
      <c r="E53" s="50">
        <v>238228727</v>
      </c>
      <c r="F53" s="50">
        <v>903793966</v>
      </c>
      <c r="G53" s="29" t="s">
        <v>18992</v>
      </c>
      <c r="H53" s="29" t="s">
        <v>20218</v>
      </c>
      <c r="I53" s="29">
        <v>11</v>
      </c>
      <c r="J53" s="29">
        <v>1</v>
      </c>
      <c r="K53" s="29">
        <v>1</v>
      </c>
      <c r="L53" s="29">
        <v>1</v>
      </c>
      <c r="M53" s="29">
        <v>2</v>
      </c>
      <c r="N53" s="29">
        <v>2</v>
      </c>
      <c r="O53" s="29">
        <v>1</v>
      </c>
      <c r="P53" s="29">
        <v>1</v>
      </c>
      <c r="Q53" s="29">
        <v>3</v>
      </c>
      <c r="R53" s="29" t="s">
        <v>8</v>
      </c>
      <c r="S53" s="29">
        <v>3</v>
      </c>
      <c r="T53" s="29" t="s">
        <v>8</v>
      </c>
      <c r="U53" s="29">
        <v>1</v>
      </c>
      <c r="V53" s="29">
        <v>2</v>
      </c>
      <c r="W53" s="29" t="s">
        <v>8</v>
      </c>
      <c r="X53" s="29">
        <v>2</v>
      </c>
      <c r="Y53" s="29" t="s">
        <v>8</v>
      </c>
      <c r="Z53" s="29">
        <v>1</v>
      </c>
      <c r="AA53" s="29">
        <v>3</v>
      </c>
      <c r="AB53" s="29" t="s">
        <v>8</v>
      </c>
      <c r="AC53" s="29">
        <v>3</v>
      </c>
      <c r="AD53" s="29" t="s">
        <v>8</v>
      </c>
      <c r="AE53" s="29">
        <v>1</v>
      </c>
      <c r="AF53" s="29">
        <v>1</v>
      </c>
      <c r="AG53" s="29" t="s">
        <v>8</v>
      </c>
      <c r="AH53" s="29">
        <v>1</v>
      </c>
      <c r="AI53" s="29" t="s">
        <v>8</v>
      </c>
      <c r="AJ53" s="29">
        <v>0</v>
      </c>
      <c r="AK53" s="29" t="s">
        <v>8</v>
      </c>
      <c r="AL53" s="29" t="s">
        <v>8</v>
      </c>
      <c r="AM53" s="29" t="s">
        <v>8</v>
      </c>
      <c r="AN53" s="29" t="s">
        <v>8</v>
      </c>
      <c r="AO53" s="29">
        <v>0</v>
      </c>
      <c r="AP53" s="29" t="s">
        <v>8</v>
      </c>
      <c r="AQ53" s="29">
        <v>1</v>
      </c>
      <c r="AR53" s="29">
        <v>2</v>
      </c>
      <c r="AS53" s="29" t="s">
        <v>8</v>
      </c>
      <c r="AT53" s="29">
        <v>2</v>
      </c>
      <c r="AU53" s="29" t="s">
        <v>8</v>
      </c>
      <c r="AV53" s="29">
        <v>1</v>
      </c>
      <c r="AW53" s="29">
        <v>3</v>
      </c>
      <c r="AX53" s="29" t="s">
        <v>8</v>
      </c>
      <c r="AY53" s="29">
        <v>3</v>
      </c>
      <c r="AZ53" s="29" t="s">
        <v>8</v>
      </c>
      <c r="BA53" s="29">
        <v>1</v>
      </c>
      <c r="BB53" s="29" t="s">
        <v>8</v>
      </c>
      <c r="BC53" s="29">
        <v>1</v>
      </c>
      <c r="BD53" s="29">
        <v>3</v>
      </c>
      <c r="BE53" s="29" t="s">
        <v>8</v>
      </c>
      <c r="BF53" s="29">
        <v>3</v>
      </c>
      <c r="BG53" s="29" t="s">
        <v>8</v>
      </c>
      <c r="BH53" s="29">
        <v>1</v>
      </c>
      <c r="BI53" s="29">
        <v>2</v>
      </c>
      <c r="BJ53" s="29" t="s">
        <v>8</v>
      </c>
      <c r="BK53" s="29">
        <v>2</v>
      </c>
      <c r="BL53" s="29" t="s">
        <v>8</v>
      </c>
      <c r="BM53" s="29">
        <v>0</v>
      </c>
      <c r="BN53" s="29" t="s">
        <v>8</v>
      </c>
      <c r="BO53" s="29" t="s">
        <v>8</v>
      </c>
      <c r="BP53" s="29" t="s">
        <v>8</v>
      </c>
      <c r="BQ53" s="29" t="s">
        <v>8</v>
      </c>
      <c r="BR53" s="29" t="s">
        <v>8</v>
      </c>
      <c r="BS53" s="29" t="s">
        <v>8</v>
      </c>
      <c r="BT53" s="29" t="s">
        <v>8</v>
      </c>
      <c r="BU53" s="29" t="s">
        <v>13960</v>
      </c>
      <c r="BV53" s="29" t="b">
        <v>0</v>
      </c>
      <c r="BW53" s="29" t="b">
        <v>0</v>
      </c>
      <c r="BX53" s="29" t="b">
        <v>0</v>
      </c>
      <c r="BY53" s="29" t="b">
        <v>0</v>
      </c>
      <c r="BZ53" s="29" t="b">
        <v>0</v>
      </c>
      <c r="CA53" s="29" t="b">
        <v>0</v>
      </c>
      <c r="CB53" s="29" t="b">
        <v>0</v>
      </c>
      <c r="CC53" s="29" t="b">
        <v>0</v>
      </c>
      <c r="CD53" s="29" t="b">
        <v>0</v>
      </c>
      <c r="CE53" s="29" t="b">
        <v>0</v>
      </c>
      <c r="CF53" s="29" t="b">
        <v>0</v>
      </c>
      <c r="CG53" s="29" t="b">
        <v>0</v>
      </c>
      <c r="CH53" s="29" t="b">
        <v>0</v>
      </c>
      <c r="CI53" s="29" t="b">
        <v>0</v>
      </c>
      <c r="CJ53" s="29" t="b">
        <v>0</v>
      </c>
      <c r="CK53" s="29" t="b">
        <v>0</v>
      </c>
      <c r="CL53" s="29" t="b">
        <v>0</v>
      </c>
      <c r="CM53" s="29" t="b">
        <v>0</v>
      </c>
      <c r="CN53" s="29" t="b">
        <v>0</v>
      </c>
      <c r="CO53" s="29" t="b">
        <v>0</v>
      </c>
      <c r="CP53" s="29" t="b">
        <v>0</v>
      </c>
      <c r="CQ53" s="29" t="b">
        <v>0</v>
      </c>
      <c r="CR53" s="29" t="b">
        <v>0</v>
      </c>
      <c r="CS53" s="29" t="b">
        <v>0</v>
      </c>
      <c r="CT53" s="29" t="b">
        <v>1</v>
      </c>
      <c r="CU53" s="29" t="b">
        <v>0</v>
      </c>
      <c r="CV53" s="29" t="b">
        <v>0</v>
      </c>
      <c r="CW53" s="29" t="b">
        <v>0</v>
      </c>
      <c r="CX53" s="29" t="b">
        <v>0</v>
      </c>
      <c r="CY53" s="29" t="b">
        <v>0</v>
      </c>
      <c r="CZ53" s="29" t="b">
        <v>0</v>
      </c>
      <c r="DA53" s="29" t="b">
        <v>0</v>
      </c>
      <c r="DB53" s="29" t="b">
        <v>0</v>
      </c>
      <c r="DC53" s="29" t="b">
        <v>0</v>
      </c>
      <c r="DD53" s="29" t="b">
        <v>0</v>
      </c>
      <c r="DE53" s="29" t="b">
        <v>0</v>
      </c>
      <c r="DF53" s="29" t="b">
        <v>0</v>
      </c>
      <c r="DG53" s="29" t="b">
        <v>0</v>
      </c>
      <c r="DH53" s="29" t="b">
        <v>0</v>
      </c>
      <c r="DI53" s="29" t="b">
        <v>0</v>
      </c>
      <c r="DJ53" s="29" t="b">
        <v>0</v>
      </c>
      <c r="DK53" s="29" t="b">
        <v>0</v>
      </c>
      <c r="DL53" s="29" t="b">
        <v>0</v>
      </c>
      <c r="DM53" s="29" t="b">
        <v>0</v>
      </c>
      <c r="DN53" s="29" t="b">
        <v>0</v>
      </c>
      <c r="DO53" s="29" t="b">
        <v>0</v>
      </c>
      <c r="DP53" s="29" t="b">
        <v>0</v>
      </c>
      <c r="DQ53" s="29" t="b">
        <v>0</v>
      </c>
      <c r="DR53" s="29" t="b">
        <v>0</v>
      </c>
      <c r="DS53" s="29" t="b">
        <v>0</v>
      </c>
      <c r="DT53" s="29" t="b">
        <v>0</v>
      </c>
      <c r="DU53" s="29" t="b">
        <v>0</v>
      </c>
      <c r="DV53" s="29" t="s">
        <v>14195</v>
      </c>
      <c r="DW53" s="29" t="s">
        <v>14196</v>
      </c>
      <c r="DX53" s="29" t="s">
        <v>14193</v>
      </c>
    </row>
    <row r="54" spans="1:128" s="29" customFormat="1" x14ac:dyDescent="0.25">
      <c r="A54" s="29">
        <v>359925061279597</v>
      </c>
      <c r="B54" s="29">
        <v>276</v>
      </c>
      <c r="C54" s="29" t="s">
        <v>14197</v>
      </c>
      <c r="D54" s="29" t="s">
        <v>14198</v>
      </c>
      <c r="E54" s="50">
        <v>2377971141102710</v>
      </c>
      <c r="F54" s="50">
        <v>9034064073009340</v>
      </c>
      <c r="G54" s="50">
        <v>-741521928794682</v>
      </c>
      <c r="H54" s="29" t="s">
        <v>20224</v>
      </c>
      <c r="I54" s="29">
        <v>33</v>
      </c>
      <c r="J54" s="29">
        <v>1</v>
      </c>
      <c r="K54" s="29">
        <v>1</v>
      </c>
      <c r="L54" s="29">
        <v>1</v>
      </c>
      <c r="M54" s="29">
        <v>2</v>
      </c>
      <c r="N54" s="29">
        <v>4</v>
      </c>
      <c r="O54" s="29">
        <v>1</v>
      </c>
      <c r="P54" s="29">
        <v>1</v>
      </c>
      <c r="Q54" s="29">
        <v>4</v>
      </c>
      <c r="R54" s="29" t="s">
        <v>8</v>
      </c>
      <c r="S54" s="29">
        <v>4</v>
      </c>
      <c r="T54" s="29" t="s">
        <v>8</v>
      </c>
      <c r="U54" s="29">
        <v>0</v>
      </c>
      <c r="V54" s="29" t="s">
        <v>8</v>
      </c>
      <c r="W54" s="29" t="s">
        <v>8</v>
      </c>
      <c r="X54" s="29" t="s">
        <v>8</v>
      </c>
      <c r="Y54" s="29" t="s">
        <v>8</v>
      </c>
      <c r="Z54" s="29">
        <v>1</v>
      </c>
      <c r="AA54" s="29">
        <v>1</v>
      </c>
      <c r="AB54" s="29" t="s">
        <v>8</v>
      </c>
      <c r="AC54" s="29">
        <v>1</v>
      </c>
      <c r="AD54" s="29" t="s">
        <v>8</v>
      </c>
      <c r="AE54" s="29">
        <v>0</v>
      </c>
      <c r="AF54" s="29" t="s">
        <v>8</v>
      </c>
      <c r="AG54" s="29" t="s">
        <v>8</v>
      </c>
      <c r="AH54" s="29" t="s">
        <v>8</v>
      </c>
      <c r="AI54" s="29" t="s">
        <v>8</v>
      </c>
      <c r="AJ54" s="29">
        <v>1</v>
      </c>
      <c r="AK54" s="29">
        <v>1</v>
      </c>
      <c r="AL54" s="29" t="s">
        <v>8</v>
      </c>
      <c r="AM54" s="29">
        <v>1</v>
      </c>
      <c r="AN54" s="29" t="s">
        <v>8</v>
      </c>
      <c r="AO54" s="29">
        <v>0</v>
      </c>
      <c r="AP54" s="29" t="s">
        <v>8</v>
      </c>
      <c r="AQ54" s="29">
        <v>1</v>
      </c>
      <c r="AR54" s="29">
        <v>2</v>
      </c>
      <c r="AS54" s="29" t="s">
        <v>8</v>
      </c>
      <c r="AT54" s="29">
        <v>2</v>
      </c>
      <c r="AU54" s="29" t="s">
        <v>8</v>
      </c>
      <c r="AV54" s="29">
        <v>1</v>
      </c>
      <c r="AW54" s="29">
        <v>3</v>
      </c>
      <c r="AX54" s="29" t="s">
        <v>8</v>
      </c>
      <c r="AY54" s="29">
        <v>3</v>
      </c>
      <c r="AZ54" s="29" t="s">
        <v>8</v>
      </c>
      <c r="BA54" s="29">
        <v>1</v>
      </c>
      <c r="BB54" s="29" t="s">
        <v>8</v>
      </c>
      <c r="BC54" s="29">
        <v>1</v>
      </c>
      <c r="BD54" s="29">
        <v>2</v>
      </c>
      <c r="BE54" s="29" t="s">
        <v>8</v>
      </c>
      <c r="BF54" s="29">
        <v>3</v>
      </c>
      <c r="BG54" s="29" t="s">
        <v>8</v>
      </c>
      <c r="BH54" s="29">
        <v>1</v>
      </c>
      <c r="BI54" s="29">
        <v>2</v>
      </c>
      <c r="BJ54" s="29" t="s">
        <v>8</v>
      </c>
      <c r="BK54" s="29">
        <v>2</v>
      </c>
      <c r="BL54" s="29" t="s">
        <v>8</v>
      </c>
      <c r="BM54" s="29">
        <v>0</v>
      </c>
      <c r="BN54" s="29" t="s">
        <v>8</v>
      </c>
      <c r="BO54" s="29" t="s">
        <v>8</v>
      </c>
      <c r="BP54" s="29" t="s">
        <v>8</v>
      </c>
      <c r="BQ54" s="29" t="s">
        <v>8</v>
      </c>
      <c r="BR54" s="29" t="s">
        <v>8</v>
      </c>
      <c r="BS54" s="29" t="s">
        <v>8</v>
      </c>
      <c r="BT54" s="29" t="s">
        <v>8</v>
      </c>
      <c r="BU54" s="29" t="s">
        <v>538</v>
      </c>
      <c r="BV54" s="29" t="b">
        <v>0</v>
      </c>
      <c r="BW54" s="29" t="b">
        <v>0</v>
      </c>
      <c r="BX54" s="29" t="b">
        <v>0</v>
      </c>
      <c r="BY54" s="29" t="b">
        <v>0</v>
      </c>
      <c r="BZ54" s="29" t="b">
        <v>0</v>
      </c>
      <c r="CA54" s="29" t="b">
        <v>0</v>
      </c>
      <c r="CB54" s="29" t="b">
        <v>0</v>
      </c>
      <c r="CC54" s="29" t="b">
        <v>0</v>
      </c>
      <c r="CD54" s="29" t="b">
        <v>0</v>
      </c>
      <c r="CE54" s="29" t="b">
        <v>0</v>
      </c>
      <c r="CF54" s="29" t="b">
        <v>0</v>
      </c>
      <c r="CG54" s="29" t="b">
        <v>0</v>
      </c>
      <c r="CH54" s="29" t="b">
        <v>0</v>
      </c>
      <c r="CI54" s="29" t="b">
        <v>0</v>
      </c>
      <c r="CJ54" s="29" t="b">
        <v>0</v>
      </c>
      <c r="CK54" s="29" t="b">
        <v>0</v>
      </c>
      <c r="CL54" s="29" t="b">
        <v>0</v>
      </c>
      <c r="CM54" s="29" t="b">
        <v>0</v>
      </c>
      <c r="CN54" s="29" t="b">
        <v>0</v>
      </c>
      <c r="CO54" s="29" t="b">
        <v>0</v>
      </c>
      <c r="CP54" s="29" t="b">
        <v>0</v>
      </c>
      <c r="CQ54" s="29" t="b">
        <v>0</v>
      </c>
      <c r="CR54" s="29" t="b">
        <v>0</v>
      </c>
      <c r="CS54" s="29" t="b">
        <v>0</v>
      </c>
      <c r="CT54" s="29" t="b">
        <v>0</v>
      </c>
      <c r="CU54" s="29" t="b">
        <v>0</v>
      </c>
      <c r="CV54" s="29" t="b">
        <v>0</v>
      </c>
      <c r="CW54" s="29" t="b">
        <v>0</v>
      </c>
      <c r="CX54" s="29" t="b">
        <v>0</v>
      </c>
      <c r="CY54" s="29" t="b">
        <v>0</v>
      </c>
      <c r="CZ54" s="29" t="b">
        <v>0</v>
      </c>
      <c r="DA54" s="29" t="b">
        <v>0</v>
      </c>
      <c r="DB54" s="29" t="b">
        <v>1</v>
      </c>
      <c r="DC54" s="29" t="b">
        <v>0</v>
      </c>
      <c r="DD54" s="29" t="b">
        <v>0</v>
      </c>
      <c r="DE54" s="29" t="b">
        <v>0</v>
      </c>
      <c r="DF54" s="29" t="b">
        <v>0</v>
      </c>
      <c r="DG54" s="29" t="b">
        <v>0</v>
      </c>
      <c r="DH54" s="29" t="b">
        <v>0</v>
      </c>
      <c r="DI54" s="29" t="b">
        <v>0</v>
      </c>
      <c r="DJ54" s="29" t="b">
        <v>0</v>
      </c>
      <c r="DK54" s="29" t="b">
        <v>0</v>
      </c>
      <c r="DL54" s="29" t="b">
        <v>0</v>
      </c>
      <c r="DM54" s="29" t="b">
        <v>0</v>
      </c>
      <c r="DN54" s="29" t="b">
        <v>0</v>
      </c>
      <c r="DO54" s="29" t="b">
        <v>0</v>
      </c>
      <c r="DP54" s="29" t="b">
        <v>0</v>
      </c>
      <c r="DQ54" s="29" t="b">
        <v>0</v>
      </c>
      <c r="DR54" s="29" t="b">
        <v>0</v>
      </c>
      <c r="DS54" s="29" t="b">
        <v>0</v>
      </c>
      <c r="DT54" s="29" t="b">
        <v>0</v>
      </c>
      <c r="DU54" s="29" t="b">
        <v>0</v>
      </c>
      <c r="DV54" s="29" t="s">
        <v>14199</v>
      </c>
      <c r="DW54" s="29" t="s">
        <v>14200</v>
      </c>
      <c r="DX54" s="29" t="s">
        <v>14193</v>
      </c>
    </row>
    <row r="55" spans="1:128" s="29" customFormat="1" x14ac:dyDescent="0.25">
      <c r="A55" s="29">
        <v>359925061276296</v>
      </c>
      <c r="B55" s="29">
        <v>445</v>
      </c>
      <c r="C55" s="29" t="s">
        <v>14201</v>
      </c>
      <c r="D55" s="29" t="s">
        <v>14202</v>
      </c>
      <c r="E55" s="50">
        <v>2370374683504990</v>
      </c>
      <c r="F55" s="50">
        <v>9042760172583790</v>
      </c>
      <c r="G55" s="50">
        <v>-6274093058425930</v>
      </c>
      <c r="H55" s="29" t="s">
        <v>19909</v>
      </c>
      <c r="I55" s="29">
        <v>77</v>
      </c>
      <c r="J55" s="29">
        <v>1</v>
      </c>
      <c r="K55" s="29">
        <v>1</v>
      </c>
      <c r="L55" s="29">
        <v>1</v>
      </c>
      <c r="M55" s="29">
        <v>2</v>
      </c>
      <c r="N55" s="29">
        <v>4</v>
      </c>
      <c r="O55" s="29">
        <v>1</v>
      </c>
      <c r="P55" s="29">
        <v>1</v>
      </c>
      <c r="Q55" s="29">
        <v>4</v>
      </c>
      <c r="R55" s="29" t="s">
        <v>8</v>
      </c>
      <c r="S55" s="29">
        <v>4</v>
      </c>
      <c r="T55" s="29" t="s">
        <v>8</v>
      </c>
      <c r="U55" s="29">
        <v>1</v>
      </c>
      <c r="V55" s="29">
        <v>4</v>
      </c>
      <c r="W55" s="29" t="s">
        <v>8</v>
      </c>
      <c r="X55" s="29">
        <v>4</v>
      </c>
      <c r="Y55" s="29" t="s">
        <v>8</v>
      </c>
      <c r="Z55" s="29">
        <v>1</v>
      </c>
      <c r="AA55" s="29">
        <v>1</v>
      </c>
      <c r="AB55" s="29" t="s">
        <v>8</v>
      </c>
      <c r="AC55" s="29">
        <v>1</v>
      </c>
      <c r="AD55" s="29" t="s">
        <v>8</v>
      </c>
      <c r="AE55" s="29">
        <v>1</v>
      </c>
      <c r="AF55" s="29">
        <v>1</v>
      </c>
      <c r="AG55" s="29" t="s">
        <v>8</v>
      </c>
      <c r="AH55" s="29">
        <v>1</v>
      </c>
      <c r="AI55" s="29" t="s">
        <v>8</v>
      </c>
      <c r="AJ55" s="29">
        <v>0</v>
      </c>
      <c r="AK55" s="29" t="s">
        <v>8</v>
      </c>
      <c r="AL55" s="29" t="s">
        <v>8</v>
      </c>
      <c r="AM55" s="29" t="s">
        <v>8</v>
      </c>
      <c r="AN55" s="29" t="s">
        <v>8</v>
      </c>
      <c r="AO55" s="29">
        <v>0</v>
      </c>
      <c r="AP55" s="29" t="s">
        <v>8</v>
      </c>
      <c r="AQ55" s="29">
        <v>1</v>
      </c>
      <c r="AR55" s="29">
        <v>1</v>
      </c>
      <c r="AS55" s="29" t="s">
        <v>8</v>
      </c>
      <c r="AT55" s="29">
        <v>1</v>
      </c>
      <c r="AU55" s="29" t="s">
        <v>8</v>
      </c>
      <c r="AV55" s="29">
        <v>1</v>
      </c>
      <c r="AW55" s="29">
        <v>3</v>
      </c>
      <c r="AX55" s="29" t="s">
        <v>8</v>
      </c>
      <c r="AY55" s="29">
        <v>3</v>
      </c>
      <c r="AZ55" s="29" t="s">
        <v>8</v>
      </c>
      <c r="BA55" s="29">
        <v>1</v>
      </c>
      <c r="BB55" s="29" t="s">
        <v>8</v>
      </c>
      <c r="BC55" s="29">
        <v>1</v>
      </c>
      <c r="BD55" s="29">
        <v>4</v>
      </c>
      <c r="BE55" s="29" t="s">
        <v>8</v>
      </c>
      <c r="BF55" s="29">
        <v>2</v>
      </c>
      <c r="BG55" s="29" t="s">
        <v>8</v>
      </c>
      <c r="BH55" s="29">
        <v>1</v>
      </c>
      <c r="BI55" s="29">
        <v>1</v>
      </c>
      <c r="BJ55" s="29" t="s">
        <v>8</v>
      </c>
      <c r="BK55" s="29">
        <v>1</v>
      </c>
      <c r="BL55" s="29" t="s">
        <v>8</v>
      </c>
      <c r="BM55" s="29">
        <v>0</v>
      </c>
      <c r="BN55" s="29" t="s">
        <v>8</v>
      </c>
      <c r="BO55" s="29" t="s">
        <v>8</v>
      </c>
      <c r="BP55" s="29" t="s">
        <v>8</v>
      </c>
      <c r="BQ55" s="29" t="s">
        <v>8</v>
      </c>
      <c r="BR55" s="29" t="s">
        <v>8</v>
      </c>
      <c r="BS55" s="29" t="s">
        <v>8</v>
      </c>
      <c r="BT55" s="29" t="s">
        <v>8</v>
      </c>
      <c r="BU55" s="29" t="s">
        <v>14203</v>
      </c>
      <c r="BV55" s="29" t="b">
        <v>0</v>
      </c>
      <c r="BW55" s="29" t="b">
        <v>0</v>
      </c>
      <c r="BX55" s="29" t="b">
        <v>0</v>
      </c>
      <c r="BY55" s="29" t="b">
        <v>0</v>
      </c>
      <c r="BZ55" s="29" t="b">
        <v>0</v>
      </c>
      <c r="CA55" s="29" t="b">
        <v>0</v>
      </c>
      <c r="CB55" s="29" t="b">
        <v>0</v>
      </c>
      <c r="CC55" s="29" t="b">
        <v>0</v>
      </c>
      <c r="CD55" s="29" t="b">
        <v>0</v>
      </c>
      <c r="CE55" s="29" t="b">
        <v>0</v>
      </c>
      <c r="CF55" s="29" t="b">
        <v>0</v>
      </c>
      <c r="CG55" s="29" t="b">
        <v>0</v>
      </c>
      <c r="CH55" s="29" t="b">
        <v>0</v>
      </c>
      <c r="CI55" s="29" t="b">
        <v>0</v>
      </c>
      <c r="CJ55" s="29" t="b">
        <v>0</v>
      </c>
      <c r="CK55" s="29" t="b">
        <v>0</v>
      </c>
      <c r="CL55" s="29" t="b">
        <v>0</v>
      </c>
      <c r="CM55" s="29" t="b">
        <v>0</v>
      </c>
      <c r="CN55" s="29" t="b">
        <v>0</v>
      </c>
      <c r="CO55" s="29" t="b">
        <v>1</v>
      </c>
      <c r="CP55" s="29" t="b">
        <v>0</v>
      </c>
      <c r="CQ55" s="29" t="b">
        <v>0</v>
      </c>
      <c r="CR55" s="29" t="b">
        <v>0</v>
      </c>
      <c r="CS55" s="29" t="b">
        <v>0</v>
      </c>
      <c r="CT55" s="29" t="b">
        <v>0</v>
      </c>
      <c r="CU55" s="29" t="b">
        <v>0</v>
      </c>
      <c r="CV55" s="29" t="b">
        <v>0</v>
      </c>
      <c r="CW55" s="29" t="b">
        <v>0</v>
      </c>
      <c r="CX55" s="29" t="b">
        <v>0</v>
      </c>
      <c r="CY55" s="29" t="b">
        <v>0</v>
      </c>
      <c r="CZ55" s="29" t="b">
        <v>0</v>
      </c>
      <c r="DA55" s="29" t="b">
        <v>0</v>
      </c>
      <c r="DB55" s="29" t="b">
        <v>0</v>
      </c>
      <c r="DC55" s="29" t="b">
        <v>0</v>
      </c>
      <c r="DD55" s="29" t="b">
        <v>0</v>
      </c>
      <c r="DE55" s="29" t="b">
        <v>0</v>
      </c>
      <c r="DF55" s="29" t="b">
        <v>0</v>
      </c>
      <c r="DG55" s="29" t="b">
        <v>0</v>
      </c>
      <c r="DH55" s="29" t="b">
        <v>0</v>
      </c>
      <c r="DI55" s="29" t="b">
        <v>0</v>
      </c>
      <c r="DJ55" s="29" t="b">
        <v>0</v>
      </c>
      <c r="DK55" s="29" t="b">
        <v>0</v>
      </c>
      <c r="DL55" s="29" t="b">
        <v>0</v>
      </c>
      <c r="DM55" s="29" t="b">
        <v>0</v>
      </c>
      <c r="DN55" s="29" t="b">
        <v>0</v>
      </c>
      <c r="DO55" s="29" t="b">
        <v>0</v>
      </c>
      <c r="DP55" s="29" t="b">
        <v>0</v>
      </c>
      <c r="DQ55" s="29" t="b">
        <v>0</v>
      </c>
      <c r="DR55" s="29" t="b">
        <v>0</v>
      </c>
      <c r="DS55" s="29" t="b">
        <v>0</v>
      </c>
      <c r="DT55" s="29" t="b">
        <v>0</v>
      </c>
      <c r="DU55" s="29" t="b">
        <v>0</v>
      </c>
      <c r="DV55" s="29" t="s">
        <v>14204</v>
      </c>
      <c r="DW55" s="29" t="s">
        <v>14205</v>
      </c>
      <c r="DX55" s="29" t="s">
        <v>14193</v>
      </c>
    </row>
    <row r="56" spans="1:128" s="29" customFormat="1" x14ac:dyDescent="0.25">
      <c r="A56" s="29">
        <v>359925061277740</v>
      </c>
      <c r="B56" s="29">
        <v>55</v>
      </c>
      <c r="C56" s="29" t="s">
        <v>14206</v>
      </c>
      <c r="D56" s="29" t="s">
        <v>13870</v>
      </c>
      <c r="E56" s="50">
        <v>238228727</v>
      </c>
      <c r="F56" s="50">
        <v>903793966</v>
      </c>
      <c r="G56" s="29" t="s">
        <v>18992</v>
      </c>
      <c r="H56" s="29" t="s">
        <v>20218</v>
      </c>
      <c r="I56" s="29">
        <v>11</v>
      </c>
      <c r="J56" s="29">
        <v>1</v>
      </c>
      <c r="K56" s="29">
        <v>1</v>
      </c>
      <c r="L56" s="29">
        <v>1</v>
      </c>
      <c r="M56" s="29">
        <v>2</v>
      </c>
      <c r="N56" s="29">
        <v>4</v>
      </c>
      <c r="O56" s="29">
        <v>1</v>
      </c>
      <c r="P56" s="29">
        <v>1</v>
      </c>
      <c r="Q56" s="29">
        <v>4</v>
      </c>
      <c r="R56" s="29" t="s">
        <v>8</v>
      </c>
      <c r="S56" s="29">
        <v>4</v>
      </c>
      <c r="T56" s="29" t="s">
        <v>8</v>
      </c>
      <c r="U56" s="29">
        <v>0</v>
      </c>
      <c r="V56" s="29" t="s">
        <v>8</v>
      </c>
      <c r="W56" s="29" t="s">
        <v>8</v>
      </c>
      <c r="X56" s="29" t="s">
        <v>8</v>
      </c>
      <c r="Y56" s="29" t="s">
        <v>8</v>
      </c>
      <c r="Z56" s="29">
        <v>1</v>
      </c>
      <c r="AA56" s="29">
        <v>3</v>
      </c>
      <c r="AB56" s="29" t="s">
        <v>8</v>
      </c>
      <c r="AC56" s="29">
        <v>4</v>
      </c>
      <c r="AD56" s="29" t="s">
        <v>8</v>
      </c>
      <c r="AE56" s="29">
        <v>1</v>
      </c>
      <c r="AF56" s="29">
        <v>4</v>
      </c>
      <c r="AG56" s="29" t="s">
        <v>8</v>
      </c>
      <c r="AH56" s="29">
        <v>4</v>
      </c>
      <c r="AI56" s="29" t="s">
        <v>8</v>
      </c>
      <c r="AJ56" s="29">
        <v>1</v>
      </c>
      <c r="AK56" s="29">
        <v>1</v>
      </c>
      <c r="AL56" s="29" t="s">
        <v>8</v>
      </c>
      <c r="AM56" s="29">
        <v>1</v>
      </c>
      <c r="AN56" s="29" t="s">
        <v>8</v>
      </c>
      <c r="AO56" s="29">
        <v>0</v>
      </c>
      <c r="AP56" s="29" t="s">
        <v>8</v>
      </c>
      <c r="AQ56" s="29">
        <v>1</v>
      </c>
      <c r="AR56" s="29">
        <v>2</v>
      </c>
      <c r="AS56" s="29" t="s">
        <v>8</v>
      </c>
      <c r="AT56" s="29">
        <v>2</v>
      </c>
      <c r="AU56" s="29" t="s">
        <v>8</v>
      </c>
      <c r="AV56" s="29">
        <v>0</v>
      </c>
      <c r="AW56" s="29" t="s">
        <v>8</v>
      </c>
      <c r="AX56" s="29" t="s">
        <v>8</v>
      </c>
      <c r="AY56" s="29" t="s">
        <v>8</v>
      </c>
      <c r="AZ56" s="29" t="s">
        <v>8</v>
      </c>
      <c r="BA56" s="29" t="s">
        <v>8</v>
      </c>
      <c r="BB56" s="29" t="s">
        <v>8</v>
      </c>
      <c r="BC56" s="29">
        <v>1</v>
      </c>
      <c r="BD56" s="29">
        <v>3</v>
      </c>
      <c r="BE56" s="29" t="s">
        <v>8</v>
      </c>
      <c r="BF56" s="29">
        <v>3</v>
      </c>
      <c r="BG56" s="29" t="s">
        <v>8</v>
      </c>
      <c r="BH56" s="29">
        <v>1</v>
      </c>
      <c r="BI56" s="29">
        <v>1</v>
      </c>
      <c r="BJ56" s="29" t="s">
        <v>8</v>
      </c>
      <c r="BK56" s="29">
        <v>1</v>
      </c>
      <c r="BL56" s="29" t="s">
        <v>8</v>
      </c>
      <c r="BM56" s="29">
        <v>0</v>
      </c>
      <c r="BN56" s="29" t="s">
        <v>8</v>
      </c>
      <c r="BO56" s="29" t="s">
        <v>8</v>
      </c>
      <c r="BP56" s="29" t="s">
        <v>8</v>
      </c>
      <c r="BQ56" s="29" t="s">
        <v>8</v>
      </c>
      <c r="BR56" s="29" t="s">
        <v>8</v>
      </c>
      <c r="BS56" s="29" t="s">
        <v>8</v>
      </c>
      <c r="BT56" s="29" t="s">
        <v>8</v>
      </c>
      <c r="BU56" s="29" t="s">
        <v>8</v>
      </c>
      <c r="BV56" s="29" t="b">
        <v>0</v>
      </c>
      <c r="BW56" s="29" t="b">
        <v>0</v>
      </c>
      <c r="BX56" s="29" t="b">
        <v>0</v>
      </c>
      <c r="BY56" s="29" t="b">
        <v>0</v>
      </c>
      <c r="BZ56" s="29" t="b">
        <v>0</v>
      </c>
      <c r="CA56" s="29" t="b">
        <v>0</v>
      </c>
      <c r="CB56" s="29" t="b">
        <v>0</v>
      </c>
      <c r="CC56" s="29" t="b">
        <v>0</v>
      </c>
      <c r="CD56" s="29" t="b">
        <v>0</v>
      </c>
      <c r="CE56" s="29" t="b">
        <v>0</v>
      </c>
      <c r="CF56" s="29" t="b">
        <v>0</v>
      </c>
      <c r="CG56" s="29" t="b">
        <v>0</v>
      </c>
      <c r="CH56" s="29" t="b">
        <v>0</v>
      </c>
      <c r="CI56" s="29" t="b">
        <v>0</v>
      </c>
      <c r="CJ56" s="29" t="b">
        <v>0</v>
      </c>
      <c r="CK56" s="29" t="b">
        <v>0</v>
      </c>
      <c r="CL56" s="29" t="b">
        <v>0</v>
      </c>
      <c r="CM56" s="29" t="b">
        <v>0</v>
      </c>
      <c r="CN56" s="29" t="b">
        <v>0</v>
      </c>
      <c r="CO56" s="29" t="b">
        <v>0</v>
      </c>
      <c r="CP56" s="29" t="b">
        <v>0</v>
      </c>
      <c r="CQ56" s="29" t="b">
        <v>0</v>
      </c>
      <c r="CR56" s="29" t="b">
        <v>0</v>
      </c>
      <c r="CS56" s="29" t="b">
        <v>0</v>
      </c>
      <c r="CT56" s="29" t="b">
        <v>0</v>
      </c>
      <c r="CU56" s="29" t="b">
        <v>0</v>
      </c>
      <c r="CV56" s="29" t="b">
        <v>1</v>
      </c>
      <c r="CW56" s="29" t="b">
        <v>0</v>
      </c>
      <c r="CX56" s="29" t="b">
        <v>0</v>
      </c>
      <c r="CY56" s="29" t="b">
        <v>0</v>
      </c>
      <c r="CZ56" s="29" t="b">
        <v>0</v>
      </c>
      <c r="DA56" s="29" t="b">
        <v>0</v>
      </c>
      <c r="DB56" s="29" t="b">
        <v>0</v>
      </c>
      <c r="DC56" s="29" t="b">
        <v>0</v>
      </c>
      <c r="DD56" s="29" t="b">
        <v>0</v>
      </c>
      <c r="DE56" s="29" t="b">
        <v>0</v>
      </c>
      <c r="DF56" s="29" t="b">
        <v>0</v>
      </c>
      <c r="DG56" s="29" t="b">
        <v>0</v>
      </c>
      <c r="DH56" s="29" t="b">
        <v>0</v>
      </c>
      <c r="DI56" s="29" t="b">
        <v>0</v>
      </c>
      <c r="DJ56" s="29" t="b">
        <v>0</v>
      </c>
      <c r="DK56" s="29" t="b">
        <v>0</v>
      </c>
      <c r="DL56" s="29" t="b">
        <v>0</v>
      </c>
      <c r="DM56" s="29" t="b">
        <v>0</v>
      </c>
      <c r="DN56" s="29" t="b">
        <v>0</v>
      </c>
      <c r="DO56" s="29" t="b">
        <v>0</v>
      </c>
      <c r="DP56" s="29" t="b">
        <v>0</v>
      </c>
      <c r="DQ56" s="29" t="b">
        <v>0</v>
      </c>
      <c r="DR56" s="29" t="b">
        <v>0</v>
      </c>
      <c r="DS56" s="29" t="b">
        <v>0</v>
      </c>
      <c r="DT56" s="29" t="b">
        <v>0</v>
      </c>
      <c r="DU56" s="29" t="b">
        <v>0</v>
      </c>
      <c r="DV56" s="29" t="s">
        <v>14207</v>
      </c>
      <c r="DW56" s="29" t="s">
        <v>14208</v>
      </c>
      <c r="DX56" s="29" t="s">
        <v>14193</v>
      </c>
    </row>
    <row r="57" spans="1:128" s="29" customFormat="1" x14ac:dyDescent="0.25">
      <c r="A57" s="29">
        <v>359925061260548</v>
      </c>
      <c r="B57" s="29">
        <v>403</v>
      </c>
      <c r="C57" s="29" t="s">
        <v>14209</v>
      </c>
      <c r="D57" s="29" t="s">
        <v>14210</v>
      </c>
      <c r="E57" s="50">
        <v>2370800603499550</v>
      </c>
      <c r="F57" s="50">
        <v>9042518553570010</v>
      </c>
      <c r="G57" s="29" t="s">
        <v>18992</v>
      </c>
      <c r="H57" s="29" t="s">
        <v>18992</v>
      </c>
      <c r="I57" s="29">
        <v>77</v>
      </c>
      <c r="J57" s="29">
        <v>1</v>
      </c>
      <c r="K57" s="29">
        <v>1</v>
      </c>
      <c r="L57" s="29">
        <v>1</v>
      </c>
      <c r="M57" s="29">
        <v>2</v>
      </c>
      <c r="N57" s="29">
        <v>5</v>
      </c>
      <c r="O57" s="29">
        <v>1</v>
      </c>
      <c r="P57" s="29">
        <v>0</v>
      </c>
      <c r="Q57" s="29" t="s">
        <v>8</v>
      </c>
      <c r="R57" s="29" t="s">
        <v>8</v>
      </c>
      <c r="S57" s="29" t="s">
        <v>8</v>
      </c>
      <c r="T57" s="29" t="s">
        <v>8</v>
      </c>
      <c r="U57" s="29">
        <v>1</v>
      </c>
      <c r="V57" s="29">
        <v>2</v>
      </c>
      <c r="W57" s="29" t="s">
        <v>8</v>
      </c>
      <c r="X57" s="29">
        <v>2</v>
      </c>
      <c r="Y57" s="29" t="s">
        <v>8</v>
      </c>
      <c r="Z57" s="29">
        <v>0</v>
      </c>
      <c r="AA57" s="29" t="s">
        <v>8</v>
      </c>
      <c r="AB57" s="29" t="s">
        <v>8</v>
      </c>
      <c r="AC57" s="29" t="s">
        <v>8</v>
      </c>
      <c r="AD57" s="29" t="s">
        <v>8</v>
      </c>
      <c r="AE57" s="29">
        <v>1</v>
      </c>
      <c r="AF57" s="29">
        <v>1</v>
      </c>
      <c r="AG57" s="29" t="s">
        <v>8</v>
      </c>
      <c r="AH57" s="29">
        <v>1</v>
      </c>
      <c r="AI57" s="29" t="s">
        <v>8</v>
      </c>
      <c r="AJ57" s="29">
        <v>0</v>
      </c>
      <c r="AK57" s="29" t="s">
        <v>8</v>
      </c>
      <c r="AL57" s="29" t="s">
        <v>8</v>
      </c>
      <c r="AM57" s="29" t="s">
        <v>8</v>
      </c>
      <c r="AN57" s="29" t="s">
        <v>8</v>
      </c>
      <c r="AO57" s="29">
        <v>0</v>
      </c>
      <c r="AP57" s="29" t="s">
        <v>8</v>
      </c>
      <c r="AQ57" s="29">
        <v>1</v>
      </c>
      <c r="AR57" s="29">
        <v>2</v>
      </c>
      <c r="AS57" s="29" t="s">
        <v>8</v>
      </c>
      <c r="AT57" s="29">
        <v>2</v>
      </c>
      <c r="AU57" s="29" t="s">
        <v>8</v>
      </c>
      <c r="AV57" s="29">
        <v>1</v>
      </c>
      <c r="AW57" s="29">
        <v>3</v>
      </c>
      <c r="AX57" s="29" t="s">
        <v>8</v>
      </c>
      <c r="AY57" s="29">
        <v>3</v>
      </c>
      <c r="AZ57" s="29" t="s">
        <v>8</v>
      </c>
      <c r="BA57" s="29">
        <v>1</v>
      </c>
      <c r="BB57" s="29" t="s">
        <v>8</v>
      </c>
      <c r="BC57" s="29">
        <v>1</v>
      </c>
      <c r="BD57" s="29">
        <v>3</v>
      </c>
      <c r="BE57" s="29" t="s">
        <v>8</v>
      </c>
      <c r="BF57" s="29">
        <v>3</v>
      </c>
      <c r="BG57" s="29" t="s">
        <v>8</v>
      </c>
      <c r="BH57" s="29">
        <v>1</v>
      </c>
      <c r="BI57" s="29">
        <v>2</v>
      </c>
      <c r="BJ57" s="29" t="s">
        <v>8</v>
      </c>
      <c r="BK57" s="29">
        <v>2</v>
      </c>
      <c r="BL57" s="29" t="s">
        <v>8</v>
      </c>
      <c r="BM57" s="29">
        <v>0</v>
      </c>
      <c r="BN57" s="29" t="s">
        <v>8</v>
      </c>
      <c r="BO57" s="29" t="s">
        <v>8</v>
      </c>
      <c r="BP57" s="29" t="s">
        <v>8</v>
      </c>
      <c r="BQ57" s="29" t="s">
        <v>8</v>
      </c>
      <c r="BR57" s="29" t="s">
        <v>8</v>
      </c>
      <c r="BS57" s="29" t="s">
        <v>8</v>
      </c>
      <c r="BT57" s="29" t="s">
        <v>8</v>
      </c>
      <c r="BU57" s="29" t="s">
        <v>722</v>
      </c>
      <c r="BV57" s="29" t="b">
        <v>0</v>
      </c>
      <c r="BW57" s="29" t="b">
        <v>0</v>
      </c>
      <c r="BX57" s="29" t="b">
        <v>0</v>
      </c>
      <c r="BY57" s="29" t="b">
        <v>0</v>
      </c>
      <c r="BZ57" s="29" t="b">
        <v>0</v>
      </c>
      <c r="CA57" s="29" t="b">
        <v>0</v>
      </c>
      <c r="CB57" s="29" t="b">
        <v>0</v>
      </c>
      <c r="CC57" s="29" t="b">
        <v>0</v>
      </c>
      <c r="CD57" s="29" t="b">
        <v>0</v>
      </c>
      <c r="CE57" s="29" t="b">
        <v>0</v>
      </c>
      <c r="CF57" s="29" t="b">
        <v>0</v>
      </c>
      <c r="CG57" s="29" t="b">
        <v>0</v>
      </c>
      <c r="CH57" s="29" t="b">
        <v>0</v>
      </c>
      <c r="CI57" s="29" t="b">
        <v>0</v>
      </c>
      <c r="CJ57" s="29" t="b">
        <v>0</v>
      </c>
      <c r="CK57" s="29" t="b">
        <v>0</v>
      </c>
      <c r="CL57" s="29" t="b">
        <v>0</v>
      </c>
      <c r="CM57" s="29" t="b">
        <v>0</v>
      </c>
      <c r="CN57" s="29" t="b">
        <v>1</v>
      </c>
      <c r="CO57" s="29" t="b">
        <v>0</v>
      </c>
      <c r="CP57" s="29" t="b">
        <v>0</v>
      </c>
      <c r="CQ57" s="29" t="b">
        <v>0</v>
      </c>
      <c r="CR57" s="29" t="b">
        <v>0</v>
      </c>
      <c r="CS57" s="29" t="b">
        <v>0</v>
      </c>
      <c r="CT57" s="29" t="b">
        <v>0</v>
      </c>
      <c r="CU57" s="29" t="b">
        <v>0</v>
      </c>
      <c r="CV57" s="29" t="b">
        <v>0</v>
      </c>
      <c r="CW57" s="29" t="b">
        <v>0</v>
      </c>
      <c r="CX57" s="29" t="b">
        <v>0</v>
      </c>
      <c r="CY57" s="29" t="b">
        <v>0</v>
      </c>
      <c r="CZ57" s="29" t="b">
        <v>0</v>
      </c>
      <c r="DA57" s="29" t="b">
        <v>0</v>
      </c>
      <c r="DB57" s="29" t="b">
        <v>0</v>
      </c>
      <c r="DC57" s="29" t="b">
        <v>0</v>
      </c>
      <c r="DD57" s="29" t="b">
        <v>0</v>
      </c>
      <c r="DE57" s="29" t="b">
        <v>0</v>
      </c>
      <c r="DF57" s="29" t="b">
        <v>0</v>
      </c>
      <c r="DG57" s="29" t="b">
        <v>0</v>
      </c>
      <c r="DH57" s="29" t="b">
        <v>0</v>
      </c>
      <c r="DI57" s="29" t="b">
        <v>0</v>
      </c>
      <c r="DJ57" s="29" t="b">
        <v>0</v>
      </c>
      <c r="DK57" s="29" t="b">
        <v>0</v>
      </c>
      <c r="DL57" s="29" t="b">
        <v>0</v>
      </c>
      <c r="DM57" s="29" t="b">
        <v>0</v>
      </c>
      <c r="DN57" s="29" t="b">
        <v>0</v>
      </c>
      <c r="DO57" s="29" t="b">
        <v>0</v>
      </c>
      <c r="DP57" s="29" t="b">
        <v>0</v>
      </c>
      <c r="DQ57" s="29" t="b">
        <v>0</v>
      </c>
      <c r="DR57" s="29" t="b">
        <v>0</v>
      </c>
      <c r="DS57" s="29" t="b">
        <v>0</v>
      </c>
      <c r="DT57" s="29" t="b">
        <v>0</v>
      </c>
      <c r="DU57" s="29" t="b">
        <v>0</v>
      </c>
      <c r="DV57" s="29" t="s">
        <v>14211</v>
      </c>
      <c r="DW57" s="29" t="s">
        <v>14212</v>
      </c>
      <c r="DX57" s="29" t="s">
        <v>14213</v>
      </c>
    </row>
    <row r="58" spans="1:128" s="29" customFormat="1" x14ac:dyDescent="0.25">
      <c r="A58" s="29">
        <v>359925061279506</v>
      </c>
      <c r="B58" s="29">
        <v>15</v>
      </c>
      <c r="C58" s="29" t="s">
        <v>14214</v>
      </c>
      <c r="D58" s="29" t="s">
        <v>14080</v>
      </c>
      <c r="E58" s="50">
        <v>23822872</v>
      </c>
      <c r="F58" s="50">
        <v>903796909</v>
      </c>
      <c r="G58" s="29" t="s">
        <v>18992</v>
      </c>
      <c r="H58" s="29" t="s">
        <v>20218</v>
      </c>
      <c r="I58" s="29">
        <v>11</v>
      </c>
      <c r="J58" s="29">
        <v>1</v>
      </c>
      <c r="K58" s="29">
        <v>1</v>
      </c>
      <c r="L58" s="29">
        <v>1</v>
      </c>
      <c r="M58" s="29">
        <v>2</v>
      </c>
      <c r="N58" s="29">
        <v>6</v>
      </c>
      <c r="O58" s="29">
        <v>1</v>
      </c>
      <c r="P58" s="29">
        <v>1</v>
      </c>
      <c r="Q58" s="29">
        <v>4</v>
      </c>
      <c r="R58" s="29" t="s">
        <v>8</v>
      </c>
      <c r="S58" s="29">
        <v>4</v>
      </c>
      <c r="T58" s="29" t="s">
        <v>8</v>
      </c>
      <c r="U58" s="29">
        <v>0</v>
      </c>
      <c r="V58" s="29" t="s">
        <v>8</v>
      </c>
      <c r="W58" s="29" t="s">
        <v>8</v>
      </c>
      <c r="X58" s="29" t="s">
        <v>8</v>
      </c>
      <c r="Y58" s="29" t="s">
        <v>8</v>
      </c>
      <c r="Z58" s="29">
        <v>1</v>
      </c>
      <c r="AA58" s="29">
        <v>3</v>
      </c>
      <c r="AB58" s="29" t="s">
        <v>8</v>
      </c>
      <c r="AC58" s="29">
        <v>2</v>
      </c>
      <c r="AD58" s="29" t="s">
        <v>8</v>
      </c>
      <c r="AE58" s="29">
        <v>1</v>
      </c>
      <c r="AF58" s="29">
        <v>1</v>
      </c>
      <c r="AG58" s="29" t="s">
        <v>8</v>
      </c>
      <c r="AH58" s="29">
        <v>1</v>
      </c>
      <c r="AI58" s="29" t="s">
        <v>8</v>
      </c>
      <c r="AJ58" s="29">
        <v>0</v>
      </c>
      <c r="AK58" s="29" t="s">
        <v>8</v>
      </c>
      <c r="AL58" s="29" t="s">
        <v>8</v>
      </c>
      <c r="AM58" s="29" t="s">
        <v>8</v>
      </c>
      <c r="AN58" s="29" t="s">
        <v>8</v>
      </c>
      <c r="AO58" s="29">
        <v>0</v>
      </c>
      <c r="AP58" s="29" t="s">
        <v>8</v>
      </c>
      <c r="AQ58" s="29">
        <v>1</v>
      </c>
      <c r="AR58" s="29">
        <v>2</v>
      </c>
      <c r="AS58" s="29" t="s">
        <v>8</v>
      </c>
      <c r="AT58" s="29">
        <v>2</v>
      </c>
      <c r="AU58" s="29" t="s">
        <v>8</v>
      </c>
      <c r="AV58" s="29">
        <v>0</v>
      </c>
      <c r="AW58" s="29" t="s">
        <v>8</v>
      </c>
      <c r="AX58" s="29" t="s">
        <v>8</v>
      </c>
      <c r="AY58" s="29" t="s">
        <v>8</v>
      </c>
      <c r="AZ58" s="29" t="s">
        <v>8</v>
      </c>
      <c r="BA58" s="29" t="s">
        <v>8</v>
      </c>
      <c r="BB58" s="29" t="s">
        <v>8</v>
      </c>
      <c r="BC58" s="29">
        <v>1</v>
      </c>
      <c r="BD58" s="29">
        <v>4</v>
      </c>
      <c r="BE58" s="29" t="s">
        <v>8</v>
      </c>
      <c r="BF58" s="29">
        <v>3</v>
      </c>
      <c r="BG58" s="29" t="s">
        <v>8</v>
      </c>
      <c r="BH58" s="29">
        <v>1</v>
      </c>
      <c r="BI58" s="29">
        <v>2</v>
      </c>
      <c r="BJ58" s="29" t="s">
        <v>8</v>
      </c>
      <c r="BK58" s="29">
        <v>2</v>
      </c>
      <c r="BL58" s="29" t="s">
        <v>8</v>
      </c>
      <c r="BM58" s="29">
        <v>0</v>
      </c>
      <c r="BN58" s="29" t="s">
        <v>8</v>
      </c>
      <c r="BO58" s="29" t="s">
        <v>8</v>
      </c>
      <c r="BP58" s="29" t="s">
        <v>8</v>
      </c>
      <c r="BQ58" s="29" t="s">
        <v>8</v>
      </c>
      <c r="BR58" s="29" t="s">
        <v>8</v>
      </c>
      <c r="BS58" s="29" t="s">
        <v>8</v>
      </c>
      <c r="BT58" s="29" t="s">
        <v>8</v>
      </c>
      <c r="BU58" s="29" t="s">
        <v>14215</v>
      </c>
      <c r="BV58" s="29" t="b">
        <v>0</v>
      </c>
      <c r="BW58" s="29" t="b">
        <v>0</v>
      </c>
      <c r="BX58" s="29" t="b">
        <v>0</v>
      </c>
      <c r="BY58" s="29" t="b">
        <v>0</v>
      </c>
      <c r="BZ58" s="29" t="b">
        <v>0</v>
      </c>
      <c r="CA58" s="29" t="b">
        <v>0</v>
      </c>
      <c r="CB58" s="29" t="b">
        <v>0</v>
      </c>
      <c r="CC58" s="29" t="b">
        <v>0</v>
      </c>
      <c r="CD58" s="29" t="b">
        <v>0</v>
      </c>
      <c r="CE58" s="29" t="b">
        <v>0</v>
      </c>
      <c r="CF58" s="29" t="b">
        <v>0</v>
      </c>
      <c r="CG58" s="29" t="b">
        <v>0</v>
      </c>
      <c r="CH58" s="29" t="b">
        <v>0</v>
      </c>
      <c r="CI58" s="29" t="b">
        <v>0</v>
      </c>
      <c r="CJ58" s="29" t="b">
        <v>0</v>
      </c>
      <c r="CK58" s="29" t="b">
        <v>0</v>
      </c>
      <c r="CL58" s="29" t="b">
        <v>0</v>
      </c>
      <c r="CM58" s="29" t="b">
        <v>0</v>
      </c>
      <c r="CN58" s="29" t="b">
        <v>0</v>
      </c>
      <c r="CO58" s="29" t="b">
        <v>0</v>
      </c>
      <c r="CP58" s="29" t="b">
        <v>0</v>
      </c>
      <c r="CQ58" s="29" t="b">
        <v>0</v>
      </c>
      <c r="CR58" s="29" t="b">
        <v>0</v>
      </c>
      <c r="CS58" s="29" t="b">
        <v>0</v>
      </c>
      <c r="CT58" s="29" t="b">
        <v>0</v>
      </c>
      <c r="CU58" s="29" t="b">
        <v>0</v>
      </c>
      <c r="CV58" s="29" t="b">
        <v>0</v>
      </c>
      <c r="CW58" s="29" t="b">
        <v>0</v>
      </c>
      <c r="CX58" s="29" t="b">
        <v>0</v>
      </c>
      <c r="CY58" s="29" t="b">
        <v>0</v>
      </c>
      <c r="CZ58" s="29" t="b">
        <v>1</v>
      </c>
      <c r="DA58" s="29" t="b">
        <v>0</v>
      </c>
      <c r="DB58" s="29" t="b">
        <v>0</v>
      </c>
      <c r="DC58" s="29" t="b">
        <v>0</v>
      </c>
      <c r="DD58" s="29" t="b">
        <v>0</v>
      </c>
      <c r="DE58" s="29" t="b">
        <v>0</v>
      </c>
      <c r="DF58" s="29" t="b">
        <v>0</v>
      </c>
      <c r="DG58" s="29" t="b">
        <v>0</v>
      </c>
      <c r="DH58" s="29" t="b">
        <v>0</v>
      </c>
      <c r="DI58" s="29" t="b">
        <v>0</v>
      </c>
      <c r="DJ58" s="29" t="b">
        <v>0</v>
      </c>
      <c r="DK58" s="29" t="b">
        <v>0</v>
      </c>
      <c r="DL58" s="29" t="b">
        <v>0</v>
      </c>
      <c r="DM58" s="29" t="b">
        <v>0</v>
      </c>
      <c r="DN58" s="29" t="b">
        <v>0</v>
      </c>
      <c r="DO58" s="29" t="b">
        <v>0</v>
      </c>
      <c r="DP58" s="29" t="b">
        <v>0</v>
      </c>
      <c r="DQ58" s="29" t="b">
        <v>0</v>
      </c>
      <c r="DR58" s="29" t="b">
        <v>0</v>
      </c>
      <c r="DS58" s="29" t="b">
        <v>0</v>
      </c>
      <c r="DT58" s="29" t="b">
        <v>0</v>
      </c>
      <c r="DU58" s="29" t="b">
        <v>0</v>
      </c>
      <c r="DV58" s="29" t="s">
        <v>14216</v>
      </c>
      <c r="DW58" s="29" t="s">
        <v>14217</v>
      </c>
      <c r="DX58" s="29" t="s">
        <v>14213</v>
      </c>
    </row>
    <row r="59" spans="1:128" s="29" customFormat="1" x14ac:dyDescent="0.25">
      <c r="A59" s="29">
        <v>359925061332099</v>
      </c>
      <c r="B59" s="29">
        <v>385</v>
      </c>
      <c r="C59" s="29" t="s">
        <v>14218</v>
      </c>
      <c r="D59" s="29" t="s">
        <v>14219</v>
      </c>
      <c r="E59" s="50">
        <v>2.37226776945244E+16</v>
      </c>
      <c r="F59" s="50">
        <v>9042765447736310</v>
      </c>
      <c r="G59" s="29" t="s">
        <v>20210</v>
      </c>
      <c r="H59" s="29" t="s">
        <v>18992</v>
      </c>
      <c r="I59" s="29">
        <v>66</v>
      </c>
      <c r="J59" s="29">
        <v>0</v>
      </c>
      <c r="K59" s="29">
        <v>1</v>
      </c>
      <c r="L59" s="29">
        <v>1</v>
      </c>
      <c r="M59" s="29">
        <v>2</v>
      </c>
      <c r="N59" s="29">
        <v>4</v>
      </c>
      <c r="O59" s="29">
        <v>1</v>
      </c>
      <c r="P59" s="29">
        <v>0</v>
      </c>
      <c r="Q59" s="29" t="s">
        <v>8</v>
      </c>
      <c r="R59" s="29" t="s">
        <v>8</v>
      </c>
      <c r="S59" s="29" t="s">
        <v>8</v>
      </c>
      <c r="T59" s="29" t="s">
        <v>8</v>
      </c>
      <c r="U59" s="29">
        <v>0</v>
      </c>
      <c r="V59" s="29" t="s">
        <v>8</v>
      </c>
      <c r="W59" s="29" t="s">
        <v>8</v>
      </c>
      <c r="X59" s="29" t="s">
        <v>8</v>
      </c>
      <c r="Y59" s="29" t="s">
        <v>8</v>
      </c>
      <c r="Z59" s="29">
        <v>0</v>
      </c>
      <c r="AA59" s="29" t="s">
        <v>8</v>
      </c>
      <c r="AB59" s="29" t="s">
        <v>8</v>
      </c>
      <c r="AC59" s="29" t="s">
        <v>8</v>
      </c>
      <c r="AD59" s="29" t="s">
        <v>8</v>
      </c>
      <c r="AE59" s="29">
        <v>1</v>
      </c>
      <c r="AF59" s="29">
        <v>1</v>
      </c>
      <c r="AG59" s="29" t="s">
        <v>8</v>
      </c>
      <c r="AH59" s="29">
        <v>1</v>
      </c>
      <c r="AI59" s="29" t="s">
        <v>8</v>
      </c>
      <c r="AJ59" s="29">
        <v>0</v>
      </c>
      <c r="AK59" s="29" t="s">
        <v>8</v>
      </c>
      <c r="AL59" s="29" t="s">
        <v>8</v>
      </c>
      <c r="AM59" s="29" t="s">
        <v>8</v>
      </c>
      <c r="AN59" s="29" t="s">
        <v>8</v>
      </c>
      <c r="AO59" s="29">
        <v>0</v>
      </c>
      <c r="AP59" s="29" t="s">
        <v>8</v>
      </c>
      <c r="AQ59" s="29">
        <v>1</v>
      </c>
      <c r="AR59" s="29">
        <v>2</v>
      </c>
      <c r="AS59" s="29" t="s">
        <v>8</v>
      </c>
      <c r="AT59" s="29">
        <v>2</v>
      </c>
      <c r="AU59" s="29" t="s">
        <v>8</v>
      </c>
      <c r="AV59" s="29">
        <v>1</v>
      </c>
      <c r="AW59" s="29">
        <v>3</v>
      </c>
      <c r="AX59" s="29" t="s">
        <v>8</v>
      </c>
      <c r="AY59" s="29">
        <v>3</v>
      </c>
      <c r="AZ59" s="29" t="s">
        <v>8</v>
      </c>
      <c r="BA59" s="29">
        <v>1</v>
      </c>
      <c r="BB59" s="29" t="s">
        <v>8</v>
      </c>
      <c r="BC59" s="29">
        <v>1</v>
      </c>
      <c r="BD59" s="29">
        <v>4</v>
      </c>
      <c r="BE59" s="29" t="s">
        <v>8</v>
      </c>
      <c r="BF59" s="29">
        <v>4</v>
      </c>
      <c r="BG59" s="29" t="s">
        <v>8</v>
      </c>
      <c r="BH59" s="29">
        <v>1</v>
      </c>
      <c r="BI59" s="29">
        <v>1</v>
      </c>
      <c r="BJ59" s="29" t="s">
        <v>8</v>
      </c>
      <c r="BK59" s="29">
        <v>1</v>
      </c>
      <c r="BL59" s="29" t="s">
        <v>8</v>
      </c>
      <c r="BM59" s="29">
        <v>0</v>
      </c>
      <c r="BN59" s="29" t="s">
        <v>8</v>
      </c>
      <c r="BO59" s="29" t="s">
        <v>8</v>
      </c>
      <c r="BP59" s="29" t="s">
        <v>8</v>
      </c>
      <c r="BQ59" s="29" t="s">
        <v>8</v>
      </c>
      <c r="BR59" s="29" t="s">
        <v>8</v>
      </c>
      <c r="BS59" s="29" t="s">
        <v>8</v>
      </c>
      <c r="BT59" s="29" t="s">
        <v>8</v>
      </c>
      <c r="BU59" s="29" t="s">
        <v>8</v>
      </c>
      <c r="BV59" s="29" t="b">
        <v>0</v>
      </c>
      <c r="BW59" s="29" t="b">
        <v>0</v>
      </c>
      <c r="BX59" s="29" t="b">
        <v>0</v>
      </c>
      <c r="BY59" s="29" t="b">
        <v>0</v>
      </c>
      <c r="BZ59" s="29" t="b">
        <v>0</v>
      </c>
      <c r="CA59" s="29" t="b">
        <v>0</v>
      </c>
      <c r="CB59" s="29" t="b">
        <v>0</v>
      </c>
      <c r="CC59" s="29" t="b">
        <v>0</v>
      </c>
      <c r="CD59" s="29" t="b">
        <v>0</v>
      </c>
      <c r="CE59" s="29" t="b">
        <v>0</v>
      </c>
      <c r="CF59" s="29" t="b">
        <v>0</v>
      </c>
      <c r="CG59" s="29" t="b">
        <v>0</v>
      </c>
      <c r="CH59" s="29" t="b">
        <v>0</v>
      </c>
      <c r="CI59" s="29" t="b">
        <v>0</v>
      </c>
      <c r="CJ59" s="29" t="b">
        <v>0</v>
      </c>
      <c r="CK59" s="29" t="b">
        <v>0</v>
      </c>
      <c r="CL59" s="29" t="b">
        <v>0</v>
      </c>
      <c r="CM59" s="29" t="b">
        <v>0</v>
      </c>
      <c r="CN59" s="29" t="b">
        <v>0</v>
      </c>
      <c r="CO59" s="29" t="b">
        <v>0</v>
      </c>
      <c r="CP59" s="29" t="b">
        <v>0</v>
      </c>
      <c r="CQ59" s="29" t="b">
        <v>0</v>
      </c>
      <c r="CR59" s="29" t="b">
        <v>0</v>
      </c>
      <c r="CS59" s="29" t="b">
        <v>0</v>
      </c>
      <c r="CT59" s="29" t="b">
        <v>0</v>
      </c>
      <c r="CU59" s="29" t="b">
        <v>0</v>
      </c>
      <c r="CV59" s="29" t="b">
        <v>0</v>
      </c>
      <c r="CW59" s="29" t="b">
        <v>0</v>
      </c>
      <c r="CX59" s="29" t="b">
        <v>0</v>
      </c>
      <c r="CY59" s="29" t="b">
        <v>0</v>
      </c>
      <c r="CZ59" s="29" t="b">
        <v>0</v>
      </c>
      <c r="DA59" s="29" t="b">
        <v>0</v>
      </c>
      <c r="DB59" s="29" t="b">
        <v>0</v>
      </c>
      <c r="DC59" s="29" t="b">
        <v>0</v>
      </c>
      <c r="DD59" s="29" t="b">
        <v>0</v>
      </c>
      <c r="DE59" s="29" t="b">
        <v>0</v>
      </c>
      <c r="DF59" s="29" t="b">
        <v>0</v>
      </c>
      <c r="DG59" s="29" t="b">
        <v>0</v>
      </c>
      <c r="DH59" s="29" t="b">
        <v>0</v>
      </c>
      <c r="DI59" s="29" t="b">
        <v>0</v>
      </c>
      <c r="DJ59" s="29" t="b">
        <v>0</v>
      </c>
      <c r="DK59" s="29" t="b">
        <v>0</v>
      </c>
      <c r="DL59" s="29" t="b">
        <v>0</v>
      </c>
      <c r="DM59" s="29" t="b">
        <v>0</v>
      </c>
      <c r="DN59" s="29" t="b">
        <v>0</v>
      </c>
      <c r="DO59" s="29" t="b">
        <v>0</v>
      </c>
      <c r="DP59" s="29" t="b">
        <v>1</v>
      </c>
      <c r="DQ59" s="29" t="b">
        <v>0</v>
      </c>
      <c r="DR59" s="29" t="b">
        <v>0</v>
      </c>
      <c r="DS59" s="29" t="b">
        <v>0</v>
      </c>
      <c r="DT59" s="29" t="b">
        <v>0</v>
      </c>
      <c r="DU59" s="29" t="b">
        <v>0</v>
      </c>
      <c r="DV59" s="29" t="s">
        <v>14220</v>
      </c>
      <c r="DW59" s="29" t="s">
        <v>14221</v>
      </c>
      <c r="DX59" s="29" t="s">
        <v>14213</v>
      </c>
    </row>
    <row r="60" spans="1:128" s="29" customFormat="1" x14ac:dyDescent="0.25">
      <c r="A60" s="29">
        <v>359925061142506</v>
      </c>
      <c r="B60" s="29">
        <v>139</v>
      </c>
      <c r="C60" s="29" t="s">
        <v>14222</v>
      </c>
      <c r="D60" s="29" t="s">
        <v>14223</v>
      </c>
      <c r="E60" s="50">
        <v>23767694</v>
      </c>
      <c r="F60" s="50">
        <v>90429893</v>
      </c>
      <c r="G60" s="29" t="s">
        <v>18992</v>
      </c>
      <c r="H60" s="29" t="s">
        <v>20236</v>
      </c>
      <c r="I60" s="29">
        <v>22</v>
      </c>
      <c r="J60" s="29">
        <v>1</v>
      </c>
      <c r="K60" s="29">
        <v>1</v>
      </c>
      <c r="L60" s="29">
        <v>1</v>
      </c>
      <c r="M60" s="29">
        <v>2</v>
      </c>
      <c r="N60" s="29">
        <v>7</v>
      </c>
      <c r="O60" s="29">
        <v>1</v>
      </c>
      <c r="P60" s="29">
        <v>1</v>
      </c>
      <c r="Q60" s="29">
        <v>1</v>
      </c>
      <c r="R60" s="29" t="s">
        <v>8</v>
      </c>
      <c r="S60" s="29">
        <v>1</v>
      </c>
      <c r="T60" s="29" t="s">
        <v>8</v>
      </c>
      <c r="U60" s="29">
        <v>0</v>
      </c>
      <c r="V60" s="29" t="s">
        <v>8</v>
      </c>
      <c r="W60" s="29" t="s">
        <v>8</v>
      </c>
      <c r="X60" s="29" t="s">
        <v>8</v>
      </c>
      <c r="Y60" s="29" t="s">
        <v>8</v>
      </c>
      <c r="Z60" s="29">
        <v>1</v>
      </c>
      <c r="AA60" s="29">
        <v>3</v>
      </c>
      <c r="AB60" s="29" t="s">
        <v>8</v>
      </c>
      <c r="AC60" s="29">
        <v>3</v>
      </c>
      <c r="AD60" s="29" t="s">
        <v>8</v>
      </c>
      <c r="AE60" s="29">
        <v>1</v>
      </c>
      <c r="AF60" s="29">
        <v>1</v>
      </c>
      <c r="AG60" s="29" t="s">
        <v>8</v>
      </c>
      <c r="AH60" s="29">
        <v>1</v>
      </c>
      <c r="AI60" s="29" t="s">
        <v>8</v>
      </c>
      <c r="AJ60" s="29">
        <v>0</v>
      </c>
      <c r="AK60" s="29" t="s">
        <v>8</v>
      </c>
      <c r="AL60" s="29" t="s">
        <v>8</v>
      </c>
      <c r="AM60" s="29" t="s">
        <v>8</v>
      </c>
      <c r="AN60" s="29" t="s">
        <v>8</v>
      </c>
      <c r="AO60" s="29">
        <v>1</v>
      </c>
      <c r="AP60" s="29" t="s">
        <v>8</v>
      </c>
      <c r="AQ60" s="29">
        <v>1</v>
      </c>
      <c r="AR60" s="29">
        <v>2</v>
      </c>
      <c r="AS60" s="29" t="s">
        <v>8</v>
      </c>
      <c r="AT60" s="29">
        <v>2</v>
      </c>
      <c r="AU60" s="29" t="s">
        <v>8</v>
      </c>
      <c r="AV60" s="29">
        <v>1</v>
      </c>
      <c r="AW60" s="29">
        <v>1</v>
      </c>
      <c r="AX60" s="29" t="s">
        <v>8</v>
      </c>
      <c r="AY60" s="29">
        <v>1</v>
      </c>
      <c r="AZ60" s="29" t="s">
        <v>8</v>
      </c>
      <c r="BA60" s="29">
        <v>1</v>
      </c>
      <c r="BB60" s="29" t="s">
        <v>8</v>
      </c>
      <c r="BC60" s="29">
        <v>1</v>
      </c>
      <c r="BD60" s="29">
        <v>3</v>
      </c>
      <c r="BE60" s="29" t="s">
        <v>8</v>
      </c>
      <c r="BF60" s="29">
        <v>3</v>
      </c>
      <c r="BG60" s="29" t="s">
        <v>8</v>
      </c>
      <c r="BH60" s="29">
        <v>1</v>
      </c>
      <c r="BI60" s="29">
        <v>1</v>
      </c>
      <c r="BJ60" s="29" t="s">
        <v>8</v>
      </c>
      <c r="BK60" s="29">
        <v>1</v>
      </c>
      <c r="BL60" s="29" t="s">
        <v>8</v>
      </c>
      <c r="BM60" s="29">
        <v>0</v>
      </c>
      <c r="BN60" s="29" t="s">
        <v>8</v>
      </c>
      <c r="BO60" s="29" t="s">
        <v>8</v>
      </c>
      <c r="BP60" s="29" t="s">
        <v>8</v>
      </c>
      <c r="BQ60" s="29" t="s">
        <v>8</v>
      </c>
      <c r="BR60" s="29" t="s">
        <v>8</v>
      </c>
      <c r="BS60" s="29" t="s">
        <v>8</v>
      </c>
      <c r="BT60" s="29" t="s">
        <v>8</v>
      </c>
      <c r="BU60" s="29" t="s">
        <v>14224</v>
      </c>
      <c r="BV60" s="29" t="b">
        <v>0</v>
      </c>
      <c r="BW60" s="29" t="b">
        <v>0</v>
      </c>
      <c r="BX60" s="29" t="b">
        <v>0</v>
      </c>
      <c r="BY60" s="29" t="b">
        <v>0</v>
      </c>
      <c r="BZ60" s="29" t="b">
        <v>0</v>
      </c>
      <c r="CA60" s="29" t="b">
        <v>0</v>
      </c>
      <c r="CB60" s="29" t="b">
        <v>0</v>
      </c>
      <c r="CC60" s="29" t="b">
        <v>0</v>
      </c>
      <c r="CD60" s="29" t="b">
        <v>0</v>
      </c>
      <c r="CE60" s="29" t="b">
        <v>0</v>
      </c>
      <c r="CF60" s="29" t="b">
        <v>1</v>
      </c>
      <c r="CG60" s="29" t="b">
        <v>0</v>
      </c>
      <c r="CH60" s="29" t="b">
        <v>0</v>
      </c>
      <c r="CI60" s="29" t="b">
        <v>0</v>
      </c>
      <c r="CJ60" s="29" t="b">
        <v>0</v>
      </c>
      <c r="CK60" s="29" t="b">
        <v>0</v>
      </c>
      <c r="CL60" s="29" t="b">
        <v>0</v>
      </c>
      <c r="CM60" s="29" t="b">
        <v>0</v>
      </c>
      <c r="CN60" s="29" t="b">
        <v>0</v>
      </c>
      <c r="CO60" s="29" t="b">
        <v>0</v>
      </c>
      <c r="CP60" s="29" t="b">
        <v>0</v>
      </c>
      <c r="CQ60" s="29" t="b">
        <v>0</v>
      </c>
      <c r="CR60" s="29" t="b">
        <v>0</v>
      </c>
      <c r="CS60" s="29" t="b">
        <v>0</v>
      </c>
      <c r="CT60" s="29" t="b">
        <v>0</v>
      </c>
      <c r="CU60" s="29" t="b">
        <v>0</v>
      </c>
      <c r="CV60" s="29" t="b">
        <v>0</v>
      </c>
      <c r="CW60" s="29" t="b">
        <v>0</v>
      </c>
      <c r="CX60" s="29" t="b">
        <v>0</v>
      </c>
      <c r="CY60" s="29" t="b">
        <v>0</v>
      </c>
      <c r="CZ60" s="29" t="b">
        <v>0</v>
      </c>
      <c r="DA60" s="29" t="b">
        <v>0</v>
      </c>
      <c r="DB60" s="29" t="b">
        <v>0</v>
      </c>
      <c r="DC60" s="29" t="b">
        <v>0</v>
      </c>
      <c r="DD60" s="29" t="b">
        <v>0</v>
      </c>
      <c r="DE60" s="29" t="b">
        <v>0</v>
      </c>
      <c r="DF60" s="29" t="b">
        <v>0</v>
      </c>
      <c r="DG60" s="29" t="b">
        <v>0</v>
      </c>
      <c r="DH60" s="29" t="b">
        <v>0</v>
      </c>
      <c r="DI60" s="29" t="b">
        <v>0</v>
      </c>
      <c r="DJ60" s="29" t="b">
        <v>0</v>
      </c>
      <c r="DK60" s="29" t="b">
        <v>0</v>
      </c>
      <c r="DL60" s="29" t="b">
        <v>0</v>
      </c>
      <c r="DM60" s="29" t="b">
        <v>0</v>
      </c>
      <c r="DN60" s="29" t="b">
        <v>0</v>
      </c>
      <c r="DO60" s="29" t="b">
        <v>0</v>
      </c>
      <c r="DP60" s="29" t="b">
        <v>0</v>
      </c>
      <c r="DQ60" s="29" t="b">
        <v>0</v>
      </c>
      <c r="DR60" s="29" t="b">
        <v>0</v>
      </c>
      <c r="DS60" s="29" t="b">
        <v>0</v>
      </c>
      <c r="DT60" s="29" t="b">
        <v>0</v>
      </c>
      <c r="DU60" s="29" t="b">
        <v>0</v>
      </c>
      <c r="DV60" s="29" t="s">
        <v>14225</v>
      </c>
      <c r="DW60" s="29" t="s">
        <v>14226</v>
      </c>
      <c r="DX60" s="29" t="s">
        <v>14213</v>
      </c>
    </row>
    <row r="61" spans="1:128" s="29" customFormat="1" x14ac:dyDescent="0.25">
      <c r="A61" s="29">
        <v>359925061198409</v>
      </c>
      <c r="B61" s="29">
        <v>194</v>
      </c>
      <c r="C61" s="29" t="s">
        <v>14227</v>
      </c>
      <c r="D61" s="29" t="s">
        <v>14228</v>
      </c>
      <c r="E61" s="50">
        <v>2.37702517374784E+16</v>
      </c>
      <c r="F61" s="50">
        <v>9042965209192910</v>
      </c>
      <c r="G61" s="29" t="s">
        <v>18992</v>
      </c>
      <c r="H61" s="29" t="s">
        <v>18992</v>
      </c>
      <c r="I61" s="29">
        <v>22</v>
      </c>
      <c r="J61" s="29">
        <v>1</v>
      </c>
      <c r="K61" s="29">
        <v>1</v>
      </c>
      <c r="L61" s="29">
        <v>1</v>
      </c>
      <c r="M61" s="29">
        <v>2</v>
      </c>
      <c r="N61" s="29">
        <v>6</v>
      </c>
      <c r="O61" s="29">
        <v>1</v>
      </c>
      <c r="P61" s="29">
        <v>1</v>
      </c>
      <c r="Q61" s="29">
        <v>4</v>
      </c>
      <c r="R61" s="29" t="s">
        <v>8</v>
      </c>
      <c r="S61" s="29">
        <v>4</v>
      </c>
      <c r="T61" s="29" t="s">
        <v>8</v>
      </c>
      <c r="U61" s="29">
        <v>1</v>
      </c>
      <c r="V61" s="29">
        <v>4</v>
      </c>
      <c r="W61" s="29" t="s">
        <v>8</v>
      </c>
      <c r="X61" s="29">
        <v>4</v>
      </c>
      <c r="Y61" s="29" t="s">
        <v>8</v>
      </c>
      <c r="Z61" s="29">
        <v>1</v>
      </c>
      <c r="AA61" s="29">
        <v>3</v>
      </c>
      <c r="AB61" s="29" t="s">
        <v>8</v>
      </c>
      <c r="AC61" s="29">
        <v>3</v>
      </c>
      <c r="AD61" s="29" t="s">
        <v>8</v>
      </c>
      <c r="AE61" s="29">
        <v>1</v>
      </c>
      <c r="AF61" s="29">
        <v>4</v>
      </c>
      <c r="AG61" s="29" t="s">
        <v>8</v>
      </c>
      <c r="AH61" s="29">
        <v>4</v>
      </c>
      <c r="AI61" s="29" t="s">
        <v>8</v>
      </c>
      <c r="AJ61" s="29">
        <v>1</v>
      </c>
      <c r="AK61" s="29">
        <v>1</v>
      </c>
      <c r="AL61" s="29" t="s">
        <v>8</v>
      </c>
      <c r="AM61" s="29">
        <v>1</v>
      </c>
      <c r="AN61" s="29" t="s">
        <v>8</v>
      </c>
      <c r="AO61" s="29">
        <v>0</v>
      </c>
      <c r="AP61" s="29" t="s">
        <v>8</v>
      </c>
      <c r="AQ61" s="29">
        <v>1</v>
      </c>
      <c r="AR61" s="29">
        <v>2</v>
      </c>
      <c r="AS61" s="29" t="s">
        <v>8</v>
      </c>
      <c r="AT61" s="29">
        <v>2</v>
      </c>
      <c r="AU61" s="29" t="s">
        <v>8</v>
      </c>
      <c r="AV61" s="29">
        <v>1</v>
      </c>
      <c r="AW61" s="29">
        <v>3</v>
      </c>
      <c r="AX61" s="29" t="s">
        <v>8</v>
      </c>
      <c r="AY61" s="29">
        <v>3</v>
      </c>
      <c r="AZ61" s="29" t="s">
        <v>8</v>
      </c>
      <c r="BA61" s="29">
        <v>1</v>
      </c>
      <c r="BB61" s="29" t="s">
        <v>8</v>
      </c>
      <c r="BC61" s="29">
        <v>1</v>
      </c>
      <c r="BD61" s="29">
        <v>4</v>
      </c>
      <c r="BE61" s="29" t="s">
        <v>8</v>
      </c>
      <c r="BF61" s="29">
        <v>4</v>
      </c>
      <c r="BG61" s="29" t="s">
        <v>8</v>
      </c>
      <c r="BH61" s="29">
        <v>1</v>
      </c>
      <c r="BI61" s="29">
        <v>1</v>
      </c>
      <c r="BJ61" s="29" t="s">
        <v>8</v>
      </c>
      <c r="BK61" s="29">
        <v>1</v>
      </c>
      <c r="BL61" s="29" t="s">
        <v>8</v>
      </c>
      <c r="BM61" s="29">
        <v>0</v>
      </c>
      <c r="BN61" s="29" t="s">
        <v>8</v>
      </c>
      <c r="BO61" s="29" t="s">
        <v>8</v>
      </c>
      <c r="BP61" s="29" t="s">
        <v>8</v>
      </c>
      <c r="BQ61" s="29" t="s">
        <v>8</v>
      </c>
      <c r="BR61" s="29" t="s">
        <v>8</v>
      </c>
      <c r="BS61" s="29" t="s">
        <v>8</v>
      </c>
      <c r="BT61" s="29" t="s">
        <v>8</v>
      </c>
      <c r="BU61" s="29" t="s">
        <v>8</v>
      </c>
      <c r="BV61" s="29" t="b">
        <v>0</v>
      </c>
      <c r="BW61" s="29" t="b">
        <v>0</v>
      </c>
      <c r="BX61" s="29" t="b">
        <v>0</v>
      </c>
      <c r="BY61" s="29" t="b">
        <v>0</v>
      </c>
      <c r="BZ61" s="29" t="b">
        <v>0</v>
      </c>
      <c r="CA61" s="29" t="b">
        <v>0</v>
      </c>
      <c r="CB61" s="29" t="b">
        <v>0</v>
      </c>
      <c r="CC61" s="29" t="b">
        <v>0</v>
      </c>
      <c r="CD61" s="29" t="b">
        <v>0</v>
      </c>
      <c r="CE61" s="29" t="b">
        <v>0</v>
      </c>
      <c r="CF61" s="29" t="b">
        <v>0</v>
      </c>
      <c r="CG61" s="29" t="b">
        <v>0</v>
      </c>
      <c r="CH61" s="29" t="b">
        <v>0</v>
      </c>
      <c r="CI61" s="29" t="b">
        <v>1</v>
      </c>
      <c r="CJ61" s="29" t="b">
        <v>0</v>
      </c>
      <c r="CK61" s="29" t="b">
        <v>0</v>
      </c>
      <c r="CL61" s="29" t="b">
        <v>0</v>
      </c>
      <c r="CM61" s="29" t="b">
        <v>0</v>
      </c>
      <c r="CN61" s="29" t="b">
        <v>0</v>
      </c>
      <c r="CO61" s="29" t="b">
        <v>0</v>
      </c>
      <c r="CP61" s="29" t="b">
        <v>0</v>
      </c>
      <c r="CQ61" s="29" t="b">
        <v>0</v>
      </c>
      <c r="CR61" s="29" t="b">
        <v>0</v>
      </c>
      <c r="CS61" s="29" t="b">
        <v>0</v>
      </c>
      <c r="CT61" s="29" t="b">
        <v>0</v>
      </c>
      <c r="CU61" s="29" t="b">
        <v>0</v>
      </c>
      <c r="CV61" s="29" t="b">
        <v>0</v>
      </c>
      <c r="CW61" s="29" t="b">
        <v>0</v>
      </c>
      <c r="CX61" s="29" t="b">
        <v>0</v>
      </c>
      <c r="CY61" s="29" t="b">
        <v>0</v>
      </c>
      <c r="CZ61" s="29" t="b">
        <v>0</v>
      </c>
      <c r="DA61" s="29" t="b">
        <v>0</v>
      </c>
      <c r="DB61" s="29" t="b">
        <v>0</v>
      </c>
      <c r="DC61" s="29" t="b">
        <v>0</v>
      </c>
      <c r="DD61" s="29" t="b">
        <v>0</v>
      </c>
      <c r="DE61" s="29" t="b">
        <v>0</v>
      </c>
      <c r="DF61" s="29" t="b">
        <v>0</v>
      </c>
      <c r="DG61" s="29" t="b">
        <v>0</v>
      </c>
      <c r="DH61" s="29" t="b">
        <v>0</v>
      </c>
      <c r="DI61" s="29" t="b">
        <v>0</v>
      </c>
      <c r="DJ61" s="29" t="b">
        <v>0</v>
      </c>
      <c r="DK61" s="29" t="b">
        <v>0</v>
      </c>
      <c r="DL61" s="29" t="b">
        <v>0</v>
      </c>
      <c r="DM61" s="29" t="b">
        <v>0</v>
      </c>
      <c r="DN61" s="29" t="b">
        <v>0</v>
      </c>
      <c r="DO61" s="29" t="b">
        <v>0</v>
      </c>
      <c r="DP61" s="29" t="b">
        <v>0</v>
      </c>
      <c r="DQ61" s="29" t="b">
        <v>0</v>
      </c>
      <c r="DR61" s="29" t="b">
        <v>0</v>
      </c>
      <c r="DS61" s="29" t="b">
        <v>0</v>
      </c>
      <c r="DT61" s="29" t="b">
        <v>0</v>
      </c>
      <c r="DU61" s="29" t="b">
        <v>0</v>
      </c>
      <c r="DV61" s="29" t="s">
        <v>14229</v>
      </c>
      <c r="DW61" s="29" t="s">
        <v>14230</v>
      </c>
      <c r="DX61" s="29" t="s">
        <v>14231</v>
      </c>
    </row>
    <row r="62" spans="1:128" s="29" customFormat="1" x14ac:dyDescent="0.25">
      <c r="A62" s="29">
        <v>359925061281106</v>
      </c>
      <c r="B62" s="29">
        <v>216</v>
      </c>
      <c r="C62" s="29" t="s">
        <v>14232</v>
      </c>
      <c r="D62" s="29" t="s">
        <v>14233</v>
      </c>
      <c r="E62" s="50">
        <v>2.37812798956483E+16</v>
      </c>
      <c r="F62" s="50">
        <v>903400162385374</v>
      </c>
      <c r="G62" s="29" t="s">
        <v>18992</v>
      </c>
      <c r="H62" s="29" t="s">
        <v>18992</v>
      </c>
      <c r="I62" s="29">
        <v>33</v>
      </c>
      <c r="J62" s="29">
        <v>1</v>
      </c>
      <c r="K62" s="29">
        <v>1</v>
      </c>
      <c r="L62" s="29">
        <v>1</v>
      </c>
      <c r="M62" s="29">
        <v>2</v>
      </c>
      <c r="N62" s="29">
        <v>3</v>
      </c>
      <c r="O62" s="29">
        <v>1</v>
      </c>
      <c r="P62" s="29">
        <v>1</v>
      </c>
      <c r="Q62" s="29">
        <v>1</v>
      </c>
      <c r="R62" s="29" t="s">
        <v>8</v>
      </c>
      <c r="S62" s="29">
        <v>4</v>
      </c>
      <c r="T62" s="29" t="s">
        <v>8</v>
      </c>
      <c r="U62" s="29">
        <v>0</v>
      </c>
      <c r="V62" s="29" t="s">
        <v>8</v>
      </c>
      <c r="W62" s="29" t="s">
        <v>8</v>
      </c>
      <c r="X62" s="29" t="s">
        <v>8</v>
      </c>
      <c r="Y62" s="29" t="s">
        <v>8</v>
      </c>
      <c r="Z62" s="29">
        <v>1</v>
      </c>
      <c r="AA62" s="29">
        <v>1</v>
      </c>
      <c r="AB62" s="29" t="s">
        <v>8</v>
      </c>
      <c r="AC62" s="29">
        <v>1</v>
      </c>
      <c r="AD62" s="29" t="s">
        <v>8</v>
      </c>
      <c r="AE62" s="29">
        <v>0</v>
      </c>
      <c r="AF62" s="29" t="s">
        <v>8</v>
      </c>
      <c r="AG62" s="29" t="s">
        <v>8</v>
      </c>
      <c r="AH62" s="29" t="s">
        <v>8</v>
      </c>
      <c r="AI62" s="29" t="s">
        <v>8</v>
      </c>
      <c r="AJ62" s="29">
        <v>1</v>
      </c>
      <c r="AK62" s="29">
        <v>1</v>
      </c>
      <c r="AL62" s="29" t="s">
        <v>8</v>
      </c>
      <c r="AM62" s="29">
        <v>1</v>
      </c>
      <c r="AN62" s="29" t="s">
        <v>8</v>
      </c>
      <c r="AO62" s="29">
        <v>0</v>
      </c>
      <c r="AP62" s="29" t="s">
        <v>8</v>
      </c>
      <c r="AQ62" s="29">
        <v>1</v>
      </c>
      <c r="AR62" s="29">
        <v>1</v>
      </c>
      <c r="AS62" s="29" t="s">
        <v>8</v>
      </c>
      <c r="AT62" s="29">
        <v>1</v>
      </c>
      <c r="AU62" s="29" t="s">
        <v>8</v>
      </c>
      <c r="AV62" s="29">
        <v>1</v>
      </c>
      <c r="AW62" s="29">
        <v>2</v>
      </c>
      <c r="AX62" s="29" t="s">
        <v>8</v>
      </c>
      <c r="AY62" s="29">
        <v>2</v>
      </c>
      <c r="AZ62" s="29" t="s">
        <v>8</v>
      </c>
      <c r="BA62" s="29">
        <v>1</v>
      </c>
      <c r="BB62" s="29" t="s">
        <v>8</v>
      </c>
      <c r="BC62" s="29">
        <v>1</v>
      </c>
      <c r="BD62" s="29">
        <v>3</v>
      </c>
      <c r="BE62" s="29" t="s">
        <v>8</v>
      </c>
      <c r="BF62" s="29">
        <v>2</v>
      </c>
      <c r="BG62" s="29" t="s">
        <v>8</v>
      </c>
      <c r="BH62" s="29">
        <v>1</v>
      </c>
      <c r="BI62" s="29">
        <v>2</v>
      </c>
      <c r="BJ62" s="29" t="s">
        <v>8</v>
      </c>
      <c r="BK62" s="29">
        <v>2</v>
      </c>
      <c r="BL62" s="29" t="s">
        <v>8</v>
      </c>
      <c r="BM62" s="29">
        <v>0</v>
      </c>
      <c r="BN62" s="29" t="s">
        <v>8</v>
      </c>
      <c r="BO62" s="29" t="s">
        <v>8</v>
      </c>
      <c r="BP62" s="29" t="s">
        <v>8</v>
      </c>
      <c r="BQ62" s="29" t="s">
        <v>8</v>
      </c>
      <c r="BR62" s="29" t="s">
        <v>8</v>
      </c>
      <c r="BS62" s="29" t="s">
        <v>8</v>
      </c>
      <c r="BT62" s="29" t="s">
        <v>8</v>
      </c>
      <c r="BU62" s="29" t="s">
        <v>538</v>
      </c>
      <c r="BV62" s="29" t="b">
        <v>0</v>
      </c>
      <c r="BW62" s="29" t="b">
        <v>0</v>
      </c>
      <c r="BX62" s="29" t="b">
        <v>0</v>
      </c>
      <c r="BY62" s="29" t="b">
        <v>0</v>
      </c>
      <c r="BZ62" s="29" t="b">
        <v>0</v>
      </c>
      <c r="CA62" s="29" t="b">
        <v>0</v>
      </c>
      <c r="CB62" s="29" t="b">
        <v>0</v>
      </c>
      <c r="CC62" s="29" t="b">
        <v>0</v>
      </c>
      <c r="CD62" s="29" t="b">
        <v>0</v>
      </c>
      <c r="CE62" s="29" t="b">
        <v>0</v>
      </c>
      <c r="CF62" s="29" t="b">
        <v>0</v>
      </c>
      <c r="CG62" s="29" t="b">
        <v>0</v>
      </c>
      <c r="CH62" s="29" t="b">
        <v>0</v>
      </c>
      <c r="CI62" s="29" t="b">
        <v>0</v>
      </c>
      <c r="CJ62" s="29" t="b">
        <v>0</v>
      </c>
      <c r="CK62" s="29" t="b">
        <v>0</v>
      </c>
      <c r="CL62" s="29" t="b">
        <v>0</v>
      </c>
      <c r="CM62" s="29" t="b">
        <v>0</v>
      </c>
      <c r="CN62" s="29" t="b">
        <v>0</v>
      </c>
      <c r="CO62" s="29" t="b">
        <v>0</v>
      </c>
      <c r="CP62" s="29" t="b">
        <v>0</v>
      </c>
      <c r="CQ62" s="29" t="b">
        <v>0</v>
      </c>
      <c r="CR62" s="29" t="b">
        <v>0</v>
      </c>
      <c r="CS62" s="29" t="b">
        <v>0</v>
      </c>
      <c r="CT62" s="29" t="b">
        <v>0</v>
      </c>
      <c r="CU62" s="29" t="b">
        <v>0</v>
      </c>
      <c r="CV62" s="29" t="b">
        <v>0</v>
      </c>
      <c r="CW62" s="29" t="b">
        <v>0</v>
      </c>
      <c r="CX62" s="29" t="b">
        <v>0</v>
      </c>
      <c r="CY62" s="29" t="b">
        <v>0</v>
      </c>
      <c r="CZ62" s="29" t="b">
        <v>0</v>
      </c>
      <c r="DA62" s="29" t="b">
        <v>0</v>
      </c>
      <c r="DB62" s="29" t="b">
        <v>0</v>
      </c>
      <c r="DC62" s="29" t="b">
        <v>1</v>
      </c>
      <c r="DD62" s="29" t="b">
        <v>0</v>
      </c>
      <c r="DE62" s="29" t="b">
        <v>0</v>
      </c>
      <c r="DF62" s="29" t="b">
        <v>0</v>
      </c>
      <c r="DG62" s="29" t="b">
        <v>0</v>
      </c>
      <c r="DH62" s="29" t="b">
        <v>0</v>
      </c>
      <c r="DI62" s="29" t="b">
        <v>0</v>
      </c>
      <c r="DJ62" s="29" t="b">
        <v>0</v>
      </c>
      <c r="DK62" s="29" t="b">
        <v>0</v>
      </c>
      <c r="DL62" s="29" t="b">
        <v>0</v>
      </c>
      <c r="DM62" s="29" t="b">
        <v>0</v>
      </c>
      <c r="DN62" s="29" t="b">
        <v>0</v>
      </c>
      <c r="DO62" s="29" t="b">
        <v>0</v>
      </c>
      <c r="DP62" s="29" t="b">
        <v>0</v>
      </c>
      <c r="DQ62" s="29" t="b">
        <v>0</v>
      </c>
      <c r="DR62" s="29" t="b">
        <v>0</v>
      </c>
      <c r="DS62" s="29" t="b">
        <v>0</v>
      </c>
      <c r="DT62" s="29" t="b">
        <v>0</v>
      </c>
      <c r="DU62" s="29" t="b">
        <v>0</v>
      </c>
      <c r="DV62" s="29" t="s">
        <v>14234</v>
      </c>
      <c r="DW62" s="29" t="s">
        <v>14235</v>
      </c>
      <c r="DX62" s="29" t="s">
        <v>14231</v>
      </c>
    </row>
    <row r="63" spans="1:128" s="29" customFormat="1" x14ac:dyDescent="0.25">
      <c r="A63" s="29">
        <v>359925061287863</v>
      </c>
      <c r="B63" s="29">
        <v>396</v>
      </c>
      <c r="C63" s="29" t="s">
        <v>14236</v>
      </c>
      <c r="D63" s="29" t="s">
        <v>14237</v>
      </c>
      <c r="E63" s="50">
        <v>237243012</v>
      </c>
      <c r="F63" s="50">
        <v>904267358</v>
      </c>
      <c r="G63" s="29" t="s">
        <v>18992</v>
      </c>
      <c r="H63" s="29" t="s">
        <v>20237</v>
      </c>
      <c r="I63" s="29">
        <v>66</v>
      </c>
      <c r="J63" s="29">
        <v>0</v>
      </c>
      <c r="K63" s="29">
        <v>1</v>
      </c>
      <c r="L63" s="29">
        <v>1</v>
      </c>
      <c r="M63" s="29">
        <v>1</v>
      </c>
      <c r="N63" s="29">
        <v>3</v>
      </c>
      <c r="O63" s="29">
        <v>1</v>
      </c>
      <c r="P63" s="29">
        <v>0</v>
      </c>
      <c r="Q63" s="29" t="s">
        <v>8</v>
      </c>
      <c r="R63" s="29" t="s">
        <v>8</v>
      </c>
      <c r="S63" s="29" t="s">
        <v>8</v>
      </c>
      <c r="T63" s="29" t="s">
        <v>8</v>
      </c>
      <c r="U63" s="29">
        <v>0</v>
      </c>
      <c r="V63" s="29" t="s">
        <v>8</v>
      </c>
      <c r="W63" s="29" t="s">
        <v>8</v>
      </c>
      <c r="X63" s="29" t="s">
        <v>8</v>
      </c>
      <c r="Y63" s="29" t="s">
        <v>8</v>
      </c>
      <c r="Z63" s="29">
        <v>0</v>
      </c>
      <c r="AA63" s="29" t="s">
        <v>8</v>
      </c>
      <c r="AB63" s="29" t="s">
        <v>8</v>
      </c>
      <c r="AC63" s="29" t="s">
        <v>8</v>
      </c>
      <c r="AD63" s="29" t="s">
        <v>8</v>
      </c>
      <c r="AE63" s="29">
        <v>1</v>
      </c>
      <c r="AF63" s="29">
        <v>1</v>
      </c>
      <c r="AG63" s="29" t="s">
        <v>8</v>
      </c>
      <c r="AH63" s="29">
        <v>1</v>
      </c>
      <c r="AI63" s="29" t="s">
        <v>8</v>
      </c>
      <c r="AJ63" s="29">
        <v>0</v>
      </c>
      <c r="AK63" s="29" t="s">
        <v>8</v>
      </c>
      <c r="AL63" s="29" t="s">
        <v>8</v>
      </c>
      <c r="AM63" s="29" t="s">
        <v>8</v>
      </c>
      <c r="AN63" s="29" t="s">
        <v>8</v>
      </c>
      <c r="AO63" s="29">
        <v>0</v>
      </c>
      <c r="AP63" s="29" t="s">
        <v>8</v>
      </c>
      <c r="AQ63" s="29">
        <v>1</v>
      </c>
      <c r="AR63" s="29">
        <v>2</v>
      </c>
      <c r="AS63" s="29" t="s">
        <v>8</v>
      </c>
      <c r="AT63" s="29">
        <v>1</v>
      </c>
      <c r="AU63" s="29" t="s">
        <v>8</v>
      </c>
      <c r="AV63" s="29">
        <v>1</v>
      </c>
      <c r="AW63" s="29">
        <v>3</v>
      </c>
      <c r="AX63" s="29" t="s">
        <v>8</v>
      </c>
      <c r="AY63" s="29">
        <v>3</v>
      </c>
      <c r="AZ63" s="29" t="s">
        <v>8</v>
      </c>
      <c r="BA63" s="29">
        <v>1</v>
      </c>
      <c r="BB63" s="29" t="s">
        <v>8</v>
      </c>
      <c r="BC63" s="29">
        <v>1</v>
      </c>
      <c r="BD63" s="29">
        <v>4</v>
      </c>
      <c r="BE63" s="29" t="s">
        <v>8</v>
      </c>
      <c r="BF63" s="29">
        <v>4</v>
      </c>
      <c r="BG63" s="29" t="s">
        <v>8</v>
      </c>
      <c r="BH63" s="29">
        <v>1</v>
      </c>
      <c r="BI63" s="29">
        <v>1</v>
      </c>
      <c r="BJ63" s="29" t="s">
        <v>8</v>
      </c>
      <c r="BK63" s="29">
        <v>1</v>
      </c>
      <c r="BL63" s="29" t="s">
        <v>8</v>
      </c>
      <c r="BM63" s="29">
        <v>0</v>
      </c>
      <c r="BN63" s="29" t="s">
        <v>8</v>
      </c>
      <c r="BO63" s="29" t="s">
        <v>8</v>
      </c>
      <c r="BP63" s="29" t="s">
        <v>8</v>
      </c>
      <c r="BQ63" s="29" t="s">
        <v>8</v>
      </c>
      <c r="BR63" s="29" t="s">
        <v>8</v>
      </c>
      <c r="BS63" s="29" t="s">
        <v>8</v>
      </c>
      <c r="BT63" s="29" t="s">
        <v>8</v>
      </c>
      <c r="BU63" s="29" t="s">
        <v>120</v>
      </c>
      <c r="BV63" s="29" t="b">
        <v>0</v>
      </c>
      <c r="BW63" s="29" t="b">
        <v>0</v>
      </c>
      <c r="BX63" s="29" t="b">
        <v>0</v>
      </c>
      <c r="BY63" s="29" t="b">
        <v>0</v>
      </c>
      <c r="BZ63" s="29" t="b">
        <v>0</v>
      </c>
      <c r="CA63" s="29" t="b">
        <v>0</v>
      </c>
      <c r="CB63" s="29" t="b">
        <v>0</v>
      </c>
      <c r="CC63" s="29" t="b">
        <v>0</v>
      </c>
      <c r="CD63" s="29" t="b">
        <v>0</v>
      </c>
      <c r="CE63" s="29" t="b">
        <v>0</v>
      </c>
      <c r="CF63" s="29" t="b">
        <v>0</v>
      </c>
      <c r="CG63" s="29" t="b">
        <v>0</v>
      </c>
      <c r="CH63" s="29" t="b">
        <v>0</v>
      </c>
      <c r="CI63" s="29" t="b">
        <v>0</v>
      </c>
      <c r="CJ63" s="29" t="b">
        <v>0</v>
      </c>
      <c r="CK63" s="29" t="b">
        <v>0</v>
      </c>
      <c r="CL63" s="29" t="b">
        <v>0</v>
      </c>
      <c r="CM63" s="29" t="b">
        <v>0</v>
      </c>
      <c r="CN63" s="29" t="b">
        <v>0</v>
      </c>
      <c r="CO63" s="29" t="b">
        <v>0</v>
      </c>
      <c r="CP63" s="29" t="b">
        <v>0</v>
      </c>
      <c r="CQ63" s="29" t="b">
        <v>0</v>
      </c>
      <c r="CR63" s="29" t="b">
        <v>0</v>
      </c>
      <c r="CS63" s="29" t="b">
        <v>0</v>
      </c>
      <c r="CT63" s="29" t="b">
        <v>0</v>
      </c>
      <c r="CU63" s="29" t="b">
        <v>0</v>
      </c>
      <c r="CV63" s="29" t="b">
        <v>0</v>
      </c>
      <c r="CW63" s="29" t="b">
        <v>0</v>
      </c>
      <c r="CX63" s="29" t="b">
        <v>0</v>
      </c>
      <c r="CY63" s="29" t="b">
        <v>0</v>
      </c>
      <c r="CZ63" s="29" t="b">
        <v>0</v>
      </c>
      <c r="DA63" s="29" t="b">
        <v>0</v>
      </c>
      <c r="DB63" s="29" t="b">
        <v>0</v>
      </c>
      <c r="DC63" s="29" t="b">
        <v>0</v>
      </c>
      <c r="DD63" s="29" t="b">
        <v>0</v>
      </c>
      <c r="DE63" s="29" t="b">
        <v>0</v>
      </c>
      <c r="DF63" s="29" t="b">
        <v>0</v>
      </c>
      <c r="DG63" s="29" t="b">
        <v>0</v>
      </c>
      <c r="DH63" s="29" t="b">
        <v>0</v>
      </c>
      <c r="DI63" s="29" t="b">
        <v>0</v>
      </c>
      <c r="DJ63" s="29" t="b">
        <v>0</v>
      </c>
      <c r="DK63" s="29" t="b">
        <v>0</v>
      </c>
      <c r="DL63" s="29" t="b">
        <v>0</v>
      </c>
      <c r="DM63" s="29" t="b">
        <v>1</v>
      </c>
      <c r="DN63" s="29" t="b">
        <v>0</v>
      </c>
      <c r="DO63" s="29" t="b">
        <v>0</v>
      </c>
      <c r="DP63" s="29" t="b">
        <v>0</v>
      </c>
      <c r="DQ63" s="29" t="b">
        <v>0</v>
      </c>
      <c r="DR63" s="29" t="b">
        <v>0</v>
      </c>
      <c r="DS63" s="29" t="b">
        <v>0</v>
      </c>
      <c r="DT63" s="29" t="b">
        <v>0</v>
      </c>
      <c r="DU63" s="29" t="b">
        <v>0</v>
      </c>
      <c r="DV63" s="29" t="s">
        <v>14238</v>
      </c>
      <c r="DW63" s="29" t="s">
        <v>14239</v>
      </c>
      <c r="DX63" s="29" t="s">
        <v>14231</v>
      </c>
    </row>
    <row r="64" spans="1:128" s="29" customFormat="1" x14ac:dyDescent="0.25">
      <c r="A64" s="29">
        <v>359925061276825</v>
      </c>
      <c r="B64" s="29">
        <v>465</v>
      </c>
      <c r="C64" s="29" t="s">
        <v>14240</v>
      </c>
      <c r="D64" s="29" t="s">
        <v>14241</v>
      </c>
      <c r="E64" s="50">
        <v>237052392</v>
      </c>
      <c r="F64" s="50">
        <v>904271003</v>
      </c>
      <c r="G64" s="29" t="s">
        <v>18992</v>
      </c>
      <c r="H64" s="29" t="s">
        <v>20219</v>
      </c>
      <c r="I64" s="29">
        <v>77</v>
      </c>
      <c r="J64" s="29">
        <v>1</v>
      </c>
      <c r="K64" s="29">
        <v>1</v>
      </c>
      <c r="L64" s="29">
        <v>1</v>
      </c>
      <c r="M64" s="29">
        <v>2</v>
      </c>
      <c r="N64" s="29">
        <v>3</v>
      </c>
      <c r="O64" s="29">
        <v>1</v>
      </c>
      <c r="P64" s="29">
        <v>1</v>
      </c>
      <c r="Q64" s="29">
        <v>4</v>
      </c>
      <c r="R64" s="29" t="s">
        <v>8</v>
      </c>
      <c r="S64" s="29">
        <v>4</v>
      </c>
      <c r="T64" s="29" t="s">
        <v>8</v>
      </c>
      <c r="U64" s="29">
        <v>1</v>
      </c>
      <c r="V64" s="29">
        <v>3</v>
      </c>
      <c r="W64" s="29" t="s">
        <v>8</v>
      </c>
      <c r="X64" s="29">
        <v>3</v>
      </c>
      <c r="Y64" s="29" t="s">
        <v>8</v>
      </c>
      <c r="Z64" s="29">
        <v>0</v>
      </c>
      <c r="AA64" s="29" t="s">
        <v>8</v>
      </c>
      <c r="AB64" s="29" t="s">
        <v>8</v>
      </c>
      <c r="AC64" s="29" t="s">
        <v>8</v>
      </c>
      <c r="AD64" s="29" t="s">
        <v>8</v>
      </c>
      <c r="AE64" s="29">
        <v>1</v>
      </c>
      <c r="AF64" s="29">
        <v>1</v>
      </c>
      <c r="AG64" s="29" t="s">
        <v>8</v>
      </c>
      <c r="AH64" s="29">
        <v>1</v>
      </c>
      <c r="AI64" s="29" t="s">
        <v>8</v>
      </c>
      <c r="AJ64" s="29">
        <v>0</v>
      </c>
      <c r="AK64" s="29" t="s">
        <v>8</v>
      </c>
      <c r="AL64" s="29" t="s">
        <v>8</v>
      </c>
      <c r="AM64" s="29" t="s">
        <v>8</v>
      </c>
      <c r="AN64" s="29" t="s">
        <v>8</v>
      </c>
      <c r="AO64" s="29">
        <v>0</v>
      </c>
      <c r="AP64" s="29" t="s">
        <v>8</v>
      </c>
      <c r="AQ64" s="29">
        <v>1</v>
      </c>
      <c r="AR64" s="29">
        <v>1</v>
      </c>
      <c r="AS64" s="29" t="s">
        <v>8</v>
      </c>
      <c r="AT64" s="29">
        <v>1</v>
      </c>
      <c r="AU64" s="29" t="s">
        <v>8</v>
      </c>
      <c r="AV64" s="29">
        <v>1</v>
      </c>
      <c r="AW64" s="29">
        <v>3</v>
      </c>
      <c r="AX64" s="29" t="s">
        <v>8</v>
      </c>
      <c r="AY64" s="29">
        <v>3</v>
      </c>
      <c r="AZ64" s="29" t="s">
        <v>8</v>
      </c>
      <c r="BA64" s="29">
        <v>1</v>
      </c>
      <c r="BB64" s="29" t="s">
        <v>8</v>
      </c>
      <c r="BC64" s="29">
        <v>1</v>
      </c>
      <c r="BD64" s="29">
        <v>3</v>
      </c>
      <c r="BE64" s="29" t="s">
        <v>8</v>
      </c>
      <c r="BF64" s="29">
        <v>3</v>
      </c>
      <c r="BG64" s="29" t="s">
        <v>8</v>
      </c>
      <c r="BH64" s="29">
        <v>1</v>
      </c>
      <c r="BI64" s="29">
        <v>1</v>
      </c>
      <c r="BJ64" s="29" t="s">
        <v>8</v>
      </c>
      <c r="BK64" s="29">
        <v>1</v>
      </c>
      <c r="BL64" s="29" t="s">
        <v>8</v>
      </c>
      <c r="BM64" s="29">
        <v>0</v>
      </c>
      <c r="BN64" s="29" t="s">
        <v>8</v>
      </c>
      <c r="BO64" s="29" t="s">
        <v>8</v>
      </c>
      <c r="BP64" s="29" t="s">
        <v>8</v>
      </c>
      <c r="BQ64" s="29" t="s">
        <v>8</v>
      </c>
      <c r="BR64" s="29" t="s">
        <v>8</v>
      </c>
      <c r="BS64" s="29" t="s">
        <v>8</v>
      </c>
      <c r="BT64" s="29" t="s">
        <v>8</v>
      </c>
      <c r="BU64" s="29" t="s">
        <v>8</v>
      </c>
      <c r="BV64" s="29" t="b">
        <v>0</v>
      </c>
      <c r="BW64" s="29" t="b">
        <v>0</v>
      </c>
      <c r="BX64" s="29" t="b">
        <v>0</v>
      </c>
      <c r="BY64" s="29" t="b">
        <v>0</v>
      </c>
      <c r="BZ64" s="29" t="b">
        <v>0</v>
      </c>
      <c r="CA64" s="29" t="b">
        <v>0</v>
      </c>
      <c r="CB64" s="29" t="b">
        <v>0</v>
      </c>
      <c r="CC64" s="29" t="b">
        <v>0</v>
      </c>
      <c r="CD64" s="29" t="b">
        <v>0</v>
      </c>
      <c r="CE64" s="29" t="b">
        <v>0</v>
      </c>
      <c r="CF64" s="29" t="b">
        <v>0</v>
      </c>
      <c r="CG64" s="29" t="b">
        <v>0</v>
      </c>
      <c r="CH64" s="29" t="b">
        <v>0</v>
      </c>
      <c r="CI64" s="29" t="b">
        <v>0</v>
      </c>
      <c r="CJ64" s="29" t="b">
        <v>0</v>
      </c>
      <c r="CK64" s="29" t="b">
        <v>0</v>
      </c>
      <c r="CL64" s="29" t="b">
        <v>0</v>
      </c>
      <c r="CM64" s="29" t="b">
        <v>0</v>
      </c>
      <c r="CN64" s="29" t="b">
        <v>0</v>
      </c>
      <c r="CO64" s="29" t="b">
        <v>0</v>
      </c>
      <c r="CP64" s="29" t="b">
        <v>0</v>
      </c>
      <c r="CQ64" s="29" t="b">
        <v>0</v>
      </c>
      <c r="CR64" s="29" t="b">
        <v>1</v>
      </c>
      <c r="CS64" s="29" t="b">
        <v>0</v>
      </c>
      <c r="CT64" s="29" t="b">
        <v>0</v>
      </c>
      <c r="CU64" s="29" t="b">
        <v>0</v>
      </c>
      <c r="CV64" s="29" t="b">
        <v>0</v>
      </c>
      <c r="CW64" s="29" t="b">
        <v>0</v>
      </c>
      <c r="CX64" s="29" t="b">
        <v>0</v>
      </c>
      <c r="CY64" s="29" t="b">
        <v>0</v>
      </c>
      <c r="CZ64" s="29" t="b">
        <v>0</v>
      </c>
      <c r="DA64" s="29" t="b">
        <v>0</v>
      </c>
      <c r="DB64" s="29" t="b">
        <v>0</v>
      </c>
      <c r="DC64" s="29" t="b">
        <v>0</v>
      </c>
      <c r="DD64" s="29" t="b">
        <v>0</v>
      </c>
      <c r="DE64" s="29" t="b">
        <v>0</v>
      </c>
      <c r="DF64" s="29" t="b">
        <v>0</v>
      </c>
      <c r="DG64" s="29" t="b">
        <v>0</v>
      </c>
      <c r="DH64" s="29" t="b">
        <v>0</v>
      </c>
      <c r="DI64" s="29" t="b">
        <v>0</v>
      </c>
      <c r="DJ64" s="29" t="b">
        <v>0</v>
      </c>
      <c r="DK64" s="29" t="b">
        <v>0</v>
      </c>
      <c r="DL64" s="29" t="b">
        <v>0</v>
      </c>
      <c r="DM64" s="29" t="b">
        <v>0</v>
      </c>
      <c r="DN64" s="29" t="b">
        <v>0</v>
      </c>
      <c r="DO64" s="29" t="b">
        <v>0</v>
      </c>
      <c r="DP64" s="29" t="b">
        <v>0</v>
      </c>
      <c r="DQ64" s="29" t="b">
        <v>0</v>
      </c>
      <c r="DR64" s="29" t="b">
        <v>0</v>
      </c>
      <c r="DS64" s="29" t="b">
        <v>0</v>
      </c>
      <c r="DT64" s="29" t="b">
        <v>0</v>
      </c>
      <c r="DU64" s="29" t="b">
        <v>0</v>
      </c>
      <c r="DV64" s="29" t="s">
        <v>14242</v>
      </c>
      <c r="DW64" s="29" t="s">
        <v>14243</v>
      </c>
      <c r="DX64" s="29" t="s">
        <v>14231</v>
      </c>
    </row>
    <row r="65" spans="1:128" s="29" customFormat="1" x14ac:dyDescent="0.25">
      <c r="A65" s="29">
        <v>359925061330812</v>
      </c>
      <c r="B65" s="29">
        <v>331</v>
      </c>
      <c r="C65" s="29" t="s">
        <v>14244</v>
      </c>
      <c r="D65" s="29" t="s">
        <v>14245</v>
      </c>
      <c r="E65" s="50">
        <v>2372288314673600</v>
      </c>
      <c r="F65" s="50">
        <v>9042838243678430</v>
      </c>
      <c r="G65" s="29" t="s">
        <v>19527</v>
      </c>
      <c r="H65" s="29" t="s">
        <v>18992</v>
      </c>
      <c r="I65" s="29">
        <v>66</v>
      </c>
      <c r="J65" s="29">
        <v>1</v>
      </c>
      <c r="K65" s="29">
        <v>1</v>
      </c>
      <c r="L65" s="29">
        <v>1</v>
      </c>
      <c r="M65" s="29">
        <v>2</v>
      </c>
      <c r="N65" s="29">
        <v>12</v>
      </c>
      <c r="O65" s="29">
        <v>1</v>
      </c>
      <c r="P65" s="29">
        <v>0</v>
      </c>
      <c r="Q65" s="29" t="s">
        <v>8</v>
      </c>
      <c r="R65" s="29" t="s">
        <v>8</v>
      </c>
      <c r="S65" s="29" t="s">
        <v>8</v>
      </c>
      <c r="T65" s="29" t="s">
        <v>8</v>
      </c>
      <c r="U65" s="29">
        <v>0</v>
      </c>
      <c r="V65" s="29" t="s">
        <v>8</v>
      </c>
      <c r="W65" s="29" t="s">
        <v>8</v>
      </c>
      <c r="X65" s="29" t="s">
        <v>8</v>
      </c>
      <c r="Y65" s="29" t="s">
        <v>8</v>
      </c>
      <c r="Z65" s="29">
        <v>0</v>
      </c>
      <c r="AA65" s="29" t="s">
        <v>8</v>
      </c>
      <c r="AB65" s="29" t="s">
        <v>8</v>
      </c>
      <c r="AC65" s="29" t="s">
        <v>8</v>
      </c>
      <c r="AD65" s="29" t="s">
        <v>8</v>
      </c>
      <c r="AE65" s="29">
        <v>1</v>
      </c>
      <c r="AF65" s="29">
        <v>1</v>
      </c>
      <c r="AG65" s="29" t="s">
        <v>8</v>
      </c>
      <c r="AH65" s="29">
        <v>1</v>
      </c>
      <c r="AI65" s="29" t="s">
        <v>8</v>
      </c>
      <c r="AJ65" s="29">
        <v>0</v>
      </c>
      <c r="AK65" s="29" t="s">
        <v>8</v>
      </c>
      <c r="AL65" s="29" t="s">
        <v>8</v>
      </c>
      <c r="AM65" s="29" t="s">
        <v>8</v>
      </c>
      <c r="AN65" s="29" t="s">
        <v>8</v>
      </c>
      <c r="AO65" s="29">
        <v>0</v>
      </c>
      <c r="AP65" s="29" t="s">
        <v>8</v>
      </c>
      <c r="AQ65" s="29">
        <v>1</v>
      </c>
      <c r="AR65" s="29">
        <v>2</v>
      </c>
      <c r="AS65" s="29" t="s">
        <v>8</v>
      </c>
      <c r="AT65" s="29">
        <v>1</v>
      </c>
      <c r="AU65" s="29" t="s">
        <v>8</v>
      </c>
      <c r="AV65" s="29">
        <v>1</v>
      </c>
      <c r="AW65" s="29">
        <v>1</v>
      </c>
      <c r="AX65" s="29" t="s">
        <v>8</v>
      </c>
      <c r="AY65" s="29">
        <v>1</v>
      </c>
      <c r="AZ65" s="29" t="s">
        <v>8</v>
      </c>
      <c r="BA65" s="29">
        <v>1</v>
      </c>
      <c r="BB65" s="29" t="s">
        <v>8</v>
      </c>
      <c r="BC65" s="29">
        <v>1</v>
      </c>
      <c r="BD65" s="29">
        <v>4</v>
      </c>
      <c r="BE65" s="29" t="s">
        <v>8</v>
      </c>
      <c r="BF65" s="29">
        <v>3</v>
      </c>
      <c r="BG65" s="29" t="s">
        <v>8</v>
      </c>
      <c r="BH65" s="29">
        <v>1</v>
      </c>
      <c r="BI65" s="29">
        <v>1</v>
      </c>
      <c r="BJ65" s="29" t="s">
        <v>8</v>
      </c>
      <c r="BK65" s="29">
        <v>1</v>
      </c>
      <c r="BL65" s="29" t="s">
        <v>8</v>
      </c>
      <c r="BM65" s="29">
        <v>0</v>
      </c>
      <c r="BN65" s="29" t="s">
        <v>8</v>
      </c>
      <c r="BO65" s="29" t="s">
        <v>8</v>
      </c>
      <c r="BP65" s="29" t="s">
        <v>8</v>
      </c>
      <c r="BQ65" s="29" t="s">
        <v>8</v>
      </c>
      <c r="BR65" s="29" t="s">
        <v>8</v>
      </c>
      <c r="BS65" s="29" t="s">
        <v>8</v>
      </c>
      <c r="BT65" s="29" t="s">
        <v>8</v>
      </c>
      <c r="BU65" s="29" t="s">
        <v>8</v>
      </c>
      <c r="BV65" s="29" t="b">
        <v>0</v>
      </c>
      <c r="BW65" s="29" t="b">
        <v>0</v>
      </c>
      <c r="BX65" s="29" t="b">
        <v>0</v>
      </c>
      <c r="BY65" s="29" t="b">
        <v>0</v>
      </c>
      <c r="BZ65" s="29" t="b">
        <v>0</v>
      </c>
      <c r="CA65" s="29" t="b">
        <v>0</v>
      </c>
      <c r="CB65" s="29" t="b">
        <v>0</v>
      </c>
      <c r="CC65" s="29" t="b">
        <v>0</v>
      </c>
      <c r="CD65" s="29" t="b">
        <v>0</v>
      </c>
      <c r="CE65" s="29" t="b">
        <v>0</v>
      </c>
      <c r="CF65" s="29" t="b">
        <v>0</v>
      </c>
      <c r="CG65" s="29" t="b">
        <v>0</v>
      </c>
      <c r="CH65" s="29" t="b">
        <v>0</v>
      </c>
      <c r="CI65" s="29" t="b">
        <v>0</v>
      </c>
      <c r="CJ65" s="29" t="b">
        <v>0</v>
      </c>
      <c r="CK65" s="29" t="b">
        <v>0</v>
      </c>
      <c r="CL65" s="29" t="b">
        <v>0</v>
      </c>
      <c r="CM65" s="29" t="b">
        <v>0</v>
      </c>
      <c r="CN65" s="29" t="b">
        <v>0</v>
      </c>
      <c r="CO65" s="29" t="b">
        <v>0</v>
      </c>
      <c r="CP65" s="29" t="b">
        <v>0</v>
      </c>
      <c r="CQ65" s="29" t="b">
        <v>0</v>
      </c>
      <c r="CR65" s="29" t="b">
        <v>0</v>
      </c>
      <c r="CS65" s="29" t="b">
        <v>0</v>
      </c>
      <c r="CT65" s="29" t="b">
        <v>0</v>
      </c>
      <c r="CU65" s="29" t="b">
        <v>0</v>
      </c>
      <c r="CV65" s="29" t="b">
        <v>0</v>
      </c>
      <c r="CW65" s="29" t="b">
        <v>0</v>
      </c>
      <c r="CX65" s="29" t="b">
        <v>0</v>
      </c>
      <c r="CY65" s="29" t="b">
        <v>0</v>
      </c>
      <c r="CZ65" s="29" t="b">
        <v>0</v>
      </c>
      <c r="DA65" s="29" t="b">
        <v>0</v>
      </c>
      <c r="DB65" s="29" t="b">
        <v>0</v>
      </c>
      <c r="DC65" s="29" t="b">
        <v>0</v>
      </c>
      <c r="DD65" s="29" t="b">
        <v>0</v>
      </c>
      <c r="DE65" s="29" t="b">
        <v>0</v>
      </c>
      <c r="DF65" s="29" t="b">
        <v>0</v>
      </c>
      <c r="DG65" s="29" t="b">
        <v>0</v>
      </c>
      <c r="DH65" s="29" t="b">
        <v>0</v>
      </c>
      <c r="DI65" s="29" t="b">
        <v>0</v>
      </c>
      <c r="DJ65" s="29" t="b">
        <v>0</v>
      </c>
      <c r="DK65" s="29" t="b">
        <v>0</v>
      </c>
      <c r="DL65" s="29" t="b">
        <v>0</v>
      </c>
      <c r="DM65" s="29" t="b">
        <v>0</v>
      </c>
      <c r="DN65" s="29" t="b">
        <v>0</v>
      </c>
      <c r="DO65" s="29" t="b">
        <v>1</v>
      </c>
      <c r="DP65" s="29" t="b">
        <v>0</v>
      </c>
      <c r="DQ65" s="29" t="b">
        <v>0</v>
      </c>
      <c r="DR65" s="29" t="b">
        <v>0</v>
      </c>
      <c r="DS65" s="29" t="b">
        <v>0</v>
      </c>
      <c r="DT65" s="29" t="b">
        <v>0</v>
      </c>
      <c r="DU65" s="29" t="b">
        <v>0</v>
      </c>
      <c r="DV65" s="29" t="s">
        <v>14246</v>
      </c>
      <c r="DW65" s="29" t="s">
        <v>14247</v>
      </c>
      <c r="DX65" s="29" t="s">
        <v>14248</v>
      </c>
    </row>
    <row r="66" spans="1:128" s="29" customFormat="1" x14ac:dyDescent="0.25">
      <c r="A66" s="29">
        <v>359925061330812</v>
      </c>
      <c r="B66" s="29">
        <v>333</v>
      </c>
      <c r="C66" s="29" t="s">
        <v>14249</v>
      </c>
      <c r="D66" s="29" t="s">
        <v>14250</v>
      </c>
      <c r="E66" s="50">
        <v>2372459071870140</v>
      </c>
      <c r="F66" s="50">
        <v>904277201201065</v>
      </c>
      <c r="G66" s="29" t="s">
        <v>20238</v>
      </c>
      <c r="H66" s="29" t="s">
        <v>18992</v>
      </c>
      <c r="I66" s="29">
        <v>66</v>
      </c>
      <c r="J66" s="29">
        <v>1</v>
      </c>
      <c r="K66" s="29">
        <v>1</v>
      </c>
      <c r="L66" s="29">
        <v>1</v>
      </c>
      <c r="M66" s="29">
        <v>2</v>
      </c>
      <c r="N66" s="29">
        <v>4</v>
      </c>
      <c r="O66" s="29">
        <v>1</v>
      </c>
      <c r="P66" s="29">
        <v>0</v>
      </c>
      <c r="Q66" s="29" t="s">
        <v>8</v>
      </c>
      <c r="R66" s="29" t="s">
        <v>8</v>
      </c>
      <c r="S66" s="29" t="s">
        <v>8</v>
      </c>
      <c r="T66" s="29" t="s">
        <v>8</v>
      </c>
      <c r="U66" s="29">
        <v>0</v>
      </c>
      <c r="V66" s="29" t="s">
        <v>8</v>
      </c>
      <c r="W66" s="29" t="s">
        <v>8</v>
      </c>
      <c r="X66" s="29" t="s">
        <v>8</v>
      </c>
      <c r="Y66" s="29" t="s">
        <v>8</v>
      </c>
      <c r="Z66" s="29">
        <v>0</v>
      </c>
      <c r="AA66" s="29" t="s">
        <v>8</v>
      </c>
      <c r="AB66" s="29" t="s">
        <v>8</v>
      </c>
      <c r="AC66" s="29" t="s">
        <v>8</v>
      </c>
      <c r="AD66" s="29" t="s">
        <v>8</v>
      </c>
      <c r="AE66" s="29">
        <v>1</v>
      </c>
      <c r="AF66" s="29">
        <v>1</v>
      </c>
      <c r="AG66" s="29" t="s">
        <v>8</v>
      </c>
      <c r="AH66" s="29">
        <v>1</v>
      </c>
      <c r="AI66" s="29" t="s">
        <v>8</v>
      </c>
      <c r="AJ66" s="29">
        <v>0</v>
      </c>
      <c r="AK66" s="29" t="s">
        <v>8</v>
      </c>
      <c r="AL66" s="29" t="s">
        <v>8</v>
      </c>
      <c r="AM66" s="29" t="s">
        <v>8</v>
      </c>
      <c r="AN66" s="29" t="s">
        <v>8</v>
      </c>
      <c r="AO66" s="29">
        <v>0</v>
      </c>
      <c r="AP66" s="29" t="s">
        <v>8</v>
      </c>
      <c r="AQ66" s="29">
        <v>1</v>
      </c>
      <c r="AR66" s="29">
        <v>2</v>
      </c>
      <c r="AS66" s="29" t="s">
        <v>8</v>
      </c>
      <c r="AT66" s="29">
        <v>2</v>
      </c>
      <c r="AU66" s="29" t="s">
        <v>8</v>
      </c>
      <c r="AV66" s="29">
        <v>1</v>
      </c>
      <c r="AW66" s="29">
        <v>3</v>
      </c>
      <c r="AX66" s="29" t="s">
        <v>8</v>
      </c>
      <c r="AY66" s="29">
        <v>1</v>
      </c>
      <c r="AZ66" s="29" t="s">
        <v>8</v>
      </c>
      <c r="BA66" s="29">
        <v>1</v>
      </c>
      <c r="BB66" s="29" t="s">
        <v>8</v>
      </c>
      <c r="BC66" s="29">
        <v>1</v>
      </c>
      <c r="BD66" s="29">
        <v>4</v>
      </c>
      <c r="BE66" s="29" t="s">
        <v>8</v>
      </c>
      <c r="BF66" s="29">
        <v>4</v>
      </c>
      <c r="BG66" s="29" t="s">
        <v>8</v>
      </c>
      <c r="BH66" s="29">
        <v>1</v>
      </c>
      <c r="BI66" s="29">
        <v>1</v>
      </c>
      <c r="BJ66" s="29" t="s">
        <v>8</v>
      </c>
      <c r="BK66" s="29">
        <v>1</v>
      </c>
      <c r="BL66" s="29" t="s">
        <v>8</v>
      </c>
      <c r="BM66" s="29">
        <v>0</v>
      </c>
      <c r="BN66" s="29" t="s">
        <v>8</v>
      </c>
      <c r="BO66" s="29" t="s">
        <v>8</v>
      </c>
      <c r="BP66" s="29" t="s">
        <v>8</v>
      </c>
      <c r="BQ66" s="29" t="s">
        <v>8</v>
      </c>
      <c r="BR66" s="29" t="s">
        <v>8</v>
      </c>
      <c r="BS66" s="29" t="s">
        <v>8</v>
      </c>
      <c r="BT66" s="29" t="s">
        <v>8</v>
      </c>
      <c r="BU66" s="29" t="s">
        <v>8</v>
      </c>
      <c r="BV66" s="29" t="b">
        <v>0</v>
      </c>
      <c r="BW66" s="29" t="b">
        <v>0</v>
      </c>
      <c r="BX66" s="29" t="b">
        <v>0</v>
      </c>
      <c r="BY66" s="29" t="b">
        <v>0</v>
      </c>
      <c r="BZ66" s="29" t="b">
        <v>0</v>
      </c>
      <c r="CA66" s="29" t="b">
        <v>0</v>
      </c>
      <c r="CB66" s="29" t="b">
        <v>0</v>
      </c>
      <c r="CC66" s="29" t="b">
        <v>0</v>
      </c>
      <c r="CD66" s="29" t="b">
        <v>0</v>
      </c>
      <c r="CE66" s="29" t="b">
        <v>0</v>
      </c>
      <c r="CF66" s="29" t="b">
        <v>0</v>
      </c>
      <c r="CG66" s="29" t="b">
        <v>0</v>
      </c>
      <c r="CH66" s="29" t="b">
        <v>0</v>
      </c>
      <c r="CI66" s="29" t="b">
        <v>0</v>
      </c>
      <c r="CJ66" s="29" t="b">
        <v>0</v>
      </c>
      <c r="CK66" s="29" t="b">
        <v>0</v>
      </c>
      <c r="CL66" s="29" t="b">
        <v>0</v>
      </c>
      <c r="CM66" s="29" t="b">
        <v>0</v>
      </c>
      <c r="CN66" s="29" t="b">
        <v>0</v>
      </c>
      <c r="CO66" s="29" t="b">
        <v>0</v>
      </c>
      <c r="CP66" s="29" t="b">
        <v>0</v>
      </c>
      <c r="CQ66" s="29" t="b">
        <v>0</v>
      </c>
      <c r="CR66" s="29" t="b">
        <v>0</v>
      </c>
      <c r="CS66" s="29" t="b">
        <v>0</v>
      </c>
      <c r="CT66" s="29" t="b">
        <v>0</v>
      </c>
      <c r="CU66" s="29" t="b">
        <v>0</v>
      </c>
      <c r="CV66" s="29" t="b">
        <v>0</v>
      </c>
      <c r="CW66" s="29" t="b">
        <v>0</v>
      </c>
      <c r="CX66" s="29" t="b">
        <v>0</v>
      </c>
      <c r="CY66" s="29" t="b">
        <v>0</v>
      </c>
      <c r="CZ66" s="29" t="b">
        <v>0</v>
      </c>
      <c r="DA66" s="29" t="b">
        <v>0</v>
      </c>
      <c r="DB66" s="29" t="b">
        <v>0</v>
      </c>
      <c r="DC66" s="29" t="b">
        <v>0</v>
      </c>
      <c r="DD66" s="29" t="b">
        <v>0</v>
      </c>
      <c r="DE66" s="29" t="b">
        <v>0</v>
      </c>
      <c r="DF66" s="29" t="b">
        <v>0</v>
      </c>
      <c r="DG66" s="29" t="b">
        <v>0</v>
      </c>
      <c r="DH66" s="29" t="b">
        <v>0</v>
      </c>
      <c r="DI66" s="29" t="b">
        <v>0</v>
      </c>
      <c r="DJ66" s="29" t="b">
        <v>0</v>
      </c>
      <c r="DK66" s="29" t="b">
        <v>0</v>
      </c>
      <c r="DL66" s="29" t="b">
        <v>0</v>
      </c>
      <c r="DM66" s="29" t="b">
        <v>0</v>
      </c>
      <c r="DN66" s="29" t="b">
        <v>0</v>
      </c>
      <c r="DO66" s="29" t="b">
        <v>1</v>
      </c>
      <c r="DP66" s="29" t="b">
        <v>0</v>
      </c>
      <c r="DQ66" s="29" t="b">
        <v>0</v>
      </c>
      <c r="DR66" s="29" t="b">
        <v>0</v>
      </c>
      <c r="DS66" s="29" t="b">
        <v>0</v>
      </c>
      <c r="DT66" s="29" t="b">
        <v>0</v>
      </c>
      <c r="DU66" s="29" t="b">
        <v>0</v>
      </c>
      <c r="DV66" s="29" t="s">
        <v>14251</v>
      </c>
      <c r="DW66" s="29" t="s">
        <v>14252</v>
      </c>
      <c r="DX66" s="29" t="s">
        <v>14253</v>
      </c>
    </row>
    <row r="67" spans="1:128" s="29" customFormat="1" x14ac:dyDescent="0.25">
      <c r="A67" s="29">
        <v>359925061330812</v>
      </c>
      <c r="B67" s="29">
        <v>335</v>
      </c>
      <c r="C67" s="29" t="s">
        <v>14254</v>
      </c>
      <c r="D67" s="29" t="s">
        <v>14255</v>
      </c>
      <c r="E67" s="50">
        <v>2.3724849155896E+16</v>
      </c>
      <c r="F67" s="50">
        <v>9042746277844490</v>
      </c>
      <c r="G67" s="50">
        <v>-7626881120260800</v>
      </c>
      <c r="H67" s="29" t="s">
        <v>20224</v>
      </c>
      <c r="I67" s="29">
        <v>66</v>
      </c>
      <c r="J67" s="29">
        <v>1</v>
      </c>
      <c r="K67" s="29">
        <v>1</v>
      </c>
      <c r="L67" s="29">
        <v>1</v>
      </c>
      <c r="M67" s="29">
        <v>2</v>
      </c>
      <c r="N67" s="29">
        <v>5</v>
      </c>
      <c r="O67" s="29">
        <v>1</v>
      </c>
      <c r="P67" s="29">
        <v>0</v>
      </c>
      <c r="Q67" s="29" t="s">
        <v>8</v>
      </c>
      <c r="R67" s="29" t="s">
        <v>8</v>
      </c>
      <c r="S67" s="29" t="s">
        <v>8</v>
      </c>
      <c r="T67" s="29" t="s">
        <v>8</v>
      </c>
      <c r="U67" s="29">
        <v>0</v>
      </c>
      <c r="V67" s="29" t="s">
        <v>8</v>
      </c>
      <c r="W67" s="29" t="s">
        <v>8</v>
      </c>
      <c r="X67" s="29" t="s">
        <v>8</v>
      </c>
      <c r="Y67" s="29" t="s">
        <v>8</v>
      </c>
      <c r="Z67" s="29">
        <v>0</v>
      </c>
      <c r="AA67" s="29" t="s">
        <v>8</v>
      </c>
      <c r="AB67" s="29" t="s">
        <v>8</v>
      </c>
      <c r="AC67" s="29" t="s">
        <v>8</v>
      </c>
      <c r="AD67" s="29" t="s">
        <v>8</v>
      </c>
      <c r="AE67" s="29">
        <v>1</v>
      </c>
      <c r="AF67" s="29">
        <v>1</v>
      </c>
      <c r="AG67" s="29" t="s">
        <v>8</v>
      </c>
      <c r="AH67" s="29">
        <v>1</v>
      </c>
      <c r="AI67" s="29" t="s">
        <v>8</v>
      </c>
      <c r="AJ67" s="29">
        <v>0</v>
      </c>
      <c r="AK67" s="29" t="s">
        <v>8</v>
      </c>
      <c r="AL67" s="29" t="s">
        <v>8</v>
      </c>
      <c r="AM67" s="29" t="s">
        <v>8</v>
      </c>
      <c r="AN67" s="29" t="s">
        <v>8</v>
      </c>
      <c r="AO67" s="29">
        <v>0</v>
      </c>
      <c r="AP67" s="29" t="s">
        <v>8</v>
      </c>
      <c r="AQ67" s="29">
        <v>1</v>
      </c>
      <c r="AR67" s="29">
        <v>2</v>
      </c>
      <c r="AS67" s="29" t="s">
        <v>8</v>
      </c>
      <c r="AT67" s="29">
        <v>2</v>
      </c>
      <c r="AU67" s="29" t="s">
        <v>8</v>
      </c>
      <c r="AV67" s="29">
        <v>1</v>
      </c>
      <c r="AW67" s="29">
        <v>3</v>
      </c>
      <c r="AX67" s="29" t="s">
        <v>8</v>
      </c>
      <c r="AY67" s="29">
        <v>3</v>
      </c>
      <c r="AZ67" s="29" t="s">
        <v>8</v>
      </c>
      <c r="BA67" s="29">
        <v>1</v>
      </c>
      <c r="BB67" s="29" t="s">
        <v>8</v>
      </c>
      <c r="BC67" s="29">
        <v>1</v>
      </c>
      <c r="BD67" s="29">
        <v>4</v>
      </c>
      <c r="BE67" s="29" t="s">
        <v>8</v>
      </c>
      <c r="BF67" s="29">
        <v>3</v>
      </c>
      <c r="BG67" s="29" t="s">
        <v>8</v>
      </c>
      <c r="BH67" s="29">
        <v>1</v>
      </c>
      <c r="BI67" s="29">
        <v>1</v>
      </c>
      <c r="BJ67" s="29" t="s">
        <v>8</v>
      </c>
      <c r="BK67" s="29">
        <v>1</v>
      </c>
      <c r="BL67" s="29" t="s">
        <v>8</v>
      </c>
      <c r="BM67" s="29">
        <v>0</v>
      </c>
      <c r="BN67" s="29" t="s">
        <v>8</v>
      </c>
      <c r="BO67" s="29" t="s">
        <v>8</v>
      </c>
      <c r="BP67" s="29" t="s">
        <v>8</v>
      </c>
      <c r="BQ67" s="29" t="s">
        <v>8</v>
      </c>
      <c r="BR67" s="29" t="s">
        <v>8</v>
      </c>
      <c r="BS67" s="29" t="s">
        <v>8</v>
      </c>
      <c r="BT67" s="29" t="s">
        <v>8</v>
      </c>
      <c r="BU67" s="29" t="s">
        <v>8</v>
      </c>
      <c r="BV67" s="29" t="b">
        <v>0</v>
      </c>
      <c r="BW67" s="29" t="b">
        <v>0</v>
      </c>
      <c r="BX67" s="29" t="b">
        <v>0</v>
      </c>
      <c r="BY67" s="29" t="b">
        <v>0</v>
      </c>
      <c r="BZ67" s="29" t="b">
        <v>0</v>
      </c>
      <c r="CA67" s="29" t="b">
        <v>0</v>
      </c>
      <c r="CB67" s="29" t="b">
        <v>0</v>
      </c>
      <c r="CC67" s="29" t="b">
        <v>0</v>
      </c>
      <c r="CD67" s="29" t="b">
        <v>0</v>
      </c>
      <c r="CE67" s="29" t="b">
        <v>0</v>
      </c>
      <c r="CF67" s="29" t="b">
        <v>0</v>
      </c>
      <c r="CG67" s="29" t="b">
        <v>0</v>
      </c>
      <c r="CH67" s="29" t="b">
        <v>0</v>
      </c>
      <c r="CI67" s="29" t="b">
        <v>0</v>
      </c>
      <c r="CJ67" s="29" t="b">
        <v>0</v>
      </c>
      <c r="CK67" s="29" t="b">
        <v>0</v>
      </c>
      <c r="CL67" s="29" t="b">
        <v>0</v>
      </c>
      <c r="CM67" s="29" t="b">
        <v>0</v>
      </c>
      <c r="CN67" s="29" t="b">
        <v>0</v>
      </c>
      <c r="CO67" s="29" t="b">
        <v>0</v>
      </c>
      <c r="CP67" s="29" t="b">
        <v>0</v>
      </c>
      <c r="CQ67" s="29" t="b">
        <v>0</v>
      </c>
      <c r="CR67" s="29" t="b">
        <v>0</v>
      </c>
      <c r="CS67" s="29" t="b">
        <v>0</v>
      </c>
      <c r="CT67" s="29" t="b">
        <v>0</v>
      </c>
      <c r="CU67" s="29" t="b">
        <v>0</v>
      </c>
      <c r="CV67" s="29" t="b">
        <v>0</v>
      </c>
      <c r="CW67" s="29" t="b">
        <v>0</v>
      </c>
      <c r="CX67" s="29" t="b">
        <v>0</v>
      </c>
      <c r="CY67" s="29" t="b">
        <v>0</v>
      </c>
      <c r="CZ67" s="29" t="b">
        <v>0</v>
      </c>
      <c r="DA67" s="29" t="b">
        <v>0</v>
      </c>
      <c r="DB67" s="29" t="b">
        <v>0</v>
      </c>
      <c r="DC67" s="29" t="b">
        <v>0</v>
      </c>
      <c r="DD67" s="29" t="b">
        <v>0</v>
      </c>
      <c r="DE67" s="29" t="b">
        <v>0</v>
      </c>
      <c r="DF67" s="29" t="b">
        <v>0</v>
      </c>
      <c r="DG67" s="29" t="b">
        <v>0</v>
      </c>
      <c r="DH67" s="29" t="b">
        <v>0</v>
      </c>
      <c r="DI67" s="29" t="b">
        <v>0</v>
      </c>
      <c r="DJ67" s="29" t="b">
        <v>0</v>
      </c>
      <c r="DK67" s="29" t="b">
        <v>0</v>
      </c>
      <c r="DL67" s="29" t="b">
        <v>0</v>
      </c>
      <c r="DM67" s="29" t="b">
        <v>0</v>
      </c>
      <c r="DN67" s="29" t="b">
        <v>0</v>
      </c>
      <c r="DO67" s="29" t="b">
        <v>1</v>
      </c>
      <c r="DP67" s="29" t="b">
        <v>0</v>
      </c>
      <c r="DQ67" s="29" t="b">
        <v>0</v>
      </c>
      <c r="DR67" s="29" t="b">
        <v>0</v>
      </c>
      <c r="DS67" s="29" t="b">
        <v>0</v>
      </c>
      <c r="DT67" s="29" t="b">
        <v>0</v>
      </c>
      <c r="DU67" s="29" t="b">
        <v>0</v>
      </c>
      <c r="DV67" s="29" t="s">
        <v>14256</v>
      </c>
      <c r="DW67" s="29" t="s">
        <v>14257</v>
      </c>
      <c r="DX67" s="29" t="s">
        <v>14258</v>
      </c>
    </row>
    <row r="68" spans="1:128" s="29" customFormat="1" x14ac:dyDescent="0.25">
      <c r="A68" s="29">
        <v>359925061330812</v>
      </c>
      <c r="B68" s="29">
        <v>339</v>
      </c>
      <c r="C68" s="29" t="s">
        <v>14259</v>
      </c>
      <c r="D68" s="29" t="s">
        <v>14260</v>
      </c>
      <c r="E68" s="50">
        <v>2.37249591245641E+16</v>
      </c>
      <c r="F68" s="50">
        <v>9042692080329390</v>
      </c>
      <c r="G68" s="29" t="s">
        <v>18992</v>
      </c>
      <c r="H68" s="29" t="s">
        <v>18992</v>
      </c>
      <c r="I68" s="29">
        <v>66</v>
      </c>
      <c r="J68" s="29">
        <v>1</v>
      </c>
      <c r="K68" s="29">
        <v>1</v>
      </c>
      <c r="L68" s="29">
        <v>1</v>
      </c>
      <c r="M68" s="29">
        <v>2</v>
      </c>
      <c r="N68" s="29">
        <v>4</v>
      </c>
      <c r="O68" s="29">
        <v>1</v>
      </c>
      <c r="P68" s="29">
        <v>0</v>
      </c>
      <c r="Q68" s="29" t="s">
        <v>8</v>
      </c>
      <c r="R68" s="29" t="s">
        <v>8</v>
      </c>
      <c r="S68" s="29" t="s">
        <v>8</v>
      </c>
      <c r="T68" s="29" t="s">
        <v>8</v>
      </c>
      <c r="U68" s="29">
        <v>0</v>
      </c>
      <c r="V68" s="29" t="s">
        <v>8</v>
      </c>
      <c r="W68" s="29" t="s">
        <v>8</v>
      </c>
      <c r="X68" s="29" t="s">
        <v>8</v>
      </c>
      <c r="Y68" s="29" t="s">
        <v>8</v>
      </c>
      <c r="Z68" s="29">
        <v>0</v>
      </c>
      <c r="AA68" s="29" t="s">
        <v>8</v>
      </c>
      <c r="AB68" s="29" t="s">
        <v>8</v>
      </c>
      <c r="AC68" s="29" t="s">
        <v>8</v>
      </c>
      <c r="AD68" s="29" t="s">
        <v>8</v>
      </c>
      <c r="AE68" s="29">
        <v>1</v>
      </c>
      <c r="AF68" s="29">
        <v>1</v>
      </c>
      <c r="AG68" s="29" t="s">
        <v>8</v>
      </c>
      <c r="AH68" s="29">
        <v>1</v>
      </c>
      <c r="AI68" s="29" t="s">
        <v>8</v>
      </c>
      <c r="AJ68" s="29">
        <v>0</v>
      </c>
      <c r="AK68" s="29" t="s">
        <v>8</v>
      </c>
      <c r="AL68" s="29" t="s">
        <v>8</v>
      </c>
      <c r="AM68" s="29" t="s">
        <v>8</v>
      </c>
      <c r="AN68" s="29" t="s">
        <v>8</v>
      </c>
      <c r="AO68" s="29">
        <v>0</v>
      </c>
      <c r="AP68" s="29" t="s">
        <v>8</v>
      </c>
      <c r="AQ68" s="29">
        <v>1</v>
      </c>
      <c r="AR68" s="29">
        <v>1</v>
      </c>
      <c r="AS68" s="29" t="s">
        <v>8</v>
      </c>
      <c r="AT68" s="29">
        <v>1</v>
      </c>
      <c r="AU68" s="29" t="s">
        <v>8</v>
      </c>
      <c r="AV68" s="29">
        <v>1</v>
      </c>
      <c r="AW68" s="29">
        <v>3</v>
      </c>
      <c r="AX68" s="29" t="s">
        <v>8</v>
      </c>
      <c r="AY68" s="29">
        <v>3</v>
      </c>
      <c r="AZ68" s="29" t="s">
        <v>8</v>
      </c>
      <c r="BA68" s="29">
        <v>1</v>
      </c>
      <c r="BB68" s="29" t="s">
        <v>8</v>
      </c>
      <c r="BC68" s="29">
        <v>1</v>
      </c>
      <c r="BD68" s="29">
        <v>3</v>
      </c>
      <c r="BE68" s="29" t="s">
        <v>8</v>
      </c>
      <c r="BF68" s="29">
        <v>3</v>
      </c>
      <c r="BG68" s="29" t="s">
        <v>8</v>
      </c>
      <c r="BH68" s="29">
        <v>1</v>
      </c>
      <c r="BI68" s="29">
        <v>1</v>
      </c>
      <c r="BJ68" s="29" t="s">
        <v>8</v>
      </c>
      <c r="BK68" s="29">
        <v>1</v>
      </c>
      <c r="BL68" s="29" t="s">
        <v>8</v>
      </c>
      <c r="BM68" s="29">
        <v>0</v>
      </c>
      <c r="BN68" s="29" t="s">
        <v>8</v>
      </c>
      <c r="BO68" s="29" t="s">
        <v>8</v>
      </c>
      <c r="BP68" s="29" t="s">
        <v>8</v>
      </c>
      <c r="BQ68" s="29" t="s">
        <v>8</v>
      </c>
      <c r="BR68" s="29" t="s">
        <v>8</v>
      </c>
      <c r="BS68" s="29" t="s">
        <v>8</v>
      </c>
      <c r="BT68" s="29" t="s">
        <v>8</v>
      </c>
      <c r="BU68" s="29" t="s">
        <v>8</v>
      </c>
      <c r="BV68" s="29" t="b">
        <v>0</v>
      </c>
      <c r="BW68" s="29" t="b">
        <v>0</v>
      </c>
      <c r="BX68" s="29" t="b">
        <v>0</v>
      </c>
      <c r="BY68" s="29" t="b">
        <v>0</v>
      </c>
      <c r="BZ68" s="29" t="b">
        <v>0</v>
      </c>
      <c r="CA68" s="29" t="b">
        <v>0</v>
      </c>
      <c r="CB68" s="29" t="b">
        <v>0</v>
      </c>
      <c r="CC68" s="29" t="b">
        <v>0</v>
      </c>
      <c r="CD68" s="29" t="b">
        <v>0</v>
      </c>
      <c r="CE68" s="29" t="b">
        <v>0</v>
      </c>
      <c r="CF68" s="29" t="b">
        <v>0</v>
      </c>
      <c r="CG68" s="29" t="b">
        <v>0</v>
      </c>
      <c r="CH68" s="29" t="b">
        <v>0</v>
      </c>
      <c r="CI68" s="29" t="b">
        <v>0</v>
      </c>
      <c r="CJ68" s="29" t="b">
        <v>0</v>
      </c>
      <c r="CK68" s="29" t="b">
        <v>0</v>
      </c>
      <c r="CL68" s="29" t="b">
        <v>0</v>
      </c>
      <c r="CM68" s="29" t="b">
        <v>0</v>
      </c>
      <c r="CN68" s="29" t="b">
        <v>0</v>
      </c>
      <c r="CO68" s="29" t="b">
        <v>0</v>
      </c>
      <c r="CP68" s="29" t="b">
        <v>0</v>
      </c>
      <c r="CQ68" s="29" t="b">
        <v>0</v>
      </c>
      <c r="CR68" s="29" t="b">
        <v>0</v>
      </c>
      <c r="CS68" s="29" t="b">
        <v>0</v>
      </c>
      <c r="CT68" s="29" t="b">
        <v>0</v>
      </c>
      <c r="CU68" s="29" t="b">
        <v>0</v>
      </c>
      <c r="CV68" s="29" t="b">
        <v>0</v>
      </c>
      <c r="CW68" s="29" t="b">
        <v>0</v>
      </c>
      <c r="CX68" s="29" t="b">
        <v>0</v>
      </c>
      <c r="CY68" s="29" t="b">
        <v>0</v>
      </c>
      <c r="CZ68" s="29" t="b">
        <v>0</v>
      </c>
      <c r="DA68" s="29" t="b">
        <v>0</v>
      </c>
      <c r="DB68" s="29" t="b">
        <v>0</v>
      </c>
      <c r="DC68" s="29" t="b">
        <v>0</v>
      </c>
      <c r="DD68" s="29" t="b">
        <v>0</v>
      </c>
      <c r="DE68" s="29" t="b">
        <v>0</v>
      </c>
      <c r="DF68" s="29" t="b">
        <v>0</v>
      </c>
      <c r="DG68" s="29" t="b">
        <v>0</v>
      </c>
      <c r="DH68" s="29" t="b">
        <v>0</v>
      </c>
      <c r="DI68" s="29" t="b">
        <v>0</v>
      </c>
      <c r="DJ68" s="29" t="b">
        <v>0</v>
      </c>
      <c r="DK68" s="29" t="b">
        <v>0</v>
      </c>
      <c r="DL68" s="29" t="b">
        <v>0</v>
      </c>
      <c r="DM68" s="29" t="b">
        <v>0</v>
      </c>
      <c r="DN68" s="29" t="b">
        <v>0</v>
      </c>
      <c r="DO68" s="29" t="b">
        <v>1</v>
      </c>
      <c r="DP68" s="29" t="b">
        <v>0</v>
      </c>
      <c r="DQ68" s="29" t="b">
        <v>0</v>
      </c>
      <c r="DR68" s="29" t="b">
        <v>0</v>
      </c>
      <c r="DS68" s="29" t="b">
        <v>0</v>
      </c>
      <c r="DT68" s="29" t="b">
        <v>0</v>
      </c>
      <c r="DU68" s="29" t="b">
        <v>0</v>
      </c>
      <c r="DV68" s="29" t="s">
        <v>14261</v>
      </c>
      <c r="DW68" s="29" t="s">
        <v>14262</v>
      </c>
      <c r="DX68" s="29" t="s">
        <v>14263</v>
      </c>
    </row>
    <row r="69" spans="1:128" s="29" customFormat="1" x14ac:dyDescent="0.25">
      <c r="A69" s="29">
        <v>359925061330812</v>
      </c>
      <c r="B69" s="29">
        <v>983</v>
      </c>
      <c r="C69" s="29" t="s">
        <v>14264</v>
      </c>
      <c r="D69" s="29" t="s">
        <v>14265</v>
      </c>
      <c r="E69" s="50">
        <v>2372453748993510</v>
      </c>
      <c r="F69" s="50">
        <v>9042766866649900</v>
      </c>
      <c r="G69" s="29" t="s">
        <v>20210</v>
      </c>
      <c r="H69" s="29" t="s">
        <v>18992</v>
      </c>
      <c r="I69" s="29">
        <v>66</v>
      </c>
      <c r="J69" s="29">
        <v>0</v>
      </c>
      <c r="K69" s="29">
        <v>1</v>
      </c>
      <c r="L69" s="29">
        <v>1</v>
      </c>
      <c r="M69" s="29">
        <v>2</v>
      </c>
      <c r="N69" s="29">
        <v>6</v>
      </c>
      <c r="O69" s="29">
        <v>1</v>
      </c>
      <c r="P69" s="29">
        <v>0</v>
      </c>
      <c r="Q69" s="29" t="s">
        <v>8</v>
      </c>
      <c r="R69" s="29" t="s">
        <v>8</v>
      </c>
      <c r="S69" s="29" t="s">
        <v>8</v>
      </c>
      <c r="T69" s="29" t="s">
        <v>8</v>
      </c>
      <c r="U69" s="29">
        <v>0</v>
      </c>
      <c r="V69" s="29" t="s">
        <v>8</v>
      </c>
      <c r="W69" s="29" t="s">
        <v>8</v>
      </c>
      <c r="X69" s="29" t="s">
        <v>8</v>
      </c>
      <c r="Y69" s="29" t="s">
        <v>8</v>
      </c>
      <c r="Z69" s="29">
        <v>0</v>
      </c>
      <c r="AA69" s="29" t="s">
        <v>8</v>
      </c>
      <c r="AB69" s="29" t="s">
        <v>8</v>
      </c>
      <c r="AC69" s="29" t="s">
        <v>8</v>
      </c>
      <c r="AD69" s="29" t="s">
        <v>8</v>
      </c>
      <c r="AE69" s="29">
        <v>1</v>
      </c>
      <c r="AF69" s="29">
        <v>1</v>
      </c>
      <c r="AG69" s="29" t="s">
        <v>8</v>
      </c>
      <c r="AH69" s="29">
        <v>1</v>
      </c>
      <c r="AI69" s="29" t="s">
        <v>8</v>
      </c>
      <c r="AJ69" s="29">
        <v>0</v>
      </c>
      <c r="AK69" s="29" t="s">
        <v>8</v>
      </c>
      <c r="AL69" s="29" t="s">
        <v>8</v>
      </c>
      <c r="AM69" s="29" t="s">
        <v>8</v>
      </c>
      <c r="AN69" s="29" t="s">
        <v>8</v>
      </c>
      <c r="AO69" s="29">
        <v>0</v>
      </c>
      <c r="AP69" s="29" t="s">
        <v>8</v>
      </c>
      <c r="AQ69" s="29">
        <v>1</v>
      </c>
      <c r="AR69" s="29">
        <v>2</v>
      </c>
      <c r="AS69" s="29" t="s">
        <v>8</v>
      </c>
      <c r="AT69" s="29">
        <v>2</v>
      </c>
      <c r="AU69" s="29" t="s">
        <v>8</v>
      </c>
      <c r="AV69" s="29">
        <v>1</v>
      </c>
      <c r="AW69" s="29">
        <v>2</v>
      </c>
      <c r="AX69" s="29" t="s">
        <v>8</v>
      </c>
      <c r="AY69" s="29">
        <v>1</v>
      </c>
      <c r="AZ69" s="29" t="s">
        <v>8</v>
      </c>
      <c r="BA69" s="29">
        <v>1</v>
      </c>
      <c r="BB69" s="29" t="s">
        <v>8</v>
      </c>
      <c r="BC69" s="29">
        <v>1</v>
      </c>
      <c r="BD69" s="29">
        <v>4</v>
      </c>
      <c r="BE69" s="29" t="s">
        <v>8</v>
      </c>
      <c r="BF69" s="29">
        <v>4</v>
      </c>
      <c r="BG69" s="29" t="s">
        <v>8</v>
      </c>
      <c r="BH69" s="29">
        <v>1</v>
      </c>
      <c r="BI69" s="29">
        <v>1</v>
      </c>
      <c r="BJ69" s="29" t="s">
        <v>8</v>
      </c>
      <c r="BK69" s="29">
        <v>1</v>
      </c>
      <c r="BL69" s="29" t="s">
        <v>8</v>
      </c>
      <c r="BM69" s="29">
        <v>0</v>
      </c>
      <c r="BN69" s="29" t="s">
        <v>8</v>
      </c>
      <c r="BO69" s="29" t="s">
        <v>8</v>
      </c>
      <c r="BP69" s="29" t="s">
        <v>8</v>
      </c>
      <c r="BQ69" s="29" t="s">
        <v>8</v>
      </c>
      <c r="BR69" s="29" t="s">
        <v>8</v>
      </c>
      <c r="BS69" s="29" t="s">
        <v>8</v>
      </c>
      <c r="BT69" s="29" t="s">
        <v>8</v>
      </c>
      <c r="BU69" s="29" t="s">
        <v>8</v>
      </c>
      <c r="BV69" s="29" t="b">
        <v>0</v>
      </c>
      <c r="BW69" s="29" t="b">
        <v>0</v>
      </c>
      <c r="BX69" s="29" t="b">
        <v>0</v>
      </c>
      <c r="BY69" s="29" t="b">
        <v>0</v>
      </c>
      <c r="BZ69" s="29" t="b">
        <v>0</v>
      </c>
      <c r="CA69" s="29" t="b">
        <v>0</v>
      </c>
      <c r="CB69" s="29" t="b">
        <v>0</v>
      </c>
      <c r="CC69" s="29" t="b">
        <v>0</v>
      </c>
      <c r="CD69" s="29" t="b">
        <v>0</v>
      </c>
      <c r="CE69" s="29" t="b">
        <v>0</v>
      </c>
      <c r="CF69" s="29" t="b">
        <v>0</v>
      </c>
      <c r="CG69" s="29" t="b">
        <v>0</v>
      </c>
      <c r="CH69" s="29" t="b">
        <v>0</v>
      </c>
      <c r="CI69" s="29" t="b">
        <v>0</v>
      </c>
      <c r="CJ69" s="29" t="b">
        <v>0</v>
      </c>
      <c r="CK69" s="29" t="b">
        <v>0</v>
      </c>
      <c r="CL69" s="29" t="b">
        <v>0</v>
      </c>
      <c r="CM69" s="29" t="b">
        <v>0</v>
      </c>
      <c r="CN69" s="29" t="b">
        <v>0</v>
      </c>
      <c r="CO69" s="29" t="b">
        <v>0</v>
      </c>
      <c r="CP69" s="29" t="b">
        <v>0</v>
      </c>
      <c r="CQ69" s="29" t="b">
        <v>0</v>
      </c>
      <c r="CR69" s="29" t="b">
        <v>0</v>
      </c>
      <c r="CS69" s="29" t="b">
        <v>0</v>
      </c>
      <c r="CT69" s="29" t="b">
        <v>0</v>
      </c>
      <c r="CU69" s="29" t="b">
        <v>0</v>
      </c>
      <c r="CV69" s="29" t="b">
        <v>0</v>
      </c>
      <c r="CW69" s="29" t="b">
        <v>0</v>
      </c>
      <c r="CX69" s="29" t="b">
        <v>0</v>
      </c>
      <c r="CY69" s="29" t="b">
        <v>0</v>
      </c>
      <c r="CZ69" s="29" t="b">
        <v>0</v>
      </c>
      <c r="DA69" s="29" t="b">
        <v>0</v>
      </c>
      <c r="DB69" s="29" t="b">
        <v>0</v>
      </c>
      <c r="DC69" s="29" t="b">
        <v>0</v>
      </c>
      <c r="DD69" s="29" t="b">
        <v>0</v>
      </c>
      <c r="DE69" s="29" t="b">
        <v>0</v>
      </c>
      <c r="DF69" s="29" t="b">
        <v>0</v>
      </c>
      <c r="DG69" s="29" t="b">
        <v>0</v>
      </c>
      <c r="DH69" s="29" t="b">
        <v>0</v>
      </c>
      <c r="DI69" s="29" t="b">
        <v>0</v>
      </c>
      <c r="DJ69" s="29" t="b">
        <v>0</v>
      </c>
      <c r="DK69" s="29" t="b">
        <v>0</v>
      </c>
      <c r="DL69" s="29" t="b">
        <v>0</v>
      </c>
      <c r="DM69" s="29" t="b">
        <v>0</v>
      </c>
      <c r="DN69" s="29" t="b">
        <v>0</v>
      </c>
      <c r="DO69" s="29" t="b">
        <v>1</v>
      </c>
      <c r="DP69" s="29" t="b">
        <v>0</v>
      </c>
      <c r="DQ69" s="29" t="b">
        <v>0</v>
      </c>
      <c r="DR69" s="29" t="b">
        <v>0</v>
      </c>
      <c r="DS69" s="29" t="b">
        <v>0</v>
      </c>
      <c r="DT69" s="29" t="b">
        <v>0</v>
      </c>
      <c r="DU69" s="29" t="b">
        <v>0</v>
      </c>
      <c r="DV69" s="29" t="s">
        <v>14266</v>
      </c>
      <c r="DW69" s="29" t="s">
        <v>14267</v>
      </c>
      <c r="DX69" s="29" t="s">
        <v>14268</v>
      </c>
    </row>
    <row r="70" spans="1:128" s="29" customFormat="1" x14ac:dyDescent="0.25">
      <c r="A70" s="29">
        <v>359925061330812</v>
      </c>
      <c r="B70" s="29">
        <v>337</v>
      </c>
      <c r="C70" s="29" t="s">
        <v>14269</v>
      </c>
      <c r="D70" s="29" t="s">
        <v>14270</v>
      </c>
      <c r="E70" s="50">
        <v>2.37245144501095E+16</v>
      </c>
      <c r="F70" s="50">
        <v>9042686225739330</v>
      </c>
      <c r="G70" s="29" t="s">
        <v>18992</v>
      </c>
      <c r="H70" s="29" t="s">
        <v>18992</v>
      </c>
      <c r="I70" s="29">
        <v>66</v>
      </c>
      <c r="J70" s="29">
        <v>1</v>
      </c>
      <c r="K70" s="29">
        <v>1</v>
      </c>
      <c r="L70" s="29">
        <v>1</v>
      </c>
      <c r="M70" s="29">
        <v>1</v>
      </c>
      <c r="N70" s="29">
        <v>7</v>
      </c>
      <c r="O70" s="29">
        <v>1</v>
      </c>
      <c r="P70" s="29">
        <v>0</v>
      </c>
      <c r="Q70" s="29" t="s">
        <v>8</v>
      </c>
      <c r="R70" s="29" t="s">
        <v>8</v>
      </c>
      <c r="S70" s="29" t="s">
        <v>8</v>
      </c>
      <c r="T70" s="29" t="s">
        <v>8</v>
      </c>
      <c r="U70" s="29">
        <v>0</v>
      </c>
      <c r="V70" s="29" t="s">
        <v>8</v>
      </c>
      <c r="W70" s="29" t="s">
        <v>8</v>
      </c>
      <c r="X70" s="29" t="s">
        <v>8</v>
      </c>
      <c r="Y70" s="29" t="s">
        <v>8</v>
      </c>
      <c r="Z70" s="29">
        <v>0</v>
      </c>
      <c r="AA70" s="29" t="s">
        <v>8</v>
      </c>
      <c r="AB70" s="29" t="s">
        <v>8</v>
      </c>
      <c r="AC70" s="29" t="s">
        <v>8</v>
      </c>
      <c r="AD70" s="29" t="s">
        <v>8</v>
      </c>
      <c r="AE70" s="29">
        <v>1</v>
      </c>
      <c r="AF70" s="29">
        <v>1</v>
      </c>
      <c r="AG70" s="29" t="s">
        <v>8</v>
      </c>
      <c r="AH70" s="29">
        <v>1</v>
      </c>
      <c r="AI70" s="29" t="s">
        <v>8</v>
      </c>
      <c r="AJ70" s="29">
        <v>0</v>
      </c>
      <c r="AK70" s="29" t="s">
        <v>8</v>
      </c>
      <c r="AL70" s="29" t="s">
        <v>8</v>
      </c>
      <c r="AM70" s="29" t="s">
        <v>8</v>
      </c>
      <c r="AN70" s="29" t="s">
        <v>8</v>
      </c>
      <c r="AO70" s="29">
        <v>0</v>
      </c>
      <c r="AP70" s="29" t="s">
        <v>8</v>
      </c>
      <c r="AQ70" s="29">
        <v>1</v>
      </c>
      <c r="AR70" s="29">
        <v>1</v>
      </c>
      <c r="AS70" s="29" t="s">
        <v>8</v>
      </c>
      <c r="AT70" s="29">
        <v>1</v>
      </c>
      <c r="AU70" s="29" t="s">
        <v>8</v>
      </c>
      <c r="AV70" s="29">
        <v>1</v>
      </c>
      <c r="AW70" s="29">
        <v>2</v>
      </c>
      <c r="AX70" s="29" t="s">
        <v>8</v>
      </c>
      <c r="AY70" s="29">
        <v>1</v>
      </c>
      <c r="AZ70" s="29" t="s">
        <v>8</v>
      </c>
      <c r="BA70" s="29">
        <v>1</v>
      </c>
      <c r="BB70" s="29" t="s">
        <v>8</v>
      </c>
      <c r="BC70" s="29">
        <v>1</v>
      </c>
      <c r="BD70" s="29">
        <v>3</v>
      </c>
      <c r="BE70" s="29" t="s">
        <v>8</v>
      </c>
      <c r="BF70" s="29">
        <v>1</v>
      </c>
      <c r="BG70" s="29" t="s">
        <v>8</v>
      </c>
      <c r="BH70" s="29">
        <v>1</v>
      </c>
      <c r="BI70" s="29">
        <v>4</v>
      </c>
      <c r="BJ70" s="29" t="s">
        <v>8</v>
      </c>
      <c r="BK70" s="29">
        <v>4</v>
      </c>
      <c r="BL70" s="29" t="s">
        <v>8</v>
      </c>
      <c r="BM70" s="29">
        <v>1</v>
      </c>
      <c r="BN70" s="29" t="s">
        <v>8</v>
      </c>
      <c r="BO70" s="29">
        <v>1</v>
      </c>
      <c r="BP70" s="29" t="s">
        <v>8</v>
      </c>
      <c r="BQ70" s="29">
        <v>1</v>
      </c>
      <c r="BR70" s="29" t="s">
        <v>8</v>
      </c>
      <c r="BS70" s="29">
        <v>0</v>
      </c>
      <c r="BT70" s="29" t="s">
        <v>8</v>
      </c>
      <c r="BU70" s="29" t="s">
        <v>8</v>
      </c>
      <c r="BV70" s="29" t="b">
        <v>0</v>
      </c>
      <c r="BW70" s="29" t="b">
        <v>0</v>
      </c>
      <c r="BX70" s="29" t="b">
        <v>0</v>
      </c>
      <c r="BY70" s="29" t="b">
        <v>0</v>
      </c>
      <c r="BZ70" s="29" t="b">
        <v>0</v>
      </c>
      <c r="CA70" s="29" t="b">
        <v>0</v>
      </c>
      <c r="CB70" s="29" t="b">
        <v>0</v>
      </c>
      <c r="CC70" s="29" t="b">
        <v>0</v>
      </c>
      <c r="CD70" s="29" t="b">
        <v>0</v>
      </c>
      <c r="CE70" s="29" t="b">
        <v>0</v>
      </c>
      <c r="CF70" s="29" t="b">
        <v>0</v>
      </c>
      <c r="CG70" s="29" t="b">
        <v>0</v>
      </c>
      <c r="CH70" s="29" t="b">
        <v>0</v>
      </c>
      <c r="CI70" s="29" t="b">
        <v>0</v>
      </c>
      <c r="CJ70" s="29" t="b">
        <v>0</v>
      </c>
      <c r="CK70" s="29" t="b">
        <v>0</v>
      </c>
      <c r="CL70" s="29" t="b">
        <v>0</v>
      </c>
      <c r="CM70" s="29" t="b">
        <v>0</v>
      </c>
      <c r="CN70" s="29" t="b">
        <v>0</v>
      </c>
      <c r="CO70" s="29" t="b">
        <v>0</v>
      </c>
      <c r="CP70" s="29" t="b">
        <v>0</v>
      </c>
      <c r="CQ70" s="29" t="b">
        <v>0</v>
      </c>
      <c r="CR70" s="29" t="b">
        <v>0</v>
      </c>
      <c r="CS70" s="29" t="b">
        <v>0</v>
      </c>
      <c r="CT70" s="29" t="b">
        <v>0</v>
      </c>
      <c r="CU70" s="29" t="b">
        <v>0</v>
      </c>
      <c r="CV70" s="29" t="b">
        <v>0</v>
      </c>
      <c r="CW70" s="29" t="b">
        <v>0</v>
      </c>
      <c r="CX70" s="29" t="b">
        <v>0</v>
      </c>
      <c r="CY70" s="29" t="b">
        <v>0</v>
      </c>
      <c r="CZ70" s="29" t="b">
        <v>0</v>
      </c>
      <c r="DA70" s="29" t="b">
        <v>0</v>
      </c>
      <c r="DB70" s="29" t="b">
        <v>0</v>
      </c>
      <c r="DC70" s="29" t="b">
        <v>0</v>
      </c>
      <c r="DD70" s="29" t="b">
        <v>0</v>
      </c>
      <c r="DE70" s="29" t="b">
        <v>0</v>
      </c>
      <c r="DF70" s="29" t="b">
        <v>0</v>
      </c>
      <c r="DG70" s="29" t="b">
        <v>0</v>
      </c>
      <c r="DH70" s="29" t="b">
        <v>0</v>
      </c>
      <c r="DI70" s="29" t="b">
        <v>0</v>
      </c>
      <c r="DJ70" s="29" t="b">
        <v>0</v>
      </c>
      <c r="DK70" s="29" t="b">
        <v>0</v>
      </c>
      <c r="DL70" s="29" t="b">
        <v>0</v>
      </c>
      <c r="DM70" s="29" t="b">
        <v>0</v>
      </c>
      <c r="DN70" s="29" t="b">
        <v>0</v>
      </c>
      <c r="DO70" s="29" t="b">
        <v>1</v>
      </c>
      <c r="DP70" s="29" t="b">
        <v>0</v>
      </c>
      <c r="DQ70" s="29" t="b">
        <v>0</v>
      </c>
      <c r="DR70" s="29" t="b">
        <v>0</v>
      </c>
      <c r="DS70" s="29" t="b">
        <v>0</v>
      </c>
      <c r="DT70" s="29" t="b">
        <v>0</v>
      </c>
      <c r="DU70" s="29" t="b">
        <v>0</v>
      </c>
      <c r="DV70" s="29" t="s">
        <v>14271</v>
      </c>
      <c r="DW70" s="29" t="s">
        <v>14272</v>
      </c>
      <c r="DX70" s="29" t="s">
        <v>14273</v>
      </c>
    </row>
    <row r="71" spans="1:128" s="29" customFormat="1" x14ac:dyDescent="0.25">
      <c r="A71" s="29">
        <v>359925061330812</v>
      </c>
      <c r="B71" s="29">
        <v>332</v>
      </c>
      <c r="C71" s="29" t="s">
        <v>14274</v>
      </c>
      <c r="D71" s="29" t="s">
        <v>14275</v>
      </c>
      <c r="E71" s="50">
        <v>2372450808528130</v>
      </c>
      <c r="F71" s="50">
        <v>904276110815404</v>
      </c>
      <c r="G71" s="29" t="s">
        <v>20239</v>
      </c>
      <c r="H71" s="29" t="s">
        <v>18992</v>
      </c>
      <c r="I71" s="29">
        <v>66</v>
      </c>
      <c r="J71" s="29">
        <v>1</v>
      </c>
      <c r="K71" s="29">
        <v>1</v>
      </c>
      <c r="L71" s="29">
        <v>1</v>
      </c>
      <c r="M71" s="29">
        <v>2</v>
      </c>
      <c r="N71" s="29">
        <v>3</v>
      </c>
      <c r="O71" s="29">
        <v>1</v>
      </c>
      <c r="P71" s="29">
        <v>0</v>
      </c>
      <c r="Q71" s="29" t="s">
        <v>8</v>
      </c>
      <c r="R71" s="29" t="s">
        <v>8</v>
      </c>
      <c r="S71" s="29" t="s">
        <v>8</v>
      </c>
      <c r="T71" s="29" t="s">
        <v>8</v>
      </c>
      <c r="U71" s="29">
        <v>0</v>
      </c>
      <c r="V71" s="29" t="s">
        <v>8</v>
      </c>
      <c r="W71" s="29" t="s">
        <v>8</v>
      </c>
      <c r="X71" s="29" t="s">
        <v>8</v>
      </c>
      <c r="Y71" s="29" t="s">
        <v>8</v>
      </c>
      <c r="Z71" s="29">
        <v>0</v>
      </c>
      <c r="AA71" s="29" t="s">
        <v>8</v>
      </c>
      <c r="AB71" s="29" t="s">
        <v>8</v>
      </c>
      <c r="AC71" s="29" t="s">
        <v>8</v>
      </c>
      <c r="AD71" s="29" t="s">
        <v>8</v>
      </c>
      <c r="AE71" s="29">
        <v>1</v>
      </c>
      <c r="AF71" s="29">
        <v>1</v>
      </c>
      <c r="AG71" s="29" t="s">
        <v>8</v>
      </c>
      <c r="AH71" s="29">
        <v>1</v>
      </c>
      <c r="AI71" s="29" t="s">
        <v>8</v>
      </c>
      <c r="AJ71" s="29">
        <v>0</v>
      </c>
      <c r="AK71" s="29" t="s">
        <v>8</v>
      </c>
      <c r="AL71" s="29" t="s">
        <v>8</v>
      </c>
      <c r="AM71" s="29" t="s">
        <v>8</v>
      </c>
      <c r="AN71" s="29" t="s">
        <v>8</v>
      </c>
      <c r="AO71" s="29">
        <v>0</v>
      </c>
      <c r="AP71" s="29" t="s">
        <v>8</v>
      </c>
      <c r="AQ71" s="29">
        <v>1</v>
      </c>
      <c r="AR71" s="29">
        <v>1</v>
      </c>
      <c r="AS71" s="29" t="s">
        <v>8</v>
      </c>
      <c r="AT71" s="29">
        <v>2</v>
      </c>
      <c r="AU71" s="29" t="s">
        <v>8</v>
      </c>
      <c r="AV71" s="29">
        <v>1</v>
      </c>
      <c r="AW71" s="29">
        <v>3</v>
      </c>
      <c r="AX71" s="29" t="s">
        <v>8</v>
      </c>
      <c r="AY71" s="29">
        <v>2</v>
      </c>
      <c r="AZ71" s="29" t="s">
        <v>8</v>
      </c>
      <c r="BA71" s="29">
        <v>1</v>
      </c>
      <c r="BB71" s="29" t="s">
        <v>8</v>
      </c>
      <c r="BC71" s="29">
        <v>1</v>
      </c>
      <c r="BD71" s="29">
        <v>4</v>
      </c>
      <c r="BE71" s="29" t="s">
        <v>8</v>
      </c>
      <c r="BF71" s="29">
        <v>3</v>
      </c>
      <c r="BG71" s="29" t="s">
        <v>8</v>
      </c>
      <c r="BH71" s="29">
        <v>1</v>
      </c>
      <c r="BI71" s="29">
        <v>1</v>
      </c>
      <c r="BJ71" s="29" t="s">
        <v>8</v>
      </c>
      <c r="BK71" s="29">
        <v>1</v>
      </c>
      <c r="BL71" s="29" t="s">
        <v>8</v>
      </c>
      <c r="BM71" s="29">
        <v>0</v>
      </c>
      <c r="BN71" s="29" t="s">
        <v>8</v>
      </c>
      <c r="BO71" s="29" t="s">
        <v>8</v>
      </c>
      <c r="BP71" s="29" t="s">
        <v>8</v>
      </c>
      <c r="BQ71" s="29" t="s">
        <v>8</v>
      </c>
      <c r="BR71" s="29" t="s">
        <v>8</v>
      </c>
      <c r="BS71" s="29" t="s">
        <v>8</v>
      </c>
      <c r="BT71" s="29" t="s">
        <v>8</v>
      </c>
      <c r="BU71" s="29" t="s">
        <v>8</v>
      </c>
      <c r="BV71" s="29" t="b">
        <v>0</v>
      </c>
      <c r="BW71" s="29" t="b">
        <v>0</v>
      </c>
      <c r="BX71" s="29" t="b">
        <v>0</v>
      </c>
      <c r="BY71" s="29" t="b">
        <v>0</v>
      </c>
      <c r="BZ71" s="29" t="b">
        <v>0</v>
      </c>
      <c r="CA71" s="29" t="b">
        <v>0</v>
      </c>
      <c r="CB71" s="29" t="b">
        <v>0</v>
      </c>
      <c r="CC71" s="29" t="b">
        <v>0</v>
      </c>
      <c r="CD71" s="29" t="b">
        <v>0</v>
      </c>
      <c r="CE71" s="29" t="b">
        <v>0</v>
      </c>
      <c r="CF71" s="29" t="b">
        <v>0</v>
      </c>
      <c r="CG71" s="29" t="b">
        <v>0</v>
      </c>
      <c r="CH71" s="29" t="b">
        <v>0</v>
      </c>
      <c r="CI71" s="29" t="b">
        <v>0</v>
      </c>
      <c r="CJ71" s="29" t="b">
        <v>0</v>
      </c>
      <c r="CK71" s="29" t="b">
        <v>0</v>
      </c>
      <c r="CL71" s="29" t="b">
        <v>0</v>
      </c>
      <c r="CM71" s="29" t="b">
        <v>0</v>
      </c>
      <c r="CN71" s="29" t="b">
        <v>0</v>
      </c>
      <c r="CO71" s="29" t="b">
        <v>0</v>
      </c>
      <c r="CP71" s="29" t="b">
        <v>0</v>
      </c>
      <c r="CQ71" s="29" t="b">
        <v>0</v>
      </c>
      <c r="CR71" s="29" t="b">
        <v>0</v>
      </c>
      <c r="CS71" s="29" t="b">
        <v>0</v>
      </c>
      <c r="CT71" s="29" t="b">
        <v>0</v>
      </c>
      <c r="CU71" s="29" t="b">
        <v>0</v>
      </c>
      <c r="CV71" s="29" t="b">
        <v>0</v>
      </c>
      <c r="CW71" s="29" t="b">
        <v>0</v>
      </c>
      <c r="CX71" s="29" t="b">
        <v>0</v>
      </c>
      <c r="CY71" s="29" t="b">
        <v>0</v>
      </c>
      <c r="CZ71" s="29" t="b">
        <v>0</v>
      </c>
      <c r="DA71" s="29" t="b">
        <v>0</v>
      </c>
      <c r="DB71" s="29" t="b">
        <v>0</v>
      </c>
      <c r="DC71" s="29" t="b">
        <v>0</v>
      </c>
      <c r="DD71" s="29" t="b">
        <v>0</v>
      </c>
      <c r="DE71" s="29" t="b">
        <v>0</v>
      </c>
      <c r="DF71" s="29" t="b">
        <v>0</v>
      </c>
      <c r="DG71" s="29" t="b">
        <v>0</v>
      </c>
      <c r="DH71" s="29" t="b">
        <v>0</v>
      </c>
      <c r="DI71" s="29" t="b">
        <v>0</v>
      </c>
      <c r="DJ71" s="29" t="b">
        <v>0</v>
      </c>
      <c r="DK71" s="29" t="b">
        <v>0</v>
      </c>
      <c r="DL71" s="29" t="b">
        <v>0</v>
      </c>
      <c r="DM71" s="29" t="b">
        <v>0</v>
      </c>
      <c r="DN71" s="29" t="b">
        <v>0</v>
      </c>
      <c r="DO71" s="29" t="b">
        <v>1</v>
      </c>
      <c r="DP71" s="29" t="b">
        <v>0</v>
      </c>
      <c r="DQ71" s="29" t="b">
        <v>0</v>
      </c>
      <c r="DR71" s="29" t="b">
        <v>0</v>
      </c>
      <c r="DS71" s="29" t="b">
        <v>0</v>
      </c>
      <c r="DT71" s="29" t="b">
        <v>0</v>
      </c>
      <c r="DU71" s="29" t="b">
        <v>0</v>
      </c>
      <c r="DV71" s="29" t="s">
        <v>14276</v>
      </c>
      <c r="DW71" s="29" t="s">
        <v>14277</v>
      </c>
      <c r="DX71" s="29" t="s">
        <v>14278</v>
      </c>
    </row>
    <row r="72" spans="1:128" s="29" customFormat="1" x14ac:dyDescent="0.25">
      <c r="A72" s="29">
        <v>359925061330812</v>
      </c>
      <c r="B72" s="29">
        <v>336</v>
      </c>
      <c r="C72" s="29" t="s">
        <v>14279</v>
      </c>
      <c r="D72" s="29" t="s">
        <v>14280</v>
      </c>
      <c r="E72" s="50">
        <v>2372479817601290</v>
      </c>
      <c r="F72" s="50">
        <v>9042745074052790</v>
      </c>
      <c r="G72" s="29" t="s">
        <v>20213</v>
      </c>
      <c r="H72" s="29" t="s">
        <v>18992</v>
      </c>
      <c r="I72" s="29">
        <v>66</v>
      </c>
      <c r="J72" s="29">
        <v>1</v>
      </c>
      <c r="K72" s="29">
        <v>1</v>
      </c>
      <c r="L72" s="29">
        <v>1</v>
      </c>
      <c r="M72" s="29">
        <v>2</v>
      </c>
      <c r="N72" s="29">
        <v>6</v>
      </c>
      <c r="O72" s="29">
        <v>1</v>
      </c>
      <c r="P72" s="29">
        <v>0</v>
      </c>
      <c r="Q72" s="29" t="s">
        <v>8</v>
      </c>
      <c r="R72" s="29" t="s">
        <v>8</v>
      </c>
      <c r="S72" s="29" t="s">
        <v>8</v>
      </c>
      <c r="T72" s="29" t="s">
        <v>8</v>
      </c>
      <c r="U72" s="29">
        <v>0</v>
      </c>
      <c r="V72" s="29" t="s">
        <v>8</v>
      </c>
      <c r="W72" s="29" t="s">
        <v>8</v>
      </c>
      <c r="X72" s="29" t="s">
        <v>8</v>
      </c>
      <c r="Y72" s="29" t="s">
        <v>8</v>
      </c>
      <c r="Z72" s="29">
        <v>0</v>
      </c>
      <c r="AA72" s="29" t="s">
        <v>8</v>
      </c>
      <c r="AB72" s="29" t="s">
        <v>8</v>
      </c>
      <c r="AC72" s="29" t="s">
        <v>8</v>
      </c>
      <c r="AD72" s="29" t="s">
        <v>8</v>
      </c>
      <c r="AE72" s="29">
        <v>1</v>
      </c>
      <c r="AF72" s="29">
        <v>1</v>
      </c>
      <c r="AG72" s="29" t="s">
        <v>8</v>
      </c>
      <c r="AH72" s="29">
        <v>1</v>
      </c>
      <c r="AI72" s="29" t="s">
        <v>8</v>
      </c>
      <c r="AJ72" s="29">
        <v>0</v>
      </c>
      <c r="AK72" s="29" t="s">
        <v>8</v>
      </c>
      <c r="AL72" s="29" t="s">
        <v>8</v>
      </c>
      <c r="AM72" s="29" t="s">
        <v>8</v>
      </c>
      <c r="AN72" s="29" t="s">
        <v>8</v>
      </c>
      <c r="AO72" s="29">
        <v>1</v>
      </c>
      <c r="AP72" s="29" t="s">
        <v>8</v>
      </c>
      <c r="AQ72" s="29">
        <v>1</v>
      </c>
      <c r="AR72" s="29">
        <v>2</v>
      </c>
      <c r="AS72" s="29" t="s">
        <v>8</v>
      </c>
      <c r="AT72" s="29">
        <v>1</v>
      </c>
      <c r="AU72" s="29" t="s">
        <v>8</v>
      </c>
      <c r="AV72" s="29">
        <v>1</v>
      </c>
      <c r="AW72" s="29">
        <v>3</v>
      </c>
      <c r="AX72" s="29" t="s">
        <v>8</v>
      </c>
      <c r="AY72" s="29">
        <v>2</v>
      </c>
      <c r="AZ72" s="29" t="s">
        <v>8</v>
      </c>
      <c r="BA72" s="29">
        <v>1</v>
      </c>
      <c r="BB72" s="29" t="s">
        <v>8</v>
      </c>
      <c r="BC72" s="29">
        <v>1</v>
      </c>
      <c r="BD72" s="29">
        <v>3</v>
      </c>
      <c r="BE72" s="29" t="s">
        <v>8</v>
      </c>
      <c r="BF72" s="29">
        <v>2</v>
      </c>
      <c r="BG72" s="29" t="s">
        <v>8</v>
      </c>
      <c r="BH72" s="29">
        <v>1</v>
      </c>
      <c r="BI72" s="29">
        <v>1</v>
      </c>
      <c r="BJ72" s="29" t="s">
        <v>8</v>
      </c>
      <c r="BK72" s="29">
        <v>1</v>
      </c>
      <c r="BL72" s="29" t="s">
        <v>8</v>
      </c>
      <c r="BM72" s="29">
        <v>0</v>
      </c>
      <c r="BN72" s="29" t="s">
        <v>8</v>
      </c>
      <c r="BO72" s="29" t="s">
        <v>8</v>
      </c>
      <c r="BP72" s="29" t="s">
        <v>8</v>
      </c>
      <c r="BQ72" s="29" t="s">
        <v>8</v>
      </c>
      <c r="BR72" s="29" t="s">
        <v>8</v>
      </c>
      <c r="BS72" s="29" t="s">
        <v>8</v>
      </c>
      <c r="BT72" s="29" t="s">
        <v>8</v>
      </c>
      <c r="BU72" s="29" t="s">
        <v>8</v>
      </c>
      <c r="BV72" s="29" t="b">
        <v>0</v>
      </c>
      <c r="BW72" s="29" t="b">
        <v>0</v>
      </c>
      <c r="BX72" s="29" t="b">
        <v>0</v>
      </c>
      <c r="BY72" s="29" t="b">
        <v>0</v>
      </c>
      <c r="BZ72" s="29" t="b">
        <v>0</v>
      </c>
      <c r="CA72" s="29" t="b">
        <v>0</v>
      </c>
      <c r="CB72" s="29" t="b">
        <v>0</v>
      </c>
      <c r="CC72" s="29" t="b">
        <v>0</v>
      </c>
      <c r="CD72" s="29" t="b">
        <v>0</v>
      </c>
      <c r="CE72" s="29" t="b">
        <v>0</v>
      </c>
      <c r="CF72" s="29" t="b">
        <v>0</v>
      </c>
      <c r="CG72" s="29" t="b">
        <v>0</v>
      </c>
      <c r="CH72" s="29" t="b">
        <v>0</v>
      </c>
      <c r="CI72" s="29" t="b">
        <v>0</v>
      </c>
      <c r="CJ72" s="29" t="b">
        <v>0</v>
      </c>
      <c r="CK72" s="29" t="b">
        <v>0</v>
      </c>
      <c r="CL72" s="29" t="b">
        <v>0</v>
      </c>
      <c r="CM72" s="29" t="b">
        <v>0</v>
      </c>
      <c r="CN72" s="29" t="b">
        <v>0</v>
      </c>
      <c r="CO72" s="29" t="b">
        <v>0</v>
      </c>
      <c r="CP72" s="29" t="b">
        <v>0</v>
      </c>
      <c r="CQ72" s="29" t="b">
        <v>0</v>
      </c>
      <c r="CR72" s="29" t="b">
        <v>0</v>
      </c>
      <c r="CS72" s="29" t="b">
        <v>0</v>
      </c>
      <c r="CT72" s="29" t="b">
        <v>0</v>
      </c>
      <c r="CU72" s="29" t="b">
        <v>0</v>
      </c>
      <c r="CV72" s="29" t="b">
        <v>0</v>
      </c>
      <c r="CW72" s="29" t="b">
        <v>0</v>
      </c>
      <c r="CX72" s="29" t="b">
        <v>0</v>
      </c>
      <c r="CY72" s="29" t="b">
        <v>0</v>
      </c>
      <c r="CZ72" s="29" t="b">
        <v>0</v>
      </c>
      <c r="DA72" s="29" t="b">
        <v>0</v>
      </c>
      <c r="DB72" s="29" t="b">
        <v>0</v>
      </c>
      <c r="DC72" s="29" t="b">
        <v>0</v>
      </c>
      <c r="DD72" s="29" t="b">
        <v>0</v>
      </c>
      <c r="DE72" s="29" t="b">
        <v>0</v>
      </c>
      <c r="DF72" s="29" t="b">
        <v>0</v>
      </c>
      <c r="DG72" s="29" t="b">
        <v>0</v>
      </c>
      <c r="DH72" s="29" t="b">
        <v>0</v>
      </c>
      <c r="DI72" s="29" t="b">
        <v>0</v>
      </c>
      <c r="DJ72" s="29" t="b">
        <v>0</v>
      </c>
      <c r="DK72" s="29" t="b">
        <v>0</v>
      </c>
      <c r="DL72" s="29" t="b">
        <v>0</v>
      </c>
      <c r="DM72" s="29" t="b">
        <v>0</v>
      </c>
      <c r="DN72" s="29" t="b">
        <v>0</v>
      </c>
      <c r="DO72" s="29" t="b">
        <v>1</v>
      </c>
      <c r="DP72" s="29" t="b">
        <v>0</v>
      </c>
      <c r="DQ72" s="29" t="b">
        <v>0</v>
      </c>
      <c r="DR72" s="29" t="b">
        <v>0</v>
      </c>
      <c r="DS72" s="29" t="b">
        <v>0</v>
      </c>
      <c r="DT72" s="29" t="b">
        <v>0</v>
      </c>
      <c r="DU72" s="29" t="b">
        <v>0</v>
      </c>
      <c r="DV72" s="29" t="s">
        <v>14281</v>
      </c>
      <c r="DW72" s="29" t="s">
        <v>14282</v>
      </c>
      <c r="DX72" s="29" t="s">
        <v>14283</v>
      </c>
    </row>
    <row r="73" spans="1:128" s="29" customFormat="1" x14ac:dyDescent="0.25">
      <c r="A73" s="29">
        <v>359925061330812</v>
      </c>
      <c r="B73" s="29">
        <v>340</v>
      </c>
      <c r="C73" s="29" t="s">
        <v>14284</v>
      </c>
      <c r="D73" s="29" t="s">
        <v>14285</v>
      </c>
      <c r="E73" s="50">
        <v>2.37246627580593E+16</v>
      </c>
      <c r="F73" s="50">
        <v>9042746395474220</v>
      </c>
      <c r="G73" s="29" t="s">
        <v>20231</v>
      </c>
      <c r="H73" s="29" t="s">
        <v>18992</v>
      </c>
      <c r="I73" s="29">
        <v>66</v>
      </c>
      <c r="J73" s="29">
        <v>1</v>
      </c>
      <c r="K73" s="29">
        <v>1</v>
      </c>
      <c r="L73" s="29">
        <v>1</v>
      </c>
      <c r="M73" s="29">
        <v>2</v>
      </c>
      <c r="N73" s="29">
        <v>5</v>
      </c>
      <c r="O73" s="29">
        <v>1</v>
      </c>
      <c r="P73" s="29">
        <v>0</v>
      </c>
      <c r="Q73" s="29" t="s">
        <v>8</v>
      </c>
      <c r="R73" s="29" t="s">
        <v>8</v>
      </c>
      <c r="S73" s="29" t="s">
        <v>8</v>
      </c>
      <c r="T73" s="29" t="s">
        <v>8</v>
      </c>
      <c r="U73" s="29">
        <v>0</v>
      </c>
      <c r="V73" s="29" t="s">
        <v>8</v>
      </c>
      <c r="W73" s="29" t="s">
        <v>8</v>
      </c>
      <c r="X73" s="29" t="s">
        <v>8</v>
      </c>
      <c r="Y73" s="29" t="s">
        <v>8</v>
      </c>
      <c r="Z73" s="29">
        <v>0</v>
      </c>
      <c r="AA73" s="29" t="s">
        <v>8</v>
      </c>
      <c r="AB73" s="29" t="s">
        <v>8</v>
      </c>
      <c r="AC73" s="29" t="s">
        <v>8</v>
      </c>
      <c r="AD73" s="29" t="s">
        <v>8</v>
      </c>
      <c r="AE73" s="29">
        <v>1</v>
      </c>
      <c r="AF73" s="29">
        <v>1</v>
      </c>
      <c r="AG73" s="29" t="s">
        <v>8</v>
      </c>
      <c r="AH73" s="29">
        <v>1</v>
      </c>
      <c r="AI73" s="29" t="s">
        <v>8</v>
      </c>
      <c r="AJ73" s="29">
        <v>0</v>
      </c>
      <c r="AK73" s="29" t="s">
        <v>8</v>
      </c>
      <c r="AL73" s="29" t="s">
        <v>8</v>
      </c>
      <c r="AM73" s="29" t="s">
        <v>8</v>
      </c>
      <c r="AN73" s="29" t="s">
        <v>8</v>
      </c>
      <c r="AO73" s="29">
        <v>0</v>
      </c>
      <c r="AP73" s="29" t="s">
        <v>8</v>
      </c>
      <c r="AQ73" s="29">
        <v>1</v>
      </c>
      <c r="AR73" s="29">
        <v>1</v>
      </c>
      <c r="AS73" s="29" t="s">
        <v>8</v>
      </c>
      <c r="AT73" s="29">
        <v>1</v>
      </c>
      <c r="AU73" s="29" t="s">
        <v>8</v>
      </c>
      <c r="AV73" s="29">
        <v>1</v>
      </c>
      <c r="AW73" s="29">
        <v>1</v>
      </c>
      <c r="AX73" s="29" t="s">
        <v>8</v>
      </c>
      <c r="AY73" s="29">
        <v>3</v>
      </c>
      <c r="AZ73" s="29" t="s">
        <v>8</v>
      </c>
      <c r="BA73" s="29">
        <v>1</v>
      </c>
      <c r="BB73" s="29" t="s">
        <v>8</v>
      </c>
      <c r="BC73" s="29">
        <v>1</v>
      </c>
      <c r="BD73" s="29">
        <v>3</v>
      </c>
      <c r="BE73" s="29" t="s">
        <v>8</v>
      </c>
      <c r="BF73" s="29">
        <v>2</v>
      </c>
      <c r="BG73" s="29" t="s">
        <v>8</v>
      </c>
      <c r="BH73" s="29">
        <v>1</v>
      </c>
      <c r="BI73" s="29">
        <v>1</v>
      </c>
      <c r="BJ73" s="29" t="s">
        <v>8</v>
      </c>
      <c r="BK73" s="29">
        <v>1</v>
      </c>
      <c r="BL73" s="29" t="s">
        <v>8</v>
      </c>
      <c r="BM73" s="29">
        <v>0</v>
      </c>
      <c r="BN73" s="29" t="s">
        <v>8</v>
      </c>
      <c r="BO73" s="29" t="s">
        <v>8</v>
      </c>
      <c r="BP73" s="29" t="s">
        <v>8</v>
      </c>
      <c r="BQ73" s="29" t="s">
        <v>8</v>
      </c>
      <c r="BR73" s="29" t="s">
        <v>8</v>
      </c>
      <c r="BS73" s="29" t="s">
        <v>8</v>
      </c>
      <c r="BT73" s="29" t="s">
        <v>8</v>
      </c>
      <c r="BU73" s="29" t="s">
        <v>8</v>
      </c>
      <c r="BV73" s="29" t="b">
        <v>0</v>
      </c>
      <c r="BW73" s="29" t="b">
        <v>0</v>
      </c>
      <c r="BX73" s="29" t="b">
        <v>0</v>
      </c>
      <c r="BY73" s="29" t="b">
        <v>0</v>
      </c>
      <c r="BZ73" s="29" t="b">
        <v>0</v>
      </c>
      <c r="CA73" s="29" t="b">
        <v>0</v>
      </c>
      <c r="CB73" s="29" t="b">
        <v>0</v>
      </c>
      <c r="CC73" s="29" t="b">
        <v>0</v>
      </c>
      <c r="CD73" s="29" t="b">
        <v>0</v>
      </c>
      <c r="CE73" s="29" t="b">
        <v>0</v>
      </c>
      <c r="CF73" s="29" t="b">
        <v>0</v>
      </c>
      <c r="CG73" s="29" t="b">
        <v>0</v>
      </c>
      <c r="CH73" s="29" t="b">
        <v>0</v>
      </c>
      <c r="CI73" s="29" t="b">
        <v>0</v>
      </c>
      <c r="CJ73" s="29" t="b">
        <v>0</v>
      </c>
      <c r="CK73" s="29" t="b">
        <v>0</v>
      </c>
      <c r="CL73" s="29" t="b">
        <v>0</v>
      </c>
      <c r="CM73" s="29" t="b">
        <v>0</v>
      </c>
      <c r="CN73" s="29" t="b">
        <v>0</v>
      </c>
      <c r="CO73" s="29" t="b">
        <v>0</v>
      </c>
      <c r="CP73" s="29" t="b">
        <v>0</v>
      </c>
      <c r="CQ73" s="29" t="b">
        <v>0</v>
      </c>
      <c r="CR73" s="29" t="b">
        <v>0</v>
      </c>
      <c r="CS73" s="29" t="b">
        <v>0</v>
      </c>
      <c r="CT73" s="29" t="b">
        <v>0</v>
      </c>
      <c r="CU73" s="29" t="b">
        <v>0</v>
      </c>
      <c r="CV73" s="29" t="b">
        <v>0</v>
      </c>
      <c r="CW73" s="29" t="b">
        <v>0</v>
      </c>
      <c r="CX73" s="29" t="b">
        <v>0</v>
      </c>
      <c r="CY73" s="29" t="b">
        <v>0</v>
      </c>
      <c r="CZ73" s="29" t="b">
        <v>0</v>
      </c>
      <c r="DA73" s="29" t="b">
        <v>0</v>
      </c>
      <c r="DB73" s="29" t="b">
        <v>0</v>
      </c>
      <c r="DC73" s="29" t="b">
        <v>0</v>
      </c>
      <c r="DD73" s="29" t="b">
        <v>0</v>
      </c>
      <c r="DE73" s="29" t="b">
        <v>0</v>
      </c>
      <c r="DF73" s="29" t="b">
        <v>0</v>
      </c>
      <c r="DG73" s="29" t="b">
        <v>0</v>
      </c>
      <c r="DH73" s="29" t="b">
        <v>0</v>
      </c>
      <c r="DI73" s="29" t="b">
        <v>0</v>
      </c>
      <c r="DJ73" s="29" t="b">
        <v>0</v>
      </c>
      <c r="DK73" s="29" t="b">
        <v>0</v>
      </c>
      <c r="DL73" s="29" t="b">
        <v>0</v>
      </c>
      <c r="DM73" s="29" t="b">
        <v>0</v>
      </c>
      <c r="DN73" s="29" t="b">
        <v>0</v>
      </c>
      <c r="DO73" s="29" t="b">
        <v>1</v>
      </c>
      <c r="DP73" s="29" t="b">
        <v>0</v>
      </c>
      <c r="DQ73" s="29" t="b">
        <v>0</v>
      </c>
      <c r="DR73" s="29" t="b">
        <v>0</v>
      </c>
      <c r="DS73" s="29" t="b">
        <v>0</v>
      </c>
      <c r="DT73" s="29" t="b">
        <v>0</v>
      </c>
      <c r="DU73" s="29" t="b">
        <v>0</v>
      </c>
      <c r="DV73" s="29" t="s">
        <v>14286</v>
      </c>
      <c r="DW73" s="29" t="s">
        <v>14287</v>
      </c>
      <c r="DX73" s="29" t="s">
        <v>14288</v>
      </c>
    </row>
    <row r="74" spans="1:128" s="29" customFormat="1" x14ac:dyDescent="0.25">
      <c r="A74" s="29">
        <v>359925061330812</v>
      </c>
      <c r="B74" s="29">
        <v>334</v>
      </c>
      <c r="C74" s="29" t="s">
        <v>14289</v>
      </c>
      <c r="D74" s="29" t="s">
        <v>14290</v>
      </c>
      <c r="E74" s="50">
        <v>2.37245409951841E+16</v>
      </c>
      <c r="F74" s="50">
        <v>904278597119137</v>
      </c>
      <c r="G74" s="29" t="s">
        <v>18992</v>
      </c>
      <c r="H74" s="29" t="s">
        <v>18992</v>
      </c>
      <c r="I74" s="29">
        <v>66</v>
      </c>
      <c r="J74" s="29">
        <v>1</v>
      </c>
      <c r="K74" s="29">
        <v>1</v>
      </c>
      <c r="L74" s="29">
        <v>1</v>
      </c>
      <c r="M74" s="29">
        <v>2</v>
      </c>
      <c r="N74" s="29">
        <v>6</v>
      </c>
      <c r="O74" s="29">
        <v>1</v>
      </c>
      <c r="P74" s="29">
        <v>0</v>
      </c>
      <c r="Q74" s="29" t="s">
        <v>8</v>
      </c>
      <c r="R74" s="29" t="s">
        <v>8</v>
      </c>
      <c r="S74" s="29" t="s">
        <v>8</v>
      </c>
      <c r="T74" s="29" t="s">
        <v>8</v>
      </c>
      <c r="U74" s="29">
        <v>0</v>
      </c>
      <c r="V74" s="29" t="s">
        <v>8</v>
      </c>
      <c r="W74" s="29" t="s">
        <v>8</v>
      </c>
      <c r="X74" s="29" t="s">
        <v>8</v>
      </c>
      <c r="Y74" s="29" t="s">
        <v>8</v>
      </c>
      <c r="Z74" s="29">
        <v>0</v>
      </c>
      <c r="AA74" s="29" t="s">
        <v>8</v>
      </c>
      <c r="AB74" s="29" t="s">
        <v>8</v>
      </c>
      <c r="AC74" s="29" t="s">
        <v>8</v>
      </c>
      <c r="AD74" s="29" t="s">
        <v>8</v>
      </c>
      <c r="AE74" s="29">
        <v>1</v>
      </c>
      <c r="AF74" s="29">
        <v>1</v>
      </c>
      <c r="AG74" s="29" t="s">
        <v>8</v>
      </c>
      <c r="AH74" s="29">
        <v>1</v>
      </c>
      <c r="AI74" s="29" t="s">
        <v>8</v>
      </c>
      <c r="AJ74" s="29">
        <v>0</v>
      </c>
      <c r="AK74" s="29" t="s">
        <v>8</v>
      </c>
      <c r="AL74" s="29" t="s">
        <v>8</v>
      </c>
      <c r="AM74" s="29" t="s">
        <v>8</v>
      </c>
      <c r="AN74" s="29" t="s">
        <v>8</v>
      </c>
      <c r="AO74" s="29">
        <v>0</v>
      </c>
      <c r="AP74" s="29" t="s">
        <v>8</v>
      </c>
      <c r="AQ74" s="29">
        <v>1</v>
      </c>
      <c r="AR74" s="29">
        <v>2</v>
      </c>
      <c r="AS74" s="29" t="s">
        <v>8</v>
      </c>
      <c r="AT74" s="29">
        <v>1</v>
      </c>
      <c r="AU74" s="29" t="s">
        <v>8</v>
      </c>
      <c r="AV74" s="29">
        <v>1</v>
      </c>
      <c r="AW74" s="29">
        <v>4</v>
      </c>
      <c r="AX74" s="29" t="s">
        <v>8</v>
      </c>
      <c r="AY74" s="29">
        <v>3</v>
      </c>
      <c r="AZ74" s="29" t="s">
        <v>8</v>
      </c>
      <c r="BA74" s="29">
        <v>1</v>
      </c>
      <c r="BB74" s="29" t="s">
        <v>8</v>
      </c>
      <c r="BC74" s="29">
        <v>1</v>
      </c>
      <c r="BD74" s="29">
        <v>4</v>
      </c>
      <c r="BE74" s="29" t="s">
        <v>8</v>
      </c>
      <c r="BF74" s="29">
        <v>4</v>
      </c>
      <c r="BG74" s="29" t="s">
        <v>8</v>
      </c>
      <c r="BH74" s="29">
        <v>1</v>
      </c>
      <c r="BI74" s="29">
        <v>1</v>
      </c>
      <c r="BJ74" s="29" t="s">
        <v>8</v>
      </c>
      <c r="BK74" s="29">
        <v>1</v>
      </c>
      <c r="BL74" s="29" t="s">
        <v>8</v>
      </c>
      <c r="BM74" s="29">
        <v>0</v>
      </c>
      <c r="BN74" s="29" t="s">
        <v>8</v>
      </c>
      <c r="BO74" s="29" t="s">
        <v>8</v>
      </c>
      <c r="BP74" s="29" t="s">
        <v>8</v>
      </c>
      <c r="BQ74" s="29" t="s">
        <v>8</v>
      </c>
      <c r="BR74" s="29" t="s">
        <v>8</v>
      </c>
      <c r="BS74" s="29" t="s">
        <v>8</v>
      </c>
      <c r="BT74" s="29" t="s">
        <v>8</v>
      </c>
      <c r="BU74" s="29" t="s">
        <v>8</v>
      </c>
      <c r="BV74" s="29" t="b">
        <v>0</v>
      </c>
      <c r="BW74" s="29" t="b">
        <v>0</v>
      </c>
      <c r="BX74" s="29" t="b">
        <v>0</v>
      </c>
      <c r="BY74" s="29" t="b">
        <v>0</v>
      </c>
      <c r="BZ74" s="29" t="b">
        <v>0</v>
      </c>
      <c r="CA74" s="29" t="b">
        <v>0</v>
      </c>
      <c r="CB74" s="29" t="b">
        <v>0</v>
      </c>
      <c r="CC74" s="29" t="b">
        <v>0</v>
      </c>
      <c r="CD74" s="29" t="b">
        <v>0</v>
      </c>
      <c r="CE74" s="29" t="b">
        <v>0</v>
      </c>
      <c r="CF74" s="29" t="b">
        <v>0</v>
      </c>
      <c r="CG74" s="29" t="b">
        <v>0</v>
      </c>
      <c r="CH74" s="29" t="b">
        <v>0</v>
      </c>
      <c r="CI74" s="29" t="b">
        <v>0</v>
      </c>
      <c r="CJ74" s="29" t="b">
        <v>0</v>
      </c>
      <c r="CK74" s="29" t="b">
        <v>0</v>
      </c>
      <c r="CL74" s="29" t="b">
        <v>0</v>
      </c>
      <c r="CM74" s="29" t="b">
        <v>0</v>
      </c>
      <c r="CN74" s="29" t="b">
        <v>0</v>
      </c>
      <c r="CO74" s="29" t="b">
        <v>0</v>
      </c>
      <c r="CP74" s="29" t="b">
        <v>0</v>
      </c>
      <c r="CQ74" s="29" t="b">
        <v>0</v>
      </c>
      <c r="CR74" s="29" t="b">
        <v>0</v>
      </c>
      <c r="CS74" s="29" t="b">
        <v>0</v>
      </c>
      <c r="CT74" s="29" t="b">
        <v>0</v>
      </c>
      <c r="CU74" s="29" t="b">
        <v>0</v>
      </c>
      <c r="CV74" s="29" t="b">
        <v>0</v>
      </c>
      <c r="CW74" s="29" t="b">
        <v>0</v>
      </c>
      <c r="CX74" s="29" t="b">
        <v>0</v>
      </c>
      <c r="CY74" s="29" t="b">
        <v>0</v>
      </c>
      <c r="CZ74" s="29" t="b">
        <v>0</v>
      </c>
      <c r="DA74" s="29" t="b">
        <v>0</v>
      </c>
      <c r="DB74" s="29" t="b">
        <v>0</v>
      </c>
      <c r="DC74" s="29" t="b">
        <v>0</v>
      </c>
      <c r="DD74" s="29" t="b">
        <v>0</v>
      </c>
      <c r="DE74" s="29" t="b">
        <v>0</v>
      </c>
      <c r="DF74" s="29" t="b">
        <v>0</v>
      </c>
      <c r="DG74" s="29" t="b">
        <v>0</v>
      </c>
      <c r="DH74" s="29" t="b">
        <v>0</v>
      </c>
      <c r="DI74" s="29" t="b">
        <v>0</v>
      </c>
      <c r="DJ74" s="29" t="b">
        <v>0</v>
      </c>
      <c r="DK74" s="29" t="b">
        <v>0</v>
      </c>
      <c r="DL74" s="29" t="b">
        <v>0</v>
      </c>
      <c r="DM74" s="29" t="b">
        <v>0</v>
      </c>
      <c r="DN74" s="29" t="b">
        <v>0</v>
      </c>
      <c r="DO74" s="29" t="b">
        <v>1</v>
      </c>
      <c r="DP74" s="29" t="b">
        <v>0</v>
      </c>
      <c r="DQ74" s="29" t="b">
        <v>0</v>
      </c>
      <c r="DR74" s="29" t="b">
        <v>0</v>
      </c>
      <c r="DS74" s="29" t="b">
        <v>0</v>
      </c>
      <c r="DT74" s="29" t="b">
        <v>0</v>
      </c>
      <c r="DU74" s="29" t="b">
        <v>0</v>
      </c>
      <c r="DV74" s="29" t="s">
        <v>14291</v>
      </c>
      <c r="DW74" s="29" t="s">
        <v>14292</v>
      </c>
      <c r="DX74" s="29" t="s">
        <v>14293</v>
      </c>
    </row>
    <row r="75" spans="1:128" s="29" customFormat="1" x14ac:dyDescent="0.25">
      <c r="A75" s="29">
        <v>359925061330812</v>
      </c>
      <c r="B75" s="29">
        <v>984</v>
      </c>
      <c r="C75" s="29" t="s">
        <v>14294</v>
      </c>
      <c r="D75" s="29" t="s">
        <v>14295</v>
      </c>
      <c r="E75" s="50">
        <v>2372405449577180</v>
      </c>
      <c r="F75" s="50">
        <v>904273462071859</v>
      </c>
      <c r="G75" s="50">
        <v>-3922613636124870</v>
      </c>
      <c r="H75" s="29" t="s">
        <v>20240</v>
      </c>
      <c r="I75" s="29">
        <v>66</v>
      </c>
      <c r="J75" s="29">
        <v>0</v>
      </c>
      <c r="K75" s="29">
        <v>1</v>
      </c>
      <c r="L75" s="29">
        <v>1</v>
      </c>
      <c r="M75" s="29">
        <v>2</v>
      </c>
      <c r="N75" s="29">
        <v>6</v>
      </c>
      <c r="O75" s="29">
        <v>1</v>
      </c>
      <c r="P75" s="29">
        <v>0</v>
      </c>
      <c r="Q75" s="29" t="s">
        <v>8</v>
      </c>
      <c r="R75" s="29" t="s">
        <v>8</v>
      </c>
      <c r="S75" s="29" t="s">
        <v>8</v>
      </c>
      <c r="T75" s="29" t="s">
        <v>8</v>
      </c>
      <c r="U75" s="29">
        <v>0</v>
      </c>
      <c r="V75" s="29" t="s">
        <v>8</v>
      </c>
      <c r="W75" s="29" t="s">
        <v>8</v>
      </c>
      <c r="X75" s="29" t="s">
        <v>8</v>
      </c>
      <c r="Y75" s="29" t="s">
        <v>8</v>
      </c>
      <c r="Z75" s="29">
        <v>0</v>
      </c>
      <c r="AA75" s="29" t="s">
        <v>8</v>
      </c>
      <c r="AB75" s="29" t="s">
        <v>8</v>
      </c>
      <c r="AC75" s="29" t="s">
        <v>8</v>
      </c>
      <c r="AD75" s="29" t="s">
        <v>8</v>
      </c>
      <c r="AE75" s="29">
        <v>1</v>
      </c>
      <c r="AF75" s="29">
        <v>1</v>
      </c>
      <c r="AG75" s="29" t="s">
        <v>8</v>
      </c>
      <c r="AH75" s="29">
        <v>1</v>
      </c>
      <c r="AI75" s="29" t="s">
        <v>8</v>
      </c>
      <c r="AJ75" s="29">
        <v>0</v>
      </c>
      <c r="AK75" s="29" t="s">
        <v>8</v>
      </c>
      <c r="AL75" s="29" t="s">
        <v>8</v>
      </c>
      <c r="AM75" s="29" t="s">
        <v>8</v>
      </c>
      <c r="AN75" s="29" t="s">
        <v>8</v>
      </c>
      <c r="AO75" s="29">
        <v>0</v>
      </c>
      <c r="AP75" s="29" t="s">
        <v>8</v>
      </c>
      <c r="AQ75" s="29">
        <v>1</v>
      </c>
      <c r="AR75" s="29">
        <v>1</v>
      </c>
      <c r="AS75" s="29" t="s">
        <v>8</v>
      </c>
      <c r="AT75" s="29">
        <v>2</v>
      </c>
      <c r="AU75" s="29" t="s">
        <v>8</v>
      </c>
      <c r="AV75" s="29">
        <v>1</v>
      </c>
      <c r="AW75" s="29">
        <v>3</v>
      </c>
      <c r="AX75" s="29" t="s">
        <v>8</v>
      </c>
      <c r="AY75" s="29">
        <v>3</v>
      </c>
      <c r="AZ75" s="29" t="s">
        <v>8</v>
      </c>
      <c r="BA75" s="29">
        <v>1</v>
      </c>
      <c r="BB75" s="29" t="s">
        <v>8</v>
      </c>
      <c r="BC75" s="29">
        <v>1</v>
      </c>
      <c r="BD75" s="29">
        <v>4</v>
      </c>
      <c r="BE75" s="29" t="s">
        <v>8</v>
      </c>
      <c r="BF75" s="29">
        <v>3</v>
      </c>
      <c r="BG75" s="29" t="s">
        <v>8</v>
      </c>
      <c r="BH75" s="29">
        <v>1</v>
      </c>
      <c r="BI75" s="29">
        <v>1</v>
      </c>
      <c r="BJ75" s="29" t="s">
        <v>8</v>
      </c>
      <c r="BK75" s="29">
        <v>1</v>
      </c>
      <c r="BL75" s="29" t="s">
        <v>8</v>
      </c>
      <c r="BM75" s="29">
        <v>0</v>
      </c>
      <c r="BN75" s="29" t="s">
        <v>8</v>
      </c>
      <c r="BO75" s="29" t="s">
        <v>8</v>
      </c>
      <c r="BP75" s="29" t="s">
        <v>8</v>
      </c>
      <c r="BQ75" s="29" t="s">
        <v>8</v>
      </c>
      <c r="BR75" s="29" t="s">
        <v>8</v>
      </c>
      <c r="BS75" s="29" t="s">
        <v>8</v>
      </c>
      <c r="BT75" s="29" t="s">
        <v>8</v>
      </c>
      <c r="BU75" s="29" t="s">
        <v>8</v>
      </c>
      <c r="BV75" s="29" t="b">
        <v>0</v>
      </c>
      <c r="BW75" s="29" t="b">
        <v>0</v>
      </c>
      <c r="BX75" s="29" t="b">
        <v>0</v>
      </c>
      <c r="BY75" s="29" t="b">
        <v>0</v>
      </c>
      <c r="BZ75" s="29" t="b">
        <v>0</v>
      </c>
      <c r="CA75" s="29" t="b">
        <v>0</v>
      </c>
      <c r="CB75" s="29" t="b">
        <v>0</v>
      </c>
      <c r="CC75" s="29" t="b">
        <v>0</v>
      </c>
      <c r="CD75" s="29" t="b">
        <v>0</v>
      </c>
      <c r="CE75" s="29" t="b">
        <v>0</v>
      </c>
      <c r="CF75" s="29" t="b">
        <v>0</v>
      </c>
      <c r="CG75" s="29" t="b">
        <v>0</v>
      </c>
      <c r="CH75" s="29" t="b">
        <v>0</v>
      </c>
      <c r="CI75" s="29" t="b">
        <v>0</v>
      </c>
      <c r="CJ75" s="29" t="b">
        <v>0</v>
      </c>
      <c r="CK75" s="29" t="b">
        <v>0</v>
      </c>
      <c r="CL75" s="29" t="b">
        <v>0</v>
      </c>
      <c r="CM75" s="29" t="b">
        <v>0</v>
      </c>
      <c r="CN75" s="29" t="b">
        <v>0</v>
      </c>
      <c r="CO75" s="29" t="b">
        <v>0</v>
      </c>
      <c r="CP75" s="29" t="b">
        <v>0</v>
      </c>
      <c r="CQ75" s="29" t="b">
        <v>0</v>
      </c>
      <c r="CR75" s="29" t="b">
        <v>0</v>
      </c>
      <c r="CS75" s="29" t="b">
        <v>0</v>
      </c>
      <c r="CT75" s="29" t="b">
        <v>0</v>
      </c>
      <c r="CU75" s="29" t="b">
        <v>0</v>
      </c>
      <c r="CV75" s="29" t="b">
        <v>0</v>
      </c>
      <c r="CW75" s="29" t="b">
        <v>0</v>
      </c>
      <c r="CX75" s="29" t="b">
        <v>0</v>
      </c>
      <c r="CY75" s="29" t="b">
        <v>0</v>
      </c>
      <c r="CZ75" s="29" t="b">
        <v>0</v>
      </c>
      <c r="DA75" s="29" t="b">
        <v>0</v>
      </c>
      <c r="DB75" s="29" t="b">
        <v>0</v>
      </c>
      <c r="DC75" s="29" t="b">
        <v>0</v>
      </c>
      <c r="DD75" s="29" t="b">
        <v>0</v>
      </c>
      <c r="DE75" s="29" t="b">
        <v>0</v>
      </c>
      <c r="DF75" s="29" t="b">
        <v>0</v>
      </c>
      <c r="DG75" s="29" t="b">
        <v>0</v>
      </c>
      <c r="DH75" s="29" t="b">
        <v>0</v>
      </c>
      <c r="DI75" s="29" t="b">
        <v>0</v>
      </c>
      <c r="DJ75" s="29" t="b">
        <v>0</v>
      </c>
      <c r="DK75" s="29" t="b">
        <v>0</v>
      </c>
      <c r="DL75" s="29" t="b">
        <v>0</v>
      </c>
      <c r="DM75" s="29" t="b">
        <v>0</v>
      </c>
      <c r="DN75" s="29" t="b">
        <v>0</v>
      </c>
      <c r="DO75" s="29" t="b">
        <v>1</v>
      </c>
      <c r="DP75" s="29" t="b">
        <v>0</v>
      </c>
      <c r="DQ75" s="29" t="b">
        <v>0</v>
      </c>
      <c r="DR75" s="29" t="b">
        <v>0</v>
      </c>
      <c r="DS75" s="29" t="b">
        <v>0</v>
      </c>
      <c r="DT75" s="29" t="b">
        <v>0</v>
      </c>
      <c r="DU75" s="29" t="b">
        <v>0</v>
      </c>
      <c r="DV75" s="29" t="s">
        <v>14296</v>
      </c>
      <c r="DW75" s="29" t="s">
        <v>14297</v>
      </c>
      <c r="DX75" s="29" t="s">
        <v>14298</v>
      </c>
    </row>
    <row r="76" spans="1:128" s="29" customFormat="1" x14ac:dyDescent="0.25">
      <c r="A76" s="29">
        <v>359925061330812</v>
      </c>
      <c r="B76" s="29">
        <v>338</v>
      </c>
      <c r="C76" s="29" t="s">
        <v>14299</v>
      </c>
      <c r="D76" s="29" t="s">
        <v>14300</v>
      </c>
      <c r="E76" s="50">
        <v>2.37246174646038E+16</v>
      </c>
      <c r="F76" s="50">
        <v>9042723723899720</v>
      </c>
      <c r="G76" s="29" t="s">
        <v>20241</v>
      </c>
      <c r="H76" s="29" t="s">
        <v>18992</v>
      </c>
      <c r="I76" s="29">
        <v>66</v>
      </c>
      <c r="J76" s="29">
        <v>1</v>
      </c>
      <c r="K76" s="29">
        <v>1</v>
      </c>
      <c r="L76" s="29">
        <v>1</v>
      </c>
      <c r="M76" s="29">
        <v>2</v>
      </c>
      <c r="N76" s="29">
        <v>5</v>
      </c>
      <c r="O76" s="29">
        <v>1</v>
      </c>
      <c r="P76" s="29">
        <v>0</v>
      </c>
      <c r="Q76" s="29" t="s">
        <v>8</v>
      </c>
      <c r="R76" s="29" t="s">
        <v>8</v>
      </c>
      <c r="S76" s="29" t="s">
        <v>8</v>
      </c>
      <c r="T76" s="29" t="s">
        <v>8</v>
      </c>
      <c r="U76" s="29">
        <v>0</v>
      </c>
      <c r="V76" s="29" t="s">
        <v>8</v>
      </c>
      <c r="W76" s="29" t="s">
        <v>8</v>
      </c>
      <c r="X76" s="29" t="s">
        <v>8</v>
      </c>
      <c r="Y76" s="29" t="s">
        <v>8</v>
      </c>
      <c r="Z76" s="29">
        <v>0</v>
      </c>
      <c r="AA76" s="29" t="s">
        <v>8</v>
      </c>
      <c r="AB76" s="29" t="s">
        <v>8</v>
      </c>
      <c r="AC76" s="29" t="s">
        <v>8</v>
      </c>
      <c r="AD76" s="29" t="s">
        <v>8</v>
      </c>
      <c r="AE76" s="29">
        <v>1</v>
      </c>
      <c r="AF76" s="29">
        <v>1</v>
      </c>
      <c r="AG76" s="29" t="s">
        <v>8</v>
      </c>
      <c r="AH76" s="29">
        <v>1</v>
      </c>
      <c r="AI76" s="29" t="s">
        <v>8</v>
      </c>
      <c r="AJ76" s="29">
        <v>0</v>
      </c>
      <c r="AK76" s="29" t="s">
        <v>8</v>
      </c>
      <c r="AL76" s="29" t="s">
        <v>8</v>
      </c>
      <c r="AM76" s="29" t="s">
        <v>8</v>
      </c>
      <c r="AN76" s="29" t="s">
        <v>8</v>
      </c>
      <c r="AO76" s="29">
        <v>0</v>
      </c>
      <c r="AP76" s="29" t="s">
        <v>8</v>
      </c>
      <c r="AQ76" s="29">
        <v>1</v>
      </c>
      <c r="AR76" s="29">
        <v>1</v>
      </c>
      <c r="AS76" s="29" t="s">
        <v>8</v>
      </c>
      <c r="AT76" s="29">
        <v>1</v>
      </c>
      <c r="AU76" s="29" t="s">
        <v>8</v>
      </c>
      <c r="AV76" s="29">
        <v>1</v>
      </c>
      <c r="AW76" s="29">
        <v>3</v>
      </c>
      <c r="AX76" s="29" t="s">
        <v>8</v>
      </c>
      <c r="AY76" s="29">
        <v>3</v>
      </c>
      <c r="AZ76" s="29" t="s">
        <v>8</v>
      </c>
      <c r="BA76" s="29">
        <v>1</v>
      </c>
      <c r="BB76" s="29" t="s">
        <v>8</v>
      </c>
      <c r="BC76" s="29">
        <v>1</v>
      </c>
      <c r="BD76" s="29">
        <v>2</v>
      </c>
      <c r="BE76" s="29" t="s">
        <v>8</v>
      </c>
      <c r="BF76" s="29">
        <v>2</v>
      </c>
      <c r="BG76" s="29" t="s">
        <v>8</v>
      </c>
      <c r="BH76" s="29">
        <v>1</v>
      </c>
      <c r="BI76" s="29">
        <v>1</v>
      </c>
      <c r="BJ76" s="29" t="s">
        <v>8</v>
      </c>
      <c r="BK76" s="29">
        <v>1</v>
      </c>
      <c r="BL76" s="29" t="s">
        <v>8</v>
      </c>
      <c r="BM76" s="29">
        <v>0</v>
      </c>
      <c r="BN76" s="29" t="s">
        <v>8</v>
      </c>
      <c r="BO76" s="29" t="s">
        <v>8</v>
      </c>
      <c r="BP76" s="29" t="s">
        <v>8</v>
      </c>
      <c r="BQ76" s="29" t="s">
        <v>8</v>
      </c>
      <c r="BR76" s="29" t="s">
        <v>8</v>
      </c>
      <c r="BS76" s="29" t="s">
        <v>8</v>
      </c>
      <c r="BT76" s="29" t="s">
        <v>8</v>
      </c>
      <c r="BU76" s="29" t="s">
        <v>8</v>
      </c>
      <c r="BV76" s="29" t="b">
        <v>0</v>
      </c>
      <c r="BW76" s="29" t="b">
        <v>0</v>
      </c>
      <c r="BX76" s="29" t="b">
        <v>0</v>
      </c>
      <c r="BY76" s="29" t="b">
        <v>0</v>
      </c>
      <c r="BZ76" s="29" t="b">
        <v>0</v>
      </c>
      <c r="CA76" s="29" t="b">
        <v>0</v>
      </c>
      <c r="CB76" s="29" t="b">
        <v>0</v>
      </c>
      <c r="CC76" s="29" t="b">
        <v>0</v>
      </c>
      <c r="CD76" s="29" t="b">
        <v>0</v>
      </c>
      <c r="CE76" s="29" t="b">
        <v>0</v>
      </c>
      <c r="CF76" s="29" t="b">
        <v>0</v>
      </c>
      <c r="CG76" s="29" t="b">
        <v>0</v>
      </c>
      <c r="CH76" s="29" t="b">
        <v>0</v>
      </c>
      <c r="CI76" s="29" t="b">
        <v>0</v>
      </c>
      <c r="CJ76" s="29" t="b">
        <v>0</v>
      </c>
      <c r="CK76" s="29" t="b">
        <v>0</v>
      </c>
      <c r="CL76" s="29" t="b">
        <v>0</v>
      </c>
      <c r="CM76" s="29" t="b">
        <v>0</v>
      </c>
      <c r="CN76" s="29" t="b">
        <v>0</v>
      </c>
      <c r="CO76" s="29" t="b">
        <v>0</v>
      </c>
      <c r="CP76" s="29" t="b">
        <v>0</v>
      </c>
      <c r="CQ76" s="29" t="b">
        <v>0</v>
      </c>
      <c r="CR76" s="29" t="b">
        <v>0</v>
      </c>
      <c r="CS76" s="29" t="b">
        <v>0</v>
      </c>
      <c r="CT76" s="29" t="b">
        <v>0</v>
      </c>
      <c r="CU76" s="29" t="b">
        <v>0</v>
      </c>
      <c r="CV76" s="29" t="b">
        <v>0</v>
      </c>
      <c r="CW76" s="29" t="b">
        <v>0</v>
      </c>
      <c r="CX76" s="29" t="b">
        <v>0</v>
      </c>
      <c r="CY76" s="29" t="b">
        <v>0</v>
      </c>
      <c r="CZ76" s="29" t="b">
        <v>0</v>
      </c>
      <c r="DA76" s="29" t="b">
        <v>0</v>
      </c>
      <c r="DB76" s="29" t="b">
        <v>0</v>
      </c>
      <c r="DC76" s="29" t="b">
        <v>0</v>
      </c>
      <c r="DD76" s="29" t="b">
        <v>0</v>
      </c>
      <c r="DE76" s="29" t="b">
        <v>0</v>
      </c>
      <c r="DF76" s="29" t="b">
        <v>0</v>
      </c>
      <c r="DG76" s="29" t="b">
        <v>0</v>
      </c>
      <c r="DH76" s="29" t="b">
        <v>0</v>
      </c>
      <c r="DI76" s="29" t="b">
        <v>0</v>
      </c>
      <c r="DJ76" s="29" t="b">
        <v>0</v>
      </c>
      <c r="DK76" s="29" t="b">
        <v>0</v>
      </c>
      <c r="DL76" s="29" t="b">
        <v>0</v>
      </c>
      <c r="DM76" s="29" t="b">
        <v>0</v>
      </c>
      <c r="DN76" s="29" t="b">
        <v>0</v>
      </c>
      <c r="DO76" s="29" t="b">
        <v>1</v>
      </c>
      <c r="DP76" s="29" t="b">
        <v>0</v>
      </c>
      <c r="DQ76" s="29" t="b">
        <v>0</v>
      </c>
      <c r="DR76" s="29" t="b">
        <v>0</v>
      </c>
      <c r="DS76" s="29" t="b">
        <v>0</v>
      </c>
      <c r="DT76" s="29" t="b">
        <v>0</v>
      </c>
      <c r="DU76" s="29" t="b">
        <v>0</v>
      </c>
      <c r="DV76" s="29" t="s">
        <v>14301</v>
      </c>
      <c r="DW76" s="29" t="s">
        <v>14302</v>
      </c>
      <c r="DX76" s="29" t="s">
        <v>14303</v>
      </c>
    </row>
    <row r="77" spans="1:128" s="29" customFormat="1" x14ac:dyDescent="0.25">
      <c r="A77" s="29">
        <v>359925061326661</v>
      </c>
      <c r="B77" s="29">
        <v>321</v>
      </c>
      <c r="C77" s="29" t="s">
        <v>14304</v>
      </c>
      <c r="D77" s="29" t="s">
        <v>8</v>
      </c>
      <c r="E77" s="29" t="s">
        <v>8</v>
      </c>
      <c r="F77" s="29" t="s">
        <v>8</v>
      </c>
      <c r="G77" s="29" t="s">
        <v>8</v>
      </c>
      <c r="H77" s="29" t="s">
        <v>8</v>
      </c>
      <c r="I77" s="29">
        <v>99</v>
      </c>
      <c r="J77" s="29">
        <v>1</v>
      </c>
      <c r="K77" s="29">
        <v>1</v>
      </c>
      <c r="L77" s="29">
        <v>1</v>
      </c>
      <c r="M77" s="29">
        <v>2</v>
      </c>
      <c r="N77" s="29">
        <v>6</v>
      </c>
      <c r="O77" s="29">
        <v>1</v>
      </c>
      <c r="P77" s="29">
        <v>0</v>
      </c>
      <c r="Q77" s="29" t="s">
        <v>8</v>
      </c>
      <c r="R77" s="29" t="s">
        <v>8</v>
      </c>
      <c r="S77" s="29" t="s">
        <v>8</v>
      </c>
      <c r="T77" s="29" t="s">
        <v>8</v>
      </c>
      <c r="U77" s="29">
        <v>0</v>
      </c>
      <c r="V77" s="29" t="s">
        <v>8</v>
      </c>
      <c r="W77" s="29" t="s">
        <v>8</v>
      </c>
      <c r="X77" s="29" t="s">
        <v>8</v>
      </c>
      <c r="Y77" s="29" t="s">
        <v>8</v>
      </c>
      <c r="Z77" s="29">
        <v>0</v>
      </c>
      <c r="AA77" s="29" t="s">
        <v>8</v>
      </c>
      <c r="AB77" s="29" t="s">
        <v>8</v>
      </c>
      <c r="AC77" s="29" t="s">
        <v>8</v>
      </c>
      <c r="AD77" s="29" t="s">
        <v>8</v>
      </c>
      <c r="AE77" s="29">
        <v>1</v>
      </c>
      <c r="AF77" s="29">
        <v>1</v>
      </c>
      <c r="AG77" s="29" t="s">
        <v>8</v>
      </c>
      <c r="AH77" s="29">
        <v>1</v>
      </c>
      <c r="AI77" s="29" t="s">
        <v>8</v>
      </c>
      <c r="AJ77" s="29">
        <v>0</v>
      </c>
      <c r="AK77" s="29" t="s">
        <v>8</v>
      </c>
      <c r="AL77" s="29" t="s">
        <v>8</v>
      </c>
      <c r="AM77" s="29" t="s">
        <v>8</v>
      </c>
      <c r="AN77" s="29" t="s">
        <v>8</v>
      </c>
      <c r="AO77" s="29">
        <v>0</v>
      </c>
      <c r="AP77" s="29" t="s">
        <v>8</v>
      </c>
      <c r="AQ77" s="29">
        <v>1</v>
      </c>
      <c r="AR77" s="29">
        <v>2</v>
      </c>
      <c r="AS77" s="29" t="s">
        <v>8</v>
      </c>
      <c r="AT77" s="29">
        <v>2</v>
      </c>
      <c r="AU77" s="29" t="s">
        <v>8</v>
      </c>
      <c r="AV77" s="29">
        <v>1</v>
      </c>
      <c r="AW77" s="29">
        <v>3</v>
      </c>
      <c r="AX77" s="29" t="s">
        <v>8</v>
      </c>
      <c r="AY77" s="29">
        <v>3</v>
      </c>
      <c r="AZ77" s="29" t="s">
        <v>8</v>
      </c>
      <c r="BA77" s="29">
        <v>1</v>
      </c>
      <c r="BB77" s="29" t="s">
        <v>8</v>
      </c>
      <c r="BC77" s="29">
        <v>1</v>
      </c>
      <c r="BD77" s="29">
        <v>3</v>
      </c>
      <c r="BE77" s="29" t="s">
        <v>8</v>
      </c>
      <c r="BF77" s="29">
        <v>2</v>
      </c>
      <c r="BG77" s="29" t="s">
        <v>8</v>
      </c>
      <c r="BH77" s="29">
        <v>1</v>
      </c>
      <c r="BI77" s="29">
        <v>1</v>
      </c>
      <c r="BJ77" s="29" t="s">
        <v>8</v>
      </c>
      <c r="BK77" s="29">
        <v>1</v>
      </c>
      <c r="BL77" s="29" t="s">
        <v>8</v>
      </c>
      <c r="BM77" s="29">
        <v>0</v>
      </c>
      <c r="BN77" s="29" t="s">
        <v>8</v>
      </c>
      <c r="BO77" s="29" t="s">
        <v>8</v>
      </c>
      <c r="BP77" s="29" t="s">
        <v>8</v>
      </c>
      <c r="BQ77" s="29" t="s">
        <v>8</v>
      </c>
      <c r="BR77" s="29" t="s">
        <v>8</v>
      </c>
      <c r="BS77" s="29" t="s">
        <v>8</v>
      </c>
      <c r="BT77" s="29" t="s">
        <v>8</v>
      </c>
      <c r="BU77" s="29" t="s">
        <v>14305</v>
      </c>
      <c r="BV77" s="29" t="b">
        <v>0</v>
      </c>
      <c r="BW77" s="29" t="b">
        <v>0</v>
      </c>
      <c r="BX77" s="29" t="b">
        <v>0</v>
      </c>
      <c r="BY77" s="29" t="b">
        <v>0</v>
      </c>
      <c r="BZ77" s="29" t="b">
        <v>0</v>
      </c>
      <c r="CA77" s="29" t="b">
        <v>0</v>
      </c>
      <c r="CB77" s="29" t="b">
        <v>0</v>
      </c>
      <c r="CC77" s="29" t="b">
        <v>0</v>
      </c>
      <c r="CD77" s="29" t="b">
        <v>0</v>
      </c>
      <c r="CE77" s="29" t="b">
        <v>0</v>
      </c>
      <c r="CF77" s="29" t="b">
        <v>0</v>
      </c>
      <c r="CG77" s="29" t="b">
        <v>0</v>
      </c>
      <c r="CH77" s="29" t="b">
        <v>0</v>
      </c>
      <c r="CI77" s="29" t="b">
        <v>0</v>
      </c>
      <c r="CJ77" s="29" t="b">
        <v>0</v>
      </c>
      <c r="CK77" s="29" t="b">
        <v>0</v>
      </c>
      <c r="CL77" s="29" t="b">
        <v>0</v>
      </c>
      <c r="CM77" s="29" t="b">
        <v>0</v>
      </c>
      <c r="CN77" s="29" t="b">
        <v>0</v>
      </c>
      <c r="CO77" s="29" t="b">
        <v>0</v>
      </c>
      <c r="CP77" s="29" t="b">
        <v>0</v>
      </c>
      <c r="CQ77" s="29" t="b">
        <v>0</v>
      </c>
      <c r="CR77" s="29" t="b">
        <v>0</v>
      </c>
      <c r="CS77" s="29" t="b">
        <v>0</v>
      </c>
      <c r="CT77" s="29" t="b">
        <v>0</v>
      </c>
      <c r="CU77" s="29" t="b">
        <v>0</v>
      </c>
      <c r="CV77" s="29" t="b">
        <v>0</v>
      </c>
      <c r="CW77" s="29" t="b">
        <v>0</v>
      </c>
      <c r="CX77" s="29" t="b">
        <v>0</v>
      </c>
      <c r="CY77" s="29" t="b">
        <v>0</v>
      </c>
      <c r="CZ77" s="29" t="b">
        <v>0</v>
      </c>
      <c r="DA77" s="29" t="b">
        <v>0</v>
      </c>
      <c r="DB77" s="29" t="b">
        <v>0</v>
      </c>
      <c r="DC77" s="29" t="b">
        <v>0</v>
      </c>
      <c r="DD77" s="29" t="b">
        <v>0</v>
      </c>
      <c r="DE77" s="29" t="b">
        <v>0</v>
      </c>
      <c r="DF77" s="29" t="b">
        <v>0</v>
      </c>
      <c r="DG77" s="29" t="b">
        <v>0</v>
      </c>
      <c r="DH77" s="29" t="b">
        <v>0</v>
      </c>
      <c r="DI77" s="29" t="b">
        <v>0</v>
      </c>
      <c r="DJ77" s="29" t="b">
        <v>0</v>
      </c>
      <c r="DK77" s="29" t="b">
        <v>0</v>
      </c>
      <c r="DL77" s="29" t="b">
        <v>0</v>
      </c>
      <c r="DM77" s="29" t="b">
        <v>0</v>
      </c>
      <c r="DN77" s="29" t="b">
        <v>1</v>
      </c>
      <c r="DO77" s="29" t="b">
        <v>0</v>
      </c>
      <c r="DP77" s="29" t="b">
        <v>0</v>
      </c>
      <c r="DQ77" s="29" t="b">
        <v>0</v>
      </c>
      <c r="DR77" s="29" t="b">
        <v>0</v>
      </c>
      <c r="DS77" s="29" t="b">
        <v>0</v>
      </c>
      <c r="DT77" s="29" t="b">
        <v>0</v>
      </c>
      <c r="DU77" s="29" t="b">
        <v>0</v>
      </c>
      <c r="DV77" s="29" t="s">
        <v>14306</v>
      </c>
      <c r="DW77" s="29" t="s">
        <v>14307</v>
      </c>
      <c r="DX77" s="29" t="s">
        <v>14308</v>
      </c>
    </row>
    <row r="78" spans="1:128" s="29" customFormat="1" x14ac:dyDescent="0.25">
      <c r="A78" s="29">
        <v>359925061326661</v>
      </c>
      <c r="B78" s="29">
        <v>323</v>
      </c>
      <c r="C78" s="29" t="s">
        <v>14309</v>
      </c>
      <c r="D78" s="29" t="s">
        <v>8</v>
      </c>
      <c r="E78" s="29" t="s">
        <v>8</v>
      </c>
      <c r="F78" s="29" t="s">
        <v>8</v>
      </c>
      <c r="G78" s="29" t="s">
        <v>8</v>
      </c>
      <c r="H78" s="29" t="s">
        <v>8</v>
      </c>
      <c r="I78" s="29">
        <v>99</v>
      </c>
      <c r="J78" s="29">
        <v>1</v>
      </c>
      <c r="K78" s="29">
        <v>1</v>
      </c>
      <c r="L78" s="29">
        <v>1</v>
      </c>
      <c r="M78" s="29">
        <v>2</v>
      </c>
      <c r="N78" s="29">
        <v>4</v>
      </c>
      <c r="O78" s="29">
        <v>1</v>
      </c>
      <c r="P78" s="29">
        <v>0</v>
      </c>
      <c r="Q78" s="29" t="s">
        <v>8</v>
      </c>
      <c r="R78" s="29" t="s">
        <v>8</v>
      </c>
      <c r="S78" s="29" t="s">
        <v>8</v>
      </c>
      <c r="T78" s="29" t="s">
        <v>8</v>
      </c>
      <c r="U78" s="29">
        <v>0</v>
      </c>
      <c r="V78" s="29" t="s">
        <v>8</v>
      </c>
      <c r="W78" s="29" t="s">
        <v>8</v>
      </c>
      <c r="X78" s="29" t="s">
        <v>8</v>
      </c>
      <c r="Y78" s="29" t="s">
        <v>8</v>
      </c>
      <c r="Z78" s="29">
        <v>0</v>
      </c>
      <c r="AA78" s="29" t="s">
        <v>8</v>
      </c>
      <c r="AB78" s="29" t="s">
        <v>8</v>
      </c>
      <c r="AC78" s="29" t="s">
        <v>8</v>
      </c>
      <c r="AD78" s="29" t="s">
        <v>8</v>
      </c>
      <c r="AE78" s="29">
        <v>1</v>
      </c>
      <c r="AF78" s="29">
        <v>1</v>
      </c>
      <c r="AG78" s="29" t="s">
        <v>8</v>
      </c>
      <c r="AH78" s="29">
        <v>1</v>
      </c>
      <c r="AI78" s="29" t="s">
        <v>8</v>
      </c>
      <c r="AJ78" s="29">
        <v>1</v>
      </c>
      <c r="AK78" s="29">
        <v>3</v>
      </c>
      <c r="AL78" s="29" t="s">
        <v>8</v>
      </c>
      <c r="AM78" s="29">
        <v>3</v>
      </c>
      <c r="AN78" s="29" t="s">
        <v>8</v>
      </c>
      <c r="AO78" s="29">
        <v>0</v>
      </c>
      <c r="AP78" s="29" t="s">
        <v>8</v>
      </c>
      <c r="AQ78" s="29">
        <v>1</v>
      </c>
      <c r="AR78" s="29">
        <v>2</v>
      </c>
      <c r="AS78" s="29" t="s">
        <v>8</v>
      </c>
      <c r="AT78" s="29">
        <v>2</v>
      </c>
      <c r="AU78" s="29" t="s">
        <v>8</v>
      </c>
      <c r="AV78" s="29">
        <v>1</v>
      </c>
      <c r="AW78" s="29">
        <v>2</v>
      </c>
      <c r="AX78" s="29" t="s">
        <v>8</v>
      </c>
      <c r="AY78" s="29">
        <v>4</v>
      </c>
      <c r="AZ78" s="29" t="s">
        <v>8</v>
      </c>
      <c r="BA78" s="29">
        <v>1</v>
      </c>
      <c r="BB78" s="29" t="s">
        <v>8</v>
      </c>
      <c r="BC78" s="29">
        <v>1</v>
      </c>
      <c r="BD78" s="29">
        <v>4</v>
      </c>
      <c r="BE78" s="29" t="s">
        <v>8</v>
      </c>
      <c r="BF78" s="29">
        <v>3</v>
      </c>
      <c r="BG78" s="29" t="s">
        <v>8</v>
      </c>
      <c r="BH78" s="29">
        <v>1</v>
      </c>
      <c r="BI78" s="29">
        <v>2</v>
      </c>
      <c r="BJ78" s="29" t="s">
        <v>8</v>
      </c>
      <c r="BK78" s="29">
        <v>2</v>
      </c>
      <c r="BL78" s="29" t="s">
        <v>8</v>
      </c>
      <c r="BM78" s="29">
        <v>0</v>
      </c>
      <c r="BN78" s="29" t="s">
        <v>8</v>
      </c>
      <c r="BO78" s="29" t="s">
        <v>8</v>
      </c>
      <c r="BP78" s="29" t="s">
        <v>8</v>
      </c>
      <c r="BQ78" s="29" t="s">
        <v>8</v>
      </c>
      <c r="BR78" s="29" t="s">
        <v>8</v>
      </c>
      <c r="BS78" s="29" t="s">
        <v>8</v>
      </c>
      <c r="BT78" s="29" t="s">
        <v>8</v>
      </c>
      <c r="BU78" s="29" t="s">
        <v>14305</v>
      </c>
      <c r="BV78" s="29" t="b">
        <v>0</v>
      </c>
      <c r="BW78" s="29" t="b">
        <v>0</v>
      </c>
      <c r="BX78" s="29" t="b">
        <v>0</v>
      </c>
      <c r="BY78" s="29" t="b">
        <v>0</v>
      </c>
      <c r="BZ78" s="29" t="b">
        <v>0</v>
      </c>
      <c r="CA78" s="29" t="b">
        <v>0</v>
      </c>
      <c r="CB78" s="29" t="b">
        <v>0</v>
      </c>
      <c r="CC78" s="29" t="b">
        <v>0</v>
      </c>
      <c r="CD78" s="29" t="b">
        <v>0</v>
      </c>
      <c r="CE78" s="29" t="b">
        <v>0</v>
      </c>
      <c r="CF78" s="29" t="b">
        <v>0</v>
      </c>
      <c r="CG78" s="29" t="b">
        <v>0</v>
      </c>
      <c r="CH78" s="29" t="b">
        <v>0</v>
      </c>
      <c r="CI78" s="29" t="b">
        <v>0</v>
      </c>
      <c r="CJ78" s="29" t="b">
        <v>0</v>
      </c>
      <c r="CK78" s="29" t="b">
        <v>0</v>
      </c>
      <c r="CL78" s="29" t="b">
        <v>0</v>
      </c>
      <c r="CM78" s="29" t="b">
        <v>0</v>
      </c>
      <c r="CN78" s="29" t="b">
        <v>0</v>
      </c>
      <c r="CO78" s="29" t="b">
        <v>0</v>
      </c>
      <c r="CP78" s="29" t="b">
        <v>0</v>
      </c>
      <c r="CQ78" s="29" t="b">
        <v>0</v>
      </c>
      <c r="CR78" s="29" t="b">
        <v>0</v>
      </c>
      <c r="CS78" s="29" t="b">
        <v>0</v>
      </c>
      <c r="CT78" s="29" t="b">
        <v>0</v>
      </c>
      <c r="CU78" s="29" t="b">
        <v>0</v>
      </c>
      <c r="CV78" s="29" t="b">
        <v>0</v>
      </c>
      <c r="CW78" s="29" t="b">
        <v>0</v>
      </c>
      <c r="CX78" s="29" t="b">
        <v>0</v>
      </c>
      <c r="CY78" s="29" t="b">
        <v>0</v>
      </c>
      <c r="CZ78" s="29" t="b">
        <v>0</v>
      </c>
      <c r="DA78" s="29" t="b">
        <v>0</v>
      </c>
      <c r="DB78" s="29" t="b">
        <v>0</v>
      </c>
      <c r="DC78" s="29" t="b">
        <v>0</v>
      </c>
      <c r="DD78" s="29" t="b">
        <v>0</v>
      </c>
      <c r="DE78" s="29" t="b">
        <v>0</v>
      </c>
      <c r="DF78" s="29" t="b">
        <v>0</v>
      </c>
      <c r="DG78" s="29" t="b">
        <v>0</v>
      </c>
      <c r="DH78" s="29" t="b">
        <v>0</v>
      </c>
      <c r="DI78" s="29" t="b">
        <v>0</v>
      </c>
      <c r="DJ78" s="29" t="b">
        <v>0</v>
      </c>
      <c r="DK78" s="29" t="b">
        <v>0</v>
      </c>
      <c r="DL78" s="29" t="b">
        <v>0</v>
      </c>
      <c r="DM78" s="29" t="b">
        <v>0</v>
      </c>
      <c r="DN78" s="29" t="b">
        <v>1</v>
      </c>
      <c r="DO78" s="29" t="b">
        <v>0</v>
      </c>
      <c r="DP78" s="29" t="b">
        <v>0</v>
      </c>
      <c r="DQ78" s="29" t="b">
        <v>0</v>
      </c>
      <c r="DR78" s="29" t="b">
        <v>0</v>
      </c>
      <c r="DS78" s="29" t="b">
        <v>0</v>
      </c>
      <c r="DT78" s="29" t="b">
        <v>0</v>
      </c>
      <c r="DU78" s="29" t="b">
        <v>0</v>
      </c>
      <c r="DV78" s="29" t="s">
        <v>14310</v>
      </c>
      <c r="DW78" s="29" t="s">
        <v>14311</v>
      </c>
      <c r="DX78" s="29" t="s">
        <v>14312</v>
      </c>
    </row>
    <row r="79" spans="1:128" s="29" customFormat="1" x14ac:dyDescent="0.25">
      <c r="A79" s="29">
        <v>359925061326661</v>
      </c>
      <c r="B79" s="29">
        <v>325</v>
      </c>
      <c r="C79" s="29" t="s">
        <v>14313</v>
      </c>
      <c r="D79" s="29" t="s">
        <v>8</v>
      </c>
      <c r="E79" s="29" t="s">
        <v>8</v>
      </c>
      <c r="F79" s="29" t="s">
        <v>8</v>
      </c>
      <c r="G79" s="29" t="s">
        <v>8</v>
      </c>
      <c r="H79" s="29" t="s">
        <v>8</v>
      </c>
      <c r="I79" s="29">
        <v>99</v>
      </c>
      <c r="J79" s="29">
        <v>1</v>
      </c>
      <c r="K79" s="29">
        <v>1</v>
      </c>
      <c r="L79" s="29">
        <v>1</v>
      </c>
      <c r="M79" s="29">
        <v>2</v>
      </c>
      <c r="N79" s="29">
        <v>4</v>
      </c>
      <c r="O79" s="29">
        <v>1</v>
      </c>
      <c r="P79" s="29">
        <v>0</v>
      </c>
      <c r="Q79" s="29" t="s">
        <v>8</v>
      </c>
      <c r="R79" s="29" t="s">
        <v>8</v>
      </c>
      <c r="S79" s="29" t="s">
        <v>8</v>
      </c>
      <c r="T79" s="29" t="s">
        <v>8</v>
      </c>
      <c r="U79" s="29">
        <v>0</v>
      </c>
      <c r="V79" s="29" t="s">
        <v>8</v>
      </c>
      <c r="W79" s="29" t="s">
        <v>8</v>
      </c>
      <c r="X79" s="29" t="s">
        <v>8</v>
      </c>
      <c r="Y79" s="29" t="s">
        <v>8</v>
      </c>
      <c r="Z79" s="29">
        <v>0</v>
      </c>
      <c r="AA79" s="29" t="s">
        <v>8</v>
      </c>
      <c r="AB79" s="29" t="s">
        <v>8</v>
      </c>
      <c r="AC79" s="29" t="s">
        <v>8</v>
      </c>
      <c r="AD79" s="29" t="s">
        <v>8</v>
      </c>
      <c r="AE79" s="29">
        <v>1</v>
      </c>
      <c r="AF79" s="29">
        <v>1</v>
      </c>
      <c r="AG79" s="29" t="s">
        <v>8</v>
      </c>
      <c r="AH79" s="29">
        <v>1</v>
      </c>
      <c r="AI79" s="29" t="s">
        <v>8</v>
      </c>
      <c r="AJ79" s="29">
        <v>0</v>
      </c>
      <c r="AK79" s="29" t="s">
        <v>8</v>
      </c>
      <c r="AL79" s="29" t="s">
        <v>8</v>
      </c>
      <c r="AM79" s="29" t="s">
        <v>8</v>
      </c>
      <c r="AN79" s="29" t="s">
        <v>8</v>
      </c>
      <c r="AO79" s="29">
        <v>0</v>
      </c>
      <c r="AP79" s="29" t="s">
        <v>8</v>
      </c>
      <c r="AQ79" s="29">
        <v>1</v>
      </c>
      <c r="AR79" s="29">
        <v>1</v>
      </c>
      <c r="AS79" s="29" t="s">
        <v>8</v>
      </c>
      <c r="AT79" s="29">
        <v>2</v>
      </c>
      <c r="AU79" s="29" t="s">
        <v>8</v>
      </c>
      <c r="AV79" s="29">
        <v>1</v>
      </c>
      <c r="AW79" s="29">
        <v>3</v>
      </c>
      <c r="AX79" s="29" t="s">
        <v>8</v>
      </c>
      <c r="AY79" s="29">
        <v>2</v>
      </c>
      <c r="AZ79" s="29" t="s">
        <v>8</v>
      </c>
      <c r="BA79" s="29">
        <v>1</v>
      </c>
      <c r="BB79" s="29" t="s">
        <v>8</v>
      </c>
      <c r="BC79" s="29">
        <v>1</v>
      </c>
      <c r="BD79" s="29">
        <v>2</v>
      </c>
      <c r="BE79" s="29" t="s">
        <v>8</v>
      </c>
      <c r="BF79" s="29">
        <v>3</v>
      </c>
      <c r="BG79" s="29" t="s">
        <v>8</v>
      </c>
      <c r="BH79" s="29">
        <v>1</v>
      </c>
      <c r="BI79" s="29">
        <v>4</v>
      </c>
      <c r="BJ79" s="29" t="s">
        <v>8</v>
      </c>
      <c r="BK79" s="29">
        <v>4</v>
      </c>
      <c r="BL79" s="29" t="s">
        <v>8</v>
      </c>
      <c r="BM79" s="29">
        <v>1</v>
      </c>
      <c r="BN79" s="29" t="s">
        <v>8</v>
      </c>
      <c r="BO79" s="29">
        <v>1</v>
      </c>
      <c r="BP79" s="29" t="s">
        <v>8</v>
      </c>
      <c r="BQ79" s="29">
        <v>1</v>
      </c>
      <c r="BR79" s="29" t="s">
        <v>8</v>
      </c>
      <c r="BS79" s="29">
        <v>0</v>
      </c>
      <c r="BT79" s="29" t="s">
        <v>8</v>
      </c>
      <c r="BU79" s="29" t="s">
        <v>14305</v>
      </c>
      <c r="BV79" s="29" t="b">
        <v>0</v>
      </c>
      <c r="BW79" s="29" t="b">
        <v>0</v>
      </c>
      <c r="BX79" s="29" t="b">
        <v>0</v>
      </c>
      <c r="BY79" s="29" t="b">
        <v>0</v>
      </c>
      <c r="BZ79" s="29" t="b">
        <v>0</v>
      </c>
      <c r="CA79" s="29" t="b">
        <v>0</v>
      </c>
      <c r="CB79" s="29" t="b">
        <v>0</v>
      </c>
      <c r="CC79" s="29" t="b">
        <v>0</v>
      </c>
      <c r="CD79" s="29" t="b">
        <v>0</v>
      </c>
      <c r="CE79" s="29" t="b">
        <v>0</v>
      </c>
      <c r="CF79" s="29" t="b">
        <v>0</v>
      </c>
      <c r="CG79" s="29" t="b">
        <v>0</v>
      </c>
      <c r="CH79" s="29" t="b">
        <v>0</v>
      </c>
      <c r="CI79" s="29" t="b">
        <v>0</v>
      </c>
      <c r="CJ79" s="29" t="b">
        <v>0</v>
      </c>
      <c r="CK79" s="29" t="b">
        <v>0</v>
      </c>
      <c r="CL79" s="29" t="b">
        <v>0</v>
      </c>
      <c r="CM79" s="29" t="b">
        <v>0</v>
      </c>
      <c r="CN79" s="29" t="b">
        <v>0</v>
      </c>
      <c r="CO79" s="29" t="b">
        <v>0</v>
      </c>
      <c r="CP79" s="29" t="b">
        <v>0</v>
      </c>
      <c r="CQ79" s="29" t="b">
        <v>0</v>
      </c>
      <c r="CR79" s="29" t="b">
        <v>0</v>
      </c>
      <c r="CS79" s="29" t="b">
        <v>0</v>
      </c>
      <c r="CT79" s="29" t="b">
        <v>0</v>
      </c>
      <c r="CU79" s="29" t="b">
        <v>0</v>
      </c>
      <c r="CV79" s="29" t="b">
        <v>0</v>
      </c>
      <c r="CW79" s="29" t="b">
        <v>0</v>
      </c>
      <c r="CX79" s="29" t="b">
        <v>0</v>
      </c>
      <c r="CY79" s="29" t="b">
        <v>0</v>
      </c>
      <c r="CZ79" s="29" t="b">
        <v>0</v>
      </c>
      <c r="DA79" s="29" t="b">
        <v>0</v>
      </c>
      <c r="DB79" s="29" t="b">
        <v>0</v>
      </c>
      <c r="DC79" s="29" t="b">
        <v>0</v>
      </c>
      <c r="DD79" s="29" t="b">
        <v>0</v>
      </c>
      <c r="DE79" s="29" t="b">
        <v>0</v>
      </c>
      <c r="DF79" s="29" t="b">
        <v>0</v>
      </c>
      <c r="DG79" s="29" t="b">
        <v>0</v>
      </c>
      <c r="DH79" s="29" t="b">
        <v>0</v>
      </c>
      <c r="DI79" s="29" t="b">
        <v>0</v>
      </c>
      <c r="DJ79" s="29" t="b">
        <v>0</v>
      </c>
      <c r="DK79" s="29" t="b">
        <v>0</v>
      </c>
      <c r="DL79" s="29" t="b">
        <v>0</v>
      </c>
      <c r="DM79" s="29" t="b">
        <v>0</v>
      </c>
      <c r="DN79" s="29" t="b">
        <v>1</v>
      </c>
      <c r="DO79" s="29" t="b">
        <v>0</v>
      </c>
      <c r="DP79" s="29" t="b">
        <v>0</v>
      </c>
      <c r="DQ79" s="29" t="b">
        <v>0</v>
      </c>
      <c r="DR79" s="29" t="b">
        <v>0</v>
      </c>
      <c r="DS79" s="29" t="b">
        <v>0</v>
      </c>
      <c r="DT79" s="29" t="b">
        <v>0</v>
      </c>
      <c r="DU79" s="29" t="b">
        <v>0</v>
      </c>
      <c r="DV79" s="29" t="s">
        <v>14314</v>
      </c>
      <c r="DW79" s="29" t="s">
        <v>14315</v>
      </c>
      <c r="DX79" s="29" t="s">
        <v>14316</v>
      </c>
    </row>
    <row r="80" spans="1:128" s="29" customFormat="1" x14ac:dyDescent="0.25">
      <c r="A80" s="29">
        <v>359925061326661</v>
      </c>
      <c r="B80" s="29">
        <v>322</v>
      </c>
      <c r="C80" s="29" t="s">
        <v>14317</v>
      </c>
      <c r="D80" s="29" t="s">
        <v>8</v>
      </c>
      <c r="E80" s="29" t="s">
        <v>8</v>
      </c>
      <c r="F80" s="29" t="s">
        <v>8</v>
      </c>
      <c r="G80" s="29" t="s">
        <v>8</v>
      </c>
      <c r="H80" s="29" t="s">
        <v>8</v>
      </c>
      <c r="I80" s="29">
        <v>99</v>
      </c>
      <c r="J80" s="29">
        <v>1</v>
      </c>
      <c r="K80" s="29">
        <v>1</v>
      </c>
      <c r="L80" s="29">
        <v>1</v>
      </c>
      <c r="M80" s="29">
        <v>2</v>
      </c>
      <c r="N80" s="29">
        <v>5</v>
      </c>
      <c r="O80" s="29">
        <v>1</v>
      </c>
      <c r="P80" s="29">
        <v>0</v>
      </c>
      <c r="Q80" s="29" t="s">
        <v>8</v>
      </c>
      <c r="R80" s="29" t="s">
        <v>8</v>
      </c>
      <c r="S80" s="29" t="s">
        <v>8</v>
      </c>
      <c r="T80" s="29" t="s">
        <v>8</v>
      </c>
      <c r="U80" s="29">
        <v>0</v>
      </c>
      <c r="V80" s="29" t="s">
        <v>8</v>
      </c>
      <c r="W80" s="29" t="s">
        <v>8</v>
      </c>
      <c r="X80" s="29" t="s">
        <v>8</v>
      </c>
      <c r="Y80" s="29" t="s">
        <v>8</v>
      </c>
      <c r="Z80" s="29">
        <v>0</v>
      </c>
      <c r="AA80" s="29" t="s">
        <v>8</v>
      </c>
      <c r="AB80" s="29" t="s">
        <v>8</v>
      </c>
      <c r="AC80" s="29" t="s">
        <v>8</v>
      </c>
      <c r="AD80" s="29" t="s">
        <v>8</v>
      </c>
      <c r="AE80" s="29">
        <v>1</v>
      </c>
      <c r="AF80" s="29">
        <v>1</v>
      </c>
      <c r="AG80" s="29" t="s">
        <v>8</v>
      </c>
      <c r="AH80" s="29">
        <v>1</v>
      </c>
      <c r="AI80" s="29" t="s">
        <v>8</v>
      </c>
      <c r="AJ80" s="29">
        <v>0</v>
      </c>
      <c r="AK80" s="29" t="s">
        <v>8</v>
      </c>
      <c r="AL80" s="29" t="s">
        <v>8</v>
      </c>
      <c r="AM80" s="29" t="s">
        <v>8</v>
      </c>
      <c r="AN80" s="29" t="s">
        <v>8</v>
      </c>
      <c r="AO80" s="29">
        <v>0</v>
      </c>
      <c r="AP80" s="29" t="s">
        <v>8</v>
      </c>
      <c r="AQ80" s="29">
        <v>1</v>
      </c>
      <c r="AR80" s="29">
        <v>2</v>
      </c>
      <c r="AS80" s="29" t="s">
        <v>8</v>
      </c>
      <c r="AT80" s="29">
        <v>3</v>
      </c>
      <c r="AU80" s="29" t="s">
        <v>8</v>
      </c>
      <c r="AV80" s="29">
        <v>1</v>
      </c>
      <c r="AW80" s="29">
        <v>3</v>
      </c>
      <c r="AX80" s="29" t="s">
        <v>8</v>
      </c>
      <c r="AY80" s="29">
        <v>3</v>
      </c>
      <c r="AZ80" s="29" t="s">
        <v>8</v>
      </c>
      <c r="BA80" s="29">
        <v>1</v>
      </c>
      <c r="BB80" s="29" t="s">
        <v>8</v>
      </c>
      <c r="BC80" s="29">
        <v>1</v>
      </c>
      <c r="BD80" s="29">
        <v>4</v>
      </c>
      <c r="BE80" s="29" t="s">
        <v>8</v>
      </c>
      <c r="BF80" s="29">
        <v>3</v>
      </c>
      <c r="BG80" s="29" t="s">
        <v>8</v>
      </c>
      <c r="BH80" s="29">
        <v>1</v>
      </c>
      <c r="BI80" s="29">
        <v>2</v>
      </c>
      <c r="BJ80" s="29" t="s">
        <v>8</v>
      </c>
      <c r="BK80" s="29">
        <v>2</v>
      </c>
      <c r="BL80" s="29" t="s">
        <v>8</v>
      </c>
      <c r="BM80" s="29">
        <v>0</v>
      </c>
      <c r="BN80" s="29" t="s">
        <v>8</v>
      </c>
      <c r="BO80" s="29" t="s">
        <v>8</v>
      </c>
      <c r="BP80" s="29" t="s">
        <v>8</v>
      </c>
      <c r="BQ80" s="29" t="s">
        <v>8</v>
      </c>
      <c r="BR80" s="29" t="s">
        <v>8</v>
      </c>
      <c r="BS80" s="29" t="s">
        <v>8</v>
      </c>
      <c r="BT80" s="29" t="s">
        <v>8</v>
      </c>
      <c r="BU80" s="29" t="s">
        <v>14305</v>
      </c>
      <c r="BV80" s="29" t="b">
        <v>0</v>
      </c>
      <c r="BW80" s="29" t="b">
        <v>0</v>
      </c>
      <c r="BX80" s="29" t="b">
        <v>0</v>
      </c>
      <c r="BY80" s="29" t="b">
        <v>0</v>
      </c>
      <c r="BZ80" s="29" t="b">
        <v>0</v>
      </c>
      <c r="CA80" s="29" t="b">
        <v>0</v>
      </c>
      <c r="CB80" s="29" t="b">
        <v>0</v>
      </c>
      <c r="CC80" s="29" t="b">
        <v>0</v>
      </c>
      <c r="CD80" s="29" t="b">
        <v>0</v>
      </c>
      <c r="CE80" s="29" t="b">
        <v>0</v>
      </c>
      <c r="CF80" s="29" t="b">
        <v>0</v>
      </c>
      <c r="CG80" s="29" t="b">
        <v>0</v>
      </c>
      <c r="CH80" s="29" t="b">
        <v>0</v>
      </c>
      <c r="CI80" s="29" t="b">
        <v>0</v>
      </c>
      <c r="CJ80" s="29" t="b">
        <v>0</v>
      </c>
      <c r="CK80" s="29" t="b">
        <v>0</v>
      </c>
      <c r="CL80" s="29" t="b">
        <v>0</v>
      </c>
      <c r="CM80" s="29" t="b">
        <v>0</v>
      </c>
      <c r="CN80" s="29" t="b">
        <v>0</v>
      </c>
      <c r="CO80" s="29" t="b">
        <v>0</v>
      </c>
      <c r="CP80" s="29" t="b">
        <v>0</v>
      </c>
      <c r="CQ80" s="29" t="b">
        <v>0</v>
      </c>
      <c r="CR80" s="29" t="b">
        <v>0</v>
      </c>
      <c r="CS80" s="29" t="b">
        <v>0</v>
      </c>
      <c r="CT80" s="29" t="b">
        <v>0</v>
      </c>
      <c r="CU80" s="29" t="b">
        <v>0</v>
      </c>
      <c r="CV80" s="29" t="b">
        <v>0</v>
      </c>
      <c r="CW80" s="29" t="b">
        <v>0</v>
      </c>
      <c r="CX80" s="29" t="b">
        <v>0</v>
      </c>
      <c r="CY80" s="29" t="b">
        <v>0</v>
      </c>
      <c r="CZ80" s="29" t="b">
        <v>0</v>
      </c>
      <c r="DA80" s="29" t="b">
        <v>0</v>
      </c>
      <c r="DB80" s="29" t="b">
        <v>0</v>
      </c>
      <c r="DC80" s="29" t="b">
        <v>0</v>
      </c>
      <c r="DD80" s="29" t="b">
        <v>0</v>
      </c>
      <c r="DE80" s="29" t="b">
        <v>0</v>
      </c>
      <c r="DF80" s="29" t="b">
        <v>0</v>
      </c>
      <c r="DG80" s="29" t="b">
        <v>0</v>
      </c>
      <c r="DH80" s="29" t="b">
        <v>0</v>
      </c>
      <c r="DI80" s="29" t="b">
        <v>0</v>
      </c>
      <c r="DJ80" s="29" t="b">
        <v>0</v>
      </c>
      <c r="DK80" s="29" t="b">
        <v>0</v>
      </c>
      <c r="DL80" s="29" t="b">
        <v>0</v>
      </c>
      <c r="DM80" s="29" t="b">
        <v>0</v>
      </c>
      <c r="DN80" s="29" t="b">
        <v>1</v>
      </c>
      <c r="DO80" s="29" t="b">
        <v>0</v>
      </c>
      <c r="DP80" s="29" t="b">
        <v>0</v>
      </c>
      <c r="DQ80" s="29" t="b">
        <v>0</v>
      </c>
      <c r="DR80" s="29" t="b">
        <v>0</v>
      </c>
      <c r="DS80" s="29" t="b">
        <v>0</v>
      </c>
      <c r="DT80" s="29" t="b">
        <v>0</v>
      </c>
      <c r="DU80" s="29" t="b">
        <v>0</v>
      </c>
      <c r="DV80" s="29" t="s">
        <v>14318</v>
      </c>
      <c r="DW80" s="29" t="s">
        <v>14319</v>
      </c>
      <c r="DX80" s="29" t="s">
        <v>14320</v>
      </c>
    </row>
    <row r="81" spans="1:128" s="29" customFormat="1" x14ac:dyDescent="0.25">
      <c r="A81" s="29">
        <v>359925061326661</v>
      </c>
      <c r="B81" s="29">
        <v>321</v>
      </c>
      <c r="C81" s="29" t="s">
        <v>14321</v>
      </c>
      <c r="D81" s="29" t="s">
        <v>8</v>
      </c>
      <c r="E81" s="29" t="s">
        <v>8</v>
      </c>
      <c r="F81" s="29" t="s">
        <v>8</v>
      </c>
      <c r="G81" s="29" t="s">
        <v>8</v>
      </c>
      <c r="H81" s="29" t="s">
        <v>8</v>
      </c>
      <c r="I81" s="29">
        <v>99</v>
      </c>
      <c r="J81" s="29">
        <v>1</v>
      </c>
      <c r="K81" s="29">
        <v>1</v>
      </c>
      <c r="L81" s="29">
        <v>1</v>
      </c>
      <c r="M81" s="29">
        <v>2</v>
      </c>
      <c r="N81" s="29">
        <v>6</v>
      </c>
      <c r="O81" s="29">
        <v>1</v>
      </c>
      <c r="P81" s="29">
        <v>0</v>
      </c>
      <c r="Q81" s="29" t="s">
        <v>8</v>
      </c>
      <c r="R81" s="29" t="s">
        <v>8</v>
      </c>
      <c r="S81" s="29" t="s">
        <v>8</v>
      </c>
      <c r="T81" s="29" t="s">
        <v>8</v>
      </c>
      <c r="U81" s="29">
        <v>0</v>
      </c>
      <c r="V81" s="29" t="s">
        <v>8</v>
      </c>
      <c r="W81" s="29" t="s">
        <v>8</v>
      </c>
      <c r="X81" s="29" t="s">
        <v>8</v>
      </c>
      <c r="Y81" s="29" t="s">
        <v>8</v>
      </c>
      <c r="Z81" s="29">
        <v>0</v>
      </c>
      <c r="AA81" s="29" t="s">
        <v>8</v>
      </c>
      <c r="AB81" s="29" t="s">
        <v>8</v>
      </c>
      <c r="AC81" s="29" t="s">
        <v>8</v>
      </c>
      <c r="AD81" s="29" t="s">
        <v>8</v>
      </c>
      <c r="AE81" s="29">
        <v>1</v>
      </c>
      <c r="AF81" s="29">
        <v>1</v>
      </c>
      <c r="AG81" s="29" t="s">
        <v>8</v>
      </c>
      <c r="AH81" s="29">
        <v>1</v>
      </c>
      <c r="AI81" s="29" t="s">
        <v>8</v>
      </c>
      <c r="AJ81" s="29">
        <v>0</v>
      </c>
      <c r="AK81" s="29" t="s">
        <v>8</v>
      </c>
      <c r="AL81" s="29" t="s">
        <v>8</v>
      </c>
      <c r="AM81" s="29" t="s">
        <v>8</v>
      </c>
      <c r="AN81" s="29" t="s">
        <v>8</v>
      </c>
      <c r="AO81" s="29">
        <v>0</v>
      </c>
      <c r="AP81" s="29" t="s">
        <v>8</v>
      </c>
      <c r="AQ81" s="29">
        <v>1</v>
      </c>
      <c r="AR81" s="29">
        <v>2</v>
      </c>
      <c r="AS81" s="29" t="s">
        <v>8</v>
      </c>
      <c r="AT81" s="29">
        <v>2</v>
      </c>
      <c r="AU81" s="29" t="s">
        <v>8</v>
      </c>
      <c r="AV81" s="29">
        <v>1</v>
      </c>
      <c r="AW81" s="29">
        <v>2</v>
      </c>
      <c r="AX81" s="29" t="s">
        <v>8</v>
      </c>
      <c r="AY81" s="29">
        <v>2</v>
      </c>
      <c r="AZ81" s="29" t="s">
        <v>8</v>
      </c>
      <c r="BA81" s="29">
        <v>1</v>
      </c>
      <c r="BB81" s="29" t="s">
        <v>8</v>
      </c>
      <c r="BC81" s="29">
        <v>1</v>
      </c>
      <c r="BD81" s="29">
        <v>3</v>
      </c>
      <c r="BE81" s="29" t="s">
        <v>8</v>
      </c>
      <c r="BF81" s="29">
        <v>3</v>
      </c>
      <c r="BG81" s="29" t="s">
        <v>8</v>
      </c>
      <c r="BH81" s="29">
        <v>1</v>
      </c>
      <c r="BI81" s="29">
        <v>1</v>
      </c>
      <c r="BJ81" s="29" t="s">
        <v>8</v>
      </c>
      <c r="BK81" s="29">
        <v>1</v>
      </c>
      <c r="BL81" s="29" t="s">
        <v>8</v>
      </c>
      <c r="BM81" s="29">
        <v>0</v>
      </c>
      <c r="BN81" s="29" t="s">
        <v>8</v>
      </c>
      <c r="BO81" s="29" t="s">
        <v>8</v>
      </c>
      <c r="BP81" s="29" t="s">
        <v>8</v>
      </c>
      <c r="BQ81" s="29" t="s">
        <v>8</v>
      </c>
      <c r="BR81" s="29" t="s">
        <v>8</v>
      </c>
      <c r="BS81" s="29" t="s">
        <v>8</v>
      </c>
      <c r="BT81" s="29" t="s">
        <v>8</v>
      </c>
      <c r="BU81" s="29" t="s">
        <v>8</v>
      </c>
      <c r="BV81" s="29" t="b">
        <v>0</v>
      </c>
      <c r="BW81" s="29" t="b">
        <v>0</v>
      </c>
      <c r="BX81" s="29" t="b">
        <v>0</v>
      </c>
      <c r="BY81" s="29" t="b">
        <v>0</v>
      </c>
      <c r="BZ81" s="29" t="b">
        <v>0</v>
      </c>
      <c r="CA81" s="29" t="b">
        <v>0</v>
      </c>
      <c r="CB81" s="29" t="b">
        <v>0</v>
      </c>
      <c r="CC81" s="29" t="b">
        <v>0</v>
      </c>
      <c r="CD81" s="29" t="b">
        <v>0</v>
      </c>
      <c r="CE81" s="29" t="b">
        <v>0</v>
      </c>
      <c r="CF81" s="29" t="b">
        <v>0</v>
      </c>
      <c r="CG81" s="29" t="b">
        <v>0</v>
      </c>
      <c r="CH81" s="29" t="b">
        <v>0</v>
      </c>
      <c r="CI81" s="29" t="b">
        <v>0</v>
      </c>
      <c r="CJ81" s="29" t="b">
        <v>0</v>
      </c>
      <c r="CK81" s="29" t="b">
        <v>0</v>
      </c>
      <c r="CL81" s="29" t="b">
        <v>0</v>
      </c>
      <c r="CM81" s="29" t="b">
        <v>0</v>
      </c>
      <c r="CN81" s="29" t="b">
        <v>0</v>
      </c>
      <c r="CO81" s="29" t="b">
        <v>0</v>
      </c>
      <c r="CP81" s="29" t="b">
        <v>0</v>
      </c>
      <c r="CQ81" s="29" t="b">
        <v>0</v>
      </c>
      <c r="CR81" s="29" t="b">
        <v>0</v>
      </c>
      <c r="CS81" s="29" t="b">
        <v>0</v>
      </c>
      <c r="CT81" s="29" t="b">
        <v>0</v>
      </c>
      <c r="CU81" s="29" t="b">
        <v>0</v>
      </c>
      <c r="CV81" s="29" t="b">
        <v>0</v>
      </c>
      <c r="CW81" s="29" t="b">
        <v>0</v>
      </c>
      <c r="CX81" s="29" t="b">
        <v>0</v>
      </c>
      <c r="CY81" s="29" t="b">
        <v>0</v>
      </c>
      <c r="CZ81" s="29" t="b">
        <v>0</v>
      </c>
      <c r="DA81" s="29" t="b">
        <v>0</v>
      </c>
      <c r="DB81" s="29" t="b">
        <v>0</v>
      </c>
      <c r="DC81" s="29" t="b">
        <v>0</v>
      </c>
      <c r="DD81" s="29" t="b">
        <v>0</v>
      </c>
      <c r="DE81" s="29" t="b">
        <v>0</v>
      </c>
      <c r="DF81" s="29" t="b">
        <v>0</v>
      </c>
      <c r="DG81" s="29" t="b">
        <v>0</v>
      </c>
      <c r="DH81" s="29" t="b">
        <v>0</v>
      </c>
      <c r="DI81" s="29" t="b">
        <v>0</v>
      </c>
      <c r="DJ81" s="29" t="b">
        <v>0</v>
      </c>
      <c r="DK81" s="29" t="b">
        <v>0</v>
      </c>
      <c r="DL81" s="29" t="b">
        <v>0</v>
      </c>
      <c r="DM81" s="29" t="b">
        <v>0</v>
      </c>
      <c r="DN81" s="29" t="b">
        <v>1</v>
      </c>
      <c r="DO81" s="29" t="b">
        <v>0</v>
      </c>
      <c r="DP81" s="29" t="b">
        <v>0</v>
      </c>
      <c r="DQ81" s="29" t="b">
        <v>0</v>
      </c>
      <c r="DR81" s="29" t="b">
        <v>0</v>
      </c>
      <c r="DS81" s="29" t="b">
        <v>0</v>
      </c>
      <c r="DT81" s="29" t="b">
        <v>0</v>
      </c>
      <c r="DU81" s="29" t="b">
        <v>0</v>
      </c>
      <c r="DV81" s="29" t="s">
        <v>14322</v>
      </c>
      <c r="DW81" s="29" t="s">
        <v>14323</v>
      </c>
      <c r="DX81" s="29" t="s">
        <v>14324</v>
      </c>
    </row>
    <row r="82" spans="1:128" s="29" customFormat="1" x14ac:dyDescent="0.25">
      <c r="A82" s="29">
        <v>359925061326661</v>
      </c>
      <c r="B82" s="29">
        <v>323</v>
      </c>
      <c r="C82" s="29" t="s">
        <v>14325</v>
      </c>
      <c r="D82" s="29" t="s">
        <v>8</v>
      </c>
      <c r="E82" s="29" t="s">
        <v>8</v>
      </c>
      <c r="F82" s="29" t="s">
        <v>8</v>
      </c>
      <c r="G82" s="29" t="s">
        <v>8</v>
      </c>
      <c r="H82" s="29" t="s">
        <v>8</v>
      </c>
      <c r="I82" s="29">
        <v>99</v>
      </c>
      <c r="J82" s="29">
        <v>1</v>
      </c>
      <c r="K82" s="29">
        <v>1</v>
      </c>
      <c r="L82" s="29">
        <v>1</v>
      </c>
      <c r="M82" s="29">
        <v>2</v>
      </c>
      <c r="N82" s="29">
        <v>4</v>
      </c>
      <c r="O82" s="29">
        <v>1</v>
      </c>
      <c r="P82" s="29">
        <v>0</v>
      </c>
      <c r="Q82" s="29" t="s">
        <v>8</v>
      </c>
      <c r="R82" s="29" t="s">
        <v>8</v>
      </c>
      <c r="S82" s="29" t="s">
        <v>8</v>
      </c>
      <c r="T82" s="29" t="s">
        <v>8</v>
      </c>
      <c r="U82" s="29">
        <v>0</v>
      </c>
      <c r="V82" s="29" t="s">
        <v>8</v>
      </c>
      <c r="W82" s="29" t="s">
        <v>8</v>
      </c>
      <c r="X82" s="29" t="s">
        <v>8</v>
      </c>
      <c r="Y82" s="29" t="s">
        <v>8</v>
      </c>
      <c r="Z82" s="29">
        <v>0</v>
      </c>
      <c r="AA82" s="29" t="s">
        <v>8</v>
      </c>
      <c r="AB82" s="29" t="s">
        <v>8</v>
      </c>
      <c r="AC82" s="29" t="s">
        <v>8</v>
      </c>
      <c r="AD82" s="29" t="s">
        <v>8</v>
      </c>
      <c r="AE82" s="29">
        <v>1</v>
      </c>
      <c r="AF82" s="29">
        <v>1</v>
      </c>
      <c r="AG82" s="29" t="s">
        <v>8</v>
      </c>
      <c r="AH82" s="29">
        <v>1</v>
      </c>
      <c r="AI82" s="29" t="s">
        <v>8</v>
      </c>
      <c r="AJ82" s="29">
        <v>0</v>
      </c>
      <c r="AK82" s="29" t="s">
        <v>8</v>
      </c>
      <c r="AL82" s="29" t="s">
        <v>8</v>
      </c>
      <c r="AM82" s="29" t="s">
        <v>8</v>
      </c>
      <c r="AN82" s="29" t="s">
        <v>8</v>
      </c>
      <c r="AO82" s="29">
        <v>0</v>
      </c>
      <c r="AP82" s="29" t="s">
        <v>8</v>
      </c>
      <c r="AQ82" s="29">
        <v>1</v>
      </c>
      <c r="AR82" s="29">
        <v>2</v>
      </c>
      <c r="AS82" s="29" t="s">
        <v>8</v>
      </c>
      <c r="AT82" s="29">
        <v>1</v>
      </c>
      <c r="AU82" s="29" t="s">
        <v>8</v>
      </c>
      <c r="AV82" s="29">
        <v>1</v>
      </c>
      <c r="AW82" s="29">
        <v>1</v>
      </c>
      <c r="AX82" s="29" t="s">
        <v>8</v>
      </c>
      <c r="AY82" s="29">
        <v>1</v>
      </c>
      <c r="AZ82" s="29" t="s">
        <v>8</v>
      </c>
      <c r="BA82" s="29">
        <v>1</v>
      </c>
      <c r="BB82" s="29" t="s">
        <v>8</v>
      </c>
      <c r="BC82" s="29">
        <v>1</v>
      </c>
      <c r="BD82" s="29">
        <v>4</v>
      </c>
      <c r="BE82" s="29" t="s">
        <v>8</v>
      </c>
      <c r="BF82" s="29">
        <v>3</v>
      </c>
      <c r="BG82" s="29" t="s">
        <v>8</v>
      </c>
      <c r="BH82" s="29">
        <v>1</v>
      </c>
      <c r="BI82" s="29">
        <v>1</v>
      </c>
      <c r="BJ82" s="29" t="s">
        <v>8</v>
      </c>
      <c r="BK82" s="29">
        <v>1</v>
      </c>
      <c r="BL82" s="29" t="s">
        <v>8</v>
      </c>
      <c r="BM82" s="29">
        <v>0</v>
      </c>
      <c r="BN82" s="29" t="s">
        <v>8</v>
      </c>
      <c r="BO82" s="29" t="s">
        <v>8</v>
      </c>
      <c r="BP82" s="29" t="s">
        <v>8</v>
      </c>
      <c r="BQ82" s="29" t="s">
        <v>8</v>
      </c>
      <c r="BR82" s="29" t="s">
        <v>8</v>
      </c>
      <c r="BS82" s="29" t="s">
        <v>8</v>
      </c>
      <c r="BT82" s="29" t="s">
        <v>8</v>
      </c>
      <c r="BU82" s="29" t="s">
        <v>8</v>
      </c>
      <c r="BV82" s="29" t="b">
        <v>0</v>
      </c>
      <c r="BW82" s="29" t="b">
        <v>0</v>
      </c>
      <c r="BX82" s="29" t="b">
        <v>0</v>
      </c>
      <c r="BY82" s="29" t="b">
        <v>0</v>
      </c>
      <c r="BZ82" s="29" t="b">
        <v>0</v>
      </c>
      <c r="CA82" s="29" t="b">
        <v>0</v>
      </c>
      <c r="CB82" s="29" t="b">
        <v>0</v>
      </c>
      <c r="CC82" s="29" t="b">
        <v>0</v>
      </c>
      <c r="CD82" s="29" t="b">
        <v>0</v>
      </c>
      <c r="CE82" s="29" t="b">
        <v>0</v>
      </c>
      <c r="CF82" s="29" t="b">
        <v>0</v>
      </c>
      <c r="CG82" s="29" t="b">
        <v>0</v>
      </c>
      <c r="CH82" s="29" t="b">
        <v>0</v>
      </c>
      <c r="CI82" s="29" t="b">
        <v>0</v>
      </c>
      <c r="CJ82" s="29" t="b">
        <v>0</v>
      </c>
      <c r="CK82" s="29" t="b">
        <v>0</v>
      </c>
      <c r="CL82" s="29" t="b">
        <v>0</v>
      </c>
      <c r="CM82" s="29" t="b">
        <v>0</v>
      </c>
      <c r="CN82" s="29" t="b">
        <v>0</v>
      </c>
      <c r="CO82" s="29" t="b">
        <v>0</v>
      </c>
      <c r="CP82" s="29" t="b">
        <v>0</v>
      </c>
      <c r="CQ82" s="29" t="b">
        <v>0</v>
      </c>
      <c r="CR82" s="29" t="b">
        <v>0</v>
      </c>
      <c r="CS82" s="29" t="b">
        <v>0</v>
      </c>
      <c r="CT82" s="29" t="b">
        <v>0</v>
      </c>
      <c r="CU82" s="29" t="b">
        <v>0</v>
      </c>
      <c r="CV82" s="29" t="b">
        <v>0</v>
      </c>
      <c r="CW82" s="29" t="b">
        <v>0</v>
      </c>
      <c r="CX82" s="29" t="b">
        <v>0</v>
      </c>
      <c r="CY82" s="29" t="b">
        <v>0</v>
      </c>
      <c r="CZ82" s="29" t="b">
        <v>0</v>
      </c>
      <c r="DA82" s="29" t="b">
        <v>0</v>
      </c>
      <c r="DB82" s="29" t="b">
        <v>0</v>
      </c>
      <c r="DC82" s="29" t="b">
        <v>0</v>
      </c>
      <c r="DD82" s="29" t="b">
        <v>0</v>
      </c>
      <c r="DE82" s="29" t="b">
        <v>0</v>
      </c>
      <c r="DF82" s="29" t="b">
        <v>0</v>
      </c>
      <c r="DG82" s="29" t="b">
        <v>0</v>
      </c>
      <c r="DH82" s="29" t="b">
        <v>0</v>
      </c>
      <c r="DI82" s="29" t="b">
        <v>0</v>
      </c>
      <c r="DJ82" s="29" t="b">
        <v>0</v>
      </c>
      <c r="DK82" s="29" t="b">
        <v>0</v>
      </c>
      <c r="DL82" s="29" t="b">
        <v>0</v>
      </c>
      <c r="DM82" s="29" t="b">
        <v>0</v>
      </c>
      <c r="DN82" s="29" t="b">
        <v>1</v>
      </c>
      <c r="DO82" s="29" t="b">
        <v>0</v>
      </c>
      <c r="DP82" s="29" t="b">
        <v>0</v>
      </c>
      <c r="DQ82" s="29" t="b">
        <v>0</v>
      </c>
      <c r="DR82" s="29" t="b">
        <v>0</v>
      </c>
      <c r="DS82" s="29" t="b">
        <v>0</v>
      </c>
      <c r="DT82" s="29" t="b">
        <v>0</v>
      </c>
      <c r="DU82" s="29" t="b">
        <v>0</v>
      </c>
      <c r="DV82" s="29" t="s">
        <v>14326</v>
      </c>
      <c r="DW82" s="29" t="s">
        <v>14327</v>
      </c>
      <c r="DX82" s="29" t="s">
        <v>14328</v>
      </c>
    </row>
    <row r="83" spans="1:128" s="29" customFormat="1" x14ac:dyDescent="0.25">
      <c r="A83" s="29">
        <v>359925061326661</v>
      </c>
      <c r="B83" s="29">
        <v>324</v>
      </c>
      <c r="C83" s="29" t="s">
        <v>14329</v>
      </c>
      <c r="D83" s="29" t="s">
        <v>8</v>
      </c>
      <c r="E83" s="29" t="s">
        <v>8</v>
      </c>
      <c r="F83" s="29" t="s">
        <v>8</v>
      </c>
      <c r="G83" s="29" t="s">
        <v>8</v>
      </c>
      <c r="H83" s="29" t="s">
        <v>8</v>
      </c>
      <c r="I83" s="29">
        <v>99</v>
      </c>
      <c r="J83" s="29">
        <v>1</v>
      </c>
      <c r="K83" s="29">
        <v>1</v>
      </c>
      <c r="L83" s="29">
        <v>1</v>
      </c>
      <c r="M83" s="29">
        <v>2</v>
      </c>
      <c r="N83" s="29">
        <v>4</v>
      </c>
      <c r="O83" s="29">
        <v>1</v>
      </c>
      <c r="P83" s="29">
        <v>0</v>
      </c>
      <c r="Q83" s="29" t="s">
        <v>8</v>
      </c>
      <c r="R83" s="29" t="s">
        <v>8</v>
      </c>
      <c r="S83" s="29" t="s">
        <v>8</v>
      </c>
      <c r="T83" s="29" t="s">
        <v>8</v>
      </c>
      <c r="U83" s="29">
        <v>0</v>
      </c>
      <c r="V83" s="29" t="s">
        <v>8</v>
      </c>
      <c r="W83" s="29" t="s">
        <v>8</v>
      </c>
      <c r="X83" s="29" t="s">
        <v>8</v>
      </c>
      <c r="Y83" s="29" t="s">
        <v>8</v>
      </c>
      <c r="Z83" s="29">
        <v>0</v>
      </c>
      <c r="AA83" s="29" t="s">
        <v>8</v>
      </c>
      <c r="AB83" s="29" t="s">
        <v>8</v>
      </c>
      <c r="AC83" s="29" t="s">
        <v>8</v>
      </c>
      <c r="AD83" s="29" t="s">
        <v>8</v>
      </c>
      <c r="AE83" s="29">
        <v>1</v>
      </c>
      <c r="AF83" s="29">
        <v>1</v>
      </c>
      <c r="AG83" s="29" t="s">
        <v>8</v>
      </c>
      <c r="AH83" s="29">
        <v>1</v>
      </c>
      <c r="AI83" s="29" t="s">
        <v>8</v>
      </c>
      <c r="AJ83" s="29">
        <v>0</v>
      </c>
      <c r="AK83" s="29" t="s">
        <v>8</v>
      </c>
      <c r="AL83" s="29" t="s">
        <v>8</v>
      </c>
      <c r="AM83" s="29" t="s">
        <v>8</v>
      </c>
      <c r="AN83" s="29" t="s">
        <v>8</v>
      </c>
      <c r="AO83" s="29">
        <v>0</v>
      </c>
      <c r="AP83" s="29" t="s">
        <v>8</v>
      </c>
      <c r="AQ83" s="29">
        <v>1</v>
      </c>
      <c r="AR83" s="29">
        <v>1</v>
      </c>
      <c r="AS83" s="29" t="s">
        <v>8</v>
      </c>
      <c r="AT83" s="29">
        <v>2</v>
      </c>
      <c r="AU83" s="29" t="s">
        <v>8</v>
      </c>
      <c r="AV83" s="29">
        <v>1</v>
      </c>
      <c r="AW83" s="29">
        <v>1</v>
      </c>
      <c r="AX83" s="29" t="s">
        <v>8</v>
      </c>
      <c r="AY83" s="29">
        <v>1</v>
      </c>
      <c r="AZ83" s="29" t="s">
        <v>8</v>
      </c>
      <c r="BA83" s="29">
        <v>1</v>
      </c>
      <c r="BB83" s="29" t="s">
        <v>8</v>
      </c>
      <c r="BC83" s="29">
        <v>1</v>
      </c>
      <c r="BD83" s="29">
        <v>3</v>
      </c>
      <c r="BE83" s="29" t="s">
        <v>8</v>
      </c>
      <c r="BF83" s="29">
        <v>3</v>
      </c>
      <c r="BG83" s="29" t="s">
        <v>8</v>
      </c>
      <c r="BH83" s="29">
        <v>1</v>
      </c>
      <c r="BI83" s="29">
        <v>2</v>
      </c>
      <c r="BJ83" s="29" t="s">
        <v>8</v>
      </c>
      <c r="BK83" s="29">
        <v>1</v>
      </c>
      <c r="BL83" s="29" t="s">
        <v>8</v>
      </c>
      <c r="BM83" s="29">
        <v>0</v>
      </c>
      <c r="BN83" s="29" t="s">
        <v>8</v>
      </c>
      <c r="BO83" s="29" t="s">
        <v>8</v>
      </c>
      <c r="BP83" s="29" t="s">
        <v>8</v>
      </c>
      <c r="BQ83" s="29" t="s">
        <v>8</v>
      </c>
      <c r="BR83" s="29" t="s">
        <v>8</v>
      </c>
      <c r="BS83" s="29" t="s">
        <v>8</v>
      </c>
      <c r="BT83" s="29" t="s">
        <v>8</v>
      </c>
      <c r="BU83" s="29" t="s">
        <v>14305</v>
      </c>
      <c r="BV83" s="29" t="b">
        <v>0</v>
      </c>
      <c r="BW83" s="29" t="b">
        <v>0</v>
      </c>
      <c r="BX83" s="29" t="b">
        <v>0</v>
      </c>
      <c r="BY83" s="29" t="b">
        <v>0</v>
      </c>
      <c r="BZ83" s="29" t="b">
        <v>0</v>
      </c>
      <c r="CA83" s="29" t="b">
        <v>0</v>
      </c>
      <c r="CB83" s="29" t="b">
        <v>0</v>
      </c>
      <c r="CC83" s="29" t="b">
        <v>0</v>
      </c>
      <c r="CD83" s="29" t="b">
        <v>0</v>
      </c>
      <c r="CE83" s="29" t="b">
        <v>0</v>
      </c>
      <c r="CF83" s="29" t="b">
        <v>0</v>
      </c>
      <c r="CG83" s="29" t="b">
        <v>0</v>
      </c>
      <c r="CH83" s="29" t="b">
        <v>0</v>
      </c>
      <c r="CI83" s="29" t="b">
        <v>0</v>
      </c>
      <c r="CJ83" s="29" t="b">
        <v>0</v>
      </c>
      <c r="CK83" s="29" t="b">
        <v>0</v>
      </c>
      <c r="CL83" s="29" t="b">
        <v>0</v>
      </c>
      <c r="CM83" s="29" t="b">
        <v>0</v>
      </c>
      <c r="CN83" s="29" t="b">
        <v>0</v>
      </c>
      <c r="CO83" s="29" t="b">
        <v>0</v>
      </c>
      <c r="CP83" s="29" t="b">
        <v>0</v>
      </c>
      <c r="CQ83" s="29" t="b">
        <v>0</v>
      </c>
      <c r="CR83" s="29" t="b">
        <v>0</v>
      </c>
      <c r="CS83" s="29" t="b">
        <v>0</v>
      </c>
      <c r="CT83" s="29" t="b">
        <v>0</v>
      </c>
      <c r="CU83" s="29" t="b">
        <v>0</v>
      </c>
      <c r="CV83" s="29" t="b">
        <v>0</v>
      </c>
      <c r="CW83" s="29" t="b">
        <v>0</v>
      </c>
      <c r="CX83" s="29" t="b">
        <v>0</v>
      </c>
      <c r="CY83" s="29" t="b">
        <v>0</v>
      </c>
      <c r="CZ83" s="29" t="b">
        <v>0</v>
      </c>
      <c r="DA83" s="29" t="b">
        <v>0</v>
      </c>
      <c r="DB83" s="29" t="b">
        <v>0</v>
      </c>
      <c r="DC83" s="29" t="b">
        <v>0</v>
      </c>
      <c r="DD83" s="29" t="b">
        <v>0</v>
      </c>
      <c r="DE83" s="29" t="b">
        <v>0</v>
      </c>
      <c r="DF83" s="29" t="b">
        <v>0</v>
      </c>
      <c r="DG83" s="29" t="b">
        <v>0</v>
      </c>
      <c r="DH83" s="29" t="b">
        <v>0</v>
      </c>
      <c r="DI83" s="29" t="b">
        <v>0</v>
      </c>
      <c r="DJ83" s="29" t="b">
        <v>0</v>
      </c>
      <c r="DK83" s="29" t="b">
        <v>0</v>
      </c>
      <c r="DL83" s="29" t="b">
        <v>0</v>
      </c>
      <c r="DM83" s="29" t="b">
        <v>0</v>
      </c>
      <c r="DN83" s="29" t="b">
        <v>1</v>
      </c>
      <c r="DO83" s="29" t="b">
        <v>0</v>
      </c>
      <c r="DP83" s="29" t="b">
        <v>0</v>
      </c>
      <c r="DQ83" s="29" t="b">
        <v>0</v>
      </c>
      <c r="DR83" s="29" t="b">
        <v>0</v>
      </c>
      <c r="DS83" s="29" t="b">
        <v>0</v>
      </c>
      <c r="DT83" s="29" t="b">
        <v>0</v>
      </c>
      <c r="DU83" s="29" t="b">
        <v>0</v>
      </c>
      <c r="DV83" s="29" t="s">
        <v>14330</v>
      </c>
      <c r="DW83" s="29" t="s">
        <v>14331</v>
      </c>
      <c r="DX83" s="29" t="s">
        <v>14332</v>
      </c>
    </row>
    <row r="84" spans="1:128" s="29" customFormat="1" x14ac:dyDescent="0.25">
      <c r="A84" s="29">
        <v>359925061326661</v>
      </c>
      <c r="B84" s="29">
        <v>326</v>
      </c>
      <c r="C84" s="29" t="s">
        <v>14333</v>
      </c>
      <c r="D84" s="29" t="s">
        <v>8</v>
      </c>
      <c r="E84" s="29" t="s">
        <v>8</v>
      </c>
      <c r="F84" s="29" t="s">
        <v>8</v>
      </c>
      <c r="G84" s="29" t="s">
        <v>8</v>
      </c>
      <c r="H84" s="29" t="s">
        <v>8</v>
      </c>
      <c r="I84" s="29">
        <v>99</v>
      </c>
      <c r="J84" s="29">
        <v>1</v>
      </c>
      <c r="K84" s="29">
        <v>1</v>
      </c>
      <c r="L84" s="29">
        <v>1</v>
      </c>
      <c r="M84" s="29">
        <v>2</v>
      </c>
      <c r="N84" s="29">
        <v>4</v>
      </c>
      <c r="O84" s="29">
        <v>1</v>
      </c>
      <c r="P84" s="29">
        <v>0</v>
      </c>
      <c r="Q84" s="29" t="s">
        <v>8</v>
      </c>
      <c r="R84" s="29" t="s">
        <v>8</v>
      </c>
      <c r="S84" s="29" t="s">
        <v>8</v>
      </c>
      <c r="T84" s="29" t="s">
        <v>8</v>
      </c>
      <c r="U84" s="29">
        <v>0</v>
      </c>
      <c r="V84" s="29" t="s">
        <v>8</v>
      </c>
      <c r="W84" s="29" t="s">
        <v>8</v>
      </c>
      <c r="X84" s="29" t="s">
        <v>8</v>
      </c>
      <c r="Y84" s="29" t="s">
        <v>8</v>
      </c>
      <c r="Z84" s="29">
        <v>0</v>
      </c>
      <c r="AA84" s="29" t="s">
        <v>8</v>
      </c>
      <c r="AB84" s="29" t="s">
        <v>8</v>
      </c>
      <c r="AC84" s="29" t="s">
        <v>8</v>
      </c>
      <c r="AD84" s="29" t="s">
        <v>8</v>
      </c>
      <c r="AE84" s="29">
        <v>1</v>
      </c>
      <c r="AF84" s="29">
        <v>1</v>
      </c>
      <c r="AG84" s="29" t="s">
        <v>8</v>
      </c>
      <c r="AH84" s="29">
        <v>1</v>
      </c>
      <c r="AI84" s="29" t="s">
        <v>8</v>
      </c>
      <c r="AJ84" s="29">
        <v>0</v>
      </c>
      <c r="AK84" s="29" t="s">
        <v>8</v>
      </c>
      <c r="AL84" s="29" t="s">
        <v>8</v>
      </c>
      <c r="AM84" s="29" t="s">
        <v>8</v>
      </c>
      <c r="AN84" s="29" t="s">
        <v>8</v>
      </c>
      <c r="AO84" s="29">
        <v>0</v>
      </c>
      <c r="AP84" s="29" t="s">
        <v>8</v>
      </c>
      <c r="AQ84" s="29">
        <v>1</v>
      </c>
      <c r="AR84" s="29">
        <v>1</v>
      </c>
      <c r="AS84" s="29" t="s">
        <v>8</v>
      </c>
      <c r="AT84" s="29">
        <v>2</v>
      </c>
      <c r="AU84" s="29" t="s">
        <v>8</v>
      </c>
      <c r="AV84" s="29">
        <v>1</v>
      </c>
      <c r="AW84" s="29">
        <v>2</v>
      </c>
      <c r="AX84" s="29" t="s">
        <v>8</v>
      </c>
      <c r="AY84" s="29">
        <v>2</v>
      </c>
      <c r="AZ84" s="29" t="s">
        <v>8</v>
      </c>
      <c r="BA84" s="29">
        <v>1</v>
      </c>
      <c r="BB84" s="29" t="s">
        <v>8</v>
      </c>
      <c r="BC84" s="29">
        <v>1</v>
      </c>
      <c r="BD84" s="29">
        <v>3</v>
      </c>
      <c r="BE84" s="29" t="s">
        <v>8</v>
      </c>
      <c r="BF84" s="29">
        <v>3</v>
      </c>
      <c r="BG84" s="29" t="s">
        <v>8</v>
      </c>
      <c r="BH84" s="29">
        <v>1</v>
      </c>
      <c r="BI84" s="29">
        <v>1</v>
      </c>
      <c r="BJ84" s="29" t="s">
        <v>8</v>
      </c>
      <c r="BK84" s="29">
        <v>1</v>
      </c>
      <c r="BL84" s="29" t="s">
        <v>8</v>
      </c>
      <c r="BM84" s="29">
        <v>0</v>
      </c>
      <c r="BN84" s="29" t="s">
        <v>8</v>
      </c>
      <c r="BO84" s="29" t="s">
        <v>8</v>
      </c>
      <c r="BP84" s="29" t="s">
        <v>8</v>
      </c>
      <c r="BQ84" s="29" t="s">
        <v>8</v>
      </c>
      <c r="BR84" s="29" t="s">
        <v>8</v>
      </c>
      <c r="BS84" s="29" t="s">
        <v>8</v>
      </c>
      <c r="BT84" s="29" t="s">
        <v>8</v>
      </c>
      <c r="BU84" s="29" t="s">
        <v>8</v>
      </c>
      <c r="BV84" s="29" t="b">
        <v>0</v>
      </c>
      <c r="BW84" s="29" t="b">
        <v>0</v>
      </c>
      <c r="BX84" s="29" t="b">
        <v>0</v>
      </c>
      <c r="BY84" s="29" t="b">
        <v>0</v>
      </c>
      <c r="BZ84" s="29" t="b">
        <v>0</v>
      </c>
      <c r="CA84" s="29" t="b">
        <v>0</v>
      </c>
      <c r="CB84" s="29" t="b">
        <v>0</v>
      </c>
      <c r="CC84" s="29" t="b">
        <v>0</v>
      </c>
      <c r="CD84" s="29" t="b">
        <v>0</v>
      </c>
      <c r="CE84" s="29" t="b">
        <v>0</v>
      </c>
      <c r="CF84" s="29" t="b">
        <v>0</v>
      </c>
      <c r="CG84" s="29" t="b">
        <v>0</v>
      </c>
      <c r="CH84" s="29" t="b">
        <v>0</v>
      </c>
      <c r="CI84" s="29" t="b">
        <v>0</v>
      </c>
      <c r="CJ84" s="29" t="b">
        <v>0</v>
      </c>
      <c r="CK84" s="29" t="b">
        <v>0</v>
      </c>
      <c r="CL84" s="29" t="b">
        <v>0</v>
      </c>
      <c r="CM84" s="29" t="b">
        <v>0</v>
      </c>
      <c r="CN84" s="29" t="b">
        <v>0</v>
      </c>
      <c r="CO84" s="29" t="b">
        <v>0</v>
      </c>
      <c r="CP84" s="29" t="b">
        <v>0</v>
      </c>
      <c r="CQ84" s="29" t="b">
        <v>0</v>
      </c>
      <c r="CR84" s="29" t="b">
        <v>0</v>
      </c>
      <c r="CS84" s="29" t="b">
        <v>0</v>
      </c>
      <c r="CT84" s="29" t="b">
        <v>0</v>
      </c>
      <c r="CU84" s="29" t="b">
        <v>0</v>
      </c>
      <c r="CV84" s="29" t="b">
        <v>0</v>
      </c>
      <c r="CW84" s="29" t="b">
        <v>0</v>
      </c>
      <c r="CX84" s="29" t="b">
        <v>0</v>
      </c>
      <c r="CY84" s="29" t="b">
        <v>0</v>
      </c>
      <c r="CZ84" s="29" t="b">
        <v>0</v>
      </c>
      <c r="DA84" s="29" t="b">
        <v>0</v>
      </c>
      <c r="DB84" s="29" t="b">
        <v>0</v>
      </c>
      <c r="DC84" s="29" t="b">
        <v>0</v>
      </c>
      <c r="DD84" s="29" t="b">
        <v>0</v>
      </c>
      <c r="DE84" s="29" t="b">
        <v>0</v>
      </c>
      <c r="DF84" s="29" t="b">
        <v>0</v>
      </c>
      <c r="DG84" s="29" t="b">
        <v>0</v>
      </c>
      <c r="DH84" s="29" t="b">
        <v>0</v>
      </c>
      <c r="DI84" s="29" t="b">
        <v>0</v>
      </c>
      <c r="DJ84" s="29" t="b">
        <v>0</v>
      </c>
      <c r="DK84" s="29" t="b">
        <v>0</v>
      </c>
      <c r="DL84" s="29" t="b">
        <v>0</v>
      </c>
      <c r="DM84" s="29" t="b">
        <v>0</v>
      </c>
      <c r="DN84" s="29" t="b">
        <v>1</v>
      </c>
      <c r="DO84" s="29" t="b">
        <v>0</v>
      </c>
      <c r="DP84" s="29" t="b">
        <v>0</v>
      </c>
      <c r="DQ84" s="29" t="b">
        <v>0</v>
      </c>
      <c r="DR84" s="29" t="b">
        <v>0</v>
      </c>
      <c r="DS84" s="29" t="b">
        <v>0</v>
      </c>
      <c r="DT84" s="29" t="b">
        <v>0</v>
      </c>
      <c r="DU84" s="29" t="b">
        <v>0</v>
      </c>
      <c r="DV84" s="29" t="s">
        <v>14334</v>
      </c>
      <c r="DW84" s="29" t="s">
        <v>14335</v>
      </c>
      <c r="DX84" s="29" t="s">
        <v>14336</v>
      </c>
    </row>
    <row r="85" spans="1:128" s="29" customFormat="1" x14ac:dyDescent="0.25">
      <c r="A85" s="29">
        <v>359925061326661</v>
      </c>
      <c r="B85" s="29">
        <v>324</v>
      </c>
      <c r="C85" s="29" t="s">
        <v>14337</v>
      </c>
      <c r="D85" s="29" t="s">
        <v>8</v>
      </c>
      <c r="E85" s="29" t="s">
        <v>8</v>
      </c>
      <c r="F85" s="29" t="s">
        <v>8</v>
      </c>
      <c r="G85" s="29" t="s">
        <v>8</v>
      </c>
      <c r="H85" s="29" t="s">
        <v>8</v>
      </c>
      <c r="I85" s="29">
        <v>99</v>
      </c>
      <c r="J85" s="29">
        <v>1</v>
      </c>
      <c r="K85" s="29">
        <v>1</v>
      </c>
      <c r="L85" s="29">
        <v>1</v>
      </c>
      <c r="M85" s="29">
        <v>2</v>
      </c>
      <c r="N85" s="29">
        <v>4</v>
      </c>
      <c r="O85" s="29">
        <v>1</v>
      </c>
      <c r="P85" s="29">
        <v>0</v>
      </c>
      <c r="Q85" s="29" t="s">
        <v>8</v>
      </c>
      <c r="R85" s="29" t="s">
        <v>8</v>
      </c>
      <c r="S85" s="29" t="s">
        <v>8</v>
      </c>
      <c r="T85" s="29" t="s">
        <v>8</v>
      </c>
      <c r="U85" s="29">
        <v>0</v>
      </c>
      <c r="V85" s="29" t="s">
        <v>8</v>
      </c>
      <c r="W85" s="29" t="s">
        <v>8</v>
      </c>
      <c r="X85" s="29" t="s">
        <v>8</v>
      </c>
      <c r="Y85" s="29" t="s">
        <v>8</v>
      </c>
      <c r="Z85" s="29">
        <v>0</v>
      </c>
      <c r="AA85" s="29" t="s">
        <v>8</v>
      </c>
      <c r="AB85" s="29" t="s">
        <v>8</v>
      </c>
      <c r="AC85" s="29" t="s">
        <v>8</v>
      </c>
      <c r="AD85" s="29" t="s">
        <v>8</v>
      </c>
      <c r="AE85" s="29">
        <v>1</v>
      </c>
      <c r="AF85" s="29">
        <v>1</v>
      </c>
      <c r="AG85" s="29" t="s">
        <v>8</v>
      </c>
      <c r="AH85" s="29">
        <v>1</v>
      </c>
      <c r="AI85" s="29" t="s">
        <v>8</v>
      </c>
      <c r="AJ85" s="29">
        <v>0</v>
      </c>
      <c r="AK85" s="29" t="s">
        <v>8</v>
      </c>
      <c r="AL85" s="29" t="s">
        <v>8</v>
      </c>
      <c r="AM85" s="29" t="s">
        <v>8</v>
      </c>
      <c r="AN85" s="29" t="s">
        <v>8</v>
      </c>
      <c r="AO85" s="29">
        <v>0</v>
      </c>
      <c r="AP85" s="29" t="s">
        <v>8</v>
      </c>
      <c r="AQ85" s="29">
        <v>1</v>
      </c>
      <c r="AR85" s="29">
        <v>2</v>
      </c>
      <c r="AS85" s="29" t="s">
        <v>8</v>
      </c>
      <c r="AT85" s="29">
        <v>2</v>
      </c>
      <c r="AU85" s="29" t="s">
        <v>8</v>
      </c>
      <c r="AV85" s="29">
        <v>1</v>
      </c>
      <c r="AW85" s="29">
        <v>2</v>
      </c>
      <c r="AX85" s="29" t="s">
        <v>8</v>
      </c>
      <c r="AY85" s="29">
        <v>3</v>
      </c>
      <c r="AZ85" s="29" t="s">
        <v>8</v>
      </c>
      <c r="BA85" s="29">
        <v>1</v>
      </c>
      <c r="BB85" s="29" t="s">
        <v>8</v>
      </c>
      <c r="BC85" s="29">
        <v>1</v>
      </c>
      <c r="BD85" s="29">
        <v>4</v>
      </c>
      <c r="BE85" s="29" t="s">
        <v>8</v>
      </c>
      <c r="BF85" s="29">
        <v>3</v>
      </c>
      <c r="BG85" s="29" t="s">
        <v>8</v>
      </c>
      <c r="BH85" s="29">
        <v>1</v>
      </c>
      <c r="BI85" s="29">
        <v>1</v>
      </c>
      <c r="BJ85" s="29" t="s">
        <v>8</v>
      </c>
      <c r="BK85" s="29">
        <v>2</v>
      </c>
      <c r="BL85" s="29" t="s">
        <v>8</v>
      </c>
      <c r="BM85" s="29">
        <v>0</v>
      </c>
      <c r="BN85" s="29" t="s">
        <v>8</v>
      </c>
      <c r="BO85" s="29" t="s">
        <v>8</v>
      </c>
      <c r="BP85" s="29" t="s">
        <v>8</v>
      </c>
      <c r="BQ85" s="29" t="s">
        <v>8</v>
      </c>
      <c r="BR85" s="29" t="s">
        <v>8</v>
      </c>
      <c r="BS85" s="29" t="s">
        <v>8</v>
      </c>
      <c r="BT85" s="29" t="s">
        <v>8</v>
      </c>
      <c r="BU85" s="29" t="s">
        <v>8</v>
      </c>
      <c r="BV85" s="29" t="b">
        <v>0</v>
      </c>
      <c r="BW85" s="29" t="b">
        <v>0</v>
      </c>
      <c r="BX85" s="29" t="b">
        <v>0</v>
      </c>
      <c r="BY85" s="29" t="b">
        <v>0</v>
      </c>
      <c r="BZ85" s="29" t="b">
        <v>0</v>
      </c>
      <c r="CA85" s="29" t="b">
        <v>0</v>
      </c>
      <c r="CB85" s="29" t="b">
        <v>0</v>
      </c>
      <c r="CC85" s="29" t="b">
        <v>0</v>
      </c>
      <c r="CD85" s="29" t="b">
        <v>0</v>
      </c>
      <c r="CE85" s="29" t="b">
        <v>0</v>
      </c>
      <c r="CF85" s="29" t="b">
        <v>0</v>
      </c>
      <c r="CG85" s="29" t="b">
        <v>0</v>
      </c>
      <c r="CH85" s="29" t="b">
        <v>0</v>
      </c>
      <c r="CI85" s="29" t="b">
        <v>0</v>
      </c>
      <c r="CJ85" s="29" t="b">
        <v>0</v>
      </c>
      <c r="CK85" s="29" t="b">
        <v>0</v>
      </c>
      <c r="CL85" s="29" t="b">
        <v>0</v>
      </c>
      <c r="CM85" s="29" t="b">
        <v>0</v>
      </c>
      <c r="CN85" s="29" t="b">
        <v>0</v>
      </c>
      <c r="CO85" s="29" t="b">
        <v>0</v>
      </c>
      <c r="CP85" s="29" t="b">
        <v>0</v>
      </c>
      <c r="CQ85" s="29" t="b">
        <v>0</v>
      </c>
      <c r="CR85" s="29" t="b">
        <v>0</v>
      </c>
      <c r="CS85" s="29" t="b">
        <v>0</v>
      </c>
      <c r="CT85" s="29" t="b">
        <v>0</v>
      </c>
      <c r="CU85" s="29" t="b">
        <v>0</v>
      </c>
      <c r="CV85" s="29" t="b">
        <v>0</v>
      </c>
      <c r="CW85" s="29" t="b">
        <v>0</v>
      </c>
      <c r="CX85" s="29" t="b">
        <v>0</v>
      </c>
      <c r="CY85" s="29" t="b">
        <v>0</v>
      </c>
      <c r="CZ85" s="29" t="b">
        <v>0</v>
      </c>
      <c r="DA85" s="29" t="b">
        <v>0</v>
      </c>
      <c r="DB85" s="29" t="b">
        <v>0</v>
      </c>
      <c r="DC85" s="29" t="b">
        <v>0</v>
      </c>
      <c r="DD85" s="29" t="b">
        <v>0</v>
      </c>
      <c r="DE85" s="29" t="b">
        <v>0</v>
      </c>
      <c r="DF85" s="29" t="b">
        <v>0</v>
      </c>
      <c r="DG85" s="29" t="b">
        <v>0</v>
      </c>
      <c r="DH85" s="29" t="b">
        <v>0</v>
      </c>
      <c r="DI85" s="29" t="b">
        <v>0</v>
      </c>
      <c r="DJ85" s="29" t="b">
        <v>0</v>
      </c>
      <c r="DK85" s="29" t="b">
        <v>0</v>
      </c>
      <c r="DL85" s="29" t="b">
        <v>0</v>
      </c>
      <c r="DM85" s="29" t="b">
        <v>0</v>
      </c>
      <c r="DN85" s="29" t="b">
        <v>1</v>
      </c>
      <c r="DO85" s="29" t="b">
        <v>0</v>
      </c>
      <c r="DP85" s="29" t="b">
        <v>0</v>
      </c>
      <c r="DQ85" s="29" t="b">
        <v>0</v>
      </c>
      <c r="DR85" s="29" t="b">
        <v>0</v>
      </c>
      <c r="DS85" s="29" t="b">
        <v>0</v>
      </c>
      <c r="DT85" s="29" t="b">
        <v>0</v>
      </c>
      <c r="DU85" s="29" t="b">
        <v>0</v>
      </c>
      <c r="DV85" s="29" t="s">
        <v>14338</v>
      </c>
      <c r="DW85" s="29" t="s">
        <v>14339</v>
      </c>
      <c r="DX85" s="29" t="s">
        <v>14340</v>
      </c>
    </row>
    <row r="86" spans="1:128" s="29" customFormat="1" x14ac:dyDescent="0.25">
      <c r="A86" s="29">
        <v>359925061326661</v>
      </c>
      <c r="B86" s="29">
        <v>322</v>
      </c>
      <c r="C86" s="29" t="s">
        <v>14341</v>
      </c>
      <c r="D86" s="29" t="s">
        <v>8</v>
      </c>
      <c r="E86" s="29" t="s">
        <v>8</v>
      </c>
      <c r="F86" s="29" t="s">
        <v>8</v>
      </c>
      <c r="G86" s="29" t="s">
        <v>8</v>
      </c>
      <c r="H86" s="29" t="s">
        <v>8</v>
      </c>
      <c r="I86" s="29">
        <v>99</v>
      </c>
      <c r="J86" s="29">
        <v>1</v>
      </c>
      <c r="K86" s="29">
        <v>1</v>
      </c>
      <c r="L86" s="29">
        <v>1</v>
      </c>
      <c r="M86" s="29">
        <v>2</v>
      </c>
      <c r="N86" s="29">
        <v>5</v>
      </c>
      <c r="O86" s="29">
        <v>1</v>
      </c>
      <c r="P86" s="29">
        <v>0</v>
      </c>
      <c r="Q86" s="29" t="s">
        <v>8</v>
      </c>
      <c r="R86" s="29" t="s">
        <v>8</v>
      </c>
      <c r="S86" s="29" t="s">
        <v>8</v>
      </c>
      <c r="T86" s="29" t="s">
        <v>8</v>
      </c>
      <c r="U86" s="29">
        <v>0</v>
      </c>
      <c r="V86" s="29" t="s">
        <v>8</v>
      </c>
      <c r="W86" s="29" t="s">
        <v>8</v>
      </c>
      <c r="X86" s="29" t="s">
        <v>8</v>
      </c>
      <c r="Y86" s="29" t="s">
        <v>8</v>
      </c>
      <c r="Z86" s="29">
        <v>0</v>
      </c>
      <c r="AA86" s="29" t="s">
        <v>8</v>
      </c>
      <c r="AB86" s="29" t="s">
        <v>8</v>
      </c>
      <c r="AC86" s="29" t="s">
        <v>8</v>
      </c>
      <c r="AD86" s="29" t="s">
        <v>8</v>
      </c>
      <c r="AE86" s="29">
        <v>1</v>
      </c>
      <c r="AF86" s="29">
        <v>1</v>
      </c>
      <c r="AG86" s="29" t="s">
        <v>8</v>
      </c>
      <c r="AH86" s="29">
        <v>1</v>
      </c>
      <c r="AI86" s="29" t="s">
        <v>8</v>
      </c>
      <c r="AJ86" s="29">
        <v>0</v>
      </c>
      <c r="AK86" s="29" t="s">
        <v>8</v>
      </c>
      <c r="AL86" s="29" t="s">
        <v>8</v>
      </c>
      <c r="AM86" s="29" t="s">
        <v>8</v>
      </c>
      <c r="AN86" s="29" t="s">
        <v>8</v>
      </c>
      <c r="AO86" s="29">
        <v>0</v>
      </c>
      <c r="AP86" s="29" t="s">
        <v>8</v>
      </c>
      <c r="AQ86" s="29">
        <v>1</v>
      </c>
      <c r="AR86" s="29">
        <v>2</v>
      </c>
      <c r="AS86" s="29" t="s">
        <v>8</v>
      </c>
      <c r="AT86" s="29">
        <v>2</v>
      </c>
      <c r="AU86" s="29" t="s">
        <v>8</v>
      </c>
      <c r="AV86" s="29">
        <v>1</v>
      </c>
      <c r="AW86" s="29">
        <v>3</v>
      </c>
      <c r="AX86" s="29" t="s">
        <v>8</v>
      </c>
      <c r="AY86" s="29">
        <v>3</v>
      </c>
      <c r="AZ86" s="29" t="s">
        <v>8</v>
      </c>
      <c r="BA86" s="29">
        <v>1</v>
      </c>
      <c r="BB86" s="29" t="s">
        <v>8</v>
      </c>
      <c r="BC86" s="29">
        <v>1</v>
      </c>
      <c r="BD86" s="29">
        <v>3</v>
      </c>
      <c r="BE86" s="29" t="s">
        <v>8</v>
      </c>
      <c r="BF86" s="29">
        <v>3</v>
      </c>
      <c r="BG86" s="29" t="s">
        <v>8</v>
      </c>
      <c r="BH86" s="29">
        <v>1</v>
      </c>
      <c r="BI86" s="29">
        <v>2</v>
      </c>
      <c r="BJ86" s="29" t="s">
        <v>8</v>
      </c>
      <c r="BK86" s="29">
        <v>2</v>
      </c>
      <c r="BL86" s="29" t="s">
        <v>8</v>
      </c>
      <c r="BM86" s="29">
        <v>0</v>
      </c>
      <c r="BN86" s="29" t="s">
        <v>8</v>
      </c>
      <c r="BO86" s="29" t="s">
        <v>8</v>
      </c>
      <c r="BP86" s="29" t="s">
        <v>8</v>
      </c>
      <c r="BQ86" s="29" t="s">
        <v>8</v>
      </c>
      <c r="BR86" s="29" t="s">
        <v>8</v>
      </c>
      <c r="BS86" s="29" t="s">
        <v>8</v>
      </c>
      <c r="BT86" s="29" t="s">
        <v>8</v>
      </c>
      <c r="BU86" s="29" t="s">
        <v>8</v>
      </c>
      <c r="BV86" s="29" t="b">
        <v>0</v>
      </c>
      <c r="BW86" s="29" t="b">
        <v>0</v>
      </c>
      <c r="BX86" s="29" t="b">
        <v>0</v>
      </c>
      <c r="BY86" s="29" t="b">
        <v>0</v>
      </c>
      <c r="BZ86" s="29" t="b">
        <v>0</v>
      </c>
      <c r="CA86" s="29" t="b">
        <v>0</v>
      </c>
      <c r="CB86" s="29" t="b">
        <v>0</v>
      </c>
      <c r="CC86" s="29" t="b">
        <v>0</v>
      </c>
      <c r="CD86" s="29" t="b">
        <v>0</v>
      </c>
      <c r="CE86" s="29" t="b">
        <v>0</v>
      </c>
      <c r="CF86" s="29" t="b">
        <v>0</v>
      </c>
      <c r="CG86" s="29" t="b">
        <v>0</v>
      </c>
      <c r="CH86" s="29" t="b">
        <v>0</v>
      </c>
      <c r="CI86" s="29" t="b">
        <v>0</v>
      </c>
      <c r="CJ86" s="29" t="b">
        <v>0</v>
      </c>
      <c r="CK86" s="29" t="b">
        <v>0</v>
      </c>
      <c r="CL86" s="29" t="b">
        <v>0</v>
      </c>
      <c r="CM86" s="29" t="b">
        <v>0</v>
      </c>
      <c r="CN86" s="29" t="b">
        <v>0</v>
      </c>
      <c r="CO86" s="29" t="b">
        <v>0</v>
      </c>
      <c r="CP86" s="29" t="b">
        <v>0</v>
      </c>
      <c r="CQ86" s="29" t="b">
        <v>0</v>
      </c>
      <c r="CR86" s="29" t="b">
        <v>0</v>
      </c>
      <c r="CS86" s="29" t="b">
        <v>0</v>
      </c>
      <c r="CT86" s="29" t="b">
        <v>0</v>
      </c>
      <c r="CU86" s="29" t="b">
        <v>0</v>
      </c>
      <c r="CV86" s="29" t="b">
        <v>0</v>
      </c>
      <c r="CW86" s="29" t="b">
        <v>0</v>
      </c>
      <c r="CX86" s="29" t="b">
        <v>0</v>
      </c>
      <c r="CY86" s="29" t="b">
        <v>0</v>
      </c>
      <c r="CZ86" s="29" t="b">
        <v>0</v>
      </c>
      <c r="DA86" s="29" t="b">
        <v>0</v>
      </c>
      <c r="DB86" s="29" t="b">
        <v>0</v>
      </c>
      <c r="DC86" s="29" t="b">
        <v>0</v>
      </c>
      <c r="DD86" s="29" t="b">
        <v>0</v>
      </c>
      <c r="DE86" s="29" t="b">
        <v>0</v>
      </c>
      <c r="DF86" s="29" t="b">
        <v>0</v>
      </c>
      <c r="DG86" s="29" t="b">
        <v>0</v>
      </c>
      <c r="DH86" s="29" t="b">
        <v>0</v>
      </c>
      <c r="DI86" s="29" t="b">
        <v>0</v>
      </c>
      <c r="DJ86" s="29" t="b">
        <v>0</v>
      </c>
      <c r="DK86" s="29" t="b">
        <v>0</v>
      </c>
      <c r="DL86" s="29" t="b">
        <v>0</v>
      </c>
      <c r="DM86" s="29" t="b">
        <v>0</v>
      </c>
      <c r="DN86" s="29" t="b">
        <v>1</v>
      </c>
      <c r="DO86" s="29" t="b">
        <v>0</v>
      </c>
      <c r="DP86" s="29" t="b">
        <v>0</v>
      </c>
      <c r="DQ86" s="29" t="b">
        <v>0</v>
      </c>
      <c r="DR86" s="29" t="b">
        <v>0</v>
      </c>
      <c r="DS86" s="29" t="b">
        <v>0</v>
      </c>
      <c r="DT86" s="29" t="b">
        <v>0</v>
      </c>
      <c r="DU86" s="29" t="b">
        <v>0</v>
      </c>
      <c r="DV86" s="29" t="s">
        <v>14342</v>
      </c>
      <c r="DW86" s="29" t="s">
        <v>14343</v>
      </c>
      <c r="DX86" s="29" t="s">
        <v>14344</v>
      </c>
    </row>
    <row r="87" spans="1:128" s="29" customFormat="1" x14ac:dyDescent="0.25">
      <c r="A87" s="29">
        <v>359925061326661</v>
      </c>
      <c r="B87" s="29">
        <v>327</v>
      </c>
      <c r="C87" s="29" t="s">
        <v>14345</v>
      </c>
      <c r="D87" s="29" t="s">
        <v>8</v>
      </c>
      <c r="E87" s="29" t="s">
        <v>8</v>
      </c>
      <c r="F87" s="29" t="s">
        <v>8</v>
      </c>
      <c r="G87" s="29" t="s">
        <v>8</v>
      </c>
      <c r="H87" s="29" t="s">
        <v>8</v>
      </c>
      <c r="I87" s="29">
        <v>99</v>
      </c>
      <c r="J87" s="29">
        <v>1</v>
      </c>
      <c r="K87" s="29">
        <v>1</v>
      </c>
      <c r="L87" s="29">
        <v>1</v>
      </c>
      <c r="M87" s="29">
        <v>2</v>
      </c>
      <c r="N87" s="29">
        <v>6</v>
      </c>
      <c r="O87" s="29">
        <v>1</v>
      </c>
      <c r="P87" s="29">
        <v>0</v>
      </c>
      <c r="Q87" s="29" t="s">
        <v>8</v>
      </c>
      <c r="R87" s="29" t="s">
        <v>8</v>
      </c>
      <c r="S87" s="29" t="s">
        <v>8</v>
      </c>
      <c r="T87" s="29" t="s">
        <v>8</v>
      </c>
      <c r="U87" s="29">
        <v>0</v>
      </c>
      <c r="V87" s="29" t="s">
        <v>8</v>
      </c>
      <c r="W87" s="29" t="s">
        <v>8</v>
      </c>
      <c r="X87" s="29" t="s">
        <v>8</v>
      </c>
      <c r="Y87" s="29" t="s">
        <v>8</v>
      </c>
      <c r="Z87" s="29">
        <v>0</v>
      </c>
      <c r="AA87" s="29" t="s">
        <v>8</v>
      </c>
      <c r="AB87" s="29" t="s">
        <v>8</v>
      </c>
      <c r="AC87" s="29" t="s">
        <v>8</v>
      </c>
      <c r="AD87" s="29" t="s">
        <v>8</v>
      </c>
      <c r="AE87" s="29">
        <v>1</v>
      </c>
      <c r="AF87" s="29">
        <v>1</v>
      </c>
      <c r="AG87" s="29" t="s">
        <v>8</v>
      </c>
      <c r="AH87" s="29">
        <v>1</v>
      </c>
      <c r="AI87" s="29" t="s">
        <v>8</v>
      </c>
      <c r="AJ87" s="29">
        <v>0</v>
      </c>
      <c r="AK87" s="29" t="s">
        <v>8</v>
      </c>
      <c r="AL87" s="29" t="s">
        <v>8</v>
      </c>
      <c r="AM87" s="29" t="s">
        <v>8</v>
      </c>
      <c r="AN87" s="29" t="s">
        <v>8</v>
      </c>
      <c r="AO87" s="29">
        <v>0</v>
      </c>
      <c r="AP87" s="29" t="s">
        <v>8</v>
      </c>
      <c r="AQ87" s="29">
        <v>1</v>
      </c>
      <c r="AR87" s="29">
        <v>2</v>
      </c>
      <c r="AS87" s="29" t="s">
        <v>8</v>
      </c>
      <c r="AT87" s="29">
        <v>2</v>
      </c>
      <c r="AU87" s="29" t="s">
        <v>8</v>
      </c>
      <c r="AV87" s="29">
        <v>1</v>
      </c>
      <c r="AW87" s="29">
        <v>2</v>
      </c>
      <c r="AX87" s="29" t="s">
        <v>8</v>
      </c>
      <c r="AY87" s="29">
        <v>1</v>
      </c>
      <c r="AZ87" s="29" t="s">
        <v>8</v>
      </c>
      <c r="BA87" s="29">
        <v>1</v>
      </c>
      <c r="BB87" s="29" t="s">
        <v>8</v>
      </c>
      <c r="BC87" s="29">
        <v>1</v>
      </c>
      <c r="BD87" s="29">
        <v>3</v>
      </c>
      <c r="BE87" s="29" t="s">
        <v>8</v>
      </c>
      <c r="BF87" s="29">
        <v>3</v>
      </c>
      <c r="BG87" s="29" t="s">
        <v>8</v>
      </c>
      <c r="BH87" s="29">
        <v>1</v>
      </c>
      <c r="BI87" s="29">
        <v>1</v>
      </c>
      <c r="BJ87" s="29" t="s">
        <v>8</v>
      </c>
      <c r="BK87" s="29">
        <v>1</v>
      </c>
      <c r="BL87" s="29" t="s">
        <v>8</v>
      </c>
      <c r="BM87" s="29">
        <v>0</v>
      </c>
      <c r="BN87" s="29" t="s">
        <v>8</v>
      </c>
      <c r="BO87" s="29" t="s">
        <v>8</v>
      </c>
      <c r="BP87" s="29" t="s">
        <v>8</v>
      </c>
      <c r="BQ87" s="29" t="s">
        <v>8</v>
      </c>
      <c r="BR87" s="29" t="s">
        <v>8</v>
      </c>
      <c r="BS87" s="29" t="s">
        <v>8</v>
      </c>
      <c r="BT87" s="29" t="s">
        <v>8</v>
      </c>
      <c r="BU87" s="29" t="s">
        <v>8</v>
      </c>
      <c r="BV87" s="29" t="b">
        <v>0</v>
      </c>
      <c r="BW87" s="29" t="b">
        <v>0</v>
      </c>
      <c r="BX87" s="29" t="b">
        <v>0</v>
      </c>
      <c r="BY87" s="29" t="b">
        <v>0</v>
      </c>
      <c r="BZ87" s="29" t="b">
        <v>0</v>
      </c>
      <c r="CA87" s="29" t="b">
        <v>0</v>
      </c>
      <c r="CB87" s="29" t="b">
        <v>0</v>
      </c>
      <c r="CC87" s="29" t="b">
        <v>0</v>
      </c>
      <c r="CD87" s="29" t="b">
        <v>0</v>
      </c>
      <c r="CE87" s="29" t="b">
        <v>0</v>
      </c>
      <c r="CF87" s="29" t="b">
        <v>0</v>
      </c>
      <c r="CG87" s="29" t="b">
        <v>0</v>
      </c>
      <c r="CH87" s="29" t="b">
        <v>0</v>
      </c>
      <c r="CI87" s="29" t="b">
        <v>0</v>
      </c>
      <c r="CJ87" s="29" t="b">
        <v>0</v>
      </c>
      <c r="CK87" s="29" t="b">
        <v>0</v>
      </c>
      <c r="CL87" s="29" t="b">
        <v>0</v>
      </c>
      <c r="CM87" s="29" t="b">
        <v>0</v>
      </c>
      <c r="CN87" s="29" t="b">
        <v>0</v>
      </c>
      <c r="CO87" s="29" t="b">
        <v>0</v>
      </c>
      <c r="CP87" s="29" t="b">
        <v>0</v>
      </c>
      <c r="CQ87" s="29" t="b">
        <v>0</v>
      </c>
      <c r="CR87" s="29" t="b">
        <v>0</v>
      </c>
      <c r="CS87" s="29" t="b">
        <v>0</v>
      </c>
      <c r="CT87" s="29" t="b">
        <v>0</v>
      </c>
      <c r="CU87" s="29" t="b">
        <v>0</v>
      </c>
      <c r="CV87" s="29" t="b">
        <v>0</v>
      </c>
      <c r="CW87" s="29" t="b">
        <v>0</v>
      </c>
      <c r="CX87" s="29" t="b">
        <v>0</v>
      </c>
      <c r="CY87" s="29" t="b">
        <v>0</v>
      </c>
      <c r="CZ87" s="29" t="b">
        <v>0</v>
      </c>
      <c r="DA87" s="29" t="b">
        <v>0</v>
      </c>
      <c r="DB87" s="29" t="b">
        <v>0</v>
      </c>
      <c r="DC87" s="29" t="b">
        <v>0</v>
      </c>
      <c r="DD87" s="29" t="b">
        <v>0</v>
      </c>
      <c r="DE87" s="29" t="b">
        <v>0</v>
      </c>
      <c r="DF87" s="29" t="b">
        <v>0</v>
      </c>
      <c r="DG87" s="29" t="b">
        <v>0</v>
      </c>
      <c r="DH87" s="29" t="b">
        <v>0</v>
      </c>
      <c r="DI87" s="29" t="b">
        <v>0</v>
      </c>
      <c r="DJ87" s="29" t="b">
        <v>0</v>
      </c>
      <c r="DK87" s="29" t="b">
        <v>0</v>
      </c>
      <c r="DL87" s="29" t="b">
        <v>0</v>
      </c>
      <c r="DM87" s="29" t="b">
        <v>0</v>
      </c>
      <c r="DN87" s="29" t="b">
        <v>1</v>
      </c>
      <c r="DO87" s="29" t="b">
        <v>0</v>
      </c>
      <c r="DP87" s="29" t="b">
        <v>0</v>
      </c>
      <c r="DQ87" s="29" t="b">
        <v>0</v>
      </c>
      <c r="DR87" s="29" t="b">
        <v>0</v>
      </c>
      <c r="DS87" s="29" t="b">
        <v>0</v>
      </c>
      <c r="DT87" s="29" t="b">
        <v>0</v>
      </c>
      <c r="DU87" s="29" t="b">
        <v>0</v>
      </c>
      <c r="DV87" s="29" t="s">
        <v>14346</v>
      </c>
      <c r="DW87" s="29" t="s">
        <v>14347</v>
      </c>
      <c r="DX87" s="29" t="s">
        <v>14348</v>
      </c>
    </row>
    <row r="88" spans="1:128" s="29" customFormat="1" x14ac:dyDescent="0.25">
      <c r="A88" s="29">
        <v>359925061326661</v>
      </c>
      <c r="B88" s="29">
        <v>325</v>
      </c>
      <c r="C88" s="29" t="s">
        <v>14349</v>
      </c>
      <c r="D88" s="29" t="s">
        <v>8</v>
      </c>
      <c r="E88" s="29" t="s">
        <v>8</v>
      </c>
      <c r="F88" s="29" t="s">
        <v>8</v>
      </c>
      <c r="G88" s="29" t="s">
        <v>8</v>
      </c>
      <c r="H88" s="29" t="s">
        <v>8</v>
      </c>
      <c r="I88" s="29">
        <v>99</v>
      </c>
      <c r="J88" s="29">
        <v>1</v>
      </c>
      <c r="K88" s="29">
        <v>1</v>
      </c>
      <c r="L88" s="29">
        <v>1</v>
      </c>
      <c r="M88" s="29">
        <v>2</v>
      </c>
      <c r="N88" s="29">
        <v>4</v>
      </c>
      <c r="O88" s="29">
        <v>1</v>
      </c>
      <c r="P88" s="29">
        <v>0</v>
      </c>
      <c r="Q88" s="29" t="s">
        <v>8</v>
      </c>
      <c r="R88" s="29" t="s">
        <v>8</v>
      </c>
      <c r="S88" s="29" t="s">
        <v>8</v>
      </c>
      <c r="T88" s="29" t="s">
        <v>8</v>
      </c>
      <c r="U88" s="29">
        <v>0</v>
      </c>
      <c r="V88" s="29" t="s">
        <v>8</v>
      </c>
      <c r="W88" s="29" t="s">
        <v>8</v>
      </c>
      <c r="X88" s="29" t="s">
        <v>8</v>
      </c>
      <c r="Y88" s="29" t="s">
        <v>8</v>
      </c>
      <c r="Z88" s="29">
        <v>0</v>
      </c>
      <c r="AA88" s="29" t="s">
        <v>8</v>
      </c>
      <c r="AB88" s="29" t="s">
        <v>8</v>
      </c>
      <c r="AC88" s="29" t="s">
        <v>8</v>
      </c>
      <c r="AD88" s="29" t="s">
        <v>8</v>
      </c>
      <c r="AE88" s="29">
        <v>1</v>
      </c>
      <c r="AF88" s="29">
        <v>1</v>
      </c>
      <c r="AG88" s="29" t="s">
        <v>8</v>
      </c>
      <c r="AH88" s="29">
        <v>1</v>
      </c>
      <c r="AI88" s="29" t="s">
        <v>8</v>
      </c>
      <c r="AJ88" s="29">
        <v>0</v>
      </c>
      <c r="AK88" s="29" t="s">
        <v>8</v>
      </c>
      <c r="AL88" s="29" t="s">
        <v>8</v>
      </c>
      <c r="AM88" s="29" t="s">
        <v>8</v>
      </c>
      <c r="AN88" s="29" t="s">
        <v>8</v>
      </c>
      <c r="AO88" s="29">
        <v>0</v>
      </c>
      <c r="AP88" s="29" t="s">
        <v>8</v>
      </c>
      <c r="AQ88" s="29">
        <v>1</v>
      </c>
      <c r="AR88" s="29">
        <v>2</v>
      </c>
      <c r="AS88" s="29" t="s">
        <v>8</v>
      </c>
      <c r="AT88" s="29">
        <v>2</v>
      </c>
      <c r="AU88" s="29" t="s">
        <v>8</v>
      </c>
      <c r="AV88" s="29">
        <v>1</v>
      </c>
      <c r="AW88" s="29">
        <v>1</v>
      </c>
      <c r="AX88" s="29" t="s">
        <v>8</v>
      </c>
      <c r="AY88" s="29">
        <v>1</v>
      </c>
      <c r="AZ88" s="29" t="s">
        <v>8</v>
      </c>
      <c r="BA88" s="29">
        <v>1</v>
      </c>
      <c r="BB88" s="29" t="s">
        <v>8</v>
      </c>
      <c r="BC88" s="29">
        <v>1</v>
      </c>
      <c r="BD88" s="29">
        <v>2</v>
      </c>
      <c r="BE88" s="29" t="s">
        <v>8</v>
      </c>
      <c r="BF88" s="29">
        <v>2</v>
      </c>
      <c r="BG88" s="29" t="s">
        <v>8</v>
      </c>
      <c r="BH88" s="29">
        <v>0</v>
      </c>
      <c r="BI88" s="29" t="s">
        <v>8</v>
      </c>
      <c r="BJ88" s="29" t="s">
        <v>8</v>
      </c>
      <c r="BK88" s="29" t="s">
        <v>8</v>
      </c>
      <c r="BL88" s="29" t="s">
        <v>8</v>
      </c>
      <c r="BM88" s="29">
        <v>1</v>
      </c>
      <c r="BN88" s="29" t="s">
        <v>8</v>
      </c>
      <c r="BO88" s="29">
        <v>1</v>
      </c>
      <c r="BP88" s="29" t="s">
        <v>8</v>
      </c>
      <c r="BQ88" s="29">
        <v>1</v>
      </c>
      <c r="BR88" s="29" t="s">
        <v>8</v>
      </c>
      <c r="BS88" s="29">
        <v>0</v>
      </c>
      <c r="BT88" s="29" t="s">
        <v>8</v>
      </c>
      <c r="BU88" s="29" t="s">
        <v>8</v>
      </c>
      <c r="BV88" s="29" t="b">
        <v>0</v>
      </c>
      <c r="BW88" s="29" t="b">
        <v>0</v>
      </c>
      <c r="BX88" s="29" t="b">
        <v>0</v>
      </c>
      <c r="BY88" s="29" t="b">
        <v>0</v>
      </c>
      <c r="BZ88" s="29" t="b">
        <v>0</v>
      </c>
      <c r="CA88" s="29" t="b">
        <v>0</v>
      </c>
      <c r="CB88" s="29" t="b">
        <v>0</v>
      </c>
      <c r="CC88" s="29" t="b">
        <v>0</v>
      </c>
      <c r="CD88" s="29" t="b">
        <v>0</v>
      </c>
      <c r="CE88" s="29" t="b">
        <v>0</v>
      </c>
      <c r="CF88" s="29" t="b">
        <v>0</v>
      </c>
      <c r="CG88" s="29" t="b">
        <v>0</v>
      </c>
      <c r="CH88" s="29" t="b">
        <v>0</v>
      </c>
      <c r="CI88" s="29" t="b">
        <v>0</v>
      </c>
      <c r="CJ88" s="29" t="b">
        <v>0</v>
      </c>
      <c r="CK88" s="29" t="b">
        <v>0</v>
      </c>
      <c r="CL88" s="29" t="b">
        <v>0</v>
      </c>
      <c r="CM88" s="29" t="b">
        <v>0</v>
      </c>
      <c r="CN88" s="29" t="b">
        <v>0</v>
      </c>
      <c r="CO88" s="29" t="b">
        <v>0</v>
      </c>
      <c r="CP88" s="29" t="b">
        <v>0</v>
      </c>
      <c r="CQ88" s="29" t="b">
        <v>0</v>
      </c>
      <c r="CR88" s="29" t="b">
        <v>0</v>
      </c>
      <c r="CS88" s="29" t="b">
        <v>0</v>
      </c>
      <c r="CT88" s="29" t="b">
        <v>0</v>
      </c>
      <c r="CU88" s="29" t="b">
        <v>0</v>
      </c>
      <c r="CV88" s="29" t="b">
        <v>0</v>
      </c>
      <c r="CW88" s="29" t="b">
        <v>0</v>
      </c>
      <c r="CX88" s="29" t="b">
        <v>0</v>
      </c>
      <c r="CY88" s="29" t="b">
        <v>0</v>
      </c>
      <c r="CZ88" s="29" t="b">
        <v>0</v>
      </c>
      <c r="DA88" s="29" t="b">
        <v>0</v>
      </c>
      <c r="DB88" s="29" t="b">
        <v>0</v>
      </c>
      <c r="DC88" s="29" t="b">
        <v>0</v>
      </c>
      <c r="DD88" s="29" t="b">
        <v>0</v>
      </c>
      <c r="DE88" s="29" t="b">
        <v>0</v>
      </c>
      <c r="DF88" s="29" t="b">
        <v>0</v>
      </c>
      <c r="DG88" s="29" t="b">
        <v>0</v>
      </c>
      <c r="DH88" s="29" t="b">
        <v>0</v>
      </c>
      <c r="DI88" s="29" t="b">
        <v>0</v>
      </c>
      <c r="DJ88" s="29" t="b">
        <v>0</v>
      </c>
      <c r="DK88" s="29" t="b">
        <v>0</v>
      </c>
      <c r="DL88" s="29" t="b">
        <v>0</v>
      </c>
      <c r="DM88" s="29" t="b">
        <v>0</v>
      </c>
      <c r="DN88" s="29" t="b">
        <v>1</v>
      </c>
      <c r="DO88" s="29" t="b">
        <v>0</v>
      </c>
      <c r="DP88" s="29" t="b">
        <v>0</v>
      </c>
      <c r="DQ88" s="29" t="b">
        <v>0</v>
      </c>
      <c r="DR88" s="29" t="b">
        <v>0</v>
      </c>
      <c r="DS88" s="29" t="b">
        <v>0</v>
      </c>
      <c r="DT88" s="29" t="b">
        <v>0</v>
      </c>
      <c r="DU88" s="29" t="b">
        <v>0</v>
      </c>
      <c r="DV88" s="29" t="s">
        <v>14350</v>
      </c>
      <c r="DW88" s="29" t="s">
        <v>14351</v>
      </c>
      <c r="DX88" s="29" t="s">
        <v>14352</v>
      </c>
    </row>
    <row r="89" spans="1:128" s="29" customFormat="1" x14ac:dyDescent="0.25">
      <c r="A89" s="29">
        <v>359925061326661</v>
      </c>
      <c r="B89" s="29">
        <v>328</v>
      </c>
      <c r="C89" s="29" t="s">
        <v>14353</v>
      </c>
      <c r="D89" s="29" t="s">
        <v>8</v>
      </c>
      <c r="E89" s="29" t="s">
        <v>8</v>
      </c>
      <c r="F89" s="29" t="s">
        <v>8</v>
      </c>
      <c r="G89" s="29" t="s">
        <v>8</v>
      </c>
      <c r="H89" s="29" t="s">
        <v>8</v>
      </c>
      <c r="I89" s="29">
        <v>99</v>
      </c>
      <c r="J89" s="29">
        <v>1</v>
      </c>
      <c r="K89" s="29">
        <v>1</v>
      </c>
      <c r="L89" s="29">
        <v>1</v>
      </c>
      <c r="M89" s="29">
        <v>2</v>
      </c>
      <c r="N89" s="29">
        <v>3</v>
      </c>
      <c r="O89" s="29">
        <v>1</v>
      </c>
      <c r="P89" s="29">
        <v>0</v>
      </c>
      <c r="Q89" s="29" t="s">
        <v>8</v>
      </c>
      <c r="R89" s="29" t="s">
        <v>8</v>
      </c>
      <c r="S89" s="29" t="s">
        <v>8</v>
      </c>
      <c r="T89" s="29" t="s">
        <v>8</v>
      </c>
      <c r="U89" s="29">
        <v>0</v>
      </c>
      <c r="V89" s="29" t="s">
        <v>8</v>
      </c>
      <c r="W89" s="29" t="s">
        <v>8</v>
      </c>
      <c r="X89" s="29" t="s">
        <v>8</v>
      </c>
      <c r="Y89" s="29" t="s">
        <v>8</v>
      </c>
      <c r="Z89" s="29">
        <v>0</v>
      </c>
      <c r="AA89" s="29" t="s">
        <v>8</v>
      </c>
      <c r="AB89" s="29" t="s">
        <v>8</v>
      </c>
      <c r="AC89" s="29" t="s">
        <v>8</v>
      </c>
      <c r="AD89" s="29" t="s">
        <v>8</v>
      </c>
      <c r="AE89" s="29">
        <v>1</v>
      </c>
      <c r="AF89" s="29">
        <v>1</v>
      </c>
      <c r="AG89" s="29" t="s">
        <v>8</v>
      </c>
      <c r="AH89" s="29">
        <v>1</v>
      </c>
      <c r="AI89" s="29" t="s">
        <v>8</v>
      </c>
      <c r="AJ89" s="29">
        <v>0</v>
      </c>
      <c r="AK89" s="29" t="s">
        <v>8</v>
      </c>
      <c r="AL89" s="29" t="s">
        <v>8</v>
      </c>
      <c r="AM89" s="29" t="s">
        <v>8</v>
      </c>
      <c r="AN89" s="29" t="s">
        <v>8</v>
      </c>
      <c r="AO89" s="29">
        <v>0</v>
      </c>
      <c r="AP89" s="29" t="s">
        <v>8</v>
      </c>
      <c r="AQ89" s="29">
        <v>1</v>
      </c>
      <c r="AR89" s="29">
        <v>2</v>
      </c>
      <c r="AS89" s="29" t="s">
        <v>8</v>
      </c>
      <c r="AT89" s="29">
        <v>2</v>
      </c>
      <c r="AU89" s="29" t="s">
        <v>8</v>
      </c>
      <c r="AV89" s="29">
        <v>1</v>
      </c>
      <c r="AW89" s="29">
        <v>2</v>
      </c>
      <c r="AX89" s="29" t="s">
        <v>8</v>
      </c>
      <c r="AY89" s="29">
        <v>2</v>
      </c>
      <c r="AZ89" s="29" t="s">
        <v>8</v>
      </c>
      <c r="BA89" s="29">
        <v>1</v>
      </c>
      <c r="BB89" s="29" t="s">
        <v>8</v>
      </c>
      <c r="BC89" s="29">
        <v>1</v>
      </c>
      <c r="BD89" s="29">
        <v>4</v>
      </c>
      <c r="BE89" s="29" t="s">
        <v>8</v>
      </c>
      <c r="BF89" s="29">
        <v>3</v>
      </c>
      <c r="BG89" s="29" t="s">
        <v>8</v>
      </c>
      <c r="BH89" s="29">
        <v>1</v>
      </c>
      <c r="BI89" s="29">
        <v>1</v>
      </c>
      <c r="BJ89" s="29" t="s">
        <v>8</v>
      </c>
      <c r="BK89" s="29">
        <v>1</v>
      </c>
      <c r="BL89" s="29" t="s">
        <v>8</v>
      </c>
      <c r="BM89" s="29">
        <v>0</v>
      </c>
      <c r="BN89" s="29" t="s">
        <v>8</v>
      </c>
      <c r="BO89" s="29" t="s">
        <v>8</v>
      </c>
      <c r="BP89" s="29" t="s">
        <v>8</v>
      </c>
      <c r="BQ89" s="29" t="s">
        <v>8</v>
      </c>
      <c r="BR89" s="29" t="s">
        <v>8</v>
      </c>
      <c r="BS89" s="29" t="s">
        <v>8</v>
      </c>
      <c r="BT89" s="29" t="s">
        <v>8</v>
      </c>
      <c r="BU89" s="29" t="s">
        <v>8</v>
      </c>
      <c r="BV89" s="29" t="b">
        <v>0</v>
      </c>
      <c r="BW89" s="29" t="b">
        <v>0</v>
      </c>
      <c r="BX89" s="29" t="b">
        <v>0</v>
      </c>
      <c r="BY89" s="29" t="b">
        <v>0</v>
      </c>
      <c r="BZ89" s="29" t="b">
        <v>0</v>
      </c>
      <c r="CA89" s="29" t="b">
        <v>0</v>
      </c>
      <c r="CB89" s="29" t="b">
        <v>0</v>
      </c>
      <c r="CC89" s="29" t="b">
        <v>0</v>
      </c>
      <c r="CD89" s="29" t="b">
        <v>0</v>
      </c>
      <c r="CE89" s="29" t="b">
        <v>0</v>
      </c>
      <c r="CF89" s="29" t="b">
        <v>0</v>
      </c>
      <c r="CG89" s="29" t="b">
        <v>0</v>
      </c>
      <c r="CH89" s="29" t="b">
        <v>0</v>
      </c>
      <c r="CI89" s="29" t="b">
        <v>0</v>
      </c>
      <c r="CJ89" s="29" t="b">
        <v>0</v>
      </c>
      <c r="CK89" s="29" t="b">
        <v>0</v>
      </c>
      <c r="CL89" s="29" t="b">
        <v>0</v>
      </c>
      <c r="CM89" s="29" t="b">
        <v>0</v>
      </c>
      <c r="CN89" s="29" t="b">
        <v>0</v>
      </c>
      <c r="CO89" s="29" t="b">
        <v>0</v>
      </c>
      <c r="CP89" s="29" t="b">
        <v>0</v>
      </c>
      <c r="CQ89" s="29" t="b">
        <v>0</v>
      </c>
      <c r="CR89" s="29" t="b">
        <v>0</v>
      </c>
      <c r="CS89" s="29" t="b">
        <v>0</v>
      </c>
      <c r="CT89" s="29" t="b">
        <v>0</v>
      </c>
      <c r="CU89" s="29" t="b">
        <v>0</v>
      </c>
      <c r="CV89" s="29" t="b">
        <v>0</v>
      </c>
      <c r="CW89" s="29" t="b">
        <v>0</v>
      </c>
      <c r="CX89" s="29" t="b">
        <v>0</v>
      </c>
      <c r="CY89" s="29" t="b">
        <v>0</v>
      </c>
      <c r="CZ89" s="29" t="b">
        <v>0</v>
      </c>
      <c r="DA89" s="29" t="b">
        <v>0</v>
      </c>
      <c r="DB89" s="29" t="b">
        <v>0</v>
      </c>
      <c r="DC89" s="29" t="b">
        <v>0</v>
      </c>
      <c r="DD89" s="29" t="b">
        <v>0</v>
      </c>
      <c r="DE89" s="29" t="b">
        <v>0</v>
      </c>
      <c r="DF89" s="29" t="b">
        <v>0</v>
      </c>
      <c r="DG89" s="29" t="b">
        <v>0</v>
      </c>
      <c r="DH89" s="29" t="b">
        <v>0</v>
      </c>
      <c r="DI89" s="29" t="b">
        <v>0</v>
      </c>
      <c r="DJ89" s="29" t="b">
        <v>0</v>
      </c>
      <c r="DK89" s="29" t="b">
        <v>0</v>
      </c>
      <c r="DL89" s="29" t="b">
        <v>0</v>
      </c>
      <c r="DM89" s="29" t="b">
        <v>0</v>
      </c>
      <c r="DN89" s="29" t="b">
        <v>1</v>
      </c>
      <c r="DO89" s="29" t="b">
        <v>0</v>
      </c>
      <c r="DP89" s="29" t="b">
        <v>0</v>
      </c>
      <c r="DQ89" s="29" t="b">
        <v>0</v>
      </c>
      <c r="DR89" s="29" t="b">
        <v>0</v>
      </c>
      <c r="DS89" s="29" t="b">
        <v>0</v>
      </c>
      <c r="DT89" s="29" t="b">
        <v>0</v>
      </c>
      <c r="DU89" s="29" t="b">
        <v>0</v>
      </c>
      <c r="DV89" s="29" t="s">
        <v>14354</v>
      </c>
      <c r="DW89" s="29" t="s">
        <v>14355</v>
      </c>
      <c r="DX89" s="29" t="s">
        <v>14356</v>
      </c>
    </row>
    <row r="90" spans="1:128" s="29" customFormat="1" x14ac:dyDescent="0.25">
      <c r="A90" s="29">
        <v>359925061326661</v>
      </c>
      <c r="B90" s="29">
        <v>330</v>
      </c>
      <c r="C90" s="29" t="s">
        <v>14357</v>
      </c>
      <c r="D90" s="29" t="s">
        <v>8</v>
      </c>
      <c r="E90" s="29" t="s">
        <v>8</v>
      </c>
      <c r="F90" s="29" t="s">
        <v>8</v>
      </c>
      <c r="G90" s="29" t="s">
        <v>8</v>
      </c>
      <c r="H90" s="29" t="s">
        <v>8</v>
      </c>
      <c r="I90" s="29">
        <v>99</v>
      </c>
      <c r="J90" s="29">
        <v>1</v>
      </c>
      <c r="K90" s="29">
        <v>1</v>
      </c>
      <c r="L90" s="29">
        <v>1</v>
      </c>
      <c r="M90" s="29">
        <v>2</v>
      </c>
      <c r="N90" s="29">
        <v>4</v>
      </c>
      <c r="O90" s="29">
        <v>1</v>
      </c>
      <c r="P90" s="29">
        <v>0</v>
      </c>
      <c r="Q90" s="29" t="s">
        <v>8</v>
      </c>
      <c r="R90" s="29" t="s">
        <v>8</v>
      </c>
      <c r="S90" s="29" t="s">
        <v>8</v>
      </c>
      <c r="T90" s="29" t="s">
        <v>8</v>
      </c>
      <c r="U90" s="29">
        <v>0</v>
      </c>
      <c r="V90" s="29" t="s">
        <v>8</v>
      </c>
      <c r="W90" s="29" t="s">
        <v>8</v>
      </c>
      <c r="X90" s="29" t="s">
        <v>8</v>
      </c>
      <c r="Y90" s="29" t="s">
        <v>8</v>
      </c>
      <c r="Z90" s="29">
        <v>0</v>
      </c>
      <c r="AA90" s="29" t="s">
        <v>8</v>
      </c>
      <c r="AB90" s="29" t="s">
        <v>8</v>
      </c>
      <c r="AC90" s="29" t="s">
        <v>8</v>
      </c>
      <c r="AD90" s="29" t="s">
        <v>8</v>
      </c>
      <c r="AE90" s="29">
        <v>1</v>
      </c>
      <c r="AF90" s="29">
        <v>1</v>
      </c>
      <c r="AG90" s="29" t="s">
        <v>8</v>
      </c>
      <c r="AH90" s="29">
        <v>1</v>
      </c>
      <c r="AI90" s="29" t="s">
        <v>8</v>
      </c>
      <c r="AJ90" s="29">
        <v>0</v>
      </c>
      <c r="AK90" s="29" t="s">
        <v>8</v>
      </c>
      <c r="AL90" s="29" t="s">
        <v>8</v>
      </c>
      <c r="AM90" s="29" t="s">
        <v>8</v>
      </c>
      <c r="AN90" s="29" t="s">
        <v>8</v>
      </c>
      <c r="AO90" s="29">
        <v>0</v>
      </c>
      <c r="AP90" s="29" t="s">
        <v>8</v>
      </c>
      <c r="AQ90" s="29">
        <v>1</v>
      </c>
      <c r="AR90" s="29">
        <v>1</v>
      </c>
      <c r="AS90" s="29" t="s">
        <v>8</v>
      </c>
      <c r="AT90" s="29">
        <v>1</v>
      </c>
      <c r="AU90" s="29" t="s">
        <v>8</v>
      </c>
      <c r="AV90" s="29">
        <v>1</v>
      </c>
      <c r="AW90" s="29">
        <v>3</v>
      </c>
      <c r="AX90" s="29" t="s">
        <v>8</v>
      </c>
      <c r="AY90" s="29">
        <v>3</v>
      </c>
      <c r="AZ90" s="29" t="s">
        <v>8</v>
      </c>
      <c r="BA90" s="29">
        <v>1</v>
      </c>
      <c r="BB90" s="29" t="s">
        <v>8</v>
      </c>
      <c r="BC90" s="29">
        <v>1</v>
      </c>
      <c r="BD90" s="29">
        <v>4</v>
      </c>
      <c r="BE90" s="29" t="s">
        <v>8</v>
      </c>
      <c r="BF90" s="29">
        <v>4</v>
      </c>
      <c r="BG90" s="29" t="s">
        <v>8</v>
      </c>
      <c r="BH90" s="29">
        <v>1</v>
      </c>
      <c r="BI90" s="29">
        <v>1</v>
      </c>
      <c r="BJ90" s="29" t="s">
        <v>8</v>
      </c>
      <c r="BK90" s="29">
        <v>1</v>
      </c>
      <c r="BL90" s="29" t="s">
        <v>8</v>
      </c>
      <c r="BM90" s="29">
        <v>0</v>
      </c>
      <c r="BN90" s="29" t="s">
        <v>8</v>
      </c>
      <c r="BO90" s="29" t="s">
        <v>8</v>
      </c>
      <c r="BP90" s="29" t="s">
        <v>8</v>
      </c>
      <c r="BQ90" s="29" t="s">
        <v>8</v>
      </c>
      <c r="BR90" s="29" t="s">
        <v>8</v>
      </c>
      <c r="BS90" s="29" t="s">
        <v>8</v>
      </c>
      <c r="BT90" s="29" t="s">
        <v>8</v>
      </c>
      <c r="BU90" s="29" t="s">
        <v>8</v>
      </c>
      <c r="BV90" s="29" t="b">
        <v>0</v>
      </c>
      <c r="BW90" s="29" t="b">
        <v>0</v>
      </c>
      <c r="BX90" s="29" t="b">
        <v>0</v>
      </c>
      <c r="BY90" s="29" t="b">
        <v>0</v>
      </c>
      <c r="BZ90" s="29" t="b">
        <v>0</v>
      </c>
      <c r="CA90" s="29" t="b">
        <v>0</v>
      </c>
      <c r="CB90" s="29" t="b">
        <v>0</v>
      </c>
      <c r="CC90" s="29" t="b">
        <v>0</v>
      </c>
      <c r="CD90" s="29" t="b">
        <v>0</v>
      </c>
      <c r="CE90" s="29" t="b">
        <v>0</v>
      </c>
      <c r="CF90" s="29" t="b">
        <v>0</v>
      </c>
      <c r="CG90" s="29" t="b">
        <v>0</v>
      </c>
      <c r="CH90" s="29" t="b">
        <v>0</v>
      </c>
      <c r="CI90" s="29" t="b">
        <v>0</v>
      </c>
      <c r="CJ90" s="29" t="b">
        <v>0</v>
      </c>
      <c r="CK90" s="29" t="b">
        <v>0</v>
      </c>
      <c r="CL90" s="29" t="b">
        <v>0</v>
      </c>
      <c r="CM90" s="29" t="b">
        <v>0</v>
      </c>
      <c r="CN90" s="29" t="b">
        <v>0</v>
      </c>
      <c r="CO90" s="29" t="b">
        <v>0</v>
      </c>
      <c r="CP90" s="29" t="b">
        <v>0</v>
      </c>
      <c r="CQ90" s="29" t="b">
        <v>0</v>
      </c>
      <c r="CR90" s="29" t="b">
        <v>0</v>
      </c>
      <c r="CS90" s="29" t="b">
        <v>0</v>
      </c>
      <c r="CT90" s="29" t="b">
        <v>0</v>
      </c>
      <c r="CU90" s="29" t="b">
        <v>0</v>
      </c>
      <c r="CV90" s="29" t="b">
        <v>0</v>
      </c>
      <c r="CW90" s="29" t="b">
        <v>0</v>
      </c>
      <c r="CX90" s="29" t="b">
        <v>0</v>
      </c>
      <c r="CY90" s="29" t="b">
        <v>0</v>
      </c>
      <c r="CZ90" s="29" t="b">
        <v>0</v>
      </c>
      <c r="DA90" s="29" t="b">
        <v>0</v>
      </c>
      <c r="DB90" s="29" t="b">
        <v>0</v>
      </c>
      <c r="DC90" s="29" t="b">
        <v>0</v>
      </c>
      <c r="DD90" s="29" t="b">
        <v>0</v>
      </c>
      <c r="DE90" s="29" t="b">
        <v>0</v>
      </c>
      <c r="DF90" s="29" t="b">
        <v>0</v>
      </c>
      <c r="DG90" s="29" t="b">
        <v>0</v>
      </c>
      <c r="DH90" s="29" t="b">
        <v>0</v>
      </c>
      <c r="DI90" s="29" t="b">
        <v>0</v>
      </c>
      <c r="DJ90" s="29" t="b">
        <v>0</v>
      </c>
      <c r="DK90" s="29" t="b">
        <v>0</v>
      </c>
      <c r="DL90" s="29" t="b">
        <v>0</v>
      </c>
      <c r="DM90" s="29" t="b">
        <v>0</v>
      </c>
      <c r="DN90" s="29" t="b">
        <v>1</v>
      </c>
      <c r="DO90" s="29" t="b">
        <v>0</v>
      </c>
      <c r="DP90" s="29" t="b">
        <v>0</v>
      </c>
      <c r="DQ90" s="29" t="b">
        <v>0</v>
      </c>
      <c r="DR90" s="29" t="b">
        <v>0</v>
      </c>
      <c r="DS90" s="29" t="b">
        <v>0</v>
      </c>
      <c r="DT90" s="29" t="b">
        <v>0</v>
      </c>
      <c r="DU90" s="29" t="b">
        <v>0</v>
      </c>
      <c r="DV90" s="29" t="s">
        <v>14358</v>
      </c>
      <c r="DW90" s="29" t="s">
        <v>14359</v>
      </c>
      <c r="DX90" s="29" t="s">
        <v>14360</v>
      </c>
    </row>
    <row r="91" spans="1:128" s="29" customFormat="1" x14ac:dyDescent="0.25">
      <c r="A91" s="29">
        <v>359925061326661</v>
      </c>
      <c r="B91" s="29">
        <v>329</v>
      </c>
      <c r="C91" s="29" t="s">
        <v>14361</v>
      </c>
      <c r="D91" s="29" t="s">
        <v>8</v>
      </c>
      <c r="E91" s="29" t="s">
        <v>8</v>
      </c>
      <c r="F91" s="29" t="s">
        <v>8</v>
      </c>
      <c r="G91" s="29" t="s">
        <v>8</v>
      </c>
      <c r="H91" s="29" t="s">
        <v>8</v>
      </c>
      <c r="I91" s="29">
        <v>99</v>
      </c>
      <c r="J91" s="29">
        <v>1</v>
      </c>
      <c r="K91" s="29">
        <v>1</v>
      </c>
      <c r="L91" s="29">
        <v>1</v>
      </c>
      <c r="M91" s="29">
        <v>2</v>
      </c>
      <c r="N91" s="29">
        <v>5</v>
      </c>
      <c r="O91" s="29">
        <v>1</v>
      </c>
      <c r="P91" s="29">
        <v>0</v>
      </c>
      <c r="Q91" s="29" t="s">
        <v>8</v>
      </c>
      <c r="R91" s="29" t="s">
        <v>8</v>
      </c>
      <c r="S91" s="29" t="s">
        <v>8</v>
      </c>
      <c r="T91" s="29" t="s">
        <v>8</v>
      </c>
      <c r="U91" s="29">
        <v>0</v>
      </c>
      <c r="V91" s="29" t="s">
        <v>8</v>
      </c>
      <c r="W91" s="29" t="s">
        <v>8</v>
      </c>
      <c r="X91" s="29" t="s">
        <v>8</v>
      </c>
      <c r="Y91" s="29" t="s">
        <v>8</v>
      </c>
      <c r="Z91" s="29">
        <v>0</v>
      </c>
      <c r="AA91" s="29" t="s">
        <v>8</v>
      </c>
      <c r="AB91" s="29" t="s">
        <v>8</v>
      </c>
      <c r="AC91" s="29" t="s">
        <v>8</v>
      </c>
      <c r="AD91" s="29" t="s">
        <v>8</v>
      </c>
      <c r="AE91" s="29">
        <v>1</v>
      </c>
      <c r="AF91" s="29">
        <v>1</v>
      </c>
      <c r="AG91" s="29" t="s">
        <v>8</v>
      </c>
      <c r="AH91" s="29">
        <v>1</v>
      </c>
      <c r="AI91" s="29" t="s">
        <v>8</v>
      </c>
      <c r="AJ91" s="29">
        <v>0</v>
      </c>
      <c r="AK91" s="29" t="s">
        <v>8</v>
      </c>
      <c r="AL91" s="29" t="s">
        <v>8</v>
      </c>
      <c r="AM91" s="29" t="s">
        <v>8</v>
      </c>
      <c r="AN91" s="29" t="s">
        <v>8</v>
      </c>
      <c r="AO91" s="29">
        <v>0</v>
      </c>
      <c r="AP91" s="29" t="s">
        <v>8</v>
      </c>
      <c r="AQ91" s="29">
        <v>1</v>
      </c>
      <c r="AR91" s="29">
        <v>2</v>
      </c>
      <c r="AS91" s="29" t="s">
        <v>8</v>
      </c>
      <c r="AT91" s="29">
        <v>2</v>
      </c>
      <c r="AU91" s="29" t="s">
        <v>8</v>
      </c>
      <c r="AV91" s="29">
        <v>1</v>
      </c>
      <c r="AW91" s="29">
        <v>1</v>
      </c>
      <c r="AX91" s="29" t="s">
        <v>8</v>
      </c>
      <c r="AY91" s="29">
        <v>1</v>
      </c>
      <c r="AZ91" s="29" t="s">
        <v>8</v>
      </c>
      <c r="BA91" s="29">
        <v>1</v>
      </c>
      <c r="BB91" s="29" t="s">
        <v>8</v>
      </c>
      <c r="BC91" s="29">
        <v>1</v>
      </c>
      <c r="BD91" s="29">
        <v>4</v>
      </c>
      <c r="BE91" s="29" t="s">
        <v>8</v>
      </c>
      <c r="BF91" s="29">
        <v>3</v>
      </c>
      <c r="BG91" s="29" t="s">
        <v>8</v>
      </c>
      <c r="BH91" s="29">
        <v>1</v>
      </c>
      <c r="BI91" s="29">
        <v>1</v>
      </c>
      <c r="BJ91" s="29" t="s">
        <v>8</v>
      </c>
      <c r="BK91" s="29">
        <v>1</v>
      </c>
      <c r="BL91" s="29" t="s">
        <v>8</v>
      </c>
      <c r="BM91" s="29">
        <v>0</v>
      </c>
      <c r="BN91" s="29" t="s">
        <v>8</v>
      </c>
      <c r="BO91" s="29" t="s">
        <v>8</v>
      </c>
      <c r="BP91" s="29" t="s">
        <v>8</v>
      </c>
      <c r="BQ91" s="29" t="s">
        <v>8</v>
      </c>
      <c r="BR91" s="29" t="s">
        <v>8</v>
      </c>
      <c r="BS91" s="29" t="s">
        <v>8</v>
      </c>
      <c r="BT91" s="29" t="s">
        <v>8</v>
      </c>
      <c r="BU91" s="29" t="s">
        <v>8</v>
      </c>
      <c r="BV91" s="29" t="b">
        <v>0</v>
      </c>
      <c r="BW91" s="29" t="b">
        <v>0</v>
      </c>
      <c r="BX91" s="29" t="b">
        <v>0</v>
      </c>
      <c r="BY91" s="29" t="b">
        <v>0</v>
      </c>
      <c r="BZ91" s="29" t="b">
        <v>0</v>
      </c>
      <c r="CA91" s="29" t="b">
        <v>0</v>
      </c>
      <c r="CB91" s="29" t="b">
        <v>0</v>
      </c>
      <c r="CC91" s="29" t="b">
        <v>0</v>
      </c>
      <c r="CD91" s="29" t="b">
        <v>0</v>
      </c>
      <c r="CE91" s="29" t="b">
        <v>0</v>
      </c>
      <c r="CF91" s="29" t="b">
        <v>0</v>
      </c>
      <c r="CG91" s="29" t="b">
        <v>0</v>
      </c>
      <c r="CH91" s="29" t="b">
        <v>0</v>
      </c>
      <c r="CI91" s="29" t="b">
        <v>0</v>
      </c>
      <c r="CJ91" s="29" t="b">
        <v>0</v>
      </c>
      <c r="CK91" s="29" t="b">
        <v>0</v>
      </c>
      <c r="CL91" s="29" t="b">
        <v>0</v>
      </c>
      <c r="CM91" s="29" t="b">
        <v>0</v>
      </c>
      <c r="CN91" s="29" t="b">
        <v>0</v>
      </c>
      <c r="CO91" s="29" t="b">
        <v>0</v>
      </c>
      <c r="CP91" s="29" t="b">
        <v>0</v>
      </c>
      <c r="CQ91" s="29" t="b">
        <v>0</v>
      </c>
      <c r="CR91" s="29" t="b">
        <v>0</v>
      </c>
      <c r="CS91" s="29" t="b">
        <v>0</v>
      </c>
      <c r="CT91" s="29" t="b">
        <v>0</v>
      </c>
      <c r="CU91" s="29" t="b">
        <v>0</v>
      </c>
      <c r="CV91" s="29" t="b">
        <v>0</v>
      </c>
      <c r="CW91" s="29" t="b">
        <v>0</v>
      </c>
      <c r="CX91" s="29" t="b">
        <v>0</v>
      </c>
      <c r="CY91" s="29" t="b">
        <v>0</v>
      </c>
      <c r="CZ91" s="29" t="b">
        <v>0</v>
      </c>
      <c r="DA91" s="29" t="b">
        <v>0</v>
      </c>
      <c r="DB91" s="29" t="b">
        <v>0</v>
      </c>
      <c r="DC91" s="29" t="b">
        <v>0</v>
      </c>
      <c r="DD91" s="29" t="b">
        <v>0</v>
      </c>
      <c r="DE91" s="29" t="b">
        <v>0</v>
      </c>
      <c r="DF91" s="29" t="b">
        <v>0</v>
      </c>
      <c r="DG91" s="29" t="b">
        <v>0</v>
      </c>
      <c r="DH91" s="29" t="b">
        <v>0</v>
      </c>
      <c r="DI91" s="29" t="b">
        <v>0</v>
      </c>
      <c r="DJ91" s="29" t="b">
        <v>0</v>
      </c>
      <c r="DK91" s="29" t="b">
        <v>0</v>
      </c>
      <c r="DL91" s="29" t="b">
        <v>0</v>
      </c>
      <c r="DM91" s="29" t="b">
        <v>0</v>
      </c>
      <c r="DN91" s="29" t="b">
        <v>1</v>
      </c>
      <c r="DO91" s="29" t="b">
        <v>0</v>
      </c>
      <c r="DP91" s="29" t="b">
        <v>0</v>
      </c>
      <c r="DQ91" s="29" t="b">
        <v>0</v>
      </c>
      <c r="DR91" s="29" t="b">
        <v>0</v>
      </c>
      <c r="DS91" s="29" t="b">
        <v>0</v>
      </c>
      <c r="DT91" s="29" t="b">
        <v>0</v>
      </c>
      <c r="DU91" s="29" t="b">
        <v>0</v>
      </c>
      <c r="DV91" s="29" t="s">
        <v>14362</v>
      </c>
      <c r="DW91" s="29" t="s">
        <v>14363</v>
      </c>
      <c r="DX91" s="29" t="s">
        <v>14364</v>
      </c>
    </row>
    <row r="92" spans="1:128" s="29" customFormat="1" x14ac:dyDescent="0.25">
      <c r="A92" s="29">
        <v>359925061326661</v>
      </c>
      <c r="B92" s="29">
        <v>327</v>
      </c>
      <c r="C92" s="29" t="s">
        <v>14365</v>
      </c>
      <c r="D92" s="29" t="s">
        <v>8</v>
      </c>
      <c r="E92" s="29" t="s">
        <v>8</v>
      </c>
      <c r="F92" s="29" t="s">
        <v>8</v>
      </c>
      <c r="G92" s="29" t="s">
        <v>8</v>
      </c>
      <c r="H92" s="29" t="s">
        <v>8</v>
      </c>
      <c r="I92" s="29">
        <v>99</v>
      </c>
      <c r="J92" s="29">
        <v>1</v>
      </c>
      <c r="K92" s="29">
        <v>1</v>
      </c>
      <c r="L92" s="29">
        <v>1</v>
      </c>
      <c r="M92" s="29">
        <v>2</v>
      </c>
      <c r="N92" s="29">
        <v>6</v>
      </c>
      <c r="O92" s="29">
        <v>1</v>
      </c>
      <c r="P92" s="29">
        <v>0</v>
      </c>
      <c r="Q92" s="29" t="s">
        <v>8</v>
      </c>
      <c r="R92" s="29" t="s">
        <v>8</v>
      </c>
      <c r="S92" s="29" t="s">
        <v>8</v>
      </c>
      <c r="T92" s="29" t="s">
        <v>8</v>
      </c>
      <c r="U92" s="29">
        <v>0</v>
      </c>
      <c r="V92" s="29" t="s">
        <v>8</v>
      </c>
      <c r="W92" s="29" t="s">
        <v>8</v>
      </c>
      <c r="X92" s="29" t="s">
        <v>8</v>
      </c>
      <c r="Y92" s="29" t="s">
        <v>8</v>
      </c>
      <c r="Z92" s="29">
        <v>0</v>
      </c>
      <c r="AA92" s="29" t="s">
        <v>8</v>
      </c>
      <c r="AB92" s="29" t="s">
        <v>8</v>
      </c>
      <c r="AC92" s="29" t="s">
        <v>8</v>
      </c>
      <c r="AD92" s="29" t="s">
        <v>8</v>
      </c>
      <c r="AE92" s="29">
        <v>1</v>
      </c>
      <c r="AF92" s="29">
        <v>1</v>
      </c>
      <c r="AG92" s="29" t="s">
        <v>8</v>
      </c>
      <c r="AH92" s="29">
        <v>1</v>
      </c>
      <c r="AI92" s="29" t="s">
        <v>8</v>
      </c>
      <c r="AJ92" s="29">
        <v>0</v>
      </c>
      <c r="AK92" s="29" t="s">
        <v>8</v>
      </c>
      <c r="AL92" s="29" t="s">
        <v>8</v>
      </c>
      <c r="AM92" s="29" t="s">
        <v>8</v>
      </c>
      <c r="AN92" s="29" t="s">
        <v>8</v>
      </c>
      <c r="AO92" s="29">
        <v>0</v>
      </c>
      <c r="AP92" s="29" t="s">
        <v>8</v>
      </c>
      <c r="AQ92" s="29">
        <v>1</v>
      </c>
      <c r="AR92" s="29">
        <v>2</v>
      </c>
      <c r="AS92" s="29" t="s">
        <v>8</v>
      </c>
      <c r="AT92" s="29">
        <v>2</v>
      </c>
      <c r="AU92" s="29" t="s">
        <v>8</v>
      </c>
      <c r="AV92" s="29">
        <v>1</v>
      </c>
      <c r="AW92" s="29">
        <v>1</v>
      </c>
      <c r="AX92" s="29" t="s">
        <v>8</v>
      </c>
      <c r="AY92" s="29">
        <v>1</v>
      </c>
      <c r="AZ92" s="29" t="s">
        <v>8</v>
      </c>
      <c r="BA92" s="29">
        <v>1</v>
      </c>
      <c r="BB92" s="29" t="s">
        <v>8</v>
      </c>
      <c r="BC92" s="29">
        <v>1</v>
      </c>
      <c r="BD92" s="29">
        <v>4</v>
      </c>
      <c r="BE92" s="29" t="s">
        <v>8</v>
      </c>
      <c r="BF92" s="29">
        <v>3</v>
      </c>
      <c r="BG92" s="29" t="s">
        <v>8</v>
      </c>
      <c r="BH92" s="29">
        <v>1</v>
      </c>
      <c r="BI92" s="29">
        <v>2</v>
      </c>
      <c r="BJ92" s="29" t="s">
        <v>8</v>
      </c>
      <c r="BK92" s="29">
        <v>1</v>
      </c>
      <c r="BL92" s="29" t="s">
        <v>8</v>
      </c>
      <c r="BM92" s="29">
        <v>0</v>
      </c>
      <c r="BN92" s="29" t="s">
        <v>8</v>
      </c>
      <c r="BO92" s="29" t="s">
        <v>8</v>
      </c>
      <c r="BP92" s="29" t="s">
        <v>8</v>
      </c>
      <c r="BQ92" s="29" t="s">
        <v>8</v>
      </c>
      <c r="BR92" s="29" t="s">
        <v>8</v>
      </c>
      <c r="BS92" s="29" t="s">
        <v>8</v>
      </c>
      <c r="BT92" s="29" t="s">
        <v>8</v>
      </c>
      <c r="BU92" s="29" t="s">
        <v>8</v>
      </c>
      <c r="BV92" s="29" t="b">
        <v>0</v>
      </c>
      <c r="BW92" s="29" t="b">
        <v>0</v>
      </c>
      <c r="BX92" s="29" t="b">
        <v>0</v>
      </c>
      <c r="BY92" s="29" t="b">
        <v>0</v>
      </c>
      <c r="BZ92" s="29" t="b">
        <v>0</v>
      </c>
      <c r="CA92" s="29" t="b">
        <v>0</v>
      </c>
      <c r="CB92" s="29" t="b">
        <v>0</v>
      </c>
      <c r="CC92" s="29" t="b">
        <v>0</v>
      </c>
      <c r="CD92" s="29" t="b">
        <v>0</v>
      </c>
      <c r="CE92" s="29" t="b">
        <v>0</v>
      </c>
      <c r="CF92" s="29" t="b">
        <v>0</v>
      </c>
      <c r="CG92" s="29" t="b">
        <v>0</v>
      </c>
      <c r="CH92" s="29" t="b">
        <v>0</v>
      </c>
      <c r="CI92" s="29" t="b">
        <v>0</v>
      </c>
      <c r="CJ92" s="29" t="b">
        <v>0</v>
      </c>
      <c r="CK92" s="29" t="b">
        <v>0</v>
      </c>
      <c r="CL92" s="29" t="b">
        <v>0</v>
      </c>
      <c r="CM92" s="29" t="b">
        <v>0</v>
      </c>
      <c r="CN92" s="29" t="b">
        <v>0</v>
      </c>
      <c r="CO92" s="29" t="b">
        <v>0</v>
      </c>
      <c r="CP92" s="29" t="b">
        <v>0</v>
      </c>
      <c r="CQ92" s="29" t="b">
        <v>0</v>
      </c>
      <c r="CR92" s="29" t="b">
        <v>0</v>
      </c>
      <c r="CS92" s="29" t="b">
        <v>0</v>
      </c>
      <c r="CT92" s="29" t="b">
        <v>0</v>
      </c>
      <c r="CU92" s="29" t="b">
        <v>0</v>
      </c>
      <c r="CV92" s="29" t="b">
        <v>0</v>
      </c>
      <c r="CW92" s="29" t="b">
        <v>0</v>
      </c>
      <c r="CX92" s="29" t="b">
        <v>0</v>
      </c>
      <c r="CY92" s="29" t="b">
        <v>0</v>
      </c>
      <c r="CZ92" s="29" t="b">
        <v>0</v>
      </c>
      <c r="DA92" s="29" t="b">
        <v>0</v>
      </c>
      <c r="DB92" s="29" t="b">
        <v>0</v>
      </c>
      <c r="DC92" s="29" t="b">
        <v>0</v>
      </c>
      <c r="DD92" s="29" t="b">
        <v>0</v>
      </c>
      <c r="DE92" s="29" t="b">
        <v>0</v>
      </c>
      <c r="DF92" s="29" t="b">
        <v>0</v>
      </c>
      <c r="DG92" s="29" t="b">
        <v>0</v>
      </c>
      <c r="DH92" s="29" t="b">
        <v>0</v>
      </c>
      <c r="DI92" s="29" t="b">
        <v>0</v>
      </c>
      <c r="DJ92" s="29" t="b">
        <v>0</v>
      </c>
      <c r="DK92" s="29" t="b">
        <v>0</v>
      </c>
      <c r="DL92" s="29" t="b">
        <v>0</v>
      </c>
      <c r="DM92" s="29" t="b">
        <v>0</v>
      </c>
      <c r="DN92" s="29" t="b">
        <v>1</v>
      </c>
      <c r="DO92" s="29" t="b">
        <v>0</v>
      </c>
      <c r="DP92" s="29" t="b">
        <v>0</v>
      </c>
      <c r="DQ92" s="29" t="b">
        <v>0</v>
      </c>
      <c r="DR92" s="29" t="b">
        <v>0</v>
      </c>
      <c r="DS92" s="29" t="b">
        <v>0</v>
      </c>
      <c r="DT92" s="29" t="b">
        <v>0</v>
      </c>
      <c r="DU92" s="29" t="b">
        <v>0</v>
      </c>
      <c r="DV92" s="29" t="s">
        <v>14366</v>
      </c>
      <c r="DW92" s="29" t="s">
        <v>14367</v>
      </c>
      <c r="DX92" s="29" t="s">
        <v>14368</v>
      </c>
    </row>
    <row r="93" spans="1:128" s="29" customFormat="1" x14ac:dyDescent="0.25">
      <c r="A93" s="29">
        <v>359925061326661</v>
      </c>
      <c r="B93" s="29">
        <v>381</v>
      </c>
      <c r="C93" s="29" t="s">
        <v>14369</v>
      </c>
      <c r="D93" s="29" t="s">
        <v>8</v>
      </c>
      <c r="E93" s="29" t="s">
        <v>8</v>
      </c>
      <c r="F93" s="29" t="s">
        <v>8</v>
      </c>
      <c r="G93" s="29" t="s">
        <v>8</v>
      </c>
      <c r="H93" s="29" t="s">
        <v>8</v>
      </c>
      <c r="I93" s="29">
        <v>99</v>
      </c>
      <c r="J93" s="29">
        <v>0</v>
      </c>
      <c r="K93" s="29">
        <v>1</v>
      </c>
      <c r="L93" s="29">
        <v>1</v>
      </c>
      <c r="M93" s="29">
        <v>2</v>
      </c>
      <c r="N93" s="29">
        <v>5</v>
      </c>
      <c r="O93" s="29">
        <v>1</v>
      </c>
      <c r="P93" s="29">
        <v>0</v>
      </c>
      <c r="Q93" s="29" t="s">
        <v>8</v>
      </c>
      <c r="R93" s="29" t="s">
        <v>8</v>
      </c>
      <c r="S93" s="29" t="s">
        <v>8</v>
      </c>
      <c r="T93" s="29" t="s">
        <v>8</v>
      </c>
      <c r="U93" s="29">
        <v>0</v>
      </c>
      <c r="V93" s="29" t="s">
        <v>8</v>
      </c>
      <c r="W93" s="29" t="s">
        <v>8</v>
      </c>
      <c r="X93" s="29" t="s">
        <v>8</v>
      </c>
      <c r="Y93" s="29" t="s">
        <v>8</v>
      </c>
      <c r="Z93" s="29">
        <v>0</v>
      </c>
      <c r="AA93" s="29" t="s">
        <v>8</v>
      </c>
      <c r="AB93" s="29" t="s">
        <v>8</v>
      </c>
      <c r="AC93" s="29" t="s">
        <v>8</v>
      </c>
      <c r="AD93" s="29" t="s">
        <v>8</v>
      </c>
      <c r="AE93" s="29">
        <v>1</v>
      </c>
      <c r="AF93" s="29">
        <v>1</v>
      </c>
      <c r="AG93" s="29" t="s">
        <v>8</v>
      </c>
      <c r="AH93" s="29">
        <v>1</v>
      </c>
      <c r="AI93" s="29" t="s">
        <v>8</v>
      </c>
      <c r="AJ93" s="29">
        <v>0</v>
      </c>
      <c r="AK93" s="29" t="s">
        <v>8</v>
      </c>
      <c r="AL93" s="29" t="s">
        <v>8</v>
      </c>
      <c r="AM93" s="29" t="s">
        <v>8</v>
      </c>
      <c r="AN93" s="29" t="s">
        <v>8</v>
      </c>
      <c r="AO93" s="29">
        <v>0</v>
      </c>
      <c r="AP93" s="29" t="s">
        <v>8</v>
      </c>
      <c r="AQ93" s="29">
        <v>1</v>
      </c>
      <c r="AR93" s="29">
        <v>2</v>
      </c>
      <c r="AS93" s="29" t="s">
        <v>8</v>
      </c>
      <c r="AT93" s="29">
        <v>2</v>
      </c>
      <c r="AU93" s="29" t="s">
        <v>8</v>
      </c>
      <c r="AV93" s="29">
        <v>1</v>
      </c>
      <c r="AW93" s="29">
        <v>3</v>
      </c>
      <c r="AX93" s="29" t="s">
        <v>8</v>
      </c>
      <c r="AY93" s="29">
        <v>3</v>
      </c>
      <c r="AZ93" s="29" t="s">
        <v>8</v>
      </c>
      <c r="BA93" s="29">
        <v>1</v>
      </c>
      <c r="BB93" s="29" t="s">
        <v>8</v>
      </c>
      <c r="BC93" s="29">
        <v>1</v>
      </c>
      <c r="BD93" s="29">
        <v>3</v>
      </c>
      <c r="BE93" s="29" t="s">
        <v>8</v>
      </c>
      <c r="BF93" s="29">
        <v>3</v>
      </c>
      <c r="BG93" s="29" t="s">
        <v>8</v>
      </c>
      <c r="BH93" s="29">
        <v>1</v>
      </c>
      <c r="BI93" s="29">
        <v>1</v>
      </c>
      <c r="BJ93" s="29" t="s">
        <v>8</v>
      </c>
      <c r="BK93" s="29">
        <v>1</v>
      </c>
      <c r="BL93" s="29" t="s">
        <v>8</v>
      </c>
      <c r="BM93" s="29">
        <v>0</v>
      </c>
      <c r="BN93" s="29" t="s">
        <v>8</v>
      </c>
      <c r="BO93" s="29" t="s">
        <v>8</v>
      </c>
      <c r="BP93" s="29" t="s">
        <v>8</v>
      </c>
      <c r="BQ93" s="29" t="s">
        <v>8</v>
      </c>
      <c r="BR93" s="29" t="s">
        <v>8</v>
      </c>
      <c r="BS93" s="29" t="s">
        <v>8</v>
      </c>
      <c r="BT93" s="29" t="s">
        <v>8</v>
      </c>
      <c r="BU93" s="29" t="s">
        <v>8</v>
      </c>
      <c r="BV93" s="29" t="b">
        <v>0</v>
      </c>
      <c r="BW93" s="29" t="b">
        <v>0</v>
      </c>
      <c r="BX93" s="29" t="b">
        <v>0</v>
      </c>
      <c r="BY93" s="29" t="b">
        <v>0</v>
      </c>
      <c r="BZ93" s="29" t="b">
        <v>0</v>
      </c>
      <c r="CA93" s="29" t="b">
        <v>0</v>
      </c>
      <c r="CB93" s="29" t="b">
        <v>0</v>
      </c>
      <c r="CC93" s="29" t="b">
        <v>0</v>
      </c>
      <c r="CD93" s="29" t="b">
        <v>0</v>
      </c>
      <c r="CE93" s="29" t="b">
        <v>0</v>
      </c>
      <c r="CF93" s="29" t="b">
        <v>0</v>
      </c>
      <c r="CG93" s="29" t="b">
        <v>0</v>
      </c>
      <c r="CH93" s="29" t="b">
        <v>0</v>
      </c>
      <c r="CI93" s="29" t="b">
        <v>0</v>
      </c>
      <c r="CJ93" s="29" t="b">
        <v>0</v>
      </c>
      <c r="CK93" s="29" t="b">
        <v>0</v>
      </c>
      <c r="CL93" s="29" t="b">
        <v>0</v>
      </c>
      <c r="CM93" s="29" t="b">
        <v>0</v>
      </c>
      <c r="CN93" s="29" t="b">
        <v>0</v>
      </c>
      <c r="CO93" s="29" t="b">
        <v>0</v>
      </c>
      <c r="CP93" s="29" t="b">
        <v>0</v>
      </c>
      <c r="CQ93" s="29" t="b">
        <v>0</v>
      </c>
      <c r="CR93" s="29" t="b">
        <v>0</v>
      </c>
      <c r="CS93" s="29" t="b">
        <v>0</v>
      </c>
      <c r="CT93" s="29" t="b">
        <v>0</v>
      </c>
      <c r="CU93" s="29" t="b">
        <v>0</v>
      </c>
      <c r="CV93" s="29" t="b">
        <v>0</v>
      </c>
      <c r="CW93" s="29" t="b">
        <v>0</v>
      </c>
      <c r="CX93" s="29" t="b">
        <v>0</v>
      </c>
      <c r="CY93" s="29" t="b">
        <v>0</v>
      </c>
      <c r="CZ93" s="29" t="b">
        <v>0</v>
      </c>
      <c r="DA93" s="29" t="b">
        <v>0</v>
      </c>
      <c r="DB93" s="29" t="b">
        <v>0</v>
      </c>
      <c r="DC93" s="29" t="b">
        <v>0</v>
      </c>
      <c r="DD93" s="29" t="b">
        <v>0</v>
      </c>
      <c r="DE93" s="29" t="b">
        <v>0</v>
      </c>
      <c r="DF93" s="29" t="b">
        <v>0</v>
      </c>
      <c r="DG93" s="29" t="b">
        <v>0</v>
      </c>
      <c r="DH93" s="29" t="b">
        <v>0</v>
      </c>
      <c r="DI93" s="29" t="b">
        <v>0</v>
      </c>
      <c r="DJ93" s="29" t="b">
        <v>0</v>
      </c>
      <c r="DK93" s="29" t="b">
        <v>0</v>
      </c>
      <c r="DL93" s="29" t="b">
        <v>0</v>
      </c>
      <c r="DM93" s="29" t="b">
        <v>0</v>
      </c>
      <c r="DN93" s="29" t="b">
        <v>1</v>
      </c>
      <c r="DO93" s="29" t="b">
        <v>0</v>
      </c>
      <c r="DP93" s="29" t="b">
        <v>0</v>
      </c>
      <c r="DQ93" s="29" t="b">
        <v>0</v>
      </c>
      <c r="DR93" s="29" t="b">
        <v>0</v>
      </c>
      <c r="DS93" s="29" t="b">
        <v>0</v>
      </c>
      <c r="DT93" s="29" t="b">
        <v>0</v>
      </c>
      <c r="DU93" s="29" t="b">
        <v>0</v>
      </c>
      <c r="DV93" s="29" t="s">
        <v>14370</v>
      </c>
      <c r="DW93" s="29" t="s">
        <v>14371</v>
      </c>
      <c r="DX93" s="29" t="s">
        <v>14372</v>
      </c>
    </row>
    <row r="94" spans="1:128" s="29" customFormat="1" x14ac:dyDescent="0.25">
      <c r="A94" s="29">
        <v>359925061326661</v>
      </c>
      <c r="B94" s="29">
        <v>382</v>
      </c>
      <c r="C94" s="29" t="s">
        <v>14373</v>
      </c>
      <c r="D94" s="29" t="s">
        <v>8</v>
      </c>
      <c r="E94" s="29" t="s">
        <v>8</v>
      </c>
      <c r="F94" s="29" t="s">
        <v>8</v>
      </c>
      <c r="G94" s="29" t="s">
        <v>8</v>
      </c>
      <c r="H94" s="29" t="s">
        <v>8</v>
      </c>
      <c r="I94" s="29">
        <v>99</v>
      </c>
      <c r="J94" s="29">
        <v>0</v>
      </c>
      <c r="K94" s="29">
        <v>1</v>
      </c>
      <c r="L94" s="29">
        <v>1</v>
      </c>
      <c r="M94" s="29">
        <v>2</v>
      </c>
      <c r="N94" s="29">
        <v>5</v>
      </c>
      <c r="O94" s="29">
        <v>1</v>
      </c>
      <c r="P94" s="29">
        <v>0</v>
      </c>
      <c r="Q94" s="29" t="s">
        <v>8</v>
      </c>
      <c r="R94" s="29" t="s">
        <v>8</v>
      </c>
      <c r="S94" s="29" t="s">
        <v>8</v>
      </c>
      <c r="T94" s="29" t="s">
        <v>8</v>
      </c>
      <c r="U94" s="29">
        <v>0</v>
      </c>
      <c r="V94" s="29" t="s">
        <v>8</v>
      </c>
      <c r="W94" s="29" t="s">
        <v>8</v>
      </c>
      <c r="X94" s="29" t="s">
        <v>8</v>
      </c>
      <c r="Y94" s="29" t="s">
        <v>8</v>
      </c>
      <c r="Z94" s="29">
        <v>0</v>
      </c>
      <c r="AA94" s="29" t="s">
        <v>8</v>
      </c>
      <c r="AB94" s="29" t="s">
        <v>8</v>
      </c>
      <c r="AC94" s="29" t="s">
        <v>8</v>
      </c>
      <c r="AD94" s="29" t="s">
        <v>8</v>
      </c>
      <c r="AE94" s="29">
        <v>1</v>
      </c>
      <c r="AF94" s="29">
        <v>1</v>
      </c>
      <c r="AG94" s="29" t="s">
        <v>8</v>
      </c>
      <c r="AH94" s="29">
        <v>1</v>
      </c>
      <c r="AI94" s="29" t="s">
        <v>8</v>
      </c>
      <c r="AJ94" s="29">
        <v>0</v>
      </c>
      <c r="AK94" s="29" t="s">
        <v>8</v>
      </c>
      <c r="AL94" s="29" t="s">
        <v>8</v>
      </c>
      <c r="AM94" s="29" t="s">
        <v>8</v>
      </c>
      <c r="AN94" s="29" t="s">
        <v>8</v>
      </c>
      <c r="AO94" s="29">
        <v>0</v>
      </c>
      <c r="AP94" s="29" t="s">
        <v>8</v>
      </c>
      <c r="AQ94" s="29">
        <v>1</v>
      </c>
      <c r="AR94" s="29">
        <v>2</v>
      </c>
      <c r="AS94" s="29" t="s">
        <v>8</v>
      </c>
      <c r="AT94" s="29">
        <v>2</v>
      </c>
      <c r="AU94" s="29" t="s">
        <v>8</v>
      </c>
      <c r="AV94" s="29">
        <v>1</v>
      </c>
      <c r="AW94" s="29">
        <v>3</v>
      </c>
      <c r="AX94" s="29" t="s">
        <v>8</v>
      </c>
      <c r="AY94" s="29">
        <v>2</v>
      </c>
      <c r="AZ94" s="29" t="s">
        <v>8</v>
      </c>
      <c r="BA94" s="29">
        <v>1</v>
      </c>
      <c r="BB94" s="29" t="s">
        <v>8</v>
      </c>
      <c r="BC94" s="29">
        <v>1</v>
      </c>
      <c r="BD94" s="29">
        <v>3</v>
      </c>
      <c r="BE94" s="29" t="s">
        <v>8</v>
      </c>
      <c r="BF94" s="29">
        <v>3</v>
      </c>
      <c r="BG94" s="29" t="s">
        <v>8</v>
      </c>
      <c r="BH94" s="29">
        <v>1</v>
      </c>
      <c r="BI94" s="29">
        <v>2</v>
      </c>
      <c r="BJ94" s="29" t="s">
        <v>8</v>
      </c>
      <c r="BK94" s="29">
        <v>1</v>
      </c>
      <c r="BL94" s="29" t="s">
        <v>8</v>
      </c>
      <c r="BM94" s="29">
        <v>0</v>
      </c>
      <c r="BN94" s="29" t="s">
        <v>8</v>
      </c>
      <c r="BO94" s="29" t="s">
        <v>8</v>
      </c>
      <c r="BP94" s="29" t="s">
        <v>8</v>
      </c>
      <c r="BQ94" s="29" t="s">
        <v>8</v>
      </c>
      <c r="BR94" s="29" t="s">
        <v>8</v>
      </c>
      <c r="BS94" s="29" t="s">
        <v>8</v>
      </c>
      <c r="BT94" s="29" t="s">
        <v>8</v>
      </c>
      <c r="BU94" s="29" t="s">
        <v>8</v>
      </c>
      <c r="BV94" s="29" t="b">
        <v>0</v>
      </c>
      <c r="BW94" s="29" t="b">
        <v>0</v>
      </c>
      <c r="BX94" s="29" t="b">
        <v>0</v>
      </c>
      <c r="BY94" s="29" t="b">
        <v>0</v>
      </c>
      <c r="BZ94" s="29" t="b">
        <v>0</v>
      </c>
      <c r="CA94" s="29" t="b">
        <v>0</v>
      </c>
      <c r="CB94" s="29" t="b">
        <v>0</v>
      </c>
      <c r="CC94" s="29" t="b">
        <v>0</v>
      </c>
      <c r="CD94" s="29" t="b">
        <v>0</v>
      </c>
      <c r="CE94" s="29" t="b">
        <v>0</v>
      </c>
      <c r="CF94" s="29" t="b">
        <v>0</v>
      </c>
      <c r="CG94" s="29" t="b">
        <v>0</v>
      </c>
      <c r="CH94" s="29" t="b">
        <v>0</v>
      </c>
      <c r="CI94" s="29" t="b">
        <v>0</v>
      </c>
      <c r="CJ94" s="29" t="b">
        <v>0</v>
      </c>
      <c r="CK94" s="29" t="b">
        <v>0</v>
      </c>
      <c r="CL94" s="29" t="b">
        <v>0</v>
      </c>
      <c r="CM94" s="29" t="b">
        <v>0</v>
      </c>
      <c r="CN94" s="29" t="b">
        <v>0</v>
      </c>
      <c r="CO94" s="29" t="b">
        <v>0</v>
      </c>
      <c r="CP94" s="29" t="b">
        <v>0</v>
      </c>
      <c r="CQ94" s="29" t="b">
        <v>0</v>
      </c>
      <c r="CR94" s="29" t="b">
        <v>0</v>
      </c>
      <c r="CS94" s="29" t="b">
        <v>0</v>
      </c>
      <c r="CT94" s="29" t="b">
        <v>0</v>
      </c>
      <c r="CU94" s="29" t="b">
        <v>0</v>
      </c>
      <c r="CV94" s="29" t="b">
        <v>0</v>
      </c>
      <c r="CW94" s="29" t="b">
        <v>0</v>
      </c>
      <c r="CX94" s="29" t="b">
        <v>0</v>
      </c>
      <c r="CY94" s="29" t="b">
        <v>0</v>
      </c>
      <c r="CZ94" s="29" t="b">
        <v>0</v>
      </c>
      <c r="DA94" s="29" t="b">
        <v>0</v>
      </c>
      <c r="DB94" s="29" t="b">
        <v>0</v>
      </c>
      <c r="DC94" s="29" t="b">
        <v>0</v>
      </c>
      <c r="DD94" s="29" t="b">
        <v>0</v>
      </c>
      <c r="DE94" s="29" t="b">
        <v>0</v>
      </c>
      <c r="DF94" s="29" t="b">
        <v>0</v>
      </c>
      <c r="DG94" s="29" t="b">
        <v>0</v>
      </c>
      <c r="DH94" s="29" t="b">
        <v>0</v>
      </c>
      <c r="DI94" s="29" t="b">
        <v>0</v>
      </c>
      <c r="DJ94" s="29" t="b">
        <v>0</v>
      </c>
      <c r="DK94" s="29" t="b">
        <v>0</v>
      </c>
      <c r="DL94" s="29" t="b">
        <v>0</v>
      </c>
      <c r="DM94" s="29" t="b">
        <v>0</v>
      </c>
      <c r="DN94" s="29" t="b">
        <v>1</v>
      </c>
      <c r="DO94" s="29" t="b">
        <v>0</v>
      </c>
      <c r="DP94" s="29" t="b">
        <v>0</v>
      </c>
      <c r="DQ94" s="29" t="b">
        <v>0</v>
      </c>
      <c r="DR94" s="29" t="b">
        <v>0</v>
      </c>
      <c r="DS94" s="29" t="b">
        <v>0</v>
      </c>
      <c r="DT94" s="29" t="b">
        <v>0</v>
      </c>
      <c r="DU94" s="29" t="b">
        <v>0</v>
      </c>
      <c r="DV94" s="29" t="s">
        <v>14374</v>
      </c>
      <c r="DW94" s="29" t="s">
        <v>14375</v>
      </c>
      <c r="DX94" s="29" t="s">
        <v>14376</v>
      </c>
    </row>
    <row r="95" spans="1:128" s="29" customFormat="1" x14ac:dyDescent="0.25">
      <c r="A95" s="29">
        <v>359925060819104</v>
      </c>
      <c r="B95" s="29">
        <v>132</v>
      </c>
      <c r="C95" s="29" t="s">
        <v>14377</v>
      </c>
      <c r="D95" s="29" t="s">
        <v>14378</v>
      </c>
      <c r="E95" s="50">
        <v>2377005441768330</v>
      </c>
      <c r="F95" s="50">
        <v>9043086566996950</v>
      </c>
      <c r="G95" s="29" t="s">
        <v>20242</v>
      </c>
      <c r="H95" s="29" t="s">
        <v>18992</v>
      </c>
      <c r="I95" s="29">
        <v>22</v>
      </c>
      <c r="J95" s="29">
        <v>1</v>
      </c>
      <c r="K95" s="29">
        <v>1</v>
      </c>
      <c r="L95" s="29">
        <v>1</v>
      </c>
      <c r="M95" s="29">
        <v>2</v>
      </c>
      <c r="N95" s="29">
        <v>4</v>
      </c>
      <c r="O95" s="29">
        <v>1</v>
      </c>
      <c r="P95" s="29">
        <v>1</v>
      </c>
      <c r="Q95" s="29">
        <v>3</v>
      </c>
      <c r="R95" s="29" t="s">
        <v>8</v>
      </c>
      <c r="S95" s="29">
        <v>1</v>
      </c>
      <c r="T95" s="29" t="s">
        <v>8</v>
      </c>
      <c r="U95" s="29">
        <v>0</v>
      </c>
      <c r="V95" s="29" t="s">
        <v>8</v>
      </c>
      <c r="W95" s="29" t="s">
        <v>8</v>
      </c>
      <c r="X95" s="29" t="s">
        <v>8</v>
      </c>
      <c r="Y95" s="29" t="s">
        <v>8</v>
      </c>
      <c r="Z95" s="29">
        <v>0</v>
      </c>
      <c r="AA95" s="29" t="s">
        <v>8</v>
      </c>
      <c r="AB95" s="29" t="s">
        <v>8</v>
      </c>
      <c r="AC95" s="29" t="s">
        <v>8</v>
      </c>
      <c r="AD95" s="29" t="s">
        <v>8</v>
      </c>
      <c r="AE95" s="29">
        <v>1</v>
      </c>
      <c r="AF95" s="29">
        <v>1</v>
      </c>
      <c r="AG95" s="29" t="s">
        <v>8</v>
      </c>
      <c r="AH95" s="29">
        <v>1</v>
      </c>
      <c r="AI95" s="29" t="s">
        <v>8</v>
      </c>
      <c r="AJ95" s="29">
        <v>1</v>
      </c>
      <c r="AK95" s="29">
        <v>4</v>
      </c>
      <c r="AL95" s="29" t="s">
        <v>8</v>
      </c>
      <c r="AM95" s="29">
        <v>4</v>
      </c>
      <c r="AN95" s="29" t="s">
        <v>8</v>
      </c>
      <c r="AO95" s="29">
        <v>0</v>
      </c>
      <c r="AP95" s="29" t="s">
        <v>8</v>
      </c>
      <c r="AQ95" s="29">
        <v>1</v>
      </c>
      <c r="AR95" s="29">
        <v>1</v>
      </c>
      <c r="AS95" s="29" t="s">
        <v>8</v>
      </c>
      <c r="AT95" s="29">
        <v>1</v>
      </c>
      <c r="AU95" s="29" t="s">
        <v>8</v>
      </c>
      <c r="AV95" s="29">
        <v>1</v>
      </c>
      <c r="AW95" s="29">
        <v>1</v>
      </c>
      <c r="AX95" s="29" t="s">
        <v>8</v>
      </c>
      <c r="AY95" s="29">
        <v>1</v>
      </c>
      <c r="AZ95" s="29" t="s">
        <v>8</v>
      </c>
      <c r="BA95" s="29">
        <v>1</v>
      </c>
      <c r="BB95" s="29" t="s">
        <v>8</v>
      </c>
      <c r="BC95" s="29">
        <v>0</v>
      </c>
      <c r="BD95" s="29" t="s">
        <v>8</v>
      </c>
      <c r="BE95" s="29" t="s">
        <v>8</v>
      </c>
      <c r="BF95" s="29" t="s">
        <v>8</v>
      </c>
      <c r="BG95" s="29" t="s">
        <v>8</v>
      </c>
      <c r="BH95" s="29">
        <v>1</v>
      </c>
      <c r="BI95" s="29">
        <v>1</v>
      </c>
      <c r="BJ95" s="29" t="s">
        <v>8</v>
      </c>
      <c r="BK95" s="29">
        <v>1</v>
      </c>
      <c r="BL95" s="29" t="s">
        <v>8</v>
      </c>
      <c r="BM95" s="29">
        <v>0</v>
      </c>
      <c r="BN95" s="29" t="s">
        <v>8</v>
      </c>
      <c r="BO95" s="29" t="s">
        <v>8</v>
      </c>
      <c r="BP95" s="29" t="s">
        <v>8</v>
      </c>
      <c r="BQ95" s="29" t="s">
        <v>8</v>
      </c>
      <c r="BR95" s="29" t="s">
        <v>8</v>
      </c>
      <c r="BS95" s="29" t="s">
        <v>8</v>
      </c>
      <c r="BT95" s="29" t="s">
        <v>8</v>
      </c>
      <c r="BU95" s="29" t="s">
        <v>8</v>
      </c>
      <c r="BV95" s="29" t="b">
        <v>0</v>
      </c>
      <c r="BW95" s="29" t="b">
        <v>0</v>
      </c>
      <c r="BX95" s="29" t="b">
        <v>0</v>
      </c>
      <c r="BY95" s="29" t="b">
        <v>0</v>
      </c>
      <c r="BZ95" s="29" t="b">
        <v>0</v>
      </c>
      <c r="CA95" s="29" t="b">
        <v>0</v>
      </c>
      <c r="CB95" s="29" t="b">
        <v>0</v>
      </c>
      <c r="CC95" s="29" t="b">
        <v>0</v>
      </c>
      <c r="CD95" s="29" t="b">
        <v>1</v>
      </c>
      <c r="CE95" s="29" t="b">
        <v>0</v>
      </c>
      <c r="CF95" s="29" t="b">
        <v>0</v>
      </c>
      <c r="CG95" s="29" t="b">
        <v>0</v>
      </c>
      <c r="CH95" s="29" t="b">
        <v>0</v>
      </c>
      <c r="CI95" s="29" t="b">
        <v>0</v>
      </c>
      <c r="CJ95" s="29" t="b">
        <v>0</v>
      </c>
      <c r="CK95" s="29" t="b">
        <v>0</v>
      </c>
      <c r="CL95" s="29" t="b">
        <v>0</v>
      </c>
      <c r="CM95" s="29" t="b">
        <v>0</v>
      </c>
      <c r="CN95" s="29" t="b">
        <v>0</v>
      </c>
      <c r="CO95" s="29" t="b">
        <v>0</v>
      </c>
      <c r="CP95" s="29" t="b">
        <v>0</v>
      </c>
      <c r="CQ95" s="29" t="b">
        <v>0</v>
      </c>
      <c r="CR95" s="29" t="b">
        <v>0</v>
      </c>
      <c r="CS95" s="29" t="b">
        <v>0</v>
      </c>
      <c r="CT95" s="29" t="b">
        <v>0</v>
      </c>
      <c r="CU95" s="29" t="b">
        <v>0</v>
      </c>
      <c r="CV95" s="29" t="b">
        <v>0</v>
      </c>
      <c r="CW95" s="29" t="b">
        <v>0</v>
      </c>
      <c r="CX95" s="29" t="b">
        <v>0</v>
      </c>
      <c r="CY95" s="29" t="b">
        <v>0</v>
      </c>
      <c r="CZ95" s="29" t="b">
        <v>0</v>
      </c>
      <c r="DA95" s="29" t="b">
        <v>0</v>
      </c>
      <c r="DB95" s="29" t="b">
        <v>0</v>
      </c>
      <c r="DC95" s="29" t="b">
        <v>0</v>
      </c>
      <c r="DD95" s="29" t="b">
        <v>0</v>
      </c>
      <c r="DE95" s="29" t="b">
        <v>0</v>
      </c>
      <c r="DF95" s="29" t="b">
        <v>0</v>
      </c>
      <c r="DG95" s="29" t="b">
        <v>0</v>
      </c>
      <c r="DH95" s="29" t="b">
        <v>0</v>
      </c>
      <c r="DI95" s="29" t="b">
        <v>0</v>
      </c>
      <c r="DJ95" s="29" t="b">
        <v>0</v>
      </c>
      <c r="DK95" s="29" t="b">
        <v>0</v>
      </c>
      <c r="DL95" s="29" t="b">
        <v>0</v>
      </c>
      <c r="DM95" s="29" t="b">
        <v>0</v>
      </c>
      <c r="DN95" s="29" t="b">
        <v>0</v>
      </c>
      <c r="DO95" s="29" t="b">
        <v>0</v>
      </c>
      <c r="DP95" s="29" t="b">
        <v>0</v>
      </c>
      <c r="DQ95" s="29" t="b">
        <v>0</v>
      </c>
      <c r="DR95" s="29" t="b">
        <v>0</v>
      </c>
      <c r="DS95" s="29" t="b">
        <v>0</v>
      </c>
      <c r="DT95" s="29" t="b">
        <v>0</v>
      </c>
      <c r="DU95" s="29" t="b">
        <v>0</v>
      </c>
      <c r="DV95" s="29" t="s">
        <v>14379</v>
      </c>
      <c r="DW95" s="29" t="s">
        <v>14380</v>
      </c>
      <c r="DX95" s="29" t="s">
        <v>14381</v>
      </c>
    </row>
    <row r="96" spans="1:128" s="29" customFormat="1" x14ac:dyDescent="0.25">
      <c r="A96" s="29">
        <v>359925060819104</v>
      </c>
      <c r="B96" s="29">
        <v>136</v>
      </c>
      <c r="C96" s="29" t="s">
        <v>14382</v>
      </c>
      <c r="D96" s="29" t="s">
        <v>14383</v>
      </c>
      <c r="E96" s="50">
        <v>2376989128453080</v>
      </c>
      <c r="F96" s="50">
        <v>9043098137245660</v>
      </c>
      <c r="G96" s="29" t="s">
        <v>20243</v>
      </c>
      <c r="H96" s="29" t="s">
        <v>18992</v>
      </c>
      <c r="I96" s="29">
        <v>22</v>
      </c>
      <c r="J96" s="29">
        <v>1</v>
      </c>
      <c r="K96" s="29">
        <v>1</v>
      </c>
      <c r="L96" s="29">
        <v>1</v>
      </c>
      <c r="M96" s="29">
        <v>2</v>
      </c>
      <c r="N96" s="29">
        <v>4</v>
      </c>
      <c r="O96" s="29">
        <v>1</v>
      </c>
      <c r="P96" s="29">
        <v>1</v>
      </c>
      <c r="Q96" s="29">
        <v>4</v>
      </c>
      <c r="R96" s="29" t="s">
        <v>8</v>
      </c>
      <c r="S96" s="29">
        <v>1</v>
      </c>
      <c r="T96" s="29" t="s">
        <v>8</v>
      </c>
      <c r="U96" s="29">
        <v>0</v>
      </c>
      <c r="V96" s="29" t="s">
        <v>8</v>
      </c>
      <c r="W96" s="29" t="s">
        <v>8</v>
      </c>
      <c r="X96" s="29" t="s">
        <v>8</v>
      </c>
      <c r="Y96" s="29" t="s">
        <v>8</v>
      </c>
      <c r="Z96" s="29">
        <v>1</v>
      </c>
      <c r="AA96" s="29">
        <v>1</v>
      </c>
      <c r="AB96" s="29" t="s">
        <v>8</v>
      </c>
      <c r="AC96" s="29">
        <v>1</v>
      </c>
      <c r="AD96" s="29" t="s">
        <v>8</v>
      </c>
      <c r="AE96" s="29">
        <v>1</v>
      </c>
      <c r="AF96" s="29">
        <v>4</v>
      </c>
      <c r="AG96" s="29" t="s">
        <v>8</v>
      </c>
      <c r="AH96" s="29">
        <v>1</v>
      </c>
      <c r="AI96" s="29" t="s">
        <v>8</v>
      </c>
      <c r="AJ96" s="29">
        <v>1</v>
      </c>
      <c r="AK96" s="29">
        <v>1</v>
      </c>
      <c r="AL96" s="29" t="s">
        <v>8</v>
      </c>
      <c r="AM96" s="29">
        <v>1</v>
      </c>
      <c r="AN96" s="29" t="s">
        <v>8</v>
      </c>
      <c r="AO96" s="29">
        <v>0</v>
      </c>
      <c r="AP96" s="29" t="s">
        <v>8</v>
      </c>
      <c r="AQ96" s="29">
        <v>1</v>
      </c>
      <c r="AR96" s="29">
        <v>1</v>
      </c>
      <c r="AS96" s="29" t="s">
        <v>8</v>
      </c>
      <c r="AT96" s="29">
        <v>2</v>
      </c>
      <c r="AU96" s="29" t="s">
        <v>8</v>
      </c>
      <c r="AV96" s="29">
        <v>1</v>
      </c>
      <c r="AW96" s="29">
        <v>3</v>
      </c>
      <c r="AX96" s="29" t="s">
        <v>8</v>
      </c>
      <c r="AY96" s="29">
        <v>2</v>
      </c>
      <c r="AZ96" s="29" t="s">
        <v>8</v>
      </c>
      <c r="BA96" s="29">
        <v>1</v>
      </c>
      <c r="BB96" s="29" t="s">
        <v>8</v>
      </c>
      <c r="BC96" s="29">
        <v>1</v>
      </c>
      <c r="BD96" s="29">
        <v>4</v>
      </c>
      <c r="BE96" s="29" t="s">
        <v>8</v>
      </c>
      <c r="BF96" s="29">
        <v>2</v>
      </c>
      <c r="BG96" s="29" t="s">
        <v>8</v>
      </c>
      <c r="BH96" s="29">
        <v>1</v>
      </c>
      <c r="BI96" s="29">
        <v>1</v>
      </c>
      <c r="BJ96" s="29" t="s">
        <v>8</v>
      </c>
      <c r="BK96" s="29">
        <v>1</v>
      </c>
      <c r="BL96" s="29" t="s">
        <v>8</v>
      </c>
      <c r="BM96" s="29">
        <v>0</v>
      </c>
      <c r="BN96" s="29" t="s">
        <v>8</v>
      </c>
      <c r="BO96" s="29" t="s">
        <v>8</v>
      </c>
      <c r="BP96" s="29" t="s">
        <v>8</v>
      </c>
      <c r="BQ96" s="29" t="s">
        <v>8</v>
      </c>
      <c r="BR96" s="29" t="s">
        <v>8</v>
      </c>
      <c r="BS96" s="29" t="s">
        <v>8</v>
      </c>
      <c r="BT96" s="29" t="s">
        <v>8</v>
      </c>
      <c r="BU96" s="29" t="s">
        <v>8</v>
      </c>
      <c r="BV96" s="29" t="b">
        <v>0</v>
      </c>
      <c r="BW96" s="29" t="b">
        <v>0</v>
      </c>
      <c r="BX96" s="29" t="b">
        <v>0</v>
      </c>
      <c r="BY96" s="29" t="b">
        <v>0</v>
      </c>
      <c r="BZ96" s="29" t="b">
        <v>0</v>
      </c>
      <c r="CA96" s="29" t="b">
        <v>0</v>
      </c>
      <c r="CB96" s="29" t="b">
        <v>0</v>
      </c>
      <c r="CC96" s="29" t="b">
        <v>0</v>
      </c>
      <c r="CD96" s="29" t="b">
        <v>1</v>
      </c>
      <c r="CE96" s="29" t="b">
        <v>0</v>
      </c>
      <c r="CF96" s="29" t="b">
        <v>0</v>
      </c>
      <c r="CG96" s="29" t="b">
        <v>0</v>
      </c>
      <c r="CH96" s="29" t="b">
        <v>0</v>
      </c>
      <c r="CI96" s="29" t="b">
        <v>0</v>
      </c>
      <c r="CJ96" s="29" t="b">
        <v>0</v>
      </c>
      <c r="CK96" s="29" t="b">
        <v>0</v>
      </c>
      <c r="CL96" s="29" t="b">
        <v>0</v>
      </c>
      <c r="CM96" s="29" t="b">
        <v>0</v>
      </c>
      <c r="CN96" s="29" t="b">
        <v>0</v>
      </c>
      <c r="CO96" s="29" t="b">
        <v>0</v>
      </c>
      <c r="CP96" s="29" t="b">
        <v>0</v>
      </c>
      <c r="CQ96" s="29" t="b">
        <v>0</v>
      </c>
      <c r="CR96" s="29" t="b">
        <v>0</v>
      </c>
      <c r="CS96" s="29" t="b">
        <v>0</v>
      </c>
      <c r="CT96" s="29" t="b">
        <v>0</v>
      </c>
      <c r="CU96" s="29" t="b">
        <v>0</v>
      </c>
      <c r="CV96" s="29" t="b">
        <v>0</v>
      </c>
      <c r="CW96" s="29" t="b">
        <v>0</v>
      </c>
      <c r="CX96" s="29" t="b">
        <v>0</v>
      </c>
      <c r="CY96" s="29" t="b">
        <v>0</v>
      </c>
      <c r="CZ96" s="29" t="b">
        <v>0</v>
      </c>
      <c r="DA96" s="29" t="b">
        <v>0</v>
      </c>
      <c r="DB96" s="29" t="b">
        <v>0</v>
      </c>
      <c r="DC96" s="29" t="b">
        <v>0</v>
      </c>
      <c r="DD96" s="29" t="b">
        <v>0</v>
      </c>
      <c r="DE96" s="29" t="b">
        <v>0</v>
      </c>
      <c r="DF96" s="29" t="b">
        <v>0</v>
      </c>
      <c r="DG96" s="29" t="b">
        <v>0</v>
      </c>
      <c r="DH96" s="29" t="b">
        <v>0</v>
      </c>
      <c r="DI96" s="29" t="b">
        <v>0</v>
      </c>
      <c r="DJ96" s="29" t="b">
        <v>0</v>
      </c>
      <c r="DK96" s="29" t="b">
        <v>0</v>
      </c>
      <c r="DL96" s="29" t="b">
        <v>0</v>
      </c>
      <c r="DM96" s="29" t="b">
        <v>0</v>
      </c>
      <c r="DN96" s="29" t="b">
        <v>0</v>
      </c>
      <c r="DO96" s="29" t="b">
        <v>0</v>
      </c>
      <c r="DP96" s="29" t="b">
        <v>0</v>
      </c>
      <c r="DQ96" s="29" t="b">
        <v>0</v>
      </c>
      <c r="DR96" s="29" t="b">
        <v>0</v>
      </c>
      <c r="DS96" s="29" t="b">
        <v>0</v>
      </c>
      <c r="DT96" s="29" t="b">
        <v>0</v>
      </c>
      <c r="DU96" s="29" t="b">
        <v>0</v>
      </c>
      <c r="DV96" s="29" t="s">
        <v>14384</v>
      </c>
      <c r="DW96" s="29" t="s">
        <v>14385</v>
      </c>
      <c r="DX96" s="29" t="s">
        <v>14386</v>
      </c>
    </row>
    <row r="97" spans="1:128" s="29" customFormat="1" x14ac:dyDescent="0.25">
      <c r="A97" s="29">
        <v>359925060819104</v>
      </c>
      <c r="B97" s="29">
        <v>140</v>
      </c>
      <c r="C97" s="29" t="s">
        <v>14387</v>
      </c>
      <c r="D97" s="29" t="s">
        <v>14388</v>
      </c>
      <c r="E97" s="50">
        <v>2.37685148032332E+16</v>
      </c>
      <c r="F97" s="50">
        <v>9043013798513080</v>
      </c>
      <c r="G97" s="29" t="s">
        <v>20244</v>
      </c>
      <c r="H97" s="29" t="s">
        <v>18992</v>
      </c>
      <c r="I97" s="29">
        <v>22</v>
      </c>
      <c r="J97" s="29">
        <v>1</v>
      </c>
      <c r="K97" s="29">
        <v>1</v>
      </c>
      <c r="L97" s="29">
        <v>1</v>
      </c>
      <c r="M97" s="29">
        <v>2</v>
      </c>
      <c r="N97" s="29">
        <v>4</v>
      </c>
      <c r="O97" s="29">
        <v>1</v>
      </c>
      <c r="P97" s="29">
        <v>1</v>
      </c>
      <c r="Q97" s="29">
        <v>1</v>
      </c>
      <c r="R97" s="29" t="s">
        <v>8</v>
      </c>
      <c r="S97" s="29">
        <v>2</v>
      </c>
      <c r="T97" s="29" t="s">
        <v>8</v>
      </c>
      <c r="U97" s="29">
        <v>0</v>
      </c>
      <c r="V97" s="29" t="s">
        <v>8</v>
      </c>
      <c r="W97" s="29" t="s">
        <v>8</v>
      </c>
      <c r="X97" s="29" t="s">
        <v>8</v>
      </c>
      <c r="Y97" s="29" t="s">
        <v>8</v>
      </c>
      <c r="Z97" s="29">
        <v>1</v>
      </c>
      <c r="AA97" s="29">
        <v>1</v>
      </c>
      <c r="AB97" s="29" t="s">
        <v>8</v>
      </c>
      <c r="AC97" s="29">
        <v>1</v>
      </c>
      <c r="AD97" s="29" t="s">
        <v>8</v>
      </c>
      <c r="AE97" s="29">
        <v>1</v>
      </c>
      <c r="AF97" s="29">
        <v>1</v>
      </c>
      <c r="AG97" s="29" t="s">
        <v>8</v>
      </c>
      <c r="AH97" s="29">
        <v>1</v>
      </c>
      <c r="AI97" s="29" t="s">
        <v>8</v>
      </c>
      <c r="AJ97" s="29">
        <v>0</v>
      </c>
      <c r="AK97" s="29" t="s">
        <v>8</v>
      </c>
      <c r="AL97" s="29" t="s">
        <v>8</v>
      </c>
      <c r="AM97" s="29" t="s">
        <v>8</v>
      </c>
      <c r="AN97" s="29" t="s">
        <v>8</v>
      </c>
      <c r="AO97" s="29">
        <v>1</v>
      </c>
      <c r="AP97" s="29" t="s">
        <v>8</v>
      </c>
      <c r="AQ97" s="29">
        <v>1</v>
      </c>
      <c r="AR97" s="29">
        <v>2</v>
      </c>
      <c r="AS97" s="29" t="s">
        <v>8</v>
      </c>
      <c r="AT97" s="29">
        <v>2</v>
      </c>
      <c r="AU97" s="29" t="s">
        <v>8</v>
      </c>
      <c r="AV97" s="29">
        <v>1</v>
      </c>
      <c r="AW97" s="29">
        <v>3</v>
      </c>
      <c r="AX97" s="29" t="s">
        <v>8</v>
      </c>
      <c r="AY97" s="29">
        <v>2</v>
      </c>
      <c r="AZ97" s="29" t="s">
        <v>8</v>
      </c>
      <c r="BA97" s="29">
        <v>1</v>
      </c>
      <c r="BB97" s="29" t="s">
        <v>8</v>
      </c>
      <c r="BC97" s="29">
        <v>1</v>
      </c>
      <c r="BD97" s="29">
        <v>3</v>
      </c>
      <c r="BE97" s="29" t="s">
        <v>8</v>
      </c>
      <c r="BF97" s="29">
        <v>3</v>
      </c>
      <c r="BG97" s="29" t="s">
        <v>8</v>
      </c>
      <c r="BH97" s="29">
        <v>1</v>
      </c>
      <c r="BI97" s="29">
        <v>1</v>
      </c>
      <c r="BJ97" s="29" t="s">
        <v>8</v>
      </c>
      <c r="BK97" s="29">
        <v>1</v>
      </c>
      <c r="BL97" s="29" t="s">
        <v>8</v>
      </c>
      <c r="BM97" s="29">
        <v>0</v>
      </c>
      <c r="BN97" s="29" t="s">
        <v>8</v>
      </c>
      <c r="BO97" s="29" t="s">
        <v>8</v>
      </c>
      <c r="BP97" s="29" t="s">
        <v>8</v>
      </c>
      <c r="BQ97" s="29" t="s">
        <v>8</v>
      </c>
      <c r="BR97" s="29" t="s">
        <v>8</v>
      </c>
      <c r="BS97" s="29" t="s">
        <v>8</v>
      </c>
      <c r="BT97" s="29" t="s">
        <v>8</v>
      </c>
      <c r="BU97" s="29" t="s">
        <v>8</v>
      </c>
      <c r="BV97" s="29" t="b">
        <v>0</v>
      </c>
      <c r="BW97" s="29" t="b">
        <v>0</v>
      </c>
      <c r="BX97" s="29" t="b">
        <v>0</v>
      </c>
      <c r="BY97" s="29" t="b">
        <v>0</v>
      </c>
      <c r="BZ97" s="29" t="b">
        <v>0</v>
      </c>
      <c r="CA97" s="29" t="b">
        <v>0</v>
      </c>
      <c r="CB97" s="29" t="b">
        <v>0</v>
      </c>
      <c r="CC97" s="29" t="b">
        <v>0</v>
      </c>
      <c r="CD97" s="29" t="b">
        <v>1</v>
      </c>
      <c r="CE97" s="29" t="b">
        <v>0</v>
      </c>
      <c r="CF97" s="29" t="b">
        <v>0</v>
      </c>
      <c r="CG97" s="29" t="b">
        <v>0</v>
      </c>
      <c r="CH97" s="29" t="b">
        <v>0</v>
      </c>
      <c r="CI97" s="29" t="b">
        <v>0</v>
      </c>
      <c r="CJ97" s="29" t="b">
        <v>0</v>
      </c>
      <c r="CK97" s="29" t="b">
        <v>0</v>
      </c>
      <c r="CL97" s="29" t="b">
        <v>0</v>
      </c>
      <c r="CM97" s="29" t="b">
        <v>0</v>
      </c>
      <c r="CN97" s="29" t="b">
        <v>0</v>
      </c>
      <c r="CO97" s="29" t="b">
        <v>0</v>
      </c>
      <c r="CP97" s="29" t="b">
        <v>0</v>
      </c>
      <c r="CQ97" s="29" t="b">
        <v>0</v>
      </c>
      <c r="CR97" s="29" t="b">
        <v>0</v>
      </c>
      <c r="CS97" s="29" t="b">
        <v>0</v>
      </c>
      <c r="CT97" s="29" t="b">
        <v>0</v>
      </c>
      <c r="CU97" s="29" t="b">
        <v>0</v>
      </c>
      <c r="CV97" s="29" t="b">
        <v>0</v>
      </c>
      <c r="CW97" s="29" t="b">
        <v>0</v>
      </c>
      <c r="CX97" s="29" t="b">
        <v>0</v>
      </c>
      <c r="CY97" s="29" t="b">
        <v>0</v>
      </c>
      <c r="CZ97" s="29" t="b">
        <v>0</v>
      </c>
      <c r="DA97" s="29" t="b">
        <v>0</v>
      </c>
      <c r="DB97" s="29" t="b">
        <v>0</v>
      </c>
      <c r="DC97" s="29" t="b">
        <v>0</v>
      </c>
      <c r="DD97" s="29" t="b">
        <v>0</v>
      </c>
      <c r="DE97" s="29" t="b">
        <v>0</v>
      </c>
      <c r="DF97" s="29" t="b">
        <v>0</v>
      </c>
      <c r="DG97" s="29" t="b">
        <v>0</v>
      </c>
      <c r="DH97" s="29" t="b">
        <v>0</v>
      </c>
      <c r="DI97" s="29" t="b">
        <v>0</v>
      </c>
      <c r="DJ97" s="29" t="b">
        <v>0</v>
      </c>
      <c r="DK97" s="29" t="b">
        <v>0</v>
      </c>
      <c r="DL97" s="29" t="b">
        <v>0</v>
      </c>
      <c r="DM97" s="29" t="b">
        <v>0</v>
      </c>
      <c r="DN97" s="29" t="b">
        <v>0</v>
      </c>
      <c r="DO97" s="29" t="b">
        <v>0</v>
      </c>
      <c r="DP97" s="29" t="b">
        <v>0</v>
      </c>
      <c r="DQ97" s="29" t="b">
        <v>0</v>
      </c>
      <c r="DR97" s="29" t="b">
        <v>0</v>
      </c>
      <c r="DS97" s="29" t="b">
        <v>0</v>
      </c>
      <c r="DT97" s="29" t="b">
        <v>0</v>
      </c>
      <c r="DU97" s="29" t="b">
        <v>0</v>
      </c>
      <c r="DV97" s="29" t="s">
        <v>14389</v>
      </c>
      <c r="DW97" s="29" t="s">
        <v>14390</v>
      </c>
      <c r="DX97" s="29" t="s">
        <v>14391</v>
      </c>
    </row>
    <row r="98" spans="1:128" s="29" customFormat="1" x14ac:dyDescent="0.25">
      <c r="A98" s="29">
        <v>359925060819104</v>
      </c>
      <c r="B98" s="29">
        <v>134</v>
      </c>
      <c r="C98" s="29" t="s">
        <v>14392</v>
      </c>
      <c r="D98" s="29" t="s">
        <v>14393</v>
      </c>
      <c r="E98" s="50">
        <v>2.3769907755858E+16</v>
      </c>
      <c r="F98" s="50">
        <v>9043062374136810</v>
      </c>
      <c r="G98" s="29" t="s">
        <v>20245</v>
      </c>
      <c r="H98" s="29" t="s">
        <v>18992</v>
      </c>
      <c r="I98" s="29">
        <v>22</v>
      </c>
      <c r="J98" s="29">
        <v>1</v>
      </c>
      <c r="K98" s="29">
        <v>1</v>
      </c>
      <c r="L98" s="29">
        <v>1</v>
      </c>
      <c r="M98" s="29">
        <v>2</v>
      </c>
      <c r="N98" s="29">
        <v>4</v>
      </c>
      <c r="O98" s="29">
        <v>1</v>
      </c>
      <c r="P98" s="29">
        <v>1</v>
      </c>
      <c r="Q98" s="29">
        <v>4</v>
      </c>
      <c r="R98" s="29" t="s">
        <v>8</v>
      </c>
      <c r="S98" s="29">
        <v>1</v>
      </c>
      <c r="T98" s="29" t="s">
        <v>8</v>
      </c>
      <c r="U98" s="29">
        <v>0</v>
      </c>
      <c r="V98" s="29" t="s">
        <v>8</v>
      </c>
      <c r="W98" s="29" t="s">
        <v>8</v>
      </c>
      <c r="X98" s="29" t="s">
        <v>8</v>
      </c>
      <c r="Y98" s="29" t="s">
        <v>8</v>
      </c>
      <c r="Z98" s="29">
        <v>1</v>
      </c>
      <c r="AA98" s="29">
        <v>1</v>
      </c>
      <c r="AB98" s="29" t="s">
        <v>8</v>
      </c>
      <c r="AC98" s="29">
        <v>1</v>
      </c>
      <c r="AD98" s="29" t="s">
        <v>8</v>
      </c>
      <c r="AE98" s="29">
        <v>1</v>
      </c>
      <c r="AF98" s="29">
        <v>1</v>
      </c>
      <c r="AG98" s="29" t="s">
        <v>8</v>
      </c>
      <c r="AH98" s="29">
        <v>1</v>
      </c>
      <c r="AI98" s="29" t="s">
        <v>8</v>
      </c>
      <c r="AJ98" s="29">
        <v>0</v>
      </c>
      <c r="AK98" s="29" t="s">
        <v>8</v>
      </c>
      <c r="AL98" s="29" t="s">
        <v>8</v>
      </c>
      <c r="AM98" s="29" t="s">
        <v>8</v>
      </c>
      <c r="AN98" s="29" t="s">
        <v>8</v>
      </c>
      <c r="AO98" s="29">
        <v>1</v>
      </c>
      <c r="AP98" s="29" t="s">
        <v>8</v>
      </c>
      <c r="AQ98" s="29">
        <v>1</v>
      </c>
      <c r="AR98" s="29">
        <v>1</v>
      </c>
      <c r="AS98" s="29" t="s">
        <v>8</v>
      </c>
      <c r="AT98" s="29">
        <v>1</v>
      </c>
      <c r="AU98" s="29" t="s">
        <v>8</v>
      </c>
      <c r="AV98" s="29">
        <v>1</v>
      </c>
      <c r="AW98" s="29">
        <v>4</v>
      </c>
      <c r="AX98" s="29" t="s">
        <v>8</v>
      </c>
      <c r="AY98" s="29">
        <v>3</v>
      </c>
      <c r="AZ98" s="29" t="s">
        <v>8</v>
      </c>
      <c r="BA98" s="29">
        <v>1</v>
      </c>
      <c r="BB98" s="29" t="s">
        <v>8</v>
      </c>
      <c r="BC98" s="29">
        <v>1</v>
      </c>
      <c r="BD98" s="29">
        <v>4</v>
      </c>
      <c r="BE98" s="29" t="s">
        <v>8</v>
      </c>
      <c r="BF98" s="29">
        <v>3</v>
      </c>
      <c r="BG98" s="29" t="s">
        <v>8</v>
      </c>
      <c r="BH98" s="29">
        <v>1</v>
      </c>
      <c r="BI98" s="29">
        <v>1</v>
      </c>
      <c r="BJ98" s="29" t="s">
        <v>8</v>
      </c>
      <c r="BK98" s="29">
        <v>1</v>
      </c>
      <c r="BL98" s="29" t="s">
        <v>8</v>
      </c>
      <c r="BM98" s="29">
        <v>0</v>
      </c>
      <c r="BN98" s="29" t="s">
        <v>8</v>
      </c>
      <c r="BO98" s="29" t="s">
        <v>8</v>
      </c>
      <c r="BP98" s="29" t="s">
        <v>8</v>
      </c>
      <c r="BQ98" s="29" t="s">
        <v>8</v>
      </c>
      <c r="BR98" s="29" t="s">
        <v>8</v>
      </c>
      <c r="BS98" s="29" t="s">
        <v>8</v>
      </c>
      <c r="BT98" s="29" t="s">
        <v>8</v>
      </c>
      <c r="BU98" s="29" t="s">
        <v>8</v>
      </c>
      <c r="BV98" s="29" t="b">
        <v>0</v>
      </c>
      <c r="BW98" s="29" t="b">
        <v>0</v>
      </c>
      <c r="BX98" s="29" t="b">
        <v>0</v>
      </c>
      <c r="BY98" s="29" t="b">
        <v>0</v>
      </c>
      <c r="BZ98" s="29" t="b">
        <v>0</v>
      </c>
      <c r="CA98" s="29" t="b">
        <v>0</v>
      </c>
      <c r="CB98" s="29" t="b">
        <v>0</v>
      </c>
      <c r="CC98" s="29" t="b">
        <v>0</v>
      </c>
      <c r="CD98" s="29" t="b">
        <v>1</v>
      </c>
      <c r="CE98" s="29" t="b">
        <v>0</v>
      </c>
      <c r="CF98" s="29" t="b">
        <v>0</v>
      </c>
      <c r="CG98" s="29" t="b">
        <v>0</v>
      </c>
      <c r="CH98" s="29" t="b">
        <v>0</v>
      </c>
      <c r="CI98" s="29" t="b">
        <v>0</v>
      </c>
      <c r="CJ98" s="29" t="b">
        <v>0</v>
      </c>
      <c r="CK98" s="29" t="b">
        <v>0</v>
      </c>
      <c r="CL98" s="29" t="b">
        <v>0</v>
      </c>
      <c r="CM98" s="29" t="b">
        <v>0</v>
      </c>
      <c r="CN98" s="29" t="b">
        <v>0</v>
      </c>
      <c r="CO98" s="29" t="b">
        <v>0</v>
      </c>
      <c r="CP98" s="29" t="b">
        <v>0</v>
      </c>
      <c r="CQ98" s="29" t="b">
        <v>0</v>
      </c>
      <c r="CR98" s="29" t="b">
        <v>0</v>
      </c>
      <c r="CS98" s="29" t="b">
        <v>0</v>
      </c>
      <c r="CT98" s="29" t="b">
        <v>0</v>
      </c>
      <c r="CU98" s="29" t="b">
        <v>0</v>
      </c>
      <c r="CV98" s="29" t="b">
        <v>0</v>
      </c>
      <c r="CW98" s="29" t="b">
        <v>0</v>
      </c>
      <c r="CX98" s="29" t="b">
        <v>0</v>
      </c>
      <c r="CY98" s="29" t="b">
        <v>0</v>
      </c>
      <c r="CZ98" s="29" t="b">
        <v>0</v>
      </c>
      <c r="DA98" s="29" t="b">
        <v>0</v>
      </c>
      <c r="DB98" s="29" t="b">
        <v>0</v>
      </c>
      <c r="DC98" s="29" t="b">
        <v>0</v>
      </c>
      <c r="DD98" s="29" t="b">
        <v>0</v>
      </c>
      <c r="DE98" s="29" t="b">
        <v>0</v>
      </c>
      <c r="DF98" s="29" t="b">
        <v>0</v>
      </c>
      <c r="DG98" s="29" t="b">
        <v>0</v>
      </c>
      <c r="DH98" s="29" t="b">
        <v>0</v>
      </c>
      <c r="DI98" s="29" t="b">
        <v>0</v>
      </c>
      <c r="DJ98" s="29" t="b">
        <v>0</v>
      </c>
      <c r="DK98" s="29" t="b">
        <v>0</v>
      </c>
      <c r="DL98" s="29" t="b">
        <v>0</v>
      </c>
      <c r="DM98" s="29" t="b">
        <v>0</v>
      </c>
      <c r="DN98" s="29" t="b">
        <v>0</v>
      </c>
      <c r="DO98" s="29" t="b">
        <v>0</v>
      </c>
      <c r="DP98" s="29" t="b">
        <v>0</v>
      </c>
      <c r="DQ98" s="29" t="b">
        <v>0</v>
      </c>
      <c r="DR98" s="29" t="b">
        <v>0</v>
      </c>
      <c r="DS98" s="29" t="b">
        <v>0</v>
      </c>
      <c r="DT98" s="29" t="b">
        <v>0</v>
      </c>
      <c r="DU98" s="29" t="b">
        <v>0</v>
      </c>
      <c r="DV98" s="29" t="s">
        <v>14394</v>
      </c>
      <c r="DW98" s="29" t="s">
        <v>14395</v>
      </c>
      <c r="DX98" s="29" t="s">
        <v>14396</v>
      </c>
    </row>
    <row r="99" spans="1:128" s="29" customFormat="1" x14ac:dyDescent="0.25">
      <c r="A99" s="29">
        <v>359925060819104</v>
      </c>
      <c r="B99" s="29">
        <v>171</v>
      </c>
      <c r="C99" s="29" t="s">
        <v>14397</v>
      </c>
      <c r="D99" s="29" t="s">
        <v>14398</v>
      </c>
      <c r="E99" s="50">
        <v>2.37721770533416E+16</v>
      </c>
      <c r="F99" s="50">
        <v>9042995811201770</v>
      </c>
      <c r="G99" s="29" t="s">
        <v>20209</v>
      </c>
      <c r="H99" s="29" t="s">
        <v>18992</v>
      </c>
      <c r="I99" s="29">
        <v>22</v>
      </c>
      <c r="J99" s="29">
        <v>1</v>
      </c>
      <c r="K99" s="29">
        <v>1</v>
      </c>
      <c r="L99" s="29">
        <v>1</v>
      </c>
      <c r="M99" s="29">
        <v>2</v>
      </c>
      <c r="N99" s="29">
        <v>6</v>
      </c>
      <c r="O99" s="29">
        <v>1</v>
      </c>
      <c r="P99" s="29">
        <v>1</v>
      </c>
      <c r="Q99" s="29">
        <v>3</v>
      </c>
      <c r="R99" s="29" t="s">
        <v>8</v>
      </c>
      <c r="S99" s="29">
        <v>1</v>
      </c>
      <c r="T99" s="29" t="s">
        <v>8</v>
      </c>
      <c r="U99" s="29">
        <v>1</v>
      </c>
      <c r="V99" s="29">
        <v>3</v>
      </c>
      <c r="W99" s="29" t="s">
        <v>8</v>
      </c>
      <c r="X99" s="29">
        <v>1</v>
      </c>
      <c r="Y99" s="29" t="s">
        <v>8</v>
      </c>
      <c r="Z99" s="29">
        <v>1</v>
      </c>
      <c r="AA99" s="29">
        <v>1</v>
      </c>
      <c r="AB99" s="29" t="s">
        <v>8</v>
      </c>
      <c r="AC99" s="29">
        <v>1</v>
      </c>
      <c r="AD99" s="29" t="s">
        <v>8</v>
      </c>
      <c r="AE99" s="29">
        <v>1</v>
      </c>
      <c r="AF99" s="29">
        <v>1</v>
      </c>
      <c r="AG99" s="29" t="s">
        <v>8</v>
      </c>
      <c r="AH99" s="29">
        <v>1</v>
      </c>
      <c r="AI99" s="29" t="s">
        <v>8</v>
      </c>
      <c r="AJ99" s="29">
        <v>0</v>
      </c>
      <c r="AK99" s="29" t="s">
        <v>8</v>
      </c>
      <c r="AL99" s="29" t="s">
        <v>8</v>
      </c>
      <c r="AM99" s="29" t="s">
        <v>8</v>
      </c>
      <c r="AN99" s="29" t="s">
        <v>8</v>
      </c>
      <c r="AO99" s="29">
        <v>1</v>
      </c>
      <c r="AP99" s="29" t="s">
        <v>8</v>
      </c>
      <c r="AQ99" s="29">
        <v>1</v>
      </c>
      <c r="AR99" s="29">
        <v>1</v>
      </c>
      <c r="AS99" s="29" t="s">
        <v>8</v>
      </c>
      <c r="AT99" s="29">
        <v>2</v>
      </c>
      <c r="AU99" s="29" t="s">
        <v>8</v>
      </c>
      <c r="AV99" s="29">
        <v>1</v>
      </c>
      <c r="AW99" s="29">
        <v>1</v>
      </c>
      <c r="AX99" s="29" t="s">
        <v>8</v>
      </c>
      <c r="AY99" s="29">
        <v>3</v>
      </c>
      <c r="AZ99" s="29" t="s">
        <v>8</v>
      </c>
      <c r="BA99" s="29">
        <v>1</v>
      </c>
      <c r="BB99" s="29" t="s">
        <v>8</v>
      </c>
      <c r="BC99" s="29">
        <v>1</v>
      </c>
      <c r="BD99" s="29">
        <v>4</v>
      </c>
      <c r="BE99" s="29" t="s">
        <v>8</v>
      </c>
      <c r="BF99" s="29">
        <v>3</v>
      </c>
      <c r="BG99" s="29" t="s">
        <v>8</v>
      </c>
      <c r="BH99" s="29">
        <v>1</v>
      </c>
      <c r="BI99" s="29">
        <v>1</v>
      </c>
      <c r="BJ99" s="29" t="s">
        <v>8</v>
      </c>
      <c r="BK99" s="29">
        <v>1</v>
      </c>
      <c r="BL99" s="29" t="s">
        <v>8</v>
      </c>
      <c r="BM99" s="29">
        <v>0</v>
      </c>
      <c r="BN99" s="29" t="s">
        <v>8</v>
      </c>
      <c r="BO99" s="29" t="s">
        <v>8</v>
      </c>
      <c r="BP99" s="29" t="s">
        <v>8</v>
      </c>
      <c r="BQ99" s="29" t="s">
        <v>8</v>
      </c>
      <c r="BR99" s="29" t="s">
        <v>8</v>
      </c>
      <c r="BS99" s="29" t="s">
        <v>8</v>
      </c>
      <c r="BT99" s="29" t="s">
        <v>8</v>
      </c>
      <c r="BU99" s="29" t="s">
        <v>8</v>
      </c>
      <c r="BV99" s="29" t="b">
        <v>0</v>
      </c>
      <c r="BW99" s="29" t="b">
        <v>0</v>
      </c>
      <c r="BX99" s="29" t="b">
        <v>0</v>
      </c>
      <c r="BY99" s="29" t="b">
        <v>0</v>
      </c>
      <c r="BZ99" s="29" t="b">
        <v>0</v>
      </c>
      <c r="CA99" s="29" t="b">
        <v>0</v>
      </c>
      <c r="CB99" s="29" t="b">
        <v>0</v>
      </c>
      <c r="CC99" s="29" t="b">
        <v>0</v>
      </c>
      <c r="CD99" s="29" t="b">
        <v>1</v>
      </c>
      <c r="CE99" s="29" t="b">
        <v>0</v>
      </c>
      <c r="CF99" s="29" t="b">
        <v>0</v>
      </c>
      <c r="CG99" s="29" t="b">
        <v>0</v>
      </c>
      <c r="CH99" s="29" t="b">
        <v>0</v>
      </c>
      <c r="CI99" s="29" t="b">
        <v>0</v>
      </c>
      <c r="CJ99" s="29" t="b">
        <v>0</v>
      </c>
      <c r="CK99" s="29" t="b">
        <v>0</v>
      </c>
      <c r="CL99" s="29" t="b">
        <v>0</v>
      </c>
      <c r="CM99" s="29" t="b">
        <v>0</v>
      </c>
      <c r="CN99" s="29" t="b">
        <v>0</v>
      </c>
      <c r="CO99" s="29" t="b">
        <v>0</v>
      </c>
      <c r="CP99" s="29" t="b">
        <v>0</v>
      </c>
      <c r="CQ99" s="29" t="b">
        <v>0</v>
      </c>
      <c r="CR99" s="29" t="b">
        <v>0</v>
      </c>
      <c r="CS99" s="29" t="b">
        <v>0</v>
      </c>
      <c r="CT99" s="29" t="b">
        <v>0</v>
      </c>
      <c r="CU99" s="29" t="b">
        <v>0</v>
      </c>
      <c r="CV99" s="29" t="b">
        <v>0</v>
      </c>
      <c r="CW99" s="29" t="b">
        <v>0</v>
      </c>
      <c r="CX99" s="29" t="b">
        <v>0</v>
      </c>
      <c r="CY99" s="29" t="b">
        <v>0</v>
      </c>
      <c r="CZ99" s="29" t="b">
        <v>0</v>
      </c>
      <c r="DA99" s="29" t="b">
        <v>0</v>
      </c>
      <c r="DB99" s="29" t="b">
        <v>0</v>
      </c>
      <c r="DC99" s="29" t="b">
        <v>0</v>
      </c>
      <c r="DD99" s="29" t="b">
        <v>0</v>
      </c>
      <c r="DE99" s="29" t="b">
        <v>0</v>
      </c>
      <c r="DF99" s="29" t="b">
        <v>0</v>
      </c>
      <c r="DG99" s="29" t="b">
        <v>0</v>
      </c>
      <c r="DH99" s="29" t="b">
        <v>0</v>
      </c>
      <c r="DI99" s="29" t="b">
        <v>0</v>
      </c>
      <c r="DJ99" s="29" t="b">
        <v>0</v>
      </c>
      <c r="DK99" s="29" t="b">
        <v>0</v>
      </c>
      <c r="DL99" s="29" t="b">
        <v>0</v>
      </c>
      <c r="DM99" s="29" t="b">
        <v>0</v>
      </c>
      <c r="DN99" s="29" t="b">
        <v>0</v>
      </c>
      <c r="DO99" s="29" t="b">
        <v>0</v>
      </c>
      <c r="DP99" s="29" t="b">
        <v>0</v>
      </c>
      <c r="DQ99" s="29" t="b">
        <v>0</v>
      </c>
      <c r="DR99" s="29" t="b">
        <v>0</v>
      </c>
      <c r="DS99" s="29" t="b">
        <v>0</v>
      </c>
      <c r="DT99" s="29" t="b">
        <v>0</v>
      </c>
      <c r="DU99" s="29" t="b">
        <v>0</v>
      </c>
      <c r="DV99" s="29" t="s">
        <v>14399</v>
      </c>
      <c r="DW99" s="29" t="s">
        <v>14400</v>
      </c>
      <c r="DX99" s="29" t="s">
        <v>14401</v>
      </c>
    </row>
    <row r="100" spans="1:128" s="29" customFormat="1" x14ac:dyDescent="0.25">
      <c r="A100" s="29">
        <v>359925060819104</v>
      </c>
      <c r="B100" s="29">
        <v>180</v>
      </c>
      <c r="C100" s="29" t="s">
        <v>14402</v>
      </c>
      <c r="D100" s="29" t="s">
        <v>14403</v>
      </c>
      <c r="E100" s="50">
        <v>23772166</v>
      </c>
      <c r="F100" s="50">
        <v>904315202</v>
      </c>
      <c r="G100" s="29" t="s">
        <v>18992</v>
      </c>
      <c r="H100" s="29" t="s">
        <v>20219</v>
      </c>
      <c r="I100" s="29">
        <v>22</v>
      </c>
      <c r="J100" s="29">
        <v>1</v>
      </c>
      <c r="K100" s="29">
        <v>1</v>
      </c>
      <c r="L100" s="29">
        <v>1</v>
      </c>
      <c r="M100" s="29">
        <v>1</v>
      </c>
      <c r="N100" s="29">
        <v>3</v>
      </c>
      <c r="O100" s="29">
        <v>1</v>
      </c>
      <c r="P100" s="29">
        <v>0</v>
      </c>
      <c r="Q100" s="29" t="s">
        <v>8</v>
      </c>
      <c r="R100" s="29" t="s">
        <v>8</v>
      </c>
      <c r="S100" s="29" t="s">
        <v>8</v>
      </c>
      <c r="T100" s="29" t="s">
        <v>8</v>
      </c>
      <c r="U100" s="29">
        <v>0</v>
      </c>
      <c r="V100" s="29" t="s">
        <v>8</v>
      </c>
      <c r="W100" s="29" t="s">
        <v>8</v>
      </c>
      <c r="X100" s="29" t="s">
        <v>8</v>
      </c>
      <c r="Y100" s="29" t="s">
        <v>8</v>
      </c>
      <c r="Z100" s="29">
        <v>1</v>
      </c>
      <c r="AA100" s="29">
        <v>2</v>
      </c>
      <c r="AB100" s="29" t="s">
        <v>8</v>
      </c>
      <c r="AC100" s="29">
        <v>2</v>
      </c>
      <c r="AD100" s="29" t="s">
        <v>8</v>
      </c>
      <c r="AE100" s="29">
        <v>1</v>
      </c>
      <c r="AF100" s="29">
        <v>1</v>
      </c>
      <c r="AG100" s="29" t="s">
        <v>8</v>
      </c>
      <c r="AH100" s="29">
        <v>1</v>
      </c>
      <c r="AI100" s="29" t="s">
        <v>8</v>
      </c>
      <c r="AJ100" s="29">
        <v>0</v>
      </c>
      <c r="AK100" s="29" t="s">
        <v>8</v>
      </c>
      <c r="AL100" s="29" t="s">
        <v>8</v>
      </c>
      <c r="AM100" s="29" t="s">
        <v>8</v>
      </c>
      <c r="AN100" s="29" t="s">
        <v>8</v>
      </c>
      <c r="AO100" s="29">
        <v>1</v>
      </c>
      <c r="AP100" s="29" t="s">
        <v>8</v>
      </c>
      <c r="AQ100" s="29">
        <v>1</v>
      </c>
      <c r="AR100" s="29">
        <v>1</v>
      </c>
      <c r="AS100" s="29" t="s">
        <v>8</v>
      </c>
      <c r="AT100" s="29">
        <v>1</v>
      </c>
      <c r="AU100" s="29" t="s">
        <v>8</v>
      </c>
      <c r="AV100" s="29">
        <v>1</v>
      </c>
      <c r="AW100" s="29">
        <v>1</v>
      </c>
      <c r="AX100" s="29" t="s">
        <v>8</v>
      </c>
      <c r="AY100" s="29">
        <v>2</v>
      </c>
      <c r="AZ100" s="29" t="s">
        <v>8</v>
      </c>
      <c r="BA100" s="29">
        <v>1</v>
      </c>
      <c r="BB100" s="29" t="s">
        <v>8</v>
      </c>
      <c r="BC100" s="29">
        <v>1</v>
      </c>
      <c r="BD100" s="29">
        <v>1</v>
      </c>
      <c r="BE100" s="29" t="s">
        <v>8</v>
      </c>
      <c r="BF100" s="29">
        <v>3</v>
      </c>
      <c r="BG100" s="29" t="s">
        <v>8</v>
      </c>
      <c r="BH100" s="29">
        <v>0</v>
      </c>
      <c r="BI100" s="29" t="s">
        <v>8</v>
      </c>
      <c r="BJ100" s="29" t="s">
        <v>8</v>
      </c>
      <c r="BK100" s="29" t="s">
        <v>8</v>
      </c>
      <c r="BL100" s="29" t="s">
        <v>8</v>
      </c>
      <c r="BM100" s="29">
        <v>1</v>
      </c>
      <c r="BN100" s="29" t="s">
        <v>8</v>
      </c>
      <c r="BO100" s="29">
        <v>1</v>
      </c>
      <c r="BP100" s="29" t="s">
        <v>8</v>
      </c>
      <c r="BQ100" s="29">
        <v>1</v>
      </c>
      <c r="BR100" s="29" t="s">
        <v>8</v>
      </c>
      <c r="BS100" s="29">
        <v>0</v>
      </c>
      <c r="BT100" s="29" t="s">
        <v>8</v>
      </c>
      <c r="BU100" s="29" t="s">
        <v>8</v>
      </c>
      <c r="BV100" s="29" t="b">
        <v>0</v>
      </c>
      <c r="BW100" s="29" t="b">
        <v>0</v>
      </c>
      <c r="BX100" s="29" t="b">
        <v>0</v>
      </c>
      <c r="BY100" s="29" t="b">
        <v>0</v>
      </c>
      <c r="BZ100" s="29" t="b">
        <v>0</v>
      </c>
      <c r="CA100" s="29" t="b">
        <v>0</v>
      </c>
      <c r="CB100" s="29" t="b">
        <v>0</v>
      </c>
      <c r="CC100" s="29" t="b">
        <v>0</v>
      </c>
      <c r="CD100" s="29" t="b">
        <v>1</v>
      </c>
      <c r="CE100" s="29" t="b">
        <v>0</v>
      </c>
      <c r="CF100" s="29" t="b">
        <v>0</v>
      </c>
      <c r="CG100" s="29" t="b">
        <v>0</v>
      </c>
      <c r="CH100" s="29" t="b">
        <v>0</v>
      </c>
      <c r="CI100" s="29" t="b">
        <v>0</v>
      </c>
      <c r="CJ100" s="29" t="b">
        <v>0</v>
      </c>
      <c r="CK100" s="29" t="b">
        <v>0</v>
      </c>
      <c r="CL100" s="29" t="b">
        <v>0</v>
      </c>
      <c r="CM100" s="29" t="b">
        <v>0</v>
      </c>
      <c r="CN100" s="29" t="b">
        <v>0</v>
      </c>
      <c r="CO100" s="29" t="b">
        <v>0</v>
      </c>
      <c r="CP100" s="29" t="b">
        <v>0</v>
      </c>
      <c r="CQ100" s="29" t="b">
        <v>0</v>
      </c>
      <c r="CR100" s="29" t="b">
        <v>0</v>
      </c>
      <c r="CS100" s="29" t="b">
        <v>0</v>
      </c>
      <c r="CT100" s="29" t="b">
        <v>0</v>
      </c>
      <c r="CU100" s="29" t="b">
        <v>0</v>
      </c>
      <c r="CV100" s="29" t="b">
        <v>0</v>
      </c>
      <c r="CW100" s="29" t="b">
        <v>0</v>
      </c>
      <c r="CX100" s="29" t="b">
        <v>0</v>
      </c>
      <c r="CY100" s="29" t="b">
        <v>0</v>
      </c>
      <c r="CZ100" s="29" t="b">
        <v>0</v>
      </c>
      <c r="DA100" s="29" t="b">
        <v>0</v>
      </c>
      <c r="DB100" s="29" t="b">
        <v>0</v>
      </c>
      <c r="DC100" s="29" t="b">
        <v>0</v>
      </c>
      <c r="DD100" s="29" t="b">
        <v>0</v>
      </c>
      <c r="DE100" s="29" t="b">
        <v>0</v>
      </c>
      <c r="DF100" s="29" t="b">
        <v>0</v>
      </c>
      <c r="DG100" s="29" t="b">
        <v>0</v>
      </c>
      <c r="DH100" s="29" t="b">
        <v>0</v>
      </c>
      <c r="DI100" s="29" t="b">
        <v>0</v>
      </c>
      <c r="DJ100" s="29" t="b">
        <v>0</v>
      </c>
      <c r="DK100" s="29" t="b">
        <v>0</v>
      </c>
      <c r="DL100" s="29" t="b">
        <v>0</v>
      </c>
      <c r="DM100" s="29" t="b">
        <v>0</v>
      </c>
      <c r="DN100" s="29" t="b">
        <v>0</v>
      </c>
      <c r="DO100" s="29" t="b">
        <v>0</v>
      </c>
      <c r="DP100" s="29" t="b">
        <v>0</v>
      </c>
      <c r="DQ100" s="29" t="b">
        <v>0</v>
      </c>
      <c r="DR100" s="29" t="b">
        <v>0</v>
      </c>
      <c r="DS100" s="29" t="b">
        <v>0</v>
      </c>
      <c r="DT100" s="29" t="b">
        <v>0</v>
      </c>
      <c r="DU100" s="29" t="b">
        <v>0</v>
      </c>
      <c r="DV100" s="29" t="s">
        <v>14404</v>
      </c>
      <c r="DW100" s="29" t="s">
        <v>14405</v>
      </c>
      <c r="DX100" s="29" t="s">
        <v>14406</v>
      </c>
    </row>
    <row r="101" spans="1:128" s="29" customFormat="1" x14ac:dyDescent="0.25">
      <c r="A101" s="29">
        <v>359925060819104</v>
      </c>
      <c r="B101" s="29">
        <v>138</v>
      </c>
      <c r="C101" s="29" t="s">
        <v>14407</v>
      </c>
      <c r="D101" s="29" t="s">
        <v>14408</v>
      </c>
      <c r="E101" s="50">
        <v>2376991813038290</v>
      </c>
      <c r="F101" s="50">
        <v>9043082317958580</v>
      </c>
      <c r="G101" s="29" t="s">
        <v>20246</v>
      </c>
      <c r="H101" s="29" t="s">
        <v>18992</v>
      </c>
      <c r="I101" s="29">
        <v>22</v>
      </c>
      <c r="J101" s="29">
        <v>1</v>
      </c>
      <c r="K101" s="29">
        <v>1</v>
      </c>
      <c r="L101" s="29">
        <v>1</v>
      </c>
      <c r="M101" s="29">
        <v>2</v>
      </c>
      <c r="N101" s="29">
        <v>4</v>
      </c>
      <c r="O101" s="29">
        <v>1</v>
      </c>
      <c r="P101" s="29">
        <v>1</v>
      </c>
      <c r="Q101" s="29">
        <v>2</v>
      </c>
      <c r="R101" s="29" t="s">
        <v>8</v>
      </c>
      <c r="S101" s="29">
        <v>4</v>
      </c>
      <c r="T101" s="29" t="s">
        <v>8</v>
      </c>
      <c r="U101" s="29">
        <v>0</v>
      </c>
      <c r="V101" s="29" t="s">
        <v>8</v>
      </c>
      <c r="W101" s="29" t="s">
        <v>8</v>
      </c>
      <c r="X101" s="29" t="s">
        <v>8</v>
      </c>
      <c r="Y101" s="29" t="s">
        <v>8</v>
      </c>
      <c r="Z101" s="29">
        <v>1</v>
      </c>
      <c r="AA101" s="29">
        <v>1</v>
      </c>
      <c r="AB101" s="29" t="s">
        <v>8</v>
      </c>
      <c r="AC101" s="29">
        <v>1</v>
      </c>
      <c r="AD101" s="29" t="s">
        <v>8</v>
      </c>
      <c r="AE101" s="29">
        <v>1</v>
      </c>
      <c r="AF101" s="29">
        <v>4</v>
      </c>
      <c r="AG101" s="29" t="s">
        <v>8</v>
      </c>
      <c r="AH101" s="29">
        <v>4</v>
      </c>
      <c r="AI101" s="29" t="s">
        <v>8</v>
      </c>
      <c r="AJ101" s="29">
        <v>1</v>
      </c>
      <c r="AK101" s="29">
        <v>1</v>
      </c>
      <c r="AL101" s="29" t="s">
        <v>8</v>
      </c>
      <c r="AM101" s="29">
        <v>1</v>
      </c>
      <c r="AN101" s="29" t="s">
        <v>8</v>
      </c>
      <c r="AO101" s="29">
        <v>0</v>
      </c>
      <c r="AP101" s="29" t="s">
        <v>8</v>
      </c>
      <c r="AQ101" s="29">
        <v>1</v>
      </c>
      <c r="AR101" s="29">
        <v>1</v>
      </c>
      <c r="AS101" s="29" t="s">
        <v>8</v>
      </c>
      <c r="AT101" s="29">
        <v>1</v>
      </c>
      <c r="AU101" s="29" t="s">
        <v>8</v>
      </c>
      <c r="AV101" s="29">
        <v>1</v>
      </c>
      <c r="AW101" s="29">
        <v>1</v>
      </c>
      <c r="AX101" s="29" t="s">
        <v>8</v>
      </c>
      <c r="AY101" s="29">
        <v>1</v>
      </c>
      <c r="AZ101" s="29" t="s">
        <v>8</v>
      </c>
      <c r="BA101" s="29">
        <v>1</v>
      </c>
      <c r="BB101" s="29" t="s">
        <v>8</v>
      </c>
      <c r="BC101" s="29">
        <v>1</v>
      </c>
      <c r="BD101" s="29">
        <v>3</v>
      </c>
      <c r="BE101" s="29" t="s">
        <v>8</v>
      </c>
      <c r="BF101" s="29">
        <v>3</v>
      </c>
      <c r="BG101" s="29" t="s">
        <v>8</v>
      </c>
      <c r="BH101" s="29">
        <v>1</v>
      </c>
      <c r="BI101" s="29">
        <v>1</v>
      </c>
      <c r="BJ101" s="29" t="s">
        <v>8</v>
      </c>
      <c r="BK101" s="29">
        <v>1</v>
      </c>
      <c r="BL101" s="29" t="s">
        <v>8</v>
      </c>
      <c r="BM101" s="29">
        <v>0</v>
      </c>
      <c r="BN101" s="29" t="s">
        <v>8</v>
      </c>
      <c r="BO101" s="29" t="s">
        <v>8</v>
      </c>
      <c r="BP101" s="29" t="s">
        <v>8</v>
      </c>
      <c r="BQ101" s="29" t="s">
        <v>8</v>
      </c>
      <c r="BR101" s="29" t="s">
        <v>8</v>
      </c>
      <c r="BS101" s="29" t="s">
        <v>8</v>
      </c>
      <c r="BT101" s="29" t="s">
        <v>8</v>
      </c>
      <c r="BU101" s="29" t="s">
        <v>8</v>
      </c>
      <c r="BV101" s="29" t="b">
        <v>0</v>
      </c>
      <c r="BW101" s="29" t="b">
        <v>0</v>
      </c>
      <c r="BX101" s="29" t="b">
        <v>0</v>
      </c>
      <c r="BY101" s="29" t="b">
        <v>0</v>
      </c>
      <c r="BZ101" s="29" t="b">
        <v>0</v>
      </c>
      <c r="CA101" s="29" t="b">
        <v>0</v>
      </c>
      <c r="CB101" s="29" t="b">
        <v>0</v>
      </c>
      <c r="CC101" s="29" t="b">
        <v>0</v>
      </c>
      <c r="CD101" s="29" t="b">
        <v>1</v>
      </c>
      <c r="CE101" s="29" t="b">
        <v>0</v>
      </c>
      <c r="CF101" s="29" t="b">
        <v>0</v>
      </c>
      <c r="CG101" s="29" t="b">
        <v>0</v>
      </c>
      <c r="CH101" s="29" t="b">
        <v>0</v>
      </c>
      <c r="CI101" s="29" t="b">
        <v>0</v>
      </c>
      <c r="CJ101" s="29" t="b">
        <v>0</v>
      </c>
      <c r="CK101" s="29" t="b">
        <v>0</v>
      </c>
      <c r="CL101" s="29" t="b">
        <v>0</v>
      </c>
      <c r="CM101" s="29" t="b">
        <v>0</v>
      </c>
      <c r="CN101" s="29" t="b">
        <v>0</v>
      </c>
      <c r="CO101" s="29" t="b">
        <v>0</v>
      </c>
      <c r="CP101" s="29" t="b">
        <v>0</v>
      </c>
      <c r="CQ101" s="29" t="b">
        <v>0</v>
      </c>
      <c r="CR101" s="29" t="b">
        <v>0</v>
      </c>
      <c r="CS101" s="29" t="b">
        <v>0</v>
      </c>
      <c r="CT101" s="29" t="b">
        <v>0</v>
      </c>
      <c r="CU101" s="29" t="b">
        <v>0</v>
      </c>
      <c r="CV101" s="29" t="b">
        <v>0</v>
      </c>
      <c r="CW101" s="29" t="b">
        <v>0</v>
      </c>
      <c r="CX101" s="29" t="b">
        <v>0</v>
      </c>
      <c r="CY101" s="29" t="b">
        <v>0</v>
      </c>
      <c r="CZ101" s="29" t="b">
        <v>0</v>
      </c>
      <c r="DA101" s="29" t="b">
        <v>0</v>
      </c>
      <c r="DB101" s="29" t="b">
        <v>0</v>
      </c>
      <c r="DC101" s="29" t="b">
        <v>0</v>
      </c>
      <c r="DD101" s="29" t="b">
        <v>0</v>
      </c>
      <c r="DE101" s="29" t="b">
        <v>0</v>
      </c>
      <c r="DF101" s="29" t="b">
        <v>0</v>
      </c>
      <c r="DG101" s="29" t="b">
        <v>0</v>
      </c>
      <c r="DH101" s="29" t="b">
        <v>0</v>
      </c>
      <c r="DI101" s="29" t="b">
        <v>0</v>
      </c>
      <c r="DJ101" s="29" t="b">
        <v>0</v>
      </c>
      <c r="DK101" s="29" t="b">
        <v>0</v>
      </c>
      <c r="DL101" s="29" t="b">
        <v>0</v>
      </c>
      <c r="DM101" s="29" t="b">
        <v>0</v>
      </c>
      <c r="DN101" s="29" t="b">
        <v>0</v>
      </c>
      <c r="DO101" s="29" t="b">
        <v>0</v>
      </c>
      <c r="DP101" s="29" t="b">
        <v>0</v>
      </c>
      <c r="DQ101" s="29" t="b">
        <v>0</v>
      </c>
      <c r="DR101" s="29" t="b">
        <v>0</v>
      </c>
      <c r="DS101" s="29" t="b">
        <v>0</v>
      </c>
      <c r="DT101" s="29" t="b">
        <v>0</v>
      </c>
      <c r="DU101" s="29" t="b">
        <v>0</v>
      </c>
      <c r="DV101" s="29" t="s">
        <v>14409</v>
      </c>
      <c r="DW101" s="29" t="s">
        <v>14410</v>
      </c>
      <c r="DX101" s="29" t="s">
        <v>14411</v>
      </c>
    </row>
    <row r="102" spans="1:128" s="29" customFormat="1" x14ac:dyDescent="0.25">
      <c r="A102" s="29">
        <v>359925060819104</v>
      </c>
      <c r="B102" s="29">
        <v>176</v>
      </c>
      <c r="C102" s="29" t="s">
        <v>14412</v>
      </c>
      <c r="D102" s="29" t="s">
        <v>14413</v>
      </c>
      <c r="E102" s="50">
        <v>2.37726693767111E+16</v>
      </c>
      <c r="F102" s="50">
        <v>9043029763424240</v>
      </c>
      <c r="G102" s="29" t="s">
        <v>20247</v>
      </c>
      <c r="H102" s="29" t="s">
        <v>18992</v>
      </c>
      <c r="I102" s="29">
        <v>22</v>
      </c>
      <c r="J102" s="29">
        <v>1</v>
      </c>
      <c r="K102" s="29">
        <v>1</v>
      </c>
      <c r="L102" s="29">
        <v>1</v>
      </c>
      <c r="M102" s="29">
        <v>2</v>
      </c>
      <c r="N102" s="29">
        <v>4</v>
      </c>
      <c r="O102" s="29">
        <v>1</v>
      </c>
      <c r="P102" s="29">
        <v>1</v>
      </c>
      <c r="Q102" s="29">
        <v>1</v>
      </c>
      <c r="R102" s="29" t="s">
        <v>8</v>
      </c>
      <c r="S102" s="29">
        <v>1</v>
      </c>
      <c r="T102" s="29" t="s">
        <v>8</v>
      </c>
      <c r="U102" s="29">
        <v>1</v>
      </c>
      <c r="V102" s="29">
        <v>1</v>
      </c>
      <c r="W102" s="29" t="s">
        <v>8</v>
      </c>
      <c r="X102" s="29">
        <v>1</v>
      </c>
      <c r="Y102" s="29" t="s">
        <v>8</v>
      </c>
      <c r="Z102" s="29">
        <v>1</v>
      </c>
      <c r="AA102" s="29">
        <v>1</v>
      </c>
      <c r="AB102" s="29" t="s">
        <v>8</v>
      </c>
      <c r="AC102" s="29">
        <v>1</v>
      </c>
      <c r="AD102" s="29" t="s">
        <v>8</v>
      </c>
      <c r="AE102" s="29">
        <v>1</v>
      </c>
      <c r="AF102" s="29">
        <v>1</v>
      </c>
      <c r="AG102" s="29" t="s">
        <v>8</v>
      </c>
      <c r="AH102" s="29">
        <v>1</v>
      </c>
      <c r="AI102" s="29" t="s">
        <v>8</v>
      </c>
      <c r="AJ102" s="29">
        <v>0</v>
      </c>
      <c r="AK102" s="29" t="s">
        <v>8</v>
      </c>
      <c r="AL102" s="29" t="s">
        <v>8</v>
      </c>
      <c r="AM102" s="29" t="s">
        <v>8</v>
      </c>
      <c r="AN102" s="29" t="s">
        <v>8</v>
      </c>
      <c r="AO102" s="29">
        <v>1</v>
      </c>
      <c r="AP102" s="29" t="s">
        <v>8</v>
      </c>
      <c r="AQ102" s="29">
        <v>1</v>
      </c>
      <c r="AR102" s="29">
        <v>2</v>
      </c>
      <c r="AS102" s="29" t="s">
        <v>8</v>
      </c>
      <c r="AT102" s="29">
        <v>2</v>
      </c>
      <c r="AU102" s="29" t="s">
        <v>8</v>
      </c>
      <c r="AV102" s="29">
        <v>1</v>
      </c>
      <c r="AW102" s="29">
        <v>1</v>
      </c>
      <c r="AX102" s="29" t="s">
        <v>8</v>
      </c>
      <c r="AY102" s="29">
        <v>1</v>
      </c>
      <c r="AZ102" s="29" t="s">
        <v>8</v>
      </c>
      <c r="BA102" s="29">
        <v>0</v>
      </c>
      <c r="BB102" s="29" t="s">
        <v>8</v>
      </c>
      <c r="BC102" s="29">
        <v>1</v>
      </c>
      <c r="BD102" s="29">
        <v>2</v>
      </c>
      <c r="BE102" s="29" t="s">
        <v>8</v>
      </c>
      <c r="BF102" s="29">
        <v>2</v>
      </c>
      <c r="BG102" s="29" t="s">
        <v>8</v>
      </c>
      <c r="BH102" s="29">
        <v>1</v>
      </c>
      <c r="BI102" s="29">
        <v>1</v>
      </c>
      <c r="BJ102" s="29" t="s">
        <v>8</v>
      </c>
      <c r="BK102" s="29">
        <v>1</v>
      </c>
      <c r="BL102" s="29" t="s">
        <v>8</v>
      </c>
      <c r="BM102" s="29">
        <v>0</v>
      </c>
      <c r="BN102" s="29" t="s">
        <v>8</v>
      </c>
      <c r="BO102" s="29" t="s">
        <v>8</v>
      </c>
      <c r="BP102" s="29" t="s">
        <v>8</v>
      </c>
      <c r="BQ102" s="29" t="s">
        <v>8</v>
      </c>
      <c r="BR102" s="29" t="s">
        <v>8</v>
      </c>
      <c r="BS102" s="29" t="s">
        <v>8</v>
      </c>
      <c r="BT102" s="29" t="s">
        <v>8</v>
      </c>
      <c r="BU102" s="29" t="s">
        <v>8</v>
      </c>
      <c r="BV102" s="29" t="b">
        <v>0</v>
      </c>
      <c r="BW102" s="29" t="b">
        <v>0</v>
      </c>
      <c r="BX102" s="29" t="b">
        <v>0</v>
      </c>
      <c r="BY102" s="29" t="b">
        <v>0</v>
      </c>
      <c r="BZ102" s="29" t="b">
        <v>0</v>
      </c>
      <c r="CA102" s="29" t="b">
        <v>0</v>
      </c>
      <c r="CB102" s="29" t="b">
        <v>0</v>
      </c>
      <c r="CC102" s="29" t="b">
        <v>0</v>
      </c>
      <c r="CD102" s="29" t="b">
        <v>1</v>
      </c>
      <c r="CE102" s="29" t="b">
        <v>0</v>
      </c>
      <c r="CF102" s="29" t="b">
        <v>0</v>
      </c>
      <c r="CG102" s="29" t="b">
        <v>0</v>
      </c>
      <c r="CH102" s="29" t="b">
        <v>0</v>
      </c>
      <c r="CI102" s="29" t="b">
        <v>0</v>
      </c>
      <c r="CJ102" s="29" t="b">
        <v>0</v>
      </c>
      <c r="CK102" s="29" t="b">
        <v>0</v>
      </c>
      <c r="CL102" s="29" t="b">
        <v>0</v>
      </c>
      <c r="CM102" s="29" t="b">
        <v>0</v>
      </c>
      <c r="CN102" s="29" t="b">
        <v>0</v>
      </c>
      <c r="CO102" s="29" t="b">
        <v>0</v>
      </c>
      <c r="CP102" s="29" t="b">
        <v>0</v>
      </c>
      <c r="CQ102" s="29" t="b">
        <v>0</v>
      </c>
      <c r="CR102" s="29" t="b">
        <v>0</v>
      </c>
      <c r="CS102" s="29" t="b">
        <v>0</v>
      </c>
      <c r="CT102" s="29" t="b">
        <v>0</v>
      </c>
      <c r="CU102" s="29" t="b">
        <v>0</v>
      </c>
      <c r="CV102" s="29" t="b">
        <v>0</v>
      </c>
      <c r="CW102" s="29" t="b">
        <v>0</v>
      </c>
      <c r="CX102" s="29" t="b">
        <v>0</v>
      </c>
      <c r="CY102" s="29" t="b">
        <v>0</v>
      </c>
      <c r="CZ102" s="29" t="b">
        <v>0</v>
      </c>
      <c r="DA102" s="29" t="b">
        <v>0</v>
      </c>
      <c r="DB102" s="29" t="b">
        <v>0</v>
      </c>
      <c r="DC102" s="29" t="b">
        <v>0</v>
      </c>
      <c r="DD102" s="29" t="b">
        <v>0</v>
      </c>
      <c r="DE102" s="29" t="b">
        <v>0</v>
      </c>
      <c r="DF102" s="29" t="b">
        <v>0</v>
      </c>
      <c r="DG102" s="29" t="b">
        <v>0</v>
      </c>
      <c r="DH102" s="29" t="b">
        <v>0</v>
      </c>
      <c r="DI102" s="29" t="b">
        <v>0</v>
      </c>
      <c r="DJ102" s="29" t="b">
        <v>0</v>
      </c>
      <c r="DK102" s="29" t="b">
        <v>0</v>
      </c>
      <c r="DL102" s="29" t="b">
        <v>0</v>
      </c>
      <c r="DM102" s="29" t="b">
        <v>0</v>
      </c>
      <c r="DN102" s="29" t="b">
        <v>0</v>
      </c>
      <c r="DO102" s="29" t="b">
        <v>0</v>
      </c>
      <c r="DP102" s="29" t="b">
        <v>0</v>
      </c>
      <c r="DQ102" s="29" t="b">
        <v>0</v>
      </c>
      <c r="DR102" s="29" t="b">
        <v>0</v>
      </c>
      <c r="DS102" s="29" t="b">
        <v>0</v>
      </c>
      <c r="DT102" s="29" t="b">
        <v>0</v>
      </c>
      <c r="DU102" s="29" t="b">
        <v>0</v>
      </c>
      <c r="DV102" s="29" t="s">
        <v>14414</v>
      </c>
      <c r="DW102" s="29" t="s">
        <v>14415</v>
      </c>
      <c r="DX102" s="29" t="s">
        <v>14416</v>
      </c>
    </row>
    <row r="103" spans="1:128" s="29" customFormat="1" x14ac:dyDescent="0.25">
      <c r="A103" s="29">
        <v>359925061286956</v>
      </c>
      <c r="B103" s="29">
        <v>373</v>
      </c>
      <c r="C103" s="29" t="s">
        <v>14417</v>
      </c>
      <c r="D103" s="29" t="s">
        <v>8</v>
      </c>
      <c r="E103" s="29" t="s">
        <v>8</v>
      </c>
      <c r="F103" s="29" t="s">
        <v>8</v>
      </c>
      <c r="G103" s="29" t="s">
        <v>8</v>
      </c>
      <c r="H103" s="29" t="s">
        <v>8</v>
      </c>
      <c r="I103" s="29">
        <v>66</v>
      </c>
      <c r="J103" s="29">
        <v>1</v>
      </c>
      <c r="K103" s="29">
        <v>1</v>
      </c>
      <c r="L103" s="29">
        <v>1</v>
      </c>
      <c r="M103" s="29">
        <v>2</v>
      </c>
      <c r="N103" s="29">
        <v>6</v>
      </c>
      <c r="O103" s="29">
        <v>1</v>
      </c>
      <c r="P103" s="29">
        <v>0</v>
      </c>
      <c r="Q103" s="29" t="s">
        <v>8</v>
      </c>
      <c r="R103" s="29" t="s">
        <v>8</v>
      </c>
      <c r="S103" s="29" t="s">
        <v>8</v>
      </c>
      <c r="T103" s="29" t="s">
        <v>8</v>
      </c>
      <c r="U103" s="29">
        <v>0</v>
      </c>
      <c r="V103" s="29" t="s">
        <v>8</v>
      </c>
      <c r="W103" s="29" t="s">
        <v>8</v>
      </c>
      <c r="X103" s="29" t="s">
        <v>8</v>
      </c>
      <c r="Y103" s="29" t="s">
        <v>8</v>
      </c>
      <c r="Z103" s="29">
        <v>0</v>
      </c>
      <c r="AA103" s="29" t="s">
        <v>8</v>
      </c>
      <c r="AB103" s="29" t="s">
        <v>8</v>
      </c>
      <c r="AC103" s="29" t="s">
        <v>8</v>
      </c>
      <c r="AD103" s="29" t="s">
        <v>8</v>
      </c>
      <c r="AE103" s="29">
        <v>1</v>
      </c>
      <c r="AF103" s="29">
        <v>1</v>
      </c>
      <c r="AG103" s="29" t="s">
        <v>8</v>
      </c>
      <c r="AH103" s="29">
        <v>1</v>
      </c>
      <c r="AI103" s="29" t="s">
        <v>8</v>
      </c>
      <c r="AJ103" s="29">
        <v>0</v>
      </c>
      <c r="AK103" s="29" t="s">
        <v>8</v>
      </c>
      <c r="AL103" s="29" t="s">
        <v>8</v>
      </c>
      <c r="AM103" s="29" t="s">
        <v>8</v>
      </c>
      <c r="AN103" s="29" t="s">
        <v>8</v>
      </c>
      <c r="AO103" s="29">
        <v>0</v>
      </c>
      <c r="AP103" s="29" t="s">
        <v>8</v>
      </c>
      <c r="AQ103" s="29">
        <v>1</v>
      </c>
      <c r="AR103" s="29">
        <v>2</v>
      </c>
      <c r="AS103" s="29" t="s">
        <v>8</v>
      </c>
      <c r="AT103" s="29">
        <v>2</v>
      </c>
      <c r="AU103" s="29" t="s">
        <v>8</v>
      </c>
      <c r="AV103" s="29">
        <v>1</v>
      </c>
      <c r="AW103" s="29">
        <v>3</v>
      </c>
      <c r="AX103" s="29" t="s">
        <v>8</v>
      </c>
      <c r="AY103" s="29">
        <v>3</v>
      </c>
      <c r="AZ103" s="29" t="s">
        <v>8</v>
      </c>
      <c r="BA103" s="29">
        <v>1</v>
      </c>
      <c r="BB103" s="29" t="s">
        <v>8</v>
      </c>
      <c r="BC103" s="29">
        <v>1</v>
      </c>
      <c r="BD103" s="29">
        <v>2</v>
      </c>
      <c r="BE103" s="29" t="s">
        <v>8</v>
      </c>
      <c r="BF103" s="29">
        <v>2</v>
      </c>
      <c r="BG103" s="29" t="s">
        <v>8</v>
      </c>
      <c r="BH103" s="29">
        <v>1</v>
      </c>
      <c r="BI103" s="29">
        <v>2</v>
      </c>
      <c r="BJ103" s="29" t="s">
        <v>8</v>
      </c>
      <c r="BK103" s="29">
        <v>2</v>
      </c>
      <c r="BL103" s="29" t="s">
        <v>8</v>
      </c>
      <c r="BM103" s="29">
        <v>0</v>
      </c>
      <c r="BN103" s="29" t="s">
        <v>8</v>
      </c>
      <c r="BO103" s="29" t="s">
        <v>8</v>
      </c>
      <c r="BP103" s="29" t="s">
        <v>8</v>
      </c>
      <c r="BQ103" s="29" t="s">
        <v>8</v>
      </c>
      <c r="BR103" s="29" t="s">
        <v>8</v>
      </c>
      <c r="BS103" s="29" t="s">
        <v>8</v>
      </c>
      <c r="BT103" s="29" t="s">
        <v>8</v>
      </c>
      <c r="BU103" s="29" t="s">
        <v>8</v>
      </c>
      <c r="BV103" s="29" t="b">
        <v>0</v>
      </c>
      <c r="BW103" s="29" t="b">
        <v>0</v>
      </c>
      <c r="BX103" s="29" t="b">
        <v>0</v>
      </c>
      <c r="BY103" s="29" t="b">
        <v>0</v>
      </c>
      <c r="BZ103" s="29" t="b">
        <v>0</v>
      </c>
      <c r="CA103" s="29" t="b">
        <v>0</v>
      </c>
      <c r="CB103" s="29" t="b">
        <v>0</v>
      </c>
      <c r="CC103" s="29" t="b">
        <v>0</v>
      </c>
      <c r="CD103" s="29" t="b">
        <v>0</v>
      </c>
      <c r="CE103" s="29" t="b">
        <v>0</v>
      </c>
      <c r="CF103" s="29" t="b">
        <v>0</v>
      </c>
      <c r="CG103" s="29" t="b">
        <v>0</v>
      </c>
      <c r="CH103" s="29" t="b">
        <v>0</v>
      </c>
      <c r="CI103" s="29" t="b">
        <v>0</v>
      </c>
      <c r="CJ103" s="29" t="b">
        <v>0</v>
      </c>
      <c r="CK103" s="29" t="b">
        <v>0</v>
      </c>
      <c r="CL103" s="29" t="b">
        <v>0</v>
      </c>
      <c r="CM103" s="29" t="b">
        <v>0</v>
      </c>
      <c r="CN103" s="29" t="b">
        <v>0</v>
      </c>
      <c r="CO103" s="29" t="b">
        <v>0</v>
      </c>
      <c r="CP103" s="29" t="b">
        <v>0</v>
      </c>
      <c r="CQ103" s="29" t="b">
        <v>0</v>
      </c>
      <c r="CR103" s="29" t="b">
        <v>0</v>
      </c>
      <c r="CS103" s="29" t="b">
        <v>0</v>
      </c>
      <c r="CT103" s="29" t="b">
        <v>0</v>
      </c>
      <c r="CU103" s="29" t="b">
        <v>0</v>
      </c>
      <c r="CV103" s="29" t="b">
        <v>0</v>
      </c>
      <c r="CW103" s="29" t="b">
        <v>0</v>
      </c>
      <c r="CX103" s="29" t="b">
        <v>0</v>
      </c>
      <c r="CY103" s="29" t="b">
        <v>0</v>
      </c>
      <c r="CZ103" s="29" t="b">
        <v>0</v>
      </c>
      <c r="DA103" s="29" t="b">
        <v>0</v>
      </c>
      <c r="DB103" s="29" t="b">
        <v>0</v>
      </c>
      <c r="DC103" s="29" t="b">
        <v>0</v>
      </c>
      <c r="DD103" s="29" t="b">
        <v>0</v>
      </c>
      <c r="DE103" s="29" t="b">
        <v>0</v>
      </c>
      <c r="DF103" s="29" t="b">
        <v>0</v>
      </c>
      <c r="DG103" s="29" t="b">
        <v>0</v>
      </c>
      <c r="DH103" s="29" t="b">
        <v>0</v>
      </c>
      <c r="DI103" s="29" t="b">
        <v>0</v>
      </c>
      <c r="DJ103" s="29" t="b">
        <v>1</v>
      </c>
      <c r="DK103" s="29" t="b">
        <v>0</v>
      </c>
      <c r="DL103" s="29" t="b">
        <v>0</v>
      </c>
      <c r="DM103" s="29" t="b">
        <v>0</v>
      </c>
      <c r="DN103" s="29" t="b">
        <v>0</v>
      </c>
      <c r="DO103" s="29" t="b">
        <v>0</v>
      </c>
      <c r="DP103" s="29" t="b">
        <v>0</v>
      </c>
      <c r="DQ103" s="29" t="b">
        <v>0</v>
      </c>
      <c r="DR103" s="29" t="b">
        <v>0</v>
      </c>
      <c r="DS103" s="29" t="b">
        <v>0</v>
      </c>
      <c r="DT103" s="29" t="b">
        <v>0</v>
      </c>
      <c r="DU103" s="29" t="b">
        <v>0</v>
      </c>
      <c r="DV103" s="29" t="s">
        <v>14418</v>
      </c>
      <c r="DW103" s="29" t="s">
        <v>14419</v>
      </c>
      <c r="DX103" s="29" t="s">
        <v>14420</v>
      </c>
    </row>
    <row r="104" spans="1:128" s="29" customFormat="1" x14ac:dyDescent="0.25">
      <c r="A104" s="29">
        <v>359925061286956</v>
      </c>
      <c r="B104" s="29">
        <v>375</v>
      </c>
      <c r="C104" s="29" t="s">
        <v>14421</v>
      </c>
      <c r="D104" s="29" t="s">
        <v>8</v>
      </c>
      <c r="E104" s="29" t="s">
        <v>8</v>
      </c>
      <c r="F104" s="29" t="s">
        <v>8</v>
      </c>
      <c r="G104" s="29" t="s">
        <v>8</v>
      </c>
      <c r="H104" s="29" t="s">
        <v>8</v>
      </c>
      <c r="I104" s="29">
        <v>66</v>
      </c>
      <c r="J104" s="29">
        <v>1</v>
      </c>
      <c r="K104" s="29">
        <v>1</v>
      </c>
      <c r="L104" s="29">
        <v>1</v>
      </c>
      <c r="M104" s="29">
        <v>2</v>
      </c>
      <c r="N104" s="29">
        <v>5</v>
      </c>
      <c r="O104" s="29">
        <v>1</v>
      </c>
      <c r="P104" s="29">
        <v>0</v>
      </c>
      <c r="Q104" s="29" t="s">
        <v>8</v>
      </c>
      <c r="R104" s="29" t="s">
        <v>8</v>
      </c>
      <c r="S104" s="29" t="s">
        <v>8</v>
      </c>
      <c r="T104" s="29" t="s">
        <v>8</v>
      </c>
      <c r="U104" s="29">
        <v>0</v>
      </c>
      <c r="V104" s="29" t="s">
        <v>8</v>
      </c>
      <c r="W104" s="29" t="s">
        <v>8</v>
      </c>
      <c r="X104" s="29" t="s">
        <v>8</v>
      </c>
      <c r="Y104" s="29" t="s">
        <v>8</v>
      </c>
      <c r="Z104" s="29">
        <v>0</v>
      </c>
      <c r="AA104" s="29" t="s">
        <v>8</v>
      </c>
      <c r="AB104" s="29" t="s">
        <v>8</v>
      </c>
      <c r="AC104" s="29" t="s">
        <v>8</v>
      </c>
      <c r="AD104" s="29" t="s">
        <v>8</v>
      </c>
      <c r="AE104" s="29">
        <v>1</v>
      </c>
      <c r="AF104" s="29">
        <v>1</v>
      </c>
      <c r="AG104" s="29" t="s">
        <v>8</v>
      </c>
      <c r="AH104" s="29">
        <v>1</v>
      </c>
      <c r="AI104" s="29" t="s">
        <v>8</v>
      </c>
      <c r="AJ104" s="29">
        <v>0</v>
      </c>
      <c r="AK104" s="29" t="s">
        <v>8</v>
      </c>
      <c r="AL104" s="29" t="s">
        <v>8</v>
      </c>
      <c r="AM104" s="29" t="s">
        <v>8</v>
      </c>
      <c r="AN104" s="29" t="s">
        <v>8</v>
      </c>
      <c r="AO104" s="29">
        <v>0</v>
      </c>
      <c r="AP104" s="29" t="s">
        <v>8</v>
      </c>
      <c r="AQ104" s="29">
        <v>1</v>
      </c>
      <c r="AR104" s="29">
        <v>2</v>
      </c>
      <c r="AS104" s="29" t="s">
        <v>8</v>
      </c>
      <c r="AT104" s="29">
        <v>2</v>
      </c>
      <c r="AU104" s="29" t="s">
        <v>8</v>
      </c>
      <c r="AV104" s="29">
        <v>1</v>
      </c>
      <c r="AW104" s="29">
        <v>3</v>
      </c>
      <c r="AX104" s="29" t="s">
        <v>8</v>
      </c>
      <c r="AY104" s="29">
        <v>3</v>
      </c>
      <c r="AZ104" s="29" t="s">
        <v>8</v>
      </c>
      <c r="BA104" s="29">
        <v>1</v>
      </c>
      <c r="BB104" s="29" t="s">
        <v>8</v>
      </c>
      <c r="BC104" s="29">
        <v>1</v>
      </c>
      <c r="BD104" s="29">
        <v>3</v>
      </c>
      <c r="BE104" s="29" t="s">
        <v>8</v>
      </c>
      <c r="BF104" s="29">
        <v>2</v>
      </c>
      <c r="BG104" s="29" t="s">
        <v>8</v>
      </c>
      <c r="BH104" s="29">
        <v>1</v>
      </c>
      <c r="BI104" s="29">
        <v>2</v>
      </c>
      <c r="BJ104" s="29" t="s">
        <v>8</v>
      </c>
      <c r="BK104" s="29">
        <v>2</v>
      </c>
      <c r="BL104" s="29" t="s">
        <v>8</v>
      </c>
      <c r="BM104" s="29">
        <v>0</v>
      </c>
      <c r="BN104" s="29" t="s">
        <v>8</v>
      </c>
      <c r="BO104" s="29" t="s">
        <v>8</v>
      </c>
      <c r="BP104" s="29" t="s">
        <v>8</v>
      </c>
      <c r="BQ104" s="29" t="s">
        <v>8</v>
      </c>
      <c r="BR104" s="29" t="s">
        <v>8</v>
      </c>
      <c r="BS104" s="29" t="s">
        <v>8</v>
      </c>
      <c r="BT104" s="29" t="s">
        <v>8</v>
      </c>
      <c r="BU104" s="29" t="s">
        <v>8</v>
      </c>
      <c r="BV104" s="29" t="b">
        <v>0</v>
      </c>
      <c r="BW104" s="29" t="b">
        <v>0</v>
      </c>
      <c r="BX104" s="29" t="b">
        <v>0</v>
      </c>
      <c r="BY104" s="29" t="b">
        <v>0</v>
      </c>
      <c r="BZ104" s="29" t="b">
        <v>0</v>
      </c>
      <c r="CA104" s="29" t="b">
        <v>0</v>
      </c>
      <c r="CB104" s="29" t="b">
        <v>0</v>
      </c>
      <c r="CC104" s="29" t="b">
        <v>0</v>
      </c>
      <c r="CD104" s="29" t="b">
        <v>0</v>
      </c>
      <c r="CE104" s="29" t="b">
        <v>0</v>
      </c>
      <c r="CF104" s="29" t="b">
        <v>0</v>
      </c>
      <c r="CG104" s="29" t="b">
        <v>0</v>
      </c>
      <c r="CH104" s="29" t="b">
        <v>0</v>
      </c>
      <c r="CI104" s="29" t="b">
        <v>0</v>
      </c>
      <c r="CJ104" s="29" t="b">
        <v>0</v>
      </c>
      <c r="CK104" s="29" t="b">
        <v>0</v>
      </c>
      <c r="CL104" s="29" t="b">
        <v>0</v>
      </c>
      <c r="CM104" s="29" t="b">
        <v>0</v>
      </c>
      <c r="CN104" s="29" t="b">
        <v>0</v>
      </c>
      <c r="CO104" s="29" t="b">
        <v>0</v>
      </c>
      <c r="CP104" s="29" t="b">
        <v>0</v>
      </c>
      <c r="CQ104" s="29" t="b">
        <v>0</v>
      </c>
      <c r="CR104" s="29" t="b">
        <v>0</v>
      </c>
      <c r="CS104" s="29" t="b">
        <v>0</v>
      </c>
      <c r="CT104" s="29" t="b">
        <v>0</v>
      </c>
      <c r="CU104" s="29" t="b">
        <v>0</v>
      </c>
      <c r="CV104" s="29" t="b">
        <v>0</v>
      </c>
      <c r="CW104" s="29" t="b">
        <v>0</v>
      </c>
      <c r="CX104" s="29" t="b">
        <v>0</v>
      </c>
      <c r="CY104" s="29" t="b">
        <v>0</v>
      </c>
      <c r="CZ104" s="29" t="b">
        <v>0</v>
      </c>
      <c r="DA104" s="29" t="b">
        <v>0</v>
      </c>
      <c r="DB104" s="29" t="b">
        <v>0</v>
      </c>
      <c r="DC104" s="29" t="b">
        <v>0</v>
      </c>
      <c r="DD104" s="29" t="b">
        <v>0</v>
      </c>
      <c r="DE104" s="29" t="b">
        <v>0</v>
      </c>
      <c r="DF104" s="29" t="b">
        <v>0</v>
      </c>
      <c r="DG104" s="29" t="b">
        <v>0</v>
      </c>
      <c r="DH104" s="29" t="b">
        <v>0</v>
      </c>
      <c r="DI104" s="29" t="b">
        <v>0</v>
      </c>
      <c r="DJ104" s="29" t="b">
        <v>1</v>
      </c>
      <c r="DK104" s="29" t="b">
        <v>0</v>
      </c>
      <c r="DL104" s="29" t="b">
        <v>0</v>
      </c>
      <c r="DM104" s="29" t="b">
        <v>0</v>
      </c>
      <c r="DN104" s="29" t="b">
        <v>0</v>
      </c>
      <c r="DO104" s="29" t="b">
        <v>0</v>
      </c>
      <c r="DP104" s="29" t="b">
        <v>0</v>
      </c>
      <c r="DQ104" s="29" t="b">
        <v>0</v>
      </c>
      <c r="DR104" s="29" t="b">
        <v>0</v>
      </c>
      <c r="DS104" s="29" t="b">
        <v>0</v>
      </c>
      <c r="DT104" s="29" t="b">
        <v>0</v>
      </c>
      <c r="DU104" s="29" t="b">
        <v>0</v>
      </c>
      <c r="DV104" s="29" t="s">
        <v>14422</v>
      </c>
      <c r="DW104" s="29" t="s">
        <v>14423</v>
      </c>
      <c r="DX104" s="29" t="s">
        <v>14424</v>
      </c>
    </row>
    <row r="105" spans="1:128" s="29" customFormat="1" x14ac:dyDescent="0.25">
      <c r="A105" s="29">
        <v>359925061260548</v>
      </c>
      <c r="B105" s="29">
        <v>401</v>
      </c>
      <c r="C105" s="29" t="s">
        <v>14425</v>
      </c>
      <c r="D105" s="29" t="s">
        <v>14426</v>
      </c>
      <c r="E105" s="50">
        <v>2370785299064660</v>
      </c>
      <c r="F105" s="50">
        <v>9042566388754180</v>
      </c>
      <c r="G105" s="29" t="s">
        <v>18980</v>
      </c>
      <c r="H105" s="29" t="s">
        <v>18992</v>
      </c>
      <c r="I105" s="29">
        <v>77</v>
      </c>
      <c r="J105" s="29">
        <v>1</v>
      </c>
      <c r="K105" s="29">
        <v>1</v>
      </c>
      <c r="L105" s="29">
        <v>1</v>
      </c>
      <c r="M105" s="29">
        <v>2</v>
      </c>
      <c r="N105" s="29">
        <v>3</v>
      </c>
      <c r="O105" s="29">
        <v>1</v>
      </c>
      <c r="P105" s="29">
        <v>0</v>
      </c>
      <c r="Q105" s="29" t="s">
        <v>8</v>
      </c>
      <c r="R105" s="29" t="s">
        <v>8</v>
      </c>
      <c r="S105" s="29" t="s">
        <v>8</v>
      </c>
      <c r="T105" s="29" t="s">
        <v>8</v>
      </c>
      <c r="U105" s="29">
        <v>1</v>
      </c>
      <c r="V105" s="29">
        <v>1</v>
      </c>
      <c r="W105" s="29" t="s">
        <v>8</v>
      </c>
      <c r="X105" s="29">
        <v>1</v>
      </c>
      <c r="Y105" s="29" t="s">
        <v>8</v>
      </c>
      <c r="Z105" s="29">
        <v>0</v>
      </c>
      <c r="AA105" s="29" t="s">
        <v>8</v>
      </c>
      <c r="AB105" s="29" t="s">
        <v>8</v>
      </c>
      <c r="AC105" s="29" t="s">
        <v>8</v>
      </c>
      <c r="AD105" s="29" t="s">
        <v>8</v>
      </c>
      <c r="AE105" s="29">
        <v>1</v>
      </c>
      <c r="AF105" s="29">
        <v>1</v>
      </c>
      <c r="AG105" s="29" t="s">
        <v>8</v>
      </c>
      <c r="AH105" s="29">
        <v>1</v>
      </c>
      <c r="AI105" s="29" t="s">
        <v>8</v>
      </c>
      <c r="AJ105" s="29">
        <v>0</v>
      </c>
      <c r="AK105" s="29" t="s">
        <v>8</v>
      </c>
      <c r="AL105" s="29" t="s">
        <v>8</v>
      </c>
      <c r="AM105" s="29" t="s">
        <v>8</v>
      </c>
      <c r="AN105" s="29" t="s">
        <v>8</v>
      </c>
      <c r="AO105" s="29">
        <v>0</v>
      </c>
      <c r="AP105" s="29" t="s">
        <v>8</v>
      </c>
      <c r="AQ105" s="29">
        <v>1</v>
      </c>
      <c r="AR105" s="29">
        <v>1</v>
      </c>
      <c r="AS105" s="29" t="s">
        <v>8</v>
      </c>
      <c r="AT105" s="29">
        <v>1</v>
      </c>
      <c r="AU105" s="29" t="s">
        <v>8</v>
      </c>
      <c r="AV105" s="29">
        <v>1</v>
      </c>
      <c r="AW105" s="29">
        <v>3</v>
      </c>
      <c r="AX105" s="29" t="s">
        <v>8</v>
      </c>
      <c r="AY105" s="29">
        <v>3</v>
      </c>
      <c r="AZ105" s="29" t="s">
        <v>8</v>
      </c>
      <c r="BA105" s="29">
        <v>1</v>
      </c>
      <c r="BB105" s="29" t="s">
        <v>8</v>
      </c>
      <c r="BC105" s="29">
        <v>1</v>
      </c>
      <c r="BD105" s="29">
        <v>2</v>
      </c>
      <c r="BE105" s="29" t="s">
        <v>8</v>
      </c>
      <c r="BF105" s="29">
        <v>2</v>
      </c>
      <c r="BG105" s="29" t="s">
        <v>8</v>
      </c>
      <c r="BH105" s="29">
        <v>1</v>
      </c>
      <c r="BI105" s="29">
        <v>1</v>
      </c>
      <c r="BJ105" s="29" t="s">
        <v>8</v>
      </c>
      <c r="BK105" s="29">
        <v>1</v>
      </c>
      <c r="BL105" s="29" t="s">
        <v>8</v>
      </c>
      <c r="BM105" s="29">
        <v>0</v>
      </c>
      <c r="BN105" s="29" t="s">
        <v>8</v>
      </c>
      <c r="BO105" s="29" t="s">
        <v>8</v>
      </c>
      <c r="BP105" s="29" t="s">
        <v>8</v>
      </c>
      <c r="BQ105" s="29" t="s">
        <v>8</v>
      </c>
      <c r="BR105" s="29" t="s">
        <v>8</v>
      </c>
      <c r="BS105" s="29" t="s">
        <v>8</v>
      </c>
      <c r="BT105" s="29" t="s">
        <v>8</v>
      </c>
      <c r="BU105" s="29" t="s">
        <v>722</v>
      </c>
      <c r="BV105" s="29" t="b">
        <v>0</v>
      </c>
      <c r="BW105" s="29" t="b">
        <v>0</v>
      </c>
      <c r="BX105" s="29" t="b">
        <v>0</v>
      </c>
      <c r="BY105" s="29" t="b">
        <v>0</v>
      </c>
      <c r="BZ105" s="29" t="b">
        <v>0</v>
      </c>
      <c r="CA105" s="29" t="b">
        <v>0</v>
      </c>
      <c r="CB105" s="29" t="b">
        <v>0</v>
      </c>
      <c r="CC105" s="29" t="b">
        <v>0</v>
      </c>
      <c r="CD105" s="29" t="b">
        <v>0</v>
      </c>
      <c r="CE105" s="29" t="b">
        <v>0</v>
      </c>
      <c r="CF105" s="29" t="b">
        <v>0</v>
      </c>
      <c r="CG105" s="29" t="b">
        <v>0</v>
      </c>
      <c r="CH105" s="29" t="b">
        <v>0</v>
      </c>
      <c r="CI105" s="29" t="b">
        <v>0</v>
      </c>
      <c r="CJ105" s="29" t="b">
        <v>0</v>
      </c>
      <c r="CK105" s="29" t="b">
        <v>0</v>
      </c>
      <c r="CL105" s="29" t="b">
        <v>0</v>
      </c>
      <c r="CM105" s="29" t="b">
        <v>0</v>
      </c>
      <c r="CN105" s="29" t="b">
        <v>1</v>
      </c>
      <c r="CO105" s="29" t="b">
        <v>0</v>
      </c>
      <c r="CP105" s="29" t="b">
        <v>0</v>
      </c>
      <c r="CQ105" s="29" t="b">
        <v>0</v>
      </c>
      <c r="CR105" s="29" t="b">
        <v>0</v>
      </c>
      <c r="CS105" s="29" t="b">
        <v>0</v>
      </c>
      <c r="CT105" s="29" t="b">
        <v>0</v>
      </c>
      <c r="CU105" s="29" t="b">
        <v>0</v>
      </c>
      <c r="CV105" s="29" t="b">
        <v>0</v>
      </c>
      <c r="CW105" s="29" t="b">
        <v>0</v>
      </c>
      <c r="CX105" s="29" t="b">
        <v>0</v>
      </c>
      <c r="CY105" s="29" t="b">
        <v>0</v>
      </c>
      <c r="CZ105" s="29" t="b">
        <v>0</v>
      </c>
      <c r="DA105" s="29" t="b">
        <v>0</v>
      </c>
      <c r="DB105" s="29" t="b">
        <v>0</v>
      </c>
      <c r="DC105" s="29" t="b">
        <v>0</v>
      </c>
      <c r="DD105" s="29" t="b">
        <v>0</v>
      </c>
      <c r="DE105" s="29" t="b">
        <v>0</v>
      </c>
      <c r="DF105" s="29" t="b">
        <v>0</v>
      </c>
      <c r="DG105" s="29" t="b">
        <v>0</v>
      </c>
      <c r="DH105" s="29" t="b">
        <v>0</v>
      </c>
      <c r="DI105" s="29" t="b">
        <v>0</v>
      </c>
      <c r="DJ105" s="29" t="b">
        <v>0</v>
      </c>
      <c r="DK105" s="29" t="b">
        <v>0</v>
      </c>
      <c r="DL105" s="29" t="b">
        <v>0</v>
      </c>
      <c r="DM105" s="29" t="b">
        <v>0</v>
      </c>
      <c r="DN105" s="29" t="b">
        <v>0</v>
      </c>
      <c r="DO105" s="29" t="b">
        <v>0</v>
      </c>
      <c r="DP105" s="29" t="b">
        <v>0</v>
      </c>
      <c r="DQ105" s="29" t="b">
        <v>0</v>
      </c>
      <c r="DR105" s="29" t="b">
        <v>0</v>
      </c>
      <c r="DS105" s="29" t="b">
        <v>0</v>
      </c>
      <c r="DT105" s="29" t="b">
        <v>0</v>
      </c>
      <c r="DU105" s="29" t="b">
        <v>0</v>
      </c>
      <c r="DV105" s="29" t="s">
        <v>14427</v>
      </c>
      <c r="DW105" s="29" t="s">
        <v>14428</v>
      </c>
      <c r="DX105" s="29" t="s">
        <v>14429</v>
      </c>
    </row>
    <row r="106" spans="1:128" s="29" customFormat="1" x14ac:dyDescent="0.25">
      <c r="A106" s="29">
        <v>359925061277617</v>
      </c>
      <c r="B106" s="29">
        <v>71</v>
      </c>
      <c r="C106" s="29" t="s">
        <v>14013</v>
      </c>
      <c r="D106" s="29" t="s">
        <v>14014</v>
      </c>
      <c r="E106" s="50">
        <v>23823169</v>
      </c>
      <c r="F106" s="50">
        <v>90378398</v>
      </c>
      <c r="G106" s="29" t="s">
        <v>18992</v>
      </c>
      <c r="H106" s="29" t="s">
        <v>20214</v>
      </c>
      <c r="I106" s="29">
        <v>11</v>
      </c>
      <c r="J106" s="29">
        <v>1</v>
      </c>
      <c r="K106" s="29">
        <v>1</v>
      </c>
      <c r="L106" s="29">
        <v>1</v>
      </c>
      <c r="M106" s="29">
        <v>2</v>
      </c>
      <c r="N106" s="29">
        <v>4</v>
      </c>
      <c r="O106" s="29">
        <v>1</v>
      </c>
      <c r="P106" s="29">
        <v>1</v>
      </c>
      <c r="Q106" s="29">
        <v>4</v>
      </c>
      <c r="R106" s="29" t="s">
        <v>8</v>
      </c>
      <c r="S106" s="29">
        <v>4</v>
      </c>
      <c r="T106" s="29" t="s">
        <v>8</v>
      </c>
      <c r="U106" s="29">
        <v>1</v>
      </c>
      <c r="V106" s="29">
        <v>1</v>
      </c>
      <c r="W106" s="29" t="s">
        <v>8</v>
      </c>
      <c r="X106" s="29">
        <v>1</v>
      </c>
      <c r="Y106" s="29" t="s">
        <v>8</v>
      </c>
      <c r="Z106" s="29">
        <v>1</v>
      </c>
      <c r="AA106" s="29">
        <v>4</v>
      </c>
      <c r="AB106" s="29" t="s">
        <v>8</v>
      </c>
      <c r="AC106" s="29">
        <v>4</v>
      </c>
      <c r="AD106" s="29" t="s">
        <v>8</v>
      </c>
      <c r="AE106" s="29">
        <v>1</v>
      </c>
      <c r="AF106" s="29">
        <v>1</v>
      </c>
      <c r="AG106" s="29" t="s">
        <v>8</v>
      </c>
      <c r="AH106" s="29">
        <v>1</v>
      </c>
      <c r="AI106" s="29" t="s">
        <v>8</v>
      </c>
      <c r="AJ106" s="29">
        <v>1</v>
      </c>
      <c r="AK106" s="29">
        <v>2</v>
      </c>
      <c r="AL106" s="29" t="s">
        <v>8</v>
      </c>
      <c r="AM106" s="29">
        <v>2</v>
      </c>
      <c r="AN106" s="29" t="s">
        <v>8</v>
      </c>
      <c r="AO106" s="29">
        <v>0</v>
      </c>
      <c r="AP106" s="29" t="s">
        <v>8</v>
      </c>
      <c r="AQ106" s="29">
        <v>1</v>
      </c>
      <c r="AR106" s="29">
        <v>2</v>
      </c>
      <c r="AS106" s="29" t="s">
        <v>8</v>
      </c>
      <c r="AT106" s="29">
        <v>2</v>
      </c>
      <c r="AU106" s="29" t="s">
        <v>8</v>
      </c>
      <c r="AV106" s="29">
        <v>1</v>
      </c>
      <c r="AW106" s="29">
        <v>1</v>
      </c>
      <c r="AX106" s="29" t="s">
        <v>8</v>
      </c>
      <c r="AY106" s="29">
        <v>1</v>
      </c>
      <c r="AZ106" s="29" t="s">
        <v>8</v>
      </c>
      <c r="BA106" s="29">
        <v>1</v>
      </c>
      <c r="BB106" s="29" t="s">
        <v>8</v>
      </c>
      <c r="BC106" s="29">
        <v>1</v>
      </c>
      <c r="BD106" s="29">
        <v>3</v>
      </c>
      <c r="BE106" s="29" t="s">
        <v>8</v>
      </c>
      <c r="BF106" s="29">
        <v>3</v>
      </c>
      <c r="BG106" s="29" t="s">
        <v>8</v>
      </c>
      <c r="BH106" s="29">
        <v>1</v>
      </c>
      <c r="BI106" s="29">
        <v>4</v>
      </c>
      <c r="BJ106" s="29" t="s">
        <v>8</v>
      </c>
      <c r="BK106" s="29">
        <v>4</v>
      </c>
      <c r="BL106" s="29" t="s">
        <v>8</v>
      </c>
      <c r="BM106" s="29">
        <v>1</v>
      </c>
      <c r="BN106" s="29" t="s">
        <v>8</v>
      </c>
      <c r="BO106" s="29">
        <v>1</v>
      </c>
      <c r="BP106" s="29" t="s">
        <v>8</v>
      </c>
      <c r="BQ106" s="29">
        <v>1</v>
      </c>
      <c r="BR106" s="29" t="s">
        <v>8</v>
      </c>
      <c r="BS106" s="29">
        <v>1</v>
      </c>
      <c r="BT106" s="29" t="s">
        <v>8</v>
      </c>
      <c r="BU106" s="29" t="s">
        <v>8</v>
      </c>
      <c r="BV106" s="29" t="b">
        <v>0</v>
      </c>
      <c r="BW106" s="29" t="b">
        <v>0</v>
      </c>
      <c r="BX106" s="29" t="b">
        <v>0</v>
      </c>
      <c r="BY106" s="29" t="b">
        <v>0</v>
      </c>
      <c r="BZ106" s="29" t="b">
        <v>0</v>
      </c>
      <c r="CA106" s="29" t="b">
        <v>0</v>
      </c>
      <c r="CB106" s="29" t="b">
        <v>0</v>
      </c>
      <c r="CC106" s="29" t="b">
        <v>0</v>
      </c>
      <c r="CD106" s="29" t="b">
        <v>0</v>
      </c>
      <c r="CE106" s="29" t="b">
        <v>0</v>
      </c>
      <c r="CF106" s="29" t="b">
        <v>0</v>
      </c>
      <c r="CG106" s="29" t="b">
        <v>0</v>
      </c>
      <c r="CH106" s="29" t="b">
        <v>0</v>
      </c>
      <c r="CI106" s="29" t="b">
        <v>0</v>
      </c>
      <c r="CJ106" s="29" t="b">
        <v>0</v>
      </c>
      <c r="CK106" s="29" t="b">
        <v>0</v>
      </c>
      <c r="CL106" s="29" t="b">
        <v>0</v>
      </c>
      <c r="CM106" s="29" t="b">
        <v>0</v>
      </c>
      <c r="CN106" s="29" t="b">
        <v>0</v>
      </c>
      <c r="CO106" s="29" t="b">
        <v>0</v>
      </c>
      <c r="CP106" s="29" t="b">
        <v>0</v>
      </c>
      <c r="CQ106" s="29" t="b">
        <v>0</v>
      </c>
      <c r="CR106" s="29" t="b">
        <v>0</v>
      </c>
      <c r="CS106" s="29" t="b">
        <v>0</v>
      </c>
      <c r="CT106" s="29" t="b">
        <v>1</v>
      </c>
      <c r="CU106" s="29" t="b">
        <v>0</v>
      </c>
      <c r="CV106" s="29" t="b">
        <v>0</v>
      </c>
      <c r="CW106" s="29" t="b">
        <v>0</v>
      </c>
      <c r="CX106" s="29" t="b">
        <v>0</v>
      </c>
      <c r="CY106" s="29" t="b">
        <v>0</v>
      </c>
      <c r="CZ106" s="29" t="b">
        <v>0</v>
      </c>
      <c r="DA106" s="29" t="b">
        <v>0</v>
      </c>
      <c r="DB106" s="29" t="b">
        <v>0</v>
      </c>
      <c r="DC106" s="29" t="b">
        <v>0</v>
      </c>
      <c r="DD106" s="29" t="b">
        <v>0</v>
      </c>
      <c r="DE106" s="29" t="b">
        <v>0</v>
      </c>
      <c r="DF106" s="29" t="b">
        <v>0</v>
      </c>
      <c r="DG106" s="29" t="b">
        <v>0</v>
      </c>
      <c r="DH106" s="29" t="b">
        <v>0</v>
      </c>
      <c r="DI106" s="29" t="b">
        <v>0</v>
      </c>
      <c r="DJ106" s="29" t="b">
        <v>0</v>
      </c>
      <c r="DK106" s="29" t="b">
        <v>0</v>
      </c>
      <c r="DL106" s="29" t="b">
        <v>0</v>
      </c>
      <c r="DM106" s="29" t="b">
        <v>0</v>
      </c>
      <c r="DN106" s="29" t="b">
        <v>0</v>
      </c>
      <c r="DO106" s="29" t="b">
        <v>0</v>
      </c>
      <c r="DP106" s="29" t="b">
        <v>0</v>
      </c>
      <c r="DQ106" s="29" t="b">
        <v>0</v>
      </c>
      <c r="DR106" s="29" t="b">
        <v>0</v>
      </c>
      <c r="DS106" s="29" t="b">
        <v>0</v>
      </c>
      <c r="DT106" s="29" t="b">
        <v>0</v>
      </c>
      <c r="DU106" s="29" t="b">
        <v>0</v>
      </c>
      <c r="DV106" s="29" t="s">
        <v>14430</v>
      </c>
      <c r="DW106" s="29" t="s">
        <v>14431</v>
      </c>
      <c r="DX106" s="29" t="s">
        <v>14429</v>
      </c>
    </row>
    <row r="107" spans="1:128" s="29" customFormat="1" x14ac:dyDescent="0.25">
      <c r="A107" s="29">
        <v>359925061276825</v>
      </c>
      <c r="B107" s="29">
        <v>461</v>
      </c>
      <c r="C107" s="29" t="s">
        <v>14432</v>
      </c>
      <c r="D107" s="29" t="s">
        <v>14241</v>
      </c>
      <c r="E107" s="50">
        <v>237052392</v>
      </c>
      <c r="F107" s="50">
        <v>904271003</v>
      </c>
      <c r="G107" s="29" t="s">
        <v>18992</v>
      </c>
      <c r="H107" s="29" t="s">
        <v>20219</v>
      </c>
      <c r="I107" s="29">
        <v>77</v>
      </c>
      <c r="J107" s="29">
        <v>1</v>
      </c>
      <c r="K107" s="29">
        <v>1</v>
      </c>
      <c r="L107" s="29">
        <v>1</v>
      </c>
      <c r="M107" s="29">
        <v>2</v>
      </c>
      <c r="N107" s="29">
        <v>5</v>
      </c>
      <c r="O107" s="29">
        <v>1</v>
      </c>
      <c r="P107" s="29">
        <v>0</v>
      </c>
      <c r="Q107" s="29" t="s">
        <v>8</v>
      </c>
      <c r="R107" s="29" t="s">
        <v>8</v>
      </c>
      <c r="S107" s="29" t="s">
        <v>8</v>
      </c>
      <c r="T107" s="29" t="s">
        <v>8</v>
      </c>
      <c r="U107" s="29">
        <v>1</v>
      </c>
      <c r="V107" s="29">
        <v>3</v>
      </c>
      <c r="W107" s="29" t="s">
        <v>8</v>
      </c>
      <c r="X107" s="29">
        <v>2</v>
      </c>
      <c r="Y107" s="29" t="s">
        <v>8</v>
      </c>
      <c r="Z107" s="29">
        <v>0</v>
      </c>
      <c r="AA107" s="29" t="s">
        <v>8</v>
      </c>
      <c r="AB107" s="29" t="s">
        <v>8</v>
      </c>
      <c r="AC107" s="29" t="s">
        <v>8</v>
      </c>
      <c r="AD107" s="29" t="s">
        <v>8</v>
      </c>
      <c r="AE107" s="29">
        <v>1</v>
      </c>
      <c r="AF107" s="29">
        <v>1</v>
      </c>
      <c r="AG107" s="29" t="s">
        <v>8</v>
      </c>
      <c r="AH107" s="29">
        <v>1</v>
      </c>
      <c r="AI107" s="29" t="s">
        <v>8</v>
      </c>
      <c r="AJ107" s="29">
        <v>0</v>
      </c>
      <c r="AK107" s="29" t="s">
        <v>8</v>
      </c>
      <c r="AL107" s="29" t="s">
        <v>8</v>
      </c>
      <c r="AM107" s="29" t="s">
        <v>8</v>
      </c>
      <c r="AN107" s="29" t="s">
        <v>8</v>
      </c>
      <c r="AO107" s="29">
        <v>0</v>
      </c>
      <c r="AP107" s="29" t="s">
        <v>8</v>
      </c>
      <c r="AQ107" s="29">
        <v>1</v>
      </c>
      <c r="AR107" s="29">
        <v>2</v>
      </c>
      <c r="AS107" s="29" t="s">
        <v>8</v>
      </c>
      <c r="AT107" s="29">
        <v>2</v>
      </c>
      <c r="AU107" s="29" t="s">
        <v>8</v>
      </c>
      <c r="AV107" s="29">
        <v>1</v>
      </c>
      <c r="AW107" s="29">
        <v>3</v>
      </c>
      <c r="AX107" s="29" t="s">
        <v>8</v>
      </c>
      <c r="AY107" s="29">
        <v>1</v>
      </c>
      <c r="AZ107" s="29" t="s">
        <v>8</v>
      </c>
      <c r="BA107" s="29">
        <v>1</v>
      </c>
      <c r="BB107" s="29" t="s">
        <v>8</v>
      </c>
      <c r="BC107" s="29">
        <v>1</v>
      </c>
      <c r="BD107" s="29">
        <v>2</v>
      </c>
      <c r="BE107" s="29" t="s">
        <v>8</v>
      </c>
      <c r="BF107" s="29">
        <v>1</v>
      </c>
      <c r="BG107" s="29" t="s">
        <v>8</v>
      </c>
      <c r="BH107" s="29">
        <v>1</v>
      </c>
      <c r="BI107" s="29">
        <v>1</v>
      </c>
      <c r="BJ107" s="29" t="s">
        <v>8</v>
      </c>
      <c r="BK107" s="29">
        <v>1</v>
      </c>
      <c r="BL107" s="29" t="s">
        <v>8</v>
      </c>
      <c r="BM107" s="29">
        <v>0</v>
      </c>
      <c r="BN107" s="29" t="s">
        <v>8</v>
      </c>
      <c r="BO107" s="29" t="s">
        <v>8</v>
      </c>
      <c r="BP107" s="29" t="s">
        <v>8</v>
      </c>
      <c r="BQ107" s="29" t="s">
        <v>8</v>
      </c>
      <c r="BR107" s="29" t="s">
        <v>8</v>
      </c>
      <c r="BS107" s="29" t="s">
        <v>8</v>
      </c>
      <c r="BT107" s="29" t="s">
        <v>8</v>
      </c>
      <c r="BU107" s="29" t="s">
        <v>8</v>
      </c>
      <c r="BV107" s="29" t="b">
        <v>0</v>
      </c>
      <c r="BW107" s="29" t="b">
        <v>0</v>
      </c>
      <c r="BX107" s="29" t="b">
        <v>0</v>
      </c>
      <c r="BY107" s="29" t="b">
        <v>0</v>
      </c>
      <c r="BZ107" s="29" t="b">
        <v>0</v>
      </c>
      <c r="CA107" s="29" t="b">
        <v>0</v>
      </c>
      <c r="CB107" s="29" t="b">
        <v>0</v>
      </c>
      <c r="CC107" s="29" t="b">
        <v>0</v>
      </c>
      <c r="CD107" s="29" t="b">
        <v>0</v>
      </c>
      <c r="CE107" s="29" t="b">
        <v>0</v>
      </c>
      <c r="CF107" s="29" t="b">
        <v>0</v>
      </c>
      <c r="CG107" s="29" t="b">
        <v>0</v>
      </c>
      <c r="CH107" s="29" t="b">
        <v>0</v>
      </c>
      <c r="CI107" s="29" t="b">
        <v>0</v>
      </c>
      <c r="CJ107" s="29" t="b">
        <v>0</v>
      </c>
      <c r="CK107" s="29" t="b">
        <v>0</v>
      </c>
      <c r="CL107" s="29" t="b">
        <v>0</v>
      </c>
      <c r="CM107" s="29" t="b">
        <v>0</v>
      </c>
      <c r="CN107" s="29" t="b">
        <v>0</v>
      </c>
      <c r="CO107" s="29" t="b">
        <v>0</v>
      </c>
      <c r="CP107" s="29" t="b">
        <v>0</v>
      </c>
      <c r="CQ107" s="29" t="b">
        <v>0</v>
      </c>
      <c r="CR107" s="29" t="b">
        <v>1</v>
      </c>
      <c r="CS107" s="29" t="b">
        <v>0</v>
      </c>
      <c r="CT107" s="29" t="b">
        <v>0</v>
      </c>
      <c r="CU107" s="29" t="b">
        <v>0</v>
      </c>
      <c r="CV107" s="29" t="b">
        <v>0</v>
      </c>
      <c r="CW107" s="29" t="b">
        <v>0</v>
      </c>
      <c r="CX107" s="29" t="b">
        <v>0</v>
      </c>
      <c r="CY107" s="29" t="b">
        <v>0</v>
      </c>
      <c r="CZ107" s="29" t="b">
        <v>0</v>
      </c>
      <c r="DA107" s="29" t="b">
        <v>0</v>
      </c>
      <c r="DB107" s="29" t="b">
        <v>0</v>
      </c>
      <c r="DC107" s="29" t="b">
        <v>0</v>
      </c>
      <c r="DD107" s="29" t="b">
        <v>0</v>
      </c>
      <c r="DE107" s="29" t="b">
        <v>0</v>
      </c>
      <c r="DF107" s="29" t="b">
        <v>0</v>
      </c>
      <c r="DG107" s="29" t="b">
        <v>0</v>
      </c>
      <c r="DH107" s="29" t="b">
        <v>0</v>
      </c>
      <c r="DI107" s="29" t="b">
        <v>0</v>
      </c>
      <c r="DJ107" s="29" t="b">
        <v>0</v>
      </c>
      <c r="DK107" s="29" t="b">
        <v>0</v>
      </c>
      <c r="DL107" s="29" t="b">
        <v>0</v>
      </c>
      <c r="DM107" s="29" t="b">
        <v>0</v>
      </c>
      <c r="DN107" s="29" t="b">
        <v>0</v>
      </c>
      <c r="DO107" s="29" t="b">
        <v>0</v>
      </c>
      <c r="DP107" s="29" t="b">
        <v>0</v>
      </c>
      <c r="DQ107" s="29" t="b">
        <v>0</v>
      </c>
      <c r="DR107" s="29" t="b">
        <v>0</v>
      </c>
      <c r="DS107" s="29" t="b">
        <v>0</v>
      </c>
      <c r="DT107" s="29" t="b">
        <v>0</v>
      </c>
      <c r="DU107" s="29" t="b">
        <v>0</v>
      </c>
      <c r="DV107" s="29" t="s">
        <v>14433</v>
      </c>
      <c r="DW107" s="29" t="s">
        <v>14434</v>
      </c>
      <c r="DX107" s="29" t="s">
        <v>14429</v>
      </c>
    </row>
    <row r="108" spans="1:128" s="29" customFormat="1" x14ac:dyDescent="0.25">
      <c r="A108" s="29">
        <v>359925061277617</v>
      </c>
      <c r="B108" s="29">
        <v>73</v>
      </c>
      <c r="C108" s="29" t="s">
        <v>14435</v>
      </c>
      <c r="D108" s="29" t="s">
        <v>14436</v>
      </c>
      <c r="E108" s="50">
        <v>2382351114032360</v>
      </c>
      <c r="F108" s="50">
        <v>9037775618921280</v>
      </c>
      <c r="G108" s="29" t="s">
        <v>20216</v>
      </c>
      <c r="H108" s="29" t="s">
        <v>18992</v>
      </c>
      <c r="I108" s="29">
        <v>11</v>
      </c>
      <c r="J108" s="29">
        <v>1</v>
      </c>
      <c r="K108" s="29">
        <v>1</v>
      </c>
      <c r="L108" s="29">
        <v>1</v>
      </c>
      <c r="M108" s="29">
        <v>2</v>
      </c>
      <c r="N108" s="29">
        <v>5</v>
      </c>
      <c r="O108" s="29">
        <v>1</v>
      </c>
      <c r="P108" s="29">
        <v>1</v>
      </c>
      <c r="Q108" s="29">
        <v>4</v>
      </c>
      <c r="R108" s="29" t="s">
        <v>8</v>
      </c>
      <c r="S108" s="29">
        <v>4</v>
      </c>
      <c r="T108" s="29" t="s">
        <v>8</v>
      </c>
      <c r="U108" s="29">
        <v>1</v>
      </c>
      <c r="V108" s="29">
        <v>3</v>
      </c>
      <c r="W108" s="29" t="s">
        <v>8</v>
      </c>
      <c r="X108" s="29">
        <v>3</v>
      </c>
      <c r="Y108" s="29" t="s">
        <v>8</v>
      </c>
      <c r="Z108" s="29">
        <v>1</v>
      </c>
      <c r="AA108" s="29">
        <v>3</v>
      </c>
      <c r="AB108" s="29" t="s">
        <v>8</v>
      </c>
      <c r="AC108" s="29">
        <v>3</v>
      </c>
      <c r="AD108" s="29" t="s">
        <v>8</v>
      </c>
      <c r="AE108" s="29">
        <v>1</v>
      </c>
      <c r="AF108" s="29">
        <v>1</v>
      </c>
      <c r="AG108" s="29" t="s">
        <v>8</v>
      </c>
      <c r="AH108" s="29">
        <v>1</v>
      </c>
      <c r="AI108" s="29" t="s">
        <v>8</v>
      </c>
      <c r="AJ108" s="29">
        <v>1</v>
      </c>
      <c r="AK108" s="29">
        <v>4</v>
      </c>
      <c r="AL108" s="29" t="s">
        <v>8</v>
      </c>
      <c r="AM108" s="29">
        <v>4</v>
      </c>
      <c r="AN108" s="29" t="s">
        <v>8</v>
      </c>
      <c r="AO108" s="29">
        <v>0</v>
      </c>
      <c r="AP108" s="29" t="s">
        <v>8</v>
      </c>
      <c r="AQ108" s="29">
        <v>1</v>
      </c>
      <c r="AR108" s="29">
        <v>1</v>
      </c>
      <c r="AS108" s="29" t="s">
        <v>8</v>
      </c>
      <c r="AT108" s="29">
        <v>2</v>
      </c>
      <c r="AU108" s="29" t="s">
        <v>8</v>
      </c>
      <c r="AV108" s="29">
        <v>1</v>
      </c>
      <c r="AW108" s="29">
        <v>2</v>
      </c>
      <c r="AX108" s="29" t="s">
        <v>8</v>
      </c>
      <c r="AY108" s="29">
        <v>2</v>
      </c>
      <c r="AZ108" s="29" t="s">
        <v>8</v>
      </c>
      <c r="BA108" s="29">
        <v>1</v>
      </c>
      <c r="BB108" s="29" t="s">
        <v>8</v>
      </c>
      <c r="BC108" s="29">
        <v>1</v>
      </c>
      <c r="BD108" s="29">
        <v>2</v>
      </c>
      <c r="BE108" s="29" t="s">
        <v>8</v>
      </c>
      <c r="BF108" s="29">
        <v>2</v>
      </c>
      <c r="BG108" s="29" t="s">
        <v>8</v>
      </c>
      <c r="BH108" s="29">
        <v>1</v>
      </c>
      <c r="BI108" s="29">
        <v>1</v>
      </c>
      <c r="BJ108" s="29" t="s">
        <v>8</v>
      </c>
      <c r="BK108" s="29">
        <v>1</v>
      </c>
      <c r="BL108" s="29" t="s">
        <v>8</v>
      </c>
      <c r="BM108" s="29">
        <v>0</v>
      </c>
      <c r="BN108" s="29" t="s">
        <v>8</v>
      </c>
      <c r="BO108" s="29" t="s">
        <v>8</v>
      </c>
      <c r="BP108" s="29" t="s">
        <v>8</v>
      </c>
      <c r="BQ108" s="29" t="s">
        <v>8</v>
      </c>
      <c r="BR108" s="29" t="s">
        <v>8</v>
      </c>
      <c r="BS108" s="29" t="s">
        <v>8</v>
      </c>
      <c r="BT108" s="29" t="s">
        <v>8</v>
      </c>
      <c r="BU108" s="29" t="s">
        <v>13960</v>
      </c>
      <c r="BV108" s="29" t="b">
        <v>0</v>
      </c>
      <c r="BW108" s="29" t="b">
        <v>0</v>
      </c>
      <c r="BX108" s="29" t="b">
        <v>0</v>
      </c>
      <c r="BY108" s="29" t="b">
        <v>0</v>
      </c>
      <c r="BZ108" s="29" t="b">
        <v>0</v>
      </c>
      <c r="CA108" s="29" t="b">
        <v>0</v>
      </c>
      <c r="CB108" s="29" t="b">
        <v>0</v>
      </c>
      <c r="CC108" s="29" t="b">
        <v>0</v>
      </c>
      <c r="CD108" s="29" t="b">
        <v>0</v>
      </c>
      <c r="CE108" s="29" t="b">
        <v>0</v>
      </c>
      <c r="CF108" s="29" t="b">
        <v>0</v>
      </c>
      <c r="CG108" s="29" t="b">
        <v>0</v>
      </c>
      <c r="CH108" s="29" t="b">
        <v>0</v>
      </c>
      <c r="CI108" s="29" t="b">
        <v>0</v>
      </c>
      <c r="CJ108" s="29" t="b">
        <v>0</v>
      </c>
      <c r="CK108" s="29" t="b">
        <v>0</v>
      </c>
      <c r="CL108" s="29" t="b">
        <v>0</v>
      </c>
      <c r="CM108" s="29" t="b">
        <v>0</v>
      </c>
      <c r="CN108" s="29" t="b">
        <v>0</v>
      </c>
      <c r="CO108" s="29" t="b">
        <v>0</v>
      </c>
      <c r="CP108" s="29" t="b">
        <v>0</v>
      </c>
      <c r="CQ108" s="29" t="b">
        <v>0</v>
      </c>
      <c r="CR108" s="29" t="b">
        <v>0</v>
      </c>
      <c r="CS108" s="29" t="b">
        <v>0</v>
      </c>
      <c r="CT108" s="29" t="b">
        <v>1</v>
      </c>
      <c r="CU108" s="29" t="b">
        <v>0</v>
      </c>
      <c r="CV108" s="29" t="b">
        <v>0</v>
      </c>
      <c r="CW108" s="29" t="b">
        <v>0</v>
      </c>
      <c r="CX108" s="29" t="b">
        <v>0</v>
      </c>
      <c r="CY108" s="29" t="b">
        <v>0</v>
      </c>
      <c r="CZ108" s="29" t="b">
        <v>0</v>
      </c>
      <c r="DA108" s="29" t="b">
        <v>0</v>
      </c>
      <c r="DB108" s="29" t="b">
        <v>0</v>
      </c>
      <c r="DC108" s="29" t="b">
        <v>0</v>
      </c>
      <c r="DD108" s="29" t="b">
        <v>0</v>
      </c>
      <c r="DE108" s="29" t="b">
        <v>0</v>
      </c>
      <c r="DF108" s="29" t="b">
        <v>0</v>
      </c>
      <c r="DG108" s="29" t="b">
        <v>0</v>
      </c>
      <c r="DH108" s="29" t="b">
        <v>0</v>
      </c>
      <c r="DI108" s="29" t="b">
        <v>0</v>
      </c>
      <c r="DJ108" s="29" t="b">
        <v>0</v>
      </c>
      <c r="DK108" s="29" t="b">
        <v>0</v>
      </c>
      <c r="DL108" s="29" t="b">
        <v>0</v>
      </c>
      <c r="DM108" s="29" t="b">
        <v>0</v>
      </c>
      <c r="DN108" s="29" t="b">
        <v>0</v>
      </c>
      <c r="DO108" s="29" t="b">
        <v>0</v>
      </c>
      <c r="DP108" s="29" t="b">
        <v>0</v>
      </c>
      <c r="DQ108" s="29" t="b">
        <v>0</v>
      </c>
      <c r="DR108" s="29" t="b">
        <v>0</v>
      </c>
      <c r="DS108" s="29" t="b">
        <v>0</v>
      </c>
      <c r="DT108" s="29" t="b">
        <v>0</v>
      </c>
      <c r="DU108" s="29" t="b">
        <v>0</v>
      </c>
      <c r="DV108" s="29" t="s">
        <v>14437</v>
      </c>
      <c r="DW108" s="29" t="s">
        <v>14438</v>
      </c>
      <c r="DX108" s="29" t="s">
        <v>14439</v>
      </c>
    </row>
    <row r="109" spans="1:128" s="29" customFormat="1" x14ac:dyDescent="0.25">
      <c r="A109" s="29">
        <v>359925061332800</v>
      </c>
      <c r="B109" s="29">
        <v>363</v>
      </c>
      <c r="C109" s="29" t="s">
        <v>14440</v>
      </c>
      <c r="D109" s="29" t="s">
        <v>14441</v>
      </c>
      <c r="E109" s="50">
        <v>237256985</v>
      </c>
      <c r="F109" s="50">
        <v>904253325</v>
      </c>
      <c r="G109" s="29" t="s">
        <v>18992</v>
      </c>
      <c r="H109" s="50">
        <v>899999</v>
      </c>
      <c r="I109" s="29">
        <v>66</v>
      </c>
      <c r="J109" s="29">
        <v>1</v>
      </c>
      <c r="K109" s="29">
        <v>1</v>
      </c>
      <c r="L109" s="29">
        <v>1</v>
      </c>
      <c r="M109" s="29">
        <v>2</v>
      </c>
      <c r="N109" s="29">
        <v>4</v>
      </c>
      <c r="O109" s="29">
        <v>1</v>
      </c>
      <c r="P109" s="29">
        <v>0</v>
      </c>
      <c r="Q109" s="29" t="s">
        <v>8</v>
      </c>
      <c r="R109" s="29" t="s">
        <v>8</v>
      </c>
      <c r="S109" s="29" t="s">
        <v>8</v>
      </c>
      <c r="T109" s="29" t="s">
        <v>8</v>
      </c>
      <c r="U109" s="29">
        <v>0</v>
      </c>
      <c r="V109" s="29" t="s">
        <v>8</v>
      </c>
      <c r="W109" s="29" t="s">
        <v>8</v>
      </c>
      <c r="X109" s="29" t="s">
        <v>8</v>
      </c>
      <c r="Y109" s="29" t="s">
        <v>8</v>
      </c>
      <c r="Z109" s="29">
        <v>0</v>
      </c>
      <c r="AA109" s="29" t="s">
        <v>8</v>
      </c>
      <c r="AB109" s="29" t="s">
        <v>8</v>
      </c>
      <c r="AC109" s="29" t="s">
        <v>8</v>
      </c>
      <c r="AD109" s="29" t="s">
        <v>8</v>
      </c>
      <c r="AE109" s="29">
        <v>1</v>
      </c>
      <c r="AF109" s="29">
        <v>1</v>
      </c>
      <c r="AG109" s="29" t="s">
        <v>8</v>
      </c>
      <c r="AH109" s="29">
        <v>1</v>
      </c>
      <c r="AI109" s="29" t="s">
        <v>8</v>
      </c>
      <c r="AJ109" s="29">
        <v>0</v>
      </c>
      <c r="AK109" s="29" t="s">
        <v>8</v>
      </c>
      <c r="AL109" s="29" t="s">
        <v>8</v>
      </c>
      <c r="AM109" s="29" t="s">
        <v>8</v>
      </c>
      <c r="AN109" s="29" t="s">
        <v>8</v>
      </c>
      <c r="AO109" s="29">
        <v>0</v>
      </c>
      <c r="AP109" s="29" t="s">
        <v>8</v>
      </c>
      <c r="AQ109" s="29">
        <v>1</v>
      </c>
      <c r="AR109" s="29">
        <v>2</v>
      </c>
      <c r="AS109" s="29" t="s">
        <v>8</v>
      </c>
      <c r="AT109" s="29">
        <v>1</v>
      </c>
      <c r="AU109" s="29" t="s">
        <v>8</v>
      </c>
      <c r="AV109" s="29">
        <v>1</v>
      </c>
      <c r="AW109" s="29">
        <v>3</v>
      </c>
      <c r="AX109" s="29" t="s">
        <v>8</v>
      </c>
      <c r="AY109" s="29">
        <v>3</v>
      </c>
      <c r="AZ109" s="29" t="s">
        <v>8</v>
      </c>
      <c r="BA109" s="29">
        <v>1</v>
      </c>
      <c r="BB109" s="29" t="s">
        <v>8</v>
      </c>
      <c r="BC109" s="29">
        <v>1</v>
      </c>
      <c r="BD109" s="29">
        <v>2</v>
      </c>
      <c r="BE109" s="29" t="s">
        <v>8</v>
      </c>
      <c r="BF109" s="29">
        <v>2</v>
      </c>
      <c r="BG109" s="29" t="s">
        <v>8</v>
      </c>
      <c r="BH109" s="29">
        <v>1</v>
      </c>
      <c r="BI109" s="29">
        <v>2</v>
      </c>
      <c r="BJ109" s="29" t="s">
        <v>8</v>
      </c>
      <c r="BK109" s="29">
        <v>2</v>
      </c>
      <c r="BL109" s="29" t="s">
        <v>8</v>
      </c>
      <c r="BM109" s="29">
        <v>0</v>
      </c>
      <c r="BN109" s="29" t="s">
        <v>8</v>
      </c>
      <c r="BO109" s="29" t="s">
        <v>8</v>
      </c>
      <c r="BP109" s="29" t="s">
        <v>8</v>
      </c>
      <c r="BQ109" s="29" t="s">
        <v>8</v>
      </c>
      <c r="BR109" s="29" t="s">
        <v>8</v>
      </c>
      <c r="BS109" s="29" t="s">
        <v>8</v>
      </c>
      <c r="BT109" s="29" t="s">
        <v>8</v>
      </c>
      <c r="BU109" s="29" t="s">
        <v>14063</v>
      </c>
      <c r="BV109" s="29" t="b">
        <v>0</v>
      </c>
      <c r="BW109" s="29" t="b">
        <v>0</v>
      </c>
      <c r="BX109" s="29" t="b">
        <v>0</v>
      </c>
      <c r="BY109" s="29" t="b">
        <v>0</v>
      </c>
      <c r="BZ109" s="29" t="b">
        <v>0</v>
      </c>
      <c r="CA109" s="29" t="b">
        <v>0</v>
      </c>
      <c r="CB109" s="29" t="b">
        <v>0</v>
      </c>
      <c r="CC109" s="29" t="b">
        <v>0</v>
      </c>
      <c r="CD109" s="29" t="b">
        <v>0</v>
      </c>
      <c r="CE109" s="29" t="b">
        <v>0</v>
      </c>
      <c r="CF109" s="29" t="b">
        <v>0</v>
      </c>
      <c r="CG109" s="29" t="b">
        <v>0</v>
      </c>
      <c r="CH109" s="29" t="b">
        <v>0</v>
      </c>
      <c r="CI109" s="29" t="b">
        <v>0</v>
      </c>
      <c r="CJ109" s="29" t="b">
        <v>0</v>
      </c>
      <c r="CK109" s="29" t="b">
        <v>0</v>
      </c>
      <c r="CL109" s="29" t="b">
        <v>0</v>
      </c>
      <c r="CM109" s="29" t="b">
        <v>0</v>
      </c>
      <c r="CN109" s="29" t="b">
        <v>0</v>
      </c>
      <c r="CO109" s="29" t="b">
        <v>0</v>
      </c>
      <c r="CP109" s="29" t="b">
        <v>0</v>
      </c>
      <c r="CQ109" s="29" t="b">
        <v>0</v>
      </c>
      <c r="CR109" s="29" t="b">
        <v>0</v>
      </c>
      <c r="CS109" s="29" t="b">
        <v>0</v>
      </c>
      <c r="CT109" s="29" t="b">
        <v>0</v>
      </c>
      <c r="CU109" s="29" t="b">
        <v>0</v>
      </c>
      <c r="CV109" s="29" t="b">
        <v>0</v>
      </c>
      <c r="CW109" s="29" t="b">
        <v>0</v>
      </c>
      <c r="CX109" s="29" t="b">
        <v>0</v>
      </c>
      <c r="CY109" s="29" t="b">
        <v>0</v>
      </c>
      <c r="CZ109" s="29" t="b">
        <v>0</v>
      </c>
      <c r="DA109" s="29" t="b">
        <v>0</v>
      </c>
      <c r="DB109" s="29" t="b">
        <v>0</v>
      </c>
      <c r="DC109" s="29" t="b">
        <v>0</v>
      </c>
      <c r="DD109" s="29" t="b">
        <v>0</v>
      </c>
      <c r="DE109" s="29" t="b">
        <v>0</v>
      </c>
      <c r="DF109" s="29" t="b">
        <v>0</v>
      </c>
      <c r="DG109" s="29" t="b">
        <v>0</v>
      </c>
      <c r="DH109" s="29" t="b">
        <v>0</v>
      </c>
      <c r="DI109" s="29" t="b">
        <v>0</v>
      </c>
      <c r="DJ109" s="29" t="b">
        <v>0</v>
      </c>
      <c r="DK109" s="29" t="b">
        <v>0</v>
      </c>
      <c r="DL109" s="29" t="b">
        <v>0</v>
      </c>
      <c r="DM109" s="29" t="b">
        <v>1</v>
      </c>
      <c r="DN109" s="29" t="b">
        <v>0</v>
      </c>
      <c r="DO109" s="29" t="b">
        <v>0</v>
      </c>
      <c r="DP109" s="29" t="b">
        <v>0</v>
      </c>
      <c r="DQ109" s="29" t="b">
        <v>0</v>
      </c>
      <c r="DR109" s="29" t="b">
        <v>0</v>
      </c>
      <c r="DS109" s="29" t="b">
        <v>0</v>
      </c>
      <c r="DT109" s="29" t="b">
        <v>0</v>
      </c>
      <c r="DU109" s="29" t="b">
        <v>0</v>
      </c>
      <c r="DV109" s="29" t="s">
        <v>14442</v>
      </c>
      <c r="DW109" s="29" t="s">
        <v>14443</v>
      </c>
      <c r="DX109" s="29" t="s">
        <v>14444</v>
      </c>
    </row>
    <row r="110" spans="1:128" s="29" customFormat="1" x14ac:dyDescent="0.25">
      <c r="A110" s="29">
        <v>359925061260548</v>
      </c>
      <c r="B110" s="29">
        <v>409</v>
      </c>
      <c r="C110" s="29" t="s">
        <v>14445</v>
      </c>
      <c r="D110" s="29" t="s">
        <v>14446</v>
      </c>
      <c r="E110" s="50">
        <v>2.37068980729272E+16</v>
      </c>
      <c r="F110" s="50">
        <v>9042576476194550</v>
      </c>
      <c r="G110" s="50">
        <v>-5637355712149290</v>
      </c>
      <c r="H110" s="29" t="s">
        <v>20224</v>
      </c>
      <c r="I110" s="29">
        <v>77</v>
      </c>
      <c r="J110" s="29">
        <v>1</v>
      </c>
      <c r="K110" s="29">
        <v>1</v>
      </c>
      <c r="L110" s="29">
        <v>1</v>
      </c>
      <c r="M110" s="29">
        <v>2</v>
      </c>
      <c r="N110" s="29">
        <v>6</v>
      </c>
      <c r="O110" s="29">
        <v>1</v>
      </c>
      <c r="P110" s="29">
        <v>1</v>
      </c>
      <c r="Q110" s="29">
        <v>4</v>
      </c>
      <c r="R110" s="29" t="s">
        <v>8</v>
      </c>
      <c r="S110" s="29">
        <v>3</v>
      </c>
      <c r="T110" s="29" t="s">
        <v>8</v>
      </c>
      <c r="U110" s="29">
        <v>1</v>
      </c>
      <c r="V110" s="29">
        <v>1</v>
      </c>
      <c r="W110" s="29" t="s">
        <v>8</v>
      </c>
      <c r="X110" s="29">
        <v>1</v>
      </c>
      <c r="Y110" s="29" t="s">
        <v>8</v>
      </c>
      <c r="Z110" s="29">
        <v>0</v>
      </c>
      <c r="AA110" s="29" t="s">
        <v>8</v>
      </c>
      <c r="AB110" s="29" t="s">
        <v>8</v>
      </c>
      <c r="AC110" s="29" t="s">
        <v>8</v>
      </c>
      <c r="AD110" s="29" t="s">
        <v>8</v>
      </c>
      <c r="AE110" s="29">
        <v>1</v>
      </c>
      <c r="AF110" s="29">
        <v>1</v>
      </c>
      <c r="AG110" s="29" t="s">
        <v>8</v>
      </c>
      <c r="AH110" s="29">
        <v>1</v>
      </c>
      <c r="AI110" s="29" t="s">
        <v>8</v>
      </c>
      <c r="AJ110" s="29">
        <v>0</v>
      </c>
      <c r="AK110" s="29" t="s">
        <v>8</v>
      </c>
      <c r="AL110" s="29" t="s">
        <v>8</v>
      </c>
      <c r="AM110" s="29" t="s">
        <v>8</v>
      </c>
      <c r="AN110" s="29" t="s">
        <v>8</v>
      </c>
      <c r="AO110" s="29">
        <v>1</v>
      </c>
      <c r="AP110" s="29" t="s">
        <v>8</v>
      </c>
      <c r="AQ110" s="29">
        <v>1</v>
      </c>
      <c r="AR110" s="29">
        <v>2</v>
      </c>
      <c r="AS110" s="29" t="s">
        <v>8</v>
      </c>
      <c r="AT110" s="29">
        <v>2</v>
      </c>
      <c r="AU110" s="29" t="s">
        <v>8</v>
      </c>
      <c r="AV110" s="29">
        <v>1</v>
      </c>
      <c r="AW110" s="29">
        <v>2</v>
      </c>
      <c r="AX110" s="29" t="s">
        <v>8</v>
      </c>
      <c r="AY110" s="29">
        <v>2</v>
      </c>
      <c r="AZ110" s="29" t="s">
        <v>8</v>
      </c>
      <c r="BA110" s="29">
        <v>1</v>
      </c>
      <c r="BB110" s="29" t="s">
        <v>8</v>
      </c>
      <c r="BC110" s="29">
        <v>1</v>
      </c>
      <c r="BD110" s="29">
        <v>3</v>
      </c>
      <c r="BE110" s="29" t="s">
        <v>8</v>
      </c>
      <c r="BF110" s="29">
        <v>2</v>
      </c>
      <c r="BG110" s="29" t="s">
        <v>8</v>
      </c>
      <c r="BH110" s="29">
        <v>1</v>
      </c>
      <c r="BI110" s="29">
        <v>2</v>
      </c>
      <c r="BJ110" s="29" t="s">
        <v>8</v>
      </c>
      <c r="BK110" s="29">
        <v>2</v>
      </c>
      <c r="BL110" s="29" t="s">
        <v>8</v>
      </c>
      <c r="BM110" s="29">
        <v>0</v>
      </c>
      <c r="BN110" s="29" t="s">
        <v>8</v>
      </c>
      <c r="BO110" s="29" t="s">
        <v>8</v>
      </c>
      <c r="BP110" s="29" t="s">
        <v>8</v>
      </c>
      <c r="BQ110" s="29" t="s">
        <v>8</v>
      </c>
      <c r="BR110" s="29" t="s">
        <v>8</v>
      </c>
      <c r="BS110" s="29" t="s">
        <v>8</v>
      </c>
      <c r="BT110" s="29" t="s">
        <v>8</v>
      </c>
      <c r="BU110" s="29" t="s">
        <v>722</v>
      </c>
      <c r="BV110" s="29" t="b">
        <v>0</v>
      </c>
      <c r="BW110" s="29" t="b">
        <v>0</v>
      </c>
      <c r="BX110" s="29" t="b">
        <v>0</v>
      </c>
      <c r="BY110" s="29" t="b">
        <v>0</v>
      </c>
      <c r="BZ110" s="29" t="b">
        <v>0</v>
      </c>
      <c r="CA110" s="29" t="b">
        <v>0</v>
      </c>
      <c r="CB110" s="29" t="b">
        <v>0</v>
      </c>
      <c r="CC110" s="29" t="b">
        <v>0</v>
      </c>
      <c r="CD110" s="29" t="b">
        <v>0</v>
      </c>
      <c r="CE110" s="29" t="b">
        <v>0</v>
      </c>
      <c r="CF110" s="29" t="b">
        <v>0</v>
      </c>
      <c r="CG110" s="29" t="b">
        <v>0</v>
      </c>
      <c r="CH110" s="29" t="b">
        <v>0</v>
      </c>
      <c r="CI110" s="29" t="b">
        <v>0</v>
      </c>
      <c r="CJ110" s="29" t="b">
        <v>0</v>
      </c>
      <c r="CK110" s="29" t="b">
        <v>0</v>
      </c>
      <c r="CL110" s="29" t="b">
        <v>0</v>
      </c>
      <c r="CM110" s="29" t="b">
        <v>0</v>
      </c>
      <c r="CN110" s="29" t="b">
        <v>1</v>
      </c>
      <c r="CO110" s="29" t="b">
        <v>0</v>
      </c>
      <c r="CP110" s="29" t="b">
        <v>0</v>
      </c>
      <c r="CQ110" s="29" t="b">
        <v>0</v>
      </c>
      <c r="CR110" s="29" t="b">
        <v>0</v>
      </c>
      <c r="CS110" s="29" t="b">
        <v>0</v>
      </c>
      <c r="CT110" s="29" t="b">
        <v>0</v>
      </c>
      <c r="CU110" s="29" t="b">
        <v>0</v>
      </c>
      <c r="CV110" s="29" t="b">
        <v>0</v>
      </c>
      <c r="CW110" s="29" t="b">
        <v>0</v>
      </c>
      <c r="CX110" s="29" t="b">
        <v>0</v>
      </c>
      <c r="CY110" s="29" t="b">
        <v>0</v>
      </c>
      <c r="CZ110" s="29" t="b">
        <v>0</v>
      </c>
      <c r="DA110" s="29" t="b">
        <v>0</v>
      </c>
      <c r="DB110" s="29" t="b">
        <v>0</v>
      </c>
      <c r="DC110" s="29" t="b">
        <v>0</v>
      </c>
      <c r="DD110" s="29" t="b">
        <v>0</v>
      </c>
      <c r="DE110" s="29" t="b">
        <v>0</v>
      </c>
      <c r="DF110" s="29" t="b">
        <v>0</v>
      </c>
      <c r="DG110" s="29" t="b">
        <v>0</v>
      </c>
      <c r="DH110" s="29" t="b">
        <v>0</v>
      </c>
      <c r="DI110" s="29" t="b">
        <v>0</v>
      </c>
      <c r="DJ110" s="29" t="b">
        <v>0</v>
      </c>
      <c r="DK110" s="29" t="b">
        <v>0</v>
      </c>
      <c r="DL110" s="29" t="b">
        <v>0</v>
      </c>
      <c r="DM110" s="29" t="b">
        <v>0</v>
      </c>
      <c r="DN110" s="29" t="b">
        <v>0</v>
      </c>
      <c r="DO110" s="29" t="b">
        <v>0</v>
      </c>
      <c r="DP110" s="29" t="b">
        <v>0</v>
      </c>
      <c r="DQ110" s="29" t="b">
        <v>0</v>
      </c>
      <c r="DR110" s="29" t="b">
        <v>0</v>
      </c>
      <c r="DS110" s="29" t="b">
        <v>0</v>
      </c>
      <c r="DT110" s="29" t="b">
        <v>0</v>
      </c>
      <c r="DU110" s="29" t="b">
        <v>0</v>
      </c>
      <c r="DV110" s="29" t="s">
        <v>14447</v>
      </c>
      <c r="DW110" s="29" t="s">
        <v>14448</v>
      </c>
      <c r="DX110" s="29" t="s">
        <v>14444</v>
      </c>
    </row>
    <row r="111" spans="1:128" s="29" customFormat="1" x14ac:dyDescent="0.25">
      <c r="A111" s="29">
        <v>359925061277617</v>
      </c>
      <c r="B111" s="29">
        <v>77</v>
      </c>
      <c r="C111" s="29" t="s">
        <v>14449</v>
      </c>
      <c r="D111" s="29" t="s">
        <v>13870</v>
      </c>
      <c r="E111" s="50">
        <v>238228727</v>
      </c>
      <c r="F111" s="50">
        <v>903793966</v>
      </c>
      <c r="G111" s="29" t="s">
        <v>18992</v>
      </c>
      <c r="H111" s="29" t="s">
        <v>20218</v>
      </c>
      <c r="I111" s="29">
        <v>11</v>
      </c>
      <c r="J111" s="29">
        <v>1</v>
      </c>
      <c r="K111" s="29">
        <v>1</v>
      </c>
      <c r="L111" s="29">
        <v>1</v>
      </c>
      <c r="M111" s="29">
        <v>2</v>
      </c>
      <c r="N111" s="29">
        <v>5</v>
      </c>
      <c r="O111" s="29">
        <v>1</v>
      </c>
      <c r="P111" s="29">
        <v>1</v>
      </c>
      <c r="Q111" s="29">
        <v>4</v>
      </c>
      <c r="R111" s="29" t="s">
        <v>8</v>
      </c>
      <c r="S111" s="29">
        <v>4</v>
      </c>
      <c r="T111" s="29" t="s">
        <v>8</v>
      </c>
      <c r="U111" s="29">
        <v>1</v>
      </c>
      <c r="V111" s="29">
        <v>2</v>
      </c>
      <c r="W111" s="29" t="s">
        <v>8</v>
      </c>
      <c r="X111" s="29">
        <v>2</v>
      </c>
      <c r="Y111" s="29" t="s">
        <v>8</v>
      </c>
      <c r="Z111" s="29">
        <v>1</v>
      </c>
      <c r="AA111" s="29">
        <v>3</v>
      </c>
      <c r="AB111" s="29" t="s">
        <v>8</v>
      </c>
      <c r="AC111" s="29">
        <v>3</v>
      </c>
      <c r="AD111" s="29" t="s">
        <v>8</v>
      </c>
      <c r="AE111" s="29">
        <v>1</v>
      </c>
      <c r="AF111" s="29">
        <v>2</v>
      </c>
      <c r="AG111" s="29" t="s">
        <v>8</v>
      </c>
      <c r="AH111" s="29">
        <v>2</v>
      </c>
      <c r="AI111" s="29" t="s">
        <v>8</v>
      </c>
      <c r="AJ111" s="29">
        <v>0</v>
      </c>
      <c r="AK111" s="29" t="s">
        <v>8</v>
      </c>
      <c r="AL111" s="29" t="s">
        <v>8</v>
      </c>
      <c r="AM111" s="29" t="s">
        <v>8</v>
      </c>
      <c r="AN111" s="29" t="s">
        <v>8</v>
      </c>
      <c r="AO111" s="29">
        <v>0</v>
      </c>
      <c r="AP111" s="29" t="s">
        <v>8</v>
      </c>
      <c r="AQ111" s="29">
        <v>1</v>
      </c>
      <c r="AR111" s="29">
        <v>2</v>
      </c>
      <c r="AS111" s="29" t="s">
        <v>8</v>
      </c>
      <c r="AT111" s="29">
        <v>2</v>
      </c>
      <c r="AU111" s="29" t="s">
        <v>8</v>
      </c>
      <c r="AV111" s="29">
        <v>1</v>
      </c>
      <c r="AW111" s="29">
        <v>3</v>
      </c>
      <c r="AX111" s="29" t="s">
        <v>8</v>
      </c>
      <c r="AY111" s="29">
        <v>3</v>
      </c>
      <c r="AZ111" s="29" t="s">
        <v>8</v>
      </c>
      <c r="BA111" s="29">
        <v>1</v>
      </c>
      <c r="BB111" s="29" t="s">
        <v>8</v>
      </c>
      <c r="BC111" s="29">
        <v>1</v>
      </c>
      <c r="BD111" s="29">
        <v>3</v>
      </c>
      <c r="BE111" s="29" t="s">
        <v>8</v>
      </c>
      <c r="BF111" s="29">
        <v>3</v>
      </c>
      <c r="BG111" s="29" t="s">
        <v>8</v>
      </c>
      <c r="BH111" s="29">
        <v>1</v>
      </c>
      <c r="BI111" s="29">
        <v>2</v>
      </c>
      <c r="BJ111" s="29" t="s">
        <v>8</v>
      </c>
      <c r="BK111" s="29">
        <v>2</v>
      </c>
      <c r="BL111" s="29" t="s">
        <v>8</v>
      </c>
      <c r="BM111" s="29">
        <v>0</v>
      </c>
      <c r="BN111" s="29" t="s">
        <v>8</v>
      </c>
      <c r="BO111" s="29" t="s">
        <v>8</v>
      </c>
      <c r="BP111" s="29" t="s">
        <v>8</v>
      </c>
      <c r="BQ111" s="29" t="s">
        <v>8</v>
      </c>
      <c r="BR111" s="29" t="s">
        <v>8</v>
      </c>
      <c r="BS111" s="29" t="s">
        <v>8</v>
      </c>
      <c r="BT111" s="29" t="s">
        <v>8</v>
      </c>
      <c r="BU111" s="29" t="s">
        <v>13960</v>
      </c>
      <c r="BV111" s="29" t="b">
        <v>0</v>
      </c>
      <c r="BW111" s="29" t="b">
        <v>0</v>
      </c>
      <c r="BX111" s="29" t="b">
        <v>0</v>
      </c>
      <c r="BY111" s="29" t="b">
        <v>0</v>
      </c>
      <c r="BZ111" s="29" t="b">
        <v>0</v>
      </c>
      <c r="CA111" s="29" t="b">
        <v>0</v>
      </c>
      <c r="CB111" s="29" t="b">
        <v>0</v>
      </c>
      <c r="CC111" s="29" t="b">
        <v>0</v>
      </c>
      <c r="CD111" s="29" t="b">
        <v>0</v>
      </c>
      <c r="CE111" s="29" t="b">
        <v>0</v>
      </c>
      <c r="CF111" s="29" t="b">
        <v>0</v>
      </c>
      <c r="CG111" s="29" t="b">
        <v>0</v>
      </c>
      <c r="CH111" s="29" t="b">
        <v>0</v>
      </c>
      <c r="CI111" s="29" t="b">
        <v>0</v>
      </c>
      <c r="CJ111" s="29" t="b">
        <v>0</v>
      </c>
      <c r="CK111" s="29" t="b">
        <v>0</v>
      </c>
      <c r="CL111" s="29" t="b">
        <v>0</v>
      </c>
      <c r="CM111" s="29" t="b">
        <v>0</v>
      </c>
      <c r="CN111" s="29" t="b">
        <v>0</v>
      </c>
      <c r="CO111" s="29" t="b">
        <v>0</v>
      </c>
      <c r="CP111" s="29" t="b">
        <v>0</v>
      </c>
      <c r="CQ111" s="29" t="b">
        <v>0</v>
      </c>
      <c r="CR111" s="29" t="b">
        <v>0</v>
      </c>
      <c r="CS111" s="29" t="b">
        <v>0</v>
      </c>
      <c r="CT111" s="29" t="b">
        <v>1</v>
      </c>
      <c r="CU111" s="29" t="b">
        <v>0</v>
      </c>
      <c r="CV111" s="29" t="b">
        <v>0</v>
      </c>
      <c r="CW111" s="29" t="b">
        <v>0</v>
      </c>
      <c r="CX111" s="29" t="b">
        <v>0</v>
      </c>
      <c r="CY111" s="29" t="b">
        <v>0</v>
      </c>
      <c r="CZ111" s="29" t="b">
        <v>0</v>
      </c>
      <c r="DA111" s="29" t="b">
        <v>0</v>
      </c>
      <c r="DB111" s="29" t="b">
        <v>0</v>
      </c>
      <c r="DC111" s="29" t="b">
        <v>0</v>
      </c>
      <c r="DD111" s="29" t="b">
        <v>0</v>
      </c>
      <c r="DE111" s="29" t="b">
        <v>0</v>
      </c>
      <c r="DF111" s="29" t="b">
        <v>0</v>
      </c>
      <c r="DG111" s="29" t="b">
        <v>0</v>
      </c>
      <c r="DH111" s="29" t="b">
        <v>0</v>
      </c>
      <c r="DI111" s="29" t="b">
        <v>0</v>
      </c>
      <c r="DJ111" s="29" t="b">
        <v>0</v>
      </c>
      <c r="DK111" s="29" t="b">
        <v>0</v>
      </c>
      <c r="DL111" s="29" t="b">
        <v>0</v>
      </c>
      <c r="DM111" s="29" t="b">
        <v>0</v>
      </c>
      <c r="DN111" s="29" t="b">
        <v>0</v>
      </c>
      <c r="DO111" s="29" t="b">
        <v>0</v>
      </c>
      <c r="DP111" s="29" t="b">
        <v>0</v>
      </c>
      <c r="DQ111" s="29" t="b">
        <v>0</v>
      </c>
      <c r="DR111" s="29" t="b">
        <v>0</v>
      </c>
      <c r="DS111" s="29" t="b">
        <v>0</v>
      </c>
      <c r="DT111" s="29" t="b">
        <v>0</v>
      </c>
      <c r="DU111" s="29" t="b">
        <v>0</v>
      </c>
      <c r="DV111" s="29" t="s">
        <v>14450</v>
      </c>
      <c r="DW111" s="29" t="s">
        <v>14451</v>
      </c>
      <c r="DX111" s="29" t="s">
        <v>14452</v>
      </c>
    </row>
    <row r="112" spans="1:128" s="29" customFormat="1" x14ac:dyDescent="0.25">
      <c r="A112" s="29">
        <v>359925061142506</v>
      </c>
      <c r="B112" s="29">
        <v>131</v>
      </c>
      <c r="C112" s="29" t="s">
        <v>14453</v>
      </c>
      <c r="D112" s="29" t="s">
        <v>14454</v>
      </c>
      <c r="E112" s="50">
        <v>237710553</v>
      </c>
      <c r="F112" s="50">
        <v>904297522</v>
      </c>
      <c r="G112" s="29" t="s">
        <v>18992</v>
      </c>
      <c r="H112" s="29" t="s">
        <v>20248</v>
      </c>
      <c r="I112" s="29">
        <v>22</v>
      </c>
      <c r="J112" s="29">
        <v>1</v>
      </c>
      <c r="K112" s="29">
        <v>1</v>
      </c>
      <c r="L112" s="29">
        <v>1</v>
      </c>
      <c r="M112" s="29">
        <v>2</v>
      </c>
      <c r="N112" s="29">
        <v>3</v>
      </c>
      <c r="O112" s="29">
        <v>1</v>
      </c>
      <c r="P112" s="29">
        <v>1</v>
      </c>
      <c r="Q112" s="29">
        <v>3</v>
      </c>
      <c r="R112" s="29" t="s">
        <v>8</v>
      </c>
      <c r="S112" s="29">
        <v>3</v>
      </c>
      <c r="T112" s="29" t="s">
        <v>8</v>
      </c>
      <c r="U112" s="29">
        <v>1</v>
      </c>
      <c r="V112" s="29">
        <v>3</v>
      </c>
      <c r="W112" s="29" t="s">
        <v>8</v>
      </c>
      <c r="X112" s="29">
        <v>4</v>
      </c>
      <c r="Y112" s="29" t="s">
        <v>8</v>
      </c>
      <c r="Z112" s="29">
        <v>1</v>
      </c>
      <c r="AA112" s="29">
        <v>3</v>
      </c>
      <c r="AB112" s="29" t="s">
        <v>8</v>
      </c>
      <c r="AC112" s="29">
        <v>4</v>
      </c>
      <c r="AD112" s="29" t="s">
        <v>8</v>
      </c>
      <c r="AE112" s="29">
        <v>1</v>
      </c>
      <c r="AF112" s="29">
        <v>1</v>
      </c>
      <c r="AG112" s="29" t="s">
        <v>8</v>
      </c>
      <c r="AH112" s="29">
        <v>1</v>
      </c>
      <c r="AI112" s="29" t="s">
        <v>8</v>
      </c>
      <c r="AJ112" s="29">
        <v>0</v>
      </c>
      <c r="AK112" s="29" t="s">
        <v>8</v>
      </c>
      <c r="AL112" s="29" t="s">
        <v>8</v>
      </c>
      <c r="AM112" s="29" t="s">
        <v>8</v>
      </c>
      <c r="AN112" s="29" t="s">
        <v>8</v>
      </c>
      <c r="AO112" s="29">
        <v>1</v>
      </c>
      <c r="AP112" s="29" t="s">
        <v>8</v>
      </c>
      <c r="AQ112" s="29">
        <v>1</v>
      </c>
      <c r="AR112" s="29">
        <v>1</v>
      </c>
      <c r="AS112" s="29" t="s">
        <v>8</v>
      </c>
      <c r="AT112" s="29">
        <v>1</v>
      </c>
      <c r="AU112" s="29" t="s">
        <v>8</v>
      </c>
      <c r="AV112" s="29">
        <v>1</v>
      </c>
      <c r="AW112" s="29">
        <v>2</v>
      </c>
      <c r="AX112" s="29" t="s">
        <v>8</v>
      </c>
      <c r="AY112" s="29">
        <v>2</v>
      </c>
      <c r="AZ112" s="29" t="s">
        <v>8</v>
      </c>
      <c r="BA112" s="29">
        <v>1</v>
      </c>
      <c r="BB112" s="29" t="s">
        <v>8</v>
      </c>
      <c r="BC112" s="29">
        <v>1</v>
      </c>
      <c r="BD112" s="29">
        <v>4</v>
      </c>
      <c r="BE112" s="29" t="s">
        <v>8</v>
      </c>
      <c r="BF112" s="29">
        <v>4</v>
      </c>
      <c r="BG112" s="29" t="s">
        <v>8</v>
      </c>
      <c r="BH112" s="29">
        <v>1</v>
      </c>
      <c r="BI112" s="29">
        <v>1</v>
      </c>
      <c r="BJ112" s="29" t="s">
        <v>8</v>
      </c>
      <c r="BK112" s="29">
        <v>1</v>
      </c>
      <c r="BL112" s="29" t="s">
        <v>8</v>
      </c>
      <c r="BM112" s="29">
        <v>0</v>
      </c>
      <c r="BN112" s="29" t="s">
        <v>8</v>
      </c>
      <c r="BO112" s="29" t="s">
        <v>8</v>
      </c>
      <c r="BP112" s="29" t="s">
        <v>8</v>
      </c>
      <c r="BQ112" s="29" t="s">
        <v>8</v>
      </c>
      <c r="BR112" s="29" t="s">
        <v>8</v>
      </c>
      <c r="BS112" s="29" t="s">
        <v>8</v>
      </c>
      <c r="BT112" s="29" t="s">
        <v>8</v>
      </c>
      <c r="BU112" s="29" t="s">
        <v>14455</v>
      </c>
      <c r="BV112" s="29" t="b">
        <v>0</v>
      </c>
      <c r="BW112" s="29" t="b">
        <v>0</v>
      </c>
      <c r="BX112" s="29" t="b">
        <v>0</v>
      </c>
      <c r="BY112" s="29" t="b">
        <v>0</v>
      </c>
      <c r="BZ112" s="29" t="b">
        <v>0</v>
      </c>
      <c r="CA112" s="29" t="b">
        <v>0</v>
      </c>
      <c r="CB112" s="29" t="b">
        <v>0</v>
      </c>
      <c r="CC112" s="29" t="b">
        <v>0</v>
      </c>
      <c r="CD112" s="29" t="b">
        <v>0</v>
      </c>
      <c r="CE112" s="29" t="b">
        <v>0</v>
      </c>
      <c r="CF112" s="29" t="b">
        <v>1</v>
      </c>
      <c r="CG112" s="29" t="b">
        <v>0</v>
      </c>
      <c r="CH112" s="29" t="b">
        <v>0</v>
      </c>
      <c r="CI112" s="29" t="b">
        <v>0</v>
      </c>
      <c r="CJ112" s="29" t="b">
        <v>0</v>
      </c>
      <c r="CK112" s="29" t="b">
        <v>0</v>
      </c>
      <c r="CL112" s="29" t="b">
        <v>0</v>
      </c>
      <c r="CM112" s="29" t="b">
        <v>0</v>
      </c>
      <c r="CN112" s="29" t="b">
        <v>0</v>
      </c>
      <c r="CO112" s="29" t="b">
        <v>0</v>
      </c>
      <c r="CP112" s="29" t="b">
        <v>0</v>
      </c>
      <c r="CQ112" s="29" t="b">
        <v>0</v>
      </c>
      <c r="CR112" s="29" t="b">
        <v>0</v>
      </c>
      <c r="CS112" s="29" t="b">
        <v>0</v>
      </c>
      <c r="CT112" s="29" t="b">
        <v>0</v>
      </c>
      <c r="CU112" s="29" t="b">
        <v>0</v>
      </c>
      <c r="CV112" s="29" t="b">
        <v>0</v>
      </c>
      <c r="CW112" s="29" t="b">
        <v>0</v>
      </c>
      <c r="CX112" s="29" t="b">
        <v>0</v>
      </c>
      <c r="CY112" s="29" t="b">
        <v>0</v>
      </c>
      <c r="CZ112" s="29" t="b">
        <v>0</v>
      </c>
      <c r="DA112" s="29" t="b">
        <v>0</v>
      </c>
      <c r="DB112" s="29" t="b">
        <v>0</v>
      </c>
      <c r="DC112" s="29" t="b">
        <v>0</v>
      </c>
      <c r="DD112" s="29" t="b">
        <v>0</v>
      </c>
      <c r="DE112" s="29" t="b">
        <v>0</v>
      </c>
      <c r="DF112" s="29" t="b">
        <v>0</v>
      </c>
      <c r="DG112" s="29" t="b">
        <v>0</v>
      </c>
      <c r="DH112" s="29" t="b">
        <v>0</v>
      </c>
      <c r="DI112" s="29" t="b">
        <v>0</v>
      </c>
      <c r="DJ112" s="29" t="b">
        <v>0</v>
      </c>
      <c r="DK112" s="29" t="b">
        <v>0</v>
      </c>
      <c r="DL112" s="29" t="b">
        <v>0</v>
      </c>
      <c r="DM112" s="29" t="b">
        <v>0</v>
      </c>
      <c r="DN112" s="29" t="b">
        <v>0</v>
      </c>
      <c r="DO112" s="29" t="b">
        <v>0</v>
      </c>
      <c r="DP112" s="29" t="b">
        <v>0</v>
      </c>
      <c r="DQ112" s="29" t="b">
        <v>0</v>
      </c>
      <c r="DR112" s="29" t="b">
        <v>0</v>
      </c>
      <c r="DS112" s="29" t="b">
        <v>0</v>
      </c>
      <c r="DT112" s="29" t="b">
        <v>0</v>
      </c>
      <c r="DU112" s="29" t="b">
        <v>0</v>
      </c>
      <c r="DV112" s="29" t="s">
        <v>14456</v>
      </c>
      <c r="DW112" s="29" t="s">
        <v>14457</v>
      </c>
      <c r="DX112" s="29" t="s">
        <v>14458</v>
      </c>
    </row>
    <row r="113" spans="1:128" s="29" customFormat="1" x14ac:dyDescent="0.25">
      <c r="A113" s="29">
        <v>359925061286956</v>
      </c>
      <c r="B113" s="29">
        <v>398</v>
      </c>
      <c r="C113" s="29" t="s">
        <v>14459</v>
      </c>
      <c r="D113" s="29" t="s">
        <v>8</v>
      </c>
      <c r="E113" s="29" t="s">
        <v>8</v>
      </c>
      <c r="F113" s="29" t="s">
        <v>8</v>
      </c>
      <c r="G113" s="29" t="s">
        <v>8</v>
      </c>
      <c r="H113" s="29" t="s">
        <v>8</v>
      </c>
      <c r="I113" s="29">
        <v>66</v>
      </c>
      <c r="J113" s="29">
        <v>1</v>
      </c>
      <c r="K113" s="29">
        <v>1</v>
      </c>
      <c r="L113" s="29">
        <v>1</v>
      </c>
      <c r="M113" s="29">
        <v>2</v>
      </c>
      <c r="N113" s="29">
        <v>7</v>
      </c>
      <c r="O113" s="29">
        <v>1</v>
      </c>
      <c r="P113" s="29">
        <v>0</v>
      </c>
      <c r="Q113" s="29" t="s">
        <v>8</v>
      </c>
      <c r="R113" s="29" t="s">
        <v>8</v>
      </c>
      <c r="S113" s="29" t="s">
        <v>8</v>
      </c>
      <c r="T113" s="29" t="s">
        <v>8</v>
      </c>
      <c r="U113" s="29">
        <v>0</v>
      </c>
      <c r="V113" s="29" t="s">
        <v>8</v>
      </c>
      <c r="W113" s="29" t="s">
        <v>8</v>
      </c>
      <c r="X113" s="29" t="s">
        <v>8</v>
      </c>
      <c r="Y113" s="29" t="s">
        <v>8</v>
      </c>
      <c r="Z113" s="29">
        <v>0</v>
      </c>
      <c r="AA113" s="29" t="s">
        <v>8</v>
      </c>
      <c r="AB113" s="29" t="s">
        <v>8</v>
      </c>
      <c r="AC113" s="29" t="s">
        <v>8</v>
      </c>
      <c r="AD113" s="29" t="s">
        <v>8</v>
      </c>
      <c r="AE113" s="29">
        <v>1</v>
      </c>
      <c r="AF113" s="29">
        <v>1</v>
      </c>
      <c r="AG113" s="29" t="s">
        <v>8</v>
      </c>
      <c r="AH113" s="29">
        <v>1</v>
      </c>
      <c r="AI113" s="29" t="s">
        <v>8</v>
      </c>
      <c r="AJ113" s="29">
        <v>0</v>
      </c>
      <c r="AK113" s="29" t="s">
        <v>8</v>
      </c>
      <c r="AL113" s="29" t="s">
        <v>8</v>
      </c>
      <c r="AM113" s="29" t="s">
        <v>8</v>
      </c>
      <c r="AN113" s="29" t="s">
        <v>8</v>
      </c>
      <c r="AO113" s="29">
        <v>0</v>
      </c>
      <c r="AP113" s="29" t="s">
        <v>8</v>
      </c>
      <c r="AQ113" s="29">
        <v>1</v>
      </c>
      <c r="AR113" s="29">
        <v>2</v>
      </c>
      <c r="AS113" s="29" t="s">
        <v>8</v>
      </c>
      <c r="AT113" s="29">
        <v>2</v>
      </c>
      <c r="AU113" s="29" t="s">
        <v>8</v>
      </c>
      <c r="AV113" s="29">
        <v>1</v>
      </c>
      <c r="AW113" s="29">
        <v>3</v>
      </c>
      <c r="AX113" s="29" t="s">
        <v>8</v>
      </c>
      <c r="AY113" s="29">
        <v>3</v>
      </c>
      <c r="AZ113" s="29" t="s">
        <v>8</v>
      </c>
      <c r="BA113" s="29">
        <v>1</v>
      </c>
      <c r="BB113" s="29" t="s">
        <v>8</v>
      </c>
      <c r="BC113" s="29">
        <v>1</v>
      </c>
      <c r="BD113" s="29">
        <v>2</v>
      </c>
      <c r="BE113" s="29" t="s">
        <v>8</v>
      </c>
      <c r="BF113" s="29">
        <v>1</v>
      </c>
      <c r="BG113" s="29" t="s">
        <v>8</v>
      </c>
      <c r="BH113" s="29">
        <v>1</v>
      </c>
      <c r="BI113" s="29">
        <v>1</v>
      </c>
      <c r="BJ113" s="29" t="s">
        <v>8</v>
      </c>
      <c r="BK113" s="29">
        <v>1</v>
      </c>
      <c r="BL113" s="29" t="s">
        <v>8</v>
      </c>
      <c r="BM113" s="29">
        <v>0</v>
      </c>
      <c r="BN113" s="29" t="s">
        <v>8</v>
      </c>
      <c r="BO113" s="29" t="s">
        <v>8</v>
      </c>
      <c r="BP113" s="29" t="s">
        <v>8</v>
      </c>
      <c r="BQ113" s="29" t="s">
        <v>8</v>
      </c>
      <c r="BR113" s="29" t="s">
        <v>8</v>
      </c>
      <c r="BS113" s="29" t="s">
        <v>8</v>
      </c>
      <c r="BT113" s="29" t="s">
        <v>8</v>
      </c>
      <c r="BU113" s="29" t="s">
        <v>8</v>
      </c>
      <c r="BV113" s="29" t="b">
        <v>0</v>
      </c>
      <c r="BW113" s="29" t="b">
        <v>0</v>
      </c>
      <c r="BX113" s="29" t="b">
        <v>0</v>
      </c>
      <c r="BY113" s="29" t="b">
        <v>0</v>
      </c>
      <c r="BZ113" s="29" t="b">
        <v>0</v>
      </c>
      <c r="CA113" s="29" t="b">
        <v>0</v>
      </c>
      <c r="CB113" s="29" t="b">
        <v>0</v>
      </c>
      <c r="CC113" s="29" t="b">
        <v>0</v>
      </c>
      <c r="CD113" s="29" t="b">
        <v>0</v>
      </c>
      <c r="CE113" s="29" t="b">
        <v>0</v>
      </c>
      <c r="CF113" s="29" t="b">
        <v>0</v>
      </c>
      <c r="CG113" s="29" t="b">
        <v>0</v>
      </c>
      <c r="CH113" s="29" t="b">
        <v>0</v>
      </c>
      <c r="CI113" s="29" t="b">
        <v>0</v>
      </c>
      <c r="CJ113" s="29" t="b">
        <v>0</v>
      </c>
      <c r="CK113" s="29" t="b">
        <v>0</v>
      </c>
      <c r="CL113" s="29" t="b">
        <v>0</v>
      </c>
      <c r="CM113" s="29" t="b">
        <v>0</v>
      </c>
      <c r="CN113" s="29" t="b">
        <v>0</v>
      </c>
      <c r="CO113" s="29" t="b">
        <v>0</v>
      </c>
      <c r="CP113" s="29" t="b">
        <v>0</v>
      </c>
      <c r="CQ113" s="29" t="b">
        <v>0</v>
      </c>
      <c r="CR113" s="29" t="b">
        <v>0</v>
      </c>
      <c r="CS113" s="29" t="b">
        <v>0</v>
      </c>
      <c r="CT113" s="29" t="b">
        <v>0</v>
      </c>
      <c r="CU113" s="29" t="b">
        <v>0</v>
      </c>
      <c r="CV113" s="29" t="b">
        <v>0</v>
      </c>
      <c r="CW113" s="29" t="b">
        <v>0</v>
      </c>
      <c r="CX113" s="29" t="b">
        <v>0</v>
      </c>
      <c r="CY113" s="29" t="b">
        <v>0</v>
      </c>
      <c r="CZ113" s="29" t="b">
        <v>0</v>
      </c>
      <c r="DA113" s="29" t="b">
        <v>0</v>
      </c>
      <c r="DB113" s="29" t="b">
        <v>0</v>
      </c>
      <c r="DC113" s="29" t="b">
        <v>0</v>
      </c>
      <c r="DD113" s="29" t="b">
        <v>0</v>
      </c>
      <c r="DE113" s="29" t="b">
        <v>0</v>
      </c>
      <c r="DF113" s="29" t="b">
        <v>0</v>
      </c>
      <c r="DG113" s="29" t="b">
        <v>0</v>
      </c>
      <c r="DH113" s="29" t="b">
        <v>0</v>
      </c>
      <c r="DI113" s="29" t="b">
        <v>0</v>
      </c>
      <c r="DJ113" s="29" t="b">
        <v>1</v>
      </c>
      <c r="DK113" s="29" t="b">
        <v>0</v>
      </c>
      <c r="DL113" s="29" t="b">
        <v>0</v>
      </c>
      <c r="DM113" s="29" t="b">
        <v>0</v>
      </c>
      <c r="DN113" s="29" t="b">
        <v>0</v>
      </c>
      <c r="DO113" s="29" t="b">
        <v>0</v>
      </c>
      <c r="DP113" s="29" t="b">
        <v>0</v>
      </c>
      <c r="DQ113" s="29" t="b">
        <v>0</v>
      </c>
      <c r="DR113" s="29" t="b">
        <v>0</v>
      </c>
      <c r="DS113" s="29" t="b">
        <v>0</v>
      </c>
      <c r="DT113" s="29" t="b">
        <v>0</v>
      </c>
      <c r="DU113" s="29" t="b">
        <v>0</v>
      </c>
      <c r="DV113" s="29" t="s">
        <v>14460</v>
      </c>
      <c r="DW113" s="29" t="s">
        <v>14461</v>
      </c>
      <c r="DX113" s="29" t="s">
        <v>14458</v>
      </c>
    </row>
    <row r="114" spans="1:128" s="29" customFormat="1" x14ac:dyDescent="0.25">
      <c r="A114" s="29">
        <v>359925061260548</v>
      </c>
      <c r="B114" s="29">
        <v>489</v>
      </c>
      <c r="C114" s="29" t="s">
        <v>14462</v>
      </c>
      <c r="D114" s="29" t="s">
        <v>14463</v>
      </c>
      <c r="E114" s="50">
        <v>2.37081794545116E+16</v>
      </c>
      <c r="F114" s="50">
        <v>9042538262303160</v>
      </c>
      <c r="G114" s="29" t="s">
        <v>18992</v>
      </c>
      <c r="H114" s="29" t="s">
        <v>18992</v>
      </c>
      <c r="I114" s="29">
        <v>77</v>
      </c>
      <c r="J114" s="29">
        <v>1</v>
      </c>
      <c r="K114" s="29">
        <v>1</v>
      </c>
      <c r="L114" s="29">
        <v>1</v>
      </c>
      <c r="M114" s="29">
        <v>2</v>
      </c>
      <c r="N114" s="29">
        <v>3</v>
      </c>
      <c r="O114" s="29">
        <v>1</v>
      </c>
      <c r="P114" s="29">
        <v>1</v>
      </c>
      <c r="Q114" s="29">
        <v>4</v>
      </c>
      <c r="R114" s="29" t="s">
        <v>8</v>
      </c>
      <c r="S114" s="29">
        <v>4</v>
      </c>
      <c r="T114" s="29" t="s">
        <v>8</v>
      </c>
      <c r="U114" s="29">
        <v>1</v>
      </c>
      <c r="V114" s="29">
        <v>2</v>
      </c>
      <c r="W114" s="29" t="s">
        <v>8</v>
      </c>
      <c r="X114" s="29">
        <v>2</v>
      </c>
      <c r="Y114" s="29" t="s">
        <v>8</v>
      </c>
      <c r="Z114" s="29">
        <v>0</v>
      </c>
      <c r="AA114" s="29" t="s">
        <v>8</v>
      </c>
      <c r="AB114" s="29" t="s">
        <v>8</v>
      </c>
      <c r="AC114" s="29" t="s">
        <v>8</v>
      </c>
      <c r="AD114" s="29" t="s">
        <v>8</v>
      </c>
      <c r="AE114" s="29">
        <v>1</v>
      </c>
      <c r="AF114" s="29">
        <v>1</v>
      </c>
      <c r="AG114" s="29" t="s">
        <v>8</v>
      </c>
      <c r="AH114" s="29">
        <v>1</v>
      </c>
      <c r="AI114" s="29" t="s">
        <v>8</v>
      </c>
      <c r="AJ114" s="29">
        <v>0</v>
      </c>
      <c r="AK114" s="29" t="s">
        <v>8</v>
      </c>
      <c r="AL114" s="29" t="s">
        <v>8</v>
      </c>
      <c r="AM114" s="29" t="s">
        <v>8</v>
      </c>
      <c r="AN114" s="29" t="s">
        <v>8</v>
      </c>
      <c r="AO114" s="29">
        <v>0</v>
      </c>
      <c r="AP114" s="29" t="s">
        <v>8</v>
      </c>
      <c r="AQ114" s="29">
        <v>1</v>
      </c>
      <c r="AR114" s="29">
        <v>2</v>
      </c>
      <c r="AS114" s="29" t="s">
        <v>8</v>
      </c>
      <c r="AT114" s="29">
        <v>2</v>
      </c>
      <c r="AU114" s="29" t="s">
        <v>8</v>
      </c>
      <c r="AV114" s="29">
        <v>1</v>
      </c>
      <c r="AW114" s="29">
        <v>3</v>
      </c>
      <c r="AX114" s="29" t="s">
        <v>8</v>
      </c>
      <c r="AY114" s="29">
        <v>3</v>
      </c>
      <c r="AZ114" s="29" t="s">
        <v>8</v>
      </c>
      <c r="BA114" s="29">
        <v>1</v>
      </c>
      <c r="BB114" s="29" t="s">
        <v>8</v>
      </c>
      <c r="BC114" s="29">
        <v>1</v>
      </c>
      <c r="BD114" s="29">
        <v>3</v>
      </c>
      <c r="BE114" s="29" t="s">
        <v>8</v>
      </c>
      <c r="BF114" s="29">
        <v>2</v>
      </c>
      <c r="BG114" s="29" t="s">
        <v>8</v>
      </c>
      <c r="BH114" s="29">
        <v>1</v>
      </c>
      <c r="BI114" s="29">
        <v>2</v>
      </c>
      <c r="BJ114" s="29" t="s">
        <v>8</v>
      </c>
      <c r="BK114" s="29">
        <v>2</v>
      </c>
      <c r="BL114" s="29" t="s">
        <v>8</v>
      </c>
      <c r="BM114" s="29">
        <v>0</v>
      </c>
      <c r="BN114" s="29" t="s">
        <v>8</v>
      </c>
      <c r="BO114" s="29" t="s">
        <v>8</v>
      </c>
      <c r="BP114" s="29" t="s">
        <v>8</v>
      </c>
      <c r="BQ114" s="29" t="s">
        <v>8</v>
      </c>
      <c r="BR114" s="29" t="s">
        <v>8</v>
      </c>
      <c r="BS114" s="29" t="s">
        <v>8</v>
      </c>
      <c r="BT114" s="29" t="s">
        <v>8</v>
      </c>
      <c r="BU114" s="29" t="s">
        <v>722</v>
      </c>
      <c r="BV114" s="29" t="b">
        <v>0</v>
      </c>
      <c r="BW114" s="29" t="b">
        <v>0</v>
      </c>
      <c r="BX114" s="29" t="b">
        <v>0</v>
      </c>
      <c r="BY114" s="29" t="b">
        <v>0</v>
      </c>
      <c r="BZ114" s="29" t="b">
        <v>0</v>
      </c>
      <c r="CA114" s="29" t="b">
        <v>0</v>
      </c>
      <c r="CB114" s="29" t="b">
        <v>0</v>
      </c>
      <c r="CC114" s="29" t="b">
        <v>0</v>
      </c>
      <c r="CD114" s="29" t="b">
        <v>0</v>
      </c>
      <c r="CE114" s="29" t="b">
        <v>0</v>
      </c>
      <c r="CF114" s="29" t="b">
        <v>0</v>
      </c>
      <c r="CG114" s="29" t="b">
        <v>0</v>
      </c>
      <c r="CH114" s="29" t="b">
        <v>0</v>
      </c>
      <c r="CI114" s="29" t="b">
        <v>0</v>
      </c>
      <c r="CJ114" s="29" t="b">
        <v>0</v>
      </c>
      <c r="CK114" s="29" t="b">
        <v>0</v>
      </c>
      <c r="CL114" s="29" t="b">
        <v>0</v>
      </c>
      <c r="CM114" s="29" t="b">
        <v>0</v>
      </c>
      <c r="CN114" s="29" t="b">
        <v>1</v>
      </c>
      <c r="CO114" s="29" t="b">
        <v>0</v>
      </c>
      <c r="CP114" s="29" t="b">
        <v>0</v>
      </c>
      <c r="CQ114" s="29" t="b">
        <v>0</v>
      </c>
      <c r="CR114" s="29" t="b">
        <v>0</v>
      </c>
      <c r="CS114" s="29" t="b">
        <v>0</v>
      </c>
      <c r="CT114" s="29" t="b">
        <v>0</v>
      </c>
      <c r="CU114" s="29" t="b">
        <v>0</v>
      </c>
      <c r="CV114" s="29" t="b">
        <v>0</v>
      </c>
      <c r="CW114" s="29" t="b">
        <v>0</v>
      </c>
      <c r="CX114" s="29" t="b">
        <v>0</v>
      </c>
      <c r="CY114" s="29" t="b">
        <v>0</v>
      </c>
      <c r="CZ114" s="29" t="b">
        <v>0</v>
      </c>
      <c r="DA114" s="29" t="b">
        <v>0</v>
      </c>
      <c r="DB114" s="29" t="b">
        <v>0</v>
      </c>
      <c r="DC114" s="29" t="b">
        <v>0</v>
      </c>
      <c r="DD114" s="29" t="b">
        <v>0</v>
      </c>
      <c r="DE114" s="29" t="b">
        <v>0</v>
      </c>
      <c r="DF114" s="29" t="b">
        <v>0</v>
      </c>
      <c r="DG114" s="29" t="b">
        <v>0</v>
      </c>
      <c r="DH114" s="29" t="b">
        <v>0</v>
      </c>
      <c r="DI114" s="29" t="b">
        <v>0</v>
      </c>
      <c r="DJ114" s="29" t="b">
        <v>0</v>
      </c>
      <c r="DK114" s="29" t="b">
        <v>0</v>
      </c>
      <c r="DL114" s="29" t="b">
        <v>0</v>
      </c>
      <c r="DM114" s="29" t="b">
        <v>0</v>
      </c>
      <c r="DN114" s="29" t="b">
        <v>0</v>
      </c>
      <c r="DO114" s="29" t="b">
        <v>0</v>
      </c>
      <c r="DP114" s="29" t="b">
        <v>0</v>
      </c>
      <c r="DQ114" s="29" t="b">
        <v>0</v>
      </c>
      <c r="DR114" s="29" t="b">
        <v>0</v>
      </c>
      <c r="DS114" s="29" t="b">
        <v>0</v>
      </c>
      <c r="DT114" s="29" t="b">
        <v>0</v>
      </c>
      <c r="DU114" s="29" t="b">
        <v>0</v>
      </c>
      <c r="DV114" s="29" t="s">
        <v>14464</v>
      </c>
      <c r="DW114" s="29" t="s">
        <v>14465</v>
      </c>
      <c r="DX114" s="29" t="s">
        <v>14458</v>
      </c>
    </row>
    <row r="115" spans="1:128" s="29" customFormat="1" x14ac:dyDescent="0.25">
      <c r="A115" s="29">
        <v>359925061295106</v>
      </c>
      <c r="B115" s="29">
        <v>366</v>
      </c>
      <c r="C115" s="29" t="s">
        <v>14466</v>
      </c>
      <c r="D115" s="29" t="s">
        <v>14467</v>
      </c>
      <c r="E115" s="50">
        <v>2.37243196363645E+16</v>
      </c>
      <c r="F115" s="50">
        <v>904274813023127</v>
      </c>
      <c r="G115" s="29" t="s">
        <v>20247</v>
      </c>
      <c r="H115" s="29" t="s">
        <v>18992</v>
      </c>
      <c r="I115" s="29">
        <v>66</v>
      </c>
      <c r="J115" s="29">
        <v>1</v>
      </c>
      <c r="K115" s="29">
        <v>1</v>
      </c>
      <c r="L115" s="29">
        <v>1</v>
      </c>
      <c r="M115" s="29">
        <v>2</v>
      </c>
      <c r="N115" s="29">
        <v>4</v>
      </c>
      <c r="O115" s="29">
        <v>1</v>
      </c>
      <c r="P115" s="29">
        <v>0</v>
      </c>
      <c r="Q115" s="29" t="s">
        <v>8</v>
      </c>
      <c r="R115" s="29" t="s">
        <v>8</v>
      </c>
      <c r="S115" s="29" t="s">
        <v>8</v>
      </c>
      <c r="T115" s="29" t="s">
        <v>8</v>
      </c>
      <c r="U115" s="29">
        <v>0</v>
      </c>
      <c r="V115" s="29" t="s">
        <v>8</v>
      </c>
      <c r="W115" s="29" t="s">
        <v>8</v>
      </c>
      <c r="X115" s="29" t="s">
        <v>8</v>
      </c>
      <c r="Y115" s="29" t="s">
        <v>8</v>
      </c>
      <c r="Z115" s="29">
        <v>0</v>
      </c>
      <c r="AA115" s="29" t="s">
        <v>8</v>
      </c>
      <c r="AB115" s="29" t="s">
        <v>8</v>
      </c>
      <c r="AC115" s="29" t="s">
        <v>8</v>
      </c>
      <c r="AD115" s="29" t="s">
        <v>8</v>
      </c>
      <c r="AE115" s="29">
        <v>1</v>
      </c>
      <c r="AF115" s="29">
        <v>1</v>
      </c>
      <c r="AG115" s="29" t="s">
        <v>8</v>
      </c>
      <c r="AH115" s="29">
        <v>1</v>
      </c>
      <c r="AI115" s="29" t="s">
        <v>8</v>
      </c>
      <c r="AJ115" s="29">
        <v>0</v>
      </c>
      <c r="AK115" s="29" t="s">
        <v>8</v>
      </c>
      <c r="AL115" s="29" t="s">
        <v>8</v>
      </c>
      <c r="AM115" s="29" t="s">
        <v>8</v>
      </c>
      <c r="AN115" s="29" t="s">
        <v>8</v>
      </c>
      <c r="AO115" s="29">
        <v>0</v>
      </c>
      <c r="AP115" s="29" t="s">
        <v>8</v>
      </c>
      <c r="AQ115" s="29">
        <v>1</v>
      </c>
      <c r="AR115" s="29">
        <v>2</v>
      </c>
      <c r="AS115" s="29" t="s">
        <v>8</v>
      </c>
      <c r="AT115" s="29">
        <v>2</v>
      </c>
      <c r="AU115" s="29" t="s">
        <v>8</v>
      </c>
      <c r="AV115" s="29">
        <v>1</v>
      </c>
      <c r="AW115" s="29">
        <v>3</v>
      </c>
      <c r="AX115" s="29" t="s">
        <v>8</v>
      </c>
      <c r="AY115" s="29">
        <v>3</v>
      </c>
      <c r="AZ115" s="29" t="s">
        <v>8</v>
      </c>
      <c r="BA115" s="29">
        <v>1</v>
      </c>
      <c r="BB115" s="29" t="s">
        <v>8</v>
      </c>
      <c r="BC115" s="29">
        <v>1</v>
      </c>
      <c r="BD115" s="29">
        <v>4</v>
      </c>
      <c r="BE115" s="29" t="s">
        <v>8</v>
      </c>
      <c r="BF115" s="29">
        <v>4</v>
      </c>
      <c r="BG115" s="29" t="s">
        <v>8</v>
      </c>
      <c r="BH115" s="29">
        <v>1</v>
      </c>
      <c r="BI115" s="29">
        <v>2</v>
      </c>
      <c r="BJ115" s="29" t="s">
        <v>8</v>
      </c>
      <c r="BK115" s="29">
        <v>2</v>
      </c>
      <c r="BL115" s="29" t="s">
        <v>8</v>
      </c>
      <c r="BM115" s="29">
        <v>0</v>
      </c>
      <c r="BN115" s="29" t="s">
        <v>8</v>
      </c>
      <c r="BO115" s="29" t="s">
        <v>8</v>
      </c>
      <c r="BP115" s="29" t="s">
        <v>8</v>
      </c>
      <c r="BQ115" s="29" t="s">
        <v>8</v>
      </c>
      <c r="BR115" s="29" t="s">
        <v>8</v>
      </c>
      <c r="BS115" s="29" t="s">
        <v>8</v>
      </c>
      <c r="BT115" s="29" t="s">
        <v>8</v>
      </c>
      <c r="BU115" s="29" t="s">
        <v>14063</v>
      </c>
      <c r="BV115" s="29" t="b">
        <v>0</v>
      </c>
      <c r="BW115" s="29" t="b">
        <v>0</v>
      </c>
      <c r="BX115" s="29" t="b">
        <v>0</v>
      </c>
      <c r="BY115" s="29" t="b">
        <v>0</v>
      </c>
      <c r="BZ115" s="29" t="b">
        <v>0</v>
      </c>
      <c r="CA115" s="29" t="b">
        <v>0</v>
      </c>
      <c r="CB115" s="29" t="b">
        <v>0</v>
      </c>
      <c r="CC115" s="29" t="b">
        <v>0</v>
      </c>
      <c r="CD115" s="29" t="b">
        <v>0</v>
      </c>
      <c r="CE115" s="29" t="b">
        <v>0</v>
      </c>
      <c r="CF115" s="29" t="b">
        <v>0</v>
      </c>
      <c r="CG115" s="29" t="b">
        <v>0</v>
      </c>
      <c r="CH115" s="29" t="b">
        <v>0</v>
      </c>
      <c r="CI115" s="29" t="b">
        <v>0</v>
      </c>
      <c r="CJ115" s="29" t="b">
        <v>0</v>
      </c>
      <c r="CK115" s="29" t="b">
        <v>0</v>
      </c>
      <c r="CL115" s="29" t="b">
        <v>0</v>
      </c>
      <c r="CM115" s="29" t="b">
        <v>0</v>
      </c>
      <c r="CN115" s="29" t="b">
        <v>0</v>
      </c>
      <c r="CO115" s="29" t="b">
        <v>0</v>
      </c>
      <c r="CP115" s="29" t="b">
        <v>0</v>
      </c>
      <c r="CQ115" s="29" t="b">
        <v>0</v>
      </c>
      <c r="CR115" s="29" t="b">
        <v>0</v>
      </c>
      <c r="CS115" s="29" t="b">
        <v>0</v>
      </c>
      <c r="CT115" s="29" t="b">
        <v>0</v>
      </c>
      <c r="CU115" s="29" t="b">
        <v>0</v>
      </c>
      <c r="CV115" s="29" t="b">
        <v>0</v>
      </c>
      <c r="CW115" s="29" t="b">
        <v>0</v>
      </c>
      <c r="CX115" s="29" t="b">
        <v>0</v>
      </c>
      <c r="CY115" s="29" t="b">
        <v>0</v>
      </c>
      <c r="CZ115" s="29" t="b">
        <v>0</v>
      </c>
      <c r="DA115" s="29" t="b">
        <v>0</v>
      </c>
      <c r="DB115" s="29" t="b">
        <v>0</v>
      </c>
      <c r="DC115" s="29" t="b">
        <v>0</v>
      </c>
      <c r="DD115" s="29" t="b">
        <v>0</v>
      </c>
      <c r="DE115" s="29" t="b">
        <v>0</v>
      </c>
      <c r="DF115" s="29" t="b">
        <v>0</v>
      </c>
      <c r="DG115" s="29" t="b">
        <v>0</v>
      </c>
      <c r="DH115" s="29" t="b">
        <v>0</v>
      </c>
      <c r="DI115" s="29" t="b">
        <v>0</v>
      </c>
      <c r="DJ115" s="29" t="b">
        <v>0</v>
      </c>
      <c r="DK115" s="29" t="b">
        <v>0</v>
      </c>
      <c r="DL115" s="29" t="b">
        <v>0</v>
      </c>
      <c r="DM115" s="29" t="b">
        <v>1</v>
      </c>
      <c r="DN115" s="29" t="b">
        <v>0</v>
      </c>
      <c r="DO115" s="29" t="b">
        <v>0</v>
      </c>
      <c r="DP115" s="29" t="b">
        <v>0</v>
      </c>
      <c r="DQ115" s="29" t="b">
        <v>0</v>
      </c>
      <c r="DR115" s="29" t="b">
        <v>0</v>
      </c>
      <c r="DS115" s="29" t="b">
        <v>0</v>
      </c>
      <c r="DT115" s="29" t="b">
        <v>0</v>
      </c>
      <c r="DU115" s="29" t="b">
        <v>0</v>
      </c>
      <c r="DV115" s="29" t="s">
        <v>14468</v>
      </c>
      <c r="DW115" s="29" t="s">
        <v>14469</v>
      </c>
      <c r="DX115" s="29" t="s">
        <v>14470</v>
      </c>
    </row>
    <row r="116" spans="1:128" s="29" customFormat="1" x14ac:dyDescent="0.25">
      <c r="A116" s="29">
        <v>359925061278375</v>
      </c>
      <c r="B116" s="29">
        <v>32</v>
      </c>
      <c r="C116" s="29" t="s">
        <v>14031</v>
      </c>
      <c r="D116" s="29" t="s">
        <v>14032</v>
      </c>
      <c r="E116" s="50">
        <v>2382359005602430</v>
      </c>
      <c r="F116" s="50">
        <v>903777447977102</v>
      </c>
      <c r="G116" s="29" t="s">
        <v>20216</v>
      </c>
      <c r="H116" s="29" t="s">
        <v>18992</v>
      </c>
      <c r="I116" s="29">
        <v>11</v>
      </c>
      <c r="J116" s="29">
        <v>1</v>
      </c>
      <c r="K116" s="29">
        <v>1</v>
      </c>
      <c r="L116" s="29">
        <v>1</v>
      </c>
      <c r="M116" s="29">
        <v>2</v>
      </c>
      <c r="N116" s="29">
        <v>5</v>
      </c>
      <c r="O116" s="29">
        <v>1</v>
      </c>
      <c r="P116" s="29">
        <v>1</v>
      </c>
      <c r="Q116" s="29">
        <v>4</v>
      </c>
      <c r="R116" s="29" t="s">
        <v>8</v>
      </c>
      <c r="S116" s="29">
        <v>4</v>
      </c>
      <c r="T116" s="29" t="s">
        <v>8</v>
      </c>
      <c r="U116" s="29">
        <v>1</v>
      </c>
      <c r="V116" s="29">
        <v>1</v>
      </c>
      <c r="W116" s="29" t="s">
        <v>8</v>
      </c>
      <c r="X116" s="29">
        <v>1</v>
      </c>
      <c r="Y116" s="29" t="s">
        <v>8</v>
      </c>
      <c r="Z116" s="29">
        <v>1</v>
      </c>
      <c r="AA116" s="29">
        <v>1</v>
      </c>
      <c r="AB116" s="29" t="s">
        <v>8</v>
      </c>
      <c r="AC116" s="29">
        <v>1</v>
      </c>
      <c r="AD116" s="29" t="s">
        <v>8</v>
      </c>
      <c r="AE116" s="29">
        <v>1</v>
      </c>
      <c r="AF116" s="29">
        <v>1</v>
      </c>
      <c r="AG116" s="29" t="s">
        <v>8</v>
      </c>
      <c r="AH116" s="29">
        <v>1</v>
      </c>
      <c r="AI116" s="29" t="s">
        <v>8</v>
      </c>
      <c r="AJ116" s="29">
        <v>0</v>
      </c>
      <c r="AK116" s="29" t="s">
        <v>8</v>
      </c>
      <c r="AL116" s="29" t="s">
        <v>8</v>
      </c>
      <c r="AM116" s="29" t="s">
        <v>8</v>
      </c>
      <c r="AN116" s="29" t="s">
        <v>8</v>
      </c>
      <c r="AO116" s="29">
        <v>0</v>
      </c>
      <c r="AP116" s="29" t="s">
        <v>8</v>
      </c>
      <c r="AQ116" s="29">
        <v>1</v>
      </c>
      <c r="AR116" s="29">
        <v>2</v>
      </c>
      <c r="AS116" s="29" t="s">
        <v>8</v>
      </c>
      <c r="AT116" s="29">
        <v>1</v>
      </c>
      <c r="AU116" s="29" t="s">
        <v>8</v>
      </c>
      <c r="AV116" s="29">
        <v>1</v>
      </c>
      <c r="AW116" s="29">
        <v>1</v>
      </c>
      <c r="AX116" s="29" t="s">
        <v>8</v>
      </c>
      <c r="AY116" s="29">
        <v>1</v>
      </c>
      <c r="AZ116" s="29" t="s">
        <v>8</v>
      </c>
      <c r="BA116" s="29">
        <v>1</v>
      </c>
      <c r="BB116" s="29" t="s">
        <v>8</v>
      </c>
      <c r="BC116" s="29">
        <v>1</v>
      </c>
      <c r="BD116" s="29">
        <v>3</v>
      </c>
      <c r="BE116" s="29" t="s">
        <v>8</v>
      </c>
      <c r="BF116" s="29">
        <v>3</v>
      </c>
      <c r="BG116" s="29" t="s">
        <v>8</v>
      </c>
      <c r="BH116" s="29">
        <v>1</v>
      </c>
      <c r="BI116" s="29">
        <v>1</v>
      </c>
      <c r="BJ116" s="29" t="s">
        <v>8</v>
      </c>
      <c r="BK116" s="29">
        <v>1</v>
      </c>
      <c r="BL116" s="29" t="s">
        <v>8</v>
      </c>
      <c r="BM116" s="29">
        <v>0</v>
      </c>
      <c r="BN116" s="29" t="s">
        <v>8</v>
      </c>
      <c r="BO116" s="29" t="s">
        <v>8</v>
      </c>
      <c r="BP116" s="29" t="s">
        <v>8</v>
      </c>
      <c r="BQ116" s="29" t="s">
        <v>8</v>
      </c>
      <c r="BR116" s="29" t="s">
        <v>8</v>
      </c>
      <c r="BS116" s="29" t="s">
        <v>8</v>
      </c>
      <c r="BT116" s="29" t="s">
        <v>8</v>
      </c>
      <c r="BU116" s="29" t="s">
        <v>538</v>
      </c>
      <c r="BV116" s="29" t="b">
        <v>0</v>
      </c>
      <c r="BW116" s="29" t="b">
        <v>0</v>
      </c>
      <c r="BX116" s="29" t="b">
        <v>0</v>
      </c>
      <c r="BY116" s="29" t="b">
        <v>0</v>
      </c>
      <c r="BZ116" s="29" t="b">
        <v>0</v>
      </c>
      <c r="CA116" s="29" t="b">
        <v>0</v>
      </c>
      <c r="CB116" s="29" t="b">
        <v>0</v>
      </c>
      <c r="CC116" s="29" t="b">
        <v>0</v>
      </c>
      <c r="CD116" s="29" t="b">
        <v>0</v>
      </c>
      <c r="CE116" s="29" t="b">
        <v>0</v>
      </c>
      <c r="CF116" s="29" t="b">
        <v>0</v>
      </c>
      <c r="CG116" s="29" t="b">
        <v>0</v>
      </c>
      <c r="CH116" s="29" t="b">
        <v>0</v>
      </c>
      <c r="CI116" s="29" t="b">
        <v>0</v>
      </c>
      <c r="CJ116" s="29" t="b">
        <v>0</v>
      </c>
      <c r="CK116" s="29" t="b">
        <v>0</v>
      </c>
      <c r="CL116" s="29" t="b">
        <v>0</v>
      </c>
      <c r="CM116" s="29" t="b">
        <v>0</v>
      </c>
      <c r="CN116" s="29" t="b">
        <v>0</v>
      </c>
      <c r="CO116" s="29" t="b">
        <v>0</v>
      </c>
      <c r="CP116" s="29" t="b">
        <v>0</v>
      </c>
      <c r="CQ116" s="29" t="b">
        <v>0</v>
      </c>
      <c r="CR116" s="29" t="b">
        <v>0</v>
      </c>
      <c r="CS116" s="29" t="b">
        <v>0</v>
      </c>
      <c r="CT116" s="29" t="b">
        <v>0</v>
      </c>
      <c r="CU116" s="29" t="b">
        <v>0</v>
      </c>
      <c r="CV116" s="29" t="b">
        <v>0</v>
      </c>
      <c r="CW116" s="29" t="b">
        <v>0</v>
      </c>
      <c r="CX116" s="29" t="b">
        <v>1</v>
      </c>
      <c r="CY116" s="29" t="b">
        <v>0</v>
      </c>
      <c r="CZ116" s="29" t="b">
        <v>0</v>
      </c>
      <c r="DA116" s="29" t="b">
        <v>0</v>
      </c>
      <c r="DB116" s="29" t="b">
        <v>0</v>
      </c>
      <c r="DC116" s="29" t="b">
        <v>0</v>
      </c>
      <c r="DD116" s="29" t="b">
        <v>0</v>
      </c>
      <c r="DE116" s="29" t="b">
        <v>0</v>
      </c>
      <c r="DF116" s="29" t="b">
        <v>0</v>
      </c>
      <c r="DG116" s="29" t="b">
        <v>0</v>
      </c>
      <c r="DH116" s="29" t="b">
        <v>0</v>
      </c>
      <c r="DI116" s="29" t="b">
        <v>0</v>
      </c>
      <c r="DJ116" s="29" t="b">
        <v>0</v>
      </c>
      <c r="DK116" s="29" t="b">
        <v>0</v>
      </c>
      <c r="DL116" s="29" t="b">
        <v>0</v>
      </c>
      <c r="DM116" s="29" t="b">
        <v>0</v>
      </c>
      <c r="DN116" s="29" t="b">
        <v>0</v>
      </c>
      <c r="DO116" s="29" t="b">
        <v>0</v>
      </c>
      <c r="DP116" s="29" t="b">
        <v>0</v>
      </c>
      <c r="DQ116" s="29" t="b">
        <v>0</v>
      </c>
      <c r="DR116" s="29" t="b">
        <v>0</v>
      </c>
      <c r="DS116" s="29" t="b">
        <v>0</v>
      </c>
      <c r="DT116" s="29" t="b">
        <v>0</v>
      </c>
      <c r="DU116" s="29" t="b">
        <v>0</v>
      </c>
      <c r="DV116" s="29" t="s">
        <v>14033</v>
      </c>
      <c r="DW116" s="29" t="s">
        <v>14034</v>
      </c>
      <c r="DX116" s="29" t="s">
        <v>14470</v>
      </c>
    </row>
    <row r="117" spans="1:128" s="29" customFormat="1" x14ac:dyDescent="0.25">
      <c r="A117" s="29">
        <v>359925061200999</v>
      </c>
      <c r="B117" s="29">
        <v>116</v>
      </c>
      <c r="C117" s="29" t="s">
        <v>14471</v>
      </c>
      <c r="D117" s="29" t="s">
        <v>14472</v>
      </c>
      <c r="E117" s="50">
        <v>2.37697782190532E+16</v>
      </c>
      <c r="F117" s="50">
        <v>904328132212236</v>
      </c>
      <c r="G117" s="29" t="s">
        <v>18977</v>
      </c>
      <c r="H117" s="29" t="s">
        <v>18992</v>
      </c>
      <c r="I117" s="29">
        <v>22</v>
      </c>
      <c r="J117" s="29">
        <v>1</v>
      </c>
      <c r="K117" s="29">
        <v>1</v>
      </c>
      <c r="L117" s="29">
        <v>1</v>
      </c>
      <c r="M117" s="29">
        <v>2</v>
      </c>
      <c r="N117" s="29">
        <v>7</v>
      </c>
      <c r="O117" s="29">
        <v>1</v>
      </c>
      <c r="P117" s="29">
        <v>1</v>
      </c>
      <c r="Q117" s="29">
        <v>4</v>
      </c>
      <c r="R117" s="29" t="s">
        <v>8</v>
      </c>
      <c r="S117" s="29">
        <v>4</v>
      </c>
      <c r="T117" s="29" t="s">
        <v>8</v>
      </c>
      <c r="U117" s="29">
        <v>1</v>
      </c>
      <c r="V117" s="29">
        <v>2</v>
      </c>
      <c r="W117" s="29" t="s">
        <v>8</v>
      </c>
      <c r="X117" s="29">
        <v>2</v>
      </c>
      <c r="Y117" s="29" t="s">
        <v>8</v>
      </c>
      <c r="Z117" s="29">
        <v>1</v>
      </c>
      <c r="AA117" s="29">
        <v>1</v>
      </c>
      <c r="AB117" s="29" t="s">
        <v>8</v>
      </c>
      <c r="AC117" s="29">
        <v>1</v>
      </c>
      <c r="AD117" s="29" t="s">
        <v>8</v>
      </c>
      <c r="AE117" s="29">
        <v>1</v>
      </c>
      <c r="AF117" s="29">
        <v>1</v>
      </c>
      <c r="AG117" s="29" t="s">
        <v>8</v>
      </c>
      <c r="AH117" s="29">
        <v>1</v>
      </c>
      <c r="AI117" s="29" t="s">
        <v>8</v>
      </c>
      <c r="AJ117" s="29">
        <v>0</v>
      </c>
      <c r="AK117" s="29" t="s">
        <v>8</v>
      </c>
      <c r="AL117" s="29" t="s">
        <v>8</v>
      </c>
      <c r="AM117" s="29" t="s">
        <v>8</v>
      </c>
      <c r="AN117" s="29" t="s">
        <v>8</v>
      </c>
      <c r="AO117" s="29">
        <v>1</v>
      </c>
      <c r="AP117" s="29" t="s">
        <v>8</v>
      </c>
      <c r="AQ117" s="29">
        <v>1</v>
      </c>
      <c r="AR117" s="29">
        <v>2</v>
      </c>
      <c r="AS117" s="29" t="s">
        <v>8</v>
      </c>
      <c r="AT117" s="29">
        <v>1</v>
      </c>
      <c r="AU117" s="29" t="s">
        <v>8</v>
      </c>
      <c r="AV117" s="29">
        <v>1</v>
      </c>
      <c r="AW117" s="29">
        <v>3</v>
      </c>
      <c r="AX117" s="29" t="s">
        <v>8</v>
      </c>
      <c r="AY117" s="29">
        <v>3</v>
      </c>
      <c r="AZ117" s="29" t="s">
        <v>8</v>
      </c>
      <c r="BA117" s="29">
        <v>1</v>
      </c>
      <c r="BB117" s="29" t="s">
        <v>8</v>
      </c>
      <c r="BC117" s="29">
        <v>1</v>
      </c>
      <c r="BD117" s="29">
        <v>4</v>
      </c>
      <c r="BE117" s="29" t="s">
        <v>8</v>
      </c>
      <c r="BF117" s="29">
        <v>2</v>
      </c>
      <c r="BG117" s="29" t="s">
        <v>8</v>
      </c>
      <c r="BH117" s="29">
        <v>1</v>
      </c>
      <c r="BI117" s="29">
        <v>2</v>
      </c>
      <c r="BJ117" s="29" t="s">
        <v>8</v>
      </c>
      <c r="BK117" s="29">
        <v>2</v>
      </c>
      <c r="BL117" s="29" t="s">
        <v>8</v>
      </c>
      <c r="BM117" s="29">
        <v>0</v>
      </c>
      <c r="BN117" s="29" t="s">
        <v>8</v>
      </c>
      <c r="BO117" s="29" t="s">
        <v>8</v>
      </c>
      <c r="BP117" s="29" t="s">
        <v>8</v>
      </c>
      <c r="BQ117" s="29" t="s">
        <v>8</v>
      </c>
      <c r="BR117" s="29" t="s">
        <v>8</v>
      </c>
      <c r="BS117" s="29" t="s">
        <v>8</v>
      </c>
      <c r="BT117" s="29" t="s">
        <v>8</v>
      </c>
      <c r="BU117" s="29" t="s">
        <v>14473</v>
      </c>
      <c r="BV117" s="29" t="b">
        <v>0</v>
      </c>
      <c r="BW117" s="29" t="b">
        <v>0</v>
      </c>
      <c r="BX117" s="29" t="b">
        <v>0</v>
      </c>
      <c r="BY117" s="29" t="b">
        <v>0</v>
      </c>
      <c r="BZ117" s="29" t="b">
        <v>0</v>
      </c>
      <c r="CA117" s="29" t="b">
        <v>0</v>
      </c>
      <c r="CB117" s="29" t="b">
        <v>0</v>
      </c>
      <c r="CC117" s="29" t="b">
        <v>0</v>
      </c>
      <c r="CD117" s="29" t="b">
        <v>0</v>
      </c>
      <c r="CE117" s="29" t="b">
        <v>0</v>
      </c>
      <c r="CF117" s="29" t="b">
        <v>0</v>
      </c>
      <c r="CG117" s="29" t="b">
        <v>0</v>
      </c>
      <c r="CH117" s="29" t="b">
        <v>0</v>
      </c>
      <c r="CI117" s="29" t="b">
        <v>0</v>
      </c>
      <c r="CJ117" s="29" t="b">
        <v>1</v>
      </c>
      <c r="CK117" s="29" t="b">
        <v>0</v>
      </c>
      <c r="CL117" s="29" t="b">
        <v>0</v>
      </c>
      <c r="CM117" s="29" t="b">
        <v>0</v>
      </c>
      <c r="CN117" s="29" t="b">
        <v>0</v>
      </c>
      <c r="CO117" s="29" t="b">
        <v>0</v>
      </c>
      <c r="CP117" s="29" t="b">
        <v>0</v>
      </c>
      <c r="CQ117" s="29" t="b">
        <v>0</v>
      </c>
      <c r="CR117" s="29" t="b">
        <v>0</v>
      </c>
      <c r="CS117" s="29" t="b">
        <v>0</v>
      </c>
      <c r="CT117" s="29" t="b">
        <v>0</v>
      </c>
      <c r="CU117" s="29" t="b">
        <v>0</v>
      </c>
      <c r="CV117" s="29" t="b">
        <v>0</v>
      </c>
      <c r="CW117" s="29" t="b">
        <v>0</v>
      </c>
      <c r="CX117" s="29" t="b">
        <v>0</v>
      </c>
      <c r="CY117" s="29" t="b">
        <v>0</v>
      </c>
      <c r="CZ117" s="29" t="b">
        <v>0</v>
      </c>
      <c r="DA117" s="29" t="b">
        <v>0</v>
      </c>
      <c r="DB117" s="29" t="b">
        <v>0</v>
      </c>
      <c r="DC117" s="29" t="b">
        <v>0</v>
      </c>
      <c r="DD117" s="29" t="b">
        <v>0</v>
      </c>
      <c r="DE117" s="29" t="b">
        <v>0</v>
      </c>
      <c r="DF117" s="29" t="b">
        <v>0</v>
      </c>
      <c r="DG117" s="29" t="b">
        <v>0</v>
      </c>
      <c r="DH117" s="29" t="b">
        <v>0</v>
      </c>
      <c r="DI117" s="29" t="b">
        <v>0</v>
      </c>
      <c r="DJ117" s="29" t="b">
        <v>0</v>
      </c>
      <c r="DK117" s="29" t="b">
        <v>0</v>
      </c>
      <c r="DL117" s="29" t="b">
        <v>0</v>
      </c>
      <c r="DM117" s="29" t="b">
        <v>0</v>
      </c>
      <c r="DN117" s="29" t="b">
        <v>0</v>
      </c>
      <c r="DO117" s="29" t="b">
        <v>0</v>
      </c>
      <c r="DP117" s="29" t="b">
        <v>0</v>
      </c>
      <c r="DQ117" s="29" t="b">
        <v>0</v>
      </c>
      <c r="DR117" s="29" t="b">
        <v>0</v>
      </c>
      <c r="DS117" s="29" t="b">
        <v>0</v>
      </c>
      <c r="DT117" s="29" t="b">
        <v>0</v>
      </c>
      <c r="DU117" s="29" t="b">
        <v>0</v>
      </c>
      <c r="DV117" s="29" t="s">
        <v>14474</v>
      </c>
      <c r="DW117" s="29" t="s">
        <v>14475</v>
      </c>
      <c r="DX117" s="29" t="s">
        <v>14476</v>
      </c>
    </row>
    <row r="118" spans="1:128" s="29" customFormat="1" x14ac:dyDescent="0.25">
      <c r="A118" s="29">
        <v>359925061190497</v>
      </c>
      <c r="B118" s="29">
        <v>101</v>
      </c>
      <c r="C118" s="29" t="s">
        <v>14477</v>
      </c>
      <c r="D118" s="29" t="s">
        <v>14478</v>
      </c>
      <c r="E118" s="50">
        <v>2.37713865438015E+16</v>
      </c>
      <c r="F118" s="50">
        <v>9043247951734070</v>
      </c>
      <c r="G118" s="29" t="s">
        <v>18992</v>
      </c>
      <c r="H118" s="29" t="s">
        <v>18992</v>
      </c>
      <c r="I118" s="29">
        <v>22</v>
      </c>
      <c r="J118" s="29">
        <v>1</v>
      </c>
      <c r="K118" s="29">
        <v>1</v>
      </c>
      <c r="L118" s="29">
        <v>1</v>
      </c>
      <c r="M118" s="29">
        <v>2</v>
      </c>
      <c r="N118" s="29">
        <v>3</v>
      </c>
      <c r="O118" s="29">
        <v>1</v>
      </c>
      <c r="P118" s="29">
        <v>1</v>
      </c>
      <c r="Q118" s="29">
        <v>4</v>
      </c>
      <c r="R118" s="29" t="s">
        <v>8</v>
      </c>
      <c r="S118" s="29">
        <v>4</v>
      </c>
      <c r="T118" s="29" t="s">
        <v>8</v>
      </c>
      <c r="U118" s="29">
        <v>1</v>
      </c>
      <c r="V118" s="29">
        <v>3</v>
      </c>
      <c r="W118" s="29" t="s">
        <v>8</v>
      </c>
      <c r="X118" s="29">
        <v>3</v>
      </c>
      <c r="Y118" s="29" t="s">
        <v>8</v>
      </c>
      <c r="Z118" s="29">
        <v>1</v>
      </c>
      <c r="AA118" s="29">
        <v>1</v>
      </c>
      <c r="AB118" s="29" t="s">
        <v>8</v>
      </c>
      <c r="AC118" s="29">
        <v>1</v>
      </c>
      <c r="AD118" s="29" t="s">
        <v>8</v>
      </c>
      <c r="AE118" s="29">
        <v>1</v>
      </c>
      <c r="AF118" s="29">
        <v>1</v>
      </c>
      <c r="AG118" s="29" t="s">
        <v>8</v>
      </c>
      <c r="AH118" s="29">
        <v>1</v>
      </c>
      <c r="AI118" s="29" t="s">
        <v>8</v>
      </c>
      <c r="AJ118" s="29">
        <v>1</v>
      </c>
      <c r="AK118" s="29">
        <v>4</v>
      </c>
      <c r="AL118" s="29" t="s">
        <v>8</v>
      </c>
      <c r="AM118" s="29">
        <v>4</v>
      </c>
      <c r="AN118" s="29" t="s">
        <v>8</v>
      </c>
      <c r="AO118" s="29">
        <v>0</v>
      </c>
      <c r="AP118" s="29" t="s">
        <v>8</v>
      </c>
      <c r="AQ118" s="29">
        <v>1</v>
      </c>
      <c r="AR118" s="29">
        <v>2</v>
      </c>
      <c r="AS118" s="29" t="s">
        <v>8</v>
      </c>
      <c r="AT118" s="29">
        <v>2</v>
      </c>
      <c r="AU118" s="29" t="s">
        <v>8</v>
      </c>
      <c r="AV118" s="29">
        <v>1</v>
      </c>
      <c r="AW118" s="29">
        <v>4</v>
      </c>
      <c r="AX118" s="29" t="s">
        <v>8</v>
      </c>
      <c r="AY118" s="29">
        <v>4</v>
      </c>
      <c r="AZ118" s="29" t="s">
        <v>8</v>
      </c>
      <c r="BA118" s="29">
        <v>1</v>
      </c>
      <c r="BB118" s="29" t="s">
        <v>8</v>
      </c>
      <c r="BC118" s="29">
        <v>1</v>
      </c>
      <c r="BD118" s="29">
        <v>4</v>
      </c>
      <c r="BE118" s="29" t="s">
        <v>8</v>
      </c>
      <c r="BF118" s="29">
        <v>3</v>
      </c>
      <c r="BG118" s="29" t="s">
        <v>8</v>
      </c>
      <c r="BH118" s="29">
        <v>1</v>
      </c>
      <c r="BI118" s="29">
        <v>1</v>
      </c>
      <c r="BJ118" s="29" t="s">
        <v>8</v>
      </c>
      <c r="BK118" s="29">
        <v>1</v>
      </c>
      <c r="BL118" s="29" t="s">
        <v>8</v>
      </c>
      <c r="BM118" s="29">
        <v>0</v>
      </c>
      <c r="BN118" s="29" t="s">
        <v>8</v>
      </c>
      <c r="BO118" s="29" t="s">
        <v>8</v>
      </c>
      <c r="BP118" s="29" t="s">
        <v>8</v>
      </c>
      <c r="BQ118" s="29" t="s">
        <v>8</v>
      </c>
      <c r="BR118" s="29" t="s">
        <v>8</v>
      </c>
      <c r="BS118" s="29" t="s">
        <v>8</v>
      </c>
      <c r="BT118" s="29" t="s">
        <v>8</v>
      </c>
      <c r="BU118" s="29" t="s">
        <v>14479</v>
      </c>
      <c r="BV118" s="29" t="b">
        <v>0</v>
      </c>
      <c r="BW118" s="29" t="b">
        <v>0</v>
      </c>
      <c r="BX118" s="29" t="b">
        <v>0</v>
      </c>
      <c r="BY118" s="29" t="b">
        <v>0</v>
      </c>
      <c r="BZ118" s="29" t="b">
        <v>0</v>
      </c>
      <c r="CA118" s="29" t="b">
        <v>0</v>
      </c>
      <c r="CB118" s="29" t="b">
        <v>0</v>
      </c>
      <c r="CC118" s="29" t="b">
        <v>0</v>
      </c>
      <c r="CD118" s="29" t="b">
        <v>0</v>
      </c>
      <c r="CE118" s="29" t="b">
        <v>0</v>
      </c>
      <c r="CF118" s="29" t="b">
        <v>0</v>
      </c>
      <c r="CG118" s="29" t="b">
        <v>0</v>
      </c>
      <c r="CH118" s="29" t="b">
        <v>1</v>
      </c>
      <c r="CI118" s="29" t="b">
        <v>0</v>
      </c>
      <c r="CJ118" s="29" t="b">
        <v>0</v>
      </c>
      <c r="CK118" s="29" t="b">
        <v>0</v>
      </c>
      <c r="CL118" s="29" t="b">
        <v>0</v>
      </c>
      <c r="CM118" s="29" t="b">
        <v>0</v>
      </c>
      <c r="CN118" s="29" t="b">
        <v>0</v>
      </c>
      <c r="CO118" s="29" t="b">
        <v>0</v>
      </c>
      <c r="CP118" s="29" t="b">
        <v>0</v>
      </c>
      <c r="CQ118" s="29" t="b">
        <v>0</v>
      </c>
      <c r="CR118" s="29" t="b">
        <v>0</v>
      </c>
      <c r="CS118" s="29" t="b">
        <v>0</v>
      </c>
      <c r="CT118" s="29" t="b">
        <v>0</v>
      </c>
      <c r="CU118" s="29" t="b">
        <v>0</v>
      </c>
      <c r="CV118" s="29" t="b">
        <v>0</v>
      </c>
      <c r="CW118" s="29" t="b">
        <v>0</v>
      </c>
      <c r="CX118" s="29" t="b">
        <v>0</v>
      </c>
      <c r="CY118" s="29" t="b">
        <v>0</v>
      </c>
      <c r="CZ118" s="29" t="b">
        <v>0</v>
      </c>
      <c r="DA118" s="29" t="b">
        <v>0</v>
      </c>
      <c r="DB118" s="29" t="b">
        <v>0</v>
      </c>
      <c r="DC118" s="29" t="b">
        <v>0</v>
      </c>
      <c r="DD118" s="29" t="b">
        <v>0</v>
      </c>
      <c r="DE118" s="29" t="b">
        <v>0</v>
      </c>
      <c r="DF118" s="29" t="b">
        <v>0</v>
      </c>
      <c r="DG118" s="29" t="b">
        <v>0</v>
      </c>
      <c r="DH118" s="29" t="b">
        <v>0</v>
      </c>
      <c r="DI118" s="29" t="b">
        <v>0</v>
      </c>
      <c r="DJ118" s="29" t="b">
        <v>0</v>
      </c>
      <c r="DK118" s="29" t="b">
        <v>0</v>
      </c>
      <c r="DL118" s="29" t="b">
        <v>0</v>
      </c>
      <c r="DM118" s="29" t="b">
        <v>0</v>
      </c>
      <c r="DN118" s="29" t="b">
        <v>0</v>
      </c>
      <c r="DO118" s="29" t="b">
        <v>0</v>
      </c>
      <c r="DP118" s="29" t="b">
        <v>0</v>
      </c>
      <c r="DQ118" s="29" t="b">
        <v>0</v>
      </c>
      <c r="DR118" s="29" t="b">
        <v>0</v>
      </c>
      <c r="DS118" s="29" t="b">
        <v>0</v>
      </c>
      <c r="DT118" s="29" t="b">
        <v>0</v>
      </c>
      <c r="DU118" s="29" t="b">
        <v>0</v>
      </c>
      <c r="DV118" s="29" t="s">
        <v>14480</v>
      </c>
      <c r="DW118" s="29" t="s">
        <v>14481</v>
      </c>
      <c r="DX118" s="29" t="s">
        <v>14476</v>
      </c>
    </row>
    <row r="119" spans="1:128" s="29" customFormat="1" x14ac:dyDescent="0.25">
      <c r="A119" s="29">
        <v>359925060323099</v>
      </c>
      <c r="B119" s="29">
        <v>515</v>
      </c>
      <c r="C119" s="29" t="s">
        <v>14482</v>
      </c>
      <c r="D119" s="29" t="s">
        <v>14483</v>
      </c>
      <c r="E119" s="50">
        <v>2372552712405570</v>
      </c>
      <c r="F119" s="50">
        <v>9037121123123150</v>
      </c>
      <c r="G119" s="50">
        <v>-5534010902699080</v>
      </c>
      <c r="H119" s="29" t="s">
        <v>20224</v>
      </c>
      <c r="I119" s="29">
        <v>88</v>
      </c>
      <c r="J119" s="29">
        <v>1</v>
      </c>
      <c r="K119" s="29">
        <v>1</v>
      </c>
      <c r="L119" s="29">
        <v>1</v>
      </c>
      <c r="M119" s="29">
        <v>2</v>
      </c>
      <c r="N119" s="29">
        <v>3</v>
      </c>
      <c r="O119" s="29">
        <v>1</v>
      </c>
      <c r="P119" s="29">
        <v>0</v>
      </c>
      <c r="Q119" s="29" t="s">
        <v>8</v>
      </c>
      <c r="R119" s="29" t="s">
        <v>8</v>
      </c>
      <c r="S119" s="29" t="s">
        <v>8</v>
      </c>
      <c r="T119" s="29" t="s">
        <v>8</v>
      </c>
      <c r="U119" s="29">
        <v>1</v>
      </c>
      <c r="V119" s="29">
        <v>3</v>
      </c>
      <c r="W119" s="29" t="s">
        <v>8</v>
      </c>
      <c r="X119" s="29">
        <v>3</v>
      </c>
      <c r="Y119" s="29" t="s">
        <v>8</v>
      </c>
      <c r="Z119" s="29">
        <v>1</v>
      </c>
      <c r="AA119" s="29">
        <v>1</v>
      </c>
      <c r="AB119" s="29" t="s">
        <v>8</v>
      </c>
      <c r="AC119" s="29">
        <v>1</v>
      </c>
      <c r="AD119" s="29" t="s">
        <v>8</v>
      </c>
      <c r="AE119" s="29">
        <v>1</v>
      </c>
      <c r="AF119" s="29">
        <v>1</v>
      </c>
      <c r="AG119" s="29" t="s">
        <v>8</v>
      </c>
      <c r="AH119" s="29">
        <v>1</v>
      </c>
      <c r="AI119" s="29" t="s">
        <v>8</v>
      </c>
      <c r="AJ119" s="29">
        <v>0</v>
      </c>
      <c r="AK119" s="29" t="s">
        <v>8</v>
      </c>
      <c r="AL119" s="29" t="s">
        <v>8</v>
      </c>
      <c r="AM119" s="29" t="s">
        <v>8</v>
      </c>
      <c r="AN119" s="29" t="s">
        <v>8</v>
      </c>
      <c r="AO119" s="29">
        <v>1</v>
      </c>
      <c r="AP119" s="29" t="s">
        <v>8</v>
      </c>
      <c r="AQ119" s="29">
        <v>1</v>
      </c>
      <c r="AR119" s="29">
        <v>2</v>
      </c>
      <c r="AS119" s="29" t="s">
        <v>8</v>
      </c>
      <c r="AT119" s="29">
        <v>2</v>
      </c>
      <c r="AU119" s="29" t="s">
        <v>8</v>
      </c>
      <c r="AV119" s="29">
        <v>1</v>
      </c>
      <c r="AW119" s="29">
        <v>1</v>
      </c>
      <c r="AX119" s="29" t="s">
        <v>8</v>
      </c>
      <c r="AY119" s="29">
        <v>2</v>
      </c>
      <c r="AZ119" s="29" t="s">
        <v>8</v>
      </c>
      <c r="BA119" s="29">
        <v>1</v>
      </c>
      <c r="BB119" s="29" t="s">
        <v>8</v>
      </c>
      <c r="BC119" s="29">
        <v>1</v>
      </c>
      <c r="BD119" s="29">
        <v>2</v>
      </c>
      <c r="BE119" s="29" t="s">
        <v>8</v>
      </c>
      <c r="BF119" s="29">
        <v>2</v>
      </c>
      <c r="BG119" s="29" t="s">
        <v>8</v>
      </c>
      <c r="BH119" s="29">
        <v>1</v>
      </c>
      <c r="BI119" s="29">
        <v>1</v>
      </c>
      <c r="BJ119" s="29" t="s">
        <v>8</v>
      </c>
      <c r="BK119" s="29">
        <v>2</v>
      </c>
      <c r="BL119" s="29" t="s">
        <v>8</v>
      </c>
      <c r="BM119" s="29">
        <v>0</v>
      </c>
      <c r="BN119" s="29" t="s">
        <v>8</v>
      </c>
      <c r="BO119" s="29" t="s">
        <v>8</v>
      </c>
      <c r="BP119" s="29" t="s">
        <v>8</v>
      </c>
      <c r="BQ119" s="29" t="s">
        <v>8</v>
      </c>
      <c r="BR119" s="29" t="s">
        <v>8</v>
      </c>
      <c r="BS119" s="29" t="s">
        <v>8</v>
      </c>
      <c r="BT119" s="29" t="s">
        <v>8</v>
      </c>
      <c r="BU119" s="29" t="s">
        <v>722</v>
      </c>
      <c r="BV119" s="29" t="b">
        <v>0</v>
      </c>
      <c r="BW119" s="29" t="b">
        <v>0</v>
      </c>
      <c r="BX119" s="29" t="b">
        <v>0</v>
      </c>
      <c r="BY119" s="29" t="b">
        <v>0</v>
      </c>
      <c r="BZ119" s="29" t="b">
        <v>0</v>
      </c>
      <c r="CA119" s="29" t="b">
        <v>0</v>
      </c>
      <c r="CB119" s="29" t="b">
        <v>0</v>
      </c>
      <c r="CC119" s="29" t="b">
        <v>0</v>
      </c>
      <c r="CD119" s="29" t="b">
        <v>0</v>
      </c>
      <c r="CE119" s="29" t="b">
        <v>0</v>
      </c>
      <c r="CF119" s="29" t="b">
        <v>0</v>
      </c>
      <c r="CG119" s="29" t="b">
        <v>0</v>
      </c>
      <c r="CH119" s="29" t="b">
        <v>0</v>
      </c>
      <c r="CI119" s="29" t="b">
        <v>0</v>
      </c>
      <c r="CJ119" s="29" t="b">
        <v>0</v>
      </c>
      <c r="CK119" s="29" t="b">
        <v>0</v>
      </c>
      <c r="CL119" s="29" t="b">
        <v>0</v>
      </c>
      <c r="CM119" s="29" t="b">
        <v>0</v>
      </c>
      <c r="CN119" s="29" t="b">
        <v>0</v>
      </c>
      <c r="CO119" s="29" t="b">
        <v>0</v>
      </c>
      <c r="CP119" s="29" t="b">
        <v>0</v>
      </c>
      <c r="CQ119" s="29" t="b">
        <v>0</v>
      </c>
      <c r="CR119" s="29" t="b">
        <v>0</v>
      </c>
      <c r="CS119" s="29" t="b">
        <v>0</v>
      </c>
      <c r="CT119" s="29" t="b">
        <v>0</v>
      </c>
      <c r="CU119" s="29" t="b">
        <v>0</v>
      </c>
      <c r="CV119" s="29" t="b">
        <v>0</v>
      </c>
      <c r="CW119" s="29" t="b">
        <v>0</v>
      </c>
      <c r="CX119" s="29" t="b">
        <v>0</v>
      </c>
      <c r="CY119" s="29" t="b">
        <v>0</v>
      </c>
      <c r="CZ119" s="29" t="b">
        <v>0</v>
      </c>
      <c r="DA119" s="29" t="b">
        <v>0</v>
      </c>
      <c r="DB119" s="29" t="b">
        <v>0</v>
      </c>
      <c r="DC119" s="29" t="b">
        <v>0</v>
      </c>
      <c r="DD119" s="29" t="b">
        <v>0</v>
      </c>
      <c r="DE119" s="29" t="b">
        <v>0</v>
      </c>
      <c r="DF119" s="29" t="b">
        <v>0</v>
      </c>
      <c r="DG119" s="29" t="b">
        <v>0</v>
      </c>
      <c r="DH119" s="29" t="b">
        <v>0</v>
      </c>
      <c r="DI119" s="29" t="b">
        <v>0</v>
      </c>
      <c r="DJ119" s="29" t="b">
        <v>0</v>
      </c>
      <c r="DK119" s="29" t="b">
        <v>0</v>
      </c>
      <c r="DL119" s="29" t="b">
        <v>1</v>
      </c>
      <c r="DM119" s="29" t="b">
        <v>0</v>
      </c>
      <c r="DN119" s="29" t="b">
        <v>0</v>
      </c>
      <c r="DO119" s="29" t="b">
        <v>0</v>
      </c>
      <c r="DP119" s="29" t="b">
        <v>0</v>
      </c>
      <c r="DQ119" s="29" t="b">
        <v>0</v>
      </c>
      <c r="DR119" s="29" t="b">
        <v>0</v>
      </c>
      <c r="DS119" s="29" t="b">
        <v>0</v>
      </c>
      <c r="DT119" s="29" t="b">
        <v>0</v>
      </c>
      <c r="DU119" s="29" t="b">
        <v>0</v>
      </c>
      <c r="DV119" s="29" t="s">
        <v>14484</v>
      </c>
      <c r="DW119" s="29" t="s">
        <v>14485</v>
      </c>
      <c r="DX119" s="29" t="s">
        <v>14486</v>
      </c>
    </row>
    <row r="120" spans="1:128" s="29" customFormat="1" x14ac:dyDescent="0.25">
      <c r="A120" s="29">
        <v>359925060106239</v>
      </c>
      <c r="B120" s="29">
        <v>531</v>
      </c>
      <c r="C120" s="29" t="s">
        <v>14487</v>
      </c>
      <c r="D120" s="29" t="s">
        <v>14488</v>
      </c>
      <c r="E120" s="50">
        <v>2.37238601569657E+16</v>
      </c>
      <c r="F120" s="50">
        <v>9037486038437350</v>
      </c>
      <c r="G120" s="29" t="s">
        <v>18972</v>
      </c>
      <c r="H120" s="29" t="s">
        <v>18992</v>
      </c>
      <c r="I120" s="29">
        <v>88</v>
      </c>
      <c r="J120" s="29">
        <v>1</v>
      </c>
      <c r="K120" s="29">
        <v>1</v>
      </c>
      <c r="L120" s="29">
        <v>1</v>
      </c>
      <c r="M120" s="29">
        <v>2</v>
      </c>
      <c r="N120" s="29">
        <v>5</v>
      </c>
      <c r="O120" s="29">
        <v>1</v>
      </c>
      <c r="P120" s="29">
        <v>0</v>
      </c>
      <c r="Q120" s="29" t="s">
        <v>8</v>
      </c>
      <c r="R120" s="29" t="s">
        <v>8</v>
      </c>
      <c r="S120" s="29" t="s">
        <v>8</v>
      </c>
      <c r="T120" s="29" t="s">
        <v>8</v>
      </c>
      <c r="U120" s="29">
        <v>1</v>
      </c>
      <c r="V120" s="29">
        <v>2</v>
      </c>
      <c r="W120" s="29" t="s">
        <v>8</v>
      </c>
      <c r="X120" s="29">
        <v>1</v>
      </c>
      <c r="Y120" s="29" t="s">
        <v>8</v>
      </c>
      <c r="Z120" s="29">
        <v>0</v>
      </c>
      <c r="AA120" s="29" t="s">
        <v>8</v>
      </c>
      <c r="AB120" s="29" t="s">
        <v>8</v>
      </c>
      <c r="AC120" s="29" t="s">
        <v>8</v>
      </c>
      <c r="AD120" s="29" t="s">
        <v>8</v>
      </c>
      <c r="AE120" s="29">
        <v>1</v>
      </c>
      <c r="AF120" s="29">
        <v>1</v>
      </c>
      <c r="AG120" s="29" t="s">
        <v>8</v>
      </c>
      <c r="AH120" s="29">
        <v>1</v>
      </c>
      <c r="AI120" s="29" t="s">
        <v>8</v>
      </c>
      <c r="AJ120" s="29">
        <v>0</v>
      </c>
      <c r="AK120" s="29" t="s">
        <v>8</v>
      </c>
      <c r="AL120" s="29" t="s">
        <v>8</v>
      </c>
      <c r="AM120" s="29" t="s">
        <v>8</v>
      </c>
      <c r="AN120" s="29" t="s">
        <v>8</v>
      </c>
      <c r="AO120" s="29">
        <v>0</v>
      </c>
      <c r="AP120" s="29" t="s">
        <v>8</v>
      </c>
      <c r="AQ120" s="29">
        <v>1</v>
      </c>
      <c r="AR120" s="29">
        <v>2</v>
      </c>
      <c r="AS120" s="29" t="s">
        <v>8</v>
      </c>
      <c r="AT120" s="29">
        <v>2</v>
      </c>
      <c r="AU120" s="29" t="s">
        <v>8</v>
      </c>
      <c r="AV120" s="29">
        <v>1</v>
      </c>
      <c r="AW120" s="29">
        <v>4</v>
      </c>
      <c r="AX120" s="29" t="s">
        <v>8</v>
      </c>
      <c r="AY120" s="29">
        <v>4</v>
      </c>
      <c r="AZ120" s="29" t="s">
        <v>8</v>
      </c>
      <c r="BA120" s="29">
        <v>1</v>
      </c>
      <c r="BB120" s="29" t="s">
        <v>8</v>
      </c>
      <c r="BC120" s="29">
        <v>1</v>
      </c>
      <c r="BD120" s="29">
        <v>3</v>
      </c>
      <c r="BE120" s="29" t="s">
        <v>8</v>
      </c>
      <c r="BF120" s="29">
        <v>4</v>
      </c>
      <c r="BG120" s="29" t="s">
        <v>8</v>
      </c>
      <c r="BH120" s="29">
        <v>1</v>
      </c>
      <c r="BI120" s="29">
        <v>4</v>
      </c>
      <c r="BJ120" s="29" t="s">
        <v>8</v>
      </c>
      <c r="BK120" s="29">
        <v>4</v>
      </c>
      <c r="BL120" s="29" t="s">
        <v>8</v>
      </c>
      <c r="BM120" s="29">
        <v>1</v>
      </c>
      <c r="BN120" s="29" t="s">
        <v>8</v>
      </c>
      <c r="BO120" s="29">
        <v>1</v>
      </c>
      <c r="BP120" s="29" t="s">
        <v>8</v>
      </c>
      <c r="BQ120" s="29">
        <v>1</v>
      </c>
      <c r="BR120" s="29" t="s">
        <v>8</v>
      </c>
      <c r="BS120" s="29">
        <v>0</v>
      </c>
      <c r="BT120" s="29" t="s">
        <v>8</v>
      </c>
      <c r="BU120" s="29" t="s">
        <v>8</v>
      </c>
      <c r="BV120" s="29" t="b">
        <v>1</v>
      </c>
      <c r="BW120" s="29" t="b">
        <v>0</v>
      </c>
      <c r="BX120" s="29" t="b">
        <v>0</v>
      </c>
      <c r="BY120" s="29" t="b">
        <v>0</v>
      </c>
      <c r="BZ120" s="29" t="b">
        <v>0</v>
      </c>
      <c r="CA120" s="29" t="b">
        <v>0</v>
      </c>
      <c r="CB120" s="29" t="b">
        <v>0</v>
      </c>
      <c r="CC120" s="29" t="b">
        <v>0</v>
      </c>
      <c r="CD120" s="29" t="b">
        <v>0</v>
      </c>
      <c r="CE120" s="29" t="b">
        <v>0</v>
      </c>
      <c r="CF120" s="29" t="b">
        <v>0</v>
      </c>
      <c r="CG120" s="29" t="b">
        <v>0</v>
      </c>
      <c r="CH120" s="29" t="b">
        <v>0</v>
      </c>
      <c r="CI120" s="29" t="b">
        <v>0</v>
      </c>
      <c r="CJ120" s="29" t="b">
        <v>0</v>
      </c>
      <c r="CK120" s="29" t="b">
        <v>0</v>
      </c>
      <c r="CL120" s="29" t="b">
        <v>0</v>
      </c>
      <c r="CM120" s="29" t="b">
        <v>0</v>
      </c>
      <c r="CN120" s="29" t="b">
        <v>0</v>
      </c>
      <c r="CO120" s="29" t="b">
        <v>0</v>
      </c>
      <c r="CP120" s="29" t="b">
        <v>0</v>
      </c>
      <c r="CQ120" s="29" t="b">
        <v>0</v>
      </c>
      <c r="CR120" s="29" t="b">
        <v>0</v>
      </c>
      <c r="CS120" s="29" t="b">
        <v>0</v>
      </c>
      <c r="CT120" s="29" t="b">
        <v>0</v>
      </c>
      <c r="CU120" s="29" t="b">
        <v>0</v>
      </c>
      <c r="CV120" s="29" t="b">
        <v>0</v>
      </c>
      <c r="CW120" s="29" t="b">
        <v>0</v>
      </c>
      <c r="CX120" s="29" t="b">
        <v>0</v>
      </c>
      <c r="CY120" s="29" t="b">
        <v>0</v>
      </c>
      <c r="CZ120" s="29" t="b">
        <v>0</v>
      </c>
      <c r="DA120" s="29" t="b">
        <v>0</v>
      </c>
      <c r="DB120" s="29" t="b">
        <v>0</v>
      </c>
      <c r="DC120" s="29" t="b">
        <v>0</v>
      </c>
      <c r="DD120" s="29" t="b">
        <v>0</v>
      </c>
      <c r="DE120" s="29" t="b">
        <v>0</v>
      </c>
      <c r="DF120" s="29" t="b">
        <v>0</v>
      </c>
      <c r="DG120" s="29" t="b">
        <v>0</v>
      </c>
      <c r="DH120" s="29" t="b">
        <v>0</v>
      </c>
      <c r="DI120" s="29" t="b">
        <v>0</v>
      </c>
      <c r="DJ120" s="29" t="b">
        <v>0</v>
      </c>
      <c r="DK120" s="29" t="b">
        <v>0</v>
      </c>
      <c r="DL120" s="29" t="b">
        <v>0</v>
      </c>
      <c r="DM120" s="29" t="b">
        <v>0</v>
      </c>
      <c r="DN120" s="29" t="b">
        <v>0</v>
      </c>
      <c r="DO120" s="29" t="b">
        <v>0</v>
      </c>
      <c r="DP120" s="29" t="b">
        <v>0</v>
      </c>
      <c r="DQ120" s="29" t="b">
        <v>0</v>
      </c>
      <c r="DR120" s="29" t="b">
        <v>0</v>
      </c>
      <c r="DS120" s="29" t="b">
        <v>0</v>
      </c>
      <c r="DT120" s="29" t="b">
        <v>0</v>
      </c>
      <c r="DU120" s="29" t="b">
        <v>0</v>
      </c>
      <c r="DV120" s="29" t="s">
        <v>14489</v>
      </c>
      <c r="DW120" s="29" t="s">
        <v>14490</v>
      </c>
      <c r="DX120" s="29" t="s">
        <v>14491</v>
      </c>
    </row>
    <row r="121" spans="1:128" s="29" customFormat="1" x14ac:dyDescent="0.25">
      <c r="A121" s="29">
        <v>359925061278375</v>
      </c>
      <c r="B121" s="29">
        <v>36</v>
      </c>
      <c r="C121" s="29" t="s">
        <v>14492</v>
      </c>
      <c r="D121" s="29" t="s">
        <v>14493</v>
      </c>
      <c r="E121" s="50">
        <v>2.38233998728504E+16</v>
      </c>
      <c r="F121" s="50">
        <v>9037791490331370</v>
      </c>
      <c r="G121" s="29" t="s">
        <v>20222</v>
      </c>
      <c r="H121" s="29" t="s">
        <v>18992</v>
      </c>
      <c r="I121" s="29">
        <v>11</v>
      </c>
      <c r="J121" s="29">
        <v>1</v>
      </c>
      <c r="K121" s="29">
        <v>1</v>
      </c>
      <c r="L121" s="29">
        <v>1</v>
      </c>
      <c r="M121" s="29">
        <v>2</v>
      </c>
      <c r="N121" s="29">
        <v>4</v>
      </c>
      <c r="O121" s="29">
        <v>1</v>
      </c>
      <c r="P121" s="29">
        <v>1</v>
      </c>
      <c r="Q121" s="29">
        <v>4</v>
      </c>
      <c r="R121" s="29" t="s">
        <v>8</v>
      </c>
      <c r="S121" s="29">
        <v>4</v>
      </c>
      <c r="T121" s="29" t="s">
        <v>8</v>
      </c>
      <c r="U121" s="29">
        <v>1</v>
      </c>
      <c r="V121" s="29">
        <v>1</v>
      </c>
      <c r="W121" s="29" t="s">
        <v>8</v>
      </c>
      <c r="X121" s="29">
        <v>1</v>
      </c>
      <c r="Y121" s="29" t="s">
        <v>8</v>
      </c>
      <c r="Z121" s="29">
        <v>1</v>
      </c>
      <c r="AA121" s="29">
        <v>1</v>
      </c>
      <c r="AB121" s="29" t="s">
        <v>8</v>
      </c>
      <c r="AC121" s="29">
        <v>1</v>
      </c>
      <c r="AD121" s="29" t="s">
        <v>8</v>
      </c>
      <c r="AE121" s="29">
        <v>1</v>
      </c>
      <c r="AF121" s="29">
        <v>1</v>
      </c>
      <c r="AG121" s="29" t="s">
        <v>8</v>
      </c>
      <c r="AH121" s="29">
        <v>1</v>
      </c>
      <c r="AI121" s="29" t="s">
        <v>8</v>
      </c>
      <c r="AJ121" s="29">
        <v>0</v>
      </c>
      <c r="AK121" s="29" t="s">
        <v>8</v>
      </c>
      <c r="AL121" s="29" t="s">
        <v>8</v>
      </c>
      <c r="AM121" s="29" t="s">
        <v>8</v>
      </c>
      <c r="AN121" s="29" t="s">
        <v>8</v>
      </c>
      <c r="AO121" s="29">
        <v>0</v>
      </c>
      <c r="AP121" s="29" t="s">
        <v>8</v>
      </c>
      <c r="AQ121" s="29">
        <v>1</v>
      </c>
      <c r="AR121" s="29">
        <v>2</v>
      </c>
      <c r="AS121" s="29" t="s">
        <v>8</v>
      </c>
      <c r="AT121" s="29">
        <v>2</v>
      </c>
      <c r="AU121" s="29" t="s">
        <v>8</v>
      </c>
      <c r="AV121" s="29">
        <v>1</v>
      </c>
      <c r="AW121" s="29">
        <v>2</v>
      </c>
      <c r="AX121" s="29" t="s">
        <v>8</v>
      </c>
      <c r="AY121" s="29">
        <v>2</v>
      </c>
      <c r="AZ121" s="29" t="s">
        <v>8</v>
      </c>
      <c r="BA121" s="29">
        <v>1</v>
      </c>
      <c r="BB121" s="29" t="s">
        <v>8</v>
      </c>
      <c r="BC121" s="29">
        <v>1</v>
      </c>
      <c r="BD121" s="29">
        <v>3</v>
      </c>
      <c r="BE121" s="29" t="s">
        <v>8</v>
      </c>
      <c r="BF121" s="29">
        <v>2</v>
      </c>
      <c r="BG121" s="29" t="s">
        <v>8</v>
      </c>
      <c r="BH121" s="29">
        <v>1</v>
      </c>
      <c r="BI121" s="29">
        <v>1</v>
      </c>
      <c r="BJ121" s="29" t="s">
        <v>8</v>
      </c>
      <c r="BK121" s="29">
        <v>1</v>
      </c>
      <c r="BL121" s="29" t="s">
        <v>8</v>
      </c>
      <c r="BM121" s="29">
        <v>0</v>
      </c>
      <c r="BN121" s="29" t="s">
        <v>8</v>
      </c>
      <c r="BO121" s="29" t="s">
        <v>8</v>
      </c>
      <c r="BP121" s="29" t="s">
        <v>8</v>
      </c>
      <c r="BQ121" s="29" t="s">
        <v>8</v>
      </c>
      <c r="BR121" s="29" t="s">
        <v>8</v>
      </c>
      <c r="BS121" s="29" t="s">
        <v>8</v>
      </c>
      <c r="BT121" s="29" t="s">
        <v>8</v>
      </c>
      <c r="BU121" s="29" t="s">
        <v>538</v>
      </c>
      <c r="BV121" s="29" t="b">
        <v>0</v>
      </c>
      <c r="BW121" s="29" t="b">
        <v>0</v>
      </c>
      <c r="BX121" s="29" t="b">
        <v>0</v>
      </c>
      <c r="BY121" s="29" t="b">
        <v>0</v>
      </c>
      <c r="BZ121" s="29" t="b">
        <v>0</v>
      </c>
      <c r="CA121" s="29" t="b">
        <v>0</v>
      </c>
      <c r="CB121" s="29" t="b">
        <v>0</v>
      </c>
      <c r="CC121" s="29" t="b">
        <v>0</v>
      </c>
      <c r="CD121" s="29" t="b">
        <v>0</v>
      </c>
      <c r="CE121" s="29" t="b">
        <v>0</v>
      </c>
      <c r="CF121" s="29" t="b">
        <v>0</v>
      </c>
      <c r="CG121" s="29" t="b">
        <v>0</v>
      </c>
      <c r="CH121" s="29" t="b">
        <v>0</v>
      </c>
      <c r="CI121" s="29" t="b">
        <v>0</v>
      </c>
      <c r="CJ121" s="29" t="b">
        <v>0</v>
      </c>
      <c r="CK121" s="29" t="b">
        <v>0</v>
      </c>
      <c r="CL121" s="29" t="b">
        <v>0</v>
      </c>
      <c r="CM121" s="29" t="b">
        <v>0</v>
      </c>
      <c r="CN121" s="29" t="b">
        <v>0</v>
      </c>
      <c r="CO121" s="29" t="b">
        <v>0</v>
      </c>
      <c r="CP121" s="29" t="b">
        <v>0</v>
      </c>
      <c r="CQ121" s="29" t="b">
        <v>0</v>
      </c>
      <c r="CR121" s="29" t="b">
        <v>0</v>
      </c>
      <c r="CS121" s="29" t="b">
        <v>0</v>
      </c>
      <c r="CT121" s="29" t="b">
        <v>0</v>
      </c>
      <c r="CU121" s="29" t="b">
        <v>0</v>
      </c>
      <c r="CV121" s="29" t="b">
        <v>0</v>
      </c>
      <c r="CW121" s="29" t="b">
        <v>0</v>
      </c>
      <c r="CX121" s="29" t="b">
        <v>1</v>
      </c>
      <c r="CY121" s="29" t="b">
        <v>0</v>
      </c>
      <c r="CZ121" s="29" t="b">
        <v>0</v>
      </c>
      <c r="DA121" s="29" t="b">
        <v>0</v>
      </c>
      <c r="DB121" s="29" t="b">
        <v>0</v>
      </c>
      <c r="DC121" s="29" t="b">
        <v>0</v>
      </c>
      <c r="DD121" s="29" t="b">
        <v>0</v>
      </c>
      <c r="DE121" s="29" t="b">
        <v>0</v>
      </c>
      <c r="DF121" s="29" t="b">
        <v>0</v>
      </c>
      <c r="DG121" s="29" t="b">
        <v>0</v>
      </c>
      <c r="DH121" s="29" t="b">
        <v>0</v>
      </c>
      <c r="DI121" s="29" t="b">
        <v>0</v>
      </c>
      <c r="DJ121" s="29" t="b">
        <v>0</v>
      </c>
      <c r="DK121" s="29" t="b">
        <v>0</v>
      </c>
      <c r="DL121" s="29" t="b">
        <v>0</v>
      </c>
      <c r="DM121" s="29" t="b">
        <v>0</v>
      </c>
      <c r="DN121" s="29" t="b">
        <v>0</v>
      </c>
      <c r="DO121" s="29" t="b">
        <v>0</v>
      </c>
      <c r="DP121" s="29" t="b">
        <v>0</v>
      </c>
      <c r="DQ121" s="29" t="b">
        <v>0</v>
      </c>
      <c r="DR121" s="29" t="b">
        <v>0</v>
      </c>
      <c r="DS121" s="29" t="b">
        <v>0</v>
      </c>
      <c r="DT121" s="29" t="b">
        <v>0</v>
      </c>
      <c r="DU121" s="29" t="b">
        <v>0</v>
      </c>
      <c r="DV121" s="29" t="s">
        <v>14494</v>
      </c>
      <c r="DW121" s="29" t="s">
        <v>14495</v>
      </c>
      <c r="DX121" s="29" t="s">
        <v>14496</v>
      </c>
    </row>
    <row r="122" spans="1:128" s="29" customFormat="1" x14ac:dyDescent="0.25">
      <c r="A122" s="29">
        <v>359925061277856</v>
      </c>
      <c r="B122" s="29">
        <v>89</v>
      </c>
      <c r="C122" s="29" t="s">
        <v>14497</v>
      </c>
      <c r="D122" s="29" t="s">
        <v>14036</v>
      </c>
      <c r="E122" s="50">
        <v>238243651</v>
      </c>
      <c r="F122" s="50">
        <v>903773366</v>
      </c>
      <c r="G122" s="29" t="s">
        <v>18992</v>
      </c>
      <c r="H122" s="29" t="s">
        <v>20218</v>
      </c>
      <c r="I122" s="29">
        <v>11</v>
      </c>
      <c r="J122" s="29">
        <v>1</v>
      </c>
      <c r="K122" s="29">
        <v>1</v>
      </c>
      <c r="L122" s="29">
        <v>1</v>
      </c>
      <c r="M122" s="29">
        <v>2</v>
      </c>
      <c r="N122" s="29">
        <v>7</v>
      </c>
      <c r="O122" s="29">
        <v>1</v>
      </c>
      <c r="P122" s="29">
        <v>0</v>
      </c>
      <c r="Q122" s="29" t="s">
        <v>8</v>
      </c>
      <c r="R122" s="29" t="s">
        <v>8</v>
      </c>
      <c r="S122" s="29" t="s">
        <v>8</v>
      </c>
      <c r="T122" s="29" t="s">
        <v>8</v>
      </c>
      <c r="U122" s="29">
        <v>1</v>
      </c>
      <c r="V122" s="29">
        <v>2</v>
      </c>
      <c r="W122" s="29" t="s">
        <v>8</v>
      </c>
      <c r="X122" s="29">
        <v>1</v>
      </c>
      <c r="Y122" s="29" t="s">
        <v>8</v>
      </c>
      <c r="Z122" s="29">
        <v>1</v>
      </c>
      <c r="AA122" s="29">
        <v>3</v>
      </c>
      <c r="AB122" s="29" t="s">
        <v>8</v>
      </c>
      <c r="AC122" s="29">
        <v>3</v>
      </c>
      <c r="AD122" s="29" t="s">
        <v>8</v>
      </c>
      <c r="AE122" s="29">
        <v>1</v>
      </c>
      <c r="AF122" s="29">
        <v>1</v>
      </c>
      <c r="AG122" s="29" t="s">
        <v>8</v>
      </c>
      <c r="AH122" s="29">
        <v>1</v>
      </c>
      <c r="AI122" s="29" t="s">
        <v>8</v>
      </c>
      <c r="AJ122" s="29">
        <v>0</v>
      </c>
      <c r="AK122" s="29" t="s">
        <v>8</v>
      </c>
      <c r="AL122" s="29" t="s">
        <v>8</v>
      </c>
      <c r="AM122" s="29" t="s">
        <v>8</v>
      </c>
      <c r="AN122" s="29" t="s">
        <v>8</v>
      </c>
      <c r="AO122" s="29">
        <v>0</v>
      </c>
      <c r="AP122" s="29" t="s">
        <v>8</v>
      </c>
      <c r="AQ122" s="29">
        <v>1</v>
      </c>
      <c r="AR122" s="29">
        <v>2</v>
      </c>
      <c r="AS122" s="29" t="s">
        <v>8</v>
      </c>
      <c r="AT122" s="29">
        <v>2</v>
      </c>
      <c r="AU122" s="29" t="s">
        <v>8</v>
      </c>
      <c r="AV122" s="29">
        <v>1</v>
      </c>
      <c r="AW122" s="29">
        <v>3</v>
      </c>
      <c r="AX122" s="29" t="s">
        <v>8</v>
      </c>
      <c r="AY122" s="29">
        <v>2</v>
      </c>
      <c r="AZ122" s="29" t="s">
        <v>8</v>
      </c>
      <c r="BA122" s="29">
        <v>0</v>
      </c>
      <c r="BB122" s="29" t="s">
        <v>8</v>
      </c>
      <c r="BC122" s="29">
        <v>1</v>
      </c>
      <c r="BD122" s="29">
        <v>3</v>
      </c>
      <c r="BE122" s="29" t="s">
        <v>8</v>
      </c>
      <c r="BF122" s="29">
        <v>2</v>
      </c>
      <c r="BG122" s="29" t="s">
        <v>8</v>
      </c>
      <c r="BH122" s="29">
        <v>1</v>
      </c>
      <c r="BI122" s="29">
        <v>1</v>
      </c>
      <c r="BJ122" s="29" t="s">
        <v>8</v>
      </c>
      <c r="BK122" s="29">
        <v>1</v>
      </c>
      <c r="BL122" s="29" t="s">
        <v>8</v>
      </c>
      <c r="BM122" s="29">
        <v>0</v>
      </c>
      <c r="BN122" s="29" t="s">
        <v>8</v>
      </c>
      <c r="BO122" s="29" t="s">
        <v>8</v>
      </c>
      <c r="BP122" s="29" t="s">
        <v>8</v>
      </c>
      <c r="BQ122" s="29" t="s">
        <v>8</v>
      </c>
      <c r="BR122" s="29" t="s">
        <v>8</v>
      </c>
      <c r="BS122" s="29" t="s">
        <v>8</v>
      </c>
      <c r="BT122" s="29" t="s">
        <v>8</v>
      </c>
      <c r="BU122" s="29" t="s">
        <v>8</v>
      </c>
      <c r="BV122" s="29" t="b">
        <v>0</v>
      </c>
      <c r="BW122" s="29" t="b">
        <v>0</v>
      </c>
      <c r="BX122" s="29" t="b">
        <v>0</v>
      </c>
      <c r="BY122" s="29" t="b">
        <v>0</v>
      </c>
      <c r="BZ122" s="29" t="b">
        <v>0</v>
      </c>
      <c r="CA122" s="29" t="b">
        <v>0</v>
      </c>
      <c r="CB122" s="29" t="b">
        <v>0</v>
      </c>
      <c r="CC122" s="29" t="b">
        <v>0</v>
      </c>
      <c r="CD122" s="29" t="b">
        <v>0</v>
      </c>
      <c r="CE122" s="29" t="b">
        <v>0</v>
      </c>
      <c r="CF122" s="29" t="b">
        <v>0</v>
      </c>
      <c r="CG122" s="29" t="b">
        <v>0</v>
      </c>
      <c r="CH122" s="29" t="b">
        <v>0</v>
      </c>
      <c r="CI122" s="29" t="b">
        <v>0</v>
      </c>
      <c r="CJ122" s="29" t="b">
        <v>0</v>
      </c>
      <c r="CK122" s="29" t="b">
        <v>0</v>
      </c>
      <c r="CL122" s="29" t="b">
        <v>0</v>
      </c>
      <c r="CM122" s="29" t="b">
        <v>0</v>
      </c>
      <c r="CN122" s="29" t="b">
        <v>0</v>
      </c>
      <c r="CO122" s="29" t="b">
        <v>0</v>
      </c>
      <c r="CP122" s="29" t="b">
        <v>0</v>
      </c>
      <c r="CQ122" s="29" t="b">
        <v>0</v>
      </c>
      <c r="CR122" s="29" t="b">
        <v>0</v>
      </c>
      <c r="CS122" s="29" t="b">
        <v>0</v>
      </c>
      <c r="CT122" s="29" t="b">
        <v>0</v>
      </c>
      <c r="CU122" s="29" t="b">
        <v>0</v>
      </c>
      <c r="CV122" s="29" t="b">
        <v>0</v>
      </c>
      <c r="CW122" s="29" t="b">
        <v>1</v>
      </c>
      <c r="CX122" s="29" t="b">
        <v>0</v>
      </c>
      <c r="CY122" s="29" t="b">
        <v>0</v>
      </c>
      <c r="CZ122" s="29" t="b">
        <v>0</v>
      </c>
      <c r="DA122" s="29" t="b">
        <v>0</v>
      </c>
      <c r="DB122" s="29" t="b">
        <v>0</v>
      </c>
      <c r="DC122" s="29" t="b">
        <v>0</v>
      </c>
      <c r="DD122" s="29" t="b">
        <v>0</v>
      </c>
      <c r="DE122" s="29" t="b">
        <v>0</v>
      </c>
      <c r="DF122" s="29" t="b">
        <v>0</v>
      </c>
      <c r="DG122" s="29" t="b">
        <v>0</v>
      </c>
      <c r="DH122" s="29" t="b">
        <v>0</v>
      </c>
      <c r="DI122" s="29" t="b">
        <v>0</v>
      </c>
      <c r="DJ122" s="29" t="b">
        <v>0</v>
      </c>
      <c r="DK122" s="29" t="b">
        <v>0</v>
      </c>
      <c r="DL122" s="29" t="b">
        <v>0</v>
      </c>
      <c r="DM122" s="29" t="b">
        <v>0</v>
      </c>
      <c r="DN122" s="29" t="b">
        <v>0</v>
      </c>
      <c r="DO122" s="29" t="b">
        <v>0</v>
      </c>
      <c r="DP122" s="29" t="b">
        <v>0</v>
      </c>
      <c r="DQ122" s="29" t="b">
        <v>0</v>
      </c>
      <c r="DR122" s="29" t="b">
        <v>0</v>
      </c>
      <c r="DS122" s="29" t="b">
        <v>0</v>
      </c>
      <c r="DT122" s="29" t="b">
        <v>0</v>
      </c>
      <c r="DU122" s="29" t="b">
        <v>0</v>
      </c>
      <c r="DV122" s="29" t="s">
        <v>14498</v>
      </c>
      <c r="DW122" s="29" t="s">
        <v>14499</v>
      </c>
      <c r="DX122" s="29" t="s">
        <v>14496</v>
      </c>
    </row>
    <row r="123" spans="1:128" s="29" customFormat="1" x14ac:dyDescent="0.25">
      <c r="A123" s="29">
        <v>359925061276825</v>
      </c>
      <c r="B123" s="29">
        <v>469</v>
      </c>
      <c r="C123" s="29" t="s">
        <v>14500</v>
      </c>
      <c r="D123" s="29" t="s">
        <v>14501</v>
      </c>
      <c r="E123" s="50">
        <v>2369849146981140</v>
      </c>
      <c r="F123" s="50">
        <v>9043066817506980</v>
      </c>
      <c r="G123" s="29" t="s">
        <v>20225</v>
      </c>
      <c r="H123" s="29" t="s">
        <v>18992</v>
      </c>
      <c r="I123" s="29">
        <v>77</v>
      </c>
      <c r="J123" s="29">
        <v>1</v>
      </c>
      <c r="K123" s="29">
        <v>1</v>
      </c>
      <c r="L123" s="29">
        <v>1</v>
      </c>
      <c r="M123" s="29">
        <v>2</v>
      </c>
      <c r="N123" s="29">
        <v>5</v>
      </c>
      <c r="O123" s="29">
        <v>1</v>
      </c>
      <c r="P123" s="29">
        <v>1</v>
      </c>
      <c r="Q123" s="29">
        <v>1</v>
      </c>
      <c r="R123" s="29" t="s">
        <v>8</v>
      </c>
      <c r="S123" s="29">
        <v>3</v>
      </c>
      <c r="T123" s="29" t="s">
        <v>8</v>
      </c>
      <c r="U123" s="29">
        <v>1</v>
      </c>
      <c r="V123" s="29">
        <v>3</v>
      </c>
      <c r="W123" s="29" t="s">
        <v>8</v>
      </c>
      <c r="X123" s="29">
        <v>3</v>
      </c>
      <c r="Y123" s="29" t="s">
        <v>8</v>
      </c>
      <c r="Z123" s="29">
        <v>0</v>
      </c>
      <c r="AA123" s="29" t="s">
        <v>8</v>
      </c>
      <c r="AB123" s="29" t="s">
        <v>8</v>
      </c>
      <c r="AC123" s="29" t="s">
        <v>8</v>
      </c>
      <c r="AD123" s="29" t="s">
        <v>8</v>
      </c>
      <c r="AE123" s="29">
        <v>1</v>
      </c>
      <c r="AF123" s="29">
        <v>1</v>
      </c>
      <c r="AG123" s="29" t="s">
        <v>8</v>
      </c>
      <c r="AH123" s="29">
        <v>1</v>
      </c>
      <c r="AI123" s="29" t="s">
        <v>8</v>
      </c>
      <c r="AJ123" s="29">
        <v>0</v>
      </c>
      <c r="AK123" s="29" t="s">
        <v>8</v>
      </c>
      <c r="AL123" s="29" t="s">
        <v>8</v>
      </c>
      <c r="AM123" s="29" t="s">
        <v>8</v>
      </c>
      <c r="AN123" s="29" t="s">
        <v>8</v>
      </c>
      <c r="AO123" s="29">
        <v>0</v>
      </c>
      <c r="AP123" s="29" t="s">
        <v>8</v>
      </c>
      <c r="AQ123" s="29">
        <v>1</v>
      </c>
      <c r="AR123" s="29">
        <v>2</v>
      </c>
      <c r="AS123" s="29" t="s">
        <v>8</v>
      </c>
      <c r="AT123" s="29">
        <v>2</v>
      </c>
      <c r="AU123" s="29" t="s">
        <v>8</v>
      </c>
      <c r="AV123" s="29">
        <v>1</v>
      </c>
      <c r="AW123" s="29">
        <v>3</v>
      </c>
      <c r="AX123" s="29" t="s">
        <v>8</v>
      </c>
      <c r="AY123" s="29">
        <v>2</v>
      </c>
      <c r="AZ123" s="29" t="s">
        <v>8</v>
      </c>
      <c r="BA123" s="29">
        <v>1</v>
      </c>
      <c r="BB123" s="29" t="s">
        <v>8</v>
      </c>
      <c r="BC123" s="29">
        <v>1</v>
      </c>
      <c r="BD123" s="29">
        <v>3</v>
      </c>
      <c r="BE123" s="29" t="s">
        <v>8</v>
      </c>
      <c r="BF123" s="29">
        <v>3</v>
      </c>
      <c r="BG123" s="29" t="s">
        <v>8</v>
      </c>
      <c r="BH123" s="29">
        <v>1</v>
      </c>
      <c r="BI123" s="29">
        <v>1</v>
      </c>
      <c r="BJ123" s="29" t="s">
        <v>8</v>
      </c>
      <c r="BK123" s="29">
        <v>1</v>
      </c>
      <c r="BL123" s="29" t="s">
        <v>8</v>
      </c>
      <c r="BM123" s="29">
        <v>0</v>
      </c>
      <c r="BN123" s="29" t="s">
        <v>8</v>
      </c>
      <c r="BO123" s="29" t="s">
        <v>8</v>
      </c>
      <c r="BP123" s="29" t="s">
        <v>8</v>
      </c>
      <c r="BQ123" s="29" t="s">
        <v>8</v>
      </c>
      <c r="BR123" s="29" t="s">
        <v>8</v>
      </c>
      <c r="BS123" s="29" t="s">
        <v>8</v>
      </c>
      <c r="BT123" s="29" t="s">
        <v>8</v>
      </c>
      <c r="BU123" s="29" t="s">
        <v>8</v>
      </c>
      <c r="BV123" s="29" t="b">
        <v>0</v>
      </c>
      <c r="BW123" s="29" t="b">
        <v>0</v>
      </c>
      <c r="BX123" s="29" t="b">
        <v>0</v>
      </c>
      <c r="BY123" s="29" t="b">
        <v>0</v>
      </c>
      <c r="BZ123" s="29" t="b">
        <v>0</v>
      </c>
      <c r="CA123" s="29" t="b">
        <v>0</v>
      </c>
      <c r="CB123" s="29" t="b">
        <v>0</v>
      </c>
      <c r="CC123" s="29" t="b">
        <v>0</v>
      </c>
      <c r="CD123" s="29" t="b">
        <v>0</v>
      </c>
      <c r="CE123" s="29" t="b">
        <v>0</v>
      </c>
      <c r="CF123" s="29" t="b">
        <v>0</v>
      </c>
      <c r="CG123" s="29" t="b">
        <v>0</v>
      </c>
      <c r="CH123" s="29" t="b">
        <v>0</v>
      </c>
      <c r="CI123" s="29" t="b">
        <v>0</v>
      </c>
      <c r="CJ123" s="29" t="b">
        <v>0</v>
      </c>
      <c r="CK123" s="29" t="b">
        <v>0</v>
      </c>
      <c r="CL123" s="29" t="b">
        <v>0</v>
      </c>
      <c r="CM123" s="29" t="b">
        <v>0</v>
      </c>
      <c r="CN123" s="29" t="b">
        <v>0</v>
      </c>
      <c r="CO123" s="29" t="b">
        <v>0</v>
      </c>
      <c r="CP123" s="29" t="b">
        <v>0</v>
      </c>
      <c r="CQ123" s="29" t="b">
        <v>0</v>
      </c>
      <c r="CR123" s="29" t="b">
        <v>1</v>
      </c>
      <c r="CS123" s="29" t="b">
        <v>0</v>
      </c>
      <c r="CT123" s="29" t="b">
        <v>0</v>
      </c>
      <c r="CU123" s="29" t="b">
        <v>0</v>
      </c>
      <c r="CV123" s="29" t="b">
        <v>0</v>
      </c>
      <c r="CW123" s="29" t="b">
        <v>0</v>
      </c>
      <c r="CX123" s="29" t="b">
        <v>0</v>
      </c>
      <c r="CY123" s="29" t="b">
        <v>0</v>
      </c>
      <c r="CZ123" s="29" t="b">
        <v>0</v>
      </c>
      <c r="DA123" s="29" t="b">
        <v>0</v>
      </c>
      <c r="DB123" s="29" t="b">
        <v>0</v>
      </c>
      <c r="DC123" s="29" t="b">
        <v>0</v>
      </c>
      <c r="DD123" s="29" t="b">
        <v>0</v>
      </c>
      <c r="DE123" s="29" t="b">
        <v>0</v>
      </c>
      <c r="DF123" s="29" t="b">
        <v>0</v>
      </c>
      <c r="DG123" s="29" t="b">
        <v>0</v>
      </c>
      <c r="DH123" s="29" t="b">
        <v>0</v>
      </c>
      <c r="DI123" s="29" t="b">
        <v>0</v>
      </c>
      <c r="DJ123" s="29" t="b">
        <v>0</v>
      </c>
      <c r="DK123" s="29" t="b">
        <v>0</v>
      </c>
      <c r="DL123" s="29" t="b">
        <v>0</v>
      </c>
      <c r="DM123" s="29" t="b">
        <v>0</v>
      </c>
      <c r="DN123" s="29" t="b">
        <v>0</v>
      </c>
      <c r="DO123" s="29" t="b">
        <v>0</v>
      </c>
      <c r="DP123" s="29" t="b">
        <v>0</v>
      </c>
      <c r="DQ123" s="29" t="b">
        <v>0</v>
      </c>
      <c r="DR123" s="29" t="b">
        <v>0</v>
      </c>
      <c r="DS123" s="29" t="b">
        <v>0</v>
      </c>
      <c r="DT123" s="29" t="b">
        <v>0</v>
      </c>
      <c r="DU123" s="29" t="b">
        <v>0</v>
      </c>
      <c r="DV123" s="29" t="s">
        <v>14502</v>
      </c>
      <c r="DW123" s="29" t="s">
        <v>14503</v>
      </c>
      <c r="DX123" s="29" t="s">
        <v>14504</v>
      </c>
    </row>
    <row r="124" spans="1:128" s="29" customFormat="1" x14ac:dyDescent="0.25">
      <c r="A124" s="29">
        <v>359925061277245</v>
      </c>
      <c r="B124" s="29">
        <v>422</v>
      </c>
      <c r="C124" s="29" t="s">
        <v>14505</v>
      </c>
      <c r="D124" s="29" t="s">
        <v>8</v>
      </c>
      <c r="E124" s="29" t="s">
        <v>8</v>
      </c>
      <c r="F124" s="29" t="s">
        <v>8</v>
      </c>
      <c r="G124" s="29" t="s">
        <v>8</v>
      </c>
      <c r="H124" s="29" t="s">
        <v>8</v>
      </c>
      <c r="I124" s="29">
        <v>77</v>
      </c>
      <c r="J124" s="29">
        <v>1</v>
      </c>
      <c r="K124" s="29">
        <v>1</v>
      </c>
      <c r="L124" s="29">
        <v>1</v>
      </c>
      <c r="M124" s="29">
        <v>2</v>
      </c>
      <c r="N124" s="29">
        <v>3</v>
      </c>
      <c r="O124" s="29">
        <v>1</v>
      </c>
      <c r="P124" s="29">
        <v>1</v>
      </c>
      <c r="Q124" s="29">
        <v>4</v>
      </c>
      <c r="R124" s="29" t="s">
        <v>8</v>
      </c>
      <c r="S124" s="29">
        <v>4</v>
      </c>
      <c r="T124" s="29" t="s">
        <v>8</v>
      </c>
      <c r="U124" s="29">
        <v>1</v>
      </c>
      <c r="V124" s="29">
        <v>1</v>
      </c>
      <c r="W124" s="29" t="s">
        <v>8</v>
      </c>
      <c r="X124" s="29">
        <v>1</v>
      </c>
      <c r="Y124" s="29" t="s">
        <v>8</v>
      </c>
      <c r="Z124" s="29">
        <v>1</v>
      </c>
      <c r="AA124" s="29">
        <v>1</v>
      </c>
      <c r="AB124" s="29" t="s">
        <v>8</v>
      </c>
      <c r="AC124" s="29">
        <v>2</v>
      </c>
      <c r="AD124" s="29" t="s">
        <v>8</v>
      </c>
      <c r="AE124" s="29">
        <v>1</v>
      </c>
      <c r="AF124" s="29">
        <v>1</v>
      </c>
      <c r="AG124" s="29" t="s">
        <v>8</v>
      </c>
      <c r="AH124" s="29">
        <v>1</v>
      </c>
      <c r="AI124" s="29" t="s">
        <v>8</v>
      </c>
      <c r="AJ124" s="29">
        <v>0</v>
      </c>
      <c r="AK124" s="29" t="s">
        <v>8</v>
      </c>
      <c r="AL124" s="29" t="s">
        <v>8</v>
      </c>
      <c r="AM124" s="29" t="s">
        <v>8</v>
      </c>
      <c r="AN124" s="29" t="s">
        <v>8</v>
      </c>
      <c r="AO124" s="29">
        <v>0</v>
      </c>
      <c r="AP124" s="29" t="s">
        <v>8</v>
      </c>
      <c r="AQ124" s="29">
        <v>1</v>
      </c>
      <c r="AR124" s="29">
        <v>2</v>
      </c>
      <c r="AS124" s="29" t="s">
        <v>8</v>
      </c>
      <c r="AT124" s="29">
        <v>2</v>
      </c>
      <c r="AU124" s="29" t="s">
        <v>8</v>
      </c>
      <c r="AV124" s="29">
        <v>1</v>
      </c>
      <c r="AW124" s="29">
        <v>3</v>
      </c>
      <c r="AX124" s="29" t="s">
        <v>8</v>
      </c>
      <c r="AY124" s="29">
        <v>3</v>
      </c>
      <c r="AZ124" s="29" t="s">
        <v>8</v>
      </c>
      <c r="BA124" s="29">
        <v>0</v>
      </c>
      <c r="BB124" s="29" t="s">
        <v>8</v>
      </c>
      <c r="BC124" s="29">
        <v>1</v>
      </c>
      <c r="BD124" s="29">
        <v>1</v>
      </c>
      <c r="BE124" s="29" t="s">
        <v>8</v>
      </c>
      <c r="BF124" s="29">
        <v>1</v>
      </c>
      <c r="BG124" s="29" t="s">
        <v>8</v>
      </c>
      <c r="BH124" s="29">
        <v>1</v>
      </c>
      <c r="BI124" s="29">
        <v>2</v>
      </c>
      <c r="BJ124" s="29" t="s">
        <v>8</v>
      </c>
      <c r="BK124" s="29">
        <v>2</v>
      </c>
      <c r="BL124" s="29" t="s">
        <v>8</v>
      </c>
      <c r="BM124" s="29">
        <v>0</v>
      </c>
      <c r="BN124" s="29" t="s">
        <v>8</v>
      </c>
      <c r="BO124" s="29" t="s">
        <v>8</v>
      </c>
      <c r="BP124" s="29" t="s">
        <v>8</v>
      </c>
      <c r="BQ124" s="29" t="s">
        <v>8</v>
      </c>
      <c r="BR124" s="29" t="s">
        <v>8</v>
      </c>
      <c r="BS124" s="29" t="s">
        <v>8</v>
      </c>
      <c r="BT124" s="29" t="s">
        <v>8</v>
      </c>
      <c r="BU124" s="29" t="s">
        <v>538</v>
      </c>
      <c r="BV124" s="29" t="b">
        <v>0</v>
      </c>
      <c r="BW124" s="29" t="b">
        <v>0</v>
      </c>
      <c r="BX124" s="29" t="b">
        <v>0</v>
      </c>
      <c r="BY124" s="29" t="b">
        <v>0</v>
      </c>
      <c r="BZ124" s="29" t="b">
        <v>0</v>
      </c>
      <c r="CA124" s="29" t="b">
        <v>0</v>
      </c>
      <c r="CB124" s="29" t="b">
        <v>0</v>
      </c>
      <c r="CC124" s="29" t="b">
        <v>0</v>
      </c>
      <c r="CD124" s="29" t="b">
        <v>0</v>
      </c>
      <c r="CE124" s="29" t="b">
        <v>0</v>
      </c>
      <c r="CF124" s="29" t="b">
        <v>0</v>
      </c>
      <c r="CG124" s="29" t="b">
        <v>0</v>
      </c>
      <c r="CH124" s="29" t="b">
        <v>0</v>
      </c>
      <c r="CI124" s="29" t="b">
        <v>0</v>
      </c>
      <c r="CJ124" s="29" t="b">
        <v>0</v>
      </c>
      <c r="CK124" s="29" t="b">
        <v>0</v>
      </c>
      <c r="CL124" s="29" t="b">
        <v>0</v>
      </c>
      <c r="CM124" s="29" t="b">
        <v>0</v>
      </c>
      <c r="CN124" s="29" t="b">
        <v>0</v>
      </c>
      <c r="CO124" s="29" t="b">
        <v>0</v>
      </c>
      <c r="CP124" s="29" t="b">
        <v>0</v>
      </c>
      <c r="CQ124" s="29" t="b">
        <v>0</v>
      </c>
      <c r="CR124" s="29" t="b">
        <v>0</v>
      </c>
      <c r="CS124" s="29" t="b">
        <v>1</v>
      </c>
      <c r="CT124" s="29" t="b">
        <v>0</v>
      </c>
      <c r="CU124" s="29" t="b">
        <v>0</v>
      </c>
      <c r="CV124" s="29" t="b">
        <v>0</v>
      </c>
      <c r="CW124" s="29" t="b">
        <v>0</v>
      </c>
      <c r="CX124" s="29" t="b">
        <v>0</v>
      </c>
      <c r="CY124" s="29" t="b">
        <v>0</v>
      </c>
      <c r="CZ124" s="29" t="b">
        <v>0</v>
      </c>
      <c r="DA124" s="29" t="b">
        <v>0</v>
      </c>
      <c r="DB124" s="29" t="b">
        <v>0</v>
      </c>
      <c r="DC124" s="29" t="b">
        <v>0</v>
      </c>
      <c r="DD124" s="29" t="b">
        <v>0</v>
      </c>
      <c r="DE124" s="29" t="b">
        <v>0</v>
      </c>
      <c r="DF124" s="29" t="b">
        <v>0</v>
      </c>
      <c r="DG124" s="29" t="b">
        <v>0</v>
      </c>
      <c r="DH124" s="29" t="b">
        <v>0</v>
      </c>
      <c r="DI124" s="29" t="b">
        <v>0</v>
      </c>
      <c r="DJ124" s="29" t="b">
        <v>0</v>
      </c>
      <c r="DK124" s="29" t="b">
        <v>0</v>
      </c>
      <c r="DL124" s="29" t="b">
        <v>0</v>
      </c>
      <c r="DM124" s="29" t="b">
        <v>0</v>
      </c>
      <c r="DN124" s="29" t="b">
        <v>0</v>
      </c>
      <c r="DO124" s="29" t="b">
        <v>0</v>
      </c>
      <c r="DP124" s="29" t="b">
        <v>0</v>
      </c>
      <c r="DQ124" s="29" t="b">
        <v>0</v>
      </c>
      <c r="DR124" s="29" t="b">
        <v>0</v>
      </c>
      <c r="DS124" s="29" t="b">
        <v>0</v>
      </c>
      <c r="DT124" s="29" t="b">
        <v>0</v>
      </c>
      <c r="DU124" s="29" t="b">
        <v>0</v>
      </c>
      <c r="DV124" s="29" t="s">
        <v>14506</v>
      </c>
      <c r="DW124" s="29" t="s">
        <v>14507</v>
      </c>
      <c r="DX124" s="29" t="s">
        <v>14504</v>
      </c>
    </row>
    <row r="125" spans="1:128" s="29" customFormat="1" x14ac:dyDescent="0.25">
      <c r="A125" s="29">
        <v>359925061190497</v>
      </c>
      <c r="B125" s="29">
        <v>193</v>
      </c>
      <c r="C125" s="29" t="s">
        <v>14508</v>
      </c>
      <c r="D125" s="29" t="s">
        <v>14509</v>
      </c>
      <c r="E125" s="50">
        <v>2376982793377160</v>
      </c>
      <c r="F125" s="50">
        <v>904301783348485</v>
      </c>
      <c r="G125" s="50">
        <v>-423183717308566</v>
      </c>
      <c r="H125" s="29" t="s">
        <v>20224</v>
      </c>
      <c r="I125" s="29">
        <v>22</v>
      </c>
      <c r="J125" s="29">
        <v>1</v>
      </c>
      <c r="K125" s="29">
        <v>1</v>
      </c>
      <c r="L125" s="29">
        <v>1</v>
      </c>
      <c r="M125" s="29">
        <v>2</v>
      </c>
      <c r="N125" s="29">
        <v>5</v>
      </c>
      <c r="O125" s="29">
        <v>1</v>
      </c>
      <c r="P125" s="29">
        <v>1</v>
      </c>
      <c r="Q125" s="29">
        <v>4</v>
      </c>
      <c r="R125" s="29" t="s">
        <v>8</v>
      </c>
      <c r="S125" s="29">
        <v>4</v>
      </c>
      <c r="T125" s="29" t="s">
        <v>8</v>
      </c>
      <c r="U125" s="29">
        <v>1</v>
      </c>
      <c r="V125" s="29">
        <v>4</v>
      </c>
      <c r="W125" s="29" t="s">
        <v>8</v>
      </c>
      <c r="X125" s="29">
        <v>4</v>
      </c>
      <c r="Y125" s="29" t="s">
        <v>8</v>
      </c>
      <c r="Z125" s="29">
        <v>1</v>
      </c>
      <c r="AA125" s="29">
        <v>1</v>
      </c>
      <c r="AB125" s="29" t="s">
        <v>8</v>
      </c>
      <c r="AC125" s="29">
        <v>1</v>
      </c>
      <c r="AD125" s="29" t="s">
        <v>8</v>
      </c>
      <c r="AE125" s="29">
        <v>1</v>
      </c>
      <c r="AF125" s="29">
        <v>1</v>
      </c>
      <c r="AG125" s="29" t="s">
        <v>8</v>
      </c>
      <c r="AH125" s="29">
        <v>1</v>
      </c>
      <c r="AI125" s="29" t="s">
        <v>8</v>
      </c>
      <c r="AJ125" s="29">
        <v>1</v>
      </c>
      <c r="AK125" s="29">
        <v>2</v>
      </c>
      <c r="AL125" s="29" t="s">
        <v>8</v>
      </c>
      <c r="AM125" s="29">
        <v>2</v>
      </c>
      <c r="AN125" s="29" t="s">
        <v>8</v>
      </c>
      <c r="AO125" s="29">
        <v>1</v>
      </c>
      <c r="AP125" s="29" t="s">
        <v>8</v>
      </c>
      <c r="AQ125" s="29">
        <v>1</v>
      </c>
      <c r="AR125" s="29">
        <v>2</v>
      </c>
      <c r="AS125" s="29" t="s">
        <v>8</v>
      </c>
      <c r="AT125" s="29">
        <v>2</v>
      </c>
      <c r="AU125" s="29" t="s">
        <v>8</v>
      </c>
      <c r="AV125" s="29">
        <v>1</v>
      </c>
      <c r="AW125" s="29">
        <v>3</v>
      </c>
      <c r="AX125" s="29" t="s">
        <v>8</v>
      </c>
      <c r="AY125" s="29">
        <v>3</v>
      </c>
      <c r="AZ125" s="29" t="s">
        <v>8</v>
      </c>
      <c r="BA125" s="29">
        <v>1</v>
      </c>
      <c r="BB125" s="29" t="s">
        <v>8</v>
      </c>
      <c r="BC125" s="29">
        <v>1</v>
      </c>
      <c r="BD125" s="29">
        <v>4</v>
      </c>
      <c r="BE125" s="29" t="s">
        <v>8</v>
      </c>
      <c r="BF125" s="29">
        <v>3</v>
      </c>
      <c r="BG125" s="29" t="s">
        <v>8</v>
      </c>
      <c r="BH125" s="29">
        <v>1</v>
      </c>
      <c r="BI125" s="29">
        <v>1</v>
      </c>
      <c r="BJ125" s="29" t="s">
        <v>8</v>
      </c>
      <c r="BK125" s="29">
        <v>1</v>
      </c>
      <c r="BL125" s="29" t="s">
        <v>8</v>
      </c>
      <c r="BM125" s="29">
        <v>0</v>
      </c>
      <c r="BN125" s="29" t="s">
        <v>8</v>
      </c>
      <c r="BO125" s="29" t="s">
        <v>8</v>
      </c>
      <c r="BP125" s="29" t="s">
        <v>8</v>
      </c>
      <c r="BQ125" s="29" t="s">
        <v>8</v>
      </c>
      <c r="BR125" s="29" t="s">
        <v>8</v>
      </c>
      <c r="BS125" s="29" t="s">
        <v>8</v>
      </c>
      <c r="BT125" s="29" t="s">
        <v>8</v>
      </c>
      <c r="BU125" s="29" t="s">
        <v>8</v>
      </c>
      <c r="BV125" s="29" t="b">
        <v>0</v>
      </c>
      <c r="BW125" s="29" t="b">
        <v>0</v>
      </c>
      <c r="BX125" s="29" t="b">
        <v>0</v>
      </c>
      <c r="BY125" s="29" t="b">
        <v>0</v>
      </c>
      <c r="BZ125" s="29" t="b">
        <v>0</v>
      </c>
      <c r="CA125" s="29" t="b">
        <v>0</v>
      </c>
      <c r="CB125" s="29" t="b">
        <v>0</v>
      </c>
      <c r="CC125" s="29" t="b">
        <v>0</v>
      </c>
      <c r="CD125" s="29" t="b">
        <v>0</v>
      </c>
      <c r="CE125" s="29" t="b">
        <v>0</v>
      </c>
      <c r="CF125" s="29" t="b">
        <v>0</v>
      </c>
      <c r="CG125" s="29" t="b">
        <v>0</v>
      </c>
      <c r="CH125" s="29" t="b">
        <v>1</v>
      </c>
      <c r="CI125" s="29" t="b">
        <v>0</v>
      </c>
      <c r="CJ125" s="29" t="b">
        <v>0</v>
      </c>
      <c r="CK125" s="29" t="b">
        <v>0</v>
      </c>
      <c r="CL125" s="29" t="b">
        <v>0</v>
      </c>
      <c r="CM125" s="29" t="b">
        <v>0</v>
      </c>
      <c r="CN125" s="29" t="b">
        <v>0</v>
      </c>
      <c r="CO125" s="29" t="b">
        <v>0</v>
      </c>
      <c r="CP125" s="29" t="b">
        <v>0</v>
      </c>
      <c r="CQ125" s="29" t="b">
        <v>0</v>
      </c>
      <c r="CR125" s="29" t="b">
        <v>0</v>
      </c>
      <c r="CS125" s="29" t="b">
        <v>0</v>
      </c>
      <c r="CT125" s="29" t="b">
        <v>0</v>
      </c>
      <c r="CU125" s="29" t="b">
        <v>0</v>
      </c>
      <c r="CV125" s="29" t="b">
        <v>0</v>
      </c>
      <c r="CW125" s="29" t="b">
        <v>0</v>
      </c>
      <c r="CX125" s="29" t="b">
        <v>0</v>
      </c>
      <c r="CY125" s="29" t="b">
        <v>0</v>
      </c>
      <c r="CZ125" s="29" t="b">
        <v>0</v>
      </c>
      <c r="DA125" s="29" t="b">
        <v>0</v>
      </c>
      <c r="DB125" s="29" t="b">
        <v>0</v>
      </c>
      <c r="DC125" s="29" t="b">
        <v>0</v>
      </c>
      <c r="DD125" s="29" t="b">
        <v>0</v>
      </c>
      <c r="DE125" s="29" t="b">
        <v>0</v>
      </c>
      <c r="DF125" s="29" t="b">
        <v>0</v>
      </c>
      <c r="DG125" s="29" t="b">
        <v>0</v>
      </c>
      <c r="DH125" s="29" t="b">
        <v>0</v>
      </c>
      <c r="DI125" s="29" t="b">
        <v>0</v>
      </c>
      <c r="DJ125" s="29" t="b">
        <v>0</v>
      </c>
      <c r="DK125" s="29" t="b">
        <v>0</v>
      </c>
      <c r="DL125" s="29" t="b">
        <v>0</v>
      </c>
      <c r="DM125" s="29" t="b">
        <v>0</v>
      </c>
      <c r="DN125" s="29" t="b">
        <v>0</v>
      </c>
      <c r="DO125" s="29" t="b">
        <v>0</v>
      </c>
      <c r="DP125" s="29" t="b">
        <v>0</v>
      </c>
      <c r="DQ125" s="29" t="b">
        <v>0</v>
      </c>
      <c r="DR125" s="29" t="b">
        <v>0</v>
      </c>
      <c r="DS125" s="29" t="b">
        <v>0</v>
      </c>
      <c r="DT125" s="29" t="b">
        <v>0</v>
      </c>
      <c r="DU125" s="29" t="b">
        <v>0</v>
      </c>
      <c r="DV125" s="29" t="s">
        <v>14510</v>
      </c>
      <c r="DW125" s="29" t="s">
        <v>14511</v>
      </c>
      <c r="DX125" s="29" t="s">
        <v>14512</v>
      </c>
    </row>
    <row r="126" spans="1:128" s="29" customFormat="1" x14ac:dyDescent="0.25">
      <c r="A126" s="29">
        <v>359925061249368</v>
      </c>
      <c r="B126" s="29">
        <v>435</v>
      </c>
      <c r="C126" s="29" t="s">
        <v>14513</v>
      </c>
      <c r="D126" s="29" t="s">
        <v>8</v>
      </c>
      <c r="E126" s="29" t="s">
        <v>8</v>
      </c>
      <c r="F126" s="29" t="s">
        <v>8</v>
      </c>
      <c r="G126" s="29" t="s">
        <v>8</v>
      </c>
      <c r="H126" s="29" t="s">
        <v>8</v>
      </c>
      <c r="I126" s="29">
        <v>77</v>
      </c>
      <c r="J126" s="29">
        <v>1</v>
      </c>
      <c r="K126" s="29">
        <v>1</v>
      </c>
      <c r="L126" s="29">
        <v>1</v>
      </c>
      <c r="M126" s="29">
        <v>2</v>
      </c>
      <c r="N126" s="29">
        <v>4</v>
      </c>
      <c r="O126" s="29">
        <v>1</v>
      </c>
      <c r="P126" s="29">
        <v>1</v>
      </c>
      <c r="Q126" s="29">
        <v>1</v>
      </c>
      <c r="R126" s="29" t="s">
        <v>8</v>
      </c>
      <c r="S126" s="29">
        <v>1</v>
      </c>
      <c r="T126" s="29" t="s">
        <v>8</v>
      </c>
      <c r="U126" s="29">
        <v>1</v>
      </c>
      <c r="V126" s="29">
        <v>1</v>
      </c>
      <c r="W126" s="29" t="s">
        <v>8</v>
      </c>
      <c r="X126" s="29">
        <v>1</v>
      </c>
      <c r="Y126" s="29" t="s">
        <v>8</v>
      </c>
      <c r="Z126" s="29">
        <v>1</v>
      </c>
      <c r="AA126" s="29">
        <v>1</v>
      </c>
      <c r="AB126" s="29" t="s">
        <v>8</v>
      </c>
      <c r="AC126" s="29">
        <v>1</v>
      </c>
      <c r="AD126" s="29" t="s">
        <v>8</v>
      </c>
      <c r="AE126" s="29">
        <v>1</v>
      </c>
      <c r="AF126" s="29">
        <v>1</v>
      </c>
      <c r="AG126" s="29" t="s">
        <v>8</v>
      </c>
      <c r="AH126" s="29">
        <v>1</v>
      </c>
      <c r="AI126" s="29" t="s">
        <v>8</v>
      </c>
      <c r="AJ126" s="29">
        <v>0</v>
      </c>
      <c r="AK126" s="29" t="s">
        <v>8</v>
      </c>
      <c r="AL126" s="29" t="s">
        <v>8</v>
      </c>
      <c r="AM126" s="29" t="s">
        <v>8</v>
      </c>
      <c r="AN126" s="29" t="s">
        <v>8</v>
      </c>
      <c r="AO126" s="29">
        <v>0</v>
      </c>
      <c r="AP126" s="29" t="s">
        <v>8</v>
      </c>
      <c r="AQ126" s="29">
        <v>1</v>
      </c>
      <c r="AR126" s="29">
        <v>1</v>
      </c>
      <c r="AS126" s="29" t="s">
        <v>8</v>
      </c>
      <c r="AT126" s="29">
        <v>1</v>
      </c>
      <c r="AU126" s="29" t="s">
        <v>8</v>
      </c>
      <c r="AV126" s="29">
        <v>1</v>
      </c>
      <c r="AW126" s="29">
        <v>1</v>
      </c>
      <c r="AX126" s="29" t="s">
        <v>8</v>
      </c>
      <c r="AY126" s="29">
        <v>1</v>
      </c>
      <c r="AZ126" s="29" t="s">
        <v>8</v>
      </c>
      <c r="BA126" s="29">
        <v>0</v>
      </c>
      <c r="BB126" s="29" t="s">
        <v>8</v>
      </c>
      <c r="BC126" s="29">
        <v>1</v>
      </c>
      <c r="BD126" s="29">
        <v>1</v>
      </c>
      <c r="BE126" s="29" t="s">
        <v>8</v>
      </c>
      <c r="BF126" s="29">
        <v>1</v>
      </c>
      <c r="BG126" s="29" t="s">
        <v>8</v>
      </c>
      <c r="BH126" s="29">
        <v>1</v>
      </c>
      <c r="BI126" s="29">
        <v>1</v>
      </c>
      <c r="BJ126" s="29" t="s">
        <v>8</v>
      </c>
      <c r="BK126" s="29">
        <v>1</v>
      </c>
      <c r="BL126" s="29" t="s">
        <v>8</v>
      </c>
      <c r="BM126" s="29">
        <v>0</v>
      </c>
      <c r="BN126" s="29" t="s">
        <v>8</v>
      </c>
      <c r="BO126" s="29" t="s">
        <v>8</v>
      </c>
      <c r="BP126" s="29" t="s">
        <v>8</v>
      </c>
      <c r="BQ126" s="29" t="s">
        <v>8</v>
      </c>
      <c r="BR126" s="29" t="s">
        <v>8</v>
      </c>
      <c r="BS126" s="29" t="s">
        <v>8</v>
      </c>
      <c r="BT126" s="29" t="s">
        <v>8</v>
      </c>
      <c r="BU126" s="29" t="s">
        <v>8</v>
      </c>
      <c r="BV126" s="29" t="b">
        <v>0</v>
      </c>
      <c r="BW126" s="29" t="b">
        <v>0</v>
      </c>
      <c r="BX126" s="29" t="b">
        <v>0</v>
      </c>
      <c r="BY126" s="29" t="b">
        <v>0</v>
      </c>
      <c r="BZ126" s="29" t="b">
        <v>0</v>
      </c>
      <c r="CA126" s="29" t="b">
        <v>0</v>
      </c>
      <c r="CB126" s="29" t="b">
        <v>0</v>
      </c>
      <c r="CC126" s="29" t="b">
        <v>0</v>
      </c>
      <c r="CD126" s="29" t="b">
        <v>0</v>
      </c>
      <c r="CE126" s="29" t="b">
        <v>0</v>
      </c>
      <c r="CF126" s="29" t="b">
        <v>0</v>
      </c>
      <c r="CG126" s="29" t="b">
        <v>0</v>
      </c>
      <c r="CH126" s="29" t="b">
        <v>0</v>
      </c>
      <c r="CI126" s="29" t="b">
        <v>0</v>
      </c>
      <c r="CJ126" s="29" t="b">
        <v>0</v>
      </c>
      <c r="CK126" s="29" t="b">
        <v>0</v>
      </c>
      <c r="CL126" s="29" t="b">
        <v>1</v>
      </c>
      <c r="CM126" s="29" t="b">
        <v>0</v>
      </c>
      <c r="CN126" s="29" t="b">
        <v>0</v>
      </c>
      <c r="CO126" s="29" t="b">
        <v>0</v>
      </c>
      <c r="CP126" s="29" t="b">
        <v>0</v>
      </c>
      <c r="CQ126" s="29" t="b">
        <v>0</v>
      </c>
      <c r="CR126" s="29" t="b">
        <v>0</v>
      </c>
      <c r="CS126" s="29" t="b">
        <v>0</v>
      </c>
      <c r="CT126" s="29" t="b">
        <v>0</v>
      </c>
      <c r="CU126" s="29" t="b">
        <v>0</v>
      </c>
      <c r="CV126" s="29" t="b">
        <v>0</v>
      </c>
      <c r="CW126" s="29" t="b">
        <v>0</v>
      </c>
      <c r="CX126" s="29" t="b">
        <v>0</v>
      </c>
      <c r="CY126" s="29" t="b">
        <v>0</v>
      </c>
      <c r="CZ126" s="29" t="b">
        <v>0</v>
      </c>
      <c r="DA126" s="29" t="b">
        <v>0</v>
      </c>
      <c r="DB126" s="29" t="b">
        <v>0</v>
      </c>
      <c r="DC126" s="29" t="b">
        <v>0</v>
      </c>
      <c r="DD126" s="29" t="b">
        <v>0</v>
      </c>
      <c r="DE126" s="29" t="b">
        <v>0</v>
      </c>
      <c r="DF126" s="29" t="b">
        <v>0</v>
      </c>
      <c r="DG126" s="29" t="b">
        <v>0</v>
      </c>
      <c r="DH126" s="29" t="b">
        <v>0</v>
      </c>
      <c r="DI126" s="29" t="b">
        <v>0</v>
      </c>
      <c r="DJ126" s="29" t="b">
        <v>0</v>
      </c>
      <c r="DK126" s="29" t="b">
        <v>0</v>
      </c>
      <c r="DL126" s="29" t="b">
        <v>0</v>
      </c>
      <c r="DM126" s="29" t="b">
        <v>0</v>
      </c>
      <c r="DN126" s="29" t="b">
        <v>0</v>
      </c>
      <c r="DO126" s="29" t="b">
        <v>0</v>
      </c>
      <c r="DP126" s="29" t="b">
        <v>0</v>
      </c>
      <c r="DQ126" s="29" t="b">
        <v>0</v>
      </c>
      <c r="DR126" s="29" t="b">
        <v>0</v>
      </c>
      <c r="DS126" s="29" t="b">
        <v>0</v>
      </c>
      <c r="DT126" s="29" t="b">
        <v>0</v>
      </c>
      <c r="DU126" s="29" t="b">
        <v>0</v>
      </c>
      <c r="DV126" s="29" t="s">
        <v>14514</v>
      </c>
      <c r="DW126" s="29" t="s">
        <v>14515</v>
      </c>
      <c r="DX126" s="29" t="s">
        <v>14512</v>
      </c>
    </row>
    <row r="127" spans="1:128" s="29" customFormat="1" x14ac:dyDescent="0.25">
      <c r="A127" s="29">
        <v>359925061276825</v>
      </c>
      <c r="B127" s="29">
        <v>491</v>
      </c>
      <c r="C127" s="29" t="s">
        <v>14516</v>
      </c>
      <c r="D127" s="29" t="s">
        <v>14517</v>
      </c>
      <c r="E127" s="50">
        <v>2.36988507182364E+16</v>
      </c>
      <c r="F127" s="50">
        <v>9043021586233750</v>
      </c>
      <c r="G127" s="29" t="s">
        <v>18992</v>
      </c>
      <c r="H127" s="29" t="s">
        <v>18992</v>
      </c>
      <c r="I127" s="29">
        <v>77</v>
      </c>
      <c r="J127" s="29">
        <v>0</v>
      </c>
      <c r="K127" s="29">
        <v>1</v>
      </c>
      <c r="L127" s="29">
        <v>1</v>
      </c>
      <c r="M127" s="29">
        <v>2</v>
      </c>
      <c r="N127" s="29">
        <v>3</v>
      </c>
      <c r="O127" s="29">
        <v>1</v>
      </c>
      <c r="P127" s="29">
        <v>1</v>
      </c>
      <c r="Q127" s="29">
        <v>4</v>
      </c>
      <c r="R127" s="29" t="s">
        <v>8</v>
      </c>
      <c r="S127" s="29">
        <v>4</v>
      </c>
      <c r="T127" s="29" t="s">
        <v>8</v>
      </c>
      <c r="U127" s="29">
        <v>1</v>
      </c>
      <c r="V127" s="29">
        <v>1</v>
      </c>
      <c r="W127" s="29" t="s">
        <v>8</v>
      </c>
      <c r="X127" s="29">
        <v>1</v>
      </c>
      <c r="Y127" s="29" t="s">
        <v>8</v>
      </c>
      <c r="Z127" s="29">
        <v>0</v>
      </c>
      <c r="AA127" s="29" t="s">
        <v>8</v>
      </c>
      <c r="AB127" s="29" t="s">
        <v>8</v>
      </c>
      <c r="AC127" s="29" t="s">
        <v>8</v>
      </c>
      <c r="AD127" s="29" t="s">
        <v>8</v>
      </c>
      <c r="AE127" s="29">
        <v>1</v>
      </c>
      <c r="AF127" s="29">
        <v>1</v>
      </c>
      <c r="AG127" s="29" t="s">
        <v>8</v>
      </c>
      <c r="AH127" s="29">
        <v>1</v>
      </c>
      <c r="AI127" s="29" t="s">
        <v>8</v>
      </c>
      <c r="AJ127" s="29">
        <v>0</v>
      </c>
      <c r="AK127" s="29" t="s">
        <v>8</v>
      </c>
      <c r="AL127" s="29" t="s">
        <v>8</v>
      </c>
      <c r="AM127" s="29" t="s">
        <v>8</v>
      </c>
      <c r="AN127" s="29" t="s">
        <v>8</v>
      </c>
      <c r="AO127" s="29">
        <v>0</v>
      </c>
      <c r="AP127" s="29" t="s">
        <v>8</v>
      </c>
      <c r="AQ127" s="29">
        <v>1</v>
      </c>
      <c r="AR127" s="29">
        <v>2</v>
      </c>
      <c r="AS127" s="29" t="s">
        <v>8</v>
      </c>
      <c r="AT127" s="29">
        <v>2</v>
      </c>
      <c r="AU127" s="29" t="s">
        <v>8</v>
      </c>
      <c r="AV127" s="29">
        <v>1</v>
      </c>
      <c r="AW127" s="29">
        <v>3</v>
      </c>
      <c r="AX127" s="29" t="s">
        <v>8</v>
      </c>
      <c r="AY127" s="29">
        <v>3</v>
      </c>
      <c r="AZ127" s="29" t="s">
        <v>8</v>
      </c>
      <c r="BA127" s="29">
        <v>0</v>
      </c>
      <c r="BB127" s="29" t="s">
        <v>8</v>
      </c>
      <c r="BC127" s="29">
        <v>1</v>
      </c>
      <c r="BD127" s="29">
        <v>3</v>
      </c>
      <c r="BE127" s="29" t="s">
        <v>8</v>
      </c>
      <c r="BF127" s="29">
        <v>3</v>
      </c>
      <c r="BG127" s="29" t="s">
        <v>8</v>
      </c>
      <c r="BH127" s="29">
        <v>1</v>
      </c>
      <c r="BI127" s="29">
        <v>1</v>
      </c>
      <c r="BJ127" s="29" t="s">
        <v>8</v>
      </c>
      <c r="BK127" s="29">
        <v>1</v>
      </c>
      <c r="BL127" s="29" t="s">
        <v>8</v>
      </c>
      <c r="BM127" s="29">
        <v>0</v>
      </c>
      <c r="BN127" s="29" t="s">
        <v>8</v>
      </c>
      <c r="BO127" s="29" t="s">
        <v>8</v>
      </c>
      <c r="BP127" s="29" t="s">
        <v>8</v>
      </c>
      <c r="BQ127" s="29" t="s">
        <v>8</v>
      </c>
      <c r="BR127" s="29" t="s">
        <v>8</v>
      </c>
      <c r="BS127" s="29" t="s">
        <v>8</v>
      </c>
      <c r="BT127" s="29" t="s">
        <v>8</v>
      </c>
      <c r="BU127" s="29" t="s">
        <v>8</v>
      </c>
      <c r="BV127" s="29" t="b">
        <v>0</v>
      </c>
      <c r="BW127" s="29" t="b">
        <v>0</v>
      </c>
      <c r="BX127" s="29" t="b">
        <v>0</v>
      </c>
      <c r="BY127" s="29" t="b">
        <v>0</v>
      </c>
      <c r="BZ127" s="29" t="b">
        <v>0</v>
      </c>
      <c r="CA127" s="29" t="b">
        <v>0</v>
      </c>
      <c r="CB127" s="29" t="b">
        <v>0</v>
      </c>
      <c r="CC127" s="29" t="b">
        <v>0</v>
      </c>
      <c r="CD127" s="29" t="b">
        <v>0</v>
      </c>
      <c r="CE127" s="29" t="b">
        <v>0</v>
      </c>
      <c r="CF127" s="29" t="b">
        <v>0</v>
      </c>
      <c r="CG127" s="29" t="b">
        <v>0</v>
      </c>
      <c r="CH127" s="29" t="b">
        <v>0</v>
      </c>
      <c r="CI127" s="29" t="b">
        <v>0</v>
      </c>
      <c r="CJ127" s="29" t="b">
        <v>0</v>
      </c>
      <c r="CK127" s="29" t="b">
        <v>0</v>
      </c>
      <c r="CL127" s="29" t="b">
        <v>0</v>
      </c>
      <c r="CM127" s="29" t="b">
        <v>0</v>
      </c>
      <c r="CN127" s="29" t="b">
        <v>0</v>
      </c>
      <c r="CO127" s="29" t="b">
        <v>0</v>
      </c>
      <c r="CP127" s="29" t="b">
        <v>0</v>
      </c>
      <c r="CQ127" s="29" t="b">
        <v>0</v>
      </c>
      <c r="CR127" s="29" t="b">
        <v>1</v>
      </c>
      <c r="CS127" s="29" t="b">
        <v>0</v>
      </c>
      <c r="CT127" s="29" t="b">
        <v>0</v>
      </c>
      <c r="CU127" s="29" t="b">
        <v>0</v>
      </c>
      <c r="CV127" s="29" t="b">
        <v>0</v>
      </c>
      <c r="CW127" s="29" t="b">
        <v>0</v>
      </c>
      <c r="CX127" s="29" t="b">
        <v>0</v>
      </c>
      <c r="CY127" s="29" t="b">
        <v>0</v>
      </c>
      <c r="CZ127" s="29" t="b">
        <v>0</v>
      </c>
      <c r="DA127" s="29" t="b">
        <v>0</v>
      </c>
      <c r="DB127" s="29" t="b">
        <v>0</v>
      </c>
      <c r="DC127" s="29" t="b">
        <v>0</v>
      </c>
      <c r="DD127" s="29" t="b">
        <v>0</v>
      </c>
      <c r="DE127" s="29" t="b">
        <v>0</v>
      </c>
      <c r="DF127" s="29" t="b">
        <v>0</v>
      </c>
      <c r="DG127" s="29" t="b">
        <v>0</v>
      </c>
      <c r="DH127" s="29" t="b">
        <v>0</v>
      </c>
      <c r="DI127" s="29" t="b">
        <v>0</v>
      </c>
      <c r="DJ127" s="29" t="b">
        <v>0</v>
      </c>
      <c r="DK127" s="29" t="b">
        <v>0</v>
      </c>
      <c r="DL127" s="29" t="b">
        <v>0</v>
      </c>
      <c r="DM127" s="29" t="b">
        <v>0</v>
      </c>
      <c r="DN127" s="29" t="b">
        <v>0</v>
      </c>
      <c r="DO127" s="29" t="b">
        <v>0</v>
      </c>
      <c r="DP127" s="29" t="b">
        <v>0</v>
      </c>
      <c r="DQ127" s="29" t="b">
        <v>0</v>
      </c>
      <c r="DR127" s="29" t="b">
        <v>0</v>
      </c>
      <c r="DS127" s="29" t="b">
        <v>0</v>
      </c>
      <c r="DT127" s="29" t="b">
        <v>0</v>
      </c>
      <c r="DU127" s="29" t="b">
        <v>0</v>
      </c>
      <c r="DV127" s="29" t="s">
        <v>14518</v>
      </c>
      <c r="DW127" s="29" t="s">
        <v>14519</v>
      </c>
      <c r="DX127" s="29" t="s">
        <v>14520</v>
      </c>
    </row>
    <row r="128" spans="1:128" s="29" customFormat="1" x14ac:dyDescent="0.25">
      <c r="A128" s="29">
        <v>359925061200999</v>
      </c>
      <c r="B128" s="29">
        <v>156</v>
      </c>
      <c r="C128" s="29" t="s">
        <v>14521</v>
      </c>
      <c r="D128" s="29" t="s">
        <v>14522</v>
      </c>
      <c r="E128" s="50">
        <v>2377275280880560</v>
      </c>
      <c r="F128" s="50">
        <v>904321766872162</v>
      </c>
      <c r="G128" s="29" t="s">
        <v>20249</v>
      </c>
      <c r="H128" s="29" t="s">
        <v>18992</v>
      </c>
      <c r="I128" s="29">
        <v>22</v>
      </c>
      <c r="J128" s="29">
        <v>1</v>
      </c>
      <c r="K128" s="29">
        <v>1</v>
      </c>
      <c r="L128" s="29">
        <v>1</v>
      </c>
      <c r="M128" s="29">
        <v>2</v>
      </c>
      <c r="N128" s="29">
        <v>4</v>
      </c>
      <c r="O128" s="29">
        <v>1</v>
      </c>
      <c r="P128" s="29">
        <v>1</v>
      </c>
      <c r="Q128" s="29">
        <v>1</v>
      </c>
      <c r="R128" s="29" t="s">
        <v>8</v>
      </c>
      <c r="S128" s="29">
        <v>4</v>
      </c>
      <c r="T128" s="29" t="s">
        <v>8</v>
      </c>
      <c r="U128" s="29">
        <v>1</v>
      </c>
      <c r="V128" s="29">
        <v>1</v>
      </c>
      <c r="W128" s="29" t="s">
        <v>8</v>
      </c>
      <c r="X128" s="29">
        <v>1</v>
      </c>
      <c r="Y128" s="29" t="s">
        <v>8</v>
      </c>
      <c r="Z128" s="29">
        <v>1</v>
      </c>
      <c r="AA128" s="29">
        <v>1</v>
      </c>
      <c r="AB128" s="29" t="s">
        <v>8</v>
      </c>
      <c r="AC128" s="29">
        <v>1</v>
      </c>
      <c r="AD128" s="29" t="s">
        <v>8</v>
      </c>
      <c r="AE128" s="29">
        <v>1</v>
      </c>
      <c r="AF128" s="29">
        <v>1</v>
      </c>
      <c r="AG128" s="29" t="s">
        <v>8</v>
      </c>
      <c r="AH128" s="29">
        <v>1</v>
      </c>
      <c r="AI128" s="29" t="s">
        <v>8</v>
      </c>
      <c r="AJ128" s="29">
        <v>1</v>
      </c>
      <c r="AK128" s="29">
        <v>3</v>
      </c>
      <c r="AL128" s="29" t="s">
        <v>8</v>
      </c>
      <c r="AM128" s="29">
        <v>4</v>
      </c>
      <c r="AN128" s="29" t="s">
        <v>8</v>
      </c>
      <c r="AO128" s="29">
        <v>0</v>
      </c>
      <c r="AP128" s="29" t="s">
        <v>8</v>
      </c>
      <c r="AQ128" s="29">
        <v>1</v>
      </c>
      <c r="AR128" s="29">
        <v>3</v>
      </c>
      <c r="AS128" s="29" t="s">
        <v>8</v>
      </c>
      <c r="AT128" s="29">
        <v>2</v>
      </c>
      <c r="AU128" s="29" t="s">
        <v>8</v>
      </c>
      <c r="AV128" s="29">
        <v>0</v>
      </c>
      <c r="AW128" s="29" t="s">
        <v>8</v>
      </c>
      <c r="AX128" s="29" t="s">
        <v>8</v>
      </c>
      <c r="AY128" s="29" t="s">
        <v>8</v>
      </c>
      <c r="AZ128" s="29" t="s">
        <v>8</v>
      </c>
      <c r="BA128" s="29" t="s">
        <v>8</v>
      </c>
      <c r="BB128" s="29" t="s">
        <v>8</v>
      </c>
      <c r="BC128" s="29">
        <v>1</v>
      </c>
      <c r="BD128" s="29">
        <v>3</v>
      </c>
      <c r="BE128" s="29" t="s">
        <v>8</v>
      </c>
      <c r="BF128" s="29">
        <v>3</v>
      </c>
      <c r="BG128" s="29" t="s">
        <v>8</v>
      </c>
      <c r="BH128" s="29">
        <v>1</v>
      </c>
      <c r="BI128" s="29">
        <v>2</v>
      </c>
      <c r="BJ128" s="29" t="s">
        <v>8</v>
      </c>
      <c r="BK128" s="29">
        <v>2</v>
      </c>
      <c r="BL128" s="29" t="s">
        <v>8</v>
      </c>
      <c r="BM128" s="29">
        <v>0</v>
      </c>
      <c r="BN128" s="29" t="s">
        <v>8</v>
      </c>
      <c r="BO128" s="29" t="s">
        <v>8</v>
      </c>
      <c r="BP128" s="29" t="s">
        <v>8</v>
      </c>
      <c r="BQ128" s="29" t="s">
        <v>8</v>
      </c>
      <c r="BR128" s="29" t="s">
        <v>8</v>
      </c>
      <c r="BS128" s="29" t="s">
        <v>8</v>
      </c>
      <c r="BT128" s="29" t="s">
        <v>8</v>
      </c>
      <c r="BU128" s="29" t="s">
        <v>722</v>
      </c>
      <c r="BV128" s="29" t="b">
        <v>0</v>
      </c>
      <c r="BW128" s="29" t="b">
        <v>0</v>
      </c>
      <c r="BX128" s="29" t="b">
        <v>0</v>
      </c>
      <c r="BY128" s="29" t="b">
        <v>0</v>
      </c>
      <c r="BZ128" s="29" t="b">
        <v>0</v>
      </c>
      <c r="CA128" s="29" t="b">
        <v>0</v>
      </c>
      <c r="CB128" s="29" t="b">
        <v>0</v>
      </c>
      <c r="CC128" s="29" t="b">
        <v>0</v>
      </c>
      <c r="CD128" s="29" t="b">
        <v>0</v>
      </c>
      <c r="CE128" s="29" t="b">
        <v>0</v>
      </c>
      <c r="CF128" s="29" t="b">
        <v>0</v>
      </c>
      <c r="CG128" s="29" t="b">
        <v>0</v>
      </c>
      <c r="CH128" s="29" t="b">
        <v>0</v>
      </c>
      <c r="CI128" s="29" t="b">
        <v>0</v>
      </c>
      <c r="CJ128" s="29" t="b">
        <v>1</v>
      </c>
      <c r="CK128" s="29" t="b">
        <v>0</v>
      </c>
      <c r="CL128" s="29" t="b">
        <v>0</v>
      </c>
      <c r="CM128" s="29" t="b">
        <v>0</v>
      </c>
      <c r="CN128" s="29" t="b">
        <v>0</v>
      </c>
      <c r="CO128" s="29" t="b">
        <v>0</v>
      </c>
      <c r="CP128" s="29" t="b">
        <v>0</v>
      </c>
      <c r="CQ128" s="29" t="b">
        <v>0</v>
      </c>
      <c r="CR128" s="29" t="b">
        <v>0</v>
      </c>
      <c r="CS128" s="29" t="b">
        <v>0</v>
      </c>
      <c r="CT128" s="29" t="b">
        <v>0</v>
      </c>
      <c r="CU128" s="29" t="b">
        <v>0</v>
      </c>
      <c r="CV128" s="29" t="b">
        <v>0</v>
      </c>
      <c r="CW128" s="29" t="b">
        <v>0</v>
      </c>
      <c r="CX128" s="29" t="b">
        <v>0</v>
      </c>
      <c r="CY128" s="29" t="b">
        <v>0</v>
      </c>
      <c r="CZ128" s="29" t="b">
        <v>0</v>
      </c>
      <c r="DA128" s="29" t="b">
        <v>0</v>
      </c>
      <c r="DB128" s="29" t="b">
        <v>0</v>
      </c>
      <c r="DC128" s="29" t="b">
        <v>0</v>
      </c>
      <c r="DD128" s="29" t="b">
        <v>0</v>
      </c>
      <c r="DE128" s="29" t="b">
        <v>0</v>
      </c>
      <c r="DF128" s="29" t="b">
        <v>0</v>
      </c>
      <c r="DG128" s="29" t="b">
        <v>0</v>
      </c>
      <c r="DH128" s="29" t="b">
        <v>0</v>
      </c>
      <c r="DI128" s="29" t="b">
        <v>0</v>
      </c>
      <c r="DJ128" s="29" t="b">
        <v>0</v>
      </c>
      <c r="DK128" s="29" t="b">
        <v>0</v>
      </c>
      <c r="DL128" s="29" t="b">
        <v>0</v>
      </c>
      <c r="DM128" s="29" t="b">
        <v>0</v>
      </c>
      <c r="DN128" s="29" t="b">
        <v>0</v>
      </c>
      <c r="DO128" s="29" t="b">
        <v>0</v>
      </c>
      <c r="DP128" s="29" t="b">
        <v>0</v>
      </c>
      <c r="DQ128" s="29" t="b">
        <v>0</v>
      </c>
      <c r="DR128" s="29" t="b">
        <v>0</v>
      </c>
      <c r="DS128" s="29" t="b">
        <v>0</v>
      </c>
      <c r="DT128" s="29" t="b">
        <v>0</v>
      </c>
      <c r="DU128" s="29" t="b">
        <v>0</v>
      </c>
      <c r="DV128" s="29" t="s">
        <v>14523</v>
      </c>
      <c r="DW128" s="29" t="s">
        <v>14524</v>
      </c>
      <c r="DX128" s="29" t="s">
        <v>14520</v>
      </c>
    </row>
    <row r="129" spans="1:128" s="29" customFormat="1" x14ac:dyDescent="0.25">
      <c r="A129" s="29">
        <v>359925061249368</v>
      </c>
      <c r="B129" s="29">
        <v>439</v>
      </c>
      <c r="C129" s="29" t="s">
        <v>14525</v>
      </c>
      <c r="D129" s="29" t="s">
        <v>8</v>
      </c>
      <c r="E129" s="29" t="s">
        <v>8</v>
      </c>
      <c r="F129" s="29" t="s">
        <v>8</v>
      </c>
      <c r="G129" s="29" t="s">
        <v>8</v>
      </c>
      <c r="H129" s="29" t="s">
        <v>8</v>
      </c>
      <c r="I129" s="29">
        <v>77</v>
      </c>
      <c r="J129" s="29">
        <v>1</v>
      </c>
      <c r="K129" s="29">
        <v>1</v>
      </c>
      <c r="L129" s="29">
        <v>1</v>
      </c>
      <c r="M129" s="29">
        <v>2</v>
      </c>
      <c r="N129" s="29">
        <v>5</v>
      </c>
      <c r="O129" s="29">
        <v>1</v>
      </c>
      <c r="P129" s="29">
        <v>1</v>
      </c>
      <c r="Q129" s="29">
        <v>2</v>
      </c>
      <c r="R129" s="29" t="s">
        <v>8</v>
      </c>
      <c r="S129" s="29">
        <v>4</v>
      </c>
      <c r="T129" s="29" t="s">
        <v>8</v>
      </c>
      <c r="U129" s="29">
        <v>1</v>
      </c>
      <c r="V129" s="29">
        <v>1</v>
      </c>
      <c r="W129" s="29" t="s">
        <v>8</v>
      </c>
      <c r="X129" s="29">
        <v>1</v>
      </c>
      <c r="Y129" s="29" t="s">
        <v>8</v>
      </c>
      <c r="Z129" s="29">
        <v>1</v>
      </c>
      <c r="AA129" s="29">
        <v>1</v>
      </c>
      <c r="AB129" s="29" t="s">
        <v>8</v>
      </c>
      <c r="AC129" s="29">
        <v>1</v>
      </c>
      <c r="AD129" s="29" t="s">
        <v>8</v>
      </c>
      <c r="AE129" s="29">
        <v>1</v>
      </c>
      <c r="AF129" s="29">
        <v>1</v>
      </c>
      <c r="AG129" s="29" t="s">
        <v>8</v>
      </c>
      <c r="AH129" s="29">
        <v>1</v>
      </c>
      <c r="AI129" s="29" t="s">
        <v>8</v>
      </c>
      <c r="AJ129" s="29">
        <v>1</v>
      </c>
      <c r="AK129" s="29">
        <v>1</v>
      </c>
      <c r="AL129" s="29" t="s">
        <v>8</v>
      </c>
      <c r="AM129" s="29">
        <v>1</v>
      </c>
      <c r="AN129" s="29" t="s">
        <v>8</v>
      </c>
      <c r="AO129" s="29">
        <v>0</v>
      </c>
      <c r="AP129" s="29" t="s">
        <v>8</v>
      </c>
      <c r="AQ129" s="29">
        <v>1</v>
      </c>
      <c r="AR129" s="29">
        <v>1</v>
      </c>
      <c r="AS129" s="29" t="s">
        <v>8</v>
      </c>
      <c r="AT129" s="29">
        <v>1</v>
      </c>
      <c r="AU129" s="29" t="s">
        <v>8</v>
      </c>
      <c r="AV129" s="29">
        <v>1</v>
      </c>
      <c r="AW129" s="29">
        <v>1</v>
      </c>
      <c r="AX129" s="29" t="s">
        <v>8</v>
      </c>
      <c r="AY129" s="29">
        <v>2</v>
      </c>
      <c r="AZ129" s="29" t="s">
        <v>8</v>
      </c>
      <c r="BA129" s="29">
        <v>1</v>
      </c>
      <c r="BB129" s="29" t="s">
        <v>8</v>
      </c>
      <c r="BC129" s="29">
        <v>1</v>
      </c>
      <c r="BD129" s="29">
        <v>4</v>
      </c>
      <c r="BE129" s="29" t="s">
        <v>8</v>
      </c>
      <c r="BF129" s="29">
        <v>4</v>
      </c>
      <c r="BG129" s="29" t="s">
        <v>8</v>
      </c>
      <c r="BH129" s="29">
        <v>1</v>
      </c>
      <c r="BI129" s="29">
        <v>1</v>
      </c>
      <c r="BJ129" s="29" t="s">
        <v>8</v>
      </c>
      <c r="BK129" s="29">
        <v>1</v>
      </c>
      <c r="BL129" s="29" t="s">
        <v>8</v>
      </c>
      <c r="BM129" s="29">
        <v>0</v>
      </c>
      <c r="BN129" s="29" t="s">
        <v>8</v>
      </c>
      <c r="BO129" s="29" t="s">
        <v>8</v>
      </c>
      <c r="BP129" s="29" t="s">
        <v>8</v>
      </c>
      <c r="BQ129" s="29" t="s">
        <v>8</v>
      </c>
      <c r="BR129" s="29" t="s">
        <v>8</v>
      </c>
      <c r="BS129" s="29" t="s">
        <v>8</v>
      </c>
      <c r="BT129" s="29" t="s">
        <v>8</v>
      </c>
      <c r="BU129" s="29" t="s">
        <v>8</v>
      </c>
      <c r="BV129" s="29" t="b">
        <v>0</v>
      </c>
      <c r="BW129" s="29" t="b">
        <v>0</v>
      </c>
      <c r="BX129" s="29" t="b">
        <v>0</v>
      </c>
      <c r="BY129" s="29" t="b">
        <v>0</v>
      </c>
      <c r="BZ129" s="29" t="b">
        <v>0</v>
      </c>
      <c r="CA129" s="29" t="b">
        <v>0</v>
      </c>
      <c r="CB129" s="29" t="b">
        <v>0</v>
      </c>
      <c r="CC129" s="29" t="b">
        <v>0</v>
      </c>
      <c r="CD129" s="29" t="b">
        <v>0</v>
      </c>
      <c r="CE129" s="29" t="b">
        <v>0</v>
      </c>
      <c r="CF129" s="29" t="b">
        <v>0</v>
      </c>
      <c r="CG129" s="29" t="b">
        <v>0</v>
      </c>
      <c r="CH129" s="29" t="b">
        <v>0</v>
      </c>
      <c r="CI129" s="29" t="b">
        <v>0</v>
      </c>
      <c r="CJ129" s="29" t="b">
        <v>0</v>
      </c>
      <c r="CK129" s="29" t="b">
        <v>0</v>
      </c>
      <c r="CL129" s="29" t="b">
        <v>1</v>
      </c>
      <c r="CM129" s="29" t="b">
        <v>0</v>
      </c>
      <c r="CN129" s="29" t="b">
        <v>0</v>
      </c>
      <c r="CO129" s="29" t="b">
        <v>0</v>
      </c>
      <c r="CP129" s="29" t="b">
        <v>0</v>
      </c>
      <c r="CQ129" s="29" t="b">
        <v>0</v>
      </c>
      <c r="CR129" s="29" t="b">
        <v>0</v>
      </c>
      <c r="CS129" s="29" t="b">
        <v>0</v>
      </c>
      <c r="CT129" s="29" t="b">
        <v>0</v>
      </c>
      <c r="CU129" s="29" t="b">
        <v>0</v>
      </c>
      <c r="CV129" s="29" t="b">
        <v>0</v>
      </c>
      <c r="CW129" s="29" t="b">
        <v>0</v>
      </c>
      <c r="CX129" s="29" t="b">
        <v>0</v>
      </c>
      <c r="CY129" s="29" t="b">
        <v>0</v>
      </c>
      <c r="CZ129" s="29" t="b">
        <v>0</v>
      </c>
      <c r="DA129" s="29" t="b">
        <v>0</v>
      </c>
      <c r="DB129" s="29" t="b">
        <v>0</v>
      </c>
      <c r="DC129" s="29" t="b">
        <v>0</v>
      </c>
      <c r="DD129" s="29" t="b">
        <v>0</v>
      </c>
      <c r="DE129" s="29" t="b">
        <v>0</v>
      </c>
      <c r="DF129" s="29" t="b">
        <v>0</v>
      </c>
      <c r="DG129" s="29" t="b">
        <v>0</v>
      </c>
      <c r="DH129" s="29" t="b">
        <v>0</v>
      </c>
      <c r="DI129" s="29" t="b">
        <v>0</v>
      </c>
      <c r="DJ129" s="29" t="b">
        <v>0</v>
      </c>
      <c r="DK129" s="29" t="b">
        <v>0</v>
      </c>
      <c r="DL129" s="29" t="b">
        <v>0</v>
      </c>
      <c r="DM129" s="29" t="b">
        <v>0</v>
      </c>
      <c r="DN129" s="29" t="b">
        <v>0</v>
      </c>
      <c r="DO129" s="29" t="b">
        <v>0</v>
      </c>
      <c r="DP129" s="29" t="b">
        <v>0</v>
      </c>
      <c r="DQ129" s="29" t="b">
        <v>0</v>
      </c>
      <c r="DR129" s="29" t="b">
        <v>0</v>
      </c>
      <c r="DS129" s="29" t="b">
        <v>0</v>
      </c>
      <c r="DT129" s="29" t="b">
        <v>0</v>
      </c>
      <c r="DU129" s="29" t="b">
        <v>0</v>
      </c>
      <c r="DV129" s="29" t="s">
        <v>14526</v>
      </c>
      <c r="DW129" s="29" t="s">
        <v>14527</v>
      </c>
      <c r="DX129" s="29" t="s">
        <v>14528</v>
      </c>
    </row>
    <row r="130" spans="1:128" s="29" customFormat="1" x14ac:dyDescent="0.25">
      <c r="A130" s="29">
        <v>359925060106239</v>
      </c>
      <c r="B130" s="29">
        <v>540</v>
      </c>
      <c r="C130" s="29" t="s">
        <v>14529</v>
      </c>
      <c r="D130" s="29" t="s">
        <v>14530</v>
      </c>
      <c r="E130" s="50">
        <v>237238343421305</v>
      </c>
      <c r="F130" s="50">
        <v>9037400327452670</v>
      </c>
      <c r="G130" s="29" t="s">
        <v>20247</v>
      </c>
      <c r="H130" s="29" t="s">
        <v>18992</v>
      </c>
      <c r="I130" s="29">
        <v>88</v>
      </c>
      <c r="J130" s="29">
        <v>1</v>
      </c>
      <c r="K130" s="29">
        <v>1</v>
      </c>
      <c r="L130" s="29">
        <v>1</v>
      </c>
      <c r="M130" s="29">
        <v>2</v>
      </c>
      <c r="N130" s="29">
        <v>4</v>
      </c>
      <c r="O130" s="29">
        <v>1</v>
      </c>
      <c r="P130" s="29">
        <v>0</v>
      </c>
      <c r="Q130" s="29" t="s">
        <v>8</v>
      </c>
      <c r="R130" s="29" t="s">
        <v>8</v>
      </c>
      <c r="S130" s="29" t="s">
        <v>8</v>
      </c>
      <c r="T130" s="29" t="s">
        <v>8</v>
      </c>
      <c r="U130" s="29">
        <v>1</v>
      </c>
      <c r="V130" s="29">
        <v>4</v>
      </c>
      <c r="W130" s="29" t="s">
        <v>8</v>
      </c>
      <c r="X130" s="29">
        <v>4</v>
      </c>
      <c r="Y130" s="29" t="s">
        <v>8</v>
      </c>
      <c r="Z130" s="29">
        <v>0</v>
      </c>
      <c r="AA130" s="29" t="s">
        <v>8</v>
      </c>
      <c r="AB130" s="29" t="s">
        <v>8</v>
      </c>
      <c r="AC130" s="29" t="s">
        <v>8</v>
      </c>
      <c r="AD130" s="29" t="s">
        <v>8</v>
      </c>
      <c r="AE130" s="29">
        <v>1</v>
      </c>
      <c r="AF130" s="29">
        <v>1</v>
      </c>
      <c r="AG130" s="29" t="s">
        <v>8</v>
      </c>
      <c r="AH130" s="29">
        <v>1</v>
      </c>
      <c r="AI130" s="29" t="s">
        <v>8</v>
      </c>
      <c r="AJ130" s="29">
        <v>0</v>
      </c>
      <c r="AK130" s="29" t="s">
        <v>8</v>
      </c>
      <c r="AL130" s="29" t="s">
        <v>8</v>
      </c>
      <c r="AM130" s="29" t="s">
        <v>8</v>
      </c>
      <c r="AN130" s="29" t="s">
        <v>8</v>
      </c>
      <c r="AO130" s="29">
        <v>1</v>
      </c>
      <c r="AP130" s="29" t="s">
        <v>8</v>
      </c>
      <c r="AQ130" s="29">
        <v>1</v>
      </c>
      <c r="AR130" s="29">
        <v>2</v>
      </c>
      <c r="AS130" s="29" t="s">
        <v>8</v>
      </c>
      <c r="AT130" s="29">
        <v>2</v>
      </c>
      <c r="AU130" s="29" t="s">
        <v>8</v>
      </c>
      <c r="AV130" s="29">
        <v>1</v>
      </c>
      <c r="AW130" s="29">
        <v>3</v>
      </c>
      <c r="AX130" s="29" t="s">
        <v>8</v>
      </c>
      <c r="AY130" s="29">
        <v>2</v>
      </c>
      <c r="AZ130" s="29" t="s">
        <v>8</v>
      </c>
      <c r="BA130" s="29">
        <v>1</v>
      </c>
      <c r="BB130" s="29" t="s">
        <v>8</v>
      </c>
      <c r="BC130" s="29">
        <v>1</v>
      </c>
      <c r="BD130" s="29">
        <v>4</v>
      </c>
      <c r="BE130" s="29" t="s">
        <v>8</v>
      </c>
      <c r="BF130" s="29">
        <v>3</v>
      </c>
      <c r="BG130" s="29" t="s">
        <v>8</v>
      </c>
      <c r="BH130" s="29">
        <v>1</v>
      </c>
      <c r="BI130" s="29">
        <v>1</v>
      </c>
      <c r="BJ130" s="29" t="s">
        <v>8</v>
      </c>
      <c r="BK130" s="29">
        <v>2</v>
      </c>
      <c r="BL130" s="29" t="s">
        <v>8</v>
      </c>
      <c r="BM130" s="29">
        <v>0</v>
      </c>
      <c r="BN130" s="29" t="s">
        <v>8</v>
      </c>
      <c r="BO130" s="29" t="s">
        <v>8</v>
      </c>
      <c r="BP130" s="29" t="s">
        <v>8</v>
      </c>
      <c r="BQ130" s="29" t="s">
        <v>8</v>
      </c>
      <c r="BR130" s="29" t="s">
        <v>8</v>
      </c>
      <c r="BS130" s="29" t="s">
        <v>8</v>
      </c>
      <c r="BT130" s="29" t="s">
        <v>8</v>
      </c>
      <c r="BU130" s="29" t="s">
        <v>8</v>
      </c>
      <c r="BV130" s="29" t="b">
        <v>1</v>
      </c>
      <c r="BW130" s="29" t="b">
        <v>0</v>
      </c>
      <c r="BX130" s="29" t="b">
        <v>0</v>
      </c>
      <c r="BY130" s="29" t="b">
        <v>0</v>
      </c>
      <c r="BZ130" s="29" t="b">
        <v>0</v>
      </c>
      <c r="CA130" s="29" t="b">
        <v>0</v>
      </c>
      <c r="CB130" s="29" t="b">
        <v>0</v>
      </c>
      <c r="CC130" s="29" t="b">
        <v>0</v>
      </c>
      <c r="CD130" s="29" t="b">
        <v>0</v>
      </c>
      <c r="CE130" s="29" t="b">
        <v>0</v>
      </c>
      <c r="CF130" s="29" t="b">
        <v>0</v>
      </c>
      <c r="CG130" s="29" t="b">
        <v>0</v>
      </c>
      <c r="CH130" s="29" t="b">
        <v>0</v>
      </c>
      <c r="CI130" s="29" t="b">
        <v>0</v>
      </c>
      <c r="CJ130" s="29" t="b">
        <v>0</v>
      </c>
      <c r="CK130" s="29" t="b">
        <v>0</v>
      </c>
      <c r="CL130" s="29" t="b">
        <v>0</v>
      </c>
      <c r="CM130" s="29" t="b">
        <v>0</v>
      </c>
      <c r="CN130" s="29" t="b">
        <v>0</v>
      </c>
      <c r="CO130" s="29" t="b">
        <v>0</v>
      </c>
      <c r="CP130" s="29" t="b">
        <v>0</v>
      </c>
      <c r="CQ130" s="29" t="b">
        <v>0</v>
      </c>
      <c r="CR130" s="29" t="b">
        <v>0</v>
      </c>
      <c r="CS130" s="29" t="b">
        <v>0</v>
      </c>
      <c r="CT130" s="29" t="b">
        <v>0</v>
      </c>
      <c r="CU130" s="29" t="b">
        <v>0</v>
      </c>
      <c r="CV130" s="29" t="b">
        <v>0</v>
      </c>
      <c r="CW130" s="29" t="b">
        <v>0</v>
      </c>
      <c r="CX130" s="29" t="b">
        <v>0</v>
      </c>
      <c r="CY130" s="29" t="b">
        <v>0</v>
      </c>
      <c r="CZ130" s="29" t="b">
        <v>0</v>
      </c>
      <c r="DA130" s="29" t="b">
        <v>0</v>
      </c>
      <c r="DB130" s="29" t="b">
        <v>0</v>
      </c>
      <c r="DC130" s="29" t="b">
        <v>0</v>
      </c>
      <c r="DD130" s="29" t="b">
        <v>0</v>
      </c>
      <c r="DE130" s="29" t="b">
        <v>0</v>
      </c>
      <c r="DF130" s="29" t="b">
        <v>0</v>
      </c>
      <c r="DG130" s="29" t="b">
        <v>0</v>
      </c>
      <c r="DH130" s="29" t="b">
        <v>0</v>
      </c>
      <c r="DI130" s="29" t="b">
        <v>0</v>
      </c>
      <c r="DJ130" s="29" t="b">
        <v>0</v>
      </c>
      <c r="DK130" s="29" t="b">
        <v>0</v>
      </c>
      <c r="DL130" s="29" t="b">
        <v>0</v>
      </c>
      <c r="DM130" s="29" t="b">
        <v>0</v>
      </c>
      <c r="DN130" s="29" t="b">
        <v>0</v>
      </c>
      <c r="DO130" s="29" t="b">
        <v>0</v>
      </c>
      <c r="DP130" s="29" t="b">
        <v>0</v>
      </c>
      <c r="DQ130" s="29" t="b">
        <v>0</v>
      </c>
      <c r="DR130" s="29" t="b">
        <v>0</v>
      </c>
      <c r="DS130" s="29" t="b">
        <v>0</v>
      </c>
      <c r="DT130" s="29" t="b">
        <v>0</v>
      </c>
      <c r="DU130" s="29" t="b">
        <v>0</v>
      </c>
      <c r="DV130" s="29" t="s">
        <v>14531</v>
      </c>
      <c r="DW130" s="29" t="s">
        <v>14532</v>
      </c>
      <c r="DX130" s="29" t="s">
        <v>14528</v>
      </c>
    </row>
    <row r="131" spans="1:128" s="29" customFormat="1" x14ac:dyDescent="0.25">
      <c r="A131" s="29">
        <v>359925061200999</v>
      </c>
      <c r="B131" s="29">
        <v>157</v>
      </c>
      <c r="C131" s="29" t="s">
        <v>14533</v>
      </c>
      <c r="D131" s="29" t="s">
        <v>14534</v>
      </c>
      <c r="E131" s="50">
        <v>2.37721700156761E+16</v>
      </c>
      <c r="F131" s="50">
        <v>9043142824765770</v>
      </c>
      <c r="G131" s="29" t="s">
        <v>19663</v>
      </c>
      <c r="H131" s="29" t="s">
        <v>18992</v>
      </c>
      <c r="I131" s="29">
        <v>22</v>
      </c>
      <c r="J131" s="29">
        <v>1</v>
      </c>
      <c r="K131" s="29">
        <v>1</v>
      </c>
      <c r="L131" s="29">
        <v>1</v>
      </c>
      <c r="M131" s="29">
        <v>2</v>
      </c>
      <c r="N131" s="29">
        <v>4</v>
      </c>
      <c r="O131" s="29">
        <v>1</v>
      </c>
      <c r="P131" s="29">
        <v>1</v>
      </c>
      <c r="Q131" s="29">
        <v>2</v>
      </c>
      <c r="R131" s="29" t="s">
        <v>8</v>
      </c>
      <c r="S131" s="29">
        <v>2</v>
      </c>
      <c r="T131" s="29" t="s">
        <v>8</v>
      </c>
      <c r="U131" s="29">
        <v>1</v>
      </c>
      <c r="V131" s="29">
        <v>2</v>
      </c>
      <c r="W131" s="29" t="s">
        <v>8</v>
      </c>
      <c r="X131" s="29">
        <v>1</v>
      </c>
      <c r="Y131" s="29" t="s">
        <v>8</v>
      </c>
      <c r="Z131" s="29">
        <v>1</v>
      </c>
      <c r="AA131" s="29">
        <v>1</v>
      </c>
      <c r="AB131" s="29" t="s">
        <v>8</v>
      </c>
      <c r="AC131" s="29">
        <v>1</v>
      </c>
      <c r="AD131" s="29" t="s">
        <v>8</v>
      </c>
      <c r="AE131" s="29">
        <v>1</v>
      </c>
      <c r="AF131" s="29">
        <v>1</v>
      </c>
      <c r="AG131" s="29" t="s">
        <v>8</v>
      </c>
      <c r="AH131" s="29">
        <v>1</v>
      </c>
      <c r="AI131" s="29" t="s">
        <v>8</v>
      </c>
      <c r="AJ131" s="29">
        <v>1</v>
      </c>
      <c r="AK131" s="29">
        <v>3</v>
      </c>
      <c r="AL131" s="29" t="s">
        <v>8</v>
      </c>
      <c r="AM131" s="29">
        <v>3</v>
      </c>
      <c r="AN131" s="29" t="s">
        <v>8</v>
      </c>
      <c r="AO131" s="29">
        <v>0</v>
      </c>
      <c r="AP131" s="29" t="s">
        <v>8</v>
      </c>
      <c r="AQ131" s="29">
        <v>1</v>
      </c>
      <c r="AR131" s="29">
        <v>1</v>
      </c>
      <c r="AS131" s="29" t="s">
        <v>8</v>
      </c>
      <c r="AT131" s="29">
        <v>1</v>
      </c>
      <c r="AU131" s="29" t="s">
        <v>8</v>
      </c>
      <c r="AV131" s="29">
        <v>1</v>
      </c>
      <c r="AW131" s="29">
        <v>3</v>
      </c>
      <c r="AX131" s="29" t="s">
        <v>8</v>
      </c>
      <c r="AY131" s="29">
        <v>3</v>
      </c>
      <c r="AZ131" s="29" t="s">
        <v>8</v>
      </c>
      <c r="BA131" s="29">
        <v>1</v>
      </c>
      <c r="BB131" s="29" t="s">
        <v>8</v>
      </c>
      <c r="BC131" s="29">
        <v>1</v>
      </c>
      <c r="BD131" s="29">
        <v>3</v>
      </c>
      <c r="BE131" s="29" t="s">
        <v>8</v>
      </c>
      <c r="BF131" s="29">
        <v>3</v>
      </c>
      <c r="BG131" s="29" t="s">
        <v>8</v>
      </c>
      <c r="BH131" s="29">
        <v>1</v>
      </c>
      <c r="BI131" s="29">
        <v>2</v>
      </c>
      <c r="BJ131" s="29" t="s">
        <v>8</v>
      </c>
      <c r="BK131" s="29">
        <v>2</v>
      </c>
      <c r="BL131" s="29" t="s">
        <v>8</v>
      </c>
      <c r="BM131" s="29">
        <v>0</v>
      </c>
      <c r="BN131" s="29" t="s">
        <v>8</v>
      </c>
      <c r="BO131" s="29" t="s">
        <v>8</v>
      </c>
      <c r="BP131" s="29" t="s">
        <v>8</v>
      </c>
      <c r="BQ131" s="29" t="s">
        <v>8</v>
      </c>
      <c r="BR131" s="29" t="s">
        <v>8</v>
      </c>
      <c r="BS131" s="29" t="s">
        <v>8</v>
      </c>
      <c r="BT131" s="29" t="s">
        <v>8</v>
      </c>
      <c r="BU131" s="29" t="s">
        <v>722</v>
      </c>
      <c r="BV131" s="29" t="b">
        <v>0</v>
      </c>
      <c r="BW131" s="29" t="b">
        <v>0</v>
      </c>
      <c r="BX131" s="29" t="b">
        <v>0</v>
      </c>
      <c r="BY131" s="29" t="b">
        <v>0</v>
      </c>
      <c r="BZ131" s="29" t="b">
        <v>0</v>
      </c>
      <c r="CA131" s="29" t="b">
        <v>0</v>
      </c>
      <c r="CB131" s="29" t="b">
        <v>0</v>
      </c>
      <c r="CC131" s="29" t="b">
        <v>0</v>
      </c>
      <c r="CD131" s="29" t="b">
        <v>0</v>
      </c>
      <c r="CE131" s="29" t="b">
        <v>0</v>
      </c>
      <c r="CF131" s="29" t="b">
        <v>0</v>
      </c>
      <c r="CG131" s="29" t="b">
        <v>0</v>
      </c>
      <c r="CH131" s="29" t="b">
        <v>0</v>
      </c>
      <c r="CI131" s="29" t="b">
        <v>0</v>
      </c>
      <c r="CJ131" s="29" t="b">
        <v>1</v>
      </c>
      <c r="CK131" s="29" t="b">
        <v>0</v>
      </c>
      <c r="CL131" s="29" t="b">
        <v>0</v>
      </c>
      <c r="CM131" s="29" t="b">
        <v>0</v>
      </c>
      <c r="CN131" s="29" t="b">
        <v>0</v>
      </c>
      <c r="CO131" s="29" t="b">
        <v>0</v>
      </c>
      <c r="CP131" s="29" t="b">
        <v>0</v>
      </c>
      <c r="CQ131" s="29" t="b">
        <v>0</v>
      </c>
      <c r="CR131" s="29" t="b">
        <v>0</v>
      </c>
      <c r="CS131" s="29" t="b">
        <v>0</v>
      </c>
      <c r="CT131" s="29" t="b">
        <v>0</v>
      </c>
      <c r="CU131" s="29" t="b">
        <v>0</v>
      </c>
      <c r="CV131" s="29" t="b">
        <v>0</v>
      </c>
      <c r="CW131" s="29" t="b">
        <v>0</v>
      </c>
      <c r="CX131" s="29" t="b">
        <v>0</v>
      </c>
      <c r="CY131" s="29" t="b">
        <v>0</v>
      </c>
      <c r="CZ131" s="29" t="b">
        <v>0</v>
      </c>
      <c r="DA131" s="29" t="b">
        <v>0</v>
      </c>
      <c r="DB131" s="29" t="b">
        <v>0</v>
      </c>
      <c r="DC131" s="29" t="b">
        <v>0</v>
      </c>
      <c r="DD131" s="29" t="b">
        <v>0</v>
      </c>
      <c r="DE131" s="29" t="b">
        <v>0</v>
      </c>
      <c r="DF131" s="29" t="b">
        <v>0</v>
      </c>
      <c r="DG131" s="29" t="b">
        <v>0</v>
      </c>
      <c r="DH131" s="29" t="b">
        <v>0</v>
      </c>
      <c r="DI131" s="29" t="b">
        <v>0</v>
      </c>
      <c r="DJ131" s="29" t="b">
        <v>0</v>
      </c>
      <c r="DK131" s="29" t="b">
        <v>0</v>
      </c>
      <c r="DL131" s="29" t="b">
        <v>0</v>
      </c>
      <c r="DM131" s="29" t="b">
        <v>0</v>
      </c>
      <c r="DN131" s="29" t="b">
        <v>0</v>
      </c>
      <c r="DO131" s="29" t="b">
        <v>0</v>
      </c>
      <c r="DP131" s="29" t="b">
        <v>0</v>
      </c>
      <c r="DQ131" s="29" t="b">
        <v>0</v>
      </c>
      <c r="DR131" s="29" t="b">
        <v>0</v>
      </c>
      <c r="DS131" s="29" t="b">
        <v>0</v>
      </c>
      <c r="DT131" s="29" t="b">
        <v>0</v>
      </c>
      <c r="DU131" s="29" t="b">
        <v>0</v>
      </c>
      <c r="DV131" s="29" t="s">
        <v>14535</v>
      </c>
      <c r="DW131" s="29" t="s">
        <v>14536</v>
      </c>
      <c r="DX131" s="29" t="s">
        <v>14528</v>
      </c>
    </row>
    <row r="132" spans="1:128" s="29" customFormat="1" x14ac:dyDescent="0.25">
      <c r="A132" s="29">
        <v>359925061200999</v>
      </c>
      <c r="B132" s="29">
        <v>158</v>
      </c>
      <c r="C132" s="29" t="s">
        <v>14537</v>
      </c>
      <c r="D132" s="29" t="s">
        <v>14538</v>
      </c>
      <c r="E132" s="50">
        <v>2.37718135875481E+16</v>
      </c>
      <c r="F132" s="50">
        <v>9042925191739420</v>
      </c>
      <c r="G132" s="29" t="s">
        <v>18992</v>
      </c>
      <c r="H132" s="29" t="s">
        <v>18992</v>
      </c>
      <c r="I132" s="29">
        <v>22</v>
      </c>
      <c r="J132" s="29">
        <v>1</v>
      </c>
      <c r="K132" s="29">
        <v>1</v>
      </c>
      <c r="L132" s="29">
        <v>1</v>
      </c>
      <c r="M132" s="29">
        <v>2</v>
      </c>
      <c r="N132" s="29">
        <v>5</v>
      </c>
      <c r="O132" s="29">
        <v>1</v>
      </c>
      <c r="P132" s="29">
        <v>1</v>
      </c>
      <c r="Q132" s="29">
        <v>3</v>
      </c>
      <c r="R132" s="29" t="s">
        <v>8</v>
      </c>
      <c r="S132" s="29">
        <v>4</v>
      </c>
      <c r="T132" s="29" t="s">
        <v>8</v>
      </c>
      <c r="U132" s="29">
        <v>1</v>
      </c>
      <c r="V132" s="29">
        <v>1</v>
      </c>
      <c r="W132" s="29" t="s">
        <v>8</v>
      </c>
      <c r="X132" s="29">
        <v>1</v>
      </c>
      <c r="Y132" s="29" t="s">
        <v>8</v>
      </c>
      <c r="Z132" s="29">
        <v>1</v>
      </c>
      <c r="AA132" s="29">
        <v>1</v>
      </c>
      <c r="AB132" s="29" t="s">
        <v>8</v>
      </c>
      <c r="AC132" s="29">
        <v>1</v>
      </c>
      <c r="AD132" s="29" t="s">
        <v>8</v>
      </c>
      <c r="AE132" s="29">
        <v>1</v>
      </c>
      <c r="AF132" s="29">
        <v>1</v>
      </c>
      <c r="AG132" s="29" t="s">
        <v>8</v>
      </c>
      <c r="AH132" s="29">
        <v>1</v>
      </c>
      <c r="AI132" s="29" t="s">
        <v>8</v>
      </c>
      <c r="AJ132" s="29">
        <v>1</v>
      </c>
      <c r="AK132" s="29">
        <v>2</v>
      </c>
      <c r="AL132" s="29" t="s">
        <v>8</v>
      </c>
      <c r="AM132" s="29">
        <v>2</v>
      </c>
      <c r="AN132" s="29" t="s">
        <v>8</v>
      </c>
      <c r="AO132" s="29">
        <v>0</v>
      </c>
      <c r="AP132" s="29" t="s">
        <v>8</v>
      </c>
      <c r="AQ132" s="29">
        <v>1</v>
      </c>
      <c r="AR132" s="29">
        <v>2</v>
      </c>
      <c r="AS132" s="29" t="s">
        <v>8</v>
      </c>
      <c r="AT132" s="29">
        <v>2</v>
      </c>
      <c r="AU132" s="29" t="s">
        <v>8</v>
      </c>
      <c r="AV132" s="29">
        <v>1</v>
      </c>
      <c r="AW132" s="29">
        <v>3</v>
      </c>
      <c r="AX132" s="29" t="s">
        <v>8</v>
      </c>
      <c r="AY132" s="29">
        <v>3</v>
      </c>
      <c r="AZ132" s="29" t="s">
        <v>8</v>
      </c>
      <c r="BA132" s="29">
        <v>1</v>
      </c>
      <c r="BB132" s="29" t="s">
        <v>8</v>
      </c>
      <c r="BC132" s="29">
        <v>1</v>
      </c>
      <c r="BD132" s="29">
        <v>3</v>
      </c>
      <c r="BE132" s="29" t="s">
        <v>8</v>
      </c>
      <c r="BF132" s="29">
        <v>1</v>
      </c>
      <c r="BG132" s="29" t="s">
        <v>8</v>
      </c>
      <c r="BH132" s="29">
        <v>1</v>
      </c>
      <c r="BI132" s="29">
        <v>1</v>
      </c>
      <c r="BJ132" s="29" t="s">
        <v>8</v>
      </c>
      <c r="BK132" s="29">
        <v>2</v>
      </c>
      <c r="BL132" s="29" t="s">
        <v>8</v>
      </c>
      <c r="BM132" s="29">
        <v>0</v>
      </c>
      <c r="BN132" s="29" t="s">
        <v>8</v>
      </c>
      <c r="BO132" s="29" t="s">
        <v>8</v>
      </c>
      <c r="BP132" s="29" t="s">
        <v>8</v>
      </c>
      <c r="BQ132" s="29" t="s">
        <v>8</v>
      </c>
      <c r="BR132" s="29" t="s">
        <v>8</v>
      </c>
      <c r="BS132" s="29" t="s">
        <v>8</v>
      </c>
      <c r="BT132" s="29" t="s">
        <v>8</v>
      </c>
      <c r="BU132" s="29" t="s">
        <v>722</v>
      </c>
      <c r="BV132" s="29" t="b">
        <v>0</v>
      </c>
      <c r="BW132" s="29" t="b">
        <v>0</v>
      </c>
      <c r="BX132" s="29" t="b">
        <v>0</v>
      </c>
      <c r="BY132" s="29" t="b">
        <v>0</v>
      </c>
      <c r="BZ132" s="29" t="b">
        <v>0</v>
      </c>
      <c r="CA132" s="29" t="b">
        <v>0</v>
      </c>
      <c r="CB132" s="29" t="b">
        <v>0</v>
      </c>
      <c r="CC132" s="29" t="b">
        <v>0</v>
      </c>
      <c r="CD132" s="29" t="b">
        <v>0</v>
      </c>
      <c r="CE132" s="29" t="b">
        <v>0</v>
      </c>
      <c r="CF132" s="29" t="b">
        <v>0</v>
      </c>
      <c r="CG132" s="29" t="b">
        <v>0</v>
      </c>
      <c r="CH132" s="29" t="b">
        <v>0</v>
      </c>
      <c r="CI132" s="29" t="b">
        <v>0</v>
      </c>
      <c r="CJ132" s="29" t="b">
        <v>1</v>
      </c>
      <c r="CK132" s="29" t="b">
        <v>0</v>
      </c>
      <c r="CL132" s="29" t="b">
        <v>0</v>
      </c>
      <c r="CM132" s="29" t="b">
        <v>0</v>
      </c>
      <c r="CN132" s="29" t="b">
        <v>0</v>
      </c>
      <c r="CO132" s="29" t="b">
        <v>0</v>
      </c>
      <c r="CP132" s="29" t="b">
        <v>0</v>
      </c>
      <c r="CQ132" s="29" t="b">
        <v>0</v>
      </c>
      <c r="CR132" s="29" t="b">
        <v>0</v>
      </c>
      <c r="CS132" s="29" t="b">
        <v>0</v>
      </c>
      <c r="CT132" s="29" t="b">
        <v>0</v>
      </c>
      <c r="CU132" s="29" t="b">
        <v>0</v>
      </c>
      <c r="CV132" s="29" t="b">
        <v>0</v>
      </c>
      <c r="CW132" s="29" t="b">
        <v>0</v>
      </c>
      <c r="CX132" s="29" t="b">
        <v>0</v>
      </c>
      <c r="CY132" s="29" t="b">
        <v>0</v>
      </c>
      <c r="CZ132" s="29" t="b">
        <v>0</v>
      </c>
      <c r="DA132" s="29" t="b">
        <v>0</v>
      </c>
      <c r="DB132" s="29" t="b">
        <v>0</v>
      </c>
      <c r="DC132" s="29" t="b">
        <v>0</v>
      </c>
      <c r="DD132" s="29" t="b">
        <v>0</v>
      </c>
      <c r="DE132" s="29" t="b">
        <v>0</v>
      </c>
      <c r="DF132" s="29" t="b">
        <v>0</v>
      </c>
      <c r="DG132" s="29" t="b">
        <v>0</v>
      </c>
      <c r="DH132" s="29" t="b">
        <v>0</v>
      </c>
      <c r="DI132" s="29" t="b">
        <v>0</v>
      </c>
      <c r="DJ132" s="29" t="b">
        <v>0</v>
      </c>
      <c r="DK132" s="29" t="b">
        <v>0</v>
      </c>
      <c r="DL132" s="29" t="b">
        <v>0</v>
      </c>
      <c r="DM132" s="29" t="b">
        <v>0</v>
      </c>
      <c r="DN132" s="29" t="b">
        <v>0</v>
      </c>
      <c r="DO132" s="29" t="b">
        <v>0</v>
      </c>
      <c r="DP132" s="29" t="b">
        <v>0</v>
      </c>
      <c r="DQ132" s="29" t="b">
        <v>0</v>
      </c>
      <c r="DR132" s="29" t="b">
        <v>0</v>
      </c>
      <c r="DS132" s="29" t="b">
        <v>0</v>
      </c>
      <c r="DT132" s="29" t="b">
        <v>0</v>
      </c>
      <c r="DU132" s="29" t="b">
        <v>0</v>
      </c>
      <c r="DV132" s="29" t="s">
        <v>14539</v>
      </c>
      <c r="DW132" s="29" t="s">
        <v>14540</v>
      </c>
      <c r="DX132" s="29" t="s">
        <v>14541</v>
      </c>
    </row>
    <row r="133" spans="1:128" s="29" customFormat="1" x14ac:dyDescent="0.25">
      <c r="A133" s="29">
        <v>359925061249368</v>
      </c>
      <c r="B133" s="29">
        <v>440</v>
      </c>
      <c r="C133" s="29" t="s">
        <v>14542</v>
      </c>
      <c r="D133" s="29" t="s">
        <v>8</v>
      </c>
      <c r="E133" s="29" t="s">
        <v>8</v>
      </c>
      <c r="F133" s="29" t="s">
        <v>8</v>
      </c>
      <c r="G133" s="29" t="s">
        <v>8</v>
      </c>
      <c r="H133" s="29" t="s">
        <v>8</v>
      </c>
      <c r="I133" s="29">
        <v>77</v>
      </c>
      <c r="J133" s="29">
        <v>1</v>
      </c>
      <c r="K133" s="29">
        <v>1</v>
      </c>
      <c r="L133" s="29">
        <v>1</v>
      </c>
      <c r="M133" s="29">
        <v>2</v>
      </c>
      <c r="N133" s="29">
        <v>4</v>
      </c>
      <c r="O133" s="29">
        <v>1</v>
      </c>
      <c r="P133" s="29">
        <v>1</v>
      </c>
      <c r="Q133" s="29">
        <v>4</v>
      </c>
      <c r="R133" s="29" t="s">
        <v>8</v>
      </c>
      <c r="S133" s="29">
        <v>4</v>
      </c>
      <c r="T133" s="29" t="s">
        <v>8</v>
      </c>
      <c r="U133" s="29">
        <v>1</v>
      </c>
      <c r="V133" s="29">
        <v>1</v>
      </c>
      <c r="W133" s="29" t="s">
        <v>8</v>
      </c>
      <c r="X133" s="29">
        <v>1</v>
      </c>
      <c r="Y133" s="29" t="s">
        <v>8</v>
      </c>
      <c r="Z133" s="29">
        <v>1</v>
      </c>
      <c r="AA133" s="29">
        <v>3</v>
      </c>
      <c r="AB133" s="29" t="s">
        <v>8</v>
      </c>
      <c r="AC133" s="29">
        <v>3</v>
      </c>
      <c r="AD133" s="29" t="s">
        <v>8</v>
      </c>
      <c r="AE133" s="29">
        <v>1</v>
      </c>
      <c r="AF133" s="29">
        <v>1</v>
      </c>
      <c r="AG133" s="29" t="s">
        <v>8</v>
      </c>
      <c r="AH133" s="29">
        <v>1</v>
      </c>
      <c r="AI133" s="29" t="s">
        <v>8</v>
      </c>
      <c r="AJ133" s="29">
        <v>0</v>
      </c>
      <c r="AK133" s="29" t="s">
        <v>8</v>
      </c>
      <c r="AL133" s="29" t="s">
        <v>8</v>
      </c>
      <c r="AM133" s="29" t="s">
        <v>8</v>
      </c>
      <c r="AN133" s="29" t="s">
        <v>8</v>
      </c>
      <c r="AO133" s="29">
        <v>0</v>
      </c>
      <c r="AP133" s="29" t="s">
        <v>8</v>
      </c>
      <c r="AQ133" s="29">
        <v>1</v>
      </c>
      <c r="AR133" s="29">
        <v>1</v>
      </c>
      <c r="AS133" s="29" t="s">
        <v>8</v>
      </c>
      <c r="AT133" s="29">
        <v>1</v>
      </c>
      <c r="AU133" s="29" t="s">
        <v>8</v>
      </c>
      <c r="AV133" s="29">
        <v>1</v>
      </c>
      <c r="AW133" s="29">
        <v>1</v>
      </c>
      <c r="AX133" s="29" t="s">
        <v>8</v>
      </c>
      <c r="AY133" s="29">
        <v>1</v>
      </c>
      <c r="AZ133" s="29" t="s">
        <v>8</v>
      </c>
      <c r="BA133" s="29">
        <v>1</v>
      </c>
      <c r="BB133" s="29" t="s">
        <v>8</v>
      </c>
      <c r="BC133" s="29">
        <v>1</v>
      </c>
      <c r="BD133" s="29">
        <v>4</v>
      </c>
      <c r="BE133" s="29" t="s">
        <v>8</v>
      </c>
      <c r="BF133" s="29">
        <v>1</v>
      </c>
      <c r="BG133" s="29" t="s">
        <v>8</v>
      </c>
      <c r="BH133" s="29">
        <v>1</v>
      </c>
      <c r="BI133" s="29">
        <v>1</v>
      </c>
      <c r="BJ133" s="29" t="s">
        <v>8</v>
      </c>
      <c r="BK133" s="29">
        <v>1</v>
      </c>
      <c r="BL133" s="29" t="s">
        <v>8</v>
      </c>
      <c r="BM133" s="29">
        <v>0</v>
      </c>
      <c r="BN133" s="29" t="s">
        <v>8</v>
      </c>
      <c r="BO133" s="29" t="s">
        <v>8</v>
      </c>
      <c r="BP133" s="29" t="s">
        <v>8</v>
      </c>
      <c r="BQ133" s="29" t="s">
        <v>8</v>
      </c>
      <c r="BR133" s="29" t="s">
        <v>8</v>
      </c>
      <c r="BS133" s="29" t="s">
        <v>8</v>
      </c>
      <c r="BT133" s="29" t="s">
        <v>8</v>
      </c>
      <c r="BU133" s="29" t="s">
        <v>8</v>
      </c>
      <c r="BV133" s="29" t="b">
        <v>0</v>
      </c>
      <c r="BW133" s="29" t="b">
        <v>0</v>
      </c>
      <c r="BX133" s="29" t="b">
        <v>0</v>
      </c>
      <c r="BY133" s="29" t="b">
        <v>0</v>
      </c>
      <c r="BZ133" s="29" t="b">
        <v>0</v>
      </c>
      <c r="CA133" s="29" t="b">
        <v>0</v>
      </c>
      <c r="CB133" s="29" t="b">
        <v>0</v>
      </c>
      <c r="CC133" s="29" t="b">
        <v>0</v>
      </c>
      <c r="CD133" s="29" t="b">
        <v>0</v>
      </c>
      <c r="CE133" s="29" t="b">
        <v>0</v>
      </c>
      <c r="CF133" s="29" t="b">
        <v>0</v>
      </c>
      <c r="CG133" s="29" t="b">
        <v>0</v>
      </c>
      <c r="CH133" s="29" t="b">
        <v>0</v>
      </c>
      <c r="CI133" s="29" t="b">
        <v>0</v>
      </c>
      <c r="CJ133" s="29" t="b">
        <v>0</v>
      </c>
      <c r="CK133" s="29" t="b">
        <v>0</v>
      </c>
      <c r="CL133" s="29" t="b">
        <v>1</v>
      </c>
      <c r="CM133" s="29" t="b">
        <v>0</v>
      </c>
      <c r="CN133" s="29" t="b">
        <v>0</v>
      </c>
      <c r="CO133" s="29" t="b">
        <v>0</v>
      </c>
      <c r="CP133" s="29" t="b">
        <v>0</v>
      </c>
      <c r="CQ133" s="29" t="b">
        <v>0</v>
      </c>
      <c r="CR133" s="29" t="b">
        <v>0</v>
      </c>
      <c r="CS133" s="29" t="b">
        <v>0</v>
      </c>
      <c r="CT133" s="29" t="b">
        <v>0</v>
      </c>
      <c r="CU133" s="29" t="b">
        <v>0</v>
      </c>
      <c r="CV133" s="29" t="b">
        <v>0</v>
      </c>
      <c r="CW133" s="29" t="b">
        <v>0</v>
      </c>
      <c r="CX133" s="29" t="b">
        <v>0</v>
      </c>
      <c r="CY133" s="29" t="b">
        <v>0</v>
      </c>
      <c r="CZ133" s="29" t="b">
        <v>0</v>
      </c>
      <c r="DA133" s="29" t="b">
        <v>0</v>
      </c>
      <c r="DB133" s="29" t="b">
        <v>0</v>
      </c>
      <c r="DC133" s="29" t="b">
        <v>0</v>
      </c>
      <c r="DD133" s="29" t="b">
        <v>0</v>
      </c>
      <c r="DE133" s="29" t="b">
        <v>0</v>
      </c>
      <c r="DF133" s="29" t="b">
        <v>0</v>
      </c>
      <c r="DG133" s="29" t="b">
        <v>0</v>
      </c>
      <c r="DH133" s="29" t="b">
        <v>0</v>
      </c>
      <c r="DI133" s="29" t="b">
        <v>0</v>
      </c>
      <c r="DJ133" s="29" t="b">
        <v>0</v>
      </c>
      <c r="DK133" s="29" t="b">
        <v>0</v>
      </c>
      <c r="DL133" s="29" t="b">
        <v>0</v>
      </c>
      <c r="DM133" s="29" t="b">
        <v>0</v>
      </c>
      <c r="DN133" s="29" t="b">
        <v>0</v>
      </c>
      <c r="DO133" s="29" t="b">
        <v>0</v>
      </c>
      <c r="DP133" s="29" t="b">
        <v>0</v>
      </c>
      <c r="DQ133" s="29" t="b">
        <v>0</v>
      </c>
      <c r="DR133" s="29" t="b">
        <v>0</v>
      </c>
      <c r="DS133" s="29" t="b">
        <v>0</v>
      </c>
      <c r="DT133" s="29" t="b">
        <v>0</v>
      </c>
      <c r="DU133" s="29" t="b">
        <v>0</v>
      </c>
      <c r="DV133" s="29" t="s">
        <v>14543</v>
      </c>
      <c r="DW133" s="29" t="s">
        <v>14544</v>
      </c>
      <c r="DX133" s="29" t="s">
        <v>14541</v>
      </c>
    </row>
    <row r="134" spans="1:128" s="29" customFormat="1" x14ac:dyDescent="0.25">
      <c r="A134" s="29">
        <v>359925060106239</v>
      </c>
      <c r="B134" s="29">
        <v>590</v>
      </c>
      <c r="C134" s="29" t="s">
        <v>14545</v>
      </c>
      <c r="D134" s="29" t="s">
        <v>14546</v>
      </c>
      <c r="E134" s="50">
        <v>2372338577800060</v>
      </c>
      <c r="F134" s="50">
        <v>9037359169275920</v>
      </c>
      <c r="G134" s="29" t="s">
        <v>20221</v>
      </c>
      <c r="H134" s="29" t="s">
        <v>18992</v>
      </c>
      <c r="I134" s="29">
        <v>88</v>
      </c>
      <c r="J134" s="29">
        <v>0</v>
      </c>
      <c r="K134" s="29">
        <v>1</v>
      </c>
      <c r="L134" s="29">
        <v>1</v>
      </c>
      <c r="M134" s="29">
        <v>2</v>
      </c>
      <c r="N134" s="29">
        <v>6</v>
      </c>
      <c r="O134" s="29">
        <v>1</v>
      </c>
      <c r="P134" s="29">
        <v>1</v>
      </c>
      <c r="Q134" s="29">
        <v>4</v>
      </c>
      <c r="R134" s="29" t="s">
        <v>8</v>
      </c>
      <c r="S134" s="29">
        <v>4</v>
      </c>
      <c r="T134" s="29" t="s">
        <v>8</v>
      </c>
      <c r="U134" s="29">
        <v>1</v>
      </c>
      <c r="V134" s="29">
        <v>4</v>
      </c>
      <c r="W134" s="29" t="s">
        <v>8</v>
      </c>
      <c r="X134" s="29">
        <v>4</v>
      </c>
      <c r="Y134" s="29" t="s">
        <v>8</v>
      </c>
      <c r="Z134" s="29">
        <v>1</v>
      </c>
      <c r="AA134" s="29">
        <v>4</v>
      </c>
      <c r="AB134" s="29" t="s">
        <v>8</v>
      </c>
      <c r="AC134" s="29">
        <v>3</v>
      </c>
      <c r="AD134" s="29" t="s">
        <v>8</v>
      </c>
      <c r="AE134" s="29">
        <v>1</v>
      </c>
      <c r="AF134" s="29">
        <v>1</v>
      </c>
      <c r="AG134" s="29" t="s">
        <v>8</v>
      </c>
      <c r="AH134" s="29">
        <v>1</v>
      </c>
      <c r="AI134" s="29" t="s">
        <v>8</v>
      </c>
      <c r="AJ134" s="29">
        <v>1</v>
      </c>
      <c r="AK134" s="29">
        <v>3</v>
      </c>
      <c r="AL134" s="29" t="s">
        <v>8</v>
      </c>
      <c r="AM134" s="29">
        <v>3</v>
      </c>
      <c r="AN134" s="29" t="s">
        <v>8</v>
      </c>
      <c r="AO134" s="29">
        <v>1</v>
      </c>
      <c r="AP134" s="29" t="s">
        <v>8</v>
      </c>
      <c r="AQ134" s="29">
        <v>1</v>
      </c>
      <c r="AR134" s="29">
        <v>2</v>
      </c>
      <c r="AS134" s="29" t="s">
        <v>8</v>
      </c>
      <c r="AT134" s="29">
        <v>2</v>
      </c>
      <c r="AU134" s="29" t="s">
        <v>8</v>
      </c>
      <c r="AV134" s="29">
        <v>1</v>
      </c>
      <c r="AW134" s="29">
        <v>4</v>
      </c>
      <c r="AX134" s="29" t="s">
        <v>8</v>
      </c>
      <c r="AY134" s="29">
        <v>4</v>
      </c>
      <c r="AZ134" s="29" t="s">
        <v>8</v>
      </c>
      <c r="BA134" s="29">
        <v>1</v>
      </c>
      <c r="BB134" s="29" t="s">
        <v>8</v>
      </c>
      <c r="BC134" s="29">
        <v>1</v>
      </c>
      <c r="BD134" s="29">
        <v>4</v>
      </c>
      <c r="BE134" s="29" t="s">
        <v>8</v>
      </c>
      <c r="BF134" s="29">
        <v>3</v>
      </c>
      <c r="BG134" s="29" t="s">
        <v>8</v>
      </c>
      <c r="BH134" s="29">
        <v>1</v>
      </c>
      <c r="BI134" s="29">
        <v>1</v>
      </c>
      <c r="BJ134" s="29" t="s">
        <v>8</v>
      </c>
      <c r="BK134" s="29">
        <v>1</v>
      </c>
      <c r="BL134" s="29" t="s">
        <v>8</v>
      </c>
      <c r="BM134" s="29">
        <v>0</v>
      </c>
      <c r="BN134" s="29" t="s">
        <v>8</v>
      </c>
      <c r="BO134" s="29" t="s">
        <v>8</v>
      </c>
      <c r="BP134" s="29" t="s">
        <v>8</v>
      </c>
      <c r="BQ134" s="29" t="s">
        <v>8</v>
      </c>
      <c r="BR134" s="29" t="s">
        <v>8</v>
      </c>
      <c r="BS134" s="29" t="s">
        <v>8</v>
      </c>
      <c r="BT134" s="29" t="s">
        <v>8</v>
      </c>
      <c r="BU134" s="29" t="s">
        <v>8</v>
      </c>
      <c r="BV134" s="29" t="b">
        <v>1</v>
      </c>
      <c r="BW134" s="29" t="b">
        <v>0</v>
      </c>
      <c r="BX134" s="29" t="b">
        <v>0</v>
      </c>
      <c r="BY134" s="29" t="b">
        <v>0</v>
      </c>
      <c r="BZ134" s="29" t="b">
        <v>0</v>
      </c>
      <c r="CA134" s="29" t="b">
        <v>0</v>
      </c>
      <c r="CB134" s="29" t="b">
        <v>0</v>
      </c>
      <c r="CC134" s="29" t="b">
        <v>0</v>
      </c>
      <c r="CD134" s="29" t="b">
        <v>0</v>
      </c>
      <c r="CE134" s="29" t="b">
        <v>0</v>
      </c>
      <c r="CF134" s="29" t="b">
        <v>0</v>
      </c>
      <c r="CG134" s="29" t="b">
        <v>0</v>
      </c>
      <c r="CH134" s="29" t="b">
        <v>0</v>
      </c>
      <c r="CI134" s="29" t="b">
        <v>0</v>
      </c>
      <c r="CJ134" s="29" t="b">
        <v>0</v>
      </c>
      <c r="CK134" s="29" t="b">
        <v>0</v>
      </c>
      <c r="CL134" s="29" t="b">
        <v>0</v>
      </c>
      <c r="CM134" s="29" t="b">
        <v>0</v>
      </c>
      <c r="CN134" s="29" t="b">
        <v>0</v>
      </c>
      <c r="CO134" s="29" t="b">
        <v>0</v>
      </c>
      <c r="CP134" s="29" t="b">
        <v>0</v>
      </c>
      <c r="CQ134" s="29" t="b">
        <v>0</v>
      </c>
      <c r="CR134" s="29" t="b">
        <v>0</v>
      </c>
      <c r="CS134" s="29" t="b">
        <v>0</v>
      </c>
      <c r="CT134" s="29" t="b">
        <v>0</v>
      </c>
      <c r="CU134" s="29" t="b">
        <v>0</v>
      </c>
      <c r="CV134" s="29" t="b">
        <v>0</v>
      </c>
      <c r="CW134" s="29" t="b">
        <v>0</v>
      </c>
      <c r="CX134" s="29" t="b">
        <v>0</v>
      </c>
      <c r="CY134" s="29" t="b">
        <v>0</v>
      </c>
      <c r="CZ134" s="29" t="b">
        <v>0</v>
      </c>
      <c r="DA134" s="29" t="b">
        <v>0</v>
      </c>
      <c r="DB134" s="29" t="b">
        <v>0</v>
      </c>
      <c r="DC134" s="29" t="b">
        <v>0</v>
      </c>
      <c r="DD134" s="29" t="b">
        <v>0</v>
      </c>
      <c r="DE134" s="29" t="b">
        <v>0</v>
      </c>
      <c r="DF134" s="29" t="b">
        <v>0</v>
      </c>
      <c r="DG134" s="29" t="b">
        <v>0</v>
      </c>
      <c r="DH134" s="29" t="b">
        <v>0</v>
      </c>
      <c r="DI134" s="29" t="b">
        <v>0</v>
      </c>
      <c r="DJ134" s="29" t="b">
        <v>0</v>
      </c>
      <c r="DK134" s="29" t="b">
        <v>0</v>
      </c>
      <c r="DL134" s="29" t="b">
        <v>0</v>
      </c>
      <c r="DM134" s="29" t="b">
        <v>0</v>
      </c>
      <c r="DN134" s="29" t="b">
        <v>0</v>
      </c>
      <c r="DO134" s="29" t="b">
        <v>0</v>
      </c>
      <c r="DP134" s="29" t="b">
        <v>0</v>
      </c>
      <c r="DQ134" s="29" t="b">
        <v>0</v>
      </c>
      <c r="DR134" s="29" t="b">
        <v>0</v>
      </c>
      <c r="DS134" s="29" t="b">
        <v>0</v>
      </c>
      <c r="DT134" s="29" t="b">
        <v>0</v>
      </c>
      <c r="DU134" s="29" t="b">
        <v>0</v>
      </c>
      <c r="DV134" s="29" t="s">
        <v>14547</v>
      </c>
      <c r="DW134" s="29" t="s">
        <v>14548</v>
      </c>
      <c r="DX134" s="29" t="s">
        <v>14541</v>
      </c>
    </row>
    <row r="135" spans="1:128" s="29" customFormat="1" x14ac:dyDescent="0.25">
      <c r="A135" s="29">
        <v>359925060323099</v>
      </c>
      <c r="B135" s="29">
        <v>585</v>
      </c>
      <c r="C135" s="29" t="s">
        <v>14549</v>
      </c>
      <c r="D135" s="29" t="s">
        <v>14550</v>
      </c>
      <c r="E135" s="50">
        <v>2.37236622719042E+16</v>
      </c>
      <c r="F135" s="50">
        <v>9037403015896220</v>
      </c>
      <c r="G135" s="50">
        <v>-2.58068712139502E+16</v>
      </c>
      <c r="H135" s="29" t="s">
        <v>20224</v>
      </c>
      <c r="I135" s="29">
        <v>88</v>
      </c>
      <c r="J135" s="29">
        <v>0</v>
      </c>
      <c r="K135" s="29">
        <v>1</v>
      </c>
      <c r="L135" s="29">
        <v>1</v>
      </c>
      <c r="M135" s="29">
        <v>2</v>
      </c>
      <c r="N135" s="29">
        <v>4</v>
      </c>
      <c r="O135" s="29">
        <v>1</v>
      </c>
      <c r="P135" s="29">
        <v>0</v>
      </c>
      <c r="Q135" s="29" t="s">
        <v>8</v>
      </c>
      <c r="R135" s="29" t="s">
        <v>8</v>
      </c>
      <c r="S135" s="29" t="s">
        <v>8</v>
      </c>
      <c r="T135" s="29" t="s">
        <v>8</v>
      </c>
      <c r="U135" s="29">
        <v>1</v>
      </c>
      <c r="V135" s="29">
        <v>2</v>
      </c>
      <c r="W135" s="29" t="s">
        <v>8</v>
      </c>
      <c r="X135" s="29">
        <v>2</v>
      </c>
      <c r="Y135" s="29" t="s">
        <v>8</v>
      </c>
      <c r="Z135" s="29">
        <v>1</v>
      </c>
      <c r="AA135" s="29">
        <v>3</v>
      </c>
      <c r="AB135" s="29" t="s">
        <v>8</v>
      </c>
      <c r="AC135" s="29">
        <v>3</v>
      </c>
      <c r="AD135" s="29" t="s">
        <v>8</v>
      </c>
      <c r="AE135" s="29">
        <v>1</v>
      </c>
      <c r="AF135" s="29">
        <v>1</v>
      </c>
      <c r="AG135" s="29" t="s">
        <v>8</v>
      </c>
      <c r="AH135" s="29">
        <v>1</v>
      </c>
      <c r="AI135" s="29" t="s">
        <v>8</v>
      </c>
      <c r="AJ135" s="29">
        <v>0</v>
      </c>
      <c r="AK135" s="29" t="s">
        <v>8</v>
      </c>
      <c r="AL135" s="29" t="s">
        <v>8</v>
      </c>
      <c r="AM135" s="29" t="s">
        <v>8</v>
      </c>
      <c r="AN135" s="29" t="s">
        <v>8</v>
      </c>
      <c r="AO135" s="29">
        <v>1</v>
      </c>
      <c r="AP135" s="29" t="s">
        <v>8</v>
      </c>
      <c r="AQ135" s="29">
        <v>1</v>
      </c>
      <c r="AR135" s="29">
        <v>2</v>
      </c>
      <c r="AS135" s="29" t="s">
        <v>8</v>
      </c>
      <c r="AT135" s="29">
        <v>2</v>
      </c>
      <c r="AU135" s="29" t="s">
        <v>8</v>
      </c>
      <c r="AV135" s="29">
        <v>1</v>
      </c>
      <c r="AW135" s="29">
        <v>3</v>
      </c>
      <c r="AX135" s="29" t="s">
        <v>8</v>
      </c>
      <c r="AY135" s="29">
        <v>3</v>
      </c>
      <c r="AZ135" s="29" t="s">
        <v>8</v>
      </c>
      <c r="BA135" s="29">
        <v>1</v>
      </c>
      <c r="BB135" s="29" t="s">
        <v>8</v>
      </c>
      <c r="BC135" s="29">
        <v>1</v>
      </c>
      <c r="BD135" s="29">
        <v>3</v>
      </c>
      <c r="BE135" s="29" t="s">
        <v>8</v>
      </c>
      <c r="BF135" s="29">
        <v>2</v>
      </c>
      <c r="BG135" s="29" t="s">
        <v>8</v>
      </c>
      <c r="BH135" s="29">
        <v>1</v>
      </c>
      <c r="BI135" s="29">
        <v>1</v>
      </c>
      <c r="BJ135" s="29" t="s">
        <v>8</v>
      </c>
      <c r="BK135" s="29">
        <v>1</v>
      </c>
      <c r="BL135" s="29" t="s">
        <v>8</v>
      </c>
      <c r="BM135" s="29">
        <v>0</v>
      </c>
      <c r="BN135" s="29" t="s">
        <v>8</v>
      </c>
      <c r="BO135" s="29" t="s">
        <v>8</v>
      </c>
      <c r="BP135" s="29" t="s">
        <v>8</v>
      </c>
      <c r="BQ135" s="29" t="s">
        <v>8</v>
      </c>
      <c r="BR135" s="29" t="s">
        <v>8</v>
      </c>
      <c r="BS135" s="29" t="s">
        <v>8</v>
      </c>
      <c r="BT135" s="29" t="s">
        <v>8</v>
      </c>
      <c r="BU135" s="29" t="s">
        <v>722</v>
      </c>
      <c r="BV135" s="29" t="b">
        <v>0</v>
      </c>
      <c r="BW135" s="29" t="b">
        <v>0</v>
      </c>
      <c r="BX135" s="29" t="b">
        <v>0</v>
      </c>
      <c r="BY135" s="29" t="b">
        <v>0</v>
      </c>
      <c r="BZ135" s="29" t="b">
        <v>0</v>
      </c>
      <c r="CA135" s="29" t="b">
        <v>0</v>
      </c>
      <c r="CB135" s="29" t="b">
        <v>0</v>
      </c>
      <c r="CC135" s="29" t="b">
        <v>0</v>
      </c>
      <c r="CD135" s="29" t="b">
        <v>0</v>
      </c>
      <c r="CE135" s="29" t="b">
        <v>0</v>
      </c>
      <c r="CF135" s="29" t="b">
        <v>0</v>
      </c>
      <c r="CG135" s="29" t="b">
        <v>0</v>
      </c>
      <c r="CH135" s="29" t="b">
        <v>0</v>
      </c>
      <c r="CI135" s="29" t="b">
        <v>0</v>
      </c>
      <c r="CJ135" s="29" t="b">
        <v>0</v>
      </c>
      <c r="CK135" s="29" t="b">
        <v>0</v>
      </c>
      <c r="CL135" s="29" t="b">
        <v>0</v>
      </c>
      <c r="CM135" s="29" t="b">
        <v>0</v>
      </c>
      <c r="CN135" s="29" t="b">
        <v>0</v>
      </c>
      <c r="CO135" s="29" t="b">
        <v>0</v>
      </c>
      <c r="CP135" s="29" t="b">
        <v>0</v>
      </c>
      <c r="CQ135" s="29" t="b">
        <v>0</v>
      </c>
      <c r="CR135" s="29" t="b">
        <v>0</v>
      </c>
      <c r="CS135" s="29" t="b">
        <v>0</v>
      </c>
      <c r="CT135" s="29" t="b">
        <v>0</v>
      </c>
      <c r="CU135" s="29" t="b">
        <v>0</v>
      </c>
      <c r="CV135" s="29" t="b">
        <v>0</v>
      </c>
      <c r="CW135" s="29" t="b">
        <v>0</v>
      </c>
      <c r="CX135" s="29" t="b">
        <v>0</v>
      </c>
      <c r="CY135" s="29" t="b">
        <v>0</v>
      </c>
      <c r="CZ135" s="29" t="b">
        <v>0</v>
      </c>
      <c r="DA135" s="29" t="b">
        <v>0</v>
      </c>
      <c r="DB135" s="29" t="b">
        <v>0</v>
      </c>
      <c r="DC135" s="29" t="b">
        <v>0</v>
      </c>
      <c r="DD135" s="29" t="b">
        <v>0</v>
      </c>
      <c r="DE135" s="29" t="b">
        <v>0</v>
      </c>
      <c r="DF135" s="29" t="b">
        <v>0</v>
      </c>
      <c r="DG135" s="29" t="b">
        <v>0</v>
      </c>
      <c r="DH135" s="29" t="b">
        <v>0</v>
      </c>
      <c r="DI135" s="29" t="b">
        <v>0</v>
      </c>
      <c r="DJ135" s="29" t="b">
        <v>0</v>
      </c>
      <c r="DK135" s="29" t="b">
        <v>0</v>
      </c>
      <c r="DL135" s="29" t="b">
        <v>1</v>
      </c>
      <c r="DM135" s="29" t="b">
        <v>0</v>
      </c>
      <c r="DN135" s="29" t="b">
        <v>0</v>
      </c>
      <c r="DO135" s="29" t="b">
        <v>0</v>
      </c>
      <c r="DP135" s="29" t="b">
        <v>0</v>
      </c>
      <c r="DQ135" s="29" t="b">
        <v>0</v>
      </c>
      <c r="DR135" s="29" t="b">
        <v>0</v>
      </c>
      <c r="DS135" s="29" t="b">
        <v>0</v>
      </c>
      <c r="DT135" s="29" t="b">
        <v>0</v>
      </c>
      <c r="DU135" s="29" t="b">
        <v>0</v>
      </c>
      <c r="DV135" s="29" t="s">
        <v>14551</v>
      </c>
      <c r="DW135" s="29" t="s">
        <v>14552</v>
      </c>
      <c r="DX135" s="29" t="s">
        <v>14553</v>
      </c>
    </row>
    <row r="136" spans="1:128" s="29" customFormat="1" x14ac:dyDescent="0.25">
      <c r="A136" s="29">
        <v>359925061142506</v>
      </c>
      <c r="B136" s="29">
        <v>188</v>
      </c>
      <c r="C136" s="29" t="s">
        <v>14554</v>
      </c>
      <c r="D136" s="29" t="s">
        <v>14555</v>
      </c>
      <c r="E136" s="50">
        <v>237692976</v>
      </c>
      <c r="F136" s="50">
        <v>904312558</v>
      </c>
      <c r="G136" s="29" t="s">
        <v>18992</v>
      </c>
      <c r="H136" s="29" t="s">
        <v>20236</v>
      </c>
      <c r="I136" s="29">
        <v>22</v>
      </c>
      <c r="J136" s="29">
        <v>1</v>
      </c>
      <c r="K136" s="29">
        <v>1</v>
      </c>
      <c r="L136" s="29">
        <v>1</v>
      </c>
      <c r="M136" s="29">
        <v>2</v>
      </c>
      <c r="N136" s="29">
        <v>6</v>
      </c>
      <c r="O136" s="29">
        <v>1</v>
      </c>
      <c r="P136" s="29">
        <v>1</v>
      </c>
      <c r="Q136" s="29">
        <v>1</v>
      </c>
      <c r="R136" s="29" t="s">
        <v>8</v>
      </c>
      <c r="S136" s="29">
        <v>1</v>
      </c>
      <c r="T136" s="29" t="s">
        <v>8</v>
      </c>
      <c r="U136" s="29">
        <v>0</v>
      </c>
      <c r="V136" s="29" t="s">
        <v>8</v>
      </c>
      <c r="W136" s="29" t="s">
        <v>8</v>
      </c>
      <c r="X136" s="29" t="s">
        <v>8</v>
      </c>
      <c r="Y136" s="29" t="s">
        <v>8</v>
      </c>
      <c r="Z136" s="29">
        <v>1</v>
      </c>
      <c r="AA136" s="29">
        <v>1</v>
      </c>
      <c r="AB136" s="29" t="s">
        <v>8</v>
      </c>
      <c r="AC136" s="29">
        <v>1</v>
      </c>
      <c r="AD136" s="29" t="s">
        <v>8</v>
      </c>
      <c r="AE136" s="29">
        <v>1</v>
      </c>
      <c r="AF136" s="29">
        <v>1</v>
      </c>
      <c r="AG136" s="29" t="s">
        <v>8</v>
      </c>
      <c r="AH136" s="29">
        <v>1</v>
      </c>
      <c r="AI136" s="29" t="s">
        <v>8</v>
      </c>
      <c r="AJ136" s="29">
        <v>1</v>
      </c>
      <c r="AK136" s="29">
        <v>1</v>
      </c>
      <c r="AL136" s="29" t="s">
        <v>8</v>
      </c>
      <c r="AM136" s="29">
        <v>1</v>
      </c>
      <c r="AN136" s="29" t="s">
        <v>8</v>
      </c>
      <c r="AO136" s="29">
        <v>0</v>
      </c>
      <c r="AP136" s="29" t="s">
        <v>8</v>
      </c>
      <c r="AQ136" s="29">
        <v>1</v>
      </c>
      <c r="AR136" s="29">
        <v>1</v>
      </c>
      <c r="AS136" s="29" t="s">
        <v>8</v>
      </c>
      <c r="AT136" s="29">
        <v>1</v>
      </c>
      <c r="AU136" s="29" t="s">
        <v>8</v>
      </c>
      <c r="AV136" s="29">
        <v>1</v>
      </c>
      <c r="AW136" s="29">
        <v>3</v>
      </c>
      <c r="AX136" s="29" t="s">
        <v>8</v>
      </c>
      <c r="AY136" s="29">
        <v>3</v>
      </c>
      <c r="AZ136" s="29" t="s">
        <v>8</v>
      </c>
      <c r="BA136" s="29">
        <v>1</v>
      </c>
      <c r="BB136" s="29" t="s">
        <v>8</v>
      </c>
      <c r="BC136" s="29">
        <v>1</v>
      </c>
      <c r="BD136" s="29">
        <v>1</v>
      </c>
      <c r="BE136" s="29" t="s">
        <v>8</v>
      </c>
      <c r="BF136" s="29">
        <v>1</v>
      </c>
      <c r="BG136" s="29" t="s">
        <v>8</v>
      </c>
      <c r="BH136" s="29">
        <v>1</v>
      </c>
      <c r="BI136" s="29">
        <v>1</v>
      </c>
      <c r="BJ136" s="29" t="s">
        <v>8</v>
      </c>
      <c r="BK136" s="29">
        <v>1</v>
      </c>
      <c r="BL136" s="29" t="s">
        <v>8</v>
      </c>
      <c r="BM136" s="29">
        <v>0</v>
      </c>
      <c r="BN136" s="29" t="s">
        <v>8</v>
      </c>
      <c r="BO136" s="29" t="s">
        <v>8</v>
      </c>
      <c r="BP136" s="29" t="s">
        <v>8</v>
      </c>
      <c r="BQ136" s="29" t="s">
        <v>8</v>
      </c>
      <c r="BR136" s="29" t="s">
        <v>8</v>
      </c>
      <c r="BS136" s="29" t="s">
        <v>8</v>
      </c>
      <c r="BT136" s="29" t="s">
        <v>8</v>
      </c>
      <c r="BU136" s="29" t="s">
        <v>14556</v>
      </c>
      <c r="BV136" s="29" t="b">
        <v>0</v>
      </c>
      <c r="BW136" s="29" t="b">
        <v>0</v>
      </c>
      <c r="BX136" s="29" t="b">
        <v>0</v>
      </c>
      <c r="BY136" s="29" t="b">
        <v>0</v>
      </c>
      <c r="BZ136" s="29" t="b">
        <v>0</v>
      </c>
      <c r="CA136" s="29" t="b">
        <v>0</v>
      </c>
      <c r="CB136" s="29" t="b">
        <v>0</v>
      </c>
      <c r="CC136" s="29" t="b">
        <v>0</v>
      </c>
      <c r="CD136" s="29" t="b">
        <v>0</v>
      </c>
      <c r="CE136" s="29" t="b">
        <v>0</v>
      </c>
      <c r="CF136" s="29" t="b">
        <v>1</v>
      </c>
      <c r="CG136" s="29" t="b">
        <v>0</v>
      </c>
      <c r="CH136" s="29" t="b">
        <v>0</v>
      </c>
      <c r="CI136" s="29" t="b">
        <v>0</v>
      </c>
      <c r="CJ136" s="29" t="b">
        <v>0</v>
      </c>
      <c r="CK136" s="29" t="b">
        <v>0</v>
      </c>
      <c r="CL136" s="29" t="b">
        <v>0</v>
      </c>
      <c r="CM136" s="29" t="b">
        <v>0</v>
      </c>
      <c r="CN136" s="29" t="b">
        <v>0</v>
      </c>
      <c r="CO136" s="29" t="b">
        <v>0</v>
      </c>
      <c r="CP136" s="29" t="b">
        <v>0</v>
      </c>
      <c r="CQ136" s="29" t="b">
        <v>0</v>
      </c>
      <c r="CR136" s="29" t="b">
        <v>0</v>
      </c>
      <c r="CS136" s="29" t="b">
        <v>0</v>
      </c>
      <c r="CT136" s="29" t="b">
        <v>0</v>
      </c>
      <c r="CU136" s="29" t="b">
        <v>0</v>
      </c>
      <c r="CV136" s="29" t="b">
        <v>0</v>
      </c>
      <c r="CW136" s="29" t="b">
        <v>0</v>
      </c>
      <c r="CX136" s="29" t="b">
        <v>0</v>
      </c>
      <c r="CY136" s="29" t="b">
        <v>0</v>
      </c>
      <c r="CZ136" s="29" t="b">
        <v>0</v>
      </c>
      <c r="DA136" s="29" t="b">
        <v>0</v>
      </c>
      <c r="DB136" s="29" t="b">
        <v>0</v>
      </c>
      <c r="DC136" s="29" t="b">
        <v>0</v>
      </c>
      <c r="DD136" s="29" t="b">
        <v>0</v>
      </c>
      <c r="DE136" s="29" t="b">
        <v>0</v>
      </c>
      <c r="DF136" s="29" t="b">
        <v>0</v>
      </c>
      <c r="DG136" s="29" t="b">
        <v>0</v>
      </c>
      <c r="DH136" s="29" t="b">
        <v>0</v>
      </c>
      <c r="DI136" s="29" t="b">
        <v>0</v>
      </c>
      <c r="DJ136" s="29" t="b">
        <v>0</v>
      </c>
      <c r="DK136" s="29" t="b">
        <v>0</v>
      </c>
      <c r="DL136" s="29" t="b">
        <v>0</v>
      </c>
      <c r="DM136" s="29" t="b">
        <v>0</v>
      </c>
      <c r="DN136" s="29" t="b">
        <v>0</v>
      </c>
      <c r="DO136" s="29" t="b">
        <v>0</v>
      </c>
      <c r="DP136" s="29" t="b">
        <v>0</v>
      </c>
      <c r="DQ136" s="29" t="b">
        <v>0</v>
      </c>
      <c r="DR136" s="29" t="b">
        <v>0</v>
      </c>
      <c r="DS136" s="29" t="b">
        <v>0</v>
      </c>
      <c r="DT136" s="29" t="b">
        <v>0</v>
      </c>
      <c r="DU136" s="29" t="b">
        <v>0</v>
      </c>
      <c r="DV136" s="29" t="s">
        <v>14557</v>
      </c>
      <c r="DW136" s="29" t="s">
        <v>14558</v>
      </c>
      <c r="DX136" s="29" t="s">
        <v>14559</v>
      </c>
    </row>
    <row r="137" spans="1:128" s="29" customFormat="1" x14ac:dyDescent="0.25">
      <c r="A137" s="29">
        <v>359925061277245</v>
      </c>
      <c r="B137" s="29">
        <v>427</v>
      </c>
      <c r="C137" s="29" t="s">
        <v>14560</v>
      </c>
      <c r="D137" s="29" t="s">
        <v>8</v>
      </c>
      <c r="E137" s="29" t="s">
        <v>8</v>
      </c>
      <c r="F137" s="29" t="s">
        <v>8</v>
      </c>
      <c r="G137" s="29" t="s">
        <v>8</v>
      </c>
      <c r="H137" s="29" t="s">
        <v>8</v>
      </c>
      <c r="I137" s="29">
        <v>77</v>
      </c>
      <c r="J137" s="29">
        <v>1</v>
      </c>
      <c r="K137" s="29">
        <v>1</v>
      </c>
      <c r="L137" s="29">
        <v>1</v>
      </c>
      <c r="M137" s="29">
        <v>2</v>
      </c>
      <c r="N137" s="29">
        <v>6</v>
      </c>
      <c r="O137" s="29">
        <v>1</v>
      </c>
      <c r="P137" s="29">
        <v>1</v>
      </c>
      <c r="Q137" s="29">
        <v>1</v>
      </c>
      <c r="R137" s="29" t="s">
        <v>8</v>
      </c>
      <c r="S137" s="29">
        <v>1</v>
      </c>
      <c r="T137" s="29" t="s">
        <v>8</v>
      </c>
      <c r="U137" s="29">
        <v>1</v>
      </c>
      <c r="V137" s="29">
        <v>1</v>
      </c>
      <c r="W137" s="29" t="s">
        <v>8</v>
      </c>
      <c r="X137" s="29">
        <v>1</v>
      </c>
      <c r="Y137" s="29" t="s">
        <v>8</v>
      </c>
      <c r="Z137" s="29">
        <v>1</v>
      </c>
      <c r="AA137" s="29">
        <v>1</v>
      </c>
      <c r="AB137" s="29" t="s">
        <v>8</v>
      </c>
      <c r="AC137" s="29">
        <v>2</v>
      </c>
      <c r="AD137" s="29" t="s">
        <v>8</v>
      </c>
      <c r="AE137" s="29">
        <v>1</v>
      </c>
      <c r="AF137" s="29">
        <v>1</v>
      </c>
      <c r="AG137" s="29" t="s">
        <v>8</v>
      </c>
      <c r="AH137" s="29">
        <v>1</v>
      </c>
      <c r="AI137" s="29" t="s">
        <v>8</v>
      </c>
      <c r="AJ137" s="29">
        <v>0</v>
      </c>
      <c r="AK137" s="29" t="s">
        <v>8</v>
      </c>
      <c r="AL137" s="29" t="s">
        <v>8</v>
      </c>
      <c r="AM137" s="29" t="s">
        <v>8</v>
      </c>
      <c r="AN137" s="29" t="s">
        <v>8</v>
      </c>
      <c r="AO137" s="29">
        <v>0</v>
      </c>
      <c r="AP137" s="29" t="s">
        <v>8</v>
      </c>
      <c r="AQ137" s="29">
        <v>1</v>
      </c>
      <c r="AR137" s="29">
        <v>1</v>
      </c>
      <c r="AS137" s="29" t="s">
        <v>8</v>
      </c>
      <c r="AT137" s="29">
        <v>2</v>
      </c>
      <c r="AU137" s="29" t="s">
        <v>8</v>
      </c>
      <c r="AV137" s="29">
        <v>1</v>
      </c>
      <c r="AW137" s="29">
        <v>1</v>
      </c>
      <c r="AX137" s="29" t="s">
        <v>8</v>
      </c>
      <c r="AY137" s="29">
        <v>1</v>
      </c>
      <c r="AZ137" s="29" t="s">
        <v>8</v>
      </c>
      <c r="BA137" s="29">
        <v>1</v>
      </c>
      <c r="BB137" s="29" t="s">
        <v>8</v>
      </c>
      <c r="BC137" s="29">
        <v>1</v>
      </c>
      <c r="BD137" s="29">
        <v>1</v>
      </c>
      <c r="BE137" s="29" t="s">
        <v>8</v>
      </c>
      <c r="BF137" s="29">
        <v>1</v>
      </c>
      <c r="BG137" s="29" t="s">
        <v>8</v>
      </c>
      <c r="BH137" s="29">
        <v>1</v>
      </c>
      <c r="BI137" s="29">
        <v>1</v>
      </c>
      <c r="BJ137" s="29" t="s">
        <v>8</v>
      </c>
      <c r="BK137" s="29">
        <v>1</v>
      </c>
      <c r="BL137" s="29" t="s">
        <v>8</v>
      </c>
      <c r="BM137" s="29">
        <v>0</v>
      </c>
      <c r="BN137" s="29" t="s">
        <v>8</v>
      </c>
      <c r="BO137" s="29" t="s">
        <v>8</v>
      </c>
      <c r="BP137" s="29" t="s">
        <v>8</v>
      </c>
      <c r="BQ137" s="29" t="s">
        <v>8</v>
      </c>
      <c r="BR137" s="29" t="s">
        <v>8</v>
      </c>
      <c r="BS137" s="29" t="s">
        <v>8</v>
      </c>
      <c r="BT137" s="29" t="s">
        <v>8</v>
      </c>
      <c r="BU137" s="29" t="s">
        <v>538</v>
      </c>
      <c r="BV137" s="29" t="b">
        <v>0</v>
      </c>
      <c r="BW137" s="29" t="b">
        <v>0</v>
      </c>
      <c r="BX137" s="29" t="b">
        <v>0</v>
      </c>
      <c r="BY137" s="29" t="b">
        <v>0</v>
      </c>
      <c r="BZ137" s="29" t="b">
        <v>0</v>
      </c>
      <c r="CA137" s="29" t="b">
        <v>0</v>
      </c>
      <c r="CB137" s="29" t="b">
        <v>0</v>
      </c>
      <c r="CC137" s="29" t="b">
        <v>0</v>
      </c>
      <c r="CD137" s="29" t="b">
        <v>0</v>
      </c>
      <c r="CE137" s="29" t="b">
        <v>0</v>
      </c>
      <c r="CF137" s="29" t="b">
        <v>0</v>
      </c>
      <c r="CG137" s="29" t="b">
        <v>0</v>
      </c>
      <c r="CH137" s="29" t="b">
        <v>0</v>
      </c>
      <c r="CI137" s="29" t="b">
        <v>0</v>
      </c>
      <c r="CJ137" s="29" t="b">
        <v>0</v>
      </c>
      <c r="CK137" s="29" t="b">
        <v>0</v>
      </c>
      <c r="CL137" s="29" t="b">
        <v>0</v>
      </c>
      <c r="CM137" s="29" t="b">
        <v>0</v>
      </c>
      <c r="CN137" s="29" t="b">
        <v>0</v>
      </c>
      <c r="CO137" s="29" t="b">
        <v>0</v>
      </c>
      <c r="CP137" s="29" t="b">
        <v>0</v>
      </c>
      <c r="CQ137" s="29" t="b">
        <v>0</v>
      </c>
      <c r="CR137" s="29" t="b">
        <v>0</v>
      </c>
      <c r="CS137" s="29" t="b">
        <v>1</v>
      </c>
      <c r="CT137" s="29" t="b">
        <v>0</v>
      </c>
      <c r="CU137" s="29" t="b">
        <v>0</v>
      </c>
      <c r="CV137" s="29" t="b">
        <v>0</v>
      </c>
      <c r="CW137" s="29" t="b">
        <v>0</v>
      </c>
      <c r="CX137" s="29" t="b">
        <v>0</v>
      </c>
      <c r="CY137" s="29" t="b">
        <v>0</v>
      </c>
      <c r="CZ137" s="29" t="b">
        <v>0</v>
      </c>
      <c r="DA137" s="29" t="b">
        <v>0</v>
      </c>
      <c r="DB137" s="29" t="b">
        <v>0</v>
      </c>
      <c r="DC137" s="29" t="b">
        <v>0</v>
      </c>
      <c r="DD137" s="29" t="b">
        <v>0</v>
      </c>
      <c r="DE137" s="29" t="b">
        <v>0</v>
      </c>
      <c r="DF137" s="29" t="b">
        <v>0</v>
      </c>
      <c r="DG137" s="29" t="b">
        <v>0</v>
      </c>
      <c r="DH137" s="29" t="b">
        <v>0</v>
      </c>
      <c r="DI137" s="29" t="b">
        <v>0</v>
      </c>
      <c r="DJ137" s="29" t="b">
        <v>0</v>
      </c>
      <c r="DK137" s="29" t="b">
        <v>0</v>
      </c>
      <c r="DL137" s="29" t="b">
        <v>0</v>
      </c>
      <c r="DM137" s="29" t="b">
        <v>0</v>
      </c>
      <c r="DN137" s="29" t="b">
        <v>0</v>
      </c>
      <c r="DO137" s="29" t="b">
        <v>0</v>
      </c>
      <c r="DP137" s="29" t="b">
        <v>0</v>
      </c>
      <c r="DQ137" s="29" t="b">
        <v>0</v>
      </c>
      <c r="DR137" s="29" t="b">
        <v>0</v>
      </c>
      <c r="DS137" s="29" t="b">
        <v>0</v>
      </c>
      <c r="DT137" s="29" t="b">
        <v>0</v>
      </c>
      <c r="DU137" s="29" t="b">
        <v>0</v>
      </c>
      <c r="DV137" s="29" t="s">
        <v>14561</v>
      </c>
      <c r="DW137" s="29" t="s">
        <v>14562</v>
      </c>
      <c r="DX137" s="29" t="s">
        <v>14563</v>
      </c>
    </row>
    <row r="138" spans="1:128" s="29" customFormat="1" x14ac:dyDescent="0.25">
      <c r="A138" s="29">
        <v>359925061200999</v>
      </c>
      <c r="B138" s="29">
        <v>183</v>
      </c>
      <c r="C138" s="29" t="s">
        <v>14564</v>
      </c>
      <c r="D138" s="29" t="s">
        <v>14565</v>
      </c>
      <c r="E138" s="50">
        <v>2.37692535802747E+16</v>
      </c>
      <c r="F138" s="50">
        <v>9043035827144800</v>
      </c>
      <c r="G138" s="29" t="s">
        <v>18992</v>
      </c>
      <c r="H138" s="29" t="s">
        <v>18992</v>
      </c>
      <c r="I138" s="29">
        <v>22</v>
      </c>
      <c r="J138" s="29">
        <v>1</v>
      </c>
      <c r="K138" s="29">
        <v>1</v>
      </c>
      <c r="L138" s="29">
        <v>1</v>
      </c>
      <c r="M138" s="29">
        <v>2</v>
      </c>
      <c r="N138" s="29">
        <v>5</v>
      </c>
      <c r="O138" s="29">
        <v>1</v>
      </c>
      <c r="P138" s="29">
        <v>0</v>
      </c>
      <c r="Q138" s="29" t="s">
        <v>8</v>
      </c>
      <c r="R138" s="29" t="s">
        <v>8</v>
      </c>
      <c r="S138" s="29" t="s">
        <v>8</v>
      </c>
      <c r="T138" s="29" t="s">
        <v>8</v>
      </c>
      <c r="U138" s="29">
        <v>1</v>
      </c>
      <c r="V138" s="29">
        <v>1</v>
      </c>
      <c r="W138" s="29" t="s">
        <v>8</v>
      </c>
      <c r="X138" s="29">
        <v>1</v>
      </c>
      <c r="Y138" s="29" t="s">
        <v>8</v>
      </c>
      <c r="Z138" s="29">
        <v>1</v>
      </c>
      <c r="AA138" s="29">
        <v>1</v>
      </c>
      <c r="AB138" s="29" t="s">
        <v>8</v>
      </c>
      <c r="AC138" s="29">
        <v>1</v>
      </c>
      <c r="AD138" s="29" t="s">
        <v>8</v>
      </c>
      <c r="AE138" s="29">
        <v>1</v>
      </c>
      <c r="AF138" s="29">
        <v>1</v>
      </c>
      <c r="AG138" s="29" t="s">
        <v>8</v>
      </c>
      <c r="AH138" s="29">
        <v>1</v>
      </c>
      <c r="AI138" s="29" t="s">
        <v>8</v>
      </c>
      <c r="AJ138" s="29">
        <v>1</v>
      </c>
      <c r="AK138" s="29">
        <v>4</v>
      </c>
      <c r="AL138" s="29" t="s">
        <v>8</v>
      </c>
      <c r="AM138" s="29">
        <v>4</v>
      </c>
      <c r="AN138" s="29" t="s">
        <v>8</v>
      </c>
      <c r="AO138" s="29">
        <v>0</v>
      </c>
      <c r="AP138" s="29" t="s">
        <v>8</v>
      </c>
      <c r="AQ138" s="29">
        <v>1</v>
      </c>
      <c r="AR138" s="29">
        <v>2</v>
      </c>
      <c r="AS138" s="29" t="s">
        <v>8</v>
      </c>
      <c r="AT138" s="29">
        <v>2</v>
      </c>
      <c r="AU138" s="29" t="s">
        <v>8</v>
      </c>
      <c r="AV138" s="29">
        <v>1</v>
      </c>
      <c r="AW138" s="29">
        <v>2</v>
      </c>
      <c r="AX138" s="29" t="s">
        <v>8</v>
      </c>
      <c r="AY138" s="29">
        <v>2</v>
      </c>
      <c r="AZ138" s="29" t="s">
        <v>8</v>
      </c>
      <c r="BA138" s="29">
        <v>0</v>
      </c>
      <c r="BB138" s="29" t="s">
        <v>8</v>
      </c>
      <c r="BC138" s="29">
        <v>1</v>
      </c>
      <c r="BD138" s="29">
        <v>3</v>
      </c>
      <c r="BE138" s="29" t="s">
        <v>8</v>
      </c>
      <c r="BF138" s="29">
        <v>1</v>
      </c>
      <c r="BG138" s="29" t="s">
        <v>8</v>
      </c>
      <c r="BH138" s="29">
        <v>1</v>
      </c>
      <c r="BI138" s="29">
        <v>2</v>
      </c>
      <c r="BJ138" s="29" t="s">
        <v>8</v>
      </c>
      <c r="BK138" s="29">
        <v>2</v>
      </c>
      <c r="BL138" s="29" t="s">
        <v>8</v>
      </c>
      <c r="BM138" s="29">
        <v>0</v>
      </c>
      <c r="BN138" s="29" t="s">
        <v>8</v>
      </c>
      <c r="BO138" s="29" t="s">
        <v>8</v>
      </c>
      <c r="BP138" s="29" t="s">
        <v>8</v>
      </c>
      <c r="BQ138" s="29" t="s">
        <v>8</v>
      </c>
      <c r="BR138" s="29" t="s">
        <v>8</v>
      </c>
      <c r="BS138" s="29" t="s">
        <v>8</v>
      </c>
      <c r="BT138" s="29" t="s">
        <v>8</v>
      </c>
      <c r="BU138" s="29" t="s">
        <v>722</v>
      </c>
      <c r="BV138" s="29" t="b">
        <v>0</v>
      </c>
      <c r="BW138" s="29" t="b">
        <v>0</v>
      </c>
      <c r="BX138" s="29" t="b">
        <v>0</v>
      </c>
      <c r="BY138" s="29" t="b">
        <v>0</v>
      </c>
      <c r="BZ138" s="29" t="b">
        <v>0</v>
      </c>
      <c r="CA138" s="29" t="b">
        <v>0</v>
      </c>
      <c r="CB138" s="29" t="b">
        <v>0</v>
      </c>
      <c r="CC138" s="29" t="b">
        <v>0</v>
      </c>
      <c r="CD138" s="29" t="b">
        <v>0</v>
      </c>
      <c r="CE138" s="29" t="b">
        <v>0</v>
      </c>
      <c r="CF138" s="29" t="b">
        <v>0</v>
      </c>
      <c r="CG138" s="29" t="b">
        <v>0</v>
      </c>
      <c r="CH138" s="29" t="b">
        <v>0</v>
      </c>
      <c r="CI138" s="29" t="b">
        <v>0</v>
      </c>
      <c r="CJ138" s="29" t="b">
        <v>1</v>
      </c>
      <c r="CK138" s="29" t="b">
        <v>0</v>
      </c>
      <c r="CL138" s="29" t="b">
        <v>0</v>
      </c>
      <c r="CM138" s="29" t="b">
        <v>0</v>
      </c>
      <c r="CN138" s="29" t="b">
        <v>0</v>
      </c>
      <c r="CO138" s="29" t="b">
        <v>0</v>
      </c>
      <c r="CP138" s="29" t="b">
        <v>0</v>
      </c>
      <c r="CQ138" s="29" t="b">
        <v>0</v>
      </c>
      <c r="CR138" s="29" t="b">
        <v>0</v>
      </c>
      <c r="CS138" s="29" t="b">
        <v>0</v>
      </c>
      <c r="CT138" s="29" t="b">
        <v>0</v>
      </c>
      <c r="CU138" s="29" t="b">
        <v>0</v>
      </c>
      <c r="CV138" s="29" t="b">
        <v>0</v>
      </c>
      <c r="CW138" s="29" t="b">
        <v>0</v>
      </c>
      <c r="CX138" s="29" t="b">
        <v>0</v>
      </c>
      <c r="CY138" s="29" t="b">
        <v>0</v>
      </c>
      <c r="CZ138" s="29" t="b">
        <v>0</v>
      </c>
      <c r="DA138" s="29" t="b">
        <v>0</v>
      </c>
      <c r="DB138" s="29" t="b">
        <v>0</v>
      </c>
      <c r="DC138" s="29" t="b">
        <v>0</v>
      </c>
      <c r="DD138" s="29" t="b">
        <v>0</v>
      </c>
      <c r="DE138" s="29" t="b">
        <v>0</v>
      </c>
      <c r="DF138" s="29" t="b">
        <v>0</v>
      </c>
      <c r="DG138" s="29" t="b">
        <v>0</v>
      </c>
      <c r="DH138" s="29" t="b">
        <v>0</v>
      </c>
      <c r="DI138" s="29" t="b">
        <v>0</v>
      </c>
      <c r="DJ138" s="29" t="b">
        <v>0</v>
      </c>
      <c r="DK138" s="29" t="b">
        <v>0</v>
      </c>
      <c r="DL138" s="29" t="b">
        <v>0</v>
      </c>
      <c r="DM138" s="29" t="b">
        <v>0</v>
      </c>
      <c r="DN138" s="29" t="b">
        <v>0</v>
      </c>
      <c r="DO138" s="29" t="b">
        <v>0</v>
      </c>
      <c r="DP138" s="29" t="b">
        <v>0</v>
      </c>
      <c r="DQ138" s="29" t="b">
        <v>0</v>
      </c>
      <c r="DR138" s="29" t="b">
        <v>0</v>
      </c>
      <c r="DS138" s="29" t="b">
        <v>0</v>
      </c>
      <c r="DT138" s="29" t="b">
        <v>0</v>
      </c>
      <c r="DU138" s="29" t="b">
        <v>0</v>
      </c>
      <c r="DV138" s="29" t="s">
        <v>14566</v>
      </c>
      <c r="DW138" s="29" t="s">
        <v>14567</v>
      </c>
      <c r="DX138" s="29" t="s">
        <v>14568</v>
      </c>
    </row>
    <row r="139" spans="1:128" s="29" customFormat="1" x14ac:dyDescent="0.25">
      <c r="A139" s="29">
        <v>359925061277245</v>
      </c>
      <c r="B139" s="29">
        <v>426</v>
      </c>
      <c r="C139" s="29" t="s">
        <v>14569</v>
      </c>
      <c r="D139" s="29" t="s">
        <v>8</v>
      </c>
      <c r="E139" s="29" t="s">
        <v>8</v>
      </c>
      <c r="F139" s="29" t="s">
        <v>8</v>
      </c>
      <c r="G139" s="29" t="s">
        <v>8</v>
      </c>
      <c r="H139" s="29" t="s">
        <v>8</v>
      </c>
      <c r="I139" s="29">
        <v>77</v>
      </c>
      <c r="J139" s="29">
        <v>1</v>
      </c>
      <c r="K139" s="29">
        <v>1</v>
      </c>
      <c r="L139" s="29">
        <v>1</v>
      </c>
      <c r="M139" s="29">
        <v>2</v>
      </c>
      <c r="N139" s="29">
        <v>6</v>
      </c>
      <c r="O139" s="29">
        <v>1</v>
      </c>
      <c r="P139" s="29">
        <v>1</v>
      </c>
      <c r="Q139" s="29">
        <v>1</v>
      </c>
      <c r="R139" s="29" t="s">
        <v>8</v>
      </c>
      <c r="S139" s="29">
        <v>1</v>
      </c>
      <c r="T139" s="29" t="s">
        <v>8</v>
      </c>
      <c r="U139" s="29">
        <v>1</v>
      </c>
      <c r="V139" s="29">
        <v>1</v>
      </c>
      <c r="W139" s="29" t="s">
        <v>8</v>
      </c>
      <c r="X139" s="29">
        <v>1</v>
      </c>
      <c r="Y139" s="29" t="s">
        <v>8</v>
      </c>
      <c r="Z139" s="29">
        <v>1</v>
      </c>
      <c r="AA139" s="29">
        <v>1</v>
      </c>
      <c r="AB139" s="29" t="s">
        <v>8</v>
      </c>
      <c r="AC139" s="29">
        <v>1</v>
      </c>
      <c r="AD139" s="29" t="s">
        <v>8</v>
      </c>
      <c r="AE139" s="29">
        <v>1</v>
      </c>
      <c r="AF139" s="29">
        <v>1</v>
      </c>
      <c r="AG139" s="29" t="s">
        <v>8</v>
      </c>
      <c r="AH139" s="29">
        <v>1</v>
      </c>
      <c r="AI139" s="29" t="s">
        <v>8</v>
      </c>
      <c r="AJ139" s="29">
        <v>0</v>
      </c>
      <c r="AK139" s="29" t="s">
        <v>8</v>
      </c>
      <c r="AL139" s="29" t="s">
        <v>8</v>
      </c>
      <c r="AM139" s="29" t="s">
        <v>8</v>
      </c>
      <c r="AN139" s="29" t="s">
        <v>8</v>
      </c>
      <c r="AO139" s="29">
        <v>0</v>
      </c>
      <c r="AP139" s="29" t="s">
        <v>8</v>
      </c>
      <c r="AQ139" s="29">
        <v>1</v>
      </c>
      <c r="AR139" s="29">
        <v>1</v>
      </c>
      <c r="AS139" s="29" t="s">
        <v>8</v>
      </c>
      <c r="AT139" s="29">
        <v>2</v>
      </c>
      <c r="AU139" s="29" t="s">
        <v>8</v>
      </c>
      <c r="AV139" s="29">
        <v>1</v>
      </c>
      <c r="AW139" s="29">
        <v>1</v>
      </c>
      <c r="AX139" s="29" t="s">
        <v>8</v>
      </c>
      <c r="AY139" s="29">
        <v>1</v>
      </c>
      <c r="AZ139" s="29" t="s">
        <v>8</v>
      </c>
      <c r="BA139" s="29">
        <v>1</v>
      </c>
      <c r="BB139" s="29" t="s">
        <v>8</v>
      </c>
      <c r="BC139" s="29">
        <v>1</v>
      </c>
      <c r="BD139" s="29">
        <v>1</v>
      </c>
      <c r="BE139" s="29" t="s">
        <v>8</v>
      </c>
      <c r="BF139" s="29">
        <v>1</v>
      </c>
      <c r="BG139" s="29" t="s">
        <v>8</v>
      </c>
      <c r="BH139" s="29">
        <v>1</v>
      </c>
      <c r="BI139" s="29">
        <v>1</v>
      </c>
      <c r="BJ139" s="29" t="s">
        <v>8</v>
      </c>
      <c r="BK139" s="29">
        <v>1</v>
      </c>
      <c r="BL139" s="29" t="s">
        <v>8</v>
      </c>
      <c r="BM139" s="29">
        <v>0</v>
      </c>
      <c r="BN139" s="29" t="s">
        <v>8</v>
      </c>
      <c r="BO139" s="29" t="s">
        <v>8</v>
      </c>
      <c r="BP139" s="29" t="s">
        <v>8</v>
      </c>
      <c r="BQ139" s="29" t="s">
        <v>8</v>
      </c>
      <c r="BR139" s="29" t="s">
        <v>8</v>
      </c>
      <c r="BS139" s="29" t="s">
        <v>8</v>
      </c>
      <c r="BT139" s="29" t="s">
        <v>8</v>
      </c>
      <c r="BU139" s="29" t="s">
        <v>538</v>
      </c>
      <c r="BV139" s="29" t="b">
        <v>0</v>
      </c>
      <c r="BW139" s="29" t="b">
        <v>0</v>
      </c>
      <c r="BX139" s="29" t="b">
        <v>0</v>
      </c>
      <c r="BY139" s="29" t="b">
        <v>0</v>
      </c>
      <c r="BZ139" s="29" t="b">
        <v>0</v>
      </c>
      <c r="CA139" s="29" t="b">
        <v>0</v>
      </c>
      <c r="CB139" s="29" t="b">
        <v>0</v>
      </c>
      <c r="CC139" s="29" t="b">
        <v>0</v>
      </c>
      <c r="CD139" s="29" t="b">
        <v>0</v>
      </c>
      <c r="CE139" s="29" t="b">
        <v>0</v>
      </c>
      <c r="CF139" s="29" t="b">
        <v>0</v>
      </c>
      <c r="CG139" s="29" t="b">
        <v>0</v>
      </c>
      <c r="CH139" s="29" t="b">
        <v>0</v>
      </c>
      <c r="CI139" s="29" t="b">
        <v>0</v>
      </c>
      <c r="CJ139" s="29" t="b">
        <v>0</v>
      </c>
      <c r="CK139" s="29" t="b">
        <v>0</v>
      </c>
      <c r="CL139" s="29" t="b">
        <v>0</v>
      </c>
      <c r="CM139" s="29" t="b">
        <v>0</v>
      </c>
      <c r="CN139" s="29" t="b">
        <v>0</v>
      </c>
      <c r="CO139" s="29" t="b">
        <v>0</v>
      </c>
      <c r="CP139" s="29" t="b">
        <v>0</v>
      </c>
      <c r="CQ139" s="29" t="b">
        <v>0</v>
      </c>
      <c r="CR139" s="29" t="b">
        <v>0</v>
      </c>
      <c r="CS139" s="29" t="b">
        <v>1</v>
      </c>
      <c r="CT139" s="29" t="b">
        <v>0</v>
      </c>
      <c r="CU139" s="29" t="b">
        <v>0</v>
      </c>
      <c r="CV139" s="29" t="b">
        <v>0</v>
      </c>
      <c r="CW139" s="29" t="b">
        <v>0</v>
      </c>
      <c r="CX139" s="29" t="b">
        <v>0</v>
      </c>
      <c r="CY139" s="29" t="b">
        <v>0</v>
      </c>
      <c r="CZ139" s="29" t="b">
        <v>0</v>
      </c>
      <c r="DA139" s="29" t="b">
        <v>0</v>
      </c>
      <c r="DB139" s="29" t="b">
        <v>0</v>
      </c>
      <c r="DC139" s="29" t="b">
        <v>0</v>
      </c>
      <c r="DD139" s="29" t="b">
        <v>0</v>
      </c>
      <c r="DE139" s="29" t="b">
        <v>0</v>
      </c>
      <c r="DF139" s="29" t="b">
        <v>0</v>
      </c>
      <c r="DG139" s="29" t="b">
        <v>0</v>
      </c>
      <c r="DH139" s="29" t="b">
        <v>0</v>
      </c>
      <c r="DI139" s="29" t="b">
        <v>0</v>
      </c>
      <c r="DJ139" s="29" t="b">
        <v>0</v>
      </c>
      <c r="DK139" s="29" t="b">
        <v>0</v>
      </c>
      <c r="DL139" s="29" t="b">
        <v>0</v>
      </c>
      <c r="DM139" s="29" t="b">
        <v>0</v>
      </c>
      <c r="DN139" s="29" t="b">
        <v>0</v>
      </c>
      <c r="DO139" s="29" t="b">
        <v>0</v>
      </c>
      <c r="DP139" s="29" t="b">
        <v>0</v>
      </c>
      <c r="DQ139" s="29" t="b">
        <v>0</v>
      </c>
      <c r="DR139" s="29" t="b">
        <v>0</v>
      </c>
      <c r="DS139" s="29" t="b">
        <v>0</v>
      </c>
      <c r="DT139" s="29" t="b">
        <v>0</v>
      </c>
      <c r="DU139" s="29" t="b">
        <v>0</v>
      </c>
      <c r="DV139" s="29" t="s">
        <v>14570</v>
      </c>
      <c r="DW139" s="29" t="s">
        <v>14571</v>
      </c>
      <c r="DX139" s="29" t="s">
        <v>14572</v>
      </c>
    </row>
    <row r="140" spans="1:128" s="29" customFormat="1" x14ac:dyDescent="0.25">
      <c r="A140" s="29">
        <v>359925061277245</v>
      </c>
      <c r="B140" s="29">
        <v>428</v>
      </c>
      <c r="C140" s="29" t="s">
        <v>14573</v>
      </c>
      <c r="D140" s="29" t="s">
        <v>8</v>
      </c>
      <c r="E140" s="29" t="s">
        <v>8</v>
      </c>
      <c r="F140" s="29" t="s">
        <v>8</v>
      </c>
      <c r="G140" s="29" t="s">
        <v>8</v>
      </c>
      <c r="H140" s="29" t="s">
        <v>8</v>
      </c>
      <c r="I140" s="29">
        <v>77</v>
      </c>
      <c r="J140" s="29">
        <v>1</v>
      </c>
      <c r="K140" s="29">
        <v>1</v>
      </c>
      <c r="L140" s="29">
        <v>1</v>
      </c>
      <c r="M140" s="29">
        <v>2</v>
      </c>
      <c r="N140" s="29">
        <v>5</v>
      </c>
      <c r="O140" s="29">
        <v>1</v>
      </c>
      <c r="P140" s="29">
        <v>1</v>
      </c>
      <c r="Q140" s="29">
        <v>1</v>
      </c>
      <c r="R140" s="29" t="s">
        <v>8</v>
      </c>
      <c r="S140" s="29">
        <v>1</v>
      </c>
      <c r="T140" s="29" t="s">
        <v>8</v>
      </c>
      <c r="U140" s="29">
        <v>1</v>
      </c>
      <c r="V140" s="29">
        <v>1</v>
      </c>
      <c r="W140" s="29" t="s">
        <v>8</v>
      </c>
      <c r="X140" s="29">
        <v>1</v>
      </c>
      <c r="Y140" s="29" t="s">
        <v>8</v>
      </c>
      <c r="Z140" s="29">
        <v>1</v>
      </c>
      <c r="AA140" s="29">
        <v>1</v>
      </c>
      <c r="AB140" s="29" t="s">
        <v>8</v>
      </c>
      <c r="AC140" s="29">
        <v>1</v>
      </c>
      <c r="AD140" s="29" t="s">
        <v>8</v>
      </c>
      <c r="AE140" s="29">
        <v>1</v>
      </c>
      <c r="AF140" s="29">
        <v>1</v>
      </c>
      <c r="AG140" s="29" t="s">
        <v>8</v>
      </c>
      <c r="AH140" s="29">
        <v>1</v>
      </c>
      <c r="AI140" s="29" t="s">
        <v>8</v>
      </c>
      <c r="AJ140" s="29">
        <v>0</v>
      </c>
      <c r="AK140" s="29" t="s">
        <v>8</v>
      </c>
      <c r="AL140" s="29" t="s">
        <v>8</v>
      </c>
      <c r="AM140" s="29" t="s">
        <v>8</v>
      </c>
      <c r="AN140" s="29" t="s">
        <v>8</v>
      </c>
      <c r="AO140" s="29">
        <v>1</v>
      </c>
      <c r="AP140" s="29" t="s">
        <v>8</v>
      </c>
      <c r="AQ140" s="29">
        <v>1</v>
      </c>
      <c r="AR140" s="29">
        <v>1</v>
      </c>
      <c r="AS140" s="29" t="s">
        <v>8</v>
      </c>
      <c r="AT140" s="29">
        <v>2</v>
      </c>
      <c r="AU140" s="29" t="s">
        <v>8</v>
      </c>
      <c r="AV140" s="29">
        <v>1</v>
      </c>
      <c r="AW140" s="29">
        <v>1</v>
      </c>
      <c r="AX140" s="29" t="s">
        <v>8</v>
      </c>
      <c r="AY140" s="29">
        <v>1</v>
      </c>
      <c r="AZ140" s="29" t="s">
        <v>8</v>
      </c>
      <c r="BA140" s="29">
        <v>1</v>
      </c>
      <c r="BB140" s="29" t="s">
        <v>8</v>
      </c>
      <c r="BC140" s="29">
        <v>1</v>
      </c>
      <c r="BD140" s="29">
        <v>1</v>
      </c>
      <c r="BE140" s="29" t="s">
        <v>8</v>
      </c>
      <c r="BF140" s="29">
        <v>1</v>
      </c>
      <c r="BG140" s="29" t="s">
        <v>8</v>
      </c>
      <c r="BH140" s="29">
        <v>1</v>
      </c>
      <c r="BI140" s="29">
        <v>4</v>
      </c>
      <c r="BJ140" s="29" t="s">
        <v>8</v>
      </c>
      <c r="BK140" s="29">
        <v>4</v>
      </c>
      <c r="BL140" s="29" t="s">
        <v>8</v>
      </c>
      <c r="BM140" s="29">
        <v>1</v>
      </c>
      <c r="BN140" s="29" t="s">
        <v>8</v>
      </c>
      <c r="BO140" s="29">
        <v>1</v>
      </c>
      <c r="BP140" s="29" t="s">
        <v>8</v>
      </c>
      <c r="BQ140" s="29">
        <v>1</v>
      </c>
      <c r="BR140" s="29" t="s">
        <v>8</v>
      </c>
      <c r="BS140" s="29">
        <v>0</v>
      </c>
      <c r="BT140" s="29" t="s">
        <v>8</v>
      </c>
      <c r="BU140" s="29" t="s">
        <v>538</v>
      </c>
      <c r="BV140" s="29" t="b">
        <v>0</v>
      </c>
      <c r="BW140" s="29" t="b">
        <v>0</v>
      </c>
      <c r="BX140" s="29" t="b">
        <v>0</v>
      </c>
      <c r="BY140" s="29" t="b">
        <v>0</v>
      </c>
      <c r="BZ140" s="29" t="b">
        <v>0</v>
      </c>
      <c r="CA140" s="29" t="b">
        <v>0</v>
      </c>
      <c r="CB140" s="29" t="b">
        <v>0</v>
      </c>
      <c r="CC140" s="29" t="b">
        <v>0</v>
      </c>
      <c r="CD140" s="29" t="b">
        <v>0</v>
      </c>
      <c r="CE140" s="29" t="b">
        <v>0</v>
      </c>
      <c r="CF140" s="29" t="b">
        <v>0</v>
      </c>
      <c r="CG140" s="29" t="b">
        <v>0</v>
      </c>
      <c r="CH140" s="29" t="b">
        <v>0</v>
      </c>
      <c r="CI140" s="29" t="b">
        <v>0</v>
      </c>
      <c r="CJ140" s="29" t="b">
        <v>0</v>
      </c>
      <c r="CK140" s="29" t="b">
        <v>0</v>
      </c>
      <c r="CL140" s="29" t="b">
        <v>0</v>
      </c>
      <c r="CM140" s="29" t="b">
        <v>0</v>
      </c>
      <c r="CN140" s="29" t="b">
        <v>0</v>
      </c>
      <c r="CO140" s="29" t="b">
        <v>0</v>
      </c>
      <c r="CP140" s="29" t="b">
        <v>0</v>
      </c>
      <c r="CQ140" s="29" t="b">
        <v>0</v>
      </c>
      <c r="CR140" s="29" t="b">
        <v>0</v>
      </c>
      <c r="CS140" s="29" t="b">
        <v>1</v>
      </c>
      <c r="CT140" s="29" t="b">
        <v>0</v>
      </c>
      <c r="CU140" s="29" t="b">
        <v>0</v>
      </c>
      <c r="CV140" s="29" t="b">
        <v>0</v>
      </c>
      <c r="CW140" s="29" t="b">
        <v>0</v>
      </c>
      <c r="CX140" s="29" t="b">
        <v>0</v>
      </c>
      <c r="CY140" s="29" t="b">
        <v>0</v>
      </c>
      <c r="CZ140" s="29" t="b">
        <v>0</v>
      </c>
      <c r="DA140" s="29" t="b">
        <v>0</v>
      </c>
      <c r="DB140" s="29" t="b">
        <v>0</v>
      </c>
      <c r="DC140" s="29" t="b">
        <v>0</v>
      </c>
      <c r="DD140" s="29" t="b">
        <v>0</v>
      </c>
      <c r="DE140" s="29" t="b">
        <v>0</v>
      </c>
      <c r="DF140" s="29" t="b">
        <v>0</v>
      </c>
      <c r="DG140" s="29" t="b">
        <v>0</v>
      </c>
      <c r="DH140" s="29" t="b">
        <v>0</v>
      </c>
      <c r="DI140" s="29" t="b">
        <v>0</v>
      </c>
      <c r="DJ140" s="29" t="b">
        <v>0</v>
      </c>
      <c r="DK140" s="29" t="b">
        <v>0</v>
      </c>
      <c r="DL140" s="29" t="b">
        <v>0</v>
      </c>
      <c r="DM140" s="29" t="b">
        <v>0</v>
      </c>
      <c r="DN140" s="29" t="b">
        <v>0</v>
      </c>
      <c r="DO140" s="29" t="b">
        <v>0</v>
      </c>
      <c r="DP140" s="29" t="b">
        <v>0</v>
      </c>
      <c r="DQ140" s="29" t="b">
        <v>0</v>
      </c>
      <c r="DR140" s="29" t="b">
        <v>0</v>
      </c>
      <c r="DS140" s="29" t="b">
        <v>0</v>
      </c>
      <c r="DT140" s="29" t="b">
        <v>0</v>
      </c>
      <c r="DU140" s="29" t="b">
        <v>0</v>
      </c>
      <c r="DV140" s="29" t="s">
        <v>14574</v>
      </c>
      <c r="DW140" s="29" t="s">
        <v>14575</v>
      </c>
      <c r="DX140" s="29" t="s">
        <v>14576</v>
      </c>
    </row>
    <row r="141" spans="1:128" s="29" customFormat="1" x14ac:dyDescent="0.25">
      <c r="A141" s="29">
        <v>359925061277245</v>
      </c>
      <c r="B141" s="29">
        <v>429</v>
      </c>
      <c r="C141" s="29" t="s">
        <v>14577</v>
      </c>
      <c r="D141" s="29" t="s">
        <v>8</v>
      </c>
      <c r="E141" s="29" t="s">
        <v>8</v>
      </c>
      <c r="F141" s="29" t="s">
        <v>8</v>
      </c>
      <c r="G141" s="29" t="s">
        <v>8</v>
      </c>
      <c r="H141" s="29" t="s">
        <v>8</v>
      </c>
      <c r="I141" s="29">
        <v>77</v>
      </c>
      <c r="J141" s="29">
        <v>1</v>
      </c>
      <c r="K141" s="29">
        <v>1</v>
      </c>
      <c r="L141" s="29">
        <v>1</v>
      </c>
      <c r="M141" s="29">
        <v>2</v>
      </c>
      <c r="N141" s="29">
        <v>4</v>
      </c>
      <c r="O141" s="29">
        <v>1</v>
      </c>
      <c r="P141" s="29">
        <v>1</v>
      </c>
      <c r="Q141" s="29">
        <v>1</v>
      </c>
      <c r="R141" s="29" t="s">
        <v>8</v>
      </c>
      <c r="S141" s="29">
        <v>1</v>
      </c>
      <c r="T141" s="29" t="s">
        <v>8</v>
      </c>
      <c r="U141" s="29">
        <v>1</v>
      </c>
      <c r="V141" s="29">
        <v>1</v>
      </c>
      <c r="W141" s="29" t="s">
        <v>8</v>
      </c>
      <c r="X141" s="29">
        <v>1</v>
      </c>
      <c r="Y141" s="29" t="s">
        <v>8</v>
      </c>
      <c r="Z141" s="29">
        <v>1</v>
      </c>
      <c r="AA141" s="29">
        <v>1</v>
      </c>
      <c r="AB141" s="29" t="s">
        <v>8</v>
      </c>
      <c r="AC141" s="29">
        <v>1</v>
      </c>
      <c r="AD141" s="29" t="s">
        <v>8</v>
      </c>
      <c r="AE141" s="29">
        <v>1</v>
      </c>
      <c r="AF141" s="29">
        <v>1</v>
      </c>
      <c r="AG141" s="29" t="s">
        <v>8</v>
      </c>
      <c r="AH141" s="29">
        <v>1</v>
      </c>
      <c r="AI141" s="29" t="s">
        <v>8</v>
      </c>
      <c r="AJ141" s="29">
        <v>0</v>
      </c>
      <c r="AK141" s="29" t="s">
        <v>8</v>
      </c>
      <c r="AL141" s="29" t="s">
        <v>8</v>
      </c>
      <c r="AM141" s="29" t="s">
        <v>8</v>
      </c>
      <c r="AN141" s="29" t="s">
        <v>8</v>
      </c>
      <c r="AO141" s="29">
        <v>0</v>
      </c>
      <c r="AP141" s="29" t="s">
        <v>8</v>
      </c>
      <c r="AQ141" s="29">
        <v>1</v>
      </c>
      <c r="AR141" s="29">
        <v>1</v>
      </c>
      <c r="AS141" s="29" t="s">
        <v>8</v>
      </c>
      <c r="AT141" s="29">
        <v>1</v>
      </c>
      <c r="AU141" s="29" t="s">
        <v>8</v>
      </c>
      <c r="AV141" s="29">
        <v>1</v>
      </c>
      <c r="AW141" s="29">
        <v>1</v>
      </c>
      <c r="AX141" s="29" t="s">
        <v>8</v>
      </c>
      <c r="AY141" s="29">
        <v>1</v>
      </c>
      <c r="AZ141" s="29" t="s">
        <v>8</v>
      </c>
      <c r="BA141" s="29">
        <v>0</v>
      </c>
      <c r="BB141" s="29" t="s">
        <v>8</v>
      </c>
      <c r="BC141" s="29">
        <v>1</v>
      </c>
      <c r="BD141" s="29">
        <v>1</v>
      </c>
      <c r="BE141" s="29" t="s">
        <v>8</v>
      </c>
      <c r="BF141" s="29">
        <v>1</v>
      </c>
      <c r="BG141" s="29" t="s">
        <v>8</v>
      </c>
      <c r="BH141" s="29">
        <v>1</v>
      </c>
      <c r="BI141" s="29">
        <v>1</v>
      </c>
      <c r="BJ141" s="29" t="s">
        <v>8</v>
      </c>
      <c r="BK141" s="29">
        <v>1</v>
      </c>
      <c r="BL141" s="29" t="s">
        <v>8</v>
      </c>
      <c r="BM141" s="29">
        <v>0</v>
      </c>
      <c r="BN141" s="29" t="s">
        <v>8</v>
      </c>
      <c r="BO141" s="29" t="s">
        <v>8</v>
      </c>
      <c r="BP141" s="29" t="s">
        <v>8</v>
      </c>
      <c r="BQ141" s="29" t="s">
        <v>8</v>
      </c>
      <c r="BR141" s="29" t="s">
        <v>8</v>
      </c>
      <c r="BS141" s="29" t="s">
        <v>8</v>
      </c>
      <c r="BT141" s="29" t="s">
        <v>8</v>
      </c>
      <c r="BU141" s="29" t="s">
        <v>538</v>
      </c>
      <c r="BV141" s="29" t="b">
        <v>0</v>
      </c>
      <c r="BW141" s="29" t="b">
        <v>0</v>
      </c>
      <c r="BX141" s="29" t="b">
        <v>0</v>
      </c>
      <c r="BY141" s="29" t="b">
        <v>0</v>
      </c>
      <c r="BZ141" s="29" t="b">
        <v>0</v>
      </c>
      <c r="CA141" s="29" t="b">
        <v>0</v>
      </c>
      <c r="CB141" s="29" t="b">
        <v>0</v>
      </c>
      <c r="CC141" s="29" t="b">
        <v>0</v>
      </c>
      <c r="CD141" s="29" t="b">
        <v>0</v>
      </c>
      <c r="CE141" s="29" t="b">
        <v>0</v>
      </c>
      <c r="CF141" s="29" t="b">
        <v>0</v>
      </c>
      <c r="CG141" s="29" t="b">
        <v>0</v>
      </c>
      <c r="CH141" s="29" t="b">
        <v>0</v>
      </c>
      <c r="CI141" s="29" t="b">
        <v>0</v>
      </c>
      <c r="CJ141" s="29" t="b">
        <v>0</v>
      </c>
      <c r="CK141" s="29" t="b">
        <v>0</v>
      </c>
      <c r="CL141" s="29" t="b">
        <v>0</v>
      </c>
      <c r="CM141" s="29" t="b">
        <v>0</v>
      </c>
      <c r="CN141" s="29" t="b">
        <v>0</v>
      </c>
      <c r="CO141" s="29" t="b">
        <v>0</v>
      </c>
      <c r="CP141" s="29" t="b">
        <v>0</v>
      </c>
      <c r="CQ141" s="29" t="b">
        <v>0</v>
      </c>
      <c r="CR141" s="29" t="b">
        <v>0</v>
      </c>
      <c r="CS141" s="29" t="b">
        <v>1</v>
      </c>
      <c r="CT141" s="29" t="b">
        <v>0</v>
      </c>
      <c r="CU141" s="29" t="b">
        <v>0</v>
      </c>
      <c r="CV141" s="29" t="b">
        <v>0</v>
      </c>
      <c r="CW141" s="29" t="b">
        <v>0</v>
      </c>
      <c r="CX141" s="29" t="b">
        <v>0</v>
      </c>
      <c r="CY141" s="29" t="b">
        <v>0</v>
      </c>
      <c r="CZ141" s="29" t="b">
        <v>0</v>
      </c>
      <c r="DA141" s="29" t="b">
        <v>0</v>
      </c>
      <c r="DB141" s="29" t="b">
        <v>0</v>
      </c>
      <c r="DC141" s="29" t="b">
        <v>0</v>
      </c>
      <c r="DD141" s="29" t="b">
        <v>0</v>
      </c>
      <c r="DE141" s="29" t="b">
        <v>0</v>
      </c>
      <c r="DF141" s="29" t="b">
        <v>0</v>
      </c>
      <c r="DG141" s="29" t="b">
        <v>0</v>
      </c>
      <c r="DH141" s="29" t="b">
        <v>0</v>
      </c>
      <c r="DI141" s="29" t="b">
        <v>0</v>
      </c>
      <c r="DJ141" s="29" t="b">
        <v>0</v>
      </c>
      <c r="DK141" s="29" t="b">
        <v>0</v>
      </c>
      <c r="DL141" s="29" t="b">
        <v>0</v>
      </c>
      <c r="DM141" s="29" t="b">
        <v>0</v>
      </c>
      <c r="DN141" s="29" t="b">
        <v>0</v>
      </c>
      <c r="DO141" s="29" t="b">
        <v>0</v>
      </c>
      <c r="DP141" s="29" t="b">
        <v>0</v>
      </c>
      <c r="DQ141" s="29" t="b">
        <v>0</v>
      </c>
      <c r="DR141" s="29" t="b">
        <v>0</v>
      </c>
      <c r="DS141" s="29" t="b">
        <v>0</v>
      </c>
      <c r="DT141" s="29" t="b">
        <v>0</v>
      </c>
      <c r="DU141" s="29" t="b">
        <v>0</v>
      </c>
      <c r="DV141" s="29" t="s">
        <v>14578</v>
      </c>
      <c r="DW141" s="29" t="s">
        <v>14579</v>
      </c>
      <c r="DX141" s="29" t="s">
        <v>14580</v>
      </c>
    </row>
    <row r="142" spans="1:128" s="29" customFormat="1" x14ac:dyDescent="0.25">
      <c r="A142" s="29">
        <v>359925061286956</v>
      </c>
      <c r="B142" s="29">
        <v>371</v>
      </c>
      <c r="C142" s="29" t="s">
        <v>14581</v>
      </c>
      <c r="D142" s="29" t="s">
        <v>8</v>
      </c>
      <c r="E142" s="29" t="s">
        <v>8</v>
      </c>
      <c r="F142" s="29" t="s">
        <v>8</v>
      </c>
      <c r="G142" s="29" t="s">
        <v>8</v>
      </c>
      <c r="H142" s="29" t="s">
        <v>8</v>
      </c>
      <c r="I142" s="29">
        <v>66</v>
      </c>
      <c r="J142" s="29">
        <v>1</v>
      </c>
      <c r="K142" s="29">
        <v>1</v>
      </c>
      <c r="L142" s="29">
        <v>1</v>
      </c>
      <c r="M142" s="29">
        <v>2</v>
      </c>
      <c r="N142" s="29">
        <v>5</v>
      </c>
      <c r="O142" s="29">
        <v>1</v>
      </c>
      <c r="P142" s="29">
        <v>0</v>
      </c>
      <c r="Q142" s="29" t="s">
        <v>8</v>
      </c>
      <c r="R142" s="29" t="s">
        <v>8</v>
      </c>
      <c r="S142" s="29" t="s">
        <v>8</v>
      </c>
      <c r="T142" s="29" t="s">
        <v>8</v>
      </c>
      <c r="U142" s="29">
        <v>0</v>
      </c>
      <c r="V142" s="29" t="s">
        <v>8</v>
      </c>
      <c r="W142" s="29" t="s">
        <v>8</v>
      </c>
      <c r="X142" s="29" t="s">
        <v>8</v>
      </c>
      <c r="Y142" s="29" t="s">
        <v>8</v>
      </c>
      <c r="Z142" s="29">
        <v>0</v>
      </c>
      <c r="AA142" s="29" t="s">
        <v>8</v>
      </c>
      <c r="AB142" s="29" t="s">
        <v>8</v>
      </c>
      <c r="AC142" s="29" t="s">
        <v>8</v>
      </c>
      <c r="AD142" s="29" t="s">
        <v>8</v>
      </c>
      <c r="AE142" s="29">
        <v>1</v>
      </c>
      <c r="AF142" s="29">
        <v>1</v>
      </c>
      <c r="AG142" s="29" t="s">
        <v>8</v>
      </c>
      <c r="AH142" s="29">
        <v>1</v>
      </c>
      <c r="AI142" s="29" t="s">
        <v>8</v>
      </c>
      <c r="AJ142" s="29">
        <v>0</v>
      </c>
      <c r="AK142" s="29" t="s">
        <v>8</v>
      </c>
      <c r="AL142" s="29" t="s">
        <v>8</v>
      </c>
      <c r="AM142" s="29" t="s">
        <v>8</v>
      </c>
      <c r="AN142" s="29" t="s">
        <v>8</v>
      </c>
      <c r="AO142" s="29">
        <v>0</v>
      </c>
      <c r="AP142" s="29" t="s">
        <v>8</v>
      </c>
      <c r="AQ142" s="29">
        <v>1</v>
      </c>
      <c r="AR142" s="29">
        <v>2</v>
      </c>
      <c r="AS142" s="29" t="s">
        <v>8</v>
      </c>
      <c r="AT142" s="29">
        <v>2</v>
      </c>
      <c r="AU142" s="29" t="s">
        <v>8</v>
      </c>
      <c r="AV142" s="29">
        <v>1</v>
      </c>
      <c r="AW142" s="29">
        <v>3</v>
      </c>
      <c r="AX142" s="29" t="s">
        <v>8</v>
      </c>
      <c r="AY142" s="29">
        <v>3</v>
      </c>
      <c r="AZ142" s="29" t="s">
        <v>8</v>
      </c>
      <c r="BA142" s="29">
        <v>1</v>
      </c>
      <c r="BB142" s="29" t="s">
        <v>8</v>
      </c>
      <c r="BC142" s="29">
        <v>1</v>
      </c>
      <c r="BD142" s="29">
        <v>2</v>
      </c>
      <c r="BE142" s="29" t="s">
        <v>8</v>
      </c>
      <c r="BF142" s="29">
        <v>2</v>
      </c>
      <c r="BG142" s="29" t="s">
        <v>8</v>
      </c>
      <c r="BH142" s="29">
        <v>1</v>
      </c>
      <c r="BI142" s="29">
        <v>1</v>
      </c>
      <c r="BJ142" s="29" t="s">
        <v>8</v>
      </c>
      <c r="BK142" s="29">
        <v>2</v>
      </c>
      <c r="BL142" s="29" t="s">
        <v>8</v>
      </c>
      <c r="BM142" s="29">
        <v>0</v>
      </c>
      <c r="BN142" s="29" t="s">
        <v>8</v>
      </c>
      <c r="BO142" s="29" t="s">
        <v>8</v>
      </c>
      <c r="BP142" s="29" t="s">
        <v>8</v>
      </c>
      <c r="BQ142" s="29" t="s">
        <v>8</v>
      </c>
      <c r="BR142" s="29" t="s">
        <v>8</v>
      </c>
      <c r="BS142" s="29" t="s">
        <v>8</v>
      </c>
      <c r="BT142" s="29" t="s">
        <v>8</v>
      </c>
      <c r="BU142" s="29" t="s">
        <v>8</v>
      </c>
      <c r="BV142" s="29" t="b">
        <v>0</v>
      </c>
      <c r="BW142" s="29" t="b">
        <v>0</v>
      </c>
      <c r="BX142" s="29" t="b">
        <v>0</v>
      </c>
      <c r="BY142" s="29" t="b">
        <v>0</v>
      </c>
      <c r="BZ142" s="29" t="b">
        <v>0</v>
      </c>
      <c r="CA142" s="29" t="b">
        <v>0</v>
      </c>
      <c r="CB142" s="29" t="b">
        <v>0</v>
      </c>
      <c r="CC142" s="29" t="b">
        <v>0</v>
      </c>
      <c r="CD142" s="29" t="b">
        <v>0</v>
      </c>
      <c r="CE142" s="29" t="b">
        <v>0</v>
      </c>
      <c r="CF142" s="29" t="b">
        <v>0</v>
      </c>
      <c r="CG142" s="29" t="b">
        <v>0</v>
      </c>
      <c r="CH142" s="29" t="b">
        <v>0</v>
      </c>
      <c r="CI142" s="29" t="b">
        <v>0</v>
      </c>
      <c r="CJ142" s="29" t="b">
        <v>0</v>
      </c>
      <c r="CK142" s="29" t="b">
        <v>0</v>
      </c>
      <c r="CL142" s="29" t="b">
        <v>0</v>
      </c>
      <c r="CM142" s="29" t="b">
        <v>0</v>
      </c>
      <c r="CN142" s="29" t="b">
        <v>0</v>
      </c>
      <c r="CO142" s="29" t="b">
        <v>0</v>
      </c>
      <c r="CP142" s="29" t="b">
        <v>0</v>
      </c>
      <c r="CQ142" s="29" t="b">
        <v>0</v>
      </c>
      <c r="CR142" s="29" t="b">
        <v>0</v>
      </c>
      <c r="CS142" s="29" t="b">
        <v>0</v>
      </c>
      <c r="CT142" s="29" t="b">
        <v>0</v>
      </c>
      <c r="CU142" s="29" t="b">
        <v>0</v>
      </c>
      <c r="CV142" s="29" t="b">
        <v>0</v>
      </c>
      <c r="CW142" s="29" t="b">
        <v>0</v>
      </c>
      <c r="CX142" s="29" t="b">
        <v>0</v>
      </c>
      <c r="CY142" s="29" t="b">
        <v>0</v>
      </c>
      <c r="CZ142" s="29" t="b">
        <v>0</v>
      </c>
      <c r="DA142" s="29" t="b">
        <v>0</v>
      </c>
      <c r="DB142" s="29" t="b">
        <v>0</v>
      </c>
      <c r="DC142" s="29" t="b">
        <v>0</v>
      </c>
      <c r="DD142" s="29" t="b">
        <v>0</v>
      </c>
      <c r="DE142" s="29" t="b">
        <v>0</v>
      </c>
      <c r="DF142" s="29" t="b">
        <v>0</v>
      </c>
      <c r="DG142" s="29" t="b">
        <v>0</v>
      </c>
      <c r="DH142" s="29" t="b">
        <v>0</v>
      </c>
      <c r="DI142" s="29" t="b">
        <v>0</v>
      </c>
      <c r="DJ142" s="29" t="b">
        <v>1</v>
      </c>
      <c r="DK142" s="29" t="b">
        <v>0</v>
      </c>
      <c r="DL142" s="29" t="b">
        <v>0</v>
      </c>
      <c r="DM142" s="29" t="b">
        <v>0</v>
      </c>
      <c r="DN142" s="29" t="b">
        <v>0</v>
      </c>
      <c r="DO142" s="29" t="b">
        <v>0</v>
      </c>
      <c r="DP142" s="29" t="b">
        <v>0</v>
      </c>
      <c r="DQ142" s="29" t="b">
        <v>0</v>
      </c>
      <c r="DR142" s="29" t="b">
        <v>0</v>
      </c>
      <c r="DS142" s="29" t="b">
        <v>0</v>
      </c>
      <c r="DT142" s="29" t="b">
        <v>0</v>
      </c>
      <c r="DU142" s="29" t="b">
        <v>0</v>
      </c>
      <c r="DV142" s="29" t="s">
        <v>14582</v>
      </c>
      <c r="DW142" s="29" t="s">
        <v>14583</v>
      </c>
      <c r="DX142" s="29" t="s">
        <v>14580</v>
      </c>
    </row>
    <row r="143" spans="1:128" s="29" customFormat="1" x14ac:dyDescent="0.25">
      <c r="A143" s="29">
        <v>359925061200999</v>
      </c>
      <c r="B143" s="29">
        <v>185</v>
      </c>
      <c r="C143" s="29" t="s">
        <v>14584</v>
      </c>
      <c r="D143" s="29" t="s">
        <v>14585</v>
      </c>
      <c r="E143" s="50">
        <v>2.37688423181753E+16</v>
      </c>
      <c r="F143" s="50">
        <v>9043050377556360</v>
      </c>
      <c r="G143" s="29" t="s">
        <v>20250</v>
      </c>
      <c r="H143" s="29" t="s">
        <v>18992</v>
      </c>
      <c r="I143" s="29">
        <v>22</v>
      </c>
      <c r="J143" s="29">
        <v>1</v>
      </c>
      <c r="K143" s="29">
        <v>1</v>
      </c>
      <c r="L143" s="29">
        <v>1</v>
      </c>
      <c r="M143" s="29">
        <v>2</v>
      </c>
      <c r="N143" s="29">
        <v>3</v>
      </c>
      <c r="O143" s="29">
        <v>1</v>
      </c>
      <c r="P143" s="29">
        <v>0</v>
      </c>
      <c r="Q143" s="29" t="s">
        <v>8</v>
      </c>
      <c r="R143" s="29" t="s">
        <v>8</v>
      </c>
      <c r="S143" s="29" t="s">
        <v>8</v>
      </c>
      <c r="T143" s="29" t="s">
        <v>8</v>
      </c>
      <c r="U143" s="29">
        <v>1</v>
      </c>
      <c r="V143" s="29">
        <v>1</v>
      </c>
      <c r="W143" s="29" t="s">
        <v>8</v>
      </c>
      <c r="X143" s="29">
        <v>1</v>
      </c>
      <c r="Y143" s="29" t="s">
        <v>8</v>
      </c>
      <c r="Z143" s="29">
        <v>1</v>
      </c>
      <c r="AA143" s="29">
        <v>1</v>
      </c>
      <c r="AB143" s="29" t="s">
        <v>8</v>
      </c>
      <c r="AC143" s="29">
        <v>1</v>
      </c>
      <c r="AD143" s="29" t="s">
        <v>8</v>
      </c>
      <c r="AE143" s="29">
        <v>1</v>
      </c>
      <c r="AF143" s="29">
        <v>1</v>
      </c>
      <c r="AG143" s="29" t="s">
        <v>8</v>
      </c>
      <c r="AH143" s="29">
        <v>1</v>
      </c>
      <c r="AI143" s="29" t="s">
        <v>8</v>
      </c>
      <c r="AJ143" s="29">
        <v>1</v>
      </c>
      <c r="AK143" s="29">
        <v>4</v>
      </c>
      <c r="AL143" s="29" t="s">
        <v>8</v>
      </c>
      <c r="AM143" s="29">
        <v>4</v>
      </c>
      <c r="AN143" s="29" t="s">
        <v>8</v>
      </c>
      <c r="AO143" s="29">
        <v>1</v>
      </c>
      <c r="AP143" s="29" t="s">
        <v>8</v>
      </c>
      <c r="AQ143" s="29">
        <v>1</v>
      </c>
      <c r="AR143" s="29">
        <v>2</v>
      </c>
      <c r="AS143" s="29" t="s">
        <v>8</v>
      </c>
      <c r="AT143" s="29">
        <v>2</v>
      </c>
      <c r="AU143" s="29" t="s">
        <v>8</v>
      </c>
      <c r="AV143" s="29">
        <v>1</v>
      </c>
      <c r="AW143" s="29">
        <v>3</v>
      </c>
      <c r="AX143" s="29" t="s">
        <v>8</v>
      </c>
      <c r="AY143" s="29">
        <v>3</v>
      </c>
      <c r="AZ143" s="29" t="s">
        <v>8</v>
      </c>
      <c r="BA143" s="29">
        <v>0</v>
      </c>
      <c r="BB143" s="29" t="s">
        <v>8</v>
      </c>
      <c r="BC143" s="29">
        <v>1</v>
      </c>
      <c r="BD143" s="29">
        <v>4</v>
      </c>
      <c r="BE143" s="29" t="s">
        <v>8</v>
      </c>
      <c r="BF143" s="29">
        <v>2</v>
      </c>
      <c r="BG143" s="29" t="s">
        <v>8</v>
      </c>
      <c r="BH143" s="29">
        <v>1</v>
      </c>
      <c r="BI143" s="29">
        <v>2</v>
      </c>
      <c r="BJ143" s="29" t="s">
        <v>8</v>
      </c>
      <c r="BK143" s="29">
        <v>2</v>
      </c>
      <c r="BL143" s="29" t="s">
        <v>8</v>
      </c>
      <c r="BM143" s="29">
        <v>0</v>
      </c>
      <c r="BN143" s="29" t="s">
        <v>8</v>
      </c>
      <c r="BO143" s="29" t="s">
        <v>8</v>
      </c>
      <c r="BP143" s="29" t="s">
        <v>8</v>
      </c>
      <c r="BQ143" s="29" t="s">
        <v>8</v>
      </c>
      <c r="BR143" s="29" t="s">
        <v>8</v>
      </c>
      <c r="BS143" s="29" t="s">
        <v>8</v>
      </c>
      <c r="BT143" s="29" t="s">
        <v>8</v>
      </c>
      <c r="BU143" s="29" t="s">
        <v>722</v>
      </c>
      <c r="BV143" s="29" t="b">
        <v>0</v>
      </c>
      <c r="BW143" s="29" t="b">
        <v>0</v>
      </c>
      <c r="BX143" s="29" t="b">
        <v>0</v>
      </c>
      <c r="BY143" s="29" t="b">
        <v>0</v>
      </c>
      <c r="BZ143" s="29" t="b">
        <v>0</v>
      </c>
      <c r="CA143" s="29" t="b">
        <v>0</v>
      </c>
      <c r="CB143" s="29" t="b">
        <v>0</v>
      </c>
      <c r="CC143" s="29" t="b">
        <v>0</v>
      </c>
      <c r="CD143" s="29" t="b">
        <v>0</v>
      </c>
      <c r="CE143" s="29" t="b">
        <v>0</v>
      </c>
      <c r="CF143" s="29" t="b">
        <v>0</v>
      </c>
      <c r="CG143" s="29" t="b">
        <v>0</v>
      </c>
      <c r="CH143" s="29" t="b">
        <v>0</v>
      </c>
      <c r="CI143" s="29" t="b">
        <v>0</v>
      </c>
      <c r="CJ143" s="29" t="b">
        <v>1</v>
      </c>
      <c r="CK143" s="29" t="b">
        <v>0</v>
      </c>
      <c r="CL143" s="29" t="b">
        <v>0</v>
      </c>
      <c r="CM143" s="29" t="b">
        <v>0</v>
      </c>
      <c r="CN143" s="29" t="b">
        <v>0</v>
      </c>
      <c r="CO143" s="29" t="b">
        <v>0</v>
      </c>
      <c r="CP143" s="29" t="b">
        <v>0</v>
      </c>
      <c r="CQ143" s="29" t="b">
        <v>0</v>
      </c>
      <c r="CR143" s="29" t="b">
        <v>0</v>
      </c>
      <c r="CS143" s="29" t="b">
        <v>0</v>
      </c>
      <c r="CT143" s="29" t="b">
        <v>0</v>
      </c>
      <c r="CU143" s="29" t="b">
        <v>0</v>
      </c>
      <c r="CV143" s="29" t="b">
        <v>0</v>
      </c>
      <c r="CW143" s="29" t="b">
        <v>0</v>
      </c>
      <c r="CX143" s="29" t="b">
        <v>0</v>
      </c>
      <c r="CY143" s="29" t="b">
        <v>0</v>
      </c>
      <c r="CZ143" s="29" t="b">
        <v>0</v>
      </c>
      <c r="DA143" s="29" t="b">
        <v>0</v>
      </c>
      <c r="DB143" s="29" t="b">
        <v>0</v>
      </c>
      <c r="DC143" s="29" t="b">
        <v>0</v>
      </c>
      <c r="DD143" s="29" t="b">
        <v>0</v>
      </c>
      <c r="DE143" s="29" t="b">
        <v>0</v>
      </c>
      <c r="DF143" s="29" t="b">
        <v>0</v>
      </c>
      <c r="DG143" s="29" t="b">
        <v>0</v>
      </c>
      <c r="DH143" s="29" t="b">
        <v>0</v>
      </c>
      <c r="DI143" s="29" t="b">
        <v>0</v>
      </c>
      <c r="DJ143" s="29" t="b">
        <v>0</v>
      </c>
      <c r="DK143" s="29" t="b">
        <v>0</v>
      </c>
      <c r="DL143" s="29" t="b">
        <v>0</v>
      </c>
      <c r="DM143" s="29" t="b">
        <v>0</v>
      </c>
      <c r="DN143" s="29" t="b">
        <v>0</v>
      </c>
      <c r="DO143" s="29" t="b">
        <v>0</v>
      </c>
      <c r="DP143" s="29" t="b">
        <v>0</v>
      </c>
      <c r="DQ143" s="29" t="b">
        <v>0</v>
      </c>
      <c r="DR143" s="29" t="b">
        <v>0</v>
      </c>
      <c r="DS143" s="29" t="b">
        <v>0</v>
      </c>
      <c r="DT143" s="29" t="b">
        <v>0</v>
      </c>
      <c r="DU143" s="29" t="b">
        <v>0</v>
      </c>
      <c r="DV143" s="29" t="s">
        <v>14586</v>
      </c>
      <c r="DW143" s="29" t="s">
        <v>14587</v>
      </c>
      <c r="DX143" s="29" t="s">
        <v>14580</v>
      </c>
    </row>
    <row r="144" spans="1:128" s="29" customFormat="1" x14ac:dyDescent="0.25">
      <c r="A144" s="29">
        <v>359925061277245</v>
      </c>
      <c r="B144" s="29">
        <v>430</v>
      </c>
      <c r="C144" s="29" t="s">
        <v>14588</v>
      </c>
      <c r="D144" s="29" t="s">
        <v>8</v>
      </c>
      <c r="E144" s="29" t="s">
        <v>8</v>
      </c>
      <c r="F144" s="29" t="s">
        <v>8</v>
      </c>
      <c r="G144" s="29" t="s">
        <v>8</v>
      </c>
      <c r="H144" s="29" t="s">
        <v>8</v>
      </c>
      <c r="I144" s="29">
        <v>77</v>
      </c>
      <c r="J144" s="29">
        <v>1</v>
      </c>
      <c r="K144" s="29">
        <v>1</v>
      </c>
      <c r="L144" s="29">
        <v>1</v>
      </c>
      <c r="M144" s="29">
        <v>2</v>
      </c>
      <c r="N144" s="29">
        <v>3</v>
      </c>
      <c r="O144" s="29">
        <v>1</v>
      </c>
      <c r="P144" s="29">
        <v>1</v>
      </c>
      <c r="Q144" s="29">
        <v>3</v>
      </c>
      <c r="R144" s="29" t="s">
        <v>8</v>
      </c>
      <c r="S144" s="29">
        <v>3</v>
      </c>
      <c r="T144" s="29" t="s">
        <v>8</v>
      </c>
      <c r="U144" s="29">
        <v>1</v>
      </c>
      <c r="V144" s="29">
        <v>3</v>
      </c>
      <c r="W144" s="29" t="s">
        <v>8</v>
      </c>
      <c r="X144" s="29">
        <v>3</v>
      </c>
      <c r="Y144" s="29" t="s">
        <v>8</v>
      </c>
      <c r="Z144" s="29">
        <v>1</v>
      </c>
      <c r="AA144" s="29">
        <v>1</v>
      </c>
      <c r="AB144" s="29" t="s">
        <v>8</v>
      </c>
      <c r="AC144" s="29">
        <v>1</v>
      </c>
      <c r="AD144" s="29" t="s">
        <v>8</v>
      </c>
      <c r="AE144" s="29">
        <v>1</v>
      </c>
      <c r="AF144" s="29">
        <v>1</v>
      </c>
      <c r="AG144" s="29" t="s">
        <v>8</v>
      </c>
      <c r="AH144" s="29">
        <v>1</v>
      </c>
      <c r="AI144" s="29" t="s">
        <v>8</v>
      </c>
      <c r="AJ144" s="29">
        <v>0</v>
      </c>
      <c r="AK144" s="29" t="s">
        <v>8</v>
      </c>
      <c r="AL144" s="29" t="s">
        <v>8</v>
      </c>
      <c r="AM144" s="29" t="s">
        <v>8</v>
      </c>
      <c r="AN144" s="29" t="s">
        <v>8</v>
      </c>
      <c r="AO144" s="29">
        <v>0</v>
      </c>
      <c r="AP144" s="29" t="s">
        <v>8</v>
      </c>
      <c r="AQ144" s="29">
        <v>1</v>
      </c>
      <c r="AR144" s="29">
        <v>1</v>
      </c>
      <c r="AS144" s="29" t="s">
        <v>8</v>
      </c>
      <c r="AT144" s="29">
        <v>2</v>
      </c>
      <c r="AU144" s="29" t="s">
        <v>8</v>
      </c>
      <c r="AV144" s="29">
        <v>1</v>
      </c>
      <c r="AW144" s="29">
        <v>1</v>
      </c>
      <c r="AX144" s="29" t="s">
        <v>8</v>
      </c>
      <c r="AY144" s="29">
        <v>1</v>
      </c>
      <c r="AZ144" s="29" t="s">
        <v>8</v>
      </c>
      <c r="BA144" s="29">
        <v>1</v>
      </c>
      <c r="BB144" s="29" t="s">
        <v>8</v>
      </c>
      <c r="BC144" s="29">
        <v>1</v>
      </c>
      <c r="BD144" s="29">
        <v>1</v>
      </c>
      <c r="BE144" s="29" t="s">
        <v>8</v>
      </c>
      <c r="BF144" s="29">
        <v>1</v>
      </c>
      <c r="BG144" s="29" t="s">
        <v>8</v>
      </c>
      <c r="BH144" s="29">
        <v>1</v>
      </c>
      <c r="BI144" s="29">
        <v>1</v>
      </c>
      <c r="BJ144" s="29" t="s">
        <v>8</v>
      </c>
      <c r="BK144" s="29">
        <v>1</v>
      </c>
      <c r="BL144" s="29" t="s">
        <v>8</v>
      </c>
      <c r="BM144" s="29">
        <v>0</v>
      </c>
      <c r="BN144" s="29" t="s">
        <v>8</v>
      </c>
      <c r="BO144" s="29" t="s">
        <v>8</v>
      </c>
      <c r="BP144" s="29" t="s">
        <v>8</v>
      </c>
      <c r="BQ144" s="29" t="s">
        <v>8</v>
      </c>
      <c r="BR144" s="29" t="s">
        <v>8</v>
      </c>
      <c r="BS144" s="29" t="s">
        <v>8</v>
      </c>
      <c r="BT144" s="29" t="s">
        <v>8</v>
      </c>
      <c r="BU144" s="29" t="s">
        <v>538</v>
      </c>
      <c r="BV144" s="29" t="b">
        <v>0</v>
      </c>
      <c r="BW144" s="29" t="b">
        <v>0</v>
      </c>
      <c r="BX144" s="29" t="b">
        <v>0</v>
      </c>
      <c r="BY144" s="29" t="b">
        <v>0</v>
      </c>
      <c r="BZ144" s="29" t="b">
        <v>0</v>
      </c>
      <c r="CA144" s="29" t="b">
        <v>0</v>
      </c>
      <c r="CB144" s="29" t="b">
        <v>0</v>
      </c>
      <c r="CC144" s="29" t="b">
        <v>0</v>
      </c>
      <c r="CD144" s="29" t="b">
        <v>0</v>
      </c>
      <c r="CE144" s="29" t="b">
        <v>0</v>
      </c>
      <c r="CF144" s="29" t="b">
        <v>0</v>
      </c>
      <c r="CG144" s="29" t="b">
        <v>0</v>
      </c>
      <c r="CH144" s="29" t="b">
        <v>0</v>
      </c>
      <c r="CI144" s="29" t="b">
        <v>0</v>
      </c>
      <c r="CJ144" s="29" t="b">
        <v>0</v>
      </c>
      <c r="CK144" s="29" t="b">
        <v>0</v>
      </c>
      <c r="CL144" s="29" t="b">
        <v>0</v>
      </c>
      <c r="CM144" s="29" t="b">
        <v>0</v>
      </c>
      <c r="CN144" s="29" t="b">
        <v>0</v>
      </c>
      <c r="CO144" s="29" t="b">
        <v>0</v>
      </c>
      <c r="CP144" s="29" t="b">
        <v>0</v>
      </c>
      <c r="CQ144" s="29" t="b">
        <v>0</v>
      </c>
      <c r="CR144" s="29" t="b">
        <v>0</v>
      </c>
      <c r="CS144" s="29" t="b">
        <v>1</v>
      </c>
      <c r="CT144" s="29" t="b">
        <v>0</v>
      </c>
      <c r="CU144" s="29" t="b">
        <v>0</v>
      </c>
      <c r="CV144" s="29" t="b">
        <v>0</v>
      </c>
      <c r="CW144" s="29" t="b">
        <v>0</v>
      </c>
      <c r="CX144" s="29" t="b">
        <v>0</v>
      </c>
      <c r="CY144" s="29" t="b">
        <v>0</v>
      </c>
      <c r="CZ144" s="29" t="b">
        <v>0</v>
      </c>
      <c r="DA144" s="29" t="b">
        <v>0</v>
      </c>
      <c r="DB144" s="29" t="b">
        <v>0</v>
      </c>
      <c r="DC144" s="29" t="b">
        <v>0</v>
      </c>
      <c r="DD144" s="29" t="b">
        <v>0</v>
      </c>
      <c r="DE144" s="29" t="b">
        <v>0</v>
      </c>
      <c r="DF144" s="29" t="b">
        <v>0</v>
      </c>
      <c r="DG144" s="29" t="b">
        <v>0</v>
      </c>
      <c r="DH144" s="29" t="b">
        <v>0</v>
      </c>
      <c r="DI144" s="29" t="b">
        <v>0</v>
      </c>
      <c r="DJ144" s="29" t="b">
        <v>0</v>
      </c>
      <c r="DK144" s="29" t="b">
        <v>0</v>
      </c>
      <c r="DL144" s="29" t="b">
        <v>0</v>
      </c>
      <c r="DM144" s="29" t="b">
        <v>0</v>
      </c>
      <c r="DN144" s="29" t="b">
        <v>0</v>
      </c>
      <c r="DO144" s="29" t="b">
        <v>0</v>
      </c>
      <c r="DP144" s="29" t="b">
        <v>0</v>
      </c>
      <c r="DQ144" s="29" t="b">
        <v>0</v>
      </c>
      <c r="DR144" s="29" t="b">
        <v>0</v>
      </c>
      <c r="DS144" s="29" t="b">
        <v>0</v>
      </c>
      <c r="DT144" s="29" t="b">
        <v>0</v>
      </c>
      <c r="DU144" s="29" t="b">
        <v>0</v>
      </c>
      <c r="DV144" s="29" t="s">
        <v>14589</v>
      </c>
      <c r="DW144" s="29" t="s">
        <v>14590</v>
      </c>
      <c r="DX144" s="29" t="s">
        <v>14591</v>
      </c>
    </row>
    <row r="145" spans="1:128" s="29" customFormat="1" x14ac:dyDescent="0.25">
      <c r="A145" s="29">
        <v>359925061277245</v>
      </c>
      <c r="B145" s="29">
        <v>494</v>
      </c>
      <c r="C145" s="29" t="s">
        <v>14592</v>
      </c>
      <c r="D145" s="29" t="s">
        <v>14593</v>
      </c>
      <c r="E145" s="50">
        <v>2369965</v>
      </c>
      <c r="F145" s="50">
        <v>904309309</v>
      </c>
      <c r="G145" s="29" t="s">
        <v>18992</v>
      </c>
      <c r="H145" s="29" t="s">
        <v>20219</v>
      </c>
      <c r="I145" s="29">
        <v>77</v>
      </c>
      <c r="J145" s="29">
        <v>0</v>
      </c>
      <c r="K145" s="29">
        <v>1</v>
      </c>
      <c r="L145" s="29">
        <v>1</v>
      </c>
      <c r="M145" s="29">
        <v>2</v>
      </c>
      <c r="N145" s="29">
        <v>5</v>
      </c>
      <c r="O145" s="29">
        <v>1</v>
      </c>
      <c r="P145" s="29">
        <v>0</v>
      </c>
      <c r="Q145" s="29" t="s">
        <v>8</v>
      </c>
      <c r="R145" s="29" t="s">
        <v>8</v>
      </c>
      <c r="S145" s="29" t="s">
        <v>8</v>
      </c>
      <c r="T145" s="29" t="s">
        <v>8</v>
      </c>
      <c r="U145" s="29">
        <v>0</v>
      </c>
      <c r="V145" s="29" t="s">
        <v>8</v>
      </c>
      <c r="W145" s="29" t="s">
        <v>8</v>
      </c>
      <c r="X145" s="29" t="s">
        <v>8</v>
      </c>
      <c r="Y145" s="29" t="s">
        <v>8</v>
      </c>
      <c r="Z145" s="29">
        <v>1</v>
      </c>
      <c r="AA145" s="29">
        <v>3</v>
      </c>
      <c r="AB145" s="29" t="s">
        <v>8</v>
      </c>
      <c r="AC145" s="29">
        <v>3</v>
      </c>
      <c r="AD145" s="29" t="s">
        <v>8</v>
      </c>
      <c r="AE145" s="29">
        <v>1</v>
      </c>
      <c r="AF145" s="29">
        <v>1</v>
      </c>
      <c r="AG145" s="29" t="s">
        <v>8</v>
      </c>
      <c r="AH145" s="29">
        <v>1</v>
      </c>
      <c r="AI145" s="29" t="s">
        <v>8</v>
      </c>
      <c r="AJ145" s="29">
        <v>0</v>
      </c>
      <c r="AK145" s="29" t="s">
        <v>8</v>
      </c>
      <c r="AL145" s="29" t="s">
        <v>8</v>
      </c>
      <c r="AM145" s="29" t="s">
        <v>8</v>
      </c>
      <c r="AN145" s="29" t="s">
        <v>8</v>
      </c>
      <c r="AO145" s="29">
        <v>0</v>
      </c>
      <c r="AP145" s="29" t="s">
        <v>8</v>
      </c>
      <c r="AQ145" s="29">
        <v>1</v>
      </c>
      <c r="AR145" s="29">
        <v>1</v>
      </c>
      <c r="AS145" s="29" t="s">
        <v>8</v>
      </c>
      <c r="AT145" s="29">
        <v>2</v>
      </c>
      <c r="AU145" s="29" t="s">
        <v>8</v>
      </c>
      <c r="AV145" s="29">
        <v>1</v>
      </c>
      <c r="AW145" s="29">
        <v>1</v>
      </c>
      <c r="AX145" s="29" t="s">
        <v>8</v>
      </c>
      <c r="AY145" s="29">
        <v>1</v>
      </c>
      <c r="AZ145" s="29" t="s">
        <v>8</v>
      </c>
      <c r="BA145" s="29">
        <v>1</v>
      </c>
      <c r="BB145" s="29" t="s">
        <v>8</v>
      </c>
      <c r="BC145" s="29">
        <v>1</v>
      </c>
      <c r="BD145" s="29">
        <v>2</v>
      </c>
      <c r="BE145" s="29" t="s">
        <v>8</v>
      </c>
      <c r="BF145" s="29">
        <v>1</v>
      </c>
      <c r="BG145" s="29" t="s">
        <v>8</v>
      </c>
      <c r="BH145" s="29">
        <v>1</v>
      </c>
      <c r="BI145" s="29">
        <v>1</v>
      </c>
      <c r="BJ145" s="29" t="s">
        <v>8</v>
      </c>
      <c r="BK145" s="29">
        <v>1</v>
      </c>
      <c r="BL145" s="29" t="s">
        <v>8</v>
      </c>
      <c r="BM145" s="29">
        <v>0</v>
      </c>
      <c r="BN145" s="29" t="s">
        <v>8</v>
      </c>
      <c r="BO145" s="29" t="s">
        <v>8</v>
      </c>
      <c r="BP145" s="29" t="s">
        <v>8</v>
      </c>
      <c r="BQ145" s="29" t="s">
        <v>8</v>
      </c>
      <c r="BR145" s="29" t="s">
        <v>8</v>
      </c>
      <c r="BS145" s="29" t="s">
        <v>8</v>
      </c>
      <c r="BT145" s="29" t="s">
        <v>8</v>
      </c>
      <c r="BU145" s="29" t="s">
        <v>538</v>
      </c>
      <c r="BV145" s="29" t="b">
        <v>0</v>
      </c>
      <c r="BW145" s="29" t="b">
        <v>0</v>
      </c>
      <c r="BX145" s="29" t="b">
        <v>0</v>
      </c>
      <c r="BY145" s="29" t="b">
        <v>0</v>
      </c>
      <c r="BZ145" s="29" t="b">
        <v>0</v>
      </c>
      <c r="CA145" s="29" t="b">
        <v>0</v>
      </c>
      <c r="CB145" s="29" t="b">
        <v>0</v>
      </c>
      <c r="CC145" s="29" t="b">
        <v>0</v>
      </c>
      <c r="CD145" s="29" t="b">
        <v>0</v>
      </c>
      <c r="CE145" s="29" t="b">
        <v>0</v>
      </c>
      <c r="CF145" s="29" t="b">
        <v>0</v>
      </c>
      <c r="CG145" s="29" t="b">
        <v>0</v>
      </c>
      <c r="CH145" s="29" t="b">
        <v>0</v>
      </c>
      <c r="CI145" s="29" t="b">
        <v>0</v>
      </c>
      <c r="CJ145" s="29" t="b">
        <v>0</v>
      </c>
      <c r="CK145" s="29" t="b">
        <v>0</v>
      </c>
      <c r="CL145" s="29" t="b">
        <v>0</v>
      </c>
      <c r="CM145" s="29" t="b">
        <v>0</v>
      </c>
      <c r="CN145" s="29" t="b">
        <v>0</v>
      </c>
      <c r="CO145" s="29" t="b">
        <v>0</v>
      </c>
      <c r="CP145" s="29" t="b">
        <v>0</v>
      </c>
      <c r="CQ145" s="29" t="b">
        <v>0</v>
      </c>
      <c r="CR145" s="29" t="b">
        <v>0</v>
      </c>
      <c r="CS145" s="29" t="b">
        <v>1</v>
      </c>
      <c r="CT145" s="29" t="b">
        <v>0</v>
      </c>
      <c r="CU145" s="29" t="b">
        <v>0</v>
      </c>
      <c r="CV145" s="29" t="b">
        <v>0</v>
      </c>
      <c r="CW145" s="29" t="b">
        <v>0</v>
      </c>
      <c r="CX145" s="29" t="b">
        <v>0</v>
      </c>
      <c r="CY145" s="29" t="b">
        <v>0</v>
      </c>
      <c r="CZ145" s="29" t="b">
        <v>0</v>
      </c>
      <c r="DA145" s="29" t="b">
        <v>0</v>
      </c>
      <c r="DB145" s="29" t="b">
        <v>0</v>
      </c>
      <c r="DC145" s="29" t="b">
        <v>0</v>
      </c>
      <c r="DD145" s="29" t="b">
        <v>0</v>
      </c>
      <c r="DE145" s="29" t="b">
        <v>0</v>
      </c>
      <c r="DF145" s="29" t="b">
        <v>0</v>
      </c>
      <c r="DG145" s="29" t="b">
        <v>0</v>
      </c>
      <c r="DH145" s="29" t="b">
        <v>0</v>
      </c>
      <c r="DI145" s="29" t="b">
        <v>0</v>
      </c>
      <c r="DJ145" s="29" t="b">
        <v>0</v>
      </c>
      <c r="DK145" s="29" t="b">
        <v>0</v>
      </c>
      <c r="DL145" s="29" t="b">
        <v>0</v>
      </c>
      <c r="DM145" s="29" t="b">
        <v>0</v>
      </c>
      <c r="DN145" s="29" t="b">
        <v>0</v>
      </c>
      <c r="DO145" s="29" t="b">
        <v>0</v>
      </c>
      <c r="DP145" s="29" t="b">
        <v>0</v>
      </c>
      <c r="DQ145" s="29" t="b">
        <v>0</v>
      </c>
      <c r="DR145" s="29" t="b">
        <v>0</v>
      </c>
      <c r="DS145" s="29" t="b">
        <v>0</v>
      </c>
      <c r="DT145" s="29" t="b">
        <v>0</v>
      </c>
      <c r="DU145" s="29" t="b">
        <v>0</v>
      </c>
      <c r="DV145" s="29" t="s">
        <v>14594</v>
      </c>
      <c r="DW145" s="29" t="s">
        <v>14595</v>
      </c>
      <c r="DX145" s="29" t="s">
        <v>14591</v>
      </c>
    </row>
    <row r="146" spans="1:128" s="29" customFormat="1" x14ac:dyDescent="0.25">
      <c r="A146" s="29">
        <v>359925061277245</v>
      </c>
      <c r="B146" s="29">
        <v>495</v>
      </c>
      <c r="C146" s="29" t="s">
        <v>14596</v>
      </c>
      <c r="D146" s="29" t="s">
        <v>14597</v>
      </c>
      <c r="E146" s="50">
        <v>236987267</v>
      </c>
      <c r="F146" s="50">
        <v>904308547</v>
      </c>
      <c r="G146" s="29" t="s">
        <v>18992</v>
      </c>
      <c r="H146" s="29" t="s">
        <v>19842</v>
      </c>
      <c r="I146" s="29">
        <v>77</v>
      </c>
      <c r="J146" s="29">
        <v>0</v>
      </c>
      <c r="K146" s="29">
        <v>1</v>
      </c>
      <c r="L146" s="29">
        <v>1</v>
      </c>
      <c r="M146" s="29">
        <v>2</v>
      </c>
      <c r="N146" s="29">
        <v>5</v>
      </c>
      <c r="O146" s="29">
        <v>1</v>
      </c>
      <c r="P146" s="29">
        <v>1</v>
      </c>
      <c r="Q146" s="29">
        <v>4</v>
      </c>
      <c r="R146" s="29" t="s">
        <v>8</v>
      </c>
      <c r="S146" s="29">
        <v>4</v>
      </c>
      <c r="T146" s="29" t="s">
        <v>8</v>
      </c>
      <c r="U146" s="29">
        <v>0</v>
      </c>
      <c r="V146" s="29" t="s">
        <v>8</v>
      </c>
      <c r="W146" s="29" t="s">
        <v>8</v>
      </c>
      <c r="X146" s="29" t="s">
        <v>8</v>
      </c>
      <c r="Y146" s="29" t="s">
        <v>8</v>
      </c>
      <c r="Z146" s="29">
        <v>1</v>
      </c>
      <c r="AA146" s="29">
        <v>1</v>
      </c>
      <c r="AB146" s="29" t="s">
        <v>8</v>
      </c>
      <c r="AC146" s="29">
        <v>1</v>
      </c>
      <c r="AD146" s="29" t="s">
        <v>8</v>
      </c>
      <c r="AE146" s="29">
        <v>1</v>
      </c>
      <c r="AF146" s="29">
        <v>1</v>
      </c>
      <c r="AG146" s="29" t="s">
        <v>8</v>
      </c>
      <c r="AH146" s="29">
        <v>1</v>
      </c>
      <c r="AI146" s="29" t="s">
        <v>8</v>
      </c>
      <c r="AJ146" s="29">
        <v>0</v>
      </c>
      <c r="AK146" s="29" t="s">
        <v>8</v>
      </c>
      <c r="AL146" s="29" t="s">
        <v>8</v>
      </c>
      <c r="AM146" s="29" t="s">
        <v>8</v>
      </c>
      <c r="AN146" s="29" t="s">
        <v>8</v>
      </c>
      <c r="AO146" s="29">
        <v>0</v>
      </c>
      <c r="AP146" s="29" t="s">
        <v>8</v>
      </c>
      <c r="AQ146" s="29">
        <v>1</v>
      </c>
      <c r="AR146" s="29">
        <v>1</v>
      </c>
      <c r="AS146" s="29" t="s">
        <v>8</v>
      </c>
      <c r="AT146" s="29">
        <v>2</v>
      </c>
      <c r="AU146" s="29" t="s">
        <v>8</v>
      </c>
      <c r="AV146" s="29">
        <v>1</v>
      </c>
      <c r="AW146" s="29">
        <v>1</v>
      </c>
      <c r="AX146" s="29" t="s">
        <v>8</v>
      </c>
      <c r="AY146" s="29">
        <v>1</v>
      </c>
      <c r="AZ146" s="29" t="s">
        <v>8</v>
      </c>
      <c r="BA146" s="29">
        <v>1</v>
      </c>
      <c r="BB146" s="29" t="s">
        <v>8</v>
      </c>
      <c r="BC146" s="29">
        <v>1</v>
      </c>
      <c r="BD146" s="29">
        <v>3</v>
      </c>
      <c r="BE146" s="29" t="s">
        <v>8</v>
      </c>
      <c r="BF146" s="29">
        <v>3</v>
      </c>
      <c r="BG146" s="29" t="s">
        <v>8</v>
      </c>
      <c r="BH146" s="29">
        <v>1</v>
      </c>
      <c r="BI146" s="29">
        <v>1</v>
      </c>
      <c r="BJ146" s="29" t="s">
        <v>8</v>
      </c>
      <c r="BK146" s="29">
        <v>1</v>
      </c>
      <c r="BL146" s="29" t="s">
        <v>8</v>
      </c>
      <c r="BM146" s="29">
        <v>0</v>
      </c>
      <c r="BN146" s="29" t="s">
        <v>8</v>
      </c>
      <c r="BO146" s="29" t="s">
        <v>8</v>
      </c>
      <c r="BP146" s="29" t="s">
        <v>8</v>
      </c>
      <c r="BQ146" s="29" t="s">
        <v>8</v>
      </c>
      <c r="BR146" s="29" t="s">
        <v>8</v>
      </c>
      <c r="BS146" s="29" t="s">
        <v>8</v>
      </c>
      <c r="BT146" s="29" t="s">
        <v>8</v>
      </c>
      <c r="BU146" s="29" t="s">
        <v>538</v>
      </c>
      <c r="BV146" s="29" t="b">
        <v>0</v>
      </c>
      <c r="BW146" s="29" t="b">
        <v>0</v>
      </c>
      <c r="BX146" s="29" t="b">
        <v>0</v>
      </c>
      <c r="BY146" s="29" t="b">
        <v>0</v>
      </c>
      <c r="BZ146" s="29" t="b">
        <v>0</v>
      </c>
      <c r="CA146" s="29" t="b">
        <v>0</v>
      </c>
      <c r="CB146" s="29" t="b">
        <v>0</v>
      </c>
      <c r="CC146" s="29" t="b">
        <v>0</v>
      </c>
      <c r="CD146" s="29" t="b">
        <v>0</v>
      </c>
      <c r="CE146" s="29" t="b">
        <v>0</v>
      </c>
      <c r="CF146" s="29" t="b">
        <v>0</v>
      </c>
      <c r="CG146" s="29" t="b">
        <v>0</v>
      </c>
      <c r="CH146" s="29" t="b">
        <v>0</v>
      </c>
      <c r="CI146" s="29" t="b">
        <v>0</v>
      </c>
      <c r="CJ146" s="29" t="b">
        <v>0</v>
      </c>
      <c r="CK146" s="29" t="b">
        <v>0</v>
      </c>
      <c r="CL146" s="29" t="b">
        <v>0</v>
      </c>
      <c r="CM146" s="29" t="b">
        <v>0</v>
      </c>
      <c r="CN146" s="29" t="b">
        <v>0</v>
      </c>
      <c r="CO146" s="29" t="b">
        <v>0</v>
      </c>
      <c r="CP146" s="29" t="b">
        <v>0</v>
      </c>
      <c r="CQ146" s="29" t="b">
        <v>0</v>
      </c>
      <c r="CR146" s="29" t="b">
        <v>0</v>
      </c>
      <c r="CS146" s="29" t="b">
        <v>1</v>
      </c>
      <c r="CT146" s="29" t="b">
        <v>0</v>
      </c>
      <c r="CU146" s="29" t="b">
        <v>0</v>
      </c>
      <c r="CV146" s="29" t="b">
        <v>0</v>
      </c>
      <c r="CW146" s="29" t="b">
        <v>0</v>
      </c>
      <c r="CX146" s="29" t="b">
        <v>0</v>
      </c>
      <c r="CY146" s="29" t="b">
        <v>0</v>
      </c>
      <c r="CZ146" s="29" t="b">
        <v>0</v>
      </c>
      <c r="DA146" s="29" t="b">
        <v>0</v>
      </c>
      <c r="DB146" s="29" t="b">
        <v>0</v>
      </c>
      <c r="DC146" s="29" t="b">
        <v>0</v>
      </c>
      <c r="DD146" s="29" t="b">
        <v>0</v>
      </c>
      <c r="DE146" s="29" t="b">
        <v>0</v>
      </c>
      <c r="DF146" s="29" t="b">
        <v>0</v>
      </c>
      <c r="DG146" s="29" t="b">
        <v>0</v>
      </c>
      <c r="DH146" s="29" t="b">
        <v>0</v>
      </c>
      <c r="DI146" s="29" t="b">
        <v>0</v>
      </c>
      <c r="DJ146" s="29" t="b">
        <v>0</v>
      </c>
      <c r="DK146" s="29" t="b">
        <v>0</v>
      </c>
      <c r="DL146" s="29" t="b">
        <v>0</v>
      </c>
      <c r="DM146" s="29" t="b">
        <v>0</v>
      </c>
      <c r="DN146" s="29" t="b">
        <v>0</v>
      </c>
      <c r="DO146" s="29" t="b">
        <v>0</v>
      </c>
      <c r="DP146" s="29" t="b">
        <v>0</v>
      </c>
      <c r="DQ146" s="29" t="b">
        <v>0</v>
      </c>
      <c r="DR146" s="29" t="b">
        <v>0</v>
      </c>
      <c r="DS146" s="29" t="b">
        <v>0</v>
      </c>
      <c r="DT146" s="29" t="b">
        <v>0</v>
      </c>
      <c r="DU146" s="29" t="b">
        <v>0</v>
      </c>
      <c r="DV146" s="29" t="s">
        <v>14598</v>
      </c>
      <c r="DW146" s="29" t="s">
        <v>14599</v>
      </c>
      <c r="DX146" s="29" t="s">
        <v>14600</v>
      </c>
    </row>
    <row r="147" spans="1:128" s="29" customFormat="1" x14ac:dyDescent="0.25">
      <c r="A147" s="29">
        <v>359925061277245</v>
      </c>
      <c r="B147" s="29">
        <v>496</v>
      </c>
      <c r="C147" s="29" t="s">
        <v>14601</v>
      </c>
      <c r="D147" s="29" t="s">
        <v>14602</v>
      </c>
      <c r="E147" s="50">
        <v>236979876</v>
      </c>
      <c r="F147" s="50">
        <v>904312322</v>
      </c>
      <c r="G147" s="29" t="s">
        <v>18992</v>
      </c>
      <c r="H147" s="29" t="s">
        <v>20251</v>
      </c>
      <c r="I147" s="29">
        <v>77</v>
      </c>
      <c r="J147" s="29">
        <v>0</v>
      </c>
      <c r="K147" s="29">
        <v>1</v>
      </c>
      <c r="L147" s="29">
        <v>1</v>
      </c>
      <c r="M147" s="29">
        <v>2</v>
      </c>
      <c r="N147" s="29">
        <v>6</v>
      </c>
      <c r="O147" s="29">
        <v>1</v>
      </c>
      <c r="P147" s="29">
        <v>0</v>
      </c>
      <c r="Q147" s="29" t="s">
        <v>8</v>
      </c>
      <c r="R147" s="29" t="s">
        <v>8</v>
      </c>
      <c r="S147" s="29" t="s">
        <v>8</v>
      </c>
      <c r="T147" s="29" t="s">
        <v>8</v>
      </c>
      <c r="U147" s="29">
        <v>0</v>
      </c>
      <c r="V147" s="29" t="s">
        <v>8</v>
      </c>
      <c r="W147" s="29" t="s">
        <v>8</v>
      </c>
      <c r="X147" s="29" t="s">
        <v>8</v>
      </c>
      <c r="Y147" s="29" t="s">
        <v>8</v>
      </c>
      <c r="Z147" s="29">
        <v>1</v>
      </c>
      <c r="AA147" s="29">
        <v>1</v>
      </c>
      <c r="AB147" s="29" t="s">
        <v>8</v>
      </c>
      <c r="AC147" s="29">
        <v>1</v>
      </c>
      <c r="AD147" s="29" t="s">
        <v>8</v>
      </c>
      <c r="AE147" s="29">
        <v>1</v>
      </c>
      <c r="AF147" s="29">
        <v>1</v>
      </c>
      <c r="AG147" s="29" t="s">
        <v>8</v>
      </c>
      <c r="AH147" s="29">
        <v>1</v>
      </c>
      <c r="AI147" s="29" t="s">
        <v>8</v>
      </c>
      <c r="AJ147" s="29">
        <v>0</v>
      </c>
      <c r="AK147" s="29" t="s">
        <v>8</v>
      </c>
      <c r="AL147" s="29" t="s">
        <v>8</v>
      </c>
      <c r="AM147" s="29" t="s">
        <v>8</v>
      </c>
      <c r="AN147" s="29" t="s">
        <v>8</v>
      </c>
      <c r="AO147" s="29">
        <v>0</v>
      </c>
      <c r="AP147" s="29" t="s">
        <v>8</v>
      </c>
      <c r="AQ147" s="29">
        <v>1</v>
      </c>
      <c r="AR147" s="29">
        <v>1</v>
      </c>
      <c r="AS147" s="29" t="s">
        <v>8</v>
      </c>
      <c r="AT147" s="29">
        <v>1</v>
      </c>
      <c r="AU147" s="29" t="s">
        <v>8</v>
      </c>
      <c r="AV147" s="29">
        <v>1</v>
      </c>
      <c r="AW147" s="29">
        <v>2</v>
      </c>
      <c r="AX147" s="29" t="s">
        <v>8</v>
      </c>
      <c r="AY147" s="29">
        <v>2</v>
      </c>
      <c r="AZ147" s="29" t="s">
        <v>8</v>
      </c>
      <c r="BA147" s="29">
        <v>1</v>
      </c>
      <c r="BB147" s="29" t="s">
        <v>8</v>
      </c>
      <c r="BC147" s="29">
        <v>1</v>
      </c>
      <c r="BD147" s="29">
        <v>2</v>
      </c>
      <c r="BE147" s="29" t="s">
        <v>8</v>
      </c>
      <c r="BF147" s="29">
        <v>2</v>
      </c>
      <c r="BG147" s="29" t="s">
        <v>8</v>
      </c>
      <c r="BH147" s="29">
        <v>1</v>
      </c>
      <c r="BI147" s="29">
        <v>1</v>
      </c>
      <c r="BJ147" s="29" t="s">
        <v>8</v>
      </c>
      <c r="BK147" s="29">
        <v>1</v>
      </c>
      <c r="BL147" s="29" t="s">
        <v>8</v>
      </c>
      <c r="BM147" s="29">
        <v>0</v>
      </c>
      <c r="BN147" s="29" t="s">
        <v>8</v>
      </c>
      <c r="BO147" s="29" t="s">
        <v>8</v>
      </c>
      <c r="BP147" s="29" t="s">
        <v>8</v>
      </c>
      <c r="BQ147" s="29" t="s">
        <v>8</v>
      </c>
      <c r="BR147" s="29" t="s">
        <v>8</v>
      </c>
      <c r="BS147" s="29" t="s">
        <v>8</v>
      </c>
      <c r="BT147" s="29" t="s">
        <v>8</v>
      </c>
      <c r="BU147" s="29" t="s">
        <v>538</v>
      </c>
      <c r="BV147" s="29" t="b">
        <v>0</v>
      </c>
      <c r="BW147" s="29" t="b">
        <v>0</v>
      </c>
      <c r="BX147" s="29" t="b">
        <v>0</v>
      </c>
      <c r="BY147" s="29" t="b">
        <v>0</v>
      </c>
      <c r="BZ147" s="29" t="b">
        <v>0</v>
      </c>
      <c r="CA147" s="29" t="b">
        <v>0</v>
      </c>
      <c r="CB147" s="29" t="b">
        <v>0</v>
      </c>
      <c r="CC147" s="29" t="b">
        <v>0</v>
      </c>
      <c r="CD147" s="29" t="b">
        <v>0</v>
      </c>
      <c r="CE147" s="29" t="b">
        <v>0</v>
      </c>
      <c r="CF147" s="29" t="b">
        <v>0</v>
      </c>
      <c r="CG147" s="29" t="b">
        <v>0</v>
      </c>
      <c r="CH147" s="29" t="b">
        <v>0</v>
      </c>
      <c r="CI147" s="29" t="b">
        <v>0</v>
      </c>
      <c r="CJ147" s="29" t="b">
        <v>0</v>
      </c>
      <c r="CK147" s="29" t="b">
        <v>0</v>
      </c>
      <c r="CL147" s="29" t="b">
        <v>0</v>
      </c>
      <c r="CM147" s="29" t="b">
        <v>0</v>
      </c>
      <c r="CN147" s="29" t="b">
        <v>0</v>
      </c>
      <c r="CO147" s="29" t="b">
        <v>0</v>
      </c>
      <c r="CP147" s="29" t="b">
        <v>0</v>
      </c>
      <c r="CQ147" s="29" t="b">
        <v>0</v>
      </c>
      <c r="CR147" s="29" t="b">
        <v>0</v>
      </c>
      <c r="CS147" s="29" t="b">
        <v>1</v>
      </c>
      <c r="CT147" s="29" t="b">
        <v>0</v>
      </c>
      <c r="CU147" s="29" t="b">
        <v>0</v>
      </c>
      <c r="CV147" s="29" t="b">
        <v>0</v>
      </c>
      <c r="CW147" s="29" t="b">
        <v>0</v>
      </c>
      <c r="CX147" s="29" t="b">
        <v>0</v>
      </c>
      <c r="CY147" s="29" t="b">
        <v>0</v>
      </c>
      <c r="CZ147" s="29" t="b">
        <v>0</v>
      </c>
      <c r="DA147" s="29" t="b">
        <v>0</v>
      </c>
      <c r="DB147" s="29" t="b">
        <v>0</v>
      </c>
      <c r="DC147" s="29" t="b">
        <v>0</v>
      </c>
      <c r="DD147" s="29" t="b">
        <v>0</v>
      </c>
      <c r="DE147" s="29" t="b">
        <v>0</v>
      </c>
      <c r="DF147" s="29" t="b">
        <v>0</v>
      </c>
      <c r="DG147" s="29" t="b">
        <v>0</v>
      </c>
      <c r="DH147" s="29" t="b">
        <v>0</v>
      </c>
      <c r="DI147" s="29" t="b">
        <v>0</v>
      </c>
      <c r="DJ147" s="29" t="b">
        <v>0</v>
      </c>
      <c r="DK147" s="29" t="b">
        <v>0</v>
      </c>
      <c r="DL147" s="29" t="b">
        <v>0</v>
      </c>
      <c r="DM147" s="29" t="b">
        <v>0</v>
      </c>
      <c r="DN147" s="29" t="b">
        <v>0</v>
      </c>
      <c r="DO147" s="29" t="b">
        <v>0</v>
      </c>
      <c r="DP147" s="29" t="b">
        <v>0</v>
      </c>
      <c r="DQ147" s="29" t="b">
        <v>0</v>
      </c>
      <c r="DR147" s="29" t="b">
        <v>0</v>
      </c>
      <c r="DS147" s="29" t="b">
        <v>0</v>
      </c>
      <c r="DT147" s="29" t="b">
        <v>0</v>
      </c>
      <c r="DU147" s="29" t="b">
        <v>0</v>
      </c>
      <c r="DV147" s="29" t="s">
        <v>14603</v>
      </c>
      <c r="DW147" s="29" t="s">
        <v>14604</v>
      </c>
      <c r="DX147" s="29" t="s">
        <v>14605</v>
      </c>
    </row>
    <row r="148" spans="1:128" s="29" customFormat="1" x14ac:dyDescent="0.25">
      <c r="A148" s="29">
        <v>359925061277732</v>
      </c>
      <c r="B148" s="29">
        <v>45</v>
      </c>
      <c r="C148" s="29" t="s">
        <v>14606</v>
      </c>
      <c r="D148" s="29" t="s">
        <v>14607</v>
      </c>
      <c r="E148" s="50">
        <v>2.38248640949128E+16</v>
      </c>
      <c r="F148" s="50">
        <v>9037616712456080</v>
      </c>
      <c r="G148" s="29" t="s">
        <v>20252</v>
      </c>
      <c r="H148" s="29" t="s">
        <v>18992</v>
      </c>
      <c r="I148" s="29">
        <v>11</v>
      </c>
      <c r="J148" s="29">
        <v>1</v>
      </c>
      <c r="K148" s="29">
        <v>1</v>
      </c>
      <c r="L148" s="29">
        <v>1</v>
      </c>
      <c r="M148" s="29">
        <v>2</v>
      </c>
      <c r="N148" s="29">
        <v>3</v>
      </c>
      <c r="O148" s="29">
        <v>1</v>
      </c>
      <c r="P148" s="29">
        <v>1</v>
      </c>
      <c r="Q148" s="29">
        <v>4</v>
      </c>
      <c r="R148" s="29" t="s">
        <v>8</v>
      </c>
      <c r="S148" s="29">
        <v>4</v>
      </c>
      <c r="T148" s="29" t="s">
        <v>8</v>
      </c>
      <c r="U148" s="29">
        <v>1</v>
      </c>
      <c r="V148" s="29">
        <v>1</v>
      </c>
      <c r="W148" s="29" t="s">
        <v>8</v>
      </c>
      <c r="X148" s="29">
        <v>1</v>
      </c>
      <c r="Y148" s="29" t="s">
        <v>8</v>
      </c>
      <c r="Z148" s="29">
        <v>1</v>
      </c>
      <c r="AA148" s="29">
        <v>1</v>
      </c>
      <c r="AB148" s="29" t="s">
        <v>8</v>
      </c>
      <c r="AC148" s="29">
        <v>1</v>
      </c>
      <c r="AD148" s="29" t="s">
        <v>8</v>
      </c>
      <c r="AE148" s="29">
        <v>1</v>
      </c>
      <c r="AF148" s="29">
        <v>1</v>
      </c>
      <c r="AG148" s="29" t="s">
        <v>8</v>
      </c>
      <c r="AH148" s="29">
        <v>1</v>
      </c>
      <c r="AI148" s="29" t="s">
        <v>8</v>
      </c>
      <c r="AJ148" s="29">
        <v>1</v>
      </c>
      <c r="AK148" s="29">
        <v>4</v>
      </c>
      <c r="AL148" s="29" t="s">
        <v>8</v>
      </c>
      <c r="AM148" s="29">
        <v>4</v>
      </c>
      <c r="AN148" s="29" t="s">
        <v>8</v>
      </c>
      <c r="AO148" s="29">
        <v>0</v>
      </c>
      <c r="AP148" s="29" t="s">
        <v>8</v>
      </c>
      <c r="AQ148" s="29">
        <v>1</v>
      </c>
      <c r="AR148" s="29">
        <v>2</v>
      </c>
      <c r="AS148" s="29" t="s">
        <v>8</v>
      </c>
      <c r="AT148" s="29">
        <v>2</v>
      </c>
      <c r="AU148" s="29" t="s">
        <v>8</v>
      </c>
      <c r="AV148" s="29">
        <v>1</v>
      </c>
      <c r="AW148" s="29">
        <v>2</v>
      </c>
      <c r="AX148" s="29" t="s">
        <v>8</v>
      </c>
      <c r="AY148" s="29">
        <v>3</v>
      </c>
      <c r="AZ148" s="29" t="s">
        <v>8</v>
      </c>
      <c r="BA148" s="29">
        <v>1</v>
      </c>
      <c r="BB148" s="29" t="s">
        <v>8</v>
      </c>
      <c r="BC148" s="29">
        <v>1</v>
      </c>
      <c r="BD148" s="29">
        <v>4</v>
      </c>
      <c r="BE148" s="29" t="s">
        <v>8</v>
      </c>
      <c r="BF148" s="29">
        <v>1</v>
      </c>
      <c r="BG148" s="29" t="s">
        <v>8</v>
      </c>
      <c r="BH148" s="29">
        <v>1</v>
      </c>
      <c r="BI148" s="29">
        <v>1</v>
      </c>
      <c r="BJ148" s="29" t="s">
        <v>8</v>
      </c>
      <c r="BK148" s="29">
        <v>1</v>
      </c>
      <c r="BL148" s="29" t="s">
        <v>8</v>
      </c>
      <c r="BM148" s="29">
        <v>0</v>
      </c>
      <c r="BN148" s="29" t="s">
        <v>8</v>
      </c>
      <c r="BO148" s="29" t="s">
        <v>8</v>
      </c>
      <c r="BP148" s="29" t="s">
        <v>8</v>
      </c>
      <c r="BQ148" s="29" t="s">
        <v>8</v>
      </c>
      <c r="BR148" s="29" t="s">
        <v>8</v>
      </c>
      <c r="BS148" s="29" t="s">
        <v>8</v>
      </c>
      <c r="BT148" s="29" t="s">
        <v>8</v>
      </c>
      <c r="BU148" s="29" t="s">
        <v>538</v>
      </c>
      <c r="BV148" s="29" t="b">
        <v>0</v>
      </c>
      <c r="BW148" s="29" t="b">
        <v>0</v>
      </c>
      <c r="BX148" s="29" t="b">
        <v>0</v>
      </c>
      <c r="BY148" s="29" t="b">
        <v>0</v>
      </c>
      <c r="BZ148" s="29" t="b">
        <v>0</v>
      </c>
      <c r="CA148" s="29" t="b">
        <v>0</v>
      </c>
      <c r="CB148" s="29" t="b">
        <v>0</v>
      </c>
      <c r="CC148" s="29" t="b">
        <v>0</v>
      </c>
      <c r="CD148" s="29" t="b">
        <v>0</v>
      </c>
      <c r="CE148" s="29" t="b">
        <v>0</v>
      </c>
      <c r="CF148" s="29" t="b">
        <v>0</v>
      </c>
      <c r="CG148" s="29" t="b">
        <v>0</v>
      </c>
      <c r="CH148" s="29" t="b">
        <v>0</v>
      </c>
      <c r="CI148" s="29" t="b">
        <v>0</v>
      </c>
      <c r="CJ148" s="29" t="b">
        <v>0</v>
      </c>
      <c r="CK148" s="29" t="b">
        <v>0</v>
      </c>
      <c r="CL148" s="29" t="b">
        <v>0</v>
      </c>
      <c r="CM148" s="29" t="b">
        <v>0</v>
      </c>
      <c r="CN148" s="29" t="b">
        <v>0</v>
      </c>
      <c r="CO148" s="29" t="b">
        <v>0</v>
      </c>
      <c r="CP148" s="29" t="b">
        <v>0</v>
      </c>
      <c r="CQ148" s="29" t="b">
        <v>0</v>
      </c>
      <c r="CR148" s="29" t="b">
        <v>0</v>
      </c>
      <c r="CS148" s="29" t="b">
        <v>0</v>
      </c>
      <c r="CT148" s="29" t="b">
        <v>0</v>
      </c>
      <c r="CU148" s="29" t="b">
        <v>1</v>
      </c>
      <c r="CV148" s="29" t="b">
        <v>0</v>
      </c>
      <c r="CW148" s="29" t="b">
        <v>0</v>
      </c>
      <c r="CX148" s="29" t="b">
        <v>0</v>
      </c>
      <c r="CY148" s="29" t="b">
        <v>0</v>
      </c>
      <c r="CZ148" s="29" t="b">
        <v>0</v>
      </c>
      <c r="DA148" s="29" t="b">
        <v>0</v>
      </c>
      <c r="DB148" s="29" t="b">
        <v>0</v>
      </c>
      <c r="DC148" s="29" t="b">
        <v>0</v>
      </c>
      <c r="DD148" s="29" t="b">
        <v>0</v>
      </c>
      <c r="DE148" s="29" t="b">
        <v>0</v>
      </c>
      <c r="DF148" s="29" t="b">
        <v>0</v>
      </c>
      <c r="DG148" s="29" t="b">
        <v>0</v>
      </c>
      <c r="DH148" s="29" t="b">
        <v>0</v>
      </c>
      <c r="DI148" s="29" t="b">
        <v>0</v>
      </c>
      <c r="DJ148" s="29" t="b">
        <v>0</v>
      </c>
      <c r="DK148" s="29" t="b">
        <v>0</v>
      </c>
      <c r="DL148" s="29" t="b">
        <v>0</v>
      </c>
      <c r="DM148" s="29" t="b">
        <v>0</v>
      </c>
      <c r="DN148" s="29" t="b">
        <v>0</v>
      </c>
      <c r="DO148" s="29" t="b">
        <v>0</v>
      </c>
      <c r="DP148" s="29" t="b">
        <v>0</v>
      </c>
      <c r="DQ148" s="29" t="b">
        <v>0</v>
      </c>
      <c r="DR148" s="29" t="b">
        <v>0</v>
      </c>
      <c r="DS148" s="29" t="b">
        <v>0</v>
      </c>
      <c r="DT148" s="29" t="b">
        <v>0</v>
      </c>
      <c r="DU148" s="29" t="b">
        <v>0</v>
      </c>
      <c r="DV148" s="29" t="s">
        <v>14608</v>
      </c>
      <c r="DW148" s="29" t="s">
        <v>14609</v>
      </c>
      <c r="DX148" s="29" t="s">
        <v>14610</v>
      </c>
    </row>
    <row r="149" spans="1:128" s="29" customFormat="1" x14ac:dyDescent="0.25">
      <c r="A149" s="29">
        <v>359925061277732</v>
      </c>
      <c r="B149" s="29">
        <v>47</v>
      </c>
      <c r="C149" s="29" t="s">
        <v>14611</v>
      </c>
      <c r="D149" s="29" t="s">
        <v>14612</v>
      </c>
      <c r="E149" s="50">
        <v>2.38240152649826E+16</v>
      </c>
      <c r="F149" s="50">
        <v>903783828585772</v>
      </c>
      <c r="G149" s="29" t="s">
        <v>20249</v>
      </c>
      <c r="H149" s="29" t="s">
        <v>18992</v>
      </c>
      <c r="I149" s="29">
        <v>11</v>
      </c>
      <c r="J149" s="29">
        <v>1</v>
      </c>
      <c r="K149" s="29">
        <v>1</v>
      </c>
      <c r="L149" s="29">
        <v>1</v>
      </c>
      <c r="M149" s="29">
        <v>2</v>
      </c>
      <c r="N149" s="29">
        <v>6</v>
      </c>
      <c r="O149" s="29">
        <v>1</v>
      </c>
      <c r="P149" s="29">
        <v>1</v>
      </c>
      <c r="Q149" s="29">
        <v>4</v>
      </c>
      <c r="R149" s="29" t="s">
        <v>8</v>
      </c>
      <c r="S149" s="29">
        <v>4</v>
      </c>
      <c r="T149" s="29" t="s">
        <v>8</v>
      </c>
      <c r="U149" s="29">
        <v>1</v>
      </c>
      <c r="V149" s="29">
        <v>1</v>
      </c>
      <c r="W149" s="29" t="s">
        <v>8</v>
      </c>
      <c r="X149" s="29">
        <v>1</v>
      </c>
      <c r="Y149" s="29" t="s">
        <v>8</v>
      </c>
      <c r="Z149" s="29">
        <v>1</v>
      </c>
      <c r="AA149" s="29">
        <v>1</v>
      </c>
      <c r="AB149" s="29" t="s">
        <v>8</v>
      </c>
      <c r="AC149" s="29">
        <v>1</v>
      </c>
      <c r="AD149" s="29" t="s">
        <v>8</v>
      </c>
      <c r="AE149" s="29">
        <v>1</v>
      </c>
      <c r="AF149" s="29">
        <v>1</v>
      </c>
      <c r="AG149" s="29" t="s">
        <v>8</v>
      </c>
      <c r="AH149" s="29">
        <v>1</v>
      </c>
      <c r="AI149" s="29" t="s">
        <v>8</v>
      </c>
      <c r="AJ149" s="29">
        <v>1</v>
      </c>
      <c r="AK149" s="29">
        <v>4</v>
      </c>
      <c r="AL149" s="29" t="s">
        <v>8</v>
      </c>
      <c r="AM149" s="29">
        <v>4</v>
      </c>
      <c r="AN149" s="29" t="s">
        <v>8</v>
      </c>
      <c r="AO149" s="29">
        <v>0</v>
      </c>
      <c r="AP149" s="29" t="s">
        <v>8</v>
      </c>
      <c r="AQ149" s="29">
        <v>1</v>
      </c>
      <c r="AR149" s="29">
        <v>2</v>
      </c>
      <c r="AS149" s="29" t="s">
        <v>8</v>
      </c>
      <c r="AT149" s="29">
        <v>2</v>
      </c>
      <c r="AU149" s="29" t="s">
        <v>8</v>
      </c>
      <c r="AV149" s="29">
        <v>1</v>
      </c>
      <c r="AW149" s="29">
        <v>3</v>
      </c>
      <c r="AX149" s="29" t="s">
        <v>8</v>
      </c>
      <c r="AY149" s="29">
        <v>2</v>
      </c>
      <c r="AZ149" s="29" t="s">
        <v>8</v>
      </c>
      <c r="BA149" s="29">
        <v>1</v>
      </c>
      <c r="BB149" s="29" t="s">
        <v>8</v>
      </c>
      <c r="BC149" s="29">
        <v>1</v>
      </c>
      <c r="BD149" s="29">
        <v>3</v>
      </c>
      <c r="BE149" s="29" t="s">
        <v>8</v>
      </c>
      <c r="BF149" s="29">
        <v>3</v>
      </c>
      <c r="BG149" s="29" t="s">
        <v>8</v>
      </c>
      <c r="BH149" s="29">
        <v>1</v>
      </c>
      <c r="BI149" s="29">
        <v>1</v>
      </c>
      <c r="BJ149" s="29" t="s">
        <v>8</v>
      </c>
      <c r="BK149" s="29">
        <v>1</v>
      </c>
      <c r="BL149" s="29" t="s">
        <v>8</v>
      </c>
      <c r="BM149" s="29">
        <v>0</v>
      </c>
      <c r="BN149" s="29" t="s">
        <v>8</v>
      </c>
      <c r="BO149" s="29" t="s">
        <v>8</v>
      </c>
      <c r="BP149" s="29" t="s">
        <v>8</v>
      </c>
      <c r="BQ149" s="29" t="s">
        <v>8</v>
      </c>
      <c r="BR149" s="29" t="s">
        <v>8</v>
      </c>
      <c r="BS149" s="29" t="s">
        <v>8</v>
      </c>
      <c r="BT149" s="29" t="s">
        <v>8</v>
      </c>
      <c r="BU149" s="29" t="s">
        <v>538</v>
      </c>
      <c r="BV149" s="29" t="b">
        <v>0</v>
      </c>
      <c r="BW149" s="29" t="b">
        <v>0</v>
      </c>
      <c r="BX149" s="29" t="b">
        <v>0</v>
      </c>
      <c r="BY149" s="29" t="b">
        <v>0</v>
      </c>
      <c r="BZ149" s="29" t="b">
        <v>0</v>
      </c>
      <c r="CA149" s="29" t="b">
        <v>0</v>
      </c>
      <c r="CB149" s="29" t="b">
        <v>0</v>
      </c>
      <c r="CC149" s="29" t="b">
        <v>0</v>
      </c>
      <c r="CD149" s="29" t="b">
        <v>0</v>
      </c>
      <c r="CE149" s="29" t="b">
        <v>0</v>
      </c>
      <c r="CF149" s="29" t="b">
        <v>0</v>
      </c>
      <c r="CG149" s="29" t="b">
        <v>0</v>
      </c>
      <c r="CH149" s="29" t="b">
        <v>0</v>
      </c>
      <c r="CI149" s="29" t="b">
        <v>0</v>
      </c>
      <c r="CJ149" s="29" t="b">
        <v>0</v>
      </c>
      <c r="CK149" s="29" t="b">
        <v>0</v>
      </c>
      <c r="CL149" s="29" t="b">
        <v>0</v>
      </c>
      <c r="CM149" s="29" t="b">
        <v>0</v>
      </c>
      <c r="CN149" s="29" t="b">
        <v>0</v>
      </c>
      <c r="CO149" s="29" t="b">
        <v>0</v>
      </c>
      <c r="CP149" s="29" t="b">
        <v>0</v>
      </c>
      <c r="CQ149" s="29" t="b">
        <v>0</v>
      </c>
      <c r="CR149" s="29" t="b">
        <v>0</v>
      </c>
      <c r="CS149" s="29" t="b">
        <v>0</v>
      </c>
      <c r="CT149" s="29" t="b">
        <v>0</v>
      </c>
      <c r="CU149" s="29" t="b">
        <v>1</v>
      </c>
      <c r="CV149" s="29" t="b">
        <v>0</v>
      </c>
      <c r="CW149" s="29" t="b">
        <v>0</v>
      </c>
      <c r="CX149" s="29" t="b">
        <v>0</v>
      </c>
      <c r="CY149" s="29" t="b">
        <v>0</v>
      </c>
      <c r="CZ149" s="29" t="b">
        <v>0</v>
      </c>
      <c r="DA149" s="29" t="b">
        <v>0</v>
      </c>
      <c r="DB149" s="29" t="b">
        <v>0</v>
      </c>
      <c r="DC149" s="29" t="b">
        <v>0</v>
      </c>
      <c r="DD149" s="29" t="b">
        <v>0</v>
      </c>
      <c r="DE149" s="29" t="b">
        <v>0</v>
      </c>
      <c r="DF149" s="29" t="b">
        <v>0</v>
      </c>
      <c r="DG149" s="29" t="b">
        <v>0</v>
      </c>
      <c r="DH149" s="29" t="b">
        <v>0</v>
      </c>
      <c r="DI149" s="29" t="b">
        <v>0</v>
      </c>
      <c r="DJ149" s="29" t="b">
        <v>0</v>
      </c>
      <c r="DK149" s="29" t="b">
        <v>0</v>
      </c>
      <c r="DL149" s="29" t="b">
        <v>0</v>
      </c>
      <c r="DM149" s="29" t="b">
        <v>0</v>
      </c>
      <c r="DN149" s="29" t="b">
        <v>0</v>
      </c>
      <c r="DO149" s="29" t="b">
        <v>0</v>
      </c>
      <c r="DP149" s="29" t="b">
        <v>0</v>
      </c>
      <c r="DQ149" s="29" t="b">
        <v>0</v>
      </c>
      <c r="DR149" s="29" t="b">
        <v>0</v>
      </c>
      <c r="DS149" s="29" t="b">
        <v>0</v>
      </c>
      <c r="DT149" s="29" t="b">
        <v>0</v>
      </c>
      <c r="DU149" s="29" t="b">
        <v>0</v>
      </c>
      <c r="DV149" s="29" t="s">
        <v>14613</v>
      </c>
      <c r="DW149" s="29" t="s">
        <v>14614</v>
      </c>
      <c r="DX149" s="29" t="s">
        <v>14615</v>
      </c>
    </row>
    <row r="150" spans="1:128" s="29" customFormat="1" x14ac:dyDescent="0.25">
      <c r="A150" s="29">
        <v>359925061277732</v>
      </c>
      <c r="B150" s="29">
        <v>49</v>
      </c>
      <c r="C150" s="29" t="s">
        <v>14616</v>
      </c>
      <c r="D150" s="29" t="s">
        <v>14617</v>
      </c>
      <c r="E150" s="50">
        <v>2.38239386015356E+16</v>
      </c>
      <c r="F150" s="50">
        <v>9037808088237050</v>
      </c>
      <c r="G150" s="29" t="s">
        <v>20215</v>
      </c>
      <c r="H150" s="29" t="s">
        <v>18992</v>
      </c>
      <c r="I150" s="29">
        <v>11</v>
      </c>
      <c r="J150" s="29">
        <v>1</v>
      </c>
      <c r="K150" s="29">
        <v>1</v>
      </c>
      <c r="L150" s="29">
        <v>1</v>
      </c>
      <c r="M150" s="29">
        <v>2</v>
      </c>
      <c r="N150" s="29">
        <v>6</v>
      </c>
      <c r="O150" s="29">
        <v>1</v>
      </c>
      <c r="P150" s="29">
        <v>1</v>
      </c>
      <c r="Q150" s="29">
        <v>4</v>
      </c>
      <c r="R150" s="29" t="s">
        <v>8</v>
      </c>
      <c r="S150" s="29">
        <v>4</v>
      </c>
      <c r="T150" s="29" t="s">
        <v>8</v>
      </c>
      <c r="U150" s="29">
        <v>1</v>
      </c>
      <c r="V150" s="29">
        <v>1</v>
      </c>
      <c r="W150" s="29" t="s">
        <v>8</v>
      </c>
      <c r="X150" s="29">
        <v>1</v>
      </c>
      <c r="Y150" s="29" t="s">
        <v>8</v>
      </c>
      <c r="Z150" s="29">
        <v>1</v>
      </c>
      <c r="AA150" s="29">
        <v>1</v>
      </c>
      <c r="AB150" s="29" t="s">
        <v>8</v>
      </c>
      <c r="AC150" s="29">
        <v>1</v>
      </c>
      <c r="AD150" s="29" t="s">
        <v>8</v>
      </c>
      <c r="AE150" s="29">
        <v>1</v>
      </c>
      <c r="AF150" s="29">
        <v>1</v>
      </c>
      <c r="AG150" s="29" t="s">
        <v>8</v>
      </c>
      <c r="AH150" s="29">
        <v>1</v>
      </c>
      <c r="AI150" s="29" t="s">
        <v>8</v>
      </c>
      <c r="AJ150" s="29">
        <v>1</v>
      </c>
      <c r="AK150" s="29">
        <v>4</v>
      </c>
      <c r="AL150" s="29" t="s">
        <v>8</v>
      </c>
      <c r="AM150" s="29">
        <v>4</v>
      </c>
      <c r="AN150" s="29" t="s">
        <v>8</v>
      </c>
      <c r="AO150" s="29">
        <v>0</v>
      </c>
      <c r="AP150" s="29" t="s">
        <v>8</v>
      </c>
      <c r="AQ150" s="29">
        <v>1</v>
      </c>
      <c r="AR150" s="29">
        <v>2</v>
      </c>
      <c r="AS150" s="29" t="s">
        <v>8</v>
      </c>
      <c r="AT150" s="29">
        <v>2</v>
      </c>
      <c r="AU150" s="29" t="s">
        <v>8</v>
      </c>
      <c r="AV150" s="29">
        <v>1</v>
      </c>
      <c r="AW150" s="29">
        <v>3</v>
      </c>
      <c r="AX150" s="29" t="s">
        <v>8</v>
      </c>
      <c r="AY150" s="29">
        <v>2</v>
      </c>
      <c r="AZ150" s="29" t="s">
        <v>8</v>
      </c>
      <c r="BA150" s="29">
        <v>1</v>
      </c>
      <c r="BB150" s="29" t="s">
        <v>8</v>
      </c>
      <c r="BC150" s="29">
        <v>1</v>
      </c>
      <c r="BD150" s="29">
        <v>4</v>
      </c>
      <c r="BE150" s="29" t="s">
        <v>8</v>
      </c>
      <c r="BF150" s="29">
        <v>3</v>
      </c>
      <c r="BG150" s="29" t="s">
        <v>8</v>
      </c>
      <c r="BH150" s="29">
        <v>1</v>
      </c>
      <c r="BI150" s="29">
        <v>1</v>
      </c>
      <c r="BJ150" s="29" t="s">
        <v>8</v>
      </c>
      <c r="BK150" s="29">
        <v>1</v>
      </c>
      <c r="BL150" s="29" t="s">
        <v>8</v>
      </c>
      <c r="BM150" s="29">
        <v>0</v>
      </c>
      <c r="BN150" s="29" t="s">
        <v>8</v>
      </c>
      <c r="BO150" s="29" t="s">
        <v>8</v>
      </c>
      <c r="BP150" s="29" t="s">
        <v>8</v>
      </c>
      <c r="BQ150" s="29" t="s">
        <v>8</v>
      </c>
      <c r="BR150" s="29" t="s">
        <v>8</v>
      </c>
      <c r="BS150" s="29" t="s">
        <v>8</v>
      </c>
      <c r="BT150" s="29" t="s">
        <v>8</v>
      </c>
      <c r="BU150" s="29" t="s">
        <v>538</v>
      </c>
      <c r="BV150" s="29" t="b">
        <v>0</v>
      </c>
      <c r="BW150" s="29" t="b">
        <v>0</v>
      </c>
      <c r="BX150" s="29" t="b">
        <v>0</v>
      </c>
      <c r="BY150" s="29" t="b">
        <v>0</v>
      </c>
      <c r="BZ150" s="29" t="b">
        <v>0</v>
      </c>
      <c r="CA150" s="29" t="b">
        <v>0</v>
      </c>
      <c r="CB150" s="29" t="b">
        <v>0</v>
      </c>
      <c r="CC150" s="29" t="b">
        <v>0</v>
      </c>
      <c r="CD150" s="29" t="b">
        <v>0</v>
      </c>
      <c r="CE150" s="29" t="b">
        <v>0</v>
      </c>
      <c r="CF150" s="29" t="b">
        <v>0</v>
      </c>
      <c r="CG150" s="29" t="b">
        <v>0</v>
      </c>
      <c r="CH150" s="29" t="b">
        <v>0</v>
      </c>
      <c r="CI150" s="29" t="b">
        <v>0</v>
      </c>
      <c r="CJ150" s="29" t="b">
        <v>0</v>
      </c>
      <c r="CK150" s="29" t="b">
        <v>0</v>
      </c>
      <c r="CL150" s="29" t="b">
        <v>0</v>
      </c>
      <c r="CM150" s="29" t="b">
        <v>0</v>
      </c>
      <c r="CN150" s="29" t="b">
        <v>0</v>
      </c>
      <c r="CO150" s="29" t="b">
        <v>0</v>
      </c>
      <c r="CP150" s="29" t="b">
        <v>0</v>
      </c>
      <c r="CQ150" s="29" t="b">
        <v>0</v>
      </c>
      <c r="CR150" s="29" t="b">
        <v>0</v>
      </c>
      <c r="CS150" s="29" t="b">
        <v>0</v>
      </c>
      <c r="CT150" s="29" t="b">
        <v>0</v>
      </c>
      <c r="CU150" s="29" t="b">
        <v>1</v>
      </c>
      <c r="CV150" s="29" t="b">
        <v>0</v>
      </c>
      <c r="CW150" s="29" t="b">
        <v>0</v>
      </c>
      <c r="CX150" s="29" t="b">
        <v>0</v>
      </c>
      <c r="CY150" s="29" t="b">
        <v>0</v>
      </c>
      <c r="CZ150" s="29" t="b">
        <v>0</v>
      </c>
      <c r="DA150" s="29" t="b">
        <v>0</v>
      </c>
      <c r="DB150" s="29" t="b">
        <v>0</v>
      </c>
      <c r="DC150" s="29" t="b">
        <v>0</v>
      </c>
      <c r="DD150" s="29" t="b">
        <v>0</v>
      </c>
      <c r="DE150" s="29" t="b">
        <v>0</v>
      </c>
      <c r="DF150" s="29" t="b">
        <v>0</v>
      </c>
      <c r="DG150" s="29" t="b">
        <v>0</v>
      </c>
      <c r="DH150" s="29" t="b">
        <v>0</v>
      </c>
      <c r="DI150" s="29" t="b">
        <v>0</v>
      </c>
      <c r="DJ150" s="29" t="b">
        <v>0</v>
      </c>
      <c r="DK150" s="29" t="b">
        <v>0</v>
      </c>
      <c r="DL150" s="29" t="b">
        <v>0</v>
      </c>
      <c r="DM150" s="29" t="b">
        <v>0</v>
      </c>
      <c r="DN150" s="29" t="b">
        <v>0</v>
      </c>
      <c r="DO150" s="29" t="b">
        <v>0</v>
      </c>
      <c r="DP150" s="29" t="b">
        <v>0</v>
      </c>
      <c r="DQ150" s="29" t="b">
        <v>0</v>
      </c>
      <c r="DR150" s="29" t="b">
        <v>0</v>
      </c>
      <c r="DS150" s="29" t="b">
        <v>0</v>
      </c>
      <c r="DT150" s="29" t="b">
        <v>0</v>
      </c>
      <c r="DU150" s="29" t="b">
        <v>0</v>
      </c>
      <c r="DV150" s="29" t="s">
        <v>14618</v>
      </c>
      <c r="DW150" s="29" t="s">
        <v>14619</v>
      </c>
      <c r="DX150" s="29" t="s">
        <v>14620</v>
      </c>
    </row>
    <row r="151" spans="1:128" s="29" customFormat="1" x14ac:dyDescent="0.25">
      <c r="A151" s="29">
        <v>359925061277732</v>
      </c>
      <c r="B151" s="29">
        <v>9</v>
      </c>
      <c r="C151" s="29" t="s">
        <v>14621</v>
      </c>
      <c r="D151" s="29" t="s">
        <v>14622</v>
      </c>
      <c r="E151" s="50">
        <v>2382346063765630</v>
      </c>
      <c r="F151" s="50">
        <v>9037835125623120</v>
      </c>
      <c r="G151" s="29" t="s">
        <v>18977</v>
      </c>
      <c r="H151" s="29" t="s">
        <v>18992</v>
      </c>
      <c r="I151" s="29">
        <v>11</v>
      </c>
      <c r="J151" s="29">
        <v>0</v>
      </c>
      <c r="K151" s="29">
        <v>1</v>
      </c>
      <c r="L151" s="29">
        <v>1</v>
      </c>
      <c r="M151" s="29">
        <v>2</v>
      </c>
      <c r="N151" s="29">
        <v>4</v>
      </c>
      <c r="O151" s="29">
        <v>1</v>
      </c>
      <c r="P151" s="29">
        <v>1</v>
      </c>
      <c r="Q151" s="29">
        <v>4</v>
      </c>
      <c r="R151" s="29" t="s">
        <v>8</v>
      </c>
      <c r="S151" s="29">
        <v>4</v>
      </c>
      <c r="T151" s="29" t="s">
        <v>8</v>
      </c>
      <c r="U151" s="29">
        <v>1</v>
      </c>
      <c r="V151" s="29">
        <v>1</v>
      </c>
      <c r="W151" s="29" t="s">
        <v>8</v>
      </c>
      <c r="X151" s="29">
        <v>1</v>
      </c>
      <c r="Y151" s="29" t="s">
        <v>8</v>
      </c>
      <c r="Z151" s="29">
        <v>1</v>
      </c>
      <c r="AA151" s="29">
        <v>1</v>
      </c>
      <c r="AB151" s="29" t="s">
        <v>8</v>
      </c>
      <c r="AC151" s="29">
        <v>2</v>
      </c>
      <c r="AD151" s="29" t="s">
        <v>8</v>
      </c>
      <c r="AE151" s="29">
        <v>1</v>
      </c>
      <c r="AF151" s="29">
        <v>1</v>
      </c>
      <c r="AG151" s="29" t="s">
        <v>8</v>
      </c>
      <c r="AH151" s="29">
        <v>1</v>
      </c>
      <c r="AI151" s="29" t="s">
        <v>8</v>
      </c>
      <c r="AJ151" s="29">
        <v>1</v>
      </c>
      <c r="AK151" s="29">
        <v>4</v>
      </c>
      <c r="AL151" s="29" t="s">
        <v>8</v>
      </c>
      <c r="AM151" s="29">
        <v>4</v>
      </c>
      <c r="AN151" s="29" t="s">
        <v>8</v>
      </c>
      <c r="AO151" s="29">
        <v>0</v>
      </c>
      <c r="AP151" s="29" t="s">
        <v>8</v>
      </c>
      <c r="AQ151" s="29">
        <v>1</v>
      </c>
      <c r="AR151" s="29">
        <v>2</v>
      </c>
      <c r="AS151" s="29" t="s">
        <v>8</v>
      </c>
      <c r="AT151" s="29">
        <v>2</v>
      </c>
      <c r="AU151" s="29" t="s">
        <v>8</v>
      </c>
      <c r="AV151" s="29">
        <v>1</v>
      </c>
      <c r="AW151" s="29">
        <v>2</v>
      </c>
      <c r="AX151" s="29" t="s">
        <v>8</v>
      </c>
      <c r="AY151" s="29">
        <v>2</v>
      </c>
      <c r="AZ151" s="29" t="s">
        <v>8</v>
      </c>
      <c r="BA151" s="29">
        <v>1</v>
      </c>
      <c r="BB151" s="29" t="s">
        <v>8</v>
      </c>
      <c r="BC151" s="29">
        <v>1</v>
      </c>
      <c r="BD151" s="29">
        <v>3</v>
      </c>
      <c r="BE151" s="29" t="s">
        <v>8</v>
      </c>
      <c r="BF151" s="29">
        <v>2</v>
      </c>
      <c r="BG151" s="29" t="s">
        <v>8</v>
      </c>
      <c r="BH151" s="29">
        <v>1</v>
      </c>
      <c r="BI151" s="29">
        <v>1</v>
      </c>
      <c r="BJ151" s="29" t="s">
        <v>8</v>
      </c>
      <c r="BK151" s="29">
        <v>1</v>
      </c>
      <c r="BL151" s="29" t="s">
        <v>8</v>
      </c>
      <c r="BM151" s="29">
        <v>0</v>
      </c>
      <c r="BN151" s="29" t="s">
        <v>8</v>
      </c>
      <c r="BO151" s="29" t="s">
        <v>8</v>
      </c>
      <c r="BP151" s="29" t="s">
        <v>8</v>
      </c>
      <c r="BQ151" s="29" t="s">
        <v>8</v>
      </c>
      <c r="BR151" s="29" t="s">
        <v>8</v>
      </c>
      <c r="BS151" s="29" t="s">
        <v>8</v>
      </c>
      <c r="BT151" s="29" t="s">
        <v>8</v>
      </c>
      <c r="BU151" s="29" t="s">
        <v>538</v>
      </c>
      <c r="BV151" s="29" t="b">
        <v>0</v>
      </c>
      <c r="BW151" s="29" t="b">
        <v>0</v>
      </c>
      <c r="BX151" s="29" t="b">
        <v>0</v>
      </c>
      <c r="BY151" s="29" t="b">
        <v>0</v>
      </c>
      <c r="BZ151" s="29" t="b">
        <v>0</v>
      </c>
      <c r="CA151" s="29" t="b">
        <v>0</v>
      </c>
      <c r="CB151" s="29" t="b">
        <v>0</v>
      </c>
      <c r="CC151" s="29" t="b">
        <v>0</v>
      </c>
      <c r="CD151" s="29" t="b">
        <v>0</v>
      </c>
      <c r="CE151" s="29" t="b">
        <v>0</v>
      </c>
      <c r="CF151" s="29" t="b">
        <v>0</v>
      </c>
      <c r="CG151" s="29" t="b">
        <v>0</v>
      </c>
      <c r="CH151" s="29" t="b">
        <v>0</v>
      </c>
      <c r="CI151" s="29" t="b">
        <v>0</v>
      </c>
      <c r="CJ151" s="29" t="b">
        <v>0</v>
      </c>
      <c r="CK151" s="29" t="b">
        <v>0</v>
      </c>
      <c r="CL151" s="29" t="b">
        <v>0</v>
      </c>
      <c r="CM151" s="29" t="b">
        <v>0</v>
      </c>
      <c r="CN151" s="29" t="b">
        <v>0</v>
      </c>
      <c r="CO151" s="29" t="b">
        <v>0</v>
      </c>
      <c r="CP151" s="29" t="b">
        <v>0</v>
      </c>
      <c r="CQ151" s="29" t="b">
        <v>0</v>
      </c>
      <c r="CR151" s="29" t="b">
        <v>0</v>
      </c>
      <c r="CS151" s="29" t="b">
        <v>0</v>
      </c>
      <c r="CT151" s="29" t="b">
        <v>0</v>
      </c>
      <c r="CU151" s="29" t="b">
        <v>1</v>
      </c>
      <c r="CV151" s="29" t="b">
        <v>0</v>
      </c>
      <c r="CW151" s="29" t="b">
        <v>0</v>
      </c>
      <c r="CX151" s="29" t="b">
        <v>0</v>
      </c>
      <c r="CY151" s="29" t="b">
        <v>0</v>
      </c>
      <c r="CZ151" s="29" t="b">
        <v>0</v>
      </c>
      <c r="DA151" s="29" t="b">
        <v>0</v>
      </c>
      <c r="DB151" s="29" t="b">
        <v>0</v>
      </c>
      <c r="DC151" s="29" t="b">
        <v>0</v>
      </c>
      <c r="DD151" s="29" t="b">
        <v>0</v>
      </c>
      <c r="DE151" s="29" t="b">
        <v>0</v>
      </c>
      <c r="DF151" s="29" t="b">
        <v>0</v>
      </c>
      <c r="DG151" s="29" t="b">
        <v>0</v>
      </c>
      <c r="DH151" s="29" t="b">
        <v>0</v>
      </c>
      <c r="DI151" s="29" t="b">
        <v>0</v>
      </c>
      <c r="DJ151" s="29" t="b">
        <v>0</v>
      </c>
      <c r="DK151" s="29" t="b">
        <v>0</v>
      </c>
      <c r="DL151" s="29" t="b">
        <v>0</v>
      </c>
      <c r="DM151" s="29" t="b">
        <v>0</v>
      </c>
      <c r="DN151" s="29" t="b">
        <v>0</v>
      </c>
      <c r="DO151" s="29" t="b">
        <v>0</v>
      </c>
      <c r="DP151" s="29" t="b">
        <v>0</v>
      </c>
      <c r="DQ151" s="29" t="b">
        <v>0</v>
      </c>
      <c r="DR151" s="29" t="b">
        <v>0</v>
      </c>
      <c r="DS151" s="29" t="b">
        <v>0</v>
      </c>
      <c r="DT151" s="29" t="b">
        <v>0</v>
      </c>
      <c r="DU151" s="29" t="b">
        <v>0</v>
      </c>
      <c r="DV151" s="29" t="s">
        <v>14623</v>
      </c>
      <c r="DW151" s="29" t="s">
        <v>14624</v>
      </c>
      <c r="DX151" s="29" t="s">
        <v>14625</v>
      </c>
    </row>
    <row r="152" spans="1:128" s="29" customFormat="1" x14ac:dyDescent="0.25">
      <c r="A152" s="29">
        <v>359925061277732</v>
      </c>
      <c r="B152" s="29">
        <v>42</v>
      </c>
      <c r="C152" s="29" t="s">
        <v>14626</v>
      </c>
      <c r="D152" s="29" t="s">
        <v>14627</v>
      </c>
      <c r="E152" s="50">
        <v>2382373662083300</v>
      </c>
      <c r="F152" s="50">
        <v>9037775045422330</v>
      </c>
      <c r="G152" s="29" t="s">
        <v>18992</v>
      </c>
      <c r="H152" s="29" t="s">
        <v>18992</v>
      </c>
      <c r="I152" s="29">
        <v>11</v>
      </c>
      <c r="J152" s="29">
        <v>1</v>
      </c>
      <c r="K152" s="29">
        <v>1</v>
      </c>
      <c r="L152" s="29">
        <v>1</v>
      </c>
      <c r="M152" s="29">
        <v>2</v>
      </c>
      <c r="N152" s="29">
        <v>4</v>
      </c>
      <c r="O152" s="29">
        <v>1</v>
      </c>
      <c r="P152" s="29">
        <v>1</v>
      </c>
      <c r="Q152" s="29">
        <v>4</v>
      </c>
      <c r="R152" s="29" t="s">
        <v>8</v>
      </c>
      <c r="S152" s="29">
        <v>4</v>
      </c>
      <c r="T152" s="29" t="s">
        <v>8</v>
      </c>
      <c r="U152" s="29">
        <v>1</v>
      </c>
      <c r="V152" s="29">
        <v>1</v>
      </c>
      <c r="W152" s="29" t="s">
        <v>8</v>
      </c>
      <c r="X152" s="29">
        <v>1</v>
      </c>
      <c r="Y152" s="29" t="s">
        <v>8</v>
      </c>
      <c r="Z152" s="29">
        <v>1</v>
      </c>
      <c r="AA152" s="29">
        <v>1</v>
      </c>
      <c r="AB152" s="29" t="s">
        <v>8</v>
      </c>
      <c r="AC152" s="29">
        <v>1</v>
      </c>
      <c r="AD152" s="29" t="s">
        <v>8</v>
      </c>
      <c r="AE152" s="29">
        <v>1</v>
      </c>
      <c r="AF152" s="29">
        <v>4</v>
      </c>
      <c r="AG152" s="29" t="s">
        <v>8</v>
      </c>
      <c r="AH152" s="29">
        <v>4</v>
      </c>
      <c r="AI152" s="29" t="s">
        <v>8</v>
      </c>
      <c r="AJ152" s="29">
        <v>1</v>
      </c>
      <c r="AK152" s="29">
        <v>1</v>
      </c>
      <c r="AL152" s="29" t="s">
        <v>8</v>
      </c>
      <c r="AM152" s="29">
        <v>1</v>
      </c>
      <c r="AN152" s="29" t="s">
        <v>8</v>
      </c>
      <c r="AO152" s="29">
        <v>0</v>
      </c>
      <c r="AP152" s="29" t="s">
        <v>8</v>
      </c>
      <c r="AQ152" s="29">
        <v>1</v>
      </c>
      <c r="AR152" s="29">
        <v>2</v>
      </c>
      <c r="AS152" s="29" t="s">
        <v>8</v>
      </c>
      <c r="AT152" s="29">
        <v>2</v>
      </c>
      <c r="AU152" s="29" t="s">
        <v>8</v>
      </c>
      <c r="AV152" s="29">
        <v>1</v>
      </c>
      <c r="AW152" s="29">
        <v>2</v>
      </c>
      <c r="AX152" s="29" t="s">
        <v>8</v>
      </c>
      <c r="AY152" s="29">
        <v>2</v>
      </c>
      <c r="AZ152" s="29" t="s">
        <v>8</v>
      </c>
      <c r="BA152" s="29">
        <v>1</v>
      </c>
      <c r="BB152" s="29" t="s">
        <v>8</v>
      </c>
      <c r="BC152" s="29">
        <v>1</v>
      </c>
      <c r="BD152" s="29">
        <v>4</v>
      </c>
      <c r="BE152" s="29" t="s">
        <v>8</v>
      </c>
      <c r="BF152" s="29">
        <v>3</v>
      </c>
      <c r="BG152" s="29" t="s">
        <v>8</v>
      </c>
      <c r="BH152" s="29">
        <v>1</v>
      </c>
      <c r="BI152" s="29">
        <v>1</v>
      </c>
      <c r="BJ152" s="29" t="s">
        <v>8</v>
      </c>
      <c r="BK152" s="29">
        <v>1</v>
      </c>
      <c r="BL152" s="29" t="s">
        <v>8</v>
      </c>
      <c r="BM152" s="29">
        <v>0</v>
      </c>
      <c r="BN152" s="29" t="s">
        <v>8</v>
      </c>
      <c r="BO152" s="29" t="s">
        <v>8</v>
      </c>
      <c r="BP152" s="29" t="s">
        <v>8</v>
      </c>
      <c r="BQ152" s="29" t="s">
        <v>8</v>
      </c>
      <c r="BR152" s="29" t="s">
        <v>8</v>
      </c>
      <c r="BS152" s="29" t="s">
        <v>8</v>
      </c>
      <c r="BT152" s="29" t="s">
        <v>8</v>
      </c>
      <c r="BU152" s="29" t="s">
        <v>538</v>
      </c>
      <c r="BV152" s="29" t="b">
        <v>0</v>
      </c>
      <c r="BW152" s="29" t="b">
        <v>0</v>
      </c>
      <c r="BX152" s="29" t="b">
        <v>0</v>
      </c>
      <c r="BY152" s="29" t="b">
        <v>0</v>
      </c>
      <c r="BZ152" s="29" t="b">
        <v>0</v>
      </c>
      <c r="CA152" s="29" t="b">
        <v>0</v>
      </c>
      <c r="CB152" s="29" t="b">
        <v>0</v>
      </c>
      <c r="CC152" s="29" t="b">
        <v>0</v>
      </c>
      <c r="CD152" s="29" t="b">
        <v>0</v>
      </c>
      <c r="CE152" s="29" t="b">
        <v>0</v>
      </c>
      <c r="CF152" s="29" t="b">
        <v>0</v>
      </c>
      <c r="CG152" s="29" t="b">
        <v>0</v>
      </c>
      <c r="CH152" s="29" t="b">
        <v>0</v>
      </c>
      <c r="CI152" s="29" t="b">
        <v>0</v>
      </c>
      <c r="CJ152" s="29" t="b">
        <v>0</v>
      </c>
      <c r="CK152" s="29" t="b">
        <v>0</v>
      </c>
      <c r="CL152" s="29" t="b">
        <v>0</v>
      </c>
      <c r="CM152" s="29" t="b">
        <v>0</v>
      </c>
      <c r="CN152" s="29" t="b">
        <v>0</v>
      </c>
      <c r="CO152" s="29" t="b">
        <v>0</v>
      </c>
      <c r="CP152" s="29" t="b">
        <v>0</v>
      </c>
      <c r="CQ152" s="29" t="b">
        <v>0</v>
      </c>
      <c r="CR152" s="29" t="b">
        <v>0</v>
      </c>
      <c r="CS152" s="29" t="b">
        <v>0</v>
      </c>
      <c r="CT152" s="29" t="b">
        <v>0</v>
      </c>
      <c r="CU152" s="29" t="b">
        <v>1</v>
      </c>
      <c r="CV152" s="29" t="b">
        <v>0</v>
      </c>
      <c r="CW152" s="29" t="b">
        <v>0</v>
      </c>
      <c r="CX152" s="29" t="b">
        <v>0</v>
      </c>
      <c r="CY152" s="29" t="b">
        <v>0</v>
      </c>
      <c r="CZ152" s="29" t="b">
        <v>0</v>
      </c>
      <c r="DA152" s="29" t="b">
        <v>0</v>
      </c>
      <c r="DB152" s="29" t="b">
        <v>0</v>
      </c>
      <c r="DC152" s="29" t="b">
        <v>0</v>
      </c>
      <c r="DD152" s="29" t="b">
        <v>0</v>
      </c>
      <c r="DE152" s="29" t="b">
        <v>0</v>
      </c>
      <c r="DF152" s="29" t="b">
        <v>0</v>
      </c>
      <c r="DG152" s="29" t="b">
        <v>0</v>
      </c>
      <c r="DH152" s="29" t="b">
        <v>0</v>
      </c>
      <c r="DI152" s="29" t="b">
        <v>0</v>
      </c>
      <c r="DJ152" s="29" t="b">
        <v>0</v>
      </c>
      <c r="DK152" s="29" t="b">
        <v>0</v>
      </c>
      <c r="DL152" s="29" t="b">
        <v>0</v>
      </c>
      <c r="DM152" s="29" t="b">
        <v>0</v>
      </c>
      <c r="DN152" s="29" t="b">
        <v>0</v>
      </c>
      <c r="DO152" s="29" t="b">
        <v>0</v>
      </c>
      <c r="DP152" s="29" t="b">
        <v>0</v>
      </c>
      <c r="DQ152" s="29" t="b">
        <v>0</v>
      </c>
      <c r="DR152" s="29" t="b">
        <v>0</v>
      </c>
      <c r="DS152" s="29" t="b">
        <v>0</v>
      </c>
      <c r="DT152" s="29" t="b">
        <v>0</v>
      </c>
      <c r="DU152" s="29" t="b">
        <v>0</v>
      </c>
      <c r="DV152" s="29" t="s">
        <v>14628</v>
      </c>
      <c r="DW152" s="29" t="s">
        <v>14629</v>
      </c>
      <c r="DX152" s="29" t="s">
        <v>14630</v>
      </c>
    </row>
    <row r="153" spans="1:128" s="29" customFormat="1" x14ac:dyDescent="0.25">
      <c r="A153" s="29">
        <v>359925061277732</v>
      </c>
      <c r="B153" s="29">
        <v>10</v>
      </c>
      <c r="C153" s="29" t="s">
        <v>14631</v>
      </c>
      <c r="D153" s="29" t="s">
        <v>14632</v>
      </c>
      <c r="E153" s="50">
        <v>2382380031979430</v>
      </c>
      <c r="F153" s="50">
        <v>9037850278482000</v>
      </c>
      <c r="G153" s="29" t="s">
        <v>20253</v>
      </c>
      <c r="H153" s="29" t="s">
        <v>18992</v>
      </c>
      <c r="I153" s="29">
        <v>11</v>
      </c>
      <c r="J153" s="29">
        <v>0</v>
      </c>
      <c r="K153" s="29">
        <v>1</v>
      </c>
      <c r="L153" s="29">
        <v>1</v>
      </c>
      <c r="M153" s="29">
        <v>2</v>
      </c>
      <c r="N153" s="29">
        <v>7</v>
      </c>
      <c r="O153" s="29">
        <v>1</v>
      </c>
      <c r="P153" s="29">
        <v>1</v>
      </c>
      <c r="Q153" s="29">
        <v>4</v>
      </c>
      <c r="R153" s="29" t="s">
        <v>8</v>
      </c>
      <c r="S153" s="29">
        <v>4</v>
      </c>
      <c r="T153" s="29" t="s">
        <v>8</v>
      </c>
      <c r="U153" s="29">
        <v>1</v>
      </c>
      <c r="V153" s="29">
        <v>1</v>
      </c>
      <c r="W153" s="29" t="s">
        <v>8</v>
      </c>
      <c r="X153" s="29">
        <v>1</v>
      </c>
      <c r="Y153" s="29" t="s">
        <v>8</v>
      </c>
      <c r="Z153" s="29">
        <v>1</v>
      </c>
      <c r="AA153" s="29">
        <v>1</v>
      </c>
      <c r="AB153" s="29" t="s">
        <v>8</v>
      </c>
      <c r="AC153" s="29">
        <v>1</v>
      </c>
      <c r="AD153" s="29" t="s">
        <v>8</v>
      </c>
      <c r="AE153" s="29">
        <v>1</v>
      </c>
      <c r="AF153" s="29">
        <v>4</v>
      </c>
      <c r="AG153" s="29" t="s">
        <v>8</v>
      </c>
      <c r="AH153" s="29">
        <v>4</v>
      </c>
      <c r="AI153" s="29" t="s">
        <v>8</v>
      </c>
      <c r="AJ153" s="29">
        <v>1</v>
      </c>
      <c r="AK153" s="29">
        <v>1</v>
      </c>
      <c r="AL153" s="29" t="s">
        <v>8</v>
      </c>
      <c r="AM153" s="29">
        <v>1</v>
      </c>
      <c r="AN153" s="29" t="s">
        <v>8</v>
      </c>
      <c r="AO153" s="29">
        <v>1</v>
      </c>
      <c r="AP153" s="29" t="s">
        <v>8</v>
      </c>
      <c r="AQ153" s="29">
        <v>1</v>
      </c>
      <c r="AR153" s="29">
        <v>2</v>
      </c>
      <c r="AS153" s="29" t="s">
        <v>8</v>
      </c>
      <c r="AT153" s="29">
        <v>2</v>
      </c>
      <c r="AU153" s="29" t="s">
        <v>8</v>
      </c>
      <c r="AV153" s="29">
        <v>1</v>
      </c>
      <c r="AW153" s="29">
        <v>3</v>
      </c>
      <c r="AX153" s="29" t="s">
        <v>8</v>
      </c>
      <c r="AY153" s="29">
        <v>3</v>
      </c>
      <c r="AZ153" s="29" t="s">
        <v>8</v>
      </c>
      <c r="BA153" s="29">
        <v>1</v>
      </c>
      <c r="BB153" s="29" t="s">
        <v>8</v>
      </c>
      <c r="BC153" s="29">
        <v>1</v>
      </c>
      <c r="BD153" s="29">
        <v>4</v>
      </c>
      <c r="BE153" s="29" t="s">
        <v>8</v>
      </c>
      <c r="BF153" s="29">
        <v>3</v>
      </c>
      <c r="BG153" s="29" t="s">
        <v>8</v>
      </c>
      <c r="BH153" s="29">
        <v>1</v>
      </c>
      <c r="BI153" s="29">
        <v>1</v>
      </c>
      <c r="BJ153" s="29" t="s">
        <v>8</v>
      </c>
      <c r="BK153" s="29">
        <v>1</v>
      </c>
      <c r="BL153" s="29" t="s">
        <v>8</v>
      </c>
      <c r="BM153" s="29">
        <v>0</v>
      </c>
      <c r="BN153" s="29" t="s">
        <v>8</v>
      </c>
      <c r="BO153" s="29" t="s">
        <v>8</v>
      </c>
      <c r="BP153" s="29" t="s">
        <v>8</v>
      </c>
      <c r="BQ153" s="29" t="s">
        <v>8</v>
      </c>
      <c r="BR153" s="29" t="s">
        <v>8</v>
      </c>
      <c r="BS153" s="29" t="s">
        <v>8</v>
      </c>
      <c r="BT153" s="29" t="s">
        <v>8</v>
      </c>
      <c r="BU153" s="29" t="s">
        <v>538</v>
      </c>
      <c r="BV153" s="29" t="b">
        <v>0</v>
      </c>
      <c r="BW153" s="29" t="b">
        <v>0</v>
      </c>
      <c r="BX153" s="29" t="b">
        <v>0</v>
      </c>
      <c r="BY153" s="29" t="b">
        <v>0</v>
      </c>
      <c r="BZ153" s="29" t="b">
        <v>0</v>
      </c>
      <c r="CA153" s="29" t="b">
        <v>0</v>
      </c>
      <c r="CB153" s="29" t="b">
        <v>0</v>
      </c>
      <c r="CC153" s="29" t="b">
        <v>0</v>
      </c>
      <c r="CD153" s="29" t="b">
        <v>0</v>
      </c>
      <c r="CE153" s="29" t="b">
        <v>0</v>
      </c>
      <c r="CF153" s="29" t="b">
        <v>0</v>
      </c>
      <c r="CG153" s="29" t="b">
        <v>0</v>
      </c>
      <c r="CH153" s="29" t="b">
        <v>0</v>
      </c>
      <c r="CI153" s="29" t="b">
        <v>0</v>
      </c>
      <c r="CJ153" s="29" t="b">
        <v>0</v>
      </c>
      <c r="CK153" s="29" t="b">
        <v>0</v>
      </c>
      <c r="CL153" s="29" t="b">
        <v>0</v>
      </c>
      <c r="CM153" s="29" t="b">
        <v>0</v>
      </c>
      <c r="CN153" s="29" t="b">
        <v>0</v>
      </c>
      <c r="CO153" s="29" t="b">
        <v>0</v>
      </c>
      <c r="CP153" s="29" t="b">
        <v>0</v>
      </c>
      <c r="CQ153" s="29" t="b">
        <v>0</v>
      </c>
      <c r="CR153" s="29" t="b">
        <v>0</v>
      </c>
      <c r="CS153" s="29" t="b">
        <v>0</v>
      </c>
      <c r="CT153" s="29" t="b">
        <v>0</v>
      </c>
      <c r="CU153" s="29" t="b">
        <v>1</v>
      </c>
      <c r="CV153" s="29" t="b">
        <v>0</v>
      </c>
      <c r="CW153" s="29" t="b">
        <v>0</v>
      </c>
      <c r="CX153" s="29" t="b">
        <v>0</v>
      </c>
      <c r="CY153" s="29" t="b">
        <v>0</v>
      </c>
      <c r="CZ153" s="29" t="b">
        <v>0</v>
      </c>
      <c r="DA153" s="29" t="b">
        <v>0</v>
      </c>
      <c r="DB153" s="29" t="b">
        <v>0</v>
      </c>
      <c r="DC153" s="29" t="b">
        <v>0</v>
      </c>
      <c r="DD153" s="29" t="b">
        <v>0</v>
      </c>
      <c r="DE153" s="29" t="b">
        <v>0</v>
      </c>
      <c r="DF153" s="29" t="b">
        <v>0</v>
      </c>
      <c r="DG153" s="29" t="b">
        <v>0</v>
      </c>
      <c r="DH153" s="29" t="b">
        <v>0</v>
      </c>
      <c r="DI153" s="29" t="b">
        <v>0</v>
      </c>
      <c r="DJ153" s="29" t="b">
        <v>0</v>
      </c>
      <c r="DK153" s="29" t="b">
        <v>0</v>
      </c>
      <c r="DL153" s="29" t="b">
        <v>0</v>
      </c>
      <c r="DM153" s="29" t="b">
        <v>0</v>
      </c>
      <c r="DN153" s="29" t="b">
        <v>0</v>
      </c>
      <c r="DO153" s="29" t="b">
        <v>0</v>
      </c>
      <c r="DP153" s="29" t="b">
        <v>0</v>
      </c>
      <c r="DQ153" s="29" t="b">
        <v>0</v>
      </c>
      <c r="DR153" s="29" t="b">
        <v>0</v>
      </c>
      <c r="DS153" s="29" t="b">
        <v>0</v>
      </c>
      <c r="DT153" s="29" t="b">
        <v>0</v>
      </c>
      <c r="DU153" s="29" t="b">
        <v>0</v>
      </c>
      <c r="DV153" s="29" t="s">
        <v>14633</v>
      </c>
      <c r="DW153" s="29" t="s">
        <v>14634</v>
      </c>
      <c r="DX153" s="29" t="s">
        <v>14635</v>
      </c>
    </row>
    <row r="154" spans="1:128" s="29" customFormat="1" x14ac:dyDescent="0.25">
      <c r="A154" s="29">
        <v>359925061277732</v>
      </c>
      <c r="B154" s="29">
        <v>50</v>
      </c>
      <c r="C154" s="29" t="s">
        <v>14636</v>
      </c>
      <c r="D154" s="29" t="s">
        <v>14637</v>
      </c>
      <c r="E154" s="50">
        <v>2382379455417670</v>
      </c>
      <c r="F154" s="50">
        <v>9037786399156560</v>
      </c>
      <c r="G154" s="29" t="s">
        <v>18992</v>
      </c>
      <c r="H154" s="29" t="s">
        <v>18992</v>
      </c>
      <c r="I154" s="29">
        <v>11</v>
      </c>
      <c r="J154" s="29">
        <v>1</v>
      </c>
      <c r="K154" s="29">
        <v>1</v>
      </c>
      <c r="L154" s="29">
        <v>1</v>
      </c>
      <c r="M154" s="29">
        <v>2</v>
      </c>
      <c r="N154" s="29">
        <v>6</v>
      </c>
      <c r="O154" s="29">
        <v>1</v>
      </c>
      <c r="P154" s="29">
        <v>1</v>
      </c>
      <c r="Q154" s="29">
        <v>4</v>
      </c>
      <c r="R154" s="29" t="s">
        <v>8</v>
      </c>
      <c r="S154" s="29">
        <v>4</v>
      </c>
      <c r="T154" s="29" t="s">
        <v>8</v>
      </c>
      <c r="U154" s="29">
        <v>1</v>
      </c>
      <c r="V154" s="29">
        <v>1</v>
      </c>
      <c r="W154" s="29" t="s">
        <v>8</v>
      </c>
      <c r="X154" s="29">
        <v>1</v>
      </c>
      <c r="Y154" s="29" t="s">
        <v>8</v>
      </c>
      <c r="Z154" s="29">
        <v>1</v>
      </c>
      <c r="AA154" s="29">
        <v>1</v>
      </c>
      <c r="AB154" s="29" t="s">
        <v>8</v>
      </c>
      <c r="AC154" s="29">
        <v>2</v>
      </c>
      <c r="AD154" s="29" t="s">
        <v>8</v>
      </c>
      <c r="AE154" s="29">
        <v>1</v>
      </c>
      <c r="AF154" s="29">
        <v>1</v>
      </c>
      <c r="AG154" s="29" t="s">
        <v>8</v>
      </c>
      <c r="AH154" s="29">
        <v>1</v>
      </c>
      <c r="AI154" s="29" t="s">
        <v>8</v>
      </c>
      <c r="AJ154" s="29">
        <v>1</v>
      </c>
      <c r="AK154" s="29">
        <v>4</v>
      </c>
      <c r="AL154" s="29" t="s">
        <v>8</v>
      </c>
      <c r="AM154" s="29">
        <v>4</v>
      </c>
      <c r="AN154" s="29" t="s">
        <v>8</v>
      </c>
      <c r="AO154" s="29">
        <v>1</v>
      </c>
      <c r="AP154" s="29" t="s">
        <v>8</v>
      </c>
      <c r="AQ154" s="29">
        <v>1</v>
      </c>
      <c r="AR154" s="29">
        <v>2</v>
      </c>
      <c r="AS154" s="29" t="s">
        <v>8</v>
      </c>
      <c r="AT154" s="29">
        <v>2</v>
      </c>
      <c r="AU154" s="29" t="s">
        <v>8</v>
      </c>
      <c r="AV154" s="29">
        <v>1</v>
      </c>
      <c r="AW154" s="29">
        <v>2</v>
      </c>
      <c r="AX154" s="29" t="s">
        <v>8</v>
      </c>
      <c r="AY154" s="29">
        <v>3</v>
      </c>
      <c r="AZ154" s="29" t="s">
        <v>8</v>
      </c>
      <c r="BA154" s="29">
        <v>1</v>
      </c>
      <c r="BB154" s="29" t="s">
        <v>8</v>
      </c>
      <c r="BC154" s="29">
        <v>1</v>
      </c>
      <c r="BD154" s="29">
        <v>4</v>
      </c>
      <c r="BE154" s="29" t="s">
        <v>8</v>
      </c>
      <c r="BF154" s="29">
        <v>2</v>
      </c>
      <c r="BG154" s="29" t="s">
        <v>8</v>
      </c>
      <c r="BH154" s="29">
        <v>1</v>
      </c>
      <c r="BI154" s="29">
        <v>1</v>
      </c>
      <c r="BJ154" s="29" t="s">
        <v>8</v>
      </c>
      <c r="BK154" s="29">
        <v>1</v>
      </c>
      <c r="BL154" s="29" t="s">
        <v>8</v>
      </c>
      <c r="BM154" s="29">
        <v>0</v>
      </c>
      <c r="BN154" s="29" t="s">
        <v>8</v>
      </c>
      <c r="BO154" s="29" t="s">
        <v>8</v>
      </c>
      <c r="BP154" s="29" t="s">
        <v>8</v>
      </c>
      <c r="BQ154" s="29" t="s">
        <v>8</v>
      </c>
      <c r="BR154" s="29" t="s">
        <v>8</v>
      </c>
      <c r="BS154" s="29" t="s">
        <v>8</v>
      </c>
      <c r="BT154" s="29" t="s">
        <v>8</v>
      </c>
      <c r="BU154" s="29" t="s">
        <v>538</v>
      </c>
      <c r="BV154" s="29" t="b">
        <v>0</v>
      </c>
      <c r="BW154" s="29" t="b">
        <v>0</v>
      </c>
      <c r="BX154" s="29" t="b">
        <v>0</v>
      </c>
      <c r="BY154" s="29" t="b">
        <v>0</v>
      </c>
      <c r="BZ154" s="29" t="b">
        <v>0</v>
      </c>
      <c r="CA154" s="29" t="b">
        <v>0</v>
      </c>
      <c r="CB154" s="29" t="b">
        <v>0</v>
      </c>
      <c r="CC154" s="29" t="b">
        <v>0</v>
      </c>
      <c r="CD154" s="29" t="b">
        <v>0</v>
      </c>
      <c r="CE154" s="29" t="b">
        <v>0</v>
      </c>
      <c r="CF154" s="29" t="b">
        <v>0</v>
      </c>
      <c r="CG154" s="29" t="b">
        <v>0</v>
      </c>
      <c r="CH154" s="29" t="b">
        <v>0</v>
      </c>
      <c r="CI154" s="29" t="b">
        <v>0</v>
      </c>
      <c r="CJ154" s="29" t="b">
        <v>0</v>
      </c>
      <c r="CK154" s="29" t="b">
        <v>0</v>
      </c>
      <c r="CL154" s="29" t="b">
        <v>0</v>
      </c>
      <c r="CM154" s="29" t="b">
        <v>0</v>
      </c>
      <c r="CN154" s="29" t="b">
        <v>0</v>
      </c>
      <c r="CO154" s="29" t="b">
        <v>0</v>
      </c>
      <c r="CP154" s="29" t="b">
        <v>0</v>
      </c>
      <c r="CQ154" s="29" t="b">
        <v>0</v>
      </c>
      <c r="CR154" s="29" t="b">
        <v>0</v>
      </c>
      <c r="CS154" s="29" t="b">
        <v>0</v>
      </c>
      <c r="CT154" s="29" t="b">
        <v>0</v>
      </c>
      <c r="CU154" s="29" t="b">
        <v>1</v>
      </c>
      <c r="CV154" s="29" t="b">
        <v>0</v>
      </c>
      <c r="CW154" s="29" t="b">
        <v>0</v>
      </c>
      <c r="CX154" s="29" t="b">
        <v>0</v>
      </c>
      <c r="CY154" s="29" t="b">
        <v>0</v>
      </c>
      <c r="CZ154" s="29" t="b">
        <v>0</v>
      </c>
      <c r="DA154" s="29" t="b">
        <v>0</v>
      </c>
      <c r="DB154" s="29" t="b">
        <v>0</v>
      </c>
      <c r="DC154" s="29" t="b">
        <v>0</v>
      </c>
      <c r="DD154" s="29" t="b">
        <v>0</v>
      </c>
      <c r="DE154" s="29" t="b">
        <v>0</v>
      </c>
      <c r="DF154" s="29" t="b">
        <v>0</v>
      </c>
      <c r="DG154" s="29" t="b">
        <v>0</v>
      </c>
      <c r="DH154" s="29" t="b">
        <v>0</v>
      </c>
      <c r="DI154" s="29" t="b">
        <v>0</v>
      </c>
      <c r="DJ154" s="29" t="b">
        <v>0</v>
      </c>
      <c r="DK154" s="29" t="b">
        <v>0</v>
      </c>
      <c r="DL154" s="29" t="b">
        <v>0</v>
      </c>
      <c r="DM154" s="29" t="b">
        <v>0</v>
      </c>
      <c r="DN154" s="29" t="b">
        <v>0</v>
      </c>
      <c r="DO154" s="29" t="b">
        <v>0</v>
      </c>
      <c r="DP154" s="29" t="b">
        <v>0</v>
      </c>
      <c r="DQ154" s="29" t="b">
        <v>0</v>
      </c>
      <c r="DR154" s="29" t="b">
        <v>0</v>
      </c>
      <c r="DS154" s="29" t="b">
        <v>0</v>
      </c>
      <c r="DT154" s="29" t="b">
        <v>0</v>
      </c>
      <c r="DU154" s="29" t="b">
        <v>0</v>
      </c>
      <c r="DV154" s="29" t="s">
        <v>14638</v>
      </c>
      <c r="DW154" s="29" t="s">
        <v>14639</v>
      </c>
      <c r="DX154" s="29" t="s">
        <v>14640</v>
      </c>
    </row>
    <row r="155" spans="1:128" s="29" customFormat="1" x14ac:dyDescent="0.25">
      <c r="A155" s="29">
        <v>359925061277732</v>
      </c>
      <c r="B155" s="29">
        <v>44</v>
      </c>
      <c r="C155" s="29" t="s">
        <v>14641</v>
      </c>
      <c r="D155" s="29" t="s">
        <v>14642</v>
      </c>
      <c r="E155" s="50">
        <v>2.38236747966853E+16</v>
      </c>
      <c r="F155" s="50">
        <v>9037809138334840</v>
      </c>
      <c r="G155" s="29" t="s">
        <v>20221</v>
      </c>
      <c r="H155" s="29" t="s">
        <v>18992</v>
      </c>
      <c r="I155" s="29">
        <v>11</v>
      </c>
      <c r="J155" s="29">
        <v>1</v>
      </c>
      <c r="K155" s="29">
        <v>1</v>
      </c>
      <c r="L155" s="29">
        <v>1</v>
      </c>
      <c r="M155" s="29">
        <v>2</v>
      </c>
      <c r="N155" s="29">
        <v>4</v>
      </c>
      <c r="O155" s="29">
        <v>1</v>
      </c>
      <c r="P155" s="29">
        <v>1</v>
      </c>
      <c r="Q155" s="29">
        <v>4</v>
      </c>
      <c r="R155" s="29" t="s">
        <v>8</v>
      </c>
      <c r="S155" s="29">
        <v>4</v>
      </c>
      <c r="T155" s="29" t="s">
        <v>8</v>
      </c>
      <c r="U155" s="29">
        <v>1</v>
      </c>
      <c r="V155" s="29">
        <v>1</v>
      </c>
      <c r="W155" s="29" t="s">
        <v>8</v>
      </c>
      <c r="X155" s="29">
        <v>1</v>
      </c>
      <c r="Y155" s="29" t="s">
        <v>8</v>
      </c>
      <c r="Z155" s="29">
        <v>1</v>
      </c>
      <c r="AA155" s="29">
        <v>1</v>
      </c>
      <c r="AB155" s="29" t="s">
        <v>8</v>
      </c>
      <c r="AC155" s="29">
        <v>1</v>
      </c>
      <c r="AD155" s="29" t="s">
        <v>8</v>
      </c>
      <c r="AE155" s="29">
        <v>1</v>
      </c>
      <c r="AF155" s="29">
        <v>4</v>
      </c>
      <c r="AG155" s="29" t="s">
        <v>8</v>
      </c>
      <c r="AH155" s="29">
        <v>4</v>
      </c>
      <c r="AI155" s="29" t="s">
        <v>8</v>
      </c>
      <c r="AJ155" s="29">
        <v>1</v>
      </c>
      <c r="AK155" s="29">
        <v>1</v>
      </c>
      <c r="AL155" s="29" t="s">
        <v>8</v>
      </c>
      <c r="AM155" s="29">
        <v>1</v>
      </c>
      <c r="AN155" s="29" t="s">
        <v>8</v>
      </c>
      <c r="AO155" s="29">
        <v>1</v>
      </c>
      <c r="AP155" s="29" t="s">
        <v>8</v>
      </c>
      <c r="AQ155" s="29">
        <v>1</v>
      </c>
      <c r="AR155" s="29">
        <v>2</v>
      </c>
      <c r="AS155" s="29" t="s">
        <v>8</v>
      </c>
      <c r="AT155" s="29">
        <v>2</v>
      </c>
      <c r="AU155" s="29" t="s">
        <v>8</v>
      </c>
      <c r="AV155" s="29">
        <v>1</v>
      </c>
      <c r="AW155" s="29">
        <v>2</v>
      </c>
      <c r="AX155" s="29" t="s">
        <v>8</v>
      </c>
      <c r="AY155" s="29">
        <v>2</v>
      </c>
      <c r="AZ155" s="29" t="s">
        <v>8</v>
      </c>
      <c r="BA155" s="29">
        <v>1</v>
      </c>
      <c r="BB155" s="29" t="s">
        <v>8</v>
      </c>
      <c r="BC155" s="29">
        <v>1</v>
      </c>
      <c r="BD155" s="29">
        <v>4</v>
      </c>
      <c r="BE155" s="29" t="s">
        <v>8</v>
      </c>
      <c r="BF155" s="29">
        <v>2</v>
      </c>
      <c r="BG155" s="29" t="s">
        <v>8</v>
      </c>
      <c r="BH155" s="29">
        <v>1</v>
      </c>
      <c r="BI155" s="29">
        <v>1</v>
      </c>
      <c r="BJ155" s="29" t="s">
        <v>8</v>
      </c>
      <c r="BK155" s="29">
        <v>1</v>
      </c>
      <c r="BL155" s="29" t="s">
        <v>8</v>
      </c>
      <c r="BM155" s="29">
        <v>0</v>
      </c>
      <c r="BN155" s="29" t="s">
        <v>8</v>
      </c>
      <c r="BO155" s="29" t="s">
        <v>8</v>
      </c>
      <c r="BP155" s="29" t="s">
        <v>8</v>
      </c>
      <c r="BQ155" s="29" t="s">
        <v>8</v>
      </c>
      <c r="BR155" s="29" t="s">
        <v>8</v>
      </c>
      <c r="BS155" s="29" t="s">
        <v>8</v>
      </c>
      <c r="BT155" s="29" t="s">
        <v>8</v>
      </c>
      <c r="BU155" s="29" t="s">
        <v>538</v>
      </c>
      <c r="BV155" s="29" t="b">
        <v>0</v>
      </c>
      <c r="BW155" s="29" t="b">
        <v>0</v>
      </c>
      <c r="BX155" s="29" t="b">
        <v>0</v>
      </c>
      <c r="BY155" s="29" t="b">
        <v>0</v>
      </c>
      <c r="BZ155" s="29" t="b">
        <v>0</v>
      </c>
      <c r="CA155" s="29" t="b">
        <v>0</v>
      </c>
      <c r="CB155" s="29" t="b">
        <v>0</v>
      </c>
      <c r="CC155" s="29" t="b">
        <v>0</v>
      </c>
      <c r="CD155" s="29" t="b">
        <v>0</v>
      </c>
      <c r="CE155" s="29" t="b">
        <v>0</v>
      </c>
      <c r="CF155" s="29" t="b">
        <v>0</v>
      </c>
      <c r="CG155" s="29" t="b">
        <v>0</v>
      </c>
      <c r="CH155" s="29" t="b">
        <v>0</v>
      </c>
      <c r="CI155" s="29" t="b">
        <v>0</v>
      </c>
      <c r="CJ155" s="29" t="b">
        <v>0</v>
      </c>
      <c r="CK155" s="29" t="b">
        <v>0</v>
      </c>
      <c r="CL155" s="29" t="b">
        <v>0</v>
      </c>
      <c r="CM155" s="29" t="b">
        <v>0</v>
      </c>
      <c r="CN155" s="29" t="b">
        <v>0</v>
      </c>
      <c r="CO155" s="29" t="b">
        <v>0</v>
      </c>
      <c r="CP155" s="29" t="b">
        <v>0</v>
      </c>
      <c r="CQ155" s="29" t="b">
        <v>0</v>
      </c>
      <c r="CR155" s="29" t="b">
        <v>0</v>
      </c>
      <c r="CS155" s="29" t="b">
        <v>0</v>
      </c>
      <c r="CT155" s="29" t="b">
        <v>0</v>
      </c>
      <c r="CU155" s="29" t="b">
        <v>1</v>
      </c>
      <c r="CV155" s="29" t="b">
        <v>0</v>
      </c>
      <c r="CW155" s="29" t="b">
        <v>0</v>
      </c>
      <c r="CX155" s="29" t="b">
        <v>0</v>
      </c>
      <c r="CY155" s="29" t="b">
        <v>0</v>
      </c>
      <c r="CZ155" s="29" t="b">
        <v>0</v>
      </c>
      <c r="DA155" s="29" t="b">
        <v>0</v>
      </c>
      <c r="DB155" s="29" t="b">
        <v>0</v>
      </c>
      <c r="DC155" s="29" t="b">
        <v>0</v>
      </c>
      <c r="DD155" s="29" t="b">
        <v>0</v>
      </c>
      <c r="DE155" s="29" t="b">
        <v>0</v>
      </c>
      <c r="DF155" s="29" t="b">
        <v>0</v>
      </c>
      <c r="DG155" s="29" t="b">
        <v>0</v>
      </c>
      <c r="DH155" s="29" t="b">
        <v>0</v>
      </c>
      <c r="DI155" s="29" t="b">
        <v>0</v>
      </c>
      <c r="DJ155" s="29" t="b">
        <v>0</v>
      </c>
      <c r="DK155" s="29" t="b">
        <v>0</v>
      </c>
      <c r="DL155" s="29" t="b">
        <v>0</v>
      </c>
      <c r="DM155" s="29" t="b">
        <v>0</v>
      </c>
      <c r="DN155" s="29" t="b">
        <v>0</v>
      </c>
      <c r="DO155" s="29" t="b">
        <v>0</v>
      </c>
      <c r="DP155" s="29" t="b">
        <v>0</v>
      </c>
      <c r="DQ155" s="29" t="b">
        <v>0</v>
      </c>
      <c r="DR155" s="29" t="b">
        <v>0</v>
      </c>
      <c r="DS155" s="29" t="b">
        <v>0</v>
      </c>
      <c r="DT155" s="29" t="b">
        <v>0</v>
      </c>
      <c r="DU155" s="29" t="b">
        <v>0</v>
      </c>
      <c r="DV155" s="29" t="s">
        <v>14643</v>
      </c>
      <c r="DW155" s="29" t="s">
        <v>14644</v>
      </c>
      <c r="DX155" s="29" t="s">
        <v>14645</v>
      </c>
    </row>
    <row r="156" spans="1:128" s="29" customFormat="1" x14ac:dyDescent="0.25">
      <c r="A156" s="29">
        <v>359925061277732</v>
      </c>
      <c r="B156" s="29">
        <v>46</v>
      </c>
      <c r="C156" s="29" t="s">
        <v>14646</v>
      </c>
      <c r="D156" s="29" t="s">
        <v>14647</v>
      </c>
      <c r="E156" s="50">
        <v>2.38237197767497E+16</v>
      </c>
      <c r="F156" s="50">
        <v>903777068927371</v>
      </c>
      <c r="G156" s="29" t="s">
        <v>20216</v>
      </c>
      <c r="H156" s="29" t="s">
        <v>18992</v>
      </c>
      <c r="I156" s="29">
        <v>11</v>
      </c>
      <c r="J156" s="29">
        <v>1</v>
      </c>
      <c r="K156" s="29">
        <v>1</v>
      </c>
      <c r="L156" s="29">
        <v>1</v>
      </c>
      <c r="M156" s="29">
        <v>2</v>
      </c>
      <c r="N156" s="29">
        <v>5</v>
      </c>
      <c r="O156" s="29">
        <v>1</v>
      </c>
      <c r="P156" s="29">
        <v>1</v>
      </c>
      <c r="Q156" s="29">
        <v>4</v>
      </c>
      <c r="R156" s="29" t="s">
        <v>8</v>
      </c>
      <c r="S156" s="29">
        <v>4</v>
      </c>
      <c r="T156" s="29" t="s">
        <v>8</v>
      </c>
      <c r="U156" s="29">
        <v>1</v>
      </c>
      <c r="V156" s="29">
        <v>1</v>
      </c>
      <c r="W156" s="29" t="s">
        <v>8</v>
      </c>
      <c r="X156" s="29">
        <v>1</v>
      </c>
      <c r="Y156" s="29" t="s">
        <v>8</v>
      </c>
      <c r="Z156" s="29">
        <v>1</v>
      </c>
      <c r="AA156" s="29">
        <v>1</v>
      </c>
      <c r="AB156" s="29" t="s">
        <v>8</v>
      </c>
      <c r="AC156" s="29">
        <v>1</v>
      </c>
      <c r="AD156" s="29" t="s">
        <v>8</v>
      </c>
      <c r="AE156" s="29">
        <v>1</v>
      </c>
      <c r="AF156" s="29">
        <v>1</v>
      </c>
      <c r="AG156" s="29" t="s">
        <v>8</v>
      </c>
      <c r="AH156" s="29">
        <v>1</v>
      </c>
      <c r="AI156" s="29" t="s">
        <v>8</v>
      </c>
      <c r="AJ156" s="29">
        <v>1</v>
      </c>
      <c r="AK156" s="29">
        <v>4</v>
      </c>
      <c r="AL156" s="29" t="s">
        <v>8</v>
      </c>
      <c r="AM156" s="29">
        <v>4</v>
      </c>
      <c r="AN156" s="29" t="s">
        <v>8</v>
      </c>
      <c r="AO156" s="29">
        <v>0</v>
      </c>
      <c r="AP156" s="29" t="s">
        <v>8</v>
      </c>
      <c r="AQ156" s="29">
        <v>1</v>
      </c>
      <c r="AR156" s="29">
        <v>2</v>
      </c>
      <c r="AS156" s="29" t="s">
        <v>8</v>
      </c>
      <c r="AT156" s="29">
        <v>2</v>
      </c>
      <c r="AU156" s="29" t="s">
        <v>8</v>
      </c>
      <c r="AV156" s="29">
        <v>1</v>
      </c>
      <c r="AW156" s="29">
        <v>3</v>
      </c>
      <c r="AX156" s="29" t="s">
        <v>8</v>
      </c>
      <c r="AY156" s="29">
        <v>3</v>
      </c>
      <c r="AZ156" s="29" t="s">
        <v>8</v>
      </c>
      <c r="BA156" s="29">
        <v>1</v>
      </c>
      <c r="BB156" s="29" t="s">
        <v>8</v>
      </c>
      <c r="BC156" s="29">
        <v>1</v>
      </c>
      <c r="BD156" s="29">
        <v>4</v>
      </c>
      <c r="BE156" s="29" t="s">
        <v>8</v>
      </c>
      <c r="BF156" s="29">
        <v>3</v>
      </c>
      <c r="BG156" s="29" t="s">
        <v>8</v>
      </c>
      <c r="BH156" s="29">
        <v>1</v>
      </c>
      <c r="BI156" s="29">
        <v>1</v>
      </c>
      <c r="BJ156" s="29" t="s">
        <v>8</v>
      </c>
      <c r="BK156" s="29">
        <v>1</v>
      </c>
      <c r="BL156" s="29" t="s">
        <v>8</v>
      </c>
      <c r="BM156" s="29">
        <v>0</v>
      </c>
      <c r="BN156" s="29" t="s">
        <v>8</v>
      </c>
      <c r="BO156" s="29" t="s">
        <v>8</v>
      </c>
      <c r="BP156" s="29" t="s">
        <v>8</v>
      </c>
      <c r="BQ156" s="29" t="s">
        <v>8</v>
      </c>
      <c r="BR156" s="29" t="s">
        <v>8</v>
      </c>
      <c r="BS156" s="29" t="s">
        <v>8</v>
      </c>
      <c r="BT156" s="29" t="s">
        <v>8</v>
      </c>
      <c r="BU156" s="29" t="s">
        <v>538</v>
      </c>
      <c r="BV156" s="29" t="b">
        <v>0</v>
      </c>
      <c r="BW156" s="29" t="b">
        <v>0</v>
      </c>
      <c r="BX156" s="29" t="b">
        <v>0</v>
      </c>
      <c r="BY156" s="29" t="b">
        <v>0</v>
      </c>
      <c r="BZ156" s="29" t="b">
        <v>0</v>
      </c>
      <c r="CA156" s="29" t="b">
        <v>0</v>
      </c>
      <c r="CB156" s="29" t="b">
        <v>0</v>
      </c>
      <c r="CC156" s="29" t="b">
        <v>0</v>
      </c>
      <c r="CD156" s="29" t="b">
        <v>0</v>
      </c>
      <c r="CE156" s="29" t="b">
        <v>0</v>
      </c>
      <c r="CF156" s="29" t="b">
        <v>0</v>
      </c>
      <c r="CG156" s="29" t="b">
        <v>0</v>
      </c>
      <c r="CH156" s="29" t="b">
        <v>0</v>
      </c>
      <c r="CI156" s="29" t="b">
        <v>0</v>
      </c>
      <c r="CJ156" s="29" t="b">
        <v>0</v>
      </c>
      <c r="CK156" s="29" t="b">
        <v>0</v>
      </c>
      <c r="CL156" s="29" t="b">
        <v>0</v>
      </c>
      <c r="CM156" s="29" t="b">
        <v>0</v>
      </c>
      <c r="CN156" s="29" t="b">
        <v>0</v>
      </c>
      <c r="CO156" s="29" t="b">
        <v>0</v>
      </c>
      <c r="CP156" s="29" t="b">
        <v>0</v>
      </c>
      <c r="CQ156" s="29" t="b">
        <v>0</v>
      </c>
      <c r="CR156" s="29" t="b">
        <v>0</v>
      </c>
      <c r="CS156" s="29" t="b">
        <v>0</v>
      </c>
      <c r="CT156" s="29" t="b">
        <v>0</v>
      </c>
      <c r="CU156" s="29" t="b">
        <v>1</v>
      </c>
      <c r="CV156" s="29" t="b">
        <v>0</v>
      </c>
      <c r="CW156" s="29" t="b">
        <v>0</v>
      </c>
      <c r="CX156" s="29" t="b">
        <v>0</v>
      </c>
      <c r="CY156" s="29" t="b">
        <v>0</v>
      </c>
      <c r="CZ156" s="29" t="b">
        <v>0</v>
      </c>
      <c r="DA156" s="29" t="b">
        <v>0</v>
      </c>
      <c r="DB156" s="29" t="b">
        <v>0</v>
      </c>
      <c r="DC156" s="29" t="b">
        <v>0</v>
      </c>
      <c r="DD156" s="29" t="b">
        <v>0</v>
      </c>
      <c r="DE156" s="29" t="b">
        <v>0</v>
      </c>
      <c r="DF156" s="29" t="b">
        <v>0</v>
      </c>
      <c r="DG156" s="29" t="b">
        <v>0</v>
      </c>
      <c r="DH156" s="29" t="b">
        <v>0</v>
      </c>
      <c r="DI156" s="29" t="b">
        <v>0</v>
      </c>
      <c r="DJ156" s="29" t="b">
        <v>0</v>
      </c>
      <c r="DK156" s="29" t="b">
        <v>0</v>
      </c>
      <c r="DL156" s="29" t="b">
        <v>0</v>
      </c>
      <c r="DM156" s="29" t="b">
        <v>0</v>
      </c>
      <c r="DN156" s="29" t="b">
        <v>0</v>
      </c>
      <c r="DO156" s="29" t="b">
        <v>0</v>
      </c>
      <c r="DP156" s="29" t="b">
        <v>0</v>
      </c>
      <c r="DQ156" s="29" t="b">
        <v>0</v>
      </c>
      <c r="DR156" s="29" t="b">
        <v>0</v>
      </c>
      <c r="DS156" s="29" t="b">
        <v>0</v>
      </c>
      <c r="DT156" s="29" t="b">
        <v>0</v>
      </c>
      <c r="DU156" s="29" t="b">
        <v>0</v>
      </c>
      <c r="DV156" s="29" t="s">
        <v>14648</v>
      </c>
      <c r="DW156" s="29" t="s">
        <v>14649</v>
      </c>
      <c r="DX156" s="29" t="s">
        <v>14650</v>
      </c>
    </row>
    <row r="157" spans="1:128" s="29" customFormat="1" x14ac:dyDescent="0.25">
      <c r="A157" s="29">
        <v>359925061277732</v>
      </c>
      <c r="B157" s="29">
        <v>48</v>
      </c>
      <c r="C157" s="29" t="s">
        <v>14651</v>
      </c>
      <c r="D157" s="29" t="s">
        <v>14652</v>
      </c>
      <c r="E157" s="50">
        <v>2382398364258300</v>
      </c>
      <c r="F157" s="50">
        <v>9037799781486510</v>
      </c>
      <c r="G157" s="29" t="s">
        <v>20211</v>
      </c>
      <c r="H157" s="29" t="s">
        <v>18992</v>
      </c>
      <c r="I157" s="29">
        <v>11</v>
      </c>
      <c r="J157" s="29">
        <v>1</v>
      </c>
      <c r="K157" s="29">
        <v>1</v>
      </c>
      <c r="L157" s="29">
        <v>1</v>
      </c>
      <c r="M157" s="29">
        <v>2</v>
      </c>
      <c r="N157" s="29">
        <v>6</v>
      </c>
      <c r="O157" s="29">
        <v>1</v>
      </c>
      <c r="P157" s="29">
        <v>1</v>
      </c>
      <c r="Q157" s="29">
        <v>4</v>
      </c>
      <c r="R157" s="29" t="s">
        <v>8</v>
      </c>
      <c r="S157" s="29">
        <v>4</v>
      </c>
      <c r="T157" s="29" t="s">
        <v>8</v>
      </c>
      <c r="U157" s="29">
        <v>1</v>
      </c>
      <c r="V157" s="29">
        <v>1</v>
      </c>
      <c r="W157" s="29" t="s">
        <v>8</v>
      </c>
      <c r="X157" s="29">
        <v>1</v>
      </c>
      <c r="Y157" s="29" t="s">
        <v>8</v>
      </c>
      <c r="Z157" s="29">
        <v>1</v>
      </c>
      <c r="AA157" s="29">
        <v>1</v>
      </c>
      <c r="AB157" s="29" t="s">
        <v>8</v>
      </c>
      <c r="AC157" s="29">
        <v>1</v>
      </c>
      <c r="AD157" s="29" t="s">
        <v>8</v>
      </c>
      <c r="AE157" s="29">
        <v>1</v>
      </c>
      <c r="AF157" s="29">
        <v>1</v>
      </c>
      <c r="AG157" s="29" t="s">
        <v>8</v>
      </c>
      <c r="AH157" s="29">
        <v>1</v>
      </c>
      <c r="AI157" s="29" t="s">
        <v>8</v>
      </c>
      <c r="AJ157" s="29">
        <v>1</v>
      </c>
      <c r="AK157" s="29">
        <v>4</v>
      </c>
      <c r="AL157" s="29" t="s">
        <v>8</v>
      </c>
      <c r="AM157" s="29">
        <v>4</v>
      </c>
      <c r="AN157" s="29" t="s">
        <v>8</v>
      </c>
      <c r="AO157" s="29">
        <v>0</v>
      </c>
      <c r="AP157" s="29" t="s">
        <v>8</v>
      </c>
      <c r="AQ157" s="29">
        <v>1</v>
      </c>
      <c r="AR157" s="29">
        <v>2</v>
      </c>
      <c r="AS157" s="29" t="s">
        <v>8</v>
      </c>
      <c r="AT157" s="29">
        <v>2</v>
      </c>
      <c r="AU157" s="29" t="s">
        <v>8</v>
      </c>
      <c r="AV157" s="29">
        <v>1</v>
      </c>
      <c r="AW157" s="29">
        <v>3</v>
      </c>
      <c r="AX157" s="29" t="s">
        <v>8</v>
      </c>
      <c r="AY157" s="29">
        <v>3</v>
      </c>
      <c r="AZ157" s="29" t="s">
        <v>8</v>
      </c>
      <c r="BA157" s="29">
        <v>1</v>
      </c>
      <c r="BB157" s="29" t="s">
        <v>8</v>
      </c>
      <c r="BC157" s="29">
        <v>1</v>
      </c>
      <c r="BD157" s="29">
        <v>4</v>
      </c>
      <c r="BE157" s="29" t="s">
        <v>8</v>
      </c>
      <c r="BF157" s="29">
        <v>3</v>
      </c>
      <c r="BG157" s="29" t="s">
        <v>8</v>
      </c>
      <c r="BH157" s="29">
        <v>1</v>
      </c>
      <c r="BI157" s="29">
        <v>1</v>
      </c>
      <c r="BJ157" s="29" t="s">
        <v>8</v>
      </c>
      <c r="BK157" s="29">
        <v>1</v>
      </c>
      <c r="BL157" s="29" t="s">
        <v>8</v>
      </c>
      <c r="BM157" s="29">
        <v>0</v>
      </c>
      <c r="BN157" s="29" t="s">
        <v>8</v>
      </c>
      <c r="BO157" s="29" t="s">
        <v>8</v>
      </c>
      <c r="BP157" s="29" t="s">
        <v>8</v>
      </c>
      <c r="BQ157" s="29" t="s">
        <v>8</v>
      </c>
      <c r="BR157" s="29" t="s">
        <v>8</v>
      </c>
      <c r="BS157" s="29" t="s">
        <v>8</v>
      </c>
      <c r="BT157" s="29" t="s">
        <v>8</v>
      </c>
      <c r="BU157" s="29" t="s">
        <v>538</v>
      </c>
      <c r="BV157" s="29" t="b">
        <v>0</v>
      </c>
      <c r="BW157" s="29" t="b">
        <v>0</v>
      </c>
      <c r="BX157" s="29" t="b">
        <v>0</v>
      </c>
      <c r="BY157" s="29" t="b">
        <v>0</v>
      </c>
      <c r="BZ157" s="29" t="b">
        <v>0</v>
      </c>
      <c r="CA157" s="29" t="b">
        <v>0</v>
      </c>
      <c r="CB157" s="29" t="b">
        <v>0</v>
      </c>
      <c r="CC157" s="29" t="b">
        <v>0</v>
      </c>
      <c r="CD157" s="29" t="b">
        <v>0</v>
      </c>
      <c r="CE157" s="29" t="b">
        <v>0</v>
      </c>
      <c r="CF157" s="29" t="b">
        <v>0</v>
      </c>
      <c r="CG157" s="29" t="b">
        <v>0</v>
      </c>
      <c r="CH157" s="29" t="b">
        <v>0</v>
      </c>
      <c r="CI157" s="29" t="b">
        <v>0</v>
      </c>
      <c r="CJ157" s="29" t="b">
        <v>0</v>
      </c>
      <c r="CK157" s="29" t="b">
        <v>0</v>
      </c>
      <c r="CL157" s="29" t="b">
        <v>0</v>
      </c>
      <c r="CM157" s="29" t="b">
        <v>0</v>
      </c>
      <c r="CN157" s="29" t="b">
        <v>0</v>
      </c>
      <c r="CO157" s="29" t="b">
        <v>0</v>
      </c>
      <c r="CP157" s="29" t="b">
        <v>0</v>
      </c>
      <c r="CQ157" s="29" t="b">
        <v>0</v>
      </c>
      <c r="CR157" s="29" t="b">
        <v>0</v>
      </c>
      <c r="CS157" s="29" t="b">
        <v>0</v>
      </c>
      <c r="CT157" s="29" t="b">
        <v>0</v>
      </c>
      <c r="CU157" s="29" t="b">
        <v>1</v>
      </c>
      <c r="CV157" s="29" t="b">
        <v>0</v>
      </c>
      <c r="CW157" s="29" t="b">
        <v>0</v>
      </c>
      <c r="CX157" s="29" t="b">
        <v>0</v>
      </c>
      <c r="CY157" s="29" t="b">
        <v>0</v>
      </c>
      <c r="CZ157" s="29" t="b">
        <v>0</v>
      </c>
      <c r="DA157" s="29" t="b">
        <v>0</v>
      </c>
      <c r="DB157" s="29" t="b">
        <v>0</v>
      </c>
      <c r="DC157" s="29" t="b">
        <v>0</v>
      </c>
      <c r="DD157" s="29" t="b">
        <v>0</v>
      </c>
      <c r="DE157" s="29" t="b">
        <v>0</v>
      </c>
      <c r="DF157" s="29" t="b">
        <v>0</v>
      </c>
      <c r="DG157" s="29" t="b">
        <v>0</v>
      </c>
      <c r="DH157" s="29" t="b">
        <v>0</v>
      </c>
      <c r="DI157" s="29" t="b">
        <v>0</v>
      </c>
      <c r="DJ157" s="29" t="b">
        <v>0</v>
      </c>
      <c r="DK157" s="29" t="b">
        <v>0</v>
      </c>
      <c r="DL157" s="29" t="b">
        <v>0</v>
      </c>
      <c r="DM157" s="29" t="b">
        <v>0</v>
      </c>
      <c r="DN157" s="29" t="b">
        <v>0</v>
      </c>
      <c r="DO157" s="29" t="b">
        <v>0</v>
      </c>
      <c r="DP157" s="29" t="b">
        <v>0</v>
      </c>
      <c r="DQ157" s="29" t="b">
        <v>0</v>
      </c>
      <c r="DR157" s="29" t="b">
        <v>0</v>
      </c>
      <c r="DS157" s="29" t="b">
        <v>0</v>
      </c>
      <c r="DT157" s="29" t="b">
        <v>0</v>
      </c>
      <c r="DU157" s="29" t="b">
        <v>0</v>
      </c>
      <c r="DV157" s="29" t="s">
        <v>14653</v>
      </c>
      <c r="DW157" s="29" t="s">
        <v>14654</v>
      </c>
      <c r="DX157" s="29" t="s">
        <v>14655</v>
      </c>
    </row>
    <row r="158" spans="1:128" s="29" customFormat="1" x14ac:dyDescent="0.25">
      <c r="A158" s="29">
        <v>359925060921868</v>
      </c>
      <c r="B158" s="29">
        <v>200</v>
      </c>
      <c r="C158" s="29" t="s">
        <v>14656</v>
      </c>
      <c r="D158" s="29" t="s">
        <v>14657</v>
      </c>
      <c r="E158" s="50">
        <v>237689582050584</v>
      </c>
      <c r="F158" s="50">
        <v>9042777203305170</v>
      </c>
      <c r="G158" s="29" t="s">
        <v>18972</v>
      </c>
      <c r="H158" s="29" t="s">
        <v>18992</v>
      </c>
      <c r="I158" s="29">
        <v>22</v>
      </c>
      <c r="J158" s="29">
        <v>1</v>
      </c>
      <c r="K158" s="29">
        <v>1</v>
      </c>
      <c r="L158" s="29">
        <v>1</v>
      </c>
      <c r="M158" s="29">
        <v>2</v>
      </c>
      <c r="N158" s="29">
        <v>4</v>
      </c>
      <c r="O158" s="29">
        <v>1</v>
      </c>
      <c r="P158" s="29">
        <v>1</v>
      </c>
      <c r="Q158" s="29">
        <v>3</v>
      </c>
      <c r="R158" s="29" t="s">
        <v>8</v>
      </c>
      <c r="S158" s="29">
        <v>3</v>
      </c>
      <c r="T158" s="29" t="s">
        <v>8</v>
      </c>
      <c r="U158" s="29">
        <v>0</v>
      </c>
      <c r="V158" s="29" t="s">
        <v>8</v>
      </c>
      <c r="W158" s="29" t="s">
        <v>8</v>
      </c>
      <c r="X158" s="29" t="s">
        <v>8</v>
      </c>
      <c r="Y158" s="29" t="s">
        <v>8</v>
      </c>
      <c r="Z158" s="29">
        <v>1</v>
      </c>
      <c r="AA158" s="29">
        <v>3</v>
      </c>
      <c r="AB158" s="29" t="s">
        <v>8</v>
      </c>
      <c r="AC158" s="29">
        <v>3</v>
      </c>
      <c r="AD158" s="29" t="s">
        <v>8</v>
      </c>
      <c r="AE158" s="29">
        <v>1</v>
      </c>
      <c r="AF158" s="29">
        <v>1</v>
      </c>
      <c r="AG158" s="29" t="s">
        <v>8</v>
      </c>
      <c r="AH158" s="29">
        <v>1</v>
      </c>
      <c r="AI158" s="29" t="s">
        <v>8</v>
      </c>
      <c r="AJ158" s="29">
        <v>0</v>
      </c>
      <c r="AK158" s="29" t="s">
        <v>8</v>
      </c>
      <c r="AL158" s="29" t="s">
        <v>8</v>
      </c>
      <c r="AM158" s="29" t="s">
        <v>8</v>
      </c>
      <c r="AN158" s="29" t="s">
        <v>8</v>
      </c>
      <c r="AO158" s="29">
        <v>1</v>
      </c>
      <c r="AP158" s="29" t="s">
        <v>8</v>
      </c>
      <c r="AQ158" s="29">
        <v>1</v>
      </c>
      <c r="AR158" s="29">
        <v>2</v>
      </c>
      <c r="AS158" s="29" t="s">
        <v>8</v>
      </c>
      <c r="AT158" s="29">
        <v>2</v>
      </c>
      <c r="AU158" s="29" t="s">
        <v>8</v>
      </c>
      <c r="AV158" s="29">
        <v>1</v>
      </c>
      <c r="AW158" s="29">
        <v>2</v>
      </c>
      <c r="AX158" s="29" t="s">
        <v>8</v>
      </c>
      <c r="AY158" s="29">
        <v>2</v>
      </c>
      <c r="AZ158" s="29" t="s">
        <v>8</v>
      </c>
      <c r="BA158" s="29">
        <v>1</v>
      </c>
      <c r="BB158" s="29" t="s">
        <v>8</v>
      </c>
      <c r="BC158" s="29">
        <v>1</v>
      </c>
      <c r="BD158" s="29">
        <v>2</v>
      </c>
      <c r="BE158" s="29" t="s">
        <v>8</v>
      </c>
      <c r="BF158" s="29">
        <v>3</v>
      </c>
      <c r="BG158" s="29" t="s">
        <v>8</v>
      </c>
      <c r="BH158" s="29">
        <v>1</v>
      </c>
      <c r="BI158" s="29">
        <v>2</v>
      </c>
      <c r="BJ158" s="29" t="s">
        <v>8</v>
      </c>
      <c r="BK158" s="29">
        <v>2</v>
      </c>
      <c r="BL158" s="29" t="s">
        <v>8</v>
      </c>
      <c r="BM158" s="29">
        <v>0</v>
      </c>
      <c r="BN158" s="29" t="s">
        <v>8</v>
      </c>
      <c r="BO158" s="29" t="s">
        <v>8</v>
      </c>
      <c r="BP158" s="29" t="s">
        <v>8</v>
      </c>
      <c r="BQ158" s="29" t="s">
        <v>8</v>
      </c>
      <c r="BR158" s="29" t="s">
        <v>8</v>
      </c>
      <c r="BS158" s="29" t="s">
        <v>8</v>
      </c>
      <c r="BT158" s="29" t="s">
        <v>8</v>
      </c>
      <c r="BU158" s="29" t="s">
        <v>14063</v>
      </c>
      <c r="BV158" s="29" t="b">
        <v>0</v>
      </c>
      <c r="BW158" s="29" t="b">
        <v>0</v>
      </c>
      <c r="BX158" s="29" t="b">
        <v>0</v>
      </c>
      <c r="BY158" s="29" t="b">
        <v>0</v>
      </c>
      <c r="BZ158" s="29" t="b">
        <v>0</v>
      </c>
      <c r="CA158" s="29" t="b">
        <v>0</v>
      </c>
      <c r="CB158" s="29" t="b">
        <v>0</v>
      </c>
      <c r="CC158" s="29" t="b">
        <v>0</v>
      </c>
      <c r="CD158" s="29" t="b">
        <v>0</v>
      </c>
      <c r="CE158" s="29" t="b">
        <v>1</v>
      </c>
      <c r="CF158" s="29" t="b">
        <v>0</v>
      </c>
      <c r="CG158" s="29" t="b">
        <v>0</v>
      </c>
      <c r="CH158" s="29" t="b">
        <v>0</v>
      </c>
      <c r="CI158" s="29" t="b">
        <v>0</v>
      </c>
      <c r="CJ158" s="29" t="b">
        <v>0</v>
      </c>
      <c r="CK158" s="29" t="b">
        <v>0</v>
      </c>
      <c r="CL158" s="29" t="b">
        <v>0</v>
      </c>
      <c r="CM158" s="29" t="b">
        <v>0</v>
      </c>
      <c r="CN158" s="29" t="b">
        <v>0</v>
      </c>
      <c r="CO158" s="29" t="b">
        <v>0</v>
      </c>
      <c r="CP158" s="29" t="b">
        <v>0</v>
      </c>
      <c r="CQ158" s="29" t="b">
        <v>0</v>
      </c>
      <c r="CR158" s="29" t="b">
        <v>0</v>
      </c>
      <c r="CS158" s="29" t="b">
        <v>0</v>
      </c>
      <c r="CT158" s="29" t="b">
        <v>0</v>
      </c>
      <c r="CU158" s="29" t="b">
        <v>0</v>
      </c>
      <c r="CV158" s="29" t="b">
        <v>0</v>
      </c>
      <c r="CW158" s="29" t="b">
        <v>0</v>
      </c>
      <c r="CX158" s="29" t="b">
        <v>0</v>
      </c>
      <c r="CY158" s="29" t="b">
        <v>0</v>
      </c>
      <c r="CZ158" s="29" t="b">
        <v>0</v>
      </c>
      <c r="DA158" s="29" t="b">
        <v>0</v>
      </c>
      <c r="DB158" s="29" t="b">
        <v>0</v>
      </c>
      <c r="DC158" s="29" t="b">
        <v>0</v>
      </c>
      <c r="DD158" s="29" t="b">
        <v>0</v>
      </c>
      <c r="DE158" s="29" t="b">
        <v>0</v>
      </c>
      <c r="DF158" s="29" t="b">
        <v>0</v>
      </c>
      <c r="DG158" s="29" t="b">
        <v>0</v>
      </c>
      <c r="DH158" s="29" t="b">
        <v>0</v>
      </c>
      <c r="DI158" s="29" t="b">
        <v>0</v>
      </c>
      <c r="DJ158" s="29" t="b">
        <v>0</v>
      </c>
      <c r="DK158" s="29" t="b">
        <v>0</v>
      </c>
      <c r="DL158" s="29" t="b">
        <v>0</v>
      </c>
      <c r="DM158" s="29" t="b">
        <v>0</v>
      </c>
      <c r="DN158" s="29" t="b">
        <v>0</v>
      </c>
      <c r="DO158" s="29" t="b">
        <v>0</v>
      </c>
      <c r="DP158" s="29" t="b">
        <v>0</v>
      </c>
      <c r="DQ158" s="29" t="b">
        <v>0</v>
      </c>
      <c r="DR158" s="29" t="b">
        <v>0</v>
      </c>
      <c r="DS158" s="29" t="b">
        <v>0</v>
      </c>
      <c r="DT158" s="29" t="b">
        <v>0</v>
      </c>
      <c r="DU158" s="29" t="b">
        <v>0</v>
      </c>
      <c r="DV158" s="29" t="s">
        <v>14658</v>
      </c>
      <c r="DW158" s="29" t="s">
        <v>14659</v>
      </c>
      <c r="DX158" s="29" t="s">
        <v>14660</v>
      </c>
    </row>
    <row r="159" spans="1:128" s="29" customFormat="1" x14ac:dyDescent="0.25">
      <c r="A159" s="29">
        <v>359925060921868</v>
      </c>
      <c r="B159" s="29">
        <v>162</v>
      </c>
      <c r="C159" s="29" t="s">
        <v>14661</v>
      </c>
      <c r="D159" s="29" t="s">
        <v>14662</v>
      </c>
      <c r="E159" s="50">
        <v>2.37718753086556E+16</v>
      </c>
      <c r="F159" s="50">
        <v>9043109202086970</v>
      </c>
      <c r="G159" s="29" t="s">
        <v>20254</v>
      </c>
      <c r="H159" s="29" t="s">
        <v>18992</v>
      </c>
      <c r="I159" s="29">
        <v>22</v>
      </c>
      <c r="J159" s="29">
        <v>1</v>
      </c>
      <c r="K159" s="29">
        <v>1</v>
      </c>
      <c r="L159" s="29">
        <v>1</v>
      </c>
      <c r="M159" s="29">
        <v>2</v>
      </c>
      <c r="N159" s="29">
        <v>4</v>
      </c>
      <c r="O159" s="29">
        <v>1</v>
      </c>
      <c r="P159" s="29">
        <v>0</v>
      </c>
      <c r="Q159" s="29" t="s">
        <v>8</v>
      </c>
      <c r="R159" s="29" t="s">
        <v>8</v>
      </c>
      <c r="S159" s="29" t="s">
        <v>8</v>
      </c>
      <c r="T159" s="29" t="s">
        <v>8</v>
      </c>
      <c r="U159" s="29">
        <v>1</v>
      </c>
      <c r="V159" s="29">
        <v>2</v>
      </c>
      <c r="W159" s="29" t="s">
        <v>8</v>
      </c>
      <c r="X159" s="29">
        <v>2</v>
      </c>
      <c r="Y159" s="29" t="s">
        <v>8</v>
      </c>
      <c r="Z159" s="29">
        <v>1</v>
      </c>
      <c r="AA159" s="29">
        <v>2</v>
      </c>
      <c r="AB159" s="29" t="s">
        <v>8</v>
      </c>
      <c r="AC159" s="29">
        <v>2</v>
      </c>
      <c r="AD159" s="29" t="s">
        <v>8</v>
      </c>
      <c r="AE159" s="29">
        <v>1</v>
      </c>
      <c r="AF159" s="29">
        <v>1</v>
      </c>
      <c r="AG159" s="29" t="s">
        <v>8</v>
      </c>
      <c r="AH159" s="29">
        <v>1</v>
      </c>
      <c r="AI159" s="29" t="s">
        <v>8</v>
      </c>
      <c r="AJ159" s="29">
        <v>1</v>
      </c>
      <c r="AK159" s="29">
        <v>1</v>
      </c>
      <c r="AL159" s="29" t="s">
        <v>8</v>
      </c>
      <c r="AM159" s="29">
        <v>1</v>
      </c>
      <c r="AN159" s="29" t="s">
        <v>8</v>
      </c>
      <c r="AO159" s="29">
        <v>1</v>
      </c>
      <c r="AP159" s="29" t="s">
        <v>8</v>
      </c>
      <c r="AQ159" s="29">
        <v>1</v>
      </c>
      <c r="AR159" s="29">
        <v>2</v>
      </c>
      <c r="AS159" s="29" t="s">
        <v>8</v>
      </c>
      <c r="AT159" s="29">
        <v>2</v>
      </c>
      <c r="AU159" s="29" t="s">
        <v>8</v>
      </c>
      <c r="AV159" s="29">
        <v>1</v>
      </c>
      <c r="AW159" s="29">
        <v>3</v>
      </c>
      <c r="AX159" s="29" t="s">
        <v>8</v>
      </c>
      <c r="AY159" s="29">
        <v>2</v>
      </c>
      <c r="AZ159" s="29" t="s">
        <v>8</v>
      </c>
      <c r="BA159" s="29">
        <v>1</v>
      </c>
      <c r="BB159" s="29" t="s">
        <v>8</v>
      </c>
      <c r="BC159" s="29">
        <v>1</v>
      </c>
      <c r="BD159" s="29">
        <v>2</v>
      </c>
      <c r="BE159" s="29" t="s">
        <v>8</v>
      </c>
      <c r="BF159" s="29">
        <v>2</v>
      </c>
      <c r="BG159" s="29" t="s">
        <v>8</v>
      </c>
      <c r="BH159" s="29">
        <v>1</v>
      </c>
      <c r="BI159" s="29">
        <v>3</v>
      </c>
      <c r="BJ159" s="29" t="s">
        <v>8</v>
      </c>
      <c r="BK159" s="29">
        <v>3</v>
      </c>
      <c r="BL159" s="29" t="s">
        <v>8</v>
      </c>
      <c r="BM159" s="29">
        <v>0</v>
      </c>
      <c r="BN159" s="29" t="s">
        <v>8</v>
      </c>
      <c r="BO159" s="29" t="s">
        <v>8</v>
      </c>
      <c r="BP159" s="29" t="s">
        <v>8</v>
      </c>
      <c r="BQ159" s="29" t="s">
        <v>8</v>
      </c>
      <c r="BR159" s="29" t="s">
        <v>8</v>
      </c>
      <c r="BS159" s="29" t="s">
        <v>8</v>
      </c>
      <c r="BT159" s="29" t="s">
        <v>8</v>
      </c>
      <c r="BU159" s="29" t="s">
        <v>14063</v>
      </c>
      <c r="BV159" s="29" t="b">
        <v>0</v>
      </c>
      <c r="BW159" s="29" t="b">
        <v>0</v>
      </c>
      <c r="BX159" s="29" t="b">
        <v>0</v>
      </c>
      <c r="BY159" s="29" t="b">
        <v>0</v>
      </c>
      <c r="BZ159" s="29" t="b">
        <v>0</v>
      </c>
      <c r="CA159" s="29" t="b">
        <v>0</v>
      </c>
      <c r="CB159" s="29" t="b">
        <v>0</v>
      </c>
      <c r="CC159" s="29" t="b">
        <v>0</v>
      </c>
      <c r="CD159" s="29" t="b">
        <v>0</v>
      </c>
      <c r="CE159" s="29" t="b">
        <v>1</v>
      </c>
      <c r="CF159" s="29" t="b">
        <v>0</v>
      </c>
      <c r="CG159" s="29" t="b">
        <v>0</v>
      </c>
      <c r="CH159" s="29" t="b">
        <v>0</v>
      </c>
      <c r="CI159" s="29" t="b">
        <v>0</v>
      </c>
      <c r="CJ159" s="29" t="b">
        <v>0</v>
      </c>
      <c r="CK159" s="29" t="b">
        <v>0</v>
      </c>
      <c r="CL159" s="29" t="b">
        <v>0</v>
      </c>
      <c r="CM159" s="29" t="b">
        <v>0</v>
      </c>
      <c r="CN159" s="29" t="b">
        <v>0</v>
      </c>
      <c r="CO159" s="29" t="b">
        <v>0</v>
      </c>
      <c r="CP159" s="29" t="b">
        <v>0</v>
      </c>
      <c r="CQ159" s="29" t="b">
        <v>0</v>
      </c>
      <c r="CR159" s="29" t="b">
        <v>0</v>
      </c>
      <c r="CS159" s="29" t="b">
        <v>0</v>
      </c>
      <c r="CT159" s="29" t="b">
        <v>0</v>
      </c>
      <c r="CU159" s="29" t="b">
        <v>0</v>
      </c>
      <c r="CV159" s="29" t="b">
        <v>0</v>
      </c>
      <c r="CW159" s="29" t="b">
        <v>0</v>
      </c>
      <c r="CX159" s="29" t="b">
        <v>0</v>
      </c>
      <c r="CY159" s="29" t="b">
        <v>0</v>
      </c>
      <c r="CZ159" s="29" t="b">
        <v>0</v>
      </c>
      <c r="DA159" s="29" t="b">
        <v>0</v>
      </c>
      <c r="DB159" s="29" t="b">
        <v>0</v>
      </c>
      <c r="DC159" s="29" t="b">
        <v>0</v>
      </c>
      <c r="DD159" s="29" t="b">
        <v>0</v>
      </c>
      <c r="DE159" s="29" t="b">
        <v>0</v>
      </c>
      <c r="DF159" s="29" t="b">
        <v>0</v>
      </c>
      <c r="DG159" s="29" t="b">
        <v>0</v>
      </c>
      <c r="DH159" s="29" t="b">
        <v>0</v>
      </c>
      <c r="DI159" s="29" t="b">
        <v>0</v>
      </c>
      <c r="DJ159" s="29" t="b">
        <v>0</v>
      </c>
      <c r="DK159" s="29" t="b">
        <v>0</v>
      </c>
      <c r="DL159" s="29" t="b">
        <v>0</v>
      </c>
      <c r="DM159" s="29" t="b">
        <v>0</v>
      </c>
      <c r="DN159" s="29" t="b">
        <v>0</v>
      </c>
      <c r="DO159" s="29" t="b">
        <v>0</v>
      </c>
      <c r="DP159" s="29" t="b">
        <v>0</v>
      </c>
      <c r="DQ159" s="29" t="b">
        <v>0</v>
      </c>
      <c r="DR159" s="29" t="b">
        <v>0</v>
      </c>
      <c r="DS159" s="29" t="b">
        <v>0</v>
      </c>
      <c r="DT159" s="29" t="b">
        <v>0</v>
      </c>
      <c r="DU159" s="29" t="b">
        <v>0</v>
      </c>
      <c r="DV159" s="29" t="s">
        <v>14663</v>
      </c>
      <c r="DW159" s="29" t="s">
        <v>14664</v>
      </c>
      <c r="DX159" s="29" t="s">
        <v>14665</v>
      </c>
    </row>
    <row r="160" spans="1:128" s="29" customFormat="1" x14ac:dyDescent="0.25">
      <c r="A160" s="29">
        <v>359925060921868</v>
      </c>
      <c r="B160" s="29">
        <v>164</v>
      </c>
      <c r="C160" s="29" t="s">
        <v>14666</v>
      </c>
      <c r="D160" s="29" t="s">
        <v>14667</v>
      </c>
      <c r="E160" s="50">
        <v>237718989</v>
      </c>
      <c r="F160" s="50">
        <v>90431541</v>
      </c>
      <c r="G160" s="29" t="s">
        <v>18992</v>
      </c>
      <c r="H160" s="29" t="s">
        <v>20255</v>
      </c>
      <c r="I160" s="29">
        <v>22</v>
      </c>
      <c r="J160" s="29">
        <v>1</v>
      </c>
      <c r="K160" s="29">
        <v>1</v>
      </c>
      <c r="L160" s="29">
        <v>1</v>
      </c>
      <c r="M160" s="29">
        <v>2</v>
      </c>
      <c r="N160" s="29">
        <v>4</v>
      </c>
      <c r="O160" s="29">
        <v>1</v>
      </c>
      <c r="P160" s="29">
        <v>1</v>
      </c>
      <c r="Q160" s="29">
        <v>2</v>
      </c>
      <c r="R160" s="29" t="s">
        <v>8</v>
      </c>
      <c r="S160" s="29">
        <v>3</v>
      </c>
      <c r="T160" s="29" t="s">
        <v>8</v>
      </c>
      <c r="U160" s="29">
        <v>1</v>
      </c>
      <c r="V160" s="29">
        <v>3</v>
      </c>
      <c r="W160" s="29" t="s">
        <v>8</v>
      </c>
      <c r="X160" s="29">
        <v>3</v>
      </c>
      <c r="Y160" s="29" t="s">
        <v>8</v>
      </c>
      <c r="Z160" s="29">
        <v>1</v>
      </c>
      <c r="AA160" s="29">
        <v>3</v>
      </c>
      <c r="AB160" s="29" t="s">
        <v>8</v>
      </c>
      <c r="AC160" s="29">
        <v>3</v>
      </c>
      <c r="AD160" s="29" t="s">
        <v>8</v>
      </c>
      <c r="AE160" s="29">
        <v>1</v>
      </c>
      <c r="AF160" s="29">
        <v>1</v>
      </c>
      <c r="AG160" s="29" t="s">
        <v>8</v>
      </c>
      <c r="AH160" s="29">
        <v>1</v>
      </c>
      <c r="AI160" s="29" t="s">
        <v>8</v>
      </c>
      <c r="AJ160" s="29">
        <v>1</v>
      </c>
      <c r="AK160" s="29">
        <v>1</v>
      </c>
      <c r="AL160" s="29" t="s">
        <v>8</v>
      </c>
      <c r="AM160" s="29">
        <v>1</v>
      </c>
      <c r="AN160" s="29" t="s">
        <v>8</v>
      </c>
      <c r="AO160" s="29">
        <v>1</v>
      </c>
      <c r="AP160" s="29" t="s">
        <v>8</v>
      </c>
      <c r="AQ160" s="29">
        <v>1</v>
      </c>
      <c r="AR160" s="29">
        <v>2</v>
      </c>
      <c r="AS160" s="29" t="s">
        <v>8</v>
      </c>
      <c r="AT160" s="29">
        <v>2</v>
      </c>
      <c r="AU160" s="29" t="s">
        <v>8</v>
      </c>
      <c r="AV160" s="29">
        <v>1</v>
      </c>
      <c r="AW160" s="29">
        <v>2</v>
      </c>
      <c r="AX160" s="29" t="s">
        <v>8</v>
      </c>
      <c r="AY160" s="29">
        <v>2</v>
      </c>
      <c r="AZ160" s="29" t="s">
        <v>8</v>
      </c>
      <c r="BA160" s="29">
        <v>1</v>
      </c>
      <c r="BB160" s="29" t="s">
        <v>8</v>
      </c>
      <c r="BC160" s="29">
        <v>1</v>
      </c>
      <c r="BD160" s="29">
        <v>2</v>
      </c>
      <c r="BE160" s="29" t="s">
        <v>8</v>
      </c>
      <c r="BF160" s="29">
        <v>2</v>
      </c>
      <c r="BG160" s="29" t="s">
        <v>8</v>
      </c>
      <c r="BH160" s="29">
        <v>1</v>
      </c>
      <c r="BI160" s="29">
        <v>2</v>
      </c>
      <c r="BJ160" s="29" t="s">
        <v>8</v>
      </c>
      <c r="BK160" s="29">
        <v>2</v>
      </c>
      <c r="BL160" s="29" t="s">
        <v>8</v>
      </c>
      <c r="BM160" s="29">
        <v>0</v>
      </c>
      <c r="BN160" s="29" t="s">
        <v>8</v>
      </c>
      <c r="BO160" s="29" t="s">
        <v>8</v>
      </c>
      <c r="BP160" s="29" t="s">
        <v>8</v>
      </c>
      <c r="BQ160" s="29" t="s">
        <v>8</v>
      </c>
      <c r="BR160" s="29" t="s">
        <v>8</v>
      </c>
      <c r="BS160" s="29" t="s">
        <v>8</v>
      </c>
      <c r="BT160" s="29" t="s">
        <v>8</v>
      </c>
      <c r="BU160" s="29" t="s">
        <v>14063</v>
      </c>
      <c r="BV160" s="29" t="b">
        <v>0</v>
      </c>
      <c r="BW160" s="29" t="b">
        <v>0</v>
      </c>
      <c r="BX160" s="29" t="b">
        <v>0</v>
      </c>
      <c r="BY160" s="29" t="b">
        <v>0</v>
      </c>
      <c r="BZ160" s="29" t="b">
        <v>0</v>
      </c>
      <c r="CA160" s="29" t="b">
        <v>0</v>
      </c>
      <c r="CB160" s="29" t="b">
        <v>0</v>
      </c>
      <c r="CC160" s="29" t="b">
        <v>0</v>
      </c>
      <c r="CD160" s="29" t="b">
        <v>0</v>
      </c>
      <c r="CE160" s="29" t="b">
        <v>1</v>
      </c>
      <c r="CF160" s="29" t="b">
        <v>0</v>
      </c>
      <c r="CG160" s="29" t="b">
        <v>0</v>
      </c>
      <c r="CH160" s="29" t="b">
        <v>0</v>
      </c>
      <c r="CI160" s="29" t="b">
        <v>0</v>
      </c>
      <c r="CJ160" s="29" t="b">
        <v>0</v>
      </c>
      <c r="CK160" s="29" t="b">
        <v>0</v>
      </c>
      <c r="CL160" s="29" t="b">
        <v>0</v>
      </c>
      <c r="CM160" s="29" t="b">
        <v>0</v>
      </c>
      <c r="CN160" s="29" t="b">
        <v>0</v>
      </c>
      <c r="CO160" s="29" t="b">
        <v>0</v>
      </c>
      <c r="CP160" s="29" t="b">
        <v>0</v>
      </c>
      <c r="CQ160" s="29" t="b">
        <v>0</v>
      </c>
      <c r="CR160" s="29" t="b">
        <v>0</v>
      </c>
      <c r="CS160" s="29" t="b">
        <v>0</v>
      </c>
      <c r="CT160" s="29" t="b">
        <v>0</v>
      </c>
      <c r="CU160" s="29" t="b">
        <v>0</v>
      </c>
      <c r="CV160" s="29" t="b">
        <v>0</v>
      </c>
      <c r="CW160" s="29" t="b">
        <v>0</v>
      </c>
      <c r="CX160" s="29" t="b">
        <v>0</v>
      </c>
      <c r="CY160" s="29" t="b">
        <v>0</v>
      </c>
      <c r="CZ160" s="29" t="b">
        <v>0</v>
      </c>
      <c r="DA160" s="29" t="b">
        <v>0</v>
      </c>
      <c r="DB160" s="29" t="b">
        <v>0</v>
      </c>
      <c r="DC160" s="29" t="b">
        <v>0</v>
      </c>
      <c r="DD160" s="29" t="b">
        <v>0</v>
      </c>
      <c r="DE160" s="29" t="b">
        <v>0</v>
      </c>
      <c r="DF160" s="29" t="b">
        <v>0</v>
      </c>
      <c r="DG160" s="29" t="b">
        <v>0</v>
      </c>
      <c r="DH160" s="29" t="b">
        <v>0</v>
      </c>
      <c r="DI160" s="29" t="b">
        <v>0</v>
      </c>
      <c r="DJ160" s="29" t="b">
        <v>0</v>
      </c>
      <c r="DK160" s="29" t="b">
        <v>0</v>
      </c>
      <c r="DL160" s="29" t="b">
        <v>0</v>
      </c>
      <c r="DM160" s="29" t="b">
        <v>0</v>
      </c>
      <c r="DN160" s="29" t="b">
        <v>0</v>
      </c>
      <c r="DO160" s="29" t="b">
        <v>0</v>
      </c>
      <c r="DP160" s="29" t="b">
        <v>0</v>
      </c>
      <c r="DQ160" s="29" t="b">
        <v>0</v>
      </c>
      <c r="DR160" s="29" t="b">
        <v>0</v>
      </c>
      <c r="DS160" s="29" t="b">
        <v>0</v>
      </c>
      <c r="DT160" s="29" t="b">
        <v>0</v>
      </c>
      <c r="DU160" s="29" t="b">
        <v>0</v>
      </c>
      <c r="DV160" s="29" t="s">
        <v>14668</v>
      </c>
      <c r="DW160" s="29" t="s">
        <v>14669</v>
      </c>
      <c r="DX160" s="29" t="s">
        <v>14670</v>
      </c>
    </row>
    <row r="161" spans="1:128" s="29" customFormat="1" x14ac:dyDescent="0.25">
      <c r="A161" s="29">
        <v>359925060921868</v>
      </c>
      <c r="B161" s="29">
        <v>168</v>
      </c>
      <c r="C161" s="29" t="s">
        <v>14671</v>
      </c>
      <c r="D161" s="29" t="s">
        <v>14672</v>
      </c>
      <c r="E161" s="50">
        <v>2.3771428748661E+16</v>
      </c>
      <c r="F161" s="50">
        <v>9043075757498380</v>
      </c>
      <c r="G161" s="29" t="s">
        <v>20256</v>
      </c>
      <c r="H161" s="29" t="s">
        <v>18992</v>
      </c>
      <c r="I161" s="29">
        <v>22</v>
      </c>
      <c r="J161" s="29">
        <v>1</v>
      </c>
      <c r="K161" s="29">
        <v>1</v>
      </c>
      <c r="L161" s="29">
        <v>1</v>
      </c>
      <c r="M161" s="29">
        <v>2</v>
      </c>
      <c r="N161" s="29">
        <v>4</v>
      </c>
      <c r="O161" s="29">
        <v>1</v>
      </c>
      <c r="P161" s="29">
        <v>1</v>
      </c>
      <c r="Q161" s="29">
        <v>3</v>
      </c>
      <c r="R161" s="29" t="s">
        <v>8</v>
      </c>
      <c r="S161" s="29">
        <v>4</v>
      </c>
      <c r="T161" s="29" t="s">
        <v>8</v>
      </c>
      <c r="U161" s="29">
        <v>1</v>
      </c>
      <c r="V161" s="29">
        <v>2</v>
      </c>
      <c r="W161" s="29" t="s">
        <v>8</v>
      </c>
      <c r="X161" s="29">
        <v>3</v>
      </c>
      <c r="Y161" s="29" t="s">
        <v>8</v>
      </c>
      <c r="Z161" s="29">
        <v>1</v>
      </c>
      <c r="AA161" s="29">
        <v>3</v>
      </c>
      <c r="AB161" s="29" t="s">
        <v>8</v>
      </c>
      <c r="AC161" s="29">
        <v>2</v>
      </c>
      <c r="AD161" s="29" t="s">
        <v>8</v>
      </c>
      <c r="AE161" s="29">
        <v>1</v>
      </c>
      <c r="AF161" s="29">
        <v>1</v>
      </c>
      <c r="AG161" s="29" t="s">
        <v>8</v>
      </c>
      <c r="AH161" s="29">
        <v>1</v>
      </c>
      <c r="AI161" s="29" t="s">
        <v>8</v>
      </c>
      <c r="AJ161" s="29">
        <v>1</v>
      </c>
      <c r="AK161" s="29">
        <v>3</v>
      </c>
      <c r="AL161" s="29" t="s">
        <v>8</v>
      </c>
      <c r="AM161" s="29">
        <v>3</v>
      </c>
      <c r="AN161" s="29" t="s">
        <v>8</v>
      </c>
      <c r="AO161" s="29">
        <v>1</v>
      </c>
      <c r="AP161" s="29" t="s">
        <v>8</v>
      </c>
      <c r="AQ161" s="29">
        <v>1</v>
      </c>
      <c r="AR161" s="29">
        <v>2</v>
      </c>
      <c r="AS161" s="29" t="s">
        <v>8</v>
      </c>
      <c r="AT161" s="29">
        <v>2</v>
      </c>
      <c r="AU161" s="29" t="s">
        <v>8</v>
      </c>
      <c r="AV161" s="29">
        <v>1</v>
      </c>
      <c r="AW161" s="29">
        <v>3</v>
      </c>
      <c r="AX161" s="29" t="s">
        <v>8</v>
      </c>
      <c r="AY161" s="29">
        <v>3</v>
      </c>
      <c r="AZ161" s="29" t="s">
        <v>8</v>
      </c>
      <c r="BA161" s="29">
        <v>1</v>
      </c>
      <c r="BB161" s="29" t="s">
        <v>8</v>
      </c>
      <c r="BC161" s="29">
        <v>1</v>
      </c>
      <c r="BD161" s="29">
        <v>3</v>
      </c>
      <c r="BE161" s="29" t="s">
        <v>8</v>
      </c>
      <c r="BF161" s="29">
        <v>3</v>
      </c>
      <c r="BG161" s="29" t="s">
        <v>8</v>
      </c>
      <c r="BH161" s="29">
        <v>1</v>
      </c>
      <c r="BI161" s="29">
        <v>2</v>
      </c>
      <c r="BJ161" s="29" t="s">
        <v>8</v>
      </c>
      <c r="BK161" s="29">
        <v>2</v>
      </c>
      <c r="BL161" s="29" t="s">
        <v>8</v>
      </c>
      <c r="BM161" s="29">
        <v>0</v>
      </c>
      <c r="BN161" s="29" t="s">
        <v>8</v>
      </c>
      <c r="BO161" s="29" t="s">
        <v>8</v>
      </c>
      <c r="BP161" s="29" t="s">
        <v>8</v>
      </c>
      <c r="BQ161" s="29" t="s">
        <v>8</v>
      </c>
      <c r="BR161" s="29" t="s">
        <v>8</v>
      </c>
      <c r="BS161" s="29" t="s">
        <v>8</v>
      </c>
      <c r="BT161" s="29" t="s">
        <v>8</v>
      </c>
      <c r="BU161" s="29" t="s">
        <v>14063</v>
      </c>
      <c r="BV161" s="29" t="b">
        <v>0</v>
      </c>
      <c r="BW161" s="29" t="b">
        <v>0</v>
      </c>
      <c r="BX161" s="29" t="b">
        <v>0</v>
      </c>
      <c r="BY161" s="29" t="b">
        <v>0</v>
      </c>
      <c r="BZ161" s="29" t="b">
        <v>0</v>
      </c>
      <c r="CA161" s="29" t="b">
        <v>0</v>
      </c>
      <c r="CB161" s="29" t="b">
        <v>0</v>
      </c>
      <c r="CC161" s="29" t="b">
        <v>0</v>
      </c>
      <c r="CD161" s="29" t="b">
        <v>0</v>
      </c>
      <c r="CE161" s="29" t="b">
        <v>1</v>
      </c>
      <c r="CF161" s="29" t="b">
        <v>0</v>
      </c>
      <c r="CG161" s="29" t="b">
        <v>0</v>
      </c>
      <c r="CH161" s="29" t="b">
        <v>0</v>
      </c>
      <c r="CI161" s="29" t="b">
        <v>0</v>
      </c>
      <c r="CJ161" s="29" t="b">
        <v>0</v>
      </c>
      <c r="CK161" s="29" t="b">
        <v>0</v>
      </c>
      <c r="CL161" s="29" t="b">
        <v>0</v>
      </c>
      <c r="CM161" s="29" t="b">
        <v>0</v>
      </c>
      <c r="CN161" s="29" t="b">
        <v>0</v>
      </c>
      <c r="CO161" s="29" t="b">
        <v>0</v>
      </c>
      <c r="CP161" s="29" t="b">
        <v>0</v>
      </c>
      <c r="CQ161" s="29" t="b">
        <v>0</v>
      </c>
      <c r="CR161" s="29" t="b">
        <v>0</v>
      </c>
      <c r="CS161" s="29" t="b">
        <v>0</v>
      </c>
      <c r="CT161" s="29" t="b">
        <v>0</v>
      </c>
      <c r="CU161" s="29" t="b">
        <v>0</v>
      </c>
      <c r="CV161" s="29" t="b">
        <v>0</v>
      </c>
      <c r="CW161" s="29" t="b">
        <v>0</v>
      </c>
      <c r="CX161" s="29" t="b">
        <v>0</v>
      </c>
      <c r="CY161" s="29" t="b">
        <v>0</v>
      </c>
      <c r="CZ161" s="29" t="b">
        <v>0</v>
      </c>
      <c r="DA161" s="29" t="b">
        <v>0</v>
      </c>
      <c r="DB161" s="29" t="b">
        <v>0</v>
      </c>
      <c r="DC161" s="29" t="b">
        <v>0</v>
      </c>
      <c r="DD161" s="29" t="b">
        <v>0</v>
      </c>
      <c r="DE161" s="29" t="b">
        <v>0</v>
      </c>
      <c r="DF161" s="29" t="b">
        <v>0</v>
      </c>
      <c r="DG161" s="29" t="b">
        <v>0</v>
      </c>
      <c r="DH161" s="29" t="b">
        <v>0</v>
      </c>
      <c r="DI161" s="29" t="b">
        <v>0</v>
      </c>
      <c r="DJ161" s="29" t="b">
        <v>0</v>
      </c>
      <c r="DK161" s="29" t="b">
        <v>0</v>
      </c>
      <c r="DL161" s="29" t="b">
        <v>0</v>
      </c>
      <c r="DM161" s="29" t="b">
        <v>0</v>
      </c>
      <c r="DN161" s="29" t="b">
        <v>0</v>
      </c>
      <c r="DO161" s="29" t="b">
        <v>0</v>
      </c>
      <c r="DP161" s="29" t="b">
        <v>0</v>
      </c>
      <c r="DQ161" s="29" t="b">
        <v>0</v>
      </c>
      <c r="DR161" s="29" t="b">
        <v>0</v>
      </c>
      <c r="DS161" s="29" t="b">
        <v>0</v>
      </c>
      <c r="DT161" s="29" t="b">
        <v>0</v>
      </c>
      <c r="DU161" s="29" t="b">
        <v>0</v>
      </c>
      <c r="DV161" s="29" t="s">
        <v>14673</v>
      </c>
      <c r="DW161" s="29" t="s">
        <v>14674</v>
      </c>
      <c r="DX161" s="29" t="s">
        <v>14675</v>
      </c>
    </row>
    <row r="162" spans="1:128" s="29" customFormat="1" x14ac:dyDescent="0.25">
      <c r="A162" s="29">
        <v>359925060921868</v>
      </c>
      <c r="B162" s="29">
        <v>126</v>
      </c>
      <c r="C162" s="29" t="s">
        <v>14676</v>
      </c>
      <c r="D162" s="29" t="s">
        <v>14677</v>
      </c>
      <c r="E162" s="50">
        <v>2376973562368360</v>
      </c>
      <c r="F162" s="50">
        <v>9043224291657310</v>
      </c>
      <c r="G162" s="29" t="s">
        <v>20257</v>
      </c>
      <c r="H162" s="29" t="s">
        <v>18992</v>
      </c>
      <c r="I162" s="29">
        <v>22</v>
      </c>
      <c r="J162" s="29">
        <v>1</v>
      </c>
      <c r="K162" s="29">
        <v>1</v>
      </c>
      <c r="L162" s="29">
        <v>1</v>
      </c>
      <c r="M162" s="29">
        <v>2</v>
      </c>
      <c r="N162" s="29">
        <v>3</v>
      </c>
      <c r="O162" s="29">
        <v>1</v>
      </c>
      <c r="P162" s="29">
        <v>0</v>
      </c>
      <c r="Q162" s="29" t="s">
        <v>8</v>
      </c>
      <c r="R162" s="29" t="s">
        <v>8</v>
      </c>
      <c r="S162" s="29" t="s">
        <v>8</v>
      </c>
      <c r="T162" s="29" t="s">
        <v>8</v>
      </c>
      <c r="U162" s="29">
        <v>1</v>
      </c>
      <c r="V162" s="29">
        <v>3</v>
      </c>
      <c r="W162" s="29" t="s">
        <v>8</v>
      </c>
      <c r="X162" s="29">
        <v>3</v>
      </c>
      <c r="Y162" s="29" t="s">
        <v>8</v>
      </c>
      <c r="Z162" s="29">
        <v>1</v>
      </c>
      <c r="AA162" s="29">
        <v>3</v>
      </c>
      <c r="AB162" s="29" t="s">
        <v>8</v>
      </c>
      <c r="AC162" s="29">
        <v>3</v>
      </c>
      <c r="AD162" s="29" t="s">
        <v>8</v>
      </c>
      <c r="AE162" s="29">
        <v>1</v>
      </c>
      <c r="AF162" s="29">
        <v>1</v>
      </c>
      <c r="AG162" s="29" t="s">
        <v>8</v>
      </c>
      <c r="AH162" s="29">
        <v>1</v>
      </c>
      <c r="AI162" s="29" t="s">
        <v>8</v>
      </c>
      <c r="AJ162" s="29">
        <v>1</v>
      </c>
      <c r="AK162" s="29">
        <v>1</v>
      </c>
      <c r="AL162" s="29" t="s">
        <v>8</v>
      </c>
      <c r="AM162" s="29">
        <v>1</v>
      </c>
      <c r="AN162" s="29" t="s">
        <v>8</v>
      </c>
      <c r="AO162" s="29">
        <v>1</v>
      </c>
      <c r="AP162" s="29" t="s">
        <v>8</v>
      </c>
      <c r="AQ162" s="29">
        <v>1</v>
      </c>
      <c r="AR162" s="29">
        <v>2</v>
      </c>
      <c r="AS162" s="29" t="s">
        <v>8</v>
      </c>
      <c r="AT162" s="29">
        <v>2</v>
      </c>
      <c r="AU162" s="29" t="s">
        <v>8</v>
      </c>
      <c r="AV162" s="29">
        <v>1</v>
      </c>
      <c r="AW162" s="29">
        <v>2</v>
      </c>
      <c r="AX162" s="29" t="s">
        <v>8</v>
      </c>
      <c r="AY162" s="29">
        <v>2</v>
      </c>
      <c r="AZ162" s="29" t="s">
        <v>8</v>
      </c>
      <c r="BA162" s="29">
        <v>1</v>
      </c>
      <c r="BB162" s="29" t="s">
        <v>8</v>
      </c>
      <c r="BC162" s="29">
        <v>1</v>
      </c>
      <c r="BD162" s="29">
        <v>2</v>
      </c>
      <c r="BE162" s="29" t="s">
        <v>8</v>
      </c>
      <c r="BF162" s="29">
        <v>2</v>
      </c>
      <c r="BG162" s="29" t="s">
        <v>8</v>
      </c>
      <c r="BH162" s="29">
        <v>1</v>
      </c>
      <c r="BI162" s="29">
        <v>3</v>
      </c>
      <c r="BJ162" s="29" t="s">
        <v>8</v>
      </c>
      <c r="BK162" s="29">
        <v>3</v>
      </c>
      <c r="BL162" s="29" t="s">
        <v>8</v>
      </c>
      <c r="BM162" s="29">
        <v>0</v>
      </c>
      <c r="BN162" s="29" t="s">
        <v>8</v>
      </c>
      <c r="BO162" s="29" t="s">
        <v>8</v>
      </c>
      <c r="BP162" s="29" t="s">
        <v>8</v>
      </c>
      <c r="BQ162" s="29" t="s">
        <v>8</v>
      </c>
      <c r="BR162" s="29" t="s">
        <v>8</v>
      </c>
      <c r="BS162" s="29" t="s">
        <v>8</v>
      </c>
      <c r="BT162" s="29" t="s">
        <v>8</v>
      </c>
      <c r="BU162" s="29" t="s">
        <v>14063</v>
      </c>
      <c r="BV162" s="29" t="b">
        <v>0</v>
      </c>
      <c r="BW162" s="29" t="b">
        <v>0</v>
      </c>
      <c r="BX162" s="29" t="b">
        <v>0</v>
      </c>
      <c r="BY162" s="29" t="b">
        <v>0</v>
      </c>
      <c r="BZ162" s="29" t="b">
        <v>0</v>
      </c>
      <c r="CA162" s="29" t="b">
        <v>0</v>
      </c>
      <c r="CB162" s="29" t="b">
        <v>0</v>
      </c>
      <c r="CC162" s="29" t="b">
        <v>0</v>
      </c>
      <c r="CD162" s="29" t="b">
        <v>0</v>
      </c>
      <c r="CE162" s="29" t="b">
        <v>1</v>
      </c>
      <c r="CF162" s="29" t="b">
        <v>0</v>
      </c>
      <c r="CG162" s="29" t="b">
        <v>0</v>
      </c>
      <c r="CH162" s="29" t="b">
        <v>0</v>
      </c>
      <c r="CI162" s="29" t="b">
        <v>0</v>
      </c>
      <c r="CJ162" s="29" t="b">
        <v>0</v>
      </c>
      <c r="CK162" s="29" t="b">
        <v>0</v>
      </c>
      <c r="CL162" s="29" t="b">
        <v>0</v>
      </c>
      <c r="CM162" s="29" t="b">
        <v>0</v>
      </c>
      <c r="CN162" s="29" t="b">
        <v>0</v>
      </c>
      <c r="CO162" s="29" t="b">
        <v>0</v>
      </c>
      <c r="CP162" s="29" t="b">
        <v>0</v>
      </c>
      <c r="CQ162" s="29" t="b">
        <v>0</v>
      </c>
      <c r="CR162" s="29" t="b">
        <v>0</v>
      </c>
      <c r="CS162" s="29" t="b">
        <v>0</v>
      </c>
      <c r="CT162" s="29" t="b">
        <v>0</v>
      </c>
      <c r="CU162" s="29" t="b">
        <v>0</v>
      </c>
      <c r="CV162" s="29" t="b">
        <v>0</v>
      </c>
      <c r="CW162" s="29" t="b">
        <v>0</v>
      </c>
      <c r="CX162" s="29" t="b">
        <v>0</v>
      </c>
      <c r="CY162" s="29" t="b">
        <v>0</v>
      </c>
      <c r="CZ162" s="29" t="b">
        <v>0</v>
      </c>
      <c r="DA162" s="29" t="b">
        <v>0</v>
      </c>
      <c r="DB162" s="29" t="b">
        <v>0</v>
      </c>
      <c r="DC162" s="29" t="b">
        <v>0</v>
      </c>
      <c r="DD162" s="29" t="b">
        <v>0</v>
      </c>
      <c r="DE162" s="29" t="b">
        <v>0</v>
      </c>
      <c r="DF162" s="29" t="b">
        <v>0</v>
      </c>
      <c r="DG162" s="29" t="b">
        <v>0</v>
      </c>
      <c r="DH162" s="29" t="b">
        <v>0</v>
      </c>
      <c r="DI162" s="29" t="b">
        <v>0</v>
      </c>
      <c r="DJ162" s="29" t="b">
        <v>0</v>
      </c>
      <c r="DK162" s="29" t="b">
        <v>0</v>
      </c>
      <c r="DL162" s="29" t="b">
        <v>0</v>
      </c>
      <c r="DM162" s="29" t="b">
        <v>0</v>
      </c>
      <c r="DN162" s="29" t="b">
        <v>0</v>
      </c>
      <c r="DO162" s="29" t="b">
        <v>0</v>
      </c>
      <c r="DP162" s="29" t="b">
        <v>0</v>
      </c>
      <c r="DQ162" s="29" t="b">
        <v>0</v>
      </c>
      <c r="DR162" s="29" t="b">
        <v>0</v>
      </c>
      <c r="DS162" s="29" t="b">
        <v>0</v>
      </c>
      <c r="DT162" s="29" t="b">
        <v>0</v>
      </c>
      <c r="DU162" s="29" t="b">
        <v>0</v>
      </c>
      <c r="DV162" s="29" t="s">
        <v>14678</v>
      </c>
      <c r="DW162" s="29" t="s">
        <v>14679</v>
      </c>
      <c r="DX162" s="29" t="s">
        <v>14680</v>
      </c>
    </row>
    <row r="163" spans="1:128" s="29" customFormat="1" x14ac:dyDescent="0.25">
      <c r="A163" s="29">
        <v>359925060651416</v>
      </c>
      <c r="B163" s="29">
        <v>560</v>
      </c>
      <c r="C163" s="29" t="s">
        <v>14681</v>
      </c>
      <c r="D163" s="29" t="s">
        <v>14682</v>
      </c>
      <c r="E163" s="50">
        <v>237284468</v>
      </c>
      <c r="F163" s="50">
        <v>903685094</v>
      </c>
      <c r="G163" s="29" t="s">
        <v>18992</v>
      </c>
      <c r="H163" s="50">
        <v>899999</v>
      </c>
      <c r="I163" s="29">
        <v>88</v>
      </c>
      <c r="J163" s="29">
        <v>1</v>
      </c>
      <c r="K163" s="29">
        <v>1</v>
      </c>
      <c r="L163" s="29">
        <v>1</v>
      </c>
      <c r="M163" s="29">
        <v>2</v>
      </c>
      <c r="N163" s="29">
        <v>4</v>
      </c>
      <c r="O163" s="29">
        <v>1</v>
      </c>
      <c r="P163" s="29">
        <v>0</v>
      </c>
      <c r="Q163" s="29" t="s">
        <v>8</v>
      </c>
      <c r="R163" s="29" t="s">
        <v>8</v>
      </c>
      <c r="S163" s="29" t="s">
        <v>8</v>
      </c>
      <c r="T163" s="29" t="s">
        <v>8</v>
      </c>
      <c r="U163" s="29">
        <v>0</v>
      </c>
      <c r="V163" s="29" t="s">
        <v>8</v>
      </c>
      <c r="W163" s="29" t="s">
        <v>8</v>
      </c>
      <c r="X163" s="29" t="s">
        <v>8</v>
      </c>
      <c r="Y163" s="29" t="s">
        <v>8</v>
      </c>
      <c r="Z163" s="29">
        <v>1</v>
      </c>
      <c r="AA163" s="29">
        <v>2</v>
      </c>
      <c r="AB163" s="29" t="s">
        <v>8</v>
      </c>
      <c r="AC163" s="29">
        <v>2</v>
      </c>
      <c r="AD163" s="29" t="s">
        <v>8</v>
      </c>
      <c r="AE163" s="29">
        <v>1</v>
      </c>
      <c r="AF163" s="29">
        <v>1</v>
      </c>
      <c r="AG163" s="29" t="s">
        <v>8</v>
      </c>
      <c r="AH163" s="29">
        <v>1</v>
      </c>
      <c r="AI163" s="29" t="s">
        <v>8</v>
      </c>
      <c r="AJ163" s="29">
        <v>0</v>
      </c>
      <c r="AK163" s="29" t="s">
        <v>8</v>
      </c>
      <c r="AL163" s="29" t="s">
        <v>8</v>
      </c>
      <c r="AM163" s="29" t="s">
        <v>8</v>
      </c>
      <c r="AN163" s="29" t="s">
        <v>8</v>
      </c>
      <c r="AO163" s="29">
        <v>1</v>
      </c>
      <c r="AP163" s="29" t="s">
        <v>8</v>
      </c>
      <c r="AQ163" s="29">
        <v>1</v>
      </c>
      <c r="AR163" s="29">
        <v>2</v>
      </c>
      <c r="AS163" s="29" t="s">
        <v>8</v>
      </c>
      <c r="AT163" s="29">
        <v>2</v>
      </c>
      <c r="AU163" s="29" t="s">
        <v>8</v>
      </c>
      <c r="AV163" s="29">
        <v>1</v>
      </c>
      <c r="AW163" s="29">
        <v>3</v>
      </c>
      <c r="AX163" s="29" t="s">
        <v>8</v>
      </c>
      <c r="AY163" s="29">
        <v>3</v>
      </c>
      <c r="AZ163" s="29" t="s">
        <v>8</v>
      </c>
      <c r="BA163" s="29">
        <v>1</v>
      </c>
      <c r="BB163" s="29" t="s">
        <v>8</v>
      </c>
      <c r="BC163" s="29">
        <v>1</v>
      </c>
      <c r="BD163" s="29">
        <v>2</v>
      </c>
      <c r="BE163" s="29" t="s">
        <v>8</v>
      </c>
      <c r="BF163" s="29">
        <v>1</v>
      </c>
      <c r="BG163" s="29" t="s">
        <v>8</v>
      </c>
      <c r="BH163" s="29">
        <v>1</v>
      </c>
      <c r="BI163" s="29">
        <v>1</v>
      </c>
      <c r="BJ163" s="29" t="s">
        <v>8</v>
      </c>
      <c r="BK163" s="29">
        <v>1</v>
      </c>
      <c r="BL163" s="29" t="s">
        <v>8</v>
      </c>
      <c r="BM163" s="29">
        <v>0</v>
      </c>
      <c r="BN163" s="29" t="s">
        <v>8</v>
      </c>
      <c r="BO163" s="29" t="s">
        <v>8</v>
      </c>
      <c r="BP163" s="29" t="s">
        <v>8</v>
      </c>
      <c r="BQ163" s="29" t="s">
        <v>8</v>
      </c>
      <c r="BR163" s="29" t="s">
        <v>8</v>
      </c>
      <c r="BS163" s="29" t="s">
        <v>8</v>
      </c>
      <c r="BT163" s="29" t="s">
        <v>8</v>
      </c>
      <c r="BU163" s="29" t="s">
        <v>14203</v>
      </c>
      <c r="BV163" s="29" t="b">
        <v>0</v>
      </c>
      <c r="BW163" s="29" t="b">
        <v>0</v>
      </c>
      <c r="BX163" s="29" t="b">
        <v>0</v>
      </c>
      <c r="BY163" s="29" t="b">
        <v>0</v>
      </c>
      <c r="BZ163" s="29" t="b">
        <v>0</v>
      </c>
      <c r="CA163" s="29" t="b">
        <v>0</v>
      </c>
      <c r="CB163" s="29" t="b">
        <v>1</v>
      </c>
      <c r="CC163" s="29" t="b">
        <v>0</v>
      </c>
      <c r="CD163" s="29" t="b">
        <v>0</v>
      </c>
      <c r="CE163" s="29" t="b">
        <v>0</v>
      </c>
      <c r="CF163" s="29" t="b">
        <v>0</v>
      </c>
      <c r="CG163" s="29" t="b">
        <v>0</v>
      </c>
      <c r="CH163" s="29" t="b">
        <v>0</v>
      </c>
      <c r="CI163" s="29" t="b">
        <v>0</v>
      </c>
      <c r="CJ163" s="29" t="b">
        <v>0</v>
      </c>
      <c r="CK163" s="29" t="b">
        <v>0</v>
      </c>
      <c r="CL163" s="29" t="b">
        <v>0</v>
      </c>
      <c r="CM163" s="29" t="b">
        <v>0</v>
      </c>
      <c r="CN163" s="29" t="b">
        <v>0</v>
      </c>
      <c r="CO163" s="29" t="b">
        <v>0</v>
      </c>
      <c r="CP163" s="29" t="b">
        <v>0</v>
      </c>
      <c r="CQ163" s="29" t="b">
        <v>0</v>
      </c>
      <c r="CR163" s="29" t="b">
        <v>0</v>
      </c>
      <c r="CS163" s="29" t="b">
        <v>0</v>
      </c>
      <c r="CT163" s="29" t="b">
        <v>0</v>
      </c>
      <c r="CU163" s="29" t="b">
        <v>0</v>
      </c>
      <c r="CV163" s="29" t="b">
        <v>0</v>
      </c>
      <c r="CW163" s="29" t="b">
        <v>0</v>
      </c>
      <c r="CX163" s="29" t="b">
        <v>0</v>
      </c>
      <c r="CY163" s="29" t="b">
        <v>0</v>
      </c>
      <c r="CZ163" s="29" t="b">
        <v>0</v>
      </c>
      <c r="DA163" s="29" t="b">
        <v>0</v>
      </c>
      <c r="DB163" s="29" t="b">
        <v>0</v>
      </c>
      <c r="DC163" s="29" t="b">
        <v>0</v>
      </c>
      <c r="DD163" s="29" t="b">
        <v>0</v>
      </c>
      <c r="DE163" s="29" t="b">
        <v>0</v>
      </c>
      <c r="DF163" s="29" t="b">
        <v>0</v>
      </c>
      <c r="DG163" s="29" t="b">
        <v>0</v>
      </c>
      <c r="DH163" s="29" t="b">
        <v>0</v>
      </c>
      <c r="DI163" s="29" t="b">
        <v>0</v>
      </c>
      <c r="DJ163" s="29" t="b">
        <v>0</v>
      </c>
      <c r="DK163" s="29" t="b">
        <v>0</v>
      </c>
      <c r="DL163" s="29" t="b">
        <v>0</v>
      </c>
      <c r="DM163" s="29" t="b">
        <v>0</v>
      </c>
      <c r="DN163" s="29" t="b">
        <v>0</v>
      </c>
      <c r="DO163" s="29" t="b">
        <v>0</v>
      </c>
      <c r="DP163" s="29" t="b">
        <v>0</v>
      </c>
      <c r="DQ163" s="29" t="b">
        <v>0</v>
      </c>
      <c r="DR163" s="29" t="b">
        <v>0</v>
      </c>
      <c r="DS163" s="29" t="b">
        <v>0</v>
      </c>
      <c r="DT163" s="29" t="b">
        <v>0</v>
      </c>
      <c r="DU163" s="29" t="b">
        <v>0</v>
      </c>
      <c r="DV163" s="29" t="s">
        <v>14683</v>
      </c>
      <c r="DW163" s="29" t="s">
        <v>14684</v>
      </c>
      <c r="DX163" s="29" t="s">
        <v>14685</v>
      </c>
    </row>
    <row r="164" spans="1:128" s="29" customFormat="1" x14ac:dyDescent="0.25">
      <c r="A164" s="29">
        <v>359925060921868</v>
      </c>
      <c r="B164" s="29">
        <v>124</v>
      </c>
      <c r="C164" s="29" t="s">
        <v>14686</v>
      </c>
      <c r="D164" s="29" t="s">
        <v>14687</v>
      </c>
      <c r="E164" s="50">
        <v>2376947496708240</v>
      </c>
      <c r="F164" s="50">
        <v>904314943120932</v>
      </c>
      <c r="G164" s="29" t="s">
        <v>20258</v>
      </c>
      <c r="H164" s="29" t="s">
        <v>18992</v>
      </c>
      <c r="I164" s="29">
        <v>22</v>
      </c>
      <c r="J164" s="29">
        <v>1</v>
      </c>
      <c r="K164" s="29">
        <v>1</v>
      </c>
      <c r="L164" s="29">
        <v>1</v>
      </c>
      <c r="M164" s="29">
        <v>1</v>
      </c>
      <c r="N164" s="29">
        <v>4</v>
      </c>
      <c r="O164" s="29">
        <v>1</v>
      </c>
      <c r="P164" s="29">
        <v>0</v>
      </c>
      <c r="Q164" s="29" t="s">
        <v>8</v>
      </c>
      <c r="R164" s="29" t="s">
        <v>8</v>
      </c>
      <c r="S164" s="29" t="s">
        <v>8</v>
      </c>
      <c r="T164" s="29" t="s">
        <v>8</v>
      </c>
      <c r="U164" s="29">
        <v>1</v>
      </c>
      <c r="V164" s="29">
        <v>3</v>
      </c>
      <c r="W164" s="29" t="s">
        <v>8</v>
      </c>
      <c r="X164" s="29">
        <v>3</v>
      </c>
      <c r="Y164" s="29" t="s">
        <v>8</v>
      </c>
      <c r="Z164" s="29">
        <v>1</v>
      </c>
      <c r="AA164" s="29">
        <v>3</v>
      </c>
      <c r="AB164" s="29" t="s">
        <v>8</v>
      </c>
      <c r="AC164" s="29">
        <v>3</v>
      </c>
      <c r="AD164" s="29" t="s">
        <v>8</v>
      </c>
      <c r="AE164" s="29">
        <v>1</v>
      </c>
      <c r="AF164" s="29">
        <v>1</v>
      </c>
      <c r="AG164" s="29" t="s">
        <v>8</v>
      </c>
      <c r="AH164" s="29">
        <v>1</v>
      </c>
      <c r="AI164" s="29" t="s">
        <v>8</v>
      </c>
      <c r="AJ164" s="29">
        <v>1</v>
      </c>
      <c r="AK164" s="29">
        <v>1</v>
      </c>
      <c r="AL164" s="29" t="s">
        <v>8</v>
      </c>
      <c r="AM164" s="29">
        <v>1</v>
      </c>
      <c r="AN164" s="29" t="s">
        <v>8</v>
      </c>
      <c r="AO164" s="29">
        <v>1</v>
      </c>
      <c r="AP164" s="29" t="s">
        <v>8</v>
      </c>
      <c r="AQ164" s="29">
        <v>1</v>
      </c>
      <c r="AR164" s="29">
        <v>2</v>
      </c>
      <c r="AS164" s="29" t="s">
        <v>8</v>
      </c>
      <c r="AT164" s="29">
        <v>2</v>
      </c>
      <c r="AU164" s="29" t="s">
        <v>8</v>
      </c>
      <c r="AV164" s="29">
        <v>1</v>
      </c>
      <c r="AW164" s="29">
        <v>2</v>
      </c>
      <c r="AX164" s="29" t="s">
        <v>8</v>
      </c>
      <c r="AY164" s="29">
        <v>2</v>
      </c>
      <c r="AZ164" s="29" t="s">
        <v>8</v>
      </c>
      <c r="BA164" s="29">
        <v>1</v>
      </c>
      <c r="BB164" s="29" t="s">
        <v>8</v>
      </c>
      <c r="BC164" s="29">
        <v>1</v>
      </c>
      <c r="BD164" s="29">
        <v>2</v>
      </c>
      <c r="BE164" s="29" t="s">
        <v>8</v>
      </c>
      <c r="BF164" s="29">
        <v>2</v>
      </c>
      <c r="BG164" s="29" t="s">
        <v>8</v>
      </c>
      <c r="BH164" s="29">
        <v>1</v>
      </c>
      <c r="BI164" s="29">
        <v>2</v>
      </c>
      <c r="BJ164" s="29" t="s">
        <v>8</v>
      </c>
      <c r="BK164" s="29">
        <v>2</v>
      </c>
      <c r="BL164" s="29" t="s">
        <v>8</v>
      </c>
      <c r="BM164" s="29">
        <v>0</v>
      </c>
      <c r="BN164" s="29" t="s">
        <v>8</v>
      </c>
      <c r="BO164" s="29" t="s">
        <v>8</v>
      </c>
      <c r="BP164" s="29" t="s">
        <v>8</v>
      </c>
      <c r="BQ164" s="29" t="s">
        <v>8</v>
      </c>
      <c r="BR164" s="29" t="s">
        <v>8</v>
      </c>
      <c r="BS164" s="29" t="s">
        <v>8</v>
      </c>
      <c r="BT164" s="29" t="s">
        <v>8</v>
      </c>
      <c r="BU164" s="29" t="s">
        <v>14063</v>
      </c>
      <c r="BV164" s="29" t="b">
        <v>0</v>
      </c>
      <c r="BW164" s="29" t="b">
        <v>0</v>
      </c>
      <c r="BX164" s="29" t="b">
        <v>0</v>
      </c>
      <c r="BY164" s="29" t="b">
        <v>0</v>
      </c>
      <c r="BZ164" s="29" t="b">
        <v>0</v>
      </c>
      <c r="CA164" s="29" t="b">
        <v>0</v>
      </c>
      <c r="CB164" s="29" t="b">
        <v>0</v>
      </c>
      <c r="CC164" s="29" t="b">
        <v>0</v>
      </c>
      <c r="CD164" s="29" t="b">
        <v>0</v>
      </c>
      <c r="CE164" s="29" t="b">
        <v>1</v>
      </c>
      <c r="CF164" s="29" t="b">
        <v>0</v>
      </c>
      <c r="CG164" s="29" t="b">
        <v>0</v>
      </c>
      <c r="CH164" s="29" t="b">
        <v>0</v>
      </c>
      <c r="CI164" s="29" t="b">
        <v>0</v>
      </c>
      <c r="CJ164" s="29" t="b">
        <v>0</v>
      </c>
      <c r="CK164" s="29" t="b">
        <v>0</v>
      </c>
      <c r="CL164" s="29" t="b">
        <v>0</v>
      </c>
      <c r="CM164" s="29" t="b">
        <v>0</v>
      </c>
      <c r="CN164" s="29" t="b">
        <v>0</v>
      </c>
      <c r="CO164" s="29" t="b">
        <v>0</v>
      </c>
      <c r="CP164" s="29" t="b">
        <v>0</v>
      </c>
      <c r="CQ164" s="29" t="b">
        <v>0</v>
      </c>
      <c r="CR164" s="29" t="b">
        <v>0</v>
      </c>
      <c r="CS164" s="29" t="b">
        <v>0</v>
      </c>
      <c r="CT164" s="29" t="b">
        <v>0</v>
      </c>
      <c r="CU164" s="29" t="b">
        <v>0</v>
      </c>
      <c r="CV164" s="29" t="b">
        <v>0</v>
      </c>
      <c r="CW164" s="29" t="b">
        <v>0</v>
      </c>
      <c r="CX164" s="29" t="b">
        <v>0</v>
      </c>
      <c r="CY164" s="29" t="b">
        <v>0</v>
      </c>
      <c r="CZ164" s="29" t="b">
        <v>0</v>
      </c>
      <c r="DA164" s="29" t="b">
        <v>0</v>
      </c>
      <c r="DB164" s="29" t="b">
        <v>0</v>
      </c>
      <c r="DC164" s="29" t="b">
        <v>0</v>
      </c>
      <c r="DD164" s="29" t="b">
        <v>0</v>
      </c>
      <c r="DE164" s="29" t="b">
        <v>0</v>
      </c>
      <c r="DF164" s="29" t="b">
        <v>0</v>
      </c>
      <c r="DG164" s="29" t="b">
        <v>0</v>
      </c>
      <c r="DH164" s="29" t="b">
        <v>0</v>
      </c>
      <c r="DI164" s="29" t="b">
        <v>0</v>
      </c>
      <c r="DJ164" s="29" t="b">
        <v>0</v>
      </c>
      <c r="DK164" s="29" t="b">
        <v>0</v>
      </c>
      <c r="DL164" s="29" t="b">
        <v>0</v>
      </c>
      <c r="DM164" s="29" t="b">
        <v>0</v>
      </c>
      <c r="DN164" s="29" t="b">
        <v>0</v>
      </c>
      <c r="DO164" s="29" t="b">
        <v>0</v>
      </c>
      <c r="DP164" s="29" t="b">
        <v>0</v>
      </c>
      <c r="DQ164" s="29" t="b">
        <v>0</v>
      </c>
      <c r="DR164" s="29" t="b">
        <v>0</v>
      </c>
      <c r="DS164" s="29" t="b">
        <v>0</v>
      </c>
      <c r="DT164" s="29" t="b">
        <v>0</v>
      </c>
      <c r="DU164" s="29" t="b">
        <v>0</v>
      </c>
      <c r="DV164" s="29" t="s">
        <v>14688</v>
      </c>
      <c r="DW164" s="29" t="s">
        <v>14689</v>
      </c>
      <c r="DX164" s="29" t="s">
        <v>14690</v>
      </c>
    </row>
    <row r="165" spans="1:128" s="29" customFormat="1" x14ac:dyDescent="0.25">
      <c r="A165" s="29">
        <v>359925060921868</v>
      </c>
      <c r="B165" s="29">
        <v>166</v>
      </c>
      <c r="C165" s="29" t="s">
        <v>14691</v>
      </c>
      <c r="D165" s="29" t="s">
        <v>14667</v>
      </c>
      <c r="E165" s="50">
        <v>237718989</v>
      </c>
      <c r="F165" s="50">
        <v>90431541</v>
      </c>
      <c r="G165" s="29" t="s">
        <v>18992</v>
      </c>
      <c r="H165" s="29" t="s">
        <v>20255</v>
      </c>
      <c r="I165" s="29">
        <v>22</v>
      </c>
      <c r="J165" s="29">
        <v>1</v>
      </c>
      <c r="K165" s="29">
        <v>1</v>
      </c>
      <c r="L165" s="29">
        <v>1</v>
      </c>
      <c r="M165" s="29">
        <v>2</v>
      </c>
      <c r="N165" s="29">
        <v>4</v>
      </c>
      <c r="O165" s="29">
        <v>1</v>
      </c>
      <c r="P165" s="29">
        <v>1</v>
      </c>
      <c r="Q165" s="29">
        <v>3</v>
      </c>
      <c r="R165" s="29" t="s">
        <v>8</v>
      </c>
      <c r="S165" s="29">
        <v>4</v>
      </c>
      <c r="T165" s="29" t="s">
        <v>8</v>
      </c>
      <c r="U165" s="29">
        <v>0</v>
      </c>
      <c r="V165" s="29" t="s">
        <v>8</v>
      </c>
      <c r="W165" s="29" t="s">
        <v>8</v>
      </c>
      <c r="X165" s="29" t="s">
        <v>8</v>
      </c>
      <c r="Y165" s="29" t="s">
        <v>8</v>
      </c>
      <c r="Z165" s="29">
        <v>1</v>
      </c>
      <c r="AA165" s="29">
        <v>3</v>
      </c>
      <c r="AB165" s="29" t="s">
        <v>8</v>
      </c>
      <c r="AC165" s="29">
        <v>3</v>
      </c>
      <c r="AD165" s="29" t="s">
        <v>8</v>
      </c>
      <c r="AE165" s="29">
        <v>1</v>
      </c>
      <c r="AF165" s="29">
        <v>1</v>
      </c>
      <c r="AG165" s="29" t="s">
        <v>8</v>
      </c>
      <c r="AH165" s="29">
        <v>1</v>
      </c>
      <c r="AI165" s="29" t="s">
        <v>8</v>
      </c>
      <c r="AJ165" s="29">
        <v>1</v>
      </c>
      <c r="AK165" s="29">
        <v>1</v>
      </c>
      <c r="AL165" s="29" t="s">
        <v>8</v>
      </c>
      <c r="AM165" s="29">
        <v>1</v>
      </c>
      <c r="AN165" s="29" t="s">
        <v>8</v>
      </c>
      <c r="AO165" s="29">
        <v>1</v>
      </c>
      <c r="AP165" s="29" t="s">
        <v>8</v>
      </c>
      <c r="AQ165" s="29">
        <v>1</v>
      </c>
      <c r="AR165" s="29">
        <v>2</v>
      </c>
      <c r="AS165" s="29" t="s">
        <v>8</v>
      </c>
      <c r="AT165" s="29">
        <v>2</v>
      </c>
      <c r="AU165" s="29" t="s">
        <v>8</v>
      </c>
      <c r="AV165" s="29">
        <v>1</v>
      </c>
      <c r="AW165" s="29">
        <v>2</v>
      </c>
      <c r="AX165" s="29" t="s">
        <v>8</v>
      </c>
      <c r="AY165" s="29">
        <v>3</v>
      </c>
      <c r="AZ165" s="29" t="s">
        <v>8</v>
      </c>
      <c r="BA165" s="29">
        <v>1</v>
      </c>
      <c r="BB165" s="29" t="s">
        <v>8</v>
      </c>
      <c r="BC165" s="29">
        <v>1</v>
      </c>
      <c r="BD165" s="29">
        <v>3</v>
      </c>
      <c r="BE165" s="29" t="s">
        <v>8</v>
      </c>
      <c r="BF165" s="29">
        <v>3</v>
      </c>
      <c r="BG165" s="29" t="s">
        <v>8</v>
      </c>
      <c r="BH165" s="29">
        <v>1</v>
      </c>
      <c r="BI165" s="29">
        <v>2</v>
      </c>
      <c r="BJ165" s="29" t="s">
        <v>8</v>
      </c>
      <c r="BK165" s="29">
        <v>2</v>
      </c>
      <c r="BL165" s="29" t="s">
        <v>8</v>
      </c>
      <c r="BM165" s="29">
        <v>0</v>
      </c>
      <c r="BN165" s="29" t="s">
        <v>8</v>
      </c>
      <c r="BO165" s="29" t="s">
        <v>8</v>
      </c>
      <c r="BP165" s="29" t="s">
        <v>8</v>
      </c>
      <c r="BQ165" s="29" t="s">
        <v>8</v>
      </c>
      <c r="BR165" s="29" t="s">
        <v>8</v>
      </c>
      <c r="BS165" s="29" t="s">
        <v>8</v>
      </c>
      <c r="BT165" s="29" t="s">
        <v>8</v>
      </c>
      <c r="BU165" s="29" t="s">
        <v>14063</v>
      </c>
      <c r="BV165" s="29" t="b">
        <v>0</v>
      </c>
      <c r="BW165" s="29" t="b">
        <v>0</v>
      </c>
      <c r="BX165" s="29" t="b">
        <v>0</v>
      </c>
      <c r="BY165" s="29" t="b">
        <v>0</v>
      </c>
      <c r="BZ165" s="29" t="b">
        <v>0</v>
      </c>
      <c r="CA165" s="29" t="b">
        <v>0</v>
      </c>
      <c r="CB165" s="29" t="b">
        <v>0</v>
      </c>
      <c r="CC165" s="29" t="b">
        <v>0</v>
      </c>
      <c r="CD165" s="29" t="b">
        <v>0</v>
      </c>
      <c r="CE165" s="29" t="b">
        <v>1</v>
      </c>
      <c r="CF165" s="29" t="b">
        <v>0</v>
      </c>
      <c r="CG165" s="29" t="b">
        <v>0</v>
      </c>
      <c r="CH165" s="29" t="b">
        <v>0</v>
      </c>
      <c r="CI165" s="29" t="b">
        <v>0</v>
      </c>
      <c r="CJ165" s="29" t="b">
        <v>0</v>
      </c>
      <c r="CK165" s="29" t="b">
        <v>0</v>
      </c>
      <c r="CL165" s="29" t="b">
        <v>0</v>
      </c>
      <c r="CM165" s="29" t="b">
        <v>0</v>
      </c>
      <c r="CN165" s="29" t="b">
        <v>0</v>
      </c>
      <c r="CO165" s="29" t="b">
        <v>0</v>
      </c>
      <c r="CP165" s="29" t="b">
        <v>0</v>
      </c>
      <c r="CQ165" s="29" t="b">
        <v>0</v>
      </c>
      <c r="CR165" s="29" t="b">
        <v>0</v>
      </c>
      <c r="CS165" s="29" t="b">
        <v>0</v>
      </c>
      <c r="CT165" s="29" t="b">
        <v>0</v>
      </c>
      <c r="CU165" s="29" t="b">
        <v>0</v>
      </c>
      <c r="CV165" s="29" t="b">
        <v>0</v>
      </c>
      <c r="CW165" s="29" t="b">
        <v>0</v>
      </c>
      <c r="CX165" s="29" t="b">
        <v>0</v>
      </c>
      <c r="CY165" s="29" t="b">
        <v>0</v>
      </c>
      <c r="CZ165" s="29" t="b">
        <v>0</v>
      </c>
      <c r="DA165" s="29" t="b">
        <v>0</v>
      </c>
      <c r="DB165" s="29" t="b">
        <v>0</v>
      </c>
      <c r="DC165" s="29" t="b">
        <v>0</v>
      </c>
      <c r="DD165" s="29" t="b">
        <v>0</v>
      </c>
      <c r="DE165" s="29" t="b">
        <v>0</v>
      </c>
      <c r="DF165" s="29" t="b">
        <v>0</v>
      </c>
      <c r="DG165" s="29" t="b">
        <v>0</v>
      </c>
      <c r="DH165" s="29" t="b">
        <v>0</v>
      </c>
      <c r="DI165" s="29" t="b">
        <v>0</v>
      </c>
      <c r="DJ165" s="29" t="b">
        <v>0</v>
      </c>
      <c r="DK165" s="29" t="b">
        <v>0</v>
      </c>
      <c r="DL165" s="29" t="b">
        <v>0</v>
      </c>
      <c r="DM165" s="29" t="b">
        <v>0</v>
      </c>
      <c r="DN165" s="29" t="b">
        <v>0</v>
      </c>
      <c r="DO165" s="29" t="b">
        <v>0</v>
      </c>
      <c r="DP165" s="29" t="b">
        <v>0</v>
      </c>
      <c r="DQ165" s="29" t="b">
        <v>0</v>
      </c>
      <c r="DR165" s="29" t="b">
        <v>0</v>
      </c>
      <c r="DS165" s="29" t="b">
        <v>0</v>
      </c>
      <c r="DT165" s="29" t="b">
        <v>0</v>
      </c>
      <c r="DU165" s="29" t="b">
        <v>0</v>
      </c>
      <c r="DV165" s="29" t="s">
        <v>14692</v>
      </c>
      <c r="DW165" s="29" t="s">
        <v>14693</v>
      </c>
      <c r="DX165" s="29" t="s">
        <v>14694</v>
      </c>
    </row>
    <row r="166" spans="1:128" s="29" customFormat="1" x14ac:dyDescent="0.25">
      <c r="A166" s="29">
        <v>359925060921868</v>
      </c>
      <c r="B166" s="29">
        <v>190</v>
      </c>
      <c r="C166" s="29" t="s">
        <v>14695</v>
      </c>
      <c r="D166" s="29" t="s">
        <v>14696</v>
      </c>
      <c r="E166" s="50">
        <v>2.37694513379707E+16</v>
      </c>
      <c r="F166" s="50">
        <v>9043003626639250</v>
      </c>
      <c r="G166" s="29" t="s">
        <v>20259</v>
      </c>
      <c r="H166" s="29" t="s">
        <v>18992</v>
      </c>
      <c r="I166" s="29">
        <v>22</v>
      </c>
      <c r="J166" s="29">
        <v>1</v>
      </c>
      <c r="K166" s="29">
        <v>1</v>
      </c>
      <c r="L166" s="29">
        <v>1</v>
      </c>
      <c r="M166" s="29">
        <v>2</v>
      </c>
      <c r="N166" s="29">
        <v>7</v>
      </c>
      <c r="O166" s="29">
        <v>1</v>
      </c>
      <c r="P166" s="29">
        <v>1</v>
      </c>
      <c r="Q166" s="29">
        <v>1</v>
      </c>
      <c r="R166" s="29" t="s">
        <v>8</v>
      </c>
      <c r="S166" s="29">
        <v>1</v>
      </c>
      <c r="T166" s="29" t="s">
        <v>8</v>
      </c>
      <c r="U166" s="29">
        <v>1</v>
      </c>
      <c r="V166" s="29">
        <v>1</v>
      </c>
      <c r="W166" s="29" t="s">
        <v>8</v>
      </c>
      <c r="X166" s="29">
        <v>1</v>
      </c>
      <c r="Y166" s="29" t="s">
        <v>8</v>
      </c>
      <c r="Z166" s="29">
        <v>1</v>
      </c>
      <c r="AA166" s="29">
        <v>2</v>
      </c>
      <c r="AB166" s="29" t="s">
        <v>8</v>
      </c>
      <c r="AC166" s="29">
        <v>2</v>
      </c>
      <c r="AD166" s="29" t="s">
        <v>8</v>
      </c>
      <c r="AE166" s="29">
        <v>1</v>
      </c>
      <c r="AF166" s="29">
        <v>1</v>
      </c>
      <c r="AG166" s="29" t="s">
        <v>8</v>
      </c>
      <c r="AH166" s="29">
        <v>1</v>
      </c>
      <c r="AI166" s="29" t="s">
        <v>8</v>
      </c>
      <c r="AJ166" s="29">
        <v>0</v>
      </c>
      <c r="AK166" s="29" t="s">
        <v>8</v>
      </c>
      <c r="AL166" s="29" t="s">
        <v>8</v>
      </c>
      <c r="AM166" s="29" t="s">
        <v>8</v>
      </c>
      <c r="AN166" s="29" t="s">
        <v>8</v>
      </c>
      <c r="AO166" s="29">
        <v>0</v>
      </c>
      <c r="AP166" s="29" t="s">
        <v>8</v>
      </c>
      <c r="AQ166" s="29">
        <v>1</v>
      </c>
      <c r="AR166" s="29">
        <v>2</v>
      </c>
      <c r="AS166" s="29" t="s">
        <v>8</v>
      </c>
      <c r="AT166" s="29">
        <v>2</v>
      </c>
      <c r="AU166" s="29" t="s">
        <v>8</v>
      </c>
      <c r="AV166" s="29">
        <v>1</v>
      </c>
      <c r="AW166" s="29">
        <v>2</v>
      </c>
      <c r="AX166" s="29" t="s">
        <v>8</v>
      </c>
      <c r="AY166" s="29">
        <v>2</v>
      </c>
      <c r="AZ166" s="29" t="s">
        <v>8</v>
      </c>
      <c r="BA166" s="29">
        <v>1</v>
      </c>
      <c r="BB166" s="29" t="s">
        <v>8</v>
      </c>
      <c r="BC166" s="29">
        <v>1</v>
      </c>
      <c r="BD166" s="29">
        <v>2</v>
      </c>
      <c r="BE166" s="29" t="s">
        <v>8</v>
      </c>
      <c r="BF166" s="29">
        <v>2</v>
      </c>
      <c r="BG166" s="29" t="s">
        <v>8</v>
      </c>
      <c r="BH166" s="29">
        <v>1</v>
      </c>
      <c r="BI166" s="29">
        <v>2</v>
      </c>
      <c r="BJ166" s="29" t="s">
        <v>8</v>
      </c>
      <c r="BK166" s="29">
        <v>2</v>
      </c>
      <c r="BL166" s="29" t="s">
        <v>8</v>
      </c>
      <c r="BM166" s="29">
        <v>0</v>
      </c>
      <c r="BN166" s="29" t="s">
        <v>8</v>
      </c>
      <c r="BO166" s="29" t="s">
        <v>8</v>
      </c>
      <c r="BP166" s="29" t="s">
        <v>8</v>
      </c>
      <c r="BQ166" s="29" t="s">
        <v>8</v>
      </c>
      <c r="BR166" s="29" t="s">
        <v>8</v>
      </c>
      <c r="BS166" s="29" t="s">
        <v>8</v>
      </c>
      <c r="BT166" s="29" t="s">
        <v>8</v>
      </c>
      <c r="BU166" s="29" t="s">
        <v>14063</v>
      </c>
      <c r="BV166" s="29" t="b">
        <v>0</v>
      </c>
      <c r="BW166" s="29" t="b">
        <v>0</v>
      </c>
      <c r="BX166" s="29" t="b">
        <v>0</v>
      </c>
      <c r="BY166" s="29" t="b">
        <v>0</v>
      </c>
      <c r="BZ166" s="29" t="b">
        <v>0</v>
      </c>
      <c r="CA166" s="29" t="b">
        <v>0</v>
      </c>
      <c r="CB166" s="29" t="b">
        <v>0</v>
      </c>
      <c r="CC166" s="29" t="b">
        <v>0</v>
      </c>
      <c r="CD166" s="29" t="b">
        <v>0</v>
      </c>
      <c r="CE166" s="29" t="b">
        <v>1</v>
      </c>
      <c r="CF166" s="29" t="b">
        <v>0</v>
      </c>
      <c r="CG166" s="29" t="b">
        <v>0</v>
      </c>
      <c r="CH166" s="29" t="b">
        <v>0</v>
      </c>
      <c r="CI166" s="29" t="b">
        <v>0</v>
      </c>
      <c r="CJ166" s="29" t="b">
        <v>0</v>
      </c>
      <c r="CK166" s="29" t="b">
        <v>0</v>
      </c>
      <c r="CL166" s="29" t="b">
        <v>0</v>
      </c>
      <c r="CM166" s="29" t="b">
        <v>0</v>
      </c>
      <c r="CN166" s="29" t="b">
        <v>0</v>
      </c>
      <c r="CO166" s="29" t="b">
        <v>0</v>
      </c>
      <c r="CP166" s="29" t="b">
        <v>0</v>
      </c>
      <c r="CQ166" s="29" t="b">
        <v>0</v>
      </c>
      <c r="CR166" s="29" t="b">
        <v>0</v>
      </c>
      <c r="CS166" s="29" t="b">
        <v>0</v>
      </c>
      <c r="CT166" s="29" t="b">
        <v>0</v>
      </c>
      <c r="CU166" s="29" t="b">
        <v>0</v>
      </c>
      <c r="CV166" s="29" t="b">
        <v>0</v>
      </c>
      <c r="CW166" s="29" t="b">
        <v>0</v>
      </c>
      <c r="CX166" s="29" t="b">
        <v>0</v>
      </c>
      <c r="CY166" s="29" t="b">
        <v>0</v>
      </c>
      <c r="CZ166" s="29" t="b">
        <v>0</v>
      </c>
      <c r="DA166" s="29" t="b">
        <v>0</v>
      </c>
      <c r="DB166" s="29" t="b">
        <v>0</v>
      </c>
      <c r="DC166" s="29" t="b">
        <v>0</v>
      </c>
      <c r="DD166" s="29" t="b">
        <v>0</v>
      </c>
      <c r="DE166" s="29" t="b">
        <v>0</v>
      </c>
      <c r="DF166" s="29" t="b">
        <v>0</v>
      </c>
      <c r="DG166" s="29" t="b">
        <v>0</v>
      </c>
      <c r="DH166" s="29" t="b">
        <v>0</v>
      </c>
      <c r="DI166" s="29" t="b">
        <v>0</v>
      </c>
      <c r="DJ166" s="29" t="b">
        <v>0</v>
      </c>
      <c r="DK166" s="29" t="b">
        <v>0</v>
      </c>
      <c r="DL166" s="29" t="b">
        <v>0</v>
      </c>
      <c r="DM166" s="29" t="b">
        <v>0</v>
      </c>
      <c r="DN166" s="29" t="b">
        <v>0</v>
      </c>
      <c r="DO166" s="29" t="b">
        <v>0</v>
      </c>
      <c r="DP166" s="29" t="b">
        <v>0</v>
      </c>
      <c r="DQ166" s="29" t="b">
        <v>0</v>
      </c>
      <c r="DR166" s="29" t="b">
        <v>0</v>
      </c>
      <c r="DS166" s="29" t="b">
        <v>0</v>
      </c>
      <c r="DT166" s="29" t="b">
        <v>0</v>
      </c>
      <c r="DU166" s="29" t="b">
        <v>0</v>
      </c>
      <c r="DV166" s="29" t="s">
        <v>14697</v>
      </c>
      <c r="DW166" s="41" t="s">
        <v>14698</v>
      </c>
      <c r="DX166" s="29" t="s">
        <v>14699</v>
      </c>
    </row>
    <row r="167" spans="1:128" s="29" customFormat="1" x14ac:dyDescent="0.25">
      <c r="A167" s="29">
        <v>359925060921868</v>
      </c>
      <c r="B167" s="29">
        <v>130</v>
      </c>
      <c r="C167" s="29" t="s">
        <v>14700</v>
      </c>
      <c r="D167" s="29" t="s">
        <v>14701</v>
      </c>
      <c r="E167" s="50">
        <v>2.37680197583542E+16</v>
      </c>
      <c r="F167" s="50">
        <v>9043212220881150</v>
      </c>
      <c r="G167" s="29" t="s">
        <v>20260</v>
      </c>
      <c r="H167" s="29" t="s">
        <v>18992</v>
      </c>
      <c r="I167" s="29">
        <v>22</v>
      </c>
      <c r="J167" s="29">
        <v>1</v>
      </c>
      <c r="K167" s="29">
        <v>1</v>
      </c>
      <c r="L167" s="29">
        <v>1</v>
      </c>
      <c r="M167" s="29">
        <v>2</v>
      </c>
      <c r="N167" s="29">
        <v>7</v>
      </c>
      <c r="O167" s="29">
        <v>1</v>
      </c>
      <c r="P167" s="29">
        <v>1</v>
      </c>
      <c r="Q167" s="29">
        <v>2</v>
      </c>
      <c r="R167" s="29" t="s">
        <v>8</v>
      </c>
      <c r="S167" s="29">
        <v>2</v>
      </c>
      <c r="T167" s="29" t="s">
        <v>8</v>
      </c>
      <c r="U167" s="29">
        <v>1</v>
      </c>
      <c r="V167" s="29">
        <v>3</v>
      </c>
      <c r="W167" s="29" t="s">
        <v>8</v>
      </c>
      <c r="X167" s="29">
        <v>3</v>
      </c>
      <c r="Y167" s="29" t="s">
        <v>8</v>
      </c>
      <c r="Z167" s="29">
        <v>1</v>
      </c>
      <c r="AA167" s="29">
        <v>3</v>
      </c>
      <c r="AB167" s="29" t="s">
        <v>8</v>
      </c>
      <c r="AC167" s="29">
        <v>3</v>
      </c>
      <c r="AD167" s="29" t="s">
        <v>8</v>
      </c>
      <c r="AE167" s="29">
        <v>1</v>
      </c>
      <c r="AF167" s="29">
        <v>1</v>
      </c>
      <c r="AG167" s="29" t="s">
        <v>8</v>
      </c>
      <c r="AH167" s="29">
        <v>1</v>
      </c>
      <c r="AI167" s="29" t="s">
        <v>8</v>
      </c>
      <c r="AJ167" s="29">
        <v>1</v>
      </c>
      <c r="AK167" s="29">
        <v>1</v>
      </c>
      <c r="AL167" s="29" t="s">
        <v>8</v>
      </c>
      <c r="AM167" s="29">
        <v>1</v>
      </c>
      <c r="AN167" s="29" t="s">
        <v>8</v>
      </c>
      <c r="AO167" s="29">
        <v>0</v>
      </c>
      <c r="AP167" s="29" t="s">
        <v>8</v>
      </c>
      <c r="AQ167" s="29">
        <v>1</v>
      </c>
      <c r="AR167" s="29">
        <v>2</v>
      </c>
      <c r="AS167" s="29" t="s">
        <v>8</v>
      </c>
      <c r="AT167" s="29">
        <v>2</v>
      </c>
      <c r="AU167" s="29" t="s">
        <v>8</v>
      </c>
      <c r="AV167" s="29">
        <v>1</v>
      </c>
      <c r="AW167" s="29">
        <v>3</v>
      </c>
      <c r="AX167" s="29" t="s">
        <v>8</v>
      </c>
      <c r="AY167" s="29">
        <v>2</v>
      </c>
      <c r="AZ167" s="29" t="s">
        <v>8</v>
      </c>
      <c r="BA167" s="29">
        <v>1</v>
      </c>
      <c r="BB167" s="29" t="s">
        <v>8</v>
      </c>
      <c r="BC167" s="29">
        <v>1</v>
      </c>
      <c r="BD167" s="29">
        <v>3</v>
      </c>
      <c r="BE167" s="29" t="s">
        <v>8</v>
      </c>
      <c r="BF167" s="29">
        <v>2</v>
      </c>
      <c r="BG167" s="29" t="s">
        <v>8</v>
      </c>
      <c r="BH167" s="29">
        <v>1</v>
      </c>
      <c r="BI167" s="29">
        <v>3</v>
      </c>
      <c r="BJ167" s="29" t="s">
        <v>8</v>
      </c>
      <c r="BK167" s="29">
        <v>3</v>
      </c>
      <c r="BL167" s="29" t="s">
        <v>8</v>
      </c>
      <c r="BM167" s="29">
        <v>0</v>
      </c>
      <c r="BN167" s="29" t="s">
        <v>8</v>
      </c>
      <c r="BO167" s="29" t="s">
        <v>8</v>
      </c>
      <c r="BP167" s="29" t="s">
        <v>8</v>
      </c>
      <c r="BQ167" s="29" t="s">
        <v>8</v>
      </c>
      <c r="BR167" s="29" t="s">
        <v>8</v>
      </c>
      <c r="BS167" s="29" t="s">
        <v>8</v>
      </c>
      <c r="BT167" s="29" t="s">
        <v>8</v>
      </c>
      <c r="BU167" s="29" t="s">
        <v>14063</v>
      </c>
      <c r="BV167" s="29" t="b">
        <v>0</v>
      </c>
      <c r="BW167" s="29" t="b">
        <v>0</v>
      </c>
      <c r="BX167" s="29" t="b">
        <v>0</v>
      </c>
      <c r="BY167" s="29" t="b">
        <v>0</v>
      </c>
      <c r="BZ167" s="29" t="b">
        <v>0</v>
      </c>
      <c r="CA167" s="29" t="b">
        <v>0</v>
      </c>
      <c r="CB167" s="29" t="b">
        <v>0</v>
      </c>
      <c r="CC167" s="29" t="b">
        <v>0</v>
      </c>
      <c r="CD167" s="29" t="b">
        <v>0</v>
      </c>
      <c r="CE167" s="29" t="b">
        <v>1</v>
      </c>
      <c r="CF167" s="29" t="b">
        <v>0</v>
      </c>
      <c r="CG167" s="29" t="b">
        <v>0</v>
      </c>
      <c r="CH167" s="29" t="b">
        <v>0</v>
      </c>
      <c r="CI167" s="29" t="b">
        <v>0</v>
      </c>
      <c r="CJ167" s="29" t="b">
        <v>0</v>
      </c>
      <c r="CK167" s="29" t="b">
        <v>0</v>
      </c>
      <c r="CL167" s="29" t="b">
        <v>0</v>
      </c>
      <c r="CM167" s="29" t="b">
        <v>0</v>
      </c>
      <c r="CN167" s="29" t="b">
        <v>0</v>
      </c>
      <c r="CO167" s="29" t="b">
        <v>0</v>
      </c>
      <c r="CP167" s="29" t="b">
        <v>0</v>
      </c>
      <c r="CQ167" s="29" t="b">
        <v>0</v>
      </c>
      <c r="CR167" s="29" t="b">
        <v>0</v>
      </c>
      <c r="CS167" s="29" t="b">
        <v>0</v>
      </c>
      <c r="CT167" s="29" t="b">
        <v>0</v>
      </c>
      <c r="CU167" s="29" t="b">
        <v>0</v>
      </c>
      <c r="CV167" s="29" t="b">
        <v>0</v>
      </c>
      <c r="CW167" s="29" t="b">
        <v>0</v>
      </c>
      <c r="CX167" s="29" t="b">
        <v>0</v>
      </c>
      <c r="CY167" s="29" t="b">
        <v>0</v>
      </c>
      <c r="CZ167" s="29" t="b">
        <v>0</v>
      </c>
      <c r="DA167" s="29" t="b">
        <v>0</v>
      </c>
      <c r="DB167" s="29" t="b">
        <v>0</v>
      </c>
      <c r="DC167" s="29" t="b">
        <v>0</v>
      </c>
      <c r="DD167" s="29" t="b">
        <v>0</v>
      </c>
      <c r="DE167" s="29" t="b">
        <v>0</v>
      </c>
      <c r="DF167" s="29" t="b">
        <v>0</v>
      </c>
      <c r="DG167" s="29" t="b">
        <v>0</v>
      </c>
      <c r="DH167" s="29" t="b">
        <v>0</v>
      </c>
      <c r="DI167" s="29" t="b">
        <v>0</v>
      </c>
      <c r="DJ167" s="29" t="b">
        <v>0</v>
      </c>
      <c r="DK167" s="29" t="b">
        <v>0</v>
      </c>
      <c r="DL167" s="29" t="b">
        <v>0</v>
      </c>
      <c r="DM167" s="29" t="b">
        <v>0</v>
      </c>
      <c r="DN167" s="29" t="b">
        <v>0</v>
      </c>
      <c r="DO167" s="29" t="b">
        <v>0</v>
      </c>
      <c r="DP167" s="29" t="b">
        <v>0</v>
      </c>
      <c r="DQ167" s="29" t="b">
        <v>0</v>
      </c>
      <c r="DR167" s="29" t="b">
        <v>0</v>
      </c>
      <c r="DS167" s="29" t="b">
        <v>0</v>
      </c>
      <c r="DT167" s="29" t="b">
        <v>0</v>
      </c>
      <c r="DU167" s="29" t="b">
        <v>0</v>
      </c>
      <c r="DV167" s="29" t="s">
        <v>14702</v>
      </c>
      <c r="DW167" s="29" t="s">
        <v>14703</v>
      </c>
      <c r="DX167" s="29" t="s">
        <v>14704</v>
      </c>
    </row>
    <row r="168" spans="1:128" s="29" customFormat="1" x14ac:dyDescent="0.25">
      <c r="A168" s="29">
        <v>359925060921868</v>
      </c>
      <c r="B168" s="29">
        <v>128</v>
      </c>
      <c r="C168" s="29" t="s">
        <v>14705</v>
      </c>
      <c r="D168" s="29" t="s">
        <v>14706</v>
      </c>
      <c r="E168" s="50">
        <v>2.37683533672549E+16</v>
      </c>
      <c r="F168" s="50">
        <v>904306842001815</v>
      </c>
      <c r="G168" s="29" t="s">
        <v>19856</v>
      </c>
      <c r="H168" s="29" t="s">
        <v>18992</v>
      </c>
      <c r="I168" s="29">
        <v>22</v>
      </c>
      <c r="J168" s="29">
        <v>1</v>
      </c>
      <c r="K168" s="29">
        <v>1</v>
      </c>
      <c r="L168" s="29">
        <v>1</v>
      </c>
      <c r="M168" s="29">
        <v>2</v>
      </c>
      <c r="N168" s="29">
        <v>4</v>
      </c>
      <c r="O168" s="29">
        <v>1</v>
      </c>
      <c r="P168" s="29">
        <v>0</v>
      </c>
      <c r="Q168" s="29" t="s">
        <v>8</v>
      </c>
      <c r="R168" s="29" t="s">
        <v>8</v>
      </c>
      <c r="S168" s="29" t="s">
        <v>8</v>
      </c>
      <c r="T168" s="29" t="s">
        <v>8</v>
      </c>
      <c r="U168" s="29">
        <v>1</v>
      </c>
      <c r="V168" s="29">
        <v>2</v>
      </c>
      <c r="W168" s="29" t="s">
        <v>8</v>
      </c>
      <c r="X168" s="29">
        <v>2</v>
      </c>
      <c r="Y168" s="29" t="s">
        <v>8</v>
      </c>
      <c r="Z168" s="29">
        <v>1</v>
      </c>
      <c r="AA168" s="29">
        <v>3</v>
      </c>
      <c r="AB168" s="29" t="s">
        <v>8</v>
      </c>
      <c r="AC168" s="29">
        <v>3</v>
      </c>
      <c r="AD168" s="29" t="s">
        <v>8</v>
      </c>
      <c r="AE168" s="29">
        <v>1</v>
      </c>
      <c r="AF168" s="29">
        <v>1</v>
      </c>
      <c r="AG168" s="29" t="s">
        <v>8</v>
      </c>
      <c r="AH168" s="29">
        <v>1</v>
      </c>
      <c r="AI168" s="29" t="s">
        <v>8</v>
      </c>
      <c r="AJ168" s="29">
        <v>1</v>
      </c>
      <c r="AK168" s="29">
        <v>1</v>
      </c>
      <c r="AL168" s="29" t="s">
        <v>8</v>
      </c>
      <c r="AM168" s="29">
        <v>1</v>
      </c>
      <c r="AN168" s="29" t="s">
        <v>8</v>
      </c>
      <c r="AO168" s="29">
        <v>1</v>
      </c>
      <c r="AP168" s="29" t="s">
        <v>8</v>
      </c>
      <c r="AQ168" s="29">
        <v>1</v>
      </c>
      <c r="AR168" s="29">
        <v>2</v>
      </c>
      <c r="AS168" s="29" t="s">
        <v>8</v>
      </c>
      <c r="AT168" s="29">
        <v>2</v>
      </c>
      <c r="AU168" s="29" t="s">
        <v>8</v>
      </c>
      <c r="AV168" s="29">
        <v>1</v>
      </c>
      <c r="AW168" s="29">
        <v>2</v>
      </c>
      <c r="AX168" s="29" t="s">
        <v>8</v>
      </c>
      <c r="AY168" s="29">
        <v>2</v>
      </c>
      <c r="AZ168" s="29" t="s">
        <v>8</v>
      </c>
      <c r="BA168" s="29">
        <v>1</v>
      </c>
      <c r="BB168" s="29" t="s">
        <v>8</v>
      </c>
      <c r="BC168" s="29">
        <v>1</v>
      </c>
      <c r="BD168" s="29">
        <v>2</v>
      </c>
      <c r="BE168" s="29" t="s">
        <v>8</v>
      </c>
      <c r="BF168" s="29">
        <v>2</v>
      </c>
      <c r="BG168" s="29" t="s">
        <v>8</v>
      </c>
      <c r="BH168" s="29">
        <v>1</v>
      </c>
      <c r="BI168" s="29">
        <v>3</v>
      </c>
      <c r="BJ168" s="29" t="s">
        <v>8</v>
      </c>
      <c r="BK168" s="29">
        <v>3</v>
      </c>
      <c r="BL168" s="29" t="s">
        <v>8</v>
      </c>
      <c r="BM168" s="29">
        <v>0</v>
      </c>
      <c r="BN168" s="29" t="s">
        <v>8</v>
      </c>
      <c r="BO168" s="29" t="s">
        <v>8</v>
      </c>
      <c r="BP168" s="29" t="s">
        <v>8</v>
      </c>
      <c r="BQ168" s="29" t="s">
        <v>8</v>
      </c>
      <c r="BR168" s="29" t="s">
        <v>8</v>
      </c>
      <c r="BS168" s="29" t="s">
        <v>8</v>
      </c>
      <c r="BT168" s="29" t="s">
        <v>8</v>
      </c>
      <c r="BU168" s="29" t="s">
        <v>14063</v>
      </c>
      <c r="BV168" s="29" t="b">
        <v>0</v>
      </c>
      <c r="BW168" s="29" t="b">
        <v>0</v>
      </c>
      <c r="BX168" s="29" t="b">
        <v>0</v>
      </c>
      <c r="BY168" s="29" t="b">
        <v>0</v>
      </c>
      <c r="BZ168" s="29" t="b">
        <v>0</v>
      </c>
      <c r="CA168" s="29" t="b">
        <v>0</v>
      </c>
      <c r="CB168" s="29" t="b">
        <v>0</v>
      </c>
      <c r="CC168" s="29" t="b">
        <v>0</v>
      </c>
      <c r="CD168" s="29" t="b">
        <v>0</v>
      </c>
      <c r="CE168" s="29" t="b">
        <v>1</v>
      </c>
      <c r="CF168" s="29" t="b">
        <v>0</v>
      </c>
      <c r="CG168" s="29" t="b">
        <v>0</v>
      </c>
      <c r="CH168" s="29" t="b">
        <v>0</v>
      </c>
      <c r="CI168" s="29" t="b">
        <v>0</v>
      </c>
      <c r="CJ168" s="29" t="b">
        <v>0</v>
      </c>
      <c r="CK168" s="29" t="b">
        <v>0</v>
      </c>
      <c r="CL168" s="29" t="b">
        <v>0</v>
      </c>
      <c r="CM168" s="29" t="b">
        <v>0</v>
      </c>
      <c r="CN168" s="29" t="b">
        <v>0</v>
      </c>
      <c r="CO168" s="29" t="b">
        <v>0</v>
      </c>
      <c r="CP168" s="29" t="b">
        <v>0</v>
      </c>
      <c r="CQ168" s="29" t="b">
        <v>0</v>
      </c>
      <c r="CR168" s="29" t="b">
        <v>0</v>
      </c>
      <c r="CS168" s="29" t="b">
        <v>0</v>
      </c>
      <c r="CT168" s="29" t="b">
        <v>0</v>
      </c>
      <c r="CU168" s="29" t="b">
        <v>0</v>
      </c>
      <c r="CV168" s="29" t="b">
        <v>0</v>
      </c>
      <c r="CW168" s="29" t="b">
        <v>0</v>
      </c>
      <c r="CX168" s="29" t="b">
        <v>0</v>
      </c>
      <c r="CY168" s="29" t="b">
        <v>0</v>
      </c>
      <c r="CZ168" s="29" t="b">
        <v>0</v>
      </c>
      <c r="DA168" s="29" t="b">
        <v>0</v>
      </c>
      <c r="DB168" s="29" t="b">
        <v>0</v>
      </c>
      <c r="DC168" s="29" t="b">
        <v>0</v>
      </c>
      <c r="DD168" s="29" t="b">
        <v>0</v>
      </c>
      <c r="DE168" s="29" t="b">
        <v>0</v>
      </c>
      <c r="DF168" s="29" t="b">
        <v>0</v>
      </c>
      <c r="DG168" s="29" t="b">
        <v>0</v>
      </c>
      <c r="DH168" s="29" t="b">
        <v>0</v>
      </c>
      <c r="DI168" s="29" t="b">
        <v>0</v>
      </c>
      <c r="DJ168" s="29" t="b">
        <v>0</v>
      </c>
      <c r="DK168" s="29" t="b">
        <v>0</v>
      </c>
      <c r="DL168" s="29" t="b">
        <v>0</v>
      </c>
      <c r="DM168" s="29" t="b">
        <v>0</v>
      </c>
      <c r="DN168" s="29" t="b">
        <v>0</v>
      </c>
      <c r="DO168" s="29" t="b">
        <v>0</v>
      </c>
      <c r="DP168" s="29" t="b">
        <v>0</v>
      </c>
      <c r="DQ168" s="29" t="b">
        <v>0</v>
      </c>
      <c r="DR168" s="29" t="b">
        <v>0</v>
      </c>
      <c r="DS168" s="29" t="b">
        <v>0</v>
      </c>
      <c r="DT168" s="29" t="b">
        <v>0</v>
      </c>
      <c r="DU168" s="29" t="b">
        <v>0</v>
      </c>
      <c r="DV168" s="29" t="s">
        <v>14707</v>
      </c>
      <c r="DW168" s="29" t="s">
        <v>14708</v>
      </c>
      <c r="DX168" s="29" t="s">
        <v>14709</v>
      </c>
    </row>
    <row r="169" spans="1:128" s="29" customFormat="1" x14ac:dyDescent="0.25">
      <c r="A169" s="29">
        <v>359925060921868</v>
      </c>
      <c r="B169" s="29">
        <v>170</v>
      </c>
      <c r="C169" s="29" t="s">
        <v>14710</v>
      </c>
      <c r="D169" s="29" t="s">
        <v>14711</v>
      </c>
      <c r="E169" s="50">
        <v>2377181958622140</v>
      </c>
      <c r="F169" s="50">
        <v>9043075709676260</v>
      </c>
      <c r="G169" s="29" t="s">
        <v>20260</v>
      </c>
      <c r="H169" s="29" t="s">
        <v>18992</v>
      </c>
      <c r="I169" s="29">
        <v>22</v>
      </c>
      <c r="J169" s="29">
        <v>1</v>
      </c>
      <c r="K169" s="29">
        <v>1</v>
      </c>
      <c r="L169" s="29">
        <v>1</v>
      </c>
      <c r="M169" s="29">
        <v>2</v>
      </c>
      <c r="N169" s="29">
        <v>3</v>
      </c>
      <c r="O169" s="29">
        <v>1</v>
      </c>
      <c r="P169" s="29">
        <v>1</v>
      </c>
      <c r="Q169" s="29">
        <v>4</v>
      </c>
      <c r="R169" s="29" t="s">
        <v>8</v>
      </c>
      <c r="S169" s="29">
        <v>4</v>
      </c>
      <c r="T169" s="29" t="s">
        <v>8</v>
      </c>
      <c r="U169" s="29">
        <v>1</v>
      </c>
      <c r="V169" s="29">
        <v>3</v>
      </c>
      <c r="W169" s="29" t="s">
        <v>8</v>
      </c>
      <c r="X169" s="29">
        <v>3</v>
      </c>
      <c r="Y169" s="29" t="s">
        <v>8</v>
      </c>
      <c r="Z169" s="29">
        <v>1</v>
      </c>
      <c r="AA169" s="29">
        <v>3</v>
      </c>
      <c r="AB169" s="29" t="s">
        <v>8</v>
      </c>
      <c r="AC169" s="29">
        <v>3</v>
      </c>
      <c r="AD169" s="29" t="s">
        <v>8</v>
      </c>
      <c r="AE169" s="29">
        <v>1</v>
      </c>
      <c r="AF169" s="29">
        <v>1</v>
      </c>
      <c r="AG169" s="29" t="s">
        <v>8</v>
      </c>
      <c r="AH169" s="29">
        <v>1</v>
      </c>
      <c r="AI169" s="29" t="s">
        <v>8</v>
      </c>
      <c r="AJ169" s="29">
        <v>0</v>
      </c>
      <c r="AK169" s="29" t="s">
        <v>8</v>
      </c>
      <c r="AL169" s="29" t="s">
        <v>8</v>
      </c>
      <c r="AM169" s="29" t="s">
        <v>8</v>
      </c>
      <c r="AN169" s="29" t="s">
        <v>8</v>
      </c>
      <c r="AO169" s="29">
        <v>1</v>
      </c>
      <c r="AP169" s="29" t="s">
        <v>8</v>
      </c>
      <c r="AQ169" s="29">
        <v>1</v>
      </c>
      <c r="AR169" s="29">
        <v>2</v>
      </c>
      <c r="AS169" s="29" t="s">
        <v>8</v>
      </c>
      <c r="AT169" s="29">
        <v>2</v>
      </c>
      <c r="AU169" s="29" t="s">
        <v>8</v>
      </c>
      <c r="AV169" s="29">
        <v>1</v>
      </c>
      <c r="AW169" s="29">
        <v>3</v>
      </c>
      <c r="AX169" s="29" t="s">
        <v>8</v>
      </c>
      <c r="AY169" s="29">
        <v>2</v>
      </c>
      <c r="AZ169" s="29" t="s">
        <v>8</v>
      </c>
      <c r="BA169" s="29">
        <v>1</v>
      </c>
      <c r="BB169" s="29" t="s">
        <v>8</v>
      </c>
      <c r="BC169" s="29">
        <v>1</v>
      </c>
      <c r="BD169" s="29">
        <v>3</v>
      </c>
      <c r="BE169" s="29" t="s">
        <v>8</v>
      </c>
      <c r="BF169" s="29">
        <v>3</v>
      </c>
      <c r="BG169" s="29" t="s">
        <v>8</v>
      </c>
      <c r="BH169" s="29">
        <v>1</v>
      </c>
      <c r="BI169" s="29">
        <v>2</v>
      </c>
      <c r="BJ169" s="29" t="s">
        <v>8</v>
      </c>
      <c r="BK169" s="29">
        <v>2</v>
      </c>
      <c r="BL169" s="29" t="s">
        <v>8</v>
      </c>
      <c r="BM169" s="29">
        <v>0</v>
      </c>
      <c r="BN169" s="29" t="s">
        <v>8</v>
      </c>
      <c r="BO169" s="29" t="s">
        <v>8</v>
      </c>
      <c r="BP169" s="29" t="s">
        <v>8</v>
      </c>
      <c r="BQ169" s="29" t="s">
        <v>8</v>
      </c>
      <c r="BR169" s="29" t="s">
        <v>8</v>
      </c>
      <c r="BS169" s="29" t="s">
        <v>8</v>
      </c>
      <c r="BT169" s="29" t="s">
        <v>8</v>
      </c>
      <c r="BU169" s="29" t="s">
        <v>14063</v>
      </c>
      <c r="BV169" s="29" t="b">
        <v>0</v>
      </c>
      <c r="BW169" s="29" t="b">
        <v>0</v>
      </c>
      <c r="BX169" s="29" t="b">
        <v>0</v>
      </c>
      <c r="BY169" s="29" t="b">
        <v>0</v>
      </c>
      <c r="BZ169" s="29" t="b">
        <v>0</v>
      </c>
      <c r="CA169" s="29" t="b">
        <v>0</v>
      </c>
      <c r="CB169" s="29" t="b">
        <v>0</v>
      </c>
      <c r="CC169" s="29" t="b">
        <v>0</v>
      </c>
      <c r="CD169" s="29" t="b">
        <v>0</v>
      </c>
      <c r="CE169" s="29" t="b">
        <v>1</v>
      </c>
      <c r="CF169" s="29" t="b">
        <v>0</v>
      </c>
      <c r="CG169" s="29" t="b">
        <v>0</v>
      </c>
      <c r="CH169" s="29" t="b">
        <v>0</v>
      </c>
      <c r="CI169" s="29" t="b">
        <v>0</v>
      </c>
      <c r="CJ169" s="29" t="b">
        <v>0</v>
      </c>
      <c r="CK169" s="29" t="b">
        <v>0</v>
      </c>
      <c r="CL169" s="29" t="b">
        <v>0</v>
      </c>
      <c r="CM169" s="29" t="b">
        <v>0</v>
      </c>
      <c r="CN169" s="29" t="b">
        <v>0</v>
      </c>
      <c r="CO169" s="29" t="b">
        <v>0</v>
      </c>
      <c r="CP169" s="29" t="b">
        <v>0</v>
      </c>
      <c r="CQ169" s="29" t="b">
        <v>0</v>
      </c>
      <c r="CR169" s="29" t="b">
        <v>0</v>
      </c>
      <c r="CS169" s="29" t="b">
        <v>0</v>
      </c>
      <c r="CT169" s="29" t="b">
        <v>0</v>
      </c>
      <c r="CU169" s="29" t="b">
        <v>0</v>
      </c>
      <c r="CV169" s="29" t="b">
        <v>0</v>
      </c>
      <c r="CW169" s="29" t="b">
        <v>0</v>
      </c>
      <c r="CX169" s="29" t="b">
        <v>0</v>
      </c>
      <c r="CY169" s="29" t="b">
        <v>0</v>
      </c>
      <c r="CZ169" s="29" t="b">
        <v>0</v>
      </c>
      <c r="DA169" s="29" t="b">
        <v>0</v>
      </c>
      <c r="DB169" s="29" t="b">
        <v>0</v>
      </c>
      <c r="DC169" s="29" t="b">
        <v>0</v>
      </c>
      <c r="DD169" s="29" t="b">
        <v>0</v>
      </c>
      <c r="DE169" s="29" t="b">
        <v>0</v>
      </c>
      <c r="DF169" s="29" t="b">
        <v>0</v>
      </c>
      <c r="DG169" s="29" t="b">
        <v>0</v>
      </c>
      <c r="DH169" s="29" t="b">
        <v>0</v>
      </c>
      <c r="DI169" s="29" t="b">
        <v>0</v>
      </c>
      <c r="DJ169" s="29" t="b">
        <v>0</v>
      </c>
      <c r="DK169" s="29" t="b">
        <v>0</v>
      </c>
      <c r="DL169" s="29" t="b">
        <v>0</v>
      </c>
      <c r="DM169" s="29" t="b">
        <v>0</v>
      </c>
      <c r="DN169" s="29" t="b">
        <v>0</v>
      </c>
      <c r="DO169" s="29" t="b">
        <v>0</v>
      </c>
      <c r="DP169" s="29" t="b">
        <v>0</v>
      </c>
      <c r="DQ169" s="29" t="b">
        <v>0</v>
      </c>
      <c r="DR169" s="29" t="b">
        <v>0</v>
      </c>
      <c r="DS169" s="29" t="b">
        <v>0</v>
      </c>
      <c r="DT169" s="29" t="b">
        <v>0</v>
      </c>
      <c r="DU169" s="29" t="b">
        <v>0</v>
      </c>
      <c r="DV169" s="29" t="s">
        <v>14712</v>
      </c>
      <c r="DW169" s="29" t="s">
        <v>14713</v>
      </c>
      <c r="DX169" s="29" t="s">
        <v>14714</v>
      </c>
    </row>
    <row r="170" spans="1:128" s="29" customFormat="1" x14ac:dyDescent="0.25">
      <c r="A170" s="29">
        <v>359925060921868</v>
      </c>
      <c r="B170" s="29">
        <v>189</v>
      </c>
      <c r="C170" s="29" t="s">
        <v>14715</v>
      </c>
      <c r="D170" s="29" t="s">
        <v>14716</v>
      </c>
      <c r="E170" s="50">
        <v>2376960298009940</v>
      </c>
      <c r="F170" s="50">
        <v>904300948291055</v>
      </c>
      <c r="G170" s="29" t="s">
        <v>20221</v>
      </c>
      <c r="H170" s="29" t="s">
        <v>18992</v>
      </c>
      <c r="I170" s="29">
        <v>22</v>
      </c>
      <c r="J170" s="29">
        <v>1</v>
      </c>
      <c r="K170" s="29">
        <v>1</v>
      </c>
      <c r="L170" s="29">
        <v>1</v>
      </c>
      <c r="M170" s="29">
        <v>2</v>
      </c>
      <c r="N170" s="29">
        <v>7</v>
      </c>
      <c r="O170" s="29">
        <v>1</v>
      </c>
      <c r="P170" s="29">
        <v>1</v>
      </c>
      <c r="Q170" s="29">
        <v>2</v>
      </c>
      <c r="R170" s="29" t="s">
        <v>8</v>
      </c>
      <c r="S170" s="29">
        <v>1</v>
      </c>
      <c r="T170" s="29" t="s">
        <v>8</v>
      </c>
      <c r="U170" s="29">
        <v>1</v>
      </c>
      <c r="V170" s="29">
        <v>1</v>
      </c>
      <c r="W170" s="29" t="s">
        <v>8</v>
      </c>
      <c r="X170" s="29">
        <v>1</v>
      </c>
      <c r="Y170" s="29" t="s">
        <v>8</v>
      </c>
      <c r="Z170" s="29">
        <v>1</v>
      </c>
      <c r="AA170" s="29">
        <v>3</v>
      </c>
      <c r="AB170" s="29" t="s">
        <v>8</v>
      </c>
      <c r="AC170" s="29">
        <v>1</v>
      </c>
      <c r="AD170" s="29" t="s">
        <v>8</v>
      </c>
      <c r="AE170" s="29">
        <v>1</v>
      </c>
      <c r="AF170" s="29">
        <v>1</v>
      </c>
      <c r="AG170" s="29" t="s">
        <v>8</v>
      </c>
      <c r="AH170" s="29">
        <v>1</v>
      </c>
      <c r="AI170" s="29" t="s">
        <v>8</v>
      </c>
      <c r="AJ170" s="29">
        <v>0</v>
      </c>
      <c r="AK170" s="29" t="s">
        <v>8</v>
      </c>
      <c r="AL170" s="29" t="s">
        <v>8</v>
      </c>
      <c r="AM170" s="29" t="s">
        <v>8</v>
      </c>
      <c r="AN170" s="29" t="s">
        <v>8</v>
      </c>
      <c r="AO170" s="29">
        <v>0</v>
      </c>
      <c r="AP170" s="29" t="s">
        <v>8</v>
      </c>
      <c r="AQ170" s="29">
        <v>1</v>
      </c>
      <c r="AR170" s="29">
        <v>2</v>
      </c>
      <c r="AS170" s="29" t="s">
        <v>8</v>
      </c>
      <c r="AT170" s="29">
        <v>2</v>
      </c>
      <c r="AU170" s="29" t="s">
        <v>8</v>
      </c>
      <c r="AV170" s="29">
        <v>1</v>
      </c>
      <c r="AW170" s="29">
        <v>2</v>
      </c>
      <c r="AX170" s="29" t="s">
        <v>8</v>
      </c>
      <c r="AY170" s="29">
        <v>2</v>
      </c>
      <c r="AZ170" s="29" t="s">
        <v>8</v>
      </c>
      <c r="BA170" s="29">
        <v>1</v>
      </c>
      <c r="BB170" s="29" t="s">
        <v>8</v>
      </c>
      <c r="BC170" s="29">
        <v>1</v>
      </c>
      <c r="BD170" s="29">
        <v>2</v>
      </c>
      <c r="BE170" s="29" t="s">
        <v>8</v>
      </c>
      <c r="BF170" s="29">
        <v>1</v>
      </c>
      <c r="BG170" s="29" t="s">
        <v>8</v>
      </c>
      <c r="BH170" s="29">
        <v>1</v>
      </c>
      <c r="BI170" s="29">
        <v>2</v>
      </c>
      <c r="BJ170" s="29" t="s">
        <v>8</v>
      </c>
      <c r="BK170" s="29">
        <v>2</v>
      </c>
      <c r="BL170" s="29" t="s">
        <v>8</v>
      </c>
      <c r="BM170" s="29">
        <v>0</v>
      </c>
      <c r="BN170" s="29" t="s">
        <v>8</v>
      </c>
      <c r="BO170" s="29" t="s">
        <v>8</v>
      </c>
      <c r="BP170" s="29" t="s">
        <v>8</v>
      </c>
      <c r="BQ170" s="29" t="s">
        <v>8</v>
      </c>
      <c r="BR170" s="29" t="s">
        <v>8</v>
      </c>
      <c r="BS170" s="29" t="s">
        <v>8</v>
      </c>
      <c r="BT170" s="29" t="s">
        <v>8</v>
      </c>
      <c r="BU170" s="29" t="s">
        <v>14063</v>
      </c>
      <c r="BV170" s="29" t="b">
        <v>0</v>
      </c>
      <c r="BW170" s="29" t="b">
        <v>0</v>
      </c>
      <c r="BX170" s="29" t="b">
        <v>0</v>
      </c>
      <c r="BY170" s="29" t="b">
        <v>0</v>
      </c>
      <c r="BZ170" s="29" t="b">
        <v>0</v>
      </c>
      <c r="CA170" s="29" t="b">
        <v>0</v>
      </c>
      <c r="CB170" s="29" t="b">
        <v>0</v>
      </c>
      <c r="CC170" s="29" t="b">
        <v>0</v>
      </c>
      <c r="CD170" s="29" t="b">
        <v>0</v>
      </c>
      <c r="CE170" s="29" t="b">
        <v>1</v>
      </c>
      <c r="CF170" s="29" t="b">
        <v>0</v>
      </c>
      <c r="CG170" s="29" t="b">
        <v>0</v>
      </c>
      <c r="CH170" s="29" t="b">
        <v>0</v>
      </c>
      <c r="CI170" s="29" t="b">
        <v>0</v>
      </c>
      <c r="CJ170" s="29" t="b">
        <v>0</v>
      </c>
      <c r="CK170" s="29" t="b">
        <v>0</v>
      </c>
      <c r="CL170" s="29" t="b">
        <v>0</v>
      </c>
      <c r="CM170" s="29" t="b">
        <v>0</v>
      </c>
      <c r="CN170" s="29" t="b">
        <v>0</v>
      </c>
      <c r="CO170" s="29" t="b">
        <v>0</v>
      </c>
      <c r="CP170" s="29" t="b">
        <v>0</v>
      </c>
      <c r="CQ170" s="29" t="b">
        <v>0</v>
      </c>
      <c r="CR170" s="29" t="b">
        <v>0</v>
      </c>
      <c r="CS170" s="29" t="b">
        <v>0</v>
      </c>
      <c r="CT170" s="29" t="b">
        <v>0</v>
      </c>
      <c r="CU170" s="29" t="b">
        <v>0</v>
      </c>
      <c r="CV170" s="29" t="b">
        <v>0</v>
      </c>
      <c r="CW170" s="29" t="b">
        <v>0</v>
      </c>
      <c r="CX170" s="29" t="b">
        <v>0</v>
      </c>
      <c r="CY170" s="29" t="b">
        <v>0</v>
      </c>
      <c r="CZ170" s="29" t="b">
        <v>0</v>
      </c>
      <c r="DA170" s="29" t="b">
        <v>0</v>
      </c>
      <c r="DB170" s="29" t="b">
        <v>0</v>
      </c>
      <c r="DC170" s="29" t="b">
        <v>0</v>
      </c>
      <c r="DD170" s="29" t="b">
        <v>0</v>
      </c>
      <c r="DE170" s="29" t="b">
        <v>0</v>
      </c>
      <c r="DF170" s="29" t="b">
        <v>0</v>
      </c>
      <c r="DG170" s="29" t="b">
        <v>0</v>
      </c>
      <c r="DH170" s="29" t="b">
        <v>0</v>
      </c>
      <c r="DI170" s="29" t="b">
        <v>0</v>
      </c>
      <c r="DJ170" s="29" t="b">
        <v>0</v>
      </c>
      <c r="DK170" s="29" t="b">
        <v>0</v>
      </c>
      <c r="DL170" s="29" t="b">
        <v>0</v>
      </c>
      <c r="DM170" s="29" t="b">
        <v>0</v>
      </c>
      <c r="DN170" s="29" t="b">
        <v>0</v>
      </c>
      <c r="DO170" s="29" t="b">
        <v>0</v>
      </c>
      <c r="DP170" s="29" t="b">
        <v>0</v>
      </c>
      <c r="DQ170" s="29" t="b">
        <v>0</v>
      </c>
      <c r="DR170" s="29" t="b">
        <v>0</v>
      </c>
      <c r="DS170" s="29" t="b">
        <v>0</v>
      </c>
      <c r="DT170" s="29" t="b">
        <v>0</v>
      </c>
      <c r="DU170" s="29" t="b">
        <v>0</v>
      </c>
      <c r="DV170" s="29" t="s">
        <v>14717</v>
      </c>
      <c r="DW170" s="29" t="s">
        <v>14718</v>
      </c>
      <c r="DX170" s="29" t="s">
        <v>14719</v>
      </c>
    </row>
    <row r="171" spans="1:128" s="29" customFormat="1" x14ac:dyDescent="0.25">
      <c r="A171" s="29">
        <v>359925061332099</v>
      </c>
      <c r="B171" s="29">
        <v>355</v>
      </c>
      <c r="C171" s="29" t="s">
        <v>14720</v>
      </c>
      <c r="D171" s="29" t="s">
        <v>14721</v>
      </c>
      <c r="E171" s="50">
        <v>2.37251022682836E+16</v>
      </c>
      <c r="F171" s="50">
        <v>9042770810195750</v>
      </c>
      <c r="G171" s="29" t="s">
        <v>20261</v>
      </c>
      <c r="H171" s="29" t="s">
        <v>18992</v>
      </c>
      <c r="I171" s="29">
        <v>66</v>
      </c>
      <c r="J171" s="29">
        <v>1</v>
      </c>
      <c r="K171" s="29">
        <v>1</v>
      </c>
      <c r="L171" s="29">
        <v>1</v>
      </c>
      <c r="M171" s="29">
        <v>2</v>
      </c>
      <c r="N171" s="29">
        <v>5</v>
      </c>
      <c r="O171" s="29">
        <v>1</v>
      </c>
      <c r="P171" s="29">
        <v>0</v>
      </c>
      <c r="Q171" s="29" t="s">
        <v>8</v>
      </c>
      <c r="R171" s="29" t="s">
        <v>8</v>
      </c>
      <c r="S171" s="29" t="s">
        <v>8</v>
      </c>
      <c r="T171" s="29" t="s">
        <v>8</v>
      </c>
      <c r="U171" s="29">
        <v>0</v>
      </c>
      <c r="V171" s="29" t="s">
        <v>8</v>
      </c>
      <c r="W171" s="29" t="s">
        <v>8</v>
      </c>
      <c r="X171" s="29" t="s">
        <v>8</v>
      </c>
      <c r="Y171" s="29" t="s">
        <v>8</v>
      </c>
      <c r="Z171" s="29">
        <v>0</v>
      </c>
      <c r="AA171" s="29" t="s">
        <v>8</v>
      </c>
      <c r="AB171" s="29" t="s">
        <v>8</v>
      </c>
      <c r="AC171" s="29" t="s">
        <v>8</v>
      </c>
      <c r="AD171" s="29" t="s">
        <v>8</v>
      </c>
      <c r="AE171" s="29">
        <v>1</v>
      </c>
      <c r="AF171" s="29">
        <v>1</v>
      </c>
      <c r="AG171" s="29" t="s">
        <v>8</v>
      </c>
      <c r="AH171" s="29">
        <v>1</v>
      </c>
      <c r="AI171" s="29" t="s">
        <v>8</v>
      </c>
      <c r="AJ171" s="29">
        <v>0</v>
      </c>
      <c r="AK171" s="29" t="s">
        <v>8</v>
      </c>
      <c r="AL171" s="29" t="s">
        <v>8</v>
      </c>
      <c r="AM171" s="29" t="s">
        <v>8</v>
      </c>
      <c r="AN171" s="29" t="s">
        <v>8</v>
      </c>
      <c r="AO171" s="29">
        <v>0</v>
      </c>
      <c r="AP171" s="29" t="s">
        <v>8</v>
      </c>
      <c r="AQ171" s="29">
        <v>1</v>
      </c>
      <c r="AR171" s="29">
        <v>2</v>
      </c>
      <c r="AS171" s="29" t="s">
        <v>8</v>
      </c>
      <c r="AT171" s="29">
        <v>2</v>
      </c>
      <c r="AU171" s="29" t="s">
        <v>8</v>
      </c>
      <c r="AV171" s="29">
        <v>0</v>
      </c>
      <c r="AW171" s="29" t="s">
        <v>8</v>
      </c>
      <c r="AX171" s="29" t="s">
        <v>8</v>
      </c>
      <c r="AY171" s="29" t="s">
        <v>8</v>
      </c>
      <c r="AZ171" s="29" t="s">
        <v>8</v>
      </c>
      <c r="BA171" s="29" t="s">
        <v>8</v>
      </c>
      <c r="BB171" s="29" t="s">
        <v>8</v>
      </c>
      <c r="BC171" s="29">
        <v>1</v>
      </c>
      <c r="BD171" s="29">
        <v>4</v>
      </c>
      <c r="BE171" s="29" t="s">
        <v>8</v>
      </c>
      <c r="BF171" s="29">
        <v>3</v>
      </c>
      <c r="BG171" s="29" t="s">
        <v>8</v>
      </c>
      <c r="BH171" s="29">
        <v>1</v>
      </c>
      <c r="BI171" s="29">
        <v>1</v>
      </c>
      <c r="BJ171" s="29" t="s">
        <v>8</v>
      </c>
      <c r="BK171" s="29">
        <v>1</v>
      </c>
      <c r="BL171" s="29" t="s">
        <v>8</v>
      </c>
      <c r="BM171" s="29">
        <v>0</v>
      </c>
      <c r="BN171" s="29" t="s">
        <v>8</v>
      </c>
      <c r="BO171" s="29" t="s">
        <v>8</v>
      </c>
      <c r="BP171" s="29" t="s">
        <v>8</v>
      </c>
      <c r="BQ171" s="29" t="s">
        <v>8</v>
      </c>
      <c r="BR171" s="29" t="s">
        <v>8</v>
      </c>
      <c r="BS171" s="29" t="s">
        <v>8</v>
      </c>
      <c r="BT171" s="29" t="s">
        <v>8</v>
      </c>
      <c r="BU171" s="29" t="s">
        <v>8</v>
      </c>
      <c r="BV171" s="29" t="b">
        <v>0</v>
      </c>
      <c r="BW171" s="29" t="b">
        <v>0</v>
      </c>
      <c r="BX171" s="29" t="b">
        <v>0</v>
      </c>
      <c r="BY171" s="29" t="b">
        <v>0</v>
      </c>
      <c r="BZ171" s="29" t="b">
        <v>0</v>
      </c>
      <c r="CA171" s="29" t="b">
        <v>0</v>
      </c>
      <c r="CB171" s="29" t="b">
        <v>0</v>
      </c>
      <c r="CC171" s="29" t="b">
        <v>0</v>
      </c>
      <c r="CD171" s="29" t="b">
        <v>0</v>
      </c>
      <c r="CE171" s="29" t="b">
        <v>0</v>
      </c>
      <c r="CF171" s="29" t="b">
        <v>0</v>
      </c>
      <c r="CG171" s="29" t="b">
        <v>0</v>
      </c>
      <c r="CH171" s="29" t="b">
        <v>0</v>
      </c>
      <c r="CI171" s="29" t="b">
        <v>0</v>
      </c>
      <c r="CJ171" s="29" t="b">
        <v>0</v>
      </c>
      <c r="CK171" s="29" t="b">
        <v>0</v>
      </c>
      <c r="CL171" s="29" t="b">
        <v>0</v>
      </c>
      <c r="CM171" s="29" t="b">
        <v>0</v>
      </c>
      <c r="CN171" s="29" t="b">
        <v>0</v>
      </c>
      <c r="CO171" s="29" t="b">
        <v>0</v>
      </c>
      <c r="CP171" s="29" t="b">
        <v>0</v>
      </c>
      <c r="CQ171" s="29" t="b">
        <v>0</v>
      </c>
      <c r="CR171" s="29" t="b">
        <v>0</v>
      </c>
      <c r="CS171" s="29" t="b">
        <v>0</v>
      </c>
      <c r="CT171" s="29" t="b">
        <v>0</v>
      </c>
      <c r="CU171" s="29" t="b">
        <v>0</v>
      </c>
      <c r="CV171" s="29" t="b">
        <v>0</v>
      </c>
      <c r="CW171" s="29" t="b">
        <v>0</v>
      </c>
      <c r="CX171" s="29" t="b">
        <v>0</v>
      </c>
      <c r="CY171" s="29" t="b">
        <v>0</v>
      </c>
      <c r="CZ171" s="29" t="b">
        <v>0</v>
      </c>
      <c r="DA171" s="29" t="b">
        <v>0</v>
      </c>
      <c r="DB171" s="29" t="b">
        <v>0</v>
      </c>
      <c r="DC171" s="29" t="b">
        <v>0</v>
      </c>
      <c r="DD171" s="29" t="b">
        <v>0</v>
      </c>
      <c r="DE171" s="29" t="b">
        <v>0</v>
      </c>
      <c r="DF171" s="29" t="b">
        <v>0</v>
      </c>
      <c r="DG171" s="29" t="b">
        <v>0</v>
      </c>
      <c r="DH171" s="29" t="b">
        <v>0</v>
      </c>
      <c r="DI171" s="29" t="b">
        <v>0</v>
      </c>
      <c r="DJ171" s="29" t="b">
        <v>0</v>
      </c>
      <c r="DK171" s="29" t="b">
        <v>0</v>
      </c>
      <c r="DL171" s="29" t="b">
        <v>0</v>
      </c>
      <c r="DM171" s="29" t="b">
        <v>0</v>
      </c>
      <c r="DN171" s="29" t="b">
        <v>0</v>
      </c>
      <c r="DO171" s="29" t="b">
        <v>0</v>
      </c>
      <c r="DP171" s="29" t="b">
        <v>1</v>
      </c>
      <c r="DQ171" s="29" t="b">
        <v>0</v>
      </c>
      <c r="DR171" s="29" t="b">
        <v>0</v>
      </c>
      <c r="DS171" s="29" t="b">
        <v>0</v>
      </c>
      <c r="DT171" s="29" t="b">
        <v>0</v>
      </c>
      <c r="DU171" s="29" t="b">
        <v>0</v>
      </c>
      <c r="DV171" s="29" t="s">
        <v>14722</v>
      </c>
      <c r="DW171" s="29" t="s">
        <v>14723</v>
      </c>
      <c r="DX171" s="29" t="s">
        <v>14724</v>
      </c>
    </row>
    <row r="172" spans="1:128" s="29" customFormat="1" x14ac:dyDescent="0.25">
      <c r="A172" s="29">
        <v>359925061332099</v>
      </c>
      <c r="B172" s="29">
        <v>357</v>
      </c>
      <c r="C172" s="29" t="s">
        <v>14725</v>
      </c>
      <c r="D172" s="29" t="s">
        <v>14726</v>
      </c>
      <c r="E172" s="50">
        <v>2372491669262790</v>
      </c>
      <c r="F172" s="50">
        <v>904274113837945</v>
      </c>
      <c r="G172" s="29" t="s">
        <v>20262</v>
      </c>
      <c r="H172" s="29" t="s">
        <v>18992</v>
      </c>
      <c r="I172" s="29">
        <v>66</v>
      </c>
      <c r="J172" s="29">
        <v>1</v>
      </c>
      <c r="K172" s="29">
        <v>1</v>
      </c>
      <c r="L172" s="29">
        <v>1</v>
      </c>
      <c r="M172" s="29">
        <v>2</v>
      </c>
      <c r="N172" s="29">
        <v>6</v>
      </c>
      <c r="O172" s="29">
        <v>1</v>
      </c>
      <c r="P172" s="29">
        <v>0</v>
      </c>
      <c r="Q172" s="29" t="s">
        <v>8</v>
      </c>
      <c r="R172" s="29" t="s">
        <v>8</v>
      </c>
      <c r="S172" s="29" t="s">
        <v>8</v>
      </c>
      <c r="T172" s="29" t="s">
        <v>8</v>
      </c>
      <c r="U172" s="29">
        <v>0</v>
      </c>
      <c r="V172" s="29" t="s">
        <v>8</v>
      </c>
      <c r="W172" s="29" t="s">
        <v>8</v>
      </c>
      <c r="X172" s="29" t="s">
        <v>8</v>
      </c>
      <c r="Y172" s="29" t="s">
        <v>8</v>
      </c>
      <c r="Z172" s="29">
        <v>0</v>
      </c>
      <c r="AA172" s="29" t="s">
        <v>8</v>
      </c>
      <c r="AB172" s="29" t="s">
        <v>8</v>
      </c>
      <c r="AC172" s="29" t="s">
        <v>8</v>
      </c>
      <c r="AD172" s="29" t="s">
        <v>8</v>
      </c>
      <c r="AE172" s="29">
        <v>1</v>
      </c>
      <c r="AF172" s="29">
        <v>1</v>
      </c>
      <c r="AG172" s="29" t="s">
        <v>8</v>
      </c>
      <c r="AH172" s="29">
        <v>1</v>
      </c>
      <c r="AI172" s="29" t="s">
        <v>8</v>
      </c>
      <c r="AJ172" s="29">
        <v>0</v>
      </c>
      <c r="AK172" s="29" t="s">
        <v>8</v>
      </c>
      <c r="AL172" s="29" t="s">
        <v>8</v>
      </c>
      <c r="AM172" s="29" t="s">
        <v>8</v>
      </c>
      <c r="AN172" s="29" t="s">
        <v>8</v>
      </c>
      <c r="AO172" s="29">
        <v>0</v>
      </c>
      <c r="AP172" s="29" t="s">
        <v>8</v>
      </c>
      <c r="AQ172" s="29">
        <v>1</v>
      </c>
      <c r="AR172" s="29">
        <v>2</v>
      </c>
      <c r="AS172" s="29" t="s">
        <v>8</v>
      </c>
      <c r="AT172" s="29">
        <v>2</v>
      </c>
      <c r="AU172" s="29" t="s">
        <v>8</v>
      </c>
      <c r="AV172" s="29">
        <v>0</v>
      </c>
      <c r="AW172" s="29" t="s">
        <v>8</v>
      </c>
      <c r="AX172" s="29" t="s">
        <v>8</v>
      </c>
      <c r="AY172" s="29" t="s">
        <v>8</v>
      </c>
      <c r="AZ172" s="29" t="s">
        <v>8</v>
      </c>
      <c r="BA172" s="29" t="s">
        <v>8</v>
      </c>
      <c r="BB172" s="29" t="s">
        <v>8</v>
      </c>
      <c r="BC172" s="29">
        <v>1</v>
      </c>
      <c r="BD172" s="29">
        <v>4</v>
      </c>
      <c r="BE172" s="29" t="s">
        <v>8</v>
      </c>
      <c r="BF172" s="29">
        <v>3</v>
      </c>
      <c r="BG172" s="29" t="s">
        <v>8</v>
      </c>
      <c r="BH172" s="29">
        <v>1</v>
      </c>
      <c r="BI172" s="29">
        <v>1</v>
      </c>
      <c r="BJ172" s="29" t="s">
        <v>8</v>
      </c>
      <c r="BK172" s="29">
        <v>1</v>
      </c>
      <c r="BL172" s="29" t="s">
        <v>8</v>
      </c>
      <c r="BM172" s="29">
        <v>0</v>
      </c>
      <c r="BN172" s="29" t="s">
        <v>8</v>
      </c>
      <c r="BO172" s="29" t="s">
        <v>8</v>
      </c>
      <c r="BP172" s="29" t="s">
        <v>8</v>
      </c>
      <c r="BQ172" s="29" t="s">
        <v>8</v>
      </c>
      <c r="BR172" s="29" t="s">
        <v>8</v>
      </c>
      <c r="BS172" s="29" t="s">
        <v>8</v>
      </c>
      <c r="BT172" s="29" t="s">
        <v>8</v>
      </c>
      <c r="BU172" s="29" t="s">
        <v>8</v>
      </c>
      <c r="BV172" s="29" t="b">
        <v>0</v>
      </c>
      <c r="BW172" s="29" t="b">
        <v>0</v>
      </c>
      <c r="BX172" s="29" t="b">
        <v>0</v>
      </c>
      <c r="BY172" s="29" t="b">
        <v>0</v>
      </c>
      <c r="BZ172" s="29" t="b">
        <v>0</v>
      </c>
      <c r="CA172" s="29" t="b">
        <v>0</v>
      </c>
      <c r="CB172" s="29" t="b">
        <v>0</v>
      </c>
      <c r="CC172" s="29" t="b">
        <v>0</v>
      </c>
      <c r="CD172" s="29" t="b">
        <v>0</v>
      </c>
      <c r="CE172" s="29" t="b">
        <v>0</v>
      </c>
      <c r="CF172" s="29" t="b">
        <v>0</v>
      </c>
      <c r="CG172" s="29" t="b">
        <v>0</v>
      </c>
      <c r="CH172" s="29" t="b">
        <v>0</v>
      </c>
      <c r="CI172" s="29" t="b">
        <v>0</v>
      </c>
      <c r="CJ172" s="29" t="b">
        <v>0</v>
      </c>
      <c r="CK172" s="29" t="b">
        <v>0</v>
      </c>
      <c r="CL172" s="29" t="b">
        <v>0</v>
      </c>
      <c r="CM172" s="29" t="b">
        <v>0</v>
      </c>
      <c r="CN172" s="29" t="b">
        <v>0</v>
      </c>
      <c r="CO172" s="29" t="b">
        <v>0</v>
      </c>
      <c r="CP172" s="29" t="b">
        <v>0</v>
      </c>
      <c r="CQ172" s="29" t="b">
        <v>0</v>
      </c>
      <c r="CR172" s="29" t="b">
        <v>0</v>
      </c>
      <c r="CS172" s="29" t="b">
        <v>0</v>
      </c>
      <c r="CT172" s="29" t="b">
        <v>0</v>
      </c>
      <c r="CU172" s="29" t="b">
        <v>0</v>
      </c>
      <c r="CV172" s="29" t="b">
        <v>0</v>
      </c>
      <c r="CW172" s="29" t="b">
        <v>0</v>
      </c>
      <c r="CX172" s="29" t="b">
        <v>0</v>
      </c>
      <c r="CY172" s="29" t="b">
        <v>0</v>
      </c>
      <c r="CZ172" s="29" t="b">
        <v>0</v>
      </c>
      <c r="DA172" s="29" t="b">
        <v>0</v>
      </c>
      <c r="DB172" s="29" t="b">
        <v>0</v>
      </c>
      <c r="DC172" s="29" t="b">
        <v>0</v>
      </c>
      <c r="DD172" s="29" t="b">
        <v>0</v>
      </c>
      <c r="DE172" s="29" t="b">
        <v>0</v>
      </c>
      <c r="DF172" s="29" t="b">
        <v>0</v>
      </c>
      <c r="DG172" s="29" t="b">
        <v>0</v>
      </c>
      <c r="DH172" s="29" t="b">
        <v>0</v>
      </c>
      <c r="DI172" s="29" t="b">
        <v>0</v>
      </c>
      <c r="DJ172" s="29" t="b">
        <v>0</v>
      </c>
      <c r="DK172" s="29" t="b">
        <v>0</v>
      </c>
      <c r="DL172" s="29" t="b">
        <v>0</v>
      </c>
      <c r="DM172" s="29" t="b">
        <v>0</v>
      </c>
      <c r="DN172" s="29" t="b">
        <v>0</v>
      </c>
      <c r="DO172" s="29" t="b">
        <v>0</v>
      </c>
      <c r="DP172" s="29" t="b">
        <v>1</v>
      </c>
      <c r="DQ172" s="29" t="b">
        <v>0</v>
      </c>
      <c r="DR172" s="29" t="b">
        <v>0</v>
      </c>
      <c r="DS172" s="29" t="b">
        <v>0</v>
      </c>
      <c r="DT172" s="29" t="b">
        <v>0</v>
      </c>
      <c r="DU172" s="29" t="b">
        <v>0</v>
      </c>
      <c r="DV172" s="29" t="s">
        <v>14727</v>
      </c>
      <c r="DW172" s="29" t="s">
        <v>14728</v>
      </c>
      <c r="DX172" s="29" t="s">
        <v>14729</v>
      </c>
    </row>
    <row r="173" spans="1:128" s="29" customFormat="1" x14ac:dyDescent="0.25">
      <c r="A173" s="29">
        <v>359925061332099</v>
      </c>
      <c r="B173" s="29">
        <v>353</v>
      </c>
      <c r="C173" s="29" t="s">
        <v>14730</v>
      </c>
      <c r="D173" s="29" t="s">
        <v>14000</v>
      </c>
      <c r="E173" s="50">
        <v>237260672</v>
      </c>
      <c r="F173" s="50">
        <v>90426511</v>
      </c>
      <c r="G173" s="29" t="s">
        <v>18992</v>
      </c>
      <c r="H173" s="29" t="s">
        <v>19754</v>
      </c>
      <c r="I173" s="29">
        <v>66</v>
      </c>
      <c r="J173" s="29">
        <v>1</v>
      </c>
      <c r="K173" s="29">
        <v>1</v>
      </c>
      <c r="L173" s="29">
        <v>1</v>
      </c>
      <c r="M173" s="29">
        <v>2</v>
      </c>
      <c r="N173" s="29">
        <v>6</v>
      </c>
      <c r="O173" s="29">
        <v>1</v>
      </c>
      <c r="P173" s="29">
        <v>0</v>
      </c>
      <c r="Q173" s="29" t="s">
        <v>8</v>
      </c>
      <c r="R173" s="29" t="s">
        <v>8</v>
      </c>
      <c r="S173" s="29" t="s">
        <v>8</v>
      </c>
      <c r="T173" s="29" t="s">
        <v>8</v>
      </c>
      <c r="U173" s="29">
        <v>0</v>
      </c>
      <c r="V173" s="29" t="s">
        <v>8</v>
      </c>
      <c r="W173" s="29" t="s">
        <v>8</v>
      </c>
      <c r="X173" s="29" t="s">
        <v>8</v>
      </c>
      <c r="Y173" s="29" t="s">
        <v>8</v>
      </c>
      <c r="Z173" s="29">
        <v>0</v>
      </c>
      <c r="AA173" s="29" t="s">
        <v>8</v>
      </c>
      <c r="AB173" s="29" t="s">
        <v>8</v>
      </c>
      <c r="AC173" s="29" t="s">
        <v>8</v>
      </c>
      <c r="AD173" s="29" t="s">
        <v>8</v>
      </c>
      <c r="AE173" s="29">
        <v>1</v>
      </c>
      <c r="AF173" s="29">
        <v>1</v>
      </c>
      <c r="AG173" s="29" t="s">
        <v>8</v>
      </c>
      <c r="AH173" s="29">
        <v>1</v>
      </c>
      <c r="AI173" s="29" t="s">
        <v>8</v>
      </c>
      <c r="AJ173" s="29">
        <v>0</v>
      </c>
      <c r="AK173" s="29" t="s">
        <v>8</v>
      </c>
      <c r="AL173" s="29" t="s">
        <v>8</v>
      </c>
      <c r="AM173" s="29" t="s">
        <v>8</v>
      </c>
      <c r="AN173" s="29" t="s">
        <v>8</v>
      </c>
      <c r="AO173" s="29">
        <v>0</v>
      </c>
      <c r="AP173" s="29" t="s">
        <v>8</v>
      </c>
      <c r="AQ173" s="29">
        <v>1</v>
      </c>
      <c r="AR173" s="29">
        <v>2</v>
      </c>
      <c r="AS173" s="29" t="s">
        <v>8</v>
      </c>
      <c r="AT173" s="29">
        <v>2</v>
      </c>
      <c r="AU173" s="29" t="s">
        <v>8</v>
      </c>
      <c r="AV173" s="29">
        <v>1</v>
      </c>
      <c r="AW173" s="29">
        <v>3</v>
      </c>
      <c r="AX173" s="29" t="s">
        <v>8</v>
      </c>
      <c r="AY173" s="29">
        <v>3</v>
      </c>
      <c r="AZ173" s="29" t="s">
        <v>8</v>
      </c>
      <c r="BA173" s="29">
        <v>1</v>
      </c>
      <c r="BB173" s="29" t="s">
        <v>8</v>
      </c>
      <c r="BC173" s="29">
        <v>0</v>
      </c>
      <c r="BD173" s="29" t="s">
        <v>8</v>
      </c>
      <c r="BE173" s="29" t="s">
        <v>8</v>
      </c>
      <c r="BF173" s="29" t="s">
        <v>8</v>
      </c>
      <c r="BG173" s="29" t="s">
        <v>8</v>
      </c>
      <c r="BH173" s="29">
        <v>1</v>
      </c>
      <c r="BI173" s="29">
        <v>1</v>
      </c>
      <c r="BJ173" s="29" t="s">
        <v>8</v>
      </c>
      <c r="BK173" s="29">
        <v>1</v>
      </c>
      <c r="BL173" s="29" t="s">
        <v>8</v>
      </c>
      <c r="BM173" s="29">
        <v>0</v>
      </c>
      <c r="BN173" s="29" t="s">
        <v>8</v>
      </c>
      <c r="BO173" s="29" t="s">
        <v>8</v>
      </c>
      <c r="BP173" s="29" t="s">
        <v>8</v>
      </c>
      <c r="BQ173" s="29" t="s">
        <v>8</v>
      </c>
      <c r="BR173" s="29" t="s">
        <v>8</v>
      </c>
      <c r="BS173" s="29" t="s">
        <v>8</v>
      </c>
      <c r="BT173" s="29" t="s">
        <v>8</v>
      </c>
      <c r="BU173" s="29" t="s">
        <v>8</v>
      </c>
      <c r="BV173" s="29" t="b">
        <v>0</v>
      </c>
      <c r="BW173" s="29" t="b">
        <v>0</v>
      </c>
      <c r="BX173" s="29" t="b">
        <v>0</v>
      </c>
      <c r="BY173" s="29" t="b">
        <v>0</v>
      </c>
      <c r="BZ173" s="29" t="b">
        <v>0</v>
      </c>
      <c r="CA173" s="29" t="b">
        <v>0</v>
      </c>
      <c r="CB173" s="29" t="b">
        <v>0</v>
      </c>
      <c r="CC173" s="29" t="b">
        <v>0</v>
      </c>
      <c r="CD173" s="29" t="b">
        <v>0</v>
      </c>
      <c r="CE173" s="29" t="b">
        <v>0</v>
      </c>
      <c r="CF173" s="29" t="b">
        <v>0</v>
      </c>
      <c r="CG173" s="29" t="b">
        <v>0</v>
      </c>
      <c r="CH173" s="29" t="b">
        <v>0</v>
      </c>
      <c r="CI173" s="29" t="b">
        <v>0</v>
      </c>
      <c r="CJ173" s="29" t="b">
        <v>0</v>
      </c>
      <c r="CK173" s="29" t="b">
        <v>0</v>
      </c>
      <c r="CL173" s="29" t="b">
        <v>0</v>
      </c>
      <c r="CM173" s="29" t="b">
        <v>0</v>
      </c>
      <c r="CN173" s="29" t="b">
        <v>0</v>
      </c>
      <c r="CO173" s="29" t="b">
        <v>0</v>
      </c>
      <c r="CP173" s="29" t="b">
        <v>0</v>
      </c>
      <c r="CQ173" s="29" t="b">
        <v>0</v>
      </c>
      <c r="CR173" s="29" t="b">
        <v>0</v>
      </c>
      <c r="CS173" s="29" t="b">
        <v>0</v>
      </c>
      <c r="CT173" s="29" t="b">
        <v>0</v>
      </c>
      <c r="CU173" s="29" t="b">
        <v>0</v>
      </c>
      <c r="CV173" s="29" t="b">
        <v>0</v>
      </c>
      <c r="CW173" s="29" t="b">
        <v>0</v>
      </c>
      <c r="CX173" s="29" t="b">
        <v>0</v>
      </c>
      <c r="CY173" s="29" t="b">
        <v>0</v>
      </c>
      <c r="CZ173" s="29" t="b">
        <v>0</v>
      </c>
      <c r="DA173" s="29" t="b">
        <v>0</v>
      </c>
      <c r="DB173" s="29" t="b">
        <v>0</v>
      </c>
      <c r="DC173" s="29" t="b">
        <v>0</v>
      </c>
      <c r="DD173" s="29" t="b">
        <v>0</v>
      </c>
      <c r="DE173" s="29" t="b">
        <v>0</v>
      </c>
      <c r="DF173" s="29" t="b">
        <v>0</v>
      </c>
      <c r="DG173" s="29" t="b">
        <v>0</v>
      </c>
      <c r="DH173" s="29" t="b">
        <v>0</v>
      </c>
      <c r="DI173" s="29" t="b">
        <v>0</v>
      </c>
      <c r="DJ173" s="29" t="b">
        <v>0</v>
      </c>
      <c r="DK173" s="29" t="b">
        <v>0</v>
      </c>
      <c r="DL173" s="29" t="b">
        <v>0</v>
      </c>
      <c r="DM173" s="29" t="b">
        <v>0</v>
      </c>
      <c r="DN173" s="29" t="b">
        <v>0</v>
      </c>
      <c r="DO173" s="29" t="b">
        <v>0</v>
      </c>
      <c r="DP173" s="29" t="b">
        <v>1</v>
      </c>
      <c r="DQ173" s="29" t="b">
        <v>0</v>
      </c>
      <c r="DR173" s="29" t="b">
        <v>0</v>
      </c>
      <c r="DS173" s="29" t="b">
        <v>0</v>
      </c>
      <c r="DT173" s="29" t="b">
        <v>0</v>
      </c>
      <c r="DU173" s="29" t="b">
        <v>0</v>
      </c>
      <c r="DV173" s="29" t="s">
        <v>14731</v>
      </c>
      <c r="DW173" s="29" t="s">
        <v>14732</v>
      </c>
      <c r="DX173" s="29" t="s">
        <v>14733</v>
      </c>
    </row>
    <row r="174" spans="1:128" s="29" customFormat="1" x14ac:dyDescent="0.25">
      <c r="A174" s="29">
        <v>359925061332099</v>
      </c>
      <c r="B174" s="29">
        <v>351</v>
      </c>
      <c r="C174" s="29" t="s">
        <v>14734</v>
      </c>
      <c r="D174" s="29" t="s">
        <v>14735</v>
      </c>
      <c r="E174" s="50">
        <v>2372473674444920</v>
      </c>
      <c r="F174" s="50">
        <v>9042798964730110</v>
      </c>
      <c r="G174" s="29" t="s">
        <v>20230</v>
      </c>
      <c r="H174" s="29" t="s">
        <v>18992</v>
      </c>
      <c r="I174" s="29">
        <v>66</v>
      </c>
      <c r="J174" s="29">
        <v>1</v>
      </c>
      <c r="K174" s="29">
        <v>1</v>
      </c>
      <c r="L174" s="29">
        <v>1</v>
      </c>
      <c r="M174" s="29">
        <v>2</v>
      </c>
      <c r="N174" s="29">
        <v>3</v>
      </c>
      <c r="O174" s="29">
        <v>1</v>
      </c>
      <c r="P174" s="29">
        <v>0</v>
      </c>
      <c r="Q174" s="29" t="s">
        <v>8</v>
      </c>
      <c r="R174" s="29" t="s">
        <v>8</v>
      </c>
      <c r="S174" s="29" t="s">
        <v>8</v>
      </c>
      <c r="T174" s="29" t="s">
        <v>8</v>
      </c>
      <c r="U174" s="29">
        <v>0</v>
      </c>
      <c r="V174" s="29" t="s">
        <v>8</v>
      </c>
      <c r="W174" s="29" t="s">
        <v>8</v>
      </c>
      <c r="X174" s="29" t="s">
        <v>8</v>
      </c>
      <c r="Y174" s="29" t="s">
        <v>8</v>
      </c>
      <c r="Z174" s="29">
        <v>0</v>
      </c>
      <c r="AA174" s="29" t="s">
        <v>8</v>
      </c>
      <c r="AB174" s="29" t="s">
        <v>8</v>
      </c>
      <c r="AC174" s="29" t="s">
        <v>8</v>
      </c>
      <c r="AD174" s="29" t="s">
        <v>8</v>
      </c>
      <c r="AE174" s="29">
        <v>1</v>
      </c>
      <c r="AF174" s="29">
        <v>1</v>
      </c>
      <c r="AG174" s="29" t="s">
        <v>8</v>
      </c>
      <c r="AH174" s="29">
        <v>1</v>
      </c>
      <c r="AI174" s="29" t="s">
        <v>8</v>
      </c>
      <c r="AJ174" s="29">
        <v>0</v>
      </c>
      <c r="AK174" s="29" t="s">
        <v>8</v>
      </c>
      <c r="AL174" s="29" t="s">
        <v>8</v>
      </c>
      <c r="AM174" s="29" t="s">
        <v>8</v>
      </c>
      <c r="AN174" s="29" t="s">
        <v>8</v>
      </c>
      <c r="AO174" s="29">
        <v>0</v>
      </c>
      <c r="AP174" s="29" t="s">
        <v>8</v>
      </c>
      <c r="AQ174" s="29">
        <v>1</v>
      </c>
      <c r="AR174" s="29">
        <v>2</v>
      </c>
      <c r="AS174" s="29" t="s">
        <v>8</v>
      </c>
      <c r="AT174" s="29">
        <v>2</v>
      </c>
      <c r="AU174" s="29" t="s">
        <v>8</v>
      </c>
      <c r="AV174" s="29">
        <v>0</v>
      </c>
      <c r="AW174" s="29" t="s">
        <v>8</v>
      </c>
      <c r="AX174" s="29" t="s">
        <v>8</v>
      </c>
      <c r="AY174" s="29" t="s">
        <v>8</v>
      </c>
      <c r="AZ174" s="29" t="s">
        <v>8</v>
      </c>
      <c r="BA174" s="29" t="s">
        <v>8</v>
      </c>
      <c r="BB174" s="29" t="s">
        <v>8</v>
      </c>
      <c r="BC174" s="29">
        <v>1</v>
      </c>
      <c r="BD174" s="29">
        <v>4</v>
      </c>
      <c r="BE174" s="29" t="s">
        <v>8</v>
      </c>
      <c r="BF174" s="29">
        <v>4</v>
      </c>
      <c r="BG174" s="29" t="s">
        <v>8</v>
      </c>
      <c r="BH174" s="29">
        <v>1</v>
      </c>
      <c r="BI174" s="29">
        <v>2</v>
      </c>
      <c r="BJ174" s="29" t="s">
        <v>8</v>
      </c>
      <c r="BK174" s="29">
        <v>2</v>
      </c>
      <c r="BL174" s="29" t="s">
        <v>8</v>
      </c>
      <c r="BM174" s="29">
        <v>0</v>
      </c>
      <c r="BN174" s="29" t="s">
        <v>8</v>
      </c>
      <c r="BO174" s="29" t="s">
        <v>8</v>
      </c>
      <c r="BP174" s="29" t="s">
        <v>8</v>
      </c>
      <c r="BQ174" s="29" t="s">
        <v>8</v>
      </c>
      <c r="BR174" s="29" t="s">
        <v>8</v>
      </c>
      <c r="BS174" s="29" t="s">
        <v>8</v>
      </c>
      <c r="BT174" s="29" t="s">
        <v>8</v>
      </c>
      <c r="BU174" s="29" t="s">
        <v>8</v>
      </c>
      <c r="BV174" s="29" t="b">
        <v>0</v>
      </c>
      <c r="BW174" s="29" t="b">
        <v>0</v>
      </c>
      <c r="BX174" s="29" t="b">
        <v>0</v>
      </c>
      <c r="BY174" s="29" t="b">
        <v>0</v>
      </c>
      <c r="BZ174" s="29" t="b">
        <v>0</v>
      </c>
      <c r="CA174" s="29" t="b">
        <v>0</v>
      </c>
      <c r="CB174" s="29" t="b">
        <v>0</v>
      </c>
      <c r="CC174" s="29" t="b">
        <v>0</v>
      </c>
      <c r="CD174" s="29" t="b">
        <v>0</v>
      </c>
      <c r="CE174" s="29" t="b">
        <v>0</v>
      </c>
      <c r="CF174" s="29" t="b">
        <v>0</v>
      </c>
      <c r="CG174" s="29" t="b">
        <v>0</v>
      </c>
      <c r="CH174" s="29" t="b">
        <v>0</v>
      </c>
      <c r="CI174" s="29" t="b">
        <v>0</v>
      </c>
      <c r="CJ174" s="29" t="b">
        <v>0</v>
      </c>
      <c r="CK174" s="29" t="b">
        <v>0</v>
      </c>
      <c r="CL174" s="29" t="b">
        <v>0</v>
      </c>
      <c r="CM174" s="29" t="b">
        <v>0</v>
      </c>
      <c r="CN174" s="29" t="b">
        <v>0</v>
      </c>
      <c r="CO174" s="29" t="b">
        <v>0</v>
      </c>
      <c r="CP174" s="29" t="b">
        <v>0</v>
      </c>
      <c r="CQ174" s="29" t="b">
        <v>0</v>
      </c>
      <c r="CR174" s="29" t="b">
        <v>0</v>
      </c>
      <c r="CS174" s="29" t="b">
        <v>0</v>
      </c>
      <c r="CT174" s="29" t="b">
        <v>0</v>
      </c>
      <c r="CU174" s="29" t="b">
        <v>0</v>
      </c>
      <c r="CV174" s="29" t="b">
        <v>0</v>
      </c>
      <c r="CW174" s="29" t="b">
        <v>0</v>
      </c>
      <c r="CX174" s="29" t="b">
        <v>0</v>
      </c>
      <c r="CY174" s="29" t="b">
        <v>0</v>
      </c>
      <c r="CZ174" s="29" t="b">
        <v>0</v>
      </c>
      <c r="DA174" s="29" t="b">
        <v>0</v>
      </c>
      <c r="DB174" s="29" t="b">
        <v>0</v>
      </c>
      <c r="DC174" s="29" t="b">
        <v>0</v>
      </c>
      <c r="DD174" s="29" t="b">
        <v>0</v>
      </c>
      <c r="DE174" s="29" t="b">
        <v>0</v>
      </c>
      <c r="DF174" s="29" t="b">
        <v>0</v>
      </c>
      <c r="DG174" s="29" t="b">
        <v>0</v>
      </c>
      <c r="DH174" s="29" t="b">
        <v>0</v>
      </c>
      <c r="DI174" s="29" t="b">
        <v>0</v>
      </c>
      <c r="DJ174" s="29" t="b">
        <v>0</v>
      </c>
      <c r="DK174" s="29" t="b">
        <v>0</v>
      </c>
      <c r="DL174" s="29" t="b">
        <v>0</v>
      </c>
      <c r="DM174" s="29" t="b">
        <v>0</v>
      </c>
      <c r="DN174" s="29" t="b">
        <v>0</v>
      </c>
      <c r="DO174" s="29" t="b">
        <v>0</v>
      </c>
      <c r="DP174" s="29" t="b">
        <v>1</v>
      </c>
      <c r="DQ174" s="29" t="b">
        <v>0</v>
      </c>
      <c r="DR174" s="29" t="b">
        <v>0</v>
      </c>
      <c r="DS174" s="29" t="b">
        <v>0</v>
      </c>
      <c r="DT174" s="29" t="b">
        <v>0</v>
      </c>
      <c r="DU174" s="29" t="b">
        <v>0</v>
      </c>
      <c r="DV174" s="29" t="s">
        <v>14736</v>
      </c>
      <c r="DW174" s="29" t="s">
        <v>14737</v>
      </c>
      <c r="DX174" s="29" t="s">
        <v>14738</v>
      </c>
    </row>
    <row r="175" spans="1:128" s="29" customFormat="1" x14ac:dyDescent="0.25">
      <c r="A175" s="29">
        <v>359925061332099</v>
      </c>
      <c r="B175" s="29">
        <v>359</v>
      </c>
      <c r="C175" s="29" t="s">
        <v>14739</v>
      </c>
      <c r="D175" s="29" t="s">
        <v>14740</v>
      </c>
      <c r="E175" s="50">
        <v>2.37248214243446E+16</v>
      </c>
      <c r="F175" s="50">
        <v>9042752232570690</v>
      </c>
      <c r="G175" s="29" t="s">
        <v>20209</v>
      </c>
      <c r="H175" s="29" t="s">
        <v>18992</v>
      </c>
      <c r="I175" s="29">
        <v>66</v>
      </c>
      <c r="J175" s="29">
        <v>1</v>
      </c>
      <c r="K175" s="29">
        <v>1</v>
      </c>
      <c r="L175" s="29">
        <v>1</v>
      </c>
      <c r="M175" s="29">
        <v>2</v>
      </c>
      <c r="N175" s="29">
        <v>7</v>
      </c>
      <c r="O175" s="29">
        <v>1</v>
      </c>
      <c r="P175" s="29">
        <v>0</v>
      </c>
      <c r="Q175" s="29" t="s">
        <v>8</v>
      </c>
      <c r="R175" s="29" t="s">
        <v>8</v>
      </c>
      <c r="S175" s="29" t="s">
        <v>8</v>
      </c>
      <c r="T175" s="29" t="s">
        <v>8</v>
      </c>
      <c r="U175" s="29">
        <v>0</v>
      </c>
      <c r="V175" s="29" t="s">
        <v>8</v>
      </c>
      <c r="W175" s="29" t="s">
        <v>8</v>
      </c>
      <c r="X175" s="29" t="s">
        <v>8</v>
      </c>
      <c r="Y175" s="29" t="s">
        <v>8</v>
      </c>
      <c r="Z175" s="29">
        <v>0</v>
      </c>
      <c r="AA175" s="29" t="s">
        <v>8</v>
      </c>
      <c r="AB175" s="29" t="s">
        <v>8</v>
      </c>
      <c r="AC175" s="29" t="s">
        <v>8</v>
      </c>
      <c r="AD175" s="29" t="s">
        <v>8</v>
      </c>
      <c r="AE175" s="29">
        <v>1</v>
      </c>
      <c r="AF175" s="29">
        <v>1</v>
      </c>
      <c r="AG175" s="29" t="s">
        <v>8</v>
      </c>
      <c r="AH175" s="29">
        <v>1</v>
      </c>
      <c r="AI175" s="29" t="s">
        <v>8</v>
      </c>
      <c r="AJ175" s="29">
        <v>0</v>
      </c>
      <c r="AK175" s="29" t="s">
        <v>8</v>
      </c>
      <c r="AL175" s="29" t="s">
        <v>8</v>
      </c>
      <c r="AM175" s="29" t="s">
        <v>8</v>
      </c>
      <c r="AN175" s="29" t="s">
        <v>8</v>
      </c>
      <c r="AO175" s="29">
        <v>0</v>
      </c>
      <c r="AP175" s="29" t="s">
        <v>8</v>
      </c>
      <c r="AQ175" s="29">
        <v>1</v>
      </c>
      <c r="AR175" s="29">
        <v>2</v>
      </c>
      <c r="AS175" s="29" t="s">
        <v>8</v>
      </c>
      <c r="AT175" s="29">
        <v>2</v>
      </c>
      <c r="AU175" s="29" t="s">
        <v>8</v>
      </c>
      <c r="AV175" s="29">
        <v>1</v>
      </c>
      <c r="AW175" s="29">
        <v>3</v>
      </c>
      <c r="AX175" s="29" t="s">
        <v>8</v>
      </c>
      <c r="AY175" s="29">
        <v>3</v>
      </c>
      <c r="AZ175" s="29" t="s">
        <v>8</v>
      </c>
      <c r="BA175" s="29">
        <v>1</v>
      </c>
      <c r="BB175" s="29" t="s">
        <v>8</v>
      </c>
      <c r="BC175" s="29">
        <v>1</v>
      </c>
      <c r="BD175" s="29">
        <v>4</v>
      </c>
      <c r="BE175" s="29" t="s">
        <v>8</v>
      </c>
      <c r="BF175" s="29">
        <v>3</v>
      </c>
      <c r="BG175" s="29" t="s">
        <v>8</v>
      </c>
      <c r="BH175" s="29">
        <v>1</v>
      </c>
      <c r="BI175" s="29">
        <v>1</v>
      </c>
      <c r="BJ175" s="29" t="s">
        <v>8</v>
      </c>
      <c r="BK175" s="29">
        <v>1</v>
      </c>
      <c r="BL175" s="29" t="s">
        <v>8</v>
      </c>
      <c r="BM175" s="29">
        <v>0</v>
      </c>
      <c r="BN175" s="29" t="s">
        <v>8</v>
      </c>
      <c r="BO175" s="29" t="s">
        <v>8</v>
      </c>
      <c r="BP175" s="29" t="s">
        <v>8</v>
      </c>
      <c r="BQ175" s="29" t="s">
        <v>8</v>
      </c>
      <c r="BR175" s="29" t="s">
        <v>8</v>
      </c>
      <c r="BS175" s="29" t="s">
        <v>8</v>
      </c>
      <c r="BT175" s="29" t="s">
        <v>8</v>
      </c>
      <c r="BU175" s="29" t="s">
        <v>8</v>
      </c>
      <c r="BV175" s="29" t="b">
        <v>0</v>
      </c>
      <c r="BW175" s="29" t="b">
        <v>0</v>
      </c>
      <c r="BX175" s="29" t="b">
        <v>0</v>
      </c>
      <c r="BY175" s="29" t="b">
        <v>0</v>
      </c>
      <c r="BZ175" s="29" t="b">
        <v>0</v>
      </c>
      <c r="CA175" s="29" t="b">
        <v>0</v>
      </c>
      <c r="CB175" s="29" t="b">
        <v>0</v>
      </c>
      <c r="CC175" s="29" t="b">
        <v>0</v>
      </c>
      <c r="CD175" s="29" t="b">
        <v>0</v>
      </c>
      <c r="CE175" s="29" t="b">
        <v>0</v>
      </c>
      <c r="CF175" s="29" t="b">
        <v>0</v>
      </c>
      <c r="CG175" s="29" t="b">
        <v>0</v>
      </c>
      <c r="CH175" s="29" t="b">
        <v>0</v>
      </c>
      <c r="CI175" s="29" t="b">
        <v>0</v>
      </c>
      <c r="CJ175" s="29" t="b">
        <v>0</v>
      </c>
      <c r="CK175" s="29" t="b">
        <v>0</v>
      </c>
      <c r="CL175" s="29" t="b">
        <v>0</v>
      </c>
      <c r="CM175" s="29" t="b">
        <v>0</v>
      </c>
      <c r="CN175" s="29" t="b">
        <v>0</v>
      </c>
      <c r="CO175" s="29" t="b">
        <v>0</v>
      </c>
      <c r="CP175" s="29" t="b">
        <v>0</v>
      </c>
      <c r="CQ175" s="29" t="b">
        <v>0</v>
      </c>
      <c r="CR175" s="29" t="b">
        <v>0</v>
      </c>
      <c r="CS175" s="29" t="b">
        <v>0</v>
      </c>
      <c r="CT175" s="29" t="b">
        <v>0</v>
      </c>
      <c r="CU175" s="29" t="b">
        <v>0</v>
      </c>
      <c r="CV175" s="29" t="b">
        <v>0</v>
      </c>
      <c r="CW175" s="29" t="b">
        <v>0</v>
      </c>
      <c r="CX175" s="29" t="b">
        <v>0</v>
      </c>
      <c r="CY175" s="29" t="b">
        <v>0</v>
      </c>
      <c r="CZ175" s="29" t="b">
        <v>0</v>
      </c>
      <c r="DA175" s="29" t="b">
        <v>0</v>
      </c>
      <c r="DB175" s="29" t="b">
        <v>0</v>
      </c>
      <c r="DC175" s="29" t="b">
        <v>0</v>
      </c>
      <c r="DD175" s="29" t="b">
        <v>0</v>
      </c>
      <c r="DE175" s="29" t="b">
        <v>0</v>
      </c>
      <c r="DF175" s="29" t="b">
        <v>0</v>
      </c>
      <c r="DG175" s="29" t="b">
        <v>0</v>
      </c>
      <c r="DH175" s="29" t="b">
        <v>0</v>
      </c>
      <c r="DI175" s="29" t="b">
        <v>0</v>
      </c>
      <c r="DJ175" s="29" t="b">
        <v>0</v>
      </c>
      <c r="DK175" s="29" t="b">
        <v>0</v>
      </c>
      <c r="DL175" s="29" t="b">
        <v>0</v>
      </c>
      <c r="DM175" s="29" t="b">
        <v>0</v>
      </c>
      <c r="DN175" s="29" t="b">
        <v>0</v>
      </c>
      <c r="DO175" s="29" t="b">
        <v>0</v>
      </c>
      <c r="DP175" s="29" t="b">
        <v>1</v>
      </c>
      <c r="DQ175" s="29" t="b">
        <v>0</v>
      </c>
      <c r="DR175" s="29" t="b">
        <v>0</v>
      </c>
      <c r="DS175" s="29" t="b">
        <v>0</v>
      </c>
      <c r="DT175" s="29" t="b">
        <v>0</v>
      </c>
      <c r="DU175" s="29" t="b">
        <v>0</v>
      </c>
      <c r="DV175" s="29" t="s">
        <v>14741</v>
      </c>
      <c r="DW175" s="29" t="s">
        <v>14742</v>
      </c>
      <c r="DX175" s="29" t="s">
        <v>14743</v>
      </c>
    </row>
    <row r="176" spans="1:128" s="29" customFormat="1" x14ac:dyDescent="0.25">
      <c r="A176" s="29">
        <v>359925061332099</v>
      </c>
      <c r="B176" s="29">
        <v>387</v>
      </c>
      <c r="C176" s="29" t="s">
        <v>14744</v>
      </c>
      <c r="D176" s="29" t="s">
        <v>14745</v>
      </c>
      <c r="E176" s="50">
        <v>2.3724746853853E+16</v>
      </c>
      <c r="F176" s="50">
        <v>9042624018837990</v>
      </c>
      <c r="G176" s="29" t="s">
        <v>20249</v>
      </c>
      <c r="H176" s="29" t="s">
        <v>18992</v>
      </c>
      <c r="I176" s="29">
        <v>66</v>
      </c>
      <c r="J176" s="29">
        <v>0</v>
      </c>
      <c r="K176" s="29">
        <v>1</v>
      </c>
      <c r="L176" s="29">
        <v>1</v>
      </c>
      <c r="M176" s="29">
        <v>2</v>
      </c>
      <c r="N176" s="29">
        <v>6</v>
      </c>
      <c r="O176" s="29">
        <v>1</v>
      </c>
      <c r="P176" s="29">
        <v>0</v>
      </c>
      <c r="Q176" s="29" t="s">
        <v>8</v>
      </c>
      <c r="R176" s="29" t="s">
        <v>8</v>
      </c>
      <c r="S176" s="29" t="s">
        <v>8</v>
      </c>
      <c r="T176" s="29" t="s">
        <v>8</v>
      </c>
      <c r="U176" s="29">
        <v>0</v>
      </c>
      <c r="V176" s="29" t="s">
        <v>8</v>
      </c>
      <c r="W176" s="29" t="s">
        <v>8</v>
      </c>
      <c r="X176" s="29" t="s">
        <v>8</v>
      </c>
      <c r="Y176" s="29" t="s">
        <v>8</v>
      </c>
      <c r="Z176" s="29">
        <v>0</v>
      </c>
      <c r="AA176" s="29" t="s">
        <v>8</v>
      </c>
      <c r="AB176" s="29" t="s">
        <v>8</v>
      </c>
      <c r="AC176" s="29" t="s">
        <v>8</v>
      </c>
      <c r="AD176" s="29" t="s">
        <v>8</v>
      </c>
      <c r="AE176" s="29">
        <v>1</v>
      </c>
      <c r="AF176" s="29">
        <v>1</v>
      </c>
      <c r="AG176" s="29" t="s">
        <v>8</v>
      </c>
      <c r="AH176" s="29">
        <v>1</v>
      </c>
      <c r="AI176" s="29" t="s">
        <v>8</v>
      </c>
      <c r="AJ176" s="29">
        <v>0</v>
      </c>
      <c r="AK176" s="29" t="s">
        <v>8</v>
      </c>
      <c r="AL176" s="29" t="s">
        <v>8</v>
      </c>
      <c r="AM176" s="29" t="s">
        <v>8</v>
      </c>
      <c r="AN176" s="29" t="s">
        <v>8</v>
      </c>
      <c r="AO176" s="29">
        <v>0</v>
      </c>
      <c r="AP176" s="29" t="s">
        <v>8</v>
      </c>
      <c r="AQ176" s="29">
        <v>1</v>
      </c>
      <c r="AR176" s="29">
        <v>2</v>
      </c>
      <c r="AS176" s="29" t="s">
        <v>8</v>
      </c>
      <c r="AT176" s="29">
        <v>2</v>
      </c>
      <c r="AU176" s="29" t="s">
        <v>8</v>
      </c>
      <c r="AV176" s="29">
        <v>1</v>
      </c>
      <c r="AW176" s="29">
        <v>4</v>
      </c>
      <c r="AX176" s="29" t="s">
        <v>8</v>
      </c>
      <c r="AY176" s="29">
        <v>4</v>
      </c>
      <c r="AZ176" s="29" t="s">
        <v>8</v>
      </c>
      <c r="BA176" s="29">
        <v>1</v>
      </c>
      <c r="BB176" s="29" t="s">
        <v>8</v>
      </c>
      <c r="BC176" s="29">
        <v>1</v>
      </c>
      <c r="BD176" s="29">
        <v>4</v>
      </c>
      <c r="BE176" s="29" t="s">
        <v>8</v>
      </c>
      <c r="BF176" s="29">
        <v>3</v>
      </c>
      <c r="BG176" s="29" t="s">
        <v>8</v>
      </c>
      <c r="BH176" s="29">
        <v>1</v>
      </c>
      <c r="BI176" s="29">
        <v>1</v>
      </c>
      <c r="BJ176" s="29" t="s">
        <v>8</v>
      </c>
      <c r="BK176" s="29">
        <v>1</v>
      </c>
      <c r="BL176" s="29" t="s">
        <v>8</v>
      </c>
      <c r="BM176" s="29">
        <v>0</v>
      </c>
      <c r="BN176" s="29" t="s">
        <v>8</v>
      </c>
      <c r="BO176" s="29" t="s">
        <v>8</v>
      </c>
      <c r="BP176" s="29" t="s">
        <v>8</v>
      </c>
      <c r="BQ176" s="29" t="s">
        <v>8</v>
      </c>
      <c r="BR176" s="29" t="s">
        <v>8</v>
      </c>
      <c r="BS176" s="29" t="s">
        <v>8</v>
      </c>
      <c r="BT176" s="29" t="s">
        <v>8</v>
      </c>
      <c r="BU176" s="29" t="s">
        <v>8</v>
      </c>
      <c r="BV176" s="29" t="b">
        <v>0</v>
      </c>
      <c r="BW176" s="29" t="b">
        <v>0</v>
      </c>
      <c r="BX176" s="29" t="b">
        <v>0</v>
      </c>
      <c r="BY176" s="29" t="b">
        <v>0</v>
      </c>
      <c r="BZ176" s="29" t="b">
        <v>0</v>
      </c>
      <c r="CA176" s="29" t="b">
        <v>0</v>
      </c>
      <c r="CB176" s="29" t="b">
        <v>0</v>
      </c>
      <c r="CC176" s="29" t="b">
        <v>0</v>
      </c>
      <c r="CD176" s="29" t="b">
        <v>0</v>
      </c>
      <c r="CE176" s="29" t="b">
        <v>0</v>
      </c>
      <c r="CF176" s="29" t="b">
        <v>0</v>
      </c>
      <c r="CG176" s="29" t="b">
        <v>0</v>
      </c>
      <c r="CH176" s="29" t="b">
        <v>0</v>
      </c>
      <c r="CI176" s="29" t="b">
        <v>0</v>
      </c>
      <c r="CJ176" s="29" t="b">
        <v>0</v>
      </c>
      <c r="CK176" s="29" t="b">
        <v>0</v>
      </c>
      <c r="CL176" s="29" t="b">
        <v>0</v>
      </c>
      <c r="CM176" s="29" t="b">
        <v>0</v>
      </c>
      <c r="CN176" s="29" t="b">
        <v>0</v>
      </c>
      <c r="CO176" s="29" t="b">
        <v>0</v>
      </c>
      <c r="CP176" s="29" t="b">
        <v>0</v>
      </c>
      <c r="CQ176" s="29" t="b">
        <v>0</v>
      </c>
      <c r="CR176" s="29" t="b">
        <v>0</v>
      </c>
      <c r="CS176" s="29" t="b">
        <v>0</v>
      </c>
      <c r="CT176" s="29" t="b">
        <v>0</v>
      </c>
      <c r="CU176" s="29" t="b">
        <v>0</v>
      </c>
      <c r="CV176" s="29" t="b">
        <v>0</v>
      </c>
      <c r="CW176" s="29" t="b">
        <v>0</v>
      </c>
      <c r="CX176" s="29" t="b">
        <v>0</v>
      </c>
      <c r="CY176" s="29" t="b">
        <v>0</v>
      </c>
      <c r="CZ176" s="29" t="b">
        <v>0</v>
      </c>
      <c r="DA176" s="29" t="b">
        <v>0</v>
      </c>
      <c r="DB176" s="29" t="b">
        <v>0</v>
      </c>
      <c r="DC176" s="29" t="b">
        <v>0</v>
      </c>
      <c r="DD176" s="29" t="b">
        <v>0</v>
      </c>
      <c r="DE176" s="29" t="b">
        <v>0</v>
      </c>
      <c r="DF176" s="29" t="b">
        <v>0</v>
      </c>
      <c r="DG176" s="29" t="b">
        <v>0</v>
      </c>
      <c r="DH176" s="29" t="b">
        <v>0</v>
      </c>
      <c r="DI176" s="29" t="b">
        <v>0</v>
      </c>
      <c r="DJ176" s="29" t="b">
        <v>0</v>
      </c>
      <c r="DK176" s="29" t="b">
        <v>0</v>
      </c>
      <c r="DL176" s="29" t="b">
        <v>0</v>
      </c>
      <c r="DM176" s="29" t="b">
        <v>0</v>
      </c>
      <c r="DN176" s="29" t="b">
        <v>0</v>
      </c>
      <c r="DO176" s="29" t="b">
        <v>0</v>
      </c>
      <c r="DP176" s="29" t="b">
        <v>1</v>
      </c>
      <c r="DQ176" s="29" t="b">
        <v>0</v>
      </c>
      <c r="DR176" s="29" t="b">
        <v>0</v>
      </c>
      <c r="DS176" s="29" t="b">
        <v>0</v>
      </c>
      <c r="DT176" s="29" t="b">
        <v>0</v>
      </c>
      <c r="DU176" s="29" t="b">
        <v>0</v>
      </c>
      <c r="DV176" s="29" t="s">
        <v>14746</v>
      </c>
      <c r="DW176" s="29" t="s">
        <v>14747</v>
      </c>
      <c r="DX176" s="29" t="s">
        <v>14748</v>
      </c>
    </row>
    <row r="177" spans="1:128" s="29" customFormat="1" x14ac:dyDescent="0.25">
      <c r="A177" s="29">
        <v>359925061332099</v>
      </c>
      <c r="B177" s="29">
        <v>352</v>
      </c>
      <c r="C177" s="29" t="s">
        <v>14749</v>
      </c>
      <c r="D177" s="29" t="s">
        <v>14750</v>
      </c>
      <c r="E177" s="50">
        <v>237244987697598</v>
      </c>
      <c r="F177" s="50">
        <v>904285903625504</v>
      </c>
      <c r="G177" s="29" t="s">
        <v>19161</v>
      </c>
      <c r="H177" s="29" t="s">
        <v>18992</v>
      </c>
      <c r="I177" s="29">
        <v>66</v>
      </c>
      <c r="J177" s="29">
        <v>1</v>
      </c>
      <c r="K177" s="29">
        <v>1</v>
      </c>
      <c r="L177" s="29">
        <v>1</v>
      </c>
      <c r="M177" s="29">
        <v>2</v>
      </c>
      <c r="N177" s="29">
        <v>4</v>
      </c>
      <c r="O177" s="29">
        <v>1</v>
      </c>
      <c r="P177" s="29">
        <v>0</v>
      </c>
      <c r="Q177" s="29" t="s">
        <v>8</v>
      </c>
      <c r="R177" s="29" t="s">
        <v>8</v>
      </c>
      <c r="S177" s="29" t="s">
        <v>8</v>
      </c>
      <c r="T177" s="29" t="s">
        <v>8</v>
      </c>
      <c r="U177" s="29">
        <v>0</v>
      </c>
      <c r="V177" s="29" t="s">
        <v>8</v>
      </c>
      <c r="W177" s="29" t="s">
        <v>8</v>
      </c>
      <c r="X177" s="29" t="s">
        <v>8</v>
      </c>
      <c r="Y177" s="29" t="s">
        <v>8</v>
      </c>
      <c r="Z177" s="29">
        <v>0</v>
      </c>
      <c r="AA177" s="29" t="s">
        <v>8</v>
      </c>
      <c r="AB177" s="29" t="s">
        <v>8</v>
      </c>
      <c r="AC177" s="29" t="s">
        <v>8</v>
      </c>
      <c r="AD177" s="29" t="s">
        <v>8</v>
      </c>
      <c r="AE177" s="29">
        <v>1</v>
      </c>
      <c r="AF177" s="29">
        <v>1</v>
      </c>
      <c r="AG177" s="29" t="s">
        <v>8</v>
      </c>
      <c r="AH177" s="29">
        <v>1</v>
      </c>
      <c r="AI177" s="29" t="s">
        <v>8</v>
      </c>
      <c r="AJ177" s="29">
        <v>0</v>
      </c>
      <c r="AK177" s="29" t="s">
        <v>8</v>
      </c>
      <c r="AL177" s="29" t="s">
        <v>8</v>
      </c>
      <c r="AM177" s="29" t="s">
        <v>8</v>
      </c>
      <c r="AN177" s="29" t="s">
        <v>8</v>
      </c>
      <c r="AO177" s="29">
        <v>0</v>
      </c>
      <c r="AP177" s="29" t="s">
        <v>8</v>
      </c>
      <c r="AQ177" s="29">
        <v>1</v>
      </c>
      <c r="AR177" s="29">
        <v>2</v>
      </c>
      <c r="AS177" s="29" t="s">
        <v>8</v>
      </c>
      <c r="AT177" s="29">
        <v>2</v>
      </c>
      <c r="AU177" s="29" t="s">
        <v>8</v>
      </c>
      <c r="AV177" s="29">
        <v>0</v>
      </c>
      <c r="AW177" s="29" t="s">
        <v>8</v>
      </c>
      <c r="AX177" s="29" t="s">
        <v>8</v>
      </c>
      <c r="AY177" s="29" t="s">
        <v>8</v>
      </c>
      <c r="AZ177" s="29" t="s">
        <v>8</v>
      </c>
      <c r="BA177" s="29" t="s">
        <v>8</v>
      </c>
      <c r="BB177" s="29" t="s">
        <v>8</v>
      </c>
      <c r="BC177" s="29">
        <v>1</v>
      </c>
      <c r="BD177" s="29">
        <v>4</v>
      </c>
      <c r="BE177" s="29" t="s">
        <v>8</v>
      </c>
      <c r="BF177" s="29">
        <v>4</v>
      </c>
      <c r="BG177" s="29" t="s">
        <v>8</v>
      </c>
      <c r="BH177" s="29">
        <v>1</v>
      </c>
      <c r="BI177" s="29">
        <v>1</v>
      </c>
      <c r="BJ177" s="29" t="s">
        <v>8</v>
      </c>
      <c r="BK177" s="29">
        <v>1</v>
      </c>
      <c r="BL177" s="29" t="s">
        <v>8</v>
      </c>
      <c r="BM177" s="29">
        <v>0</v>
      </c>
      <c r="BN177" s="29" t="s">
        <v>8</v>
      </c>
      <c r="BO177" s="29" t="s">
        <v>8</v>
      </c>
      <c r="BP177" s="29" t="s">
        <v>8</v>
      </c>
      <c r="BQ177" s="29" t="s">
        <v>8</v>
      </c>
      <c r="BR177" s="29" t="s">
        <v>8</v>
      </c>
      <c r="BS177" s="29" t="s">
        <v>8</v>
      </c>
      <c r="BT177" s="29" t="s">
        <v>8</v>
      </c>
      <c r="BU177" s="29" t="s">
        <v>8</v>
      </c>
      <c r="BV177" s="29" t="b">
        <v>0</v>
      </c>
      <c r="BW177" s="29" t="b">
        <v>0</v>
      </c>
      <c r="BX177" s="29" t="b">
        <v>0</v>
      </c>
      <c r="BY177" s="29" t="b">
        <v>0</v>
      </c>
      <c r="BZ177" s="29" t="b">
        <v>0</v>
      </c>
      <c r="CA177" s="29" t="b">
        <v>0</v>
      </c>
      <c r="CB177" s="29" t="b">
        <v>0</v>
      </c>
      <c r="CC177" s="29" t="b">
        <v>0</v>
      </c>
      <c r="CD177" s="29" t="b">
        <v>0</v>
      </c>
      <c r="CE177" s="29" t="b">
        <v>0</v>
      </c>
      <c r="CF177" s="29" t="b">
        <v>0</v>
      </c>
      <c r="CG177" s="29" t="b">
        <v>0</v>
      </c>
      <c r="CH177" s="29" t="b">
        <v>0</v>
      </c>
      <c r="CI177" s="29" t="b">
        <v>0</v>
      </c>
      <c r="CJ177" s="29" t="b">
        <v>0</v>
      </c>
      <c r="CK177" s="29" t="b">
        <v>0</v>
      </c>
      <c r="CL177" s="29" t="b">
        <v>0</v>
      </c>
      <c r="CM177" s="29" t="b">
        <v>0</v>
      </c>
      <c r="CN177" s="29" t="b">
        <v>0</v>
      </c>
      <c r="CO177" s="29" t="b">
        <v>0</v>
      </c>
      <c r="CP177" s="29" t="b">
        <v>0</v>
      </c>
      <c r="CQ177" s="29" t="b">
        <v>0</v>
      </c>
      <c r="CR177" s="29" t="b">
        <v>0</v>
      </c>
      <c r="CS177" s="29" t="b">
        <v>0</v>
      </c>
      <c r="CT177" s="29" t="b">
        <v>0</v>
      </c>
      <c r="CU177" s="29" t="b">
        <v>0</v>
      </c>
      <c r="CV177" s="29" t="b">
        <v>0</v>
      </c>
      <c r="CW177" s="29" t="b">
        <v>0</v>
      </c>
      <c r="CX177" s="29" t="b">
        <v>0</v>
      </c>
      <c r="CY177" s="29" t="b">
        <v>0</v>
      </c>
      <c r="CZ177" s="29" t="b">
        <v>0</v>
      </c>
      <c r="DA177" s="29" t="b">
        <v>0</v>
      </c>
      <c r="DB177" s="29" t="b">
        <v>0</v>
      </c>
      <c r="DC177" s="29" t="b">
        <v>0</v>
      </c>
      <c r="DD177" s="29" t="b">
        <v>0</v>
      </c>
      <c r="DE177" s="29" t="b">
        <v>0</v>
      </c>
      <c r="DF177" s="29" t="b">
        <v>0</v>
      </c>
      <c r="DG177" s="29" t="b">
        <v>0</v>
      </c>
      <c r="DH177" s="29" t="b">
        <v>0</v>
      </c>
      <c r="DI177" s="29" t="b">
        <v>0</v>
      </c>
      <c r="DJ177" s="29" t="b">
        <v>0</v>
      </c>
      <c r="DK177" s="29" t="b">
        <v>0</v>
      </c>
      <c r="DL177" s="29" t="b">
        <v>0</v>
      </c>
      <c r="DM177" s="29" t="b">
        <v>0</v>
      </c>
      <c r="DN177" s="29" t="b">
        <v>0</v>
      </c>
      <c r="DO177" s="29" t="b">
        <v>0</v>
      </c>
      <c r="DP177" s="29" t="b">
        <v>1</v>
      </c>
      <c r="DQ177" s="29" t="b">
        <v>0</v>
      </c>
      <c r="DR177" s="29" t="b">
        <v>0</v>
      </c>
      <c r="DS177" s="29" t="b">
        <v>0</v>
      </c>
      <c r="DT177" s="29" t="b">
        <v>0</v>
      </c>
      <c r="DU177" s="29" t="b">
        <v>0</v>
      </c>
      <c r="DV177" s="29" t="s">
        <v>14751</v>
      </c>
      <c r="DW177" s="29" t="s">
        <v>14752</v>
      </c>
      <c r="DX177" s="29" t="s">
        <v>14753</v>
      </c>
    </row>
    <row r="178" spans="1:128" s="29" customFormat="1" x14ac:dyDescent="0.25">
      <c r="A178" s="29">
        <v>359925061332099</v>
      </c>
      <c r="B178" s="29">
        <v>356</v>
      </c>
      <c r="C178" s="29" t="s">
        <v>14754</v>
      </c>
      <c r="D178" s="29" t="s">
        <v>14755</v>
      </c>
      <c r="E178" s="50">
        <v>2.37248887158246E+16</v>
      </c>
      <c r="F178" s="50">
        <v>9042762146158020</v>
      </c>
      <c r="G178" s="29" t="s">
        <v>20263</v>
      </c>
      <c r="H178" s="29" t="s">
        <v>18992</v>
      </c>
      <c r="I178" s="29">
        <v>66</v>
      </c>
      <c r="J178" s="29">
        <v>1</v>
      </c>
      <c r="K178" s="29">
        <v>1</v>
      </c>
      <c r="L178" s="29">
        <v>1</v>
      </c>
      <c r="M178" s="29">
        <v>2</v>
      </c>
      <c r="N178" s="29">
        <v>4</v>
      </c>
      <c r="O178" s="29">
        <v>1</v>
      </c>
      <c r="P178" s="29">
        <v>0</v>
      </c>
      <c r="Q178" s="29" t="s">
        <v>8</v>
      </c>
      <c r="R178" s="29" t="s">
        <v>8</v>
      </c>
      <c r="S178" s="29" t="s">
        <v>8</v>
      </c>
      <c r="T178" s="29" t="s">
        <v>8</v>
      </c>
      <c r="U178" s="29">
        <v>0</v>
      </c>
      <c r="V178" s="29" t="s">
        <v>8</v>
      </c>
      <c r="W178" s="29" t="s">
        <v>8</v>
      </c>
      <c r="X178" s="29" t="s">
        <v>8</v>
      </c>
      <c r="Y178" s="29" t="s">
        <v>8</v>
      </c>
      <c r="Z178" s="29">
        <v>0</v>
      </c>
      <c r="AA178" s="29" t="s">
        <v>8</v>
      </c>
      <c r="AB178" s="29" t="s">
        <v>8</v>
      </c>
      <c r="AC178" s="29" t="s">
        <v>8</v>
      </c>
      <c r="AD178" s="29" t="s">
        <v>8</v>
      </c>
      <c r="AE178" s="29">
        <v>1</v>
      </c>
      <c r="AF178" s="29">
        <v>1</v>
      </c>
      <c r="AG178" s="29" t="s">
        <v>8</v>
      </c>
      <c r="AH178" s="29">
        <v>1</v>
      </c>
      <c r="AI178" s="29" t="s">
        <v>8</v>
      </c>
      <c r="AJ178" s="29">
        <v>1</v>
      </c>
      <c r="AK178" s="29">
        <v>4</v>
      </c>
      <c r="AL178" s="29" t="s">
        <v>8</v>
      </c>
      <c r="AM178" s="29">
        <v>4</v>
      </c>
      <c r="AN178" s="29" t="s">
        <v>8</v>
      </c>
      <c r="AO178" s="29">
        <v>0</v>
      </c>
      <c r="AP178" s="29" t="s">
        <v>8</v>
      </c>
      <c r="AQ178" s="29">
        <v>1</v>
      </c>
      <c r="AR178" s="29">
        <v>2</v>
      </c>
      <c r="AS178" s="29" t="s">
        <v>8</v>
      </c>
      <c r="AT178" s="29">
        <v>2</v>
      </c>
      <c r="AU178" s="29" t="s">
        <v>8</v>
      </c>
      <c r="AV178" s="29">
        <v>0</v>
      </c>
      <c r="AW178" s="29" t="s">
        <v>8</v>
      </c>
      <c r="AX178" s="29" t="s">
        <v>8</v>
      </c>
      <c r="AY178" s="29" t="s">
        <v>8</v>
      </c>
      <c r="AZ178" s="29" t="s">
        <v>8</v>
      </c>
      <c r="BA178" s="29" t="s">
        <v>8</v>
      </c>
      <c r="BB178" s="29" t="s">
        <v>8</v>
      </c>
      <c r="BC178" s="29">
        <v>1</v>
      </c>
      <c r="BD178" s="29">
        <v>2</v>
      </c>
      <c r="BE178" s="29" t="s">
        <v>8</v>
      </c>
      <c r="BF178" s="29">
        <v>3</v>
      </c>
      <c r="BG178" s="29" t="s">
        <v>8</v>
      </c>
      <c r="BH178" s="29">
        <v>1</v>
      </c>
      <c r="BI178" s="29">
        <v>1</v>
      </c>
      <c r="BJ178" s="29" t="s">
        <v>8</v>
      </c>
      <c r="BK178" s="29">
        <v>1</v>
      </c>
      <c r="BL178" s="29" t="s">
        <v>8</v>
      </c>
      <c r="BM178" s="29">
        <v>0</v>
      </c>
      <c r="BN178" s="29" t="s">
        <v>8</v>
      </c>
      <c r="BO178" s="29" t="s">
        <v>8</v>
      </c>
      <c r="BP178" s="29" t="s">
        <v>8</v>
      </c>
      <c r="BQ178" s="29" t="s">
        <v>8</v>
      </c>
      <c r="BR178" s="29" t="s">
        <v>8</v>
      </c>
      <c r="BS178" s="29" t="s">
        <v>8</v>
      </c>
      <c r="BT178" s="29" t="s">
        <v>8</v>
      </c>
      <c r="BU178" s="29" t="s">
        <v>8</v>
      </c>
      <c r="BV178" s="29" t="b">
        <v>0</v>
      </c>
      <c r="BW178" s="29" t="b">
        <v>0</v>
      </c>
      <c r="BX178" s="29" t="b">
        <v>0</v>
      </c>
      <c r="BY178" s="29" t="b">
        <v>0</v>
      </c>
      <c r="BZ178" s="29" t="b">
        <v>0</v>
      </c>
      <c r="CA178" s="29" t="b">
        <v>0</v>
      </c>
      <c r="CB178" s="29" t="b">
        <v>0</v>
      </c>
      <c r="CC178" s="29" t="b">
        <v>0</v>
      </c>
      <c r="CD178" s="29" t="b">
        <v>0</v>
      </c>
      <c r="CE178" s="29" t="b">
        <v>0</v>
      </c>
      <c r="CF178" s="29" t="b">
        <v>0</v>
      </c>
      <c r="CG178" s="29" t="b">
        <v>0</v>
      </c>
      <c r="CH178" s="29" t="b">
        <v>0</v>
      </c>
      <c r="CI178" s="29" t="b">
        <v>0</v>
      </c>
      <c r="CJ178" s="29" t="b">
        <v>0</v>
      </c>
      <c r="CK178" s="29" t="b">
        <v>0</v>
      </c>
      <c r="CL178" s="29" t="b">
        <v>0</v>
      </c>
      <c r="CM178" s="29" t="b">
        <v>0</v>
      </c>
      <c r="CN178" s="29" t="b">
        <v>0</v>
      </c>
      <c r="CO178" s="29" t="b">
        <v>0</v>
      </c>
      <c r="CP178" s="29" t="b">
        <v>0</v>
      </c>
      <c r="CQ178" s="29" t="b">
        <v>0</v>
      </c>
      <c r="CR178" s="29" t="b">
        <v>0</v>
      </c>
      <c r="CS178" s="29" t="b">
        <v>0</v>
      </c>
      <c r="CT178" s="29" t="b">
        <v>0</v>
      </c>
      <c r="CU178" s="29" t="b">
        <v>0</v>
      </c>
      <c r="CV178" s="29" t="b">
        <v>0</v>
      </c>
      <c r="CW178" s="29" t="b">
        <v>0</v>
      </c>
      <c r="CX178" s="29" t="b">
        <v>0</v>
      </c>
      <c r="CY178" s="29" t="b">
        <v>0</v>
      </c>
      <c r="CZ178" s="29" t="b">
        <v>0</v>
      </c>
      <c r="DA178" s="29" t="b">
        <v>0</v>
      </c>
      <c r="DB178" s="29" t="b">
        <v>0</v>
      </c>
      <c r="DC178" s="29" t="b">
        <v>0</v>
      </c>
      <c r="DD178" s="29" t="b">
        <v>0</v>
      </c>
      <c r="DE178" s="29" t="b">
        <v>0</v>
      </c>
      <c r="DF178" s="29" t="b">
        <v>0</v>
      </c>
      <c r="DG178" s="29" t="b">
        <v>0</v>
      </c>
      <c r="DH178" s="29" t="b">
        <v>0</v>
      </c>
      <c r="DI178" s="29" t="b">
        <v>0</v>
      </c>
      <c r="DJ178" s="29" t="b">
        <v>0</v>
      </c>
      <c r="DK178" s="29" t="b">
        <v>0</v>
      </c>
      <c r="DL178" s="29" t="b">
        <v>0</v>
      </c>
      <c r="DM178" s="29" t="b">
        <v>0</v>
      </c>
      <c r="DN178" s="29" t="b">
        <v>0</v>
      </c>
      <c r="DO178" s="29" t="b">
        <v>0</v>
      </c>
      <c r="DP178" s="29" t="b">
        <v>1</v>
      </c>
      <c r="DQ178" s="29" t="b">
        <v>0</v>
      </c>
      <c r="DR178" s="29" t="b">
        <v>0</v>
      </c>
      <c r="DS178" s="29" t="b">
        <v>0</v>
      </c>
      <c r="DT178" s="29" t="b">
        <v>0</v>
      </c>
      <c r="DU178" s="29" t="b">
        <v>0</v>
      </c>
      <c r="DV178" s="29" t="s">
        <v>14756</v>
      </c>
      <c r="DW178" s="29" t="s">
        <v>14757</v>
      </c>
      <c r="DX178" s="29" t="s">
        <v>14758</v>
      </c>
    </row>
    <row r="179" spans="1:128" s="29" customFormat="1" x14ac:dyDescent="0.25">
      <c r="A179" s="29">
        <v>359925060651416</v>
      </c>
      <c r="B179" s="29">
        <v>553</v>
      </c>
      <c r="C179" s="29" t="s">
        <v>14759</v>
      </c>
      <c r="D179" s="29" t="s">
        <v>14760</v>
      </c>
      <c r="E179" s="50">
        <v>237243454</v>
      </c>
      <c r="F179" s="50">
        <v>903729228</v>
      </c>
      <c r="G179" s="29" t="s">
        <v>18992</v>
      </c>
      <c r="H179" s="50">
        <v>699999</v>
      </c>
      <c r="I179" s="29">
        <v>88</v>
      </c>
      <c r="J179" s="29">
        <v>1</v>
      </c>
      <c r="K179" s="29">
        <v>1</v>
      </c>
      <c r="L179" s="29">
        <v>1</v>
      </c>
      <c r="M179" s="29">
        <v>2</v>
      </c>
      <c r="N179" s="29">
        <v>3</v>
      </c>
      <c r="O179" s="29">
        <v>1</v>
      </c>
      <c r="P179" s="29">
        <v>0</v>
      </c>
      <c r="Q179" s="29" t="s">
        <v>8</v>
      </c>
      <c r="R179" s="29" t="s">
        <v>8</v>
      </c>
      <c r="S179" s="29" t="s">
        <v>8</v>
      </c>
      <c r="T179" s="29" t="s">
        <v>8</v>
      </c>
      <c r="U179" s="29">
        <v>0</v>
      </c>
      <c r="V179" s="29" t="s">
        <v>8</v>
      </c>
      <c r="W179" s="29" t="s">
        <v>8</v>
      </c>
      <c r="X179" s="29" t="s">
        <v>8</v>
      </c>
      <c r="Y179" s="29" t="s">
        <v>8</v>
      </c>
      <c r="Z179" s="29">
        <v>1</v>
      </c>
      <c r="AA179" s="29">
        <v>2</v>
      </c>
      <c r="AB179" s="29" t="s">
        <v>8</v>
      </c>
      <c r="AC179" s="29">
        <v>2</v>
      </c>
      <c r="AD179" s="29" t="s">
        <v>8</v>
      </c>
      <c r="AE179" s="29">
        <v>1</v>
      </c>
      <c r="AF179" s="29">
        <v>1</v>
      </c>
      <c r="AG179" s="29" t="s">
        <v>8</v>
      </c>
      <c r="AH179" s="29">
        <v>1</v>
      </c>
      <c r="AI179" s="29" t="s">
        <v>8</v>
      </c>
      <c r="AJ179" s="29">
        <v>0</v>
      </c>
      <c r="AK179" s="29" t="s">
        <v>8</v>
      </c>
      <c r="AL179" s="29" t="s">
        <v>8</v>
      </c>
      <c r="AM179" s="29" t="s">
        <v>8</v>
      </c>
      <c r="AN179" s="29" t="s">
        <v>8</v>
      </c>
      <c r="AO179" s="29">
        <v>1</v>
      </c>
      <c r="AP179" s="29" t="s">
        <v>8</v>
      </c>
      <c r="AQ179" s="29">
        <v>1</v>
      </c>
      <c r="AR179" s="29">
        <v>2</v>
      </c>
      <c r="AS179" s="29" t="s">
        <v>8</v>
      </c>
      <c r="AT179" s="29">
        <v>2</v>
      </c>
      <c r="AU179" s="29" t="s">
        <v>8</v>
      </c>
      <c r="AV179" s="29">
        <v>1</v>
      </c>
      <c r="AW179" s="29">
        <v>2</v>
      </c>
      <c r="AX179" s="29" t="s">
        <v>8</v>
      </c>
      <c r="AY179" s="29">
        <v>2</v>
      </c>
      <c r="AZ179" s="29" t="s">
        <v>8</v>
      </c>
      <c r="BA179" s="29">
        <v>1</v>
      </c>
      <c r="BB179" s="29" t="s">
        <v>8</v>
      </c>
      <c r="BC179" s="29">
        <v>1</v>
      </c>
      <c r="BD179" s="29">
        <v>2</v>
      </c>
      <c r="BE179" s="29" t="s">
        <v>8</v>
      </c>
      <c r="BF179" s="29">
        <v>1</v>
      </c>
      <c r="BG179" s="29" t="s">
        <v>8</v>
      </c>
      <c r="BH179" s="29">
        <v>1</v>
      </c>
      <c r="BI179" s="29">
        <v>1</v>
      </c>
      <c r="BJ179" s="29" t="s">
        <v>8</v>
      </c>
      <c r="BK179" s="29">
        <v>1</v>
      </c>
      <c r="BL179" s="29" t="s">
        <v>8</v>
      </c>
      <c r="BM179" s="29">
        <v>0</v>
      </c>
      <c r="BN179" s="29" t="s">
        <v>8</v>
      </c>
      <c r="BO179" s="29" t="s">
        <v>8</v>
      </c>
      <c r="BP179" s="29" t="s">
        <v>8</v>
      </c>
      <c r="BQ179" s="29" t="s">
        <v>8</v>
      </c>
      <c r="BR179" s="29" t="s">
        <v>8</v>
      </c>
      <c r="BS179" s="29" t="s">
        <v>8</v>
      </c>
      <c r="BT179" s="29" t="s">
        <v>8</v>
      </c>
      <c r="BU179" s="29" t="s">
        <v>14203</v>
      </c>
      <c r="BV179" s="29" t="b">
        <v>0</v>
      </c>
      <c r="BW179" s="29" t="b">
        <v>0</v>
      </c>
      <c r="BX179" s="29" t="b">
        <v>0</v>
      </c>
      <c r="BY179" s="29" t="b">
        <v>0</v>
      </c>
      <c r="BZ179" s="29" t="b">
        <v>0</v>
      </c>
      <c r="CA179" s="29" t="b">
        <v>0</v>
      </c>
      <c r="CB179" s="29" t="b">
        <v>1</v>
      </c>
      <c r="CC179" s="29" t="b">
        <v>0</v>
      </c>
      <c r="CD179" s="29" t="b">
        <v>0</v>
      </c>
      <c r="CE179" s="29" t="b">
        <v>0</v>
      </c>
      <c r="CF179" s="29" t="b">
        <v>0</v>
      </c>
      <c r="CG179" s="29" t="b">
        <v>0</v>
      </c>
      <c r="CH179" s="29" t="b">
        <v>0</v>
      </c>
      <c r="CI179" s="29" t="b">
        <v>0</v>
      </c>
      <c r="CJ179" s="29" t="b">
        <v>0</v>
      </c>
      <c r="CK179" s="29" t="b">
        <v>0</v>
      </c>
      <c r="CL179" s="29" t="b">
        <v>0</v>
      </c>
      <c r="CM179" s="29" t="b">
        <v>0</v>
      </c>
      <c r="CN179" s="29" t="b">
        <v>0</v>
      </c>
      <c r="CO179" s="29" t="b">
        <v>0</v>
      </c>
      <c r="CP179" s="29" t="b">
        <v>0</v>
      </c>
      <c r="CQ179" s="29" t="b">
        <v>0</v>
      </c>
      <c r="CR179" s="29" t="b">
        <v>0</v>
      </c>
      <c r="CS179" s="29" t="b">
        <v>0</v>
      </c>
      <c r="CT179" s="29" t="b">
        <v>0</v>
      </c>
      <c r="CU179" s="29" t="b">
        <v>0</v>
      </c>
      <c r="CV179" s="29" t="b">
        <v>0</v>
      </c>
      <c r="CW179" s="29" t="b">
        <v>0</v>
      </c>
      <c r="CX179" s="29" t="b">
        <v>0</v>
      </c>
      <c r="CY179" s="29" t="b">
        <v>0</v>
      </c>
      <c r="CZ179" s="29" t="b">
        <v>0</v>
      </c>
      <c r="DA179" s="29" t="b">
        <v>0</v>
      </c>
      <c r="DB179" s="29" t="b">
        <v>0</v>
      </c>
      <c r="DC179" s="29" t="b">
        <v>0</v>
      </c>
      <c r="DD179" s="29" t="b">
        <v>0</v>
      </c>
      <c r="DE179" s="29" t="b">
        <v>0</v>
      </c>
      <c r="DF179" s="29" t="b">
        <v>0</v>
      </c>
      <c r="DG179" s="29" t="b">
        <v>0</v>
      </c>
      <c r="DH179" s="29" t="b">
        <v>0</v>
      </c>
      <c r="DI179" s="29" t="b">
        <v>0</v>
      </c>
      <c r="DJ179" s="29" t="b">
        <v>0</v>
      </c>
      <c r="DK179" s="29" t="b">
        <v>0</v>
      </c>
      <c r="DL179" s="29" t="b">
        <v>0</v>
      </c>
      <c r="DM179" s="29" t="b">
        <v>0</v>
      </c>
      <c r="DN179" s="29" t="b">
        <v>0</v>
      </c>
      <c r="DO179" s="29" t="b">
        <v>0</v>
      </c>
      <c r="DP179" s="29" t="b">
        <v>0</v>
      </c>
      <c r="DQ179" s="29" t="b">
        <v>0</v>
      </c>
      <c r="DR179" s="29" t="b">
        <v>0</v>
      </c>
      <c r="DS179" s="29" t="b">
        <v>0</v>
      </c>
      <c r="DT179" s="29" t="b">
        <v>0</v>
      </c>
      <c r="DU179" s="29" t="b">
        <v>0</v>
      </c>
      <c r="DV179" s="29" t="s">
        <v>14761</v>
      </c>
      <c r="DW179" s="29" t="s">
        <v>14762</v>
      </c>
      <c r="DX179" s="29" t="s">
        <v>14763</v>
      </c>
    </row>
    <row r="180" spans="1:128" s="29" customFormat="1" x14ac:dyDescent="0.25">
      <c r="A180" s="29">
        <v>359925061332099</v>
      </c>
      <c r="B180" s="29">
        <v>360</v>
      </c>
      <c r="C180" s="29" t="s">
        <v>14764</v>
      </c>
      <c r="D180" s="29" t="s">
        <v>14765</v>
      </c>
      <c r="E180" s="50">
        <v>2.37249231257654E+16</v>
      </c>
      <c r="F180" s="50">
        <v>9042756173252950</v>
      </c>
      <c r="G180" s="29" t="s">
        <v>20264</v>
      </c>
      <c r="H180" s="29" t="s">
        <v>18992</v>
      </c>
      <c r="I180" s="29">
        <v>66</v>
      </c>
      <c r="J180" s="29">
        <v>1</v>
      </c>
      <c r="K180" s="29">
        <v>1</v>
      </c>
      <c r="L180" s="29">
        <v>1</v>
      </c>
      <c r="M180" s="29">
        <v>2</v>
      </c>
      <c r="N180" s="29">
        <v>6</v>
      </c>
      <c r="O180" s="29">
        <v>1</v>
      </c>
      <c r="P180" s="29">
        <v>0</v>
      </c>
      <c r="Q180" s="29" t="s">
        <v>8</v>
      </c>
      <c r="R180" s="29" t="s">
        <v>8</v>
      </c>
      <c r="S180" s="29" t="s">
        <v>8</v>
      </c>
      <c r="T180" s="29" t="s">
        <v>8</v>
      </c>
      <c r="U180" s="29">
        <v>0</v>
      </c>
      <c r="V180" s="29" t="s">
        <v>8</v>
      </c>
      <c r="W180" s="29" t="s">
        <v>8</v>
      </c>
      <c r="X180" s="29" t="s">
        <v>8</v>
      </c>
      <c r="Y180" s="29" t="s">
        <v>8</v>
      </c>
      <c r="Z180" s="29">
        <v>0</v>
      </c>
      <c r="AA180" s="29" t="s">
        <v>8</v>
      </c>
      <c r="AB180" s="29" t="s">
        <v>8</v>
      </c>
      <c r="AC180" s="29" t="s">
        <v>8</v>
      </c>
      <c r="AD180" s="29" t="s">
        <v>8</v>
      </c>
      <c r="AE180" s="29">
        <v>1</v>
      </c>
      <c r="AF180" s="29">
        <v>1</v>
      </c>
      <c r="AG180" s="29" t="s">
        <v>8</v>
      </c>
      <c r="AH180" s="29">
        <v>1</v>
      </c>
      <c r="AI180" s="29" t="s">
        <v>8</v>
      </c>
      <c r="AJ180" s="29">
        <v>0</v>
      </c>
      <c r="AK180" s="29" t="s">
        <v>8</v>
      </c>
      <c r="AL180" s="29" t="s">
        <v>8</v>
      </c>
      <c r="AM180" s="29" t="s">
        <v>8</v>
      </c>
      <c r="AN180" s="29" t="s">
        <v>8</v>
      </c>
      <c r="AO180" s="29">
        <v>0</v>
      </c>
      <c r="AP180" s="29" t="s">
        <v>8</v>
      </c>
      <c r="AQ180" s="29">
        <v>1</v>
      </c>
      <c r="AR180" s="29">
        <v>2</v>
      </c>
      <c r="AS180" s="29" t="s">
        <v>8</v>
      </c>
      <c r="AT180" s="29">
        <v>2</v>
      </c>
      <c r="AU180" s="29" t="s">
        <v>8</v>
      </c>
      <c r="AV180" s="29">
        <v>0</v>
      </c>
      <c r="AW180" s="29" t="s">
        <v>8</v>
      </c>
      <c r="AX180" s="29" t="s">
        <v>8</v>
      </c>
      <c r="AY180" s="29" t="s">
        <v>8</v>
      </c>
      <c r="AZ180" s="29" t="s">
        <v>8</v>
      </c>
      <c r="BA180" s="29" t="s">
        <v>8</v>
      </c>
      <c r="BB180" s="29" t="s">
        <v>8</v>
      </c>
      <c r="BC180" s="29">
        <v>1</v>
      </c>
      <c r="BD180" s="29">
        <v>4</v>
      </c>
      <c r="BE180" s="29" t="s">
        <v>8</v>
      </c>
      <c r="BF180" s="29">
        <v>2</v>
      </c>
      <c r="BG180" s="29" t="s">
        <v>8</v>
      </c>
      <c r="BH180" s="29">
        <v>1</v>
      </c>
      <c r="BI180" s="29">
        <v>1</v>
      </c>
      <c r="BJ180" s="29" t="s">
        <v>8</v>
      </c>
      <c r="BK180" s="29">
        <v>1</v>
      </c>
      <c r="BL180" s="29" t="s">
        <v>8</v>
      </c>
      <c r="BM180" s="29">
        <v>0</v>
      </c>
      <c r="BN180" s="29" t="s">
        <v>8</v>
      </c>
      <c r="BO180" s="29" t="s">
        <v>8</v>
      </c>
      <c r="BP180" s="29" t="s">
        <v>8</v>
      </c>
      <c r="BQ180" s="29" t="s">
        <v>8</v>
      </c>
      <c r="BR180" s="29" t="s">
        <v>8</v>
      </c>
      <c r="BS180" s="29" t="s">
        <v>8</v>
      </c>
      <c r="BT180" s="29" t="s">
        <v>8</v>
      </c>
      <c r="BU180" s="29" t="s">
        <v>8</v>
      </c>
      <c r="BV180" s="29" t="b">
        <v>0</v>
      </c>
      <c r="BW180" s="29" t="b">
        <v>0</v>
      </c>
      <c r="BX180" s="29" t="b">
        <v>0</v>
      </c>
      <c r="BY180" s="29" t="b">
        <v>0</v>
      </c>
      <c r="BZ180" s="29" t="b">
        <v>0</v>
      </c>
      <c r="CA180" s="29" t="b">
        <v>0</v>
      </c>
      <c r="CB180" s="29" t="b">
        <v>0</v>
      </c>
      <c r="CC180" s="29" t="b">
        <v>0</v>
      </c>
      <c r="CD180" s="29" t="b">
        <v>0</v>
      </c>
      <c r="CE180" s="29" t="b">
        <v>0</v>
      </c>
      <c r="CF180" s="29" t="b">
        <v>0</v>
      </c>
      <c r="CG180" s="29" t="b">
        <v>0</v>
      </c>
      <c r="CH180" s="29" t="b">
        <v>0</v>
      </c>
      <c r="CI180" s="29" t="b">
        <v>0</v>
      </c>
      <c r="CJ180" s="29" t="b">
        <v>0</v>
      </c>
      <c r="CK180" s="29" t="b">
        <v>0</v>
      </c>
      <c r="CL180" s="29" t="b">
        <v>0</v>
      </c>
      <c r="CM180" s="29" t="b">
        <v>0</v>
      </c>
      <c r="CN180" s="29" t="b">
        <v>0</v>
      </c>
      <c r="CO180" s="29" t="b">
        <v>0</v>
      </c>
      <c r="CP180" s="29" t="b">
        <v>0</v>
      </c>
      <c r="CQ180" s="29" t="b">
        <v>0</v>
      </c>
      <c r="CR180" s="29" t="b">
        <v>0</v>
      </c>
      <c r="CS180" s="29" t="b">
        <v>0</v>
      </c>
      <c r="CT180" s="29" t="b">
        <v>0</v>
      </c>
      <c r="CU180" s="29" t="b">
        <v>0</v>
      </c>
      <c r="CV180" s="29" t="b">
        <v>0</v>
      </c>
      <c r="CW180" s="29" t="b">
        <v>0</v>
      </c>
      <c r="CX180" s="29" t="b">
        <v>0</v>
      </c>
      <c r="CY180" s="29" t="b">
        <v>0</v>
      </c>
      <c r="CZ180" s="29" t="b">
        <v>0</v>
      </c>
      <c r="DA180" s="29" t="b">
        <v>0</v>
      </c>
      <c r="DB180" s="29" t="b">
        <v>0</v>
      </c>
      <c r="DC180" s="29" t="b">
        <v>0</v>
      </c>
      <c r="DD180" s="29" t="b">
        <v>0</v>
      </c>
      <c r="DE180" s="29" t="b">
        <v>0</v>
      </c>
      <c r="DF180" s="29" t="b">
        <v>0</v>
      </c>
      <c r="DG180" s="29" t="b">
        <v>0</v>
      </c>
      <c r="DH180" s="29" t="b">
        <v>0</v>
      </c>
      <c r="DI180" s="29" t="b">
        <v>0</v>
      </c>
      <c r="DJ180" s="29" t="b">
        <v>0</v>
      </c>
      <c r="DK180" s="29" t="b">
        <v>0</v>
      </c>
      <c r="DL180" s="29" t="b">
        <v>0</v>
      </c>
      <c r="DM180" s="29" t="b">
        <v>0</v>
      </c>
      <c r="DN180" s="29" t="b">
        <v>0</v>
      </c>
      <c r="DO180" s="29" t="b">
        <v>0</v>
      </c>
      <c r="DP180" s="29" t="b">
        <v>1</v>
      </c>
      <c r="DQ180" s="29" t="b">
        <v>0</v>
      </c>
      <c r="DR180" s="29" t="b">
        <v>0</v>
      </c>
      <c r="DS180" s="29" t="b">
        <v>0</v>
      </c>
      <c r="DT180" s="29" t="b">
        <v>0</v>
      </c>
      <c r="DU180" s="29" t="b">
        <v>0</v>
      </c>
      <c r="DV180" s="29" t="s">
        <v>14766</v>
      </c>
      <c r="DW180" s="29" t="s">
        <v>14767</v>
      </c>
      <c r="DX180" s="29" t="s">
        <v>14768</v>
      </c>
    </row>
    <row r="181" spans="1:128" s="29" customFormat="1" x14ac:dyDescent="0.25">
      <c r="A181" s="29">
        <v>359925061332099</v>
      </c>
      <c r="B181" s="29">
        <v>354</v>
      </c>
      <c r="C181" s="29" t="s">
        <v>14769</v>
      </c>
      <c r="D181" s="29" t="s">
        <v>14770</v>
      </c>
      <c r="E181" s="50">
        <v>2.37233332443938E+16</v>
      </c>
      <c r="F181" s="50">
        <v>9042774599151800</v>
      </c>
      <c r="G181" s="29" t="s">
        <v>20265</v>
      </c>
      <c r="H181" s="29" t="s">
        <v>18992</v>
      </c>
      <c r="I181" s="29">
        <v>66</v>
      </c>
      <c r="J181" s="29">
        <v>1</v>
      </c>
      <c r="K181" s="29">
        <v>1</v>
      </c>
      <c r="L181" s="29">
        <v>1</v>
      </c>
      <c r="M181" s="29">
        <v>2</v>
      </c>
      <c r="N181" s="29">
        <v>3</v>
      </c>
      <c r="O181" s="29">
        <v>1</v>
      </c>
      <c r="P181" s="29">
        <v>0</v>
      </c>
      <c r="Q181" s="29" t="s">
        <v>8</v>
      </c>
      <c r="R181" s="29" t="s">
        <v>8</v>
      </c>
      <c r="S181" s="29" t="s">
        <v>8</v>
      </c>
      <c r="T181" s="29" t="s">
        <v>8</v>
      </c>
      <c r="U181" s="29">
        <v>0</v>
      </c>
      <c r="V181" s="29" t="s">
        <v>8</v>
      </c>
      <c r="W181" s="29" t="s">
        <v>8</v>
      </c>
      <c r="X181" s="29" t="s">
        <v>8</v>
      </c>
      <c r="Y181" s="29" t="s">
        <v>8</v>
      </c>
      <c r="Z181" s="29">
        <v>0</v>
      </c>
      <c r="AA181" s="29" t="s">
        <v>8</v>
      </c>
      <c r="AB181" s="29" t="s">
        <v>8</v>
      </c>
      <c r="AC181" s="29" t="s">
        <v>8</v>
      </c>
      <c r="AD181" s="29" t="s">
        <v>8</v>
      </c>
      <c r="AE181" s="29">
        <v>1</v>
      </c>
      <c r="AF181" s="29">
        <v>1</v>
      </c>
      <c r="AG181" s="29" t="s">
        <v>8</v>
      </c>
      <c r="AH181" s="29">
        <v>1</v>
      </c>
      <c r="AI181" s="29" t="s">
        <v>8</v>
      </c>
      <c r="AJ181" s="29">
        <v>0</v>
      </c>
      <c r="AK181" s="29" t="s">
        <v>8</v>
      </c>
      <c r="AL181" s="29" t="s">
        <v>8</v>
      </c>
      <c r="AM181" s="29" t="s">
        <v>8</v>
      </c>
      <c r="AN181" s="29" t="s">
        <v>8</v>
      </c>
      <c r="AO181" s="29">
        <v>0</v>
      </c>
      <c r="AP181" s="29" t="s">
        <v>8</v>
      </c>
      <c r="AQ181" s="29">
        <v>1</v>
      </c>
      <c r="AR181" s="29">
        <v>3</v>
      </c>
      <c r="AS181" s="29" t="s">
        <v>8</v>
      </c>
      <c r="AT181" s="29">
        <v>2</v>
      </c>
      <c r="AU181" s="29" t="s">
        <v>8</v>
      </c>
      <c r="AV181" s="29">
        <v>1</v>
      </c>
      <c r="AW181" s="29">
        <v>4</v>
      </c>
      <c r="AX181" s="29" t="s">
        <v>8</v>
      </c>
      <c r="AY181" s="29">
        <v>4</v>
      </c>
      <c r="AZ181" s="29" t="s">
        <v>8</v>
      </c>
      <c r="BA181" s="29">
        <v>1</v>
      </c>
      <c r="BB181" s="29" t="s">
        <v>8</v>
      </c>
      <c r="BC181" s="29">
        <v>1</v>
      </c>
      <c r="BD181" s="29">
        <v>3</v>
      </c>
      <c r="BE181" s="29" t="s">
        <v>8</v>
      </c>
      <c r="BF181" s="29">
        <v>3</v>
      </c>
      <c r="BG181" s="29" t="s">
        <v>8</v>
      </c>
      <c r="BH181" s="29">
        <v>1</v>
      </c>
      <c r="BI181" s="29">
        <v>1</v>
      </c>
      <c r="BJ181" s="29" t="s">
        <v>8</v>
      </c>
      <c r="BK181" s="29">
        <v>1</v>
      </c>
      <c r="BL181" s="29" t="s">
        <v>8</v>
      </c>
      <c r="BM181" s="29">
        <v>0</v>
      </c>
      <c r="BN181" s="29" t="s">
        <v>8</v>
      </c>
      <c r="BO181" s="29" t="s">
        <v>8</v>
      </c>
      <c r="BP181" s="29" t="s">
        <v>8</v>
      </c>
      <c r="BQ181" s="29" t="s">
        <v>8</v>
      </c>
      <c r="BR181" s="29" t="s">
        <v>8</v>
      </c>
      <c r="BS181" s="29" t="s">
        <v>8</v>
      </c>
      <c r="BT181" s="29" t="s">
        <v>8</v>
      </c>
      <c r="BU181" s="29" t="s">
        <v>8</v>
      </c>
      <c r="BV181" s="29" t="b">
        <v>0</v>
      </c>
      <c r="BW181" s="29" t="b">
        <v>0</v>
      </c>
      <c r="BX181" s="29" t="b">
        <v>0</v>
      </c>
      <c r="BY181" s="29" t="b">
        <v>0</v>
      </c>
      <c r="BZ181" s="29" t="b">
        <v>0</v>
      </c>
      <c r="CA181" s="29" t="b">
        <v>0</v>
      </c>
      <c r="CB181" s="29" t="b">
        <v>0</v>
      </c>
      <c r="CC181" s="29" t="b">
        <v>0</v>
      </c>
      <c r="CD181" s="29" t="b">
        <v>0</v>
      </c>
      <c r="CE181" s="29" t="b">
        <v>0</v>
      </c>
      <c r="CF181" s="29" t="b">
        <v>0</v>
      </c>
      <c r="CG181" s="29" t="b">
        <v>0</v>
      </c>
      <c r="CH181" s="29" t="b">
        <v>0</v>
      </c>
      <c r="CI181" s="29" t="b">
        <v>0</v>
      </c>
      <c r="CJ181" s="29" t="b">
        <v>0</v>
      </c>
      <c r="CK181" s="29" t="b">
        <v>0</v>
      </c>
      <c r="CL181" s="29" t="b">
        <v>0</v>
      </c>
      <c r="CM181" s="29" t="b">
        <v>0</v>
      </c>
      <c r="CN181" s="29" t="b">
        <v>0</v>
      </c>
      <c r="CO181" s="29" t="b">
        <v>0</v>
      </c>
      <c r="CP181" s="29" t="b">
        <v>0</v>
      </c>
      <c r="CQ181" s="29" t="b">
        <v>0</v>
      </c>
      <c r="CR181" s="29" t="b">
        <v>0</v>
      </c>
      <c r="CS181" s="29" t="b">
        <v>0</v>
      </c>
      <c r="CT181" s="29" t="b">
        <v>0</v>
      </c>
      <c r="CU181" s="29" t="b">
        <v>0</v>
      </c>
      <c r="CV181" s="29" t="b">
        <v>0</v>
      </c>
      <c r="CW181" s="29" t="b">
        <v>0</v>
      </c>
      <c r="CX181" s="29" t="b">
        <v>0</v>
      </c>
      <c r="CY181" s="29" t="b">
        <v>0</v>
      </c>
      <c r="CZ181" s="29" t="b">
        <v>0</v>
      </c>
      <c r="DA181" s="29" t="b">
        <v>0</v>
      </c>
      <c r="DB181" s="29" t="b">
        <v>0</v>
      </c>
      <c r="DC181" s="29" t="b">
        <v>0</v>
      </c>
      <c r="DD181" s="29" t="b">
        <v>0</v>
      </c>
      <c r="DE181" s="29" t="b">
        <v>0</v>
      </c>
      <c r="DF181" s="29" t="b">
        <v>0</v>
      </c>
      <c r="DG181" s="29" t="b">
        <v>0</v>
      </c>
      <c r="DH181" s="29" t="b">
        <v>0</v>
      </c>
      <c r="DI181" s="29" t="b">
        <v>0</v>
      </c>
      <c r="DJ181" s="29" t="b">
        <v>0</v>
      </c>
      <c r="DK181" s="29" t="b">
        <v>0</v>
      </c>
      <c r="DL181" s="29" t="b">
        <v>0</v>
      </c>
      <c r="DM181" s="29" t="b">
        <v>0</v>
      </c>
      <c r="DN181" s="29" t="b">
        <v>0</v>
      </c>
      <c r="DO181" s="29" t="b">
        <v>0</v>
      </c>
      <c r="DP181" s="29" t="b">
        <v>1</v>
      </c>
      <c r="DQ181" s="29" t="b">
        <v>0</v>
      </c>
      <c r="DR181" s="29" t="b">
        <v>0</v>
      </c>
      <c r="DS181" s="29" t="b">
        <v>0</v>
      </c>
      <c r="DT181" s="29" t="b">
        <v>0</v>
      </c>
      <c r="DU181" s="29" t="b">
        <v>0</v>
      </c>
      <c r="DV181" s="29" t="s">
        <v>14771</v>
      </c>
      <c r="DW181" s="29" t="s">
        <v>14772</v>
      </c>
      <c r="DX181" s="29" t="s">
        <v>14773</v>
      </c>
    </row>
    <row r="182" spans="1:128" s="29" customFormat="1" x14ac:dyDescent="0.25">
      <c r="A182" s="29">
        <v>359925060651416</v>
      </c>
      <c r="B182" s="29">
        <v>551</v>
      </c>
      <c r="C182" s="29" t="s">
        <v>14774</v>
      </c>
      <c r="D182" s="29" t="s">
        <v>14775</v>
      </c>
      <c r="E182" s="50">
        <v>237247173</v>
      </c>
      <c r="F182" s="50">
        <v>903729228</v>
      </c>
      <c r="G182" s="29" t="s">
        <v>18992</v>
      </c>
      <c r="H182" s="50">
        <v>699999</v>
      </c>
      <c r="I182" s="29">
        <v>88</v>
      </c>
      <c r="J182" s="29">
        <v>1</v>
      </c>
      <c r="K182" s="29">
        <v>1</v>
      </c>
      <c r="L182" s="29">
        <v>1</v>
      </c>
      <c r="M182" s="29">
        <v>2</v>
      </c>
      <c r="N182" s="29">
        <v>5</v>
      </c>
      <c r="O182" s="29">
        <v>1</v>
      </c>
      <c r="P182" s="29">
        <v>0</v>
      </c>
      <c r="Q182" s="29" t="s">
        <v>8</v>
      </c>
      <c r="R182" s="29" t="s">
        <v>8</v>
      </c>
      <c r="S182" s="29" t="s">
        <v>8</v>
      </c>
      <c r="T182" s="29" t="s">
        <v>8</v>
      </c>
      <c r="U182" s="29">
        <v>0</v>
      </c>
      <c r="V182" s="29" t="s">
        <v>8</v>
      </c>
      <c r="W182" s="29" t="s">
        <v>8</v>
      </c>
      <c r="X182" s="29" t="s">
        <v>8</v>
      </c>
      <c r="Y182" s="29" t="s">
        <v>8</v>
      </c>
      <c r="Z182" s="29">
        <v>1</v>
      </c>
      <c r="AA182" s="29">
        <v>1</v>
      </c>
      <c r="AB182" s="29" t="s">
        <v>8</v>
      </c>
      <c r="AC182" s="29">
        <v>1</v>
      </c>
      <c r="AD182" s="29" t="s">
        <v>8</v>
      </c>
      <c r="AE182" s="29">
        <v>1</v>
      </c>
      <c r="AF182" s="29">
        <v>1</v>
      </c>
      <c r="AG182" s="29" t="s">
        <v>8</v>
      </c>
      <c r="AH182" s="29">
        <v>1</v>
      </c>
      <c r="AI182" s="29" t="s">
        <v>8</v>
      </c>
      <c r="AJ182" s="29">
        <v>0</v>
      </c>
      <c r="AK182" s="29" t="s">
        <v>8</v>
      </c>
      <c r="AL182" s="29" t="s">
        <v>8</v>
      </c>
      <c r="AM182" s="29" t="s">
        <v>8</v>
      </c>
      <c r="AN182" s="29" t="s">
        <v>8</v>
      </c>
      <c r="AO182" s="29">
        <v>0</v>
      </c>
      <c r="AP182" s="29" t="s">
        <v>8</v>
      </c>
      <c r="AQ182" s="29">
        <v>1</v>
      </c>
      <c r="AR182" s="29">
        <v>2</v>
      </c>
      <c r="AS182" s="29" t="s">
        <v>8</v>
      </c>
      <c r="AT182" s="29">
        <v>2</v>
      </c>
      <c r="AU182" s="29" t="s">
        <v>8</v>
      </c>
      <c r="AV182" s="29">
        <v>1</v>
      </c>
      <c r="AW182" s="29">
        <v>3</v>
      </c>
      <c r="AX182" s="29" t="s">
        <v>8</v>
      </c>
      <c r="AY182" s="29">
        <v>3</v>
      </c>
      <c r="AZ182" s="29" t="s">
        <v>8</v>
      </c>
      <c r="BA182" s="29">
        <v>1</v>
      </c>
      <c r="BB182" s="29" t="s">
        <v>8</v>
      </c>
      <c r="BC182" s="29">
        <v>1</v>
      </c>
      <c r="BD182" s="29">
        <v>4</v>
      </c>
      <c r="BE182" s="29" t="s">
        <v>8</v>
      </c>
      <c r="BF182" s="29">
        <v>3</v>
      </c>
      <c r="BG182" s="29" t="s">
        <v>8</v>
      </c>
      <c r="BH182" s="29">
        <v>1</v>
      </c>
      <c r="BI182" s="29">
        <v>1</v>
      </c>
      <c r="BJ182" s="29" t="s">
        <v>8</v>
      </c>
      <c r="BK182" s="29">
        <v>1</v>
      </c>
      <c r="BL182" s="29" t="s">
        <v>8</v>
      </c>
      <c r="BM182" s="29">
        <v>0</v>
      </c>
      <c r="BN182" s="29" t="s">
        <v>8</v>
      </c>
      <c r="BO182" s="29" t="s">
        <v>8</v>
      </c>
      <c r="BP182" s="29" t="s">
        <v>8</v>
      </c>
      <c r="BQ182" s="29" t="s">
        <v>8</v>
      </c>
      <c r="BR182" s="29" t="s">
        <v>8</v>
      </c>
      <c r="BS182" s="29" t="s">
        <v>8</v>
      </c>
      <c r="BT182" s="29" t="s">
        <v>8</v>
      </c>
      <c r="BU182" s="29" t="s">
        <v>14203</v>
      </c>
      <c r="BV182" s="29" t="b">
        <v>0</v>
      </c>
      <c r="BW182" s="29" t="b">
        <v>0</v>
      </c>
      <c r="BX182" s="29" t="b">
        <v>0</v>
      </c>
      <c r="BY182" s="29" t="b">
        <v>0</v>
      </c>
      <c r="BZ182" s="29" t="b">
        <v>0</v>
      </c>
      <c r="CA182" s="29" t="b">
        <v>0</v>
      </c>
      <c r="CB182" s="29" t="b">
        <v>1</v>
      </c>
      <c r="CC182" s="29" t="b">
        <v>0</v>
      </c>
      <c r="CD182" s="29" t="b">
        <v>0</v>
      </c>
      <c r="CE182" s="29" t="b">
        <v>0</v>
      </c>
      <c r="CF182" s="29" t="b">
        <v>0</v>
      </c>
      <c r="CG182" s="29" t="b">
        <v>0</v>
      </c>
      <c r="CH182" s="29" t="b">
        <v>0</v>
      </c>
      <c r="CI182" s="29" t="b">
        <v>0</v>
      </c>
      <c r="CJ182" s="29" t="b">
        <v>0</v>
      </c>
      <c r="CK182" s="29" t="b">
        <v>0</v>
      </c>
      <c r="CL182" s="29" t="b">
        <v>0</v>
      </c>
      <c r="CM182" s="29" t="b">
        <v>0</v>
      </c>
      <c r="CN182" s="29" t="b">
        <v>0</v>
      </c>
      <c r="CO182" s="29" t="b">
        <v>0</v>
      </c>
      <c r="CP182" s="29" t="b">
        <v>0</v>
      </c>
      <c r="CQ182" s="29" t="b">
        <v>0</v>
      </c>
      <c r="CR182" s="29" t="b">
        <v>0</v>
      </c>
      <c r="CS182" s="29" t="b">
        <v>0</v>
      </c>
      <c r="CT182" s="29" t="b">
        <v>0</v>
      </c>
      <c r="CU182" s="29" t="b">
        <v>0</v>
      </c>
      <c r="CV182" s="29" t="b">
        <v>0</v>
      </c>
      <c r="CW182" s="29" t="b">
        <v>0</v>
      </c>
      <c r="CX182" s="29" t="b">
        <v>0</v>
      </c>
      <c r="CY182" s="29" t="b">
        <v>0</v>
      </c>
      <c r="CZ182" s="29" t="b">
        <v>0</v>
      </c>
      <c r="DA182" s="29" t="b">
        <v>0</v>
      </c>
      <c r="DB182" s="29" t="b">
        <v>0</v>
      </c>
      <c r="DC182" s="29" t="b">
        <v>0</v>
      </c>
      <c r="DD182" s="29" t="b">
        <v>0</v>
      </c>
      <c r="DE182" s="29" t="b">
        <v>0</v>
      </c>
      <c r="DF182" s="29" t="b">
        <v>0</v>
      </c>
      <c r="DG182" s="29" t="b">
        <v>0</v>
      </c>
      <c r="DH182" s="29" t="b">
        <v>0</v>
      </c>
      <c r="DI182" s="29" t="b">
        <v>0</v>
      </c>
      <c r="DJ182" s="29" t="b">
        <v>0</v>
      </c>
      <c r="DK182" s="29" t="b">
        <v>0</v>
      </c>
      <c r="DL182" s="29" t="b">
        <v>0</v>
      </c>
      <c r="DM182" s="29" t="b">
        <v>0</v>
      </c>
      <c r="DN182" s="29" t="b">
        <v>0</v>
      </c>
      <c r="DO182" s="29" t="b">
        <v>0</v>
      </c>
      <c r="DP182" s="29" t="b">
        <v>0</v>
      </c>
      <c r="DQ182" s="29" t="b">
        <v>0</v>
      </c>
      <c r="DR182" s="29" t="b">
        <v>0</v>
      </c>
      <c r="DS182" s="29" t="b">
        <v>0</v>
      </c>
      <c r="DT182" s="29" t="b">
        <v>0</v>
      </c>
      <c r="DU182" s="29" t="b">
        <v>0</v>
      </c>
      <c r="DV182" s="29" t="s">
        <v>14776</v>
      </c>
      <c r="DW182" s="29" t="s">
        <v>14777</v>
      </c>
      <c r="DX182" s="29" t="s">
        <v>14778</v>
      </c>
    </row>
    <row r="183" spans="1:128" s="29" customFormat="1" x14ac:dyDescent="0.25">
      <c r="A183" s="29">
        <v>359925061332099</v>
      </c>
      <c r="B183" s="29">
        <v>358</v>
      </c>
      <c r="C183" s="29" t="s">
        <v>14779</v>
      </c>
      <c r="D183" s="29" t="s">
        <v>14780</v>
      </c>
      <c r="E183" s="50">
        <v>2.37246930300823E+16</v>
      </c>
      <c r="F183" s="50">
        <v>9042752806187600</v>
      </c>
      <c r="G183" s="29" t="s">
        <v>20216</v>
      </c>
      <c r="H183" s="29" t="s">
        <v>18992</v>
      </c>
      <c r="I183" s="29">
        <v>66</v>
      </c>
      <c r="J183" s="29">
        <v>1</v>
      </c>
      <c r="K183" s="29">
        <v>1</v>
      </c>
      <c r="L183" s="29">
        <v>1</v>
      </c>
      <c r="M183" s="29">
        <v>2</v>
      </c>
      <c r="N183" s="29">
        <v>6</v>
      </c>
      <c r="O183" s="29">
        <v>1</v>
      </c>
      <c r="P183" s="29">
        <v>0</v>
      </c>
      <c r="Q183" s="29" t="s">
        <v>8</v>
      </c>
      <c r="R183" s="29" t="s">
        <v>8</v>
      </c>
      <c r="S183" s="29" t="s">
        <v>8</v>
      </c>
      <c r="T183" s="29" t="s">
        <v>8</v>
      </c>
      <c r="U183" s="29">
        <v>0</v>
      </c>
      <c r="V183" s="29" t="s">
        <v>8</v>
      </c>
      <c r="W183" s="29" t="s">
        <v>8</v>
      </c>
      <c r="X183" s="29" t="s">
        <v>8</v>
      </c>
      <c r="Y183" s="29" t="s">
        <v>8</v>
      </c>
      <c r="Z183" s="29">
        <v>0</v>
      </c>
      <c r="AA183" s="29" t="s">
        <v>8</v>
      </c>
      <c r="AB183" s="29" t="s">
        <v>8</v>
      </c>
      <c r="AC183" s="29" t="s">
        <v>8</v>
      </c>
      <c r="AD183" s="29" t="s">
        <v>8</v>
      </c>
      <c r="AE183" s="29">
        <v>1</v>
      </c>
      <c r="AF183" s="29">
        <v>1</v>
      </c>
      <c r="AG183" s="29" t="s">
        <v>8</v>
      </c>
      <c r="AH183" s="29">
        <v>1</v>
      </c>
      <c r="AI183" s="29" t="s">
        <v>8</v>
      </c>
      <c r="AJ183" s="29">
        <v>0</v>
      </c>
      <c r="AK183" s="29" t="s">
        <v>8</v>
      </c>
      <c r="AL183" s="29" t="s">
        <v>8</v>
      </c>
      <c r="AM183" s="29" t="s">
        <v>8</v>
      </c>
      <c r="AN183" s="29" t="s">
        <v>8</v>
      </c>
      <c r="AO183" s="29">
        <v>0</v>
      </c>
      <c r="AP183" s="29" t="s">
        <v>8</v>
      </c>
      <c r="AQ183" s="29">
        <v>1</v>
      </c>
      <c r="AR183" s="29">
        <v>1</v>
      </c>
      <c r="AS183" s="29" t="s">
        <v>8</v>
      </c>
      <c r="AT183" s="29">
        <v>1</v>
      </c>
      <c r="AU183" s="29" t="s">
        <v>8</v>
      </c>
      <c r="AV183" s="29">
        <v>0</v>
      </c>
      <c r="AW183" s="29" t="s">
        <v>8</v>
      </c>
      <c r="AX183" s="29" t="s">
        <v>8</v>
      </c>
      <c r="AY183" s="29" t="s">
        <v>8</v>
      </c>
      <c r="AZ183" s="29" t="s">
        <v>8</v>
      </c>
      <c r="BA183" s="29" t="s">
        <v>8</v>
      </c>
      <c r="BB183" s="29" t="s">
        <v>8</v>
      </c>
      <c r="BC183" s="29">
        <v>1</v>
      </c>
      <c r="BD183" s="29">
        <v>4</v>
      </c>
      <c r="BE183" s="29" t="s">
        <v>8</v>
      </c>
      <c r="BF183" s="29">
        <v>3</v>
      </c>
      <c r="BG183" s="29" t="s">
        <v>8</v>
      </c>
      <c r="BH183" s="29">
        <v>1</v>
      </c>
      <c r="BI183" s="29">
        <v>1</v>
      </c>
      <c r="BJ183" s="29" t="s">
        <v>8</v>
      </c>
      <c r="BK183" s="29">
        <v>1</v>
      </c>
      <c r="BL183" s="29" t="s">
        <v>8</v>
      </c>
      <c r="BM183" s="29">
        <v>0</v>
      </c>
      <c r="BN183" s="29" t="s">
        <v>8</v>
      </c>
      <c r="BO183" s="29" t="s">
        <v>8</v>
      </c>
      <c r="BP183" s="29" t="s">
        <v>8</v>
      </c>
      <c r="BQ183" s="29" t="s">
        <v>8</v>
      </c>
      <c r="BR183" s="29" t="s">
        <v>8</v>
      </c>
      <c r="BS183" s="29" t="s">
        <v>8</v>
      </c>
      <c r="BT183" s="29" t="s">
        <v>8</v>
      </c>
      <c r="BU183" s="29" t="s">
        <v>8</v>
      </c>
      <c r="BV183" s="29" t="b">
        <v>0</v>
      </c>
      <c r="BW183" s="29" t="b">
        <v>0</v>
      </c>
      <c r="BX183" s="29" t="b">
        <v>0</v>
      </c>
      <c r="BY183" s="29" t="b">
        <v>0</v>
      </c>
      <c r="BZ183" s="29" t="b">
        <v>0</v>
      </c>
      <c r="CA183" s="29" t="b">
        <v>0</v>
      </c>
      <c r="CB183" s="29" t="b">
        <v>0</v>
      </c>
      <c r="CC183" s="29" t="b">
        <v>0</v>
      </c>
      <c r="CD183" s="29" t="b">
        <v>0</v>
      </c>
      <c r="CE183" s="29" t="b">
        <v>0</v>
      </c>
      <c r="CF183" s="29" t="b">
        <v>0</v>
      </c>
      <c r="CG183" s="29" t="b">
        <v>0</v>
      </c>
      <c r="CH183" s="29" t="b">
        <v>0</v>
      </c>
      <c r="CI183" s="29" t="b">
        <v>0</v>
      </c>
      <c r="CJ183" s="29" t="b">
        <v>0</v>
      </c>
      <c r="CK183" s="29" t="b">
        <v>0</v>
      </c>
      <c r="CL183" s="29" t="b">
        <v>0</v>
      </c>
      <c r="CM183" s="29" t="b">
        <v>0</v>
      </c>
      <c r="CN183" s="29" t="b">
        <v>0</v>
      </c>
      <c r="CO183" s="29" t="b">
        <v>0</v>
      </c>
      <c r="CP183" s="29" t="b">
        <v>0</v>
      </c>
      <c r="CQ183" s="29" t="b">
        <v>0</v>
      </c>
      <c r="CR183" s="29" t="b">
        <v>0</v>
      </c>
      <c r="CS183" s="29" t="b">
        <v>0</v>
      </c>
      <c r="CT183" s="29" t="b">
        <v>0</v>
      </c>
      <c r="CU183" s="29" t="b">
        <v>0</v>
      </c>
      <c r="CV183" s="29" t="b">
        <v>0</v>
      </c>
      <c r="CW183" s="29" t="b">
        <v>0</v>
      </c>
      <c r="CX183" s="29" t="b">
        <v>0</v>
      </c>
      <c r="CY183" s="29" t="b">
        <v>0</v>
      </c>
      <c r="CZ183" s="29" t="b">
        <v>0</v>
      </c>
      <c r="DA183" s="29" t="b">
        <v>0</v>
      </c>
      <c r="DB183" s="29" t="b">
        <v>0</v>
      </c>
      <c r="DC183" s="29" t="b">
        <v>0</v>
      </c>
      <c r="DD183" s="29" t="b">
        <v>0</v>
      </c>
      <c r="DE183" s="29" t="b">
        <v>0</v>
      </c>
      <c r="DF183" s="29" t="b">
        <v>0</v>
      </c>
      <c r="DG183" s="29" t="b">
        <v>0</v>
      </c>
      <c r="DH183" s="29" t="b">
        <v>0</v>
      </c>
      <c r="DI183" s="29" t="b">
        <v>0</v>
      </c>
      <c r="DJ183" s="29" t="b">
        <v>0</v>
      </c>
      <c r="DK183" s="29" t="b">
        <v>0</v>
      </c>
      <c r="DL183" s="29" t="b">
        <v>0</v>
      </c>
      <c r="DM183" s="29" t="b">
        <v>0</v>
      </c>
      <c r="DN183" s="29" t="b">
        <v>0</v>
      </c>
      <c r="DO183" s="29" t="b">
        <v>0</v>
      </c>
      <c r="DP183" s="29" t="b">
        <v>1</v>
      </c>
      <c r="DQ183" s="29" t="b">
        <v>0</v>
      </c>
      <c r="DR183" s="29" t="b">
        <v>0</v>
      </c>
      <c r="DS183" s="29" t="b">
        <v>0</v>
      </c>
      <c r="DT183" s="29" t="b">
        <v>0</v>
      </c>
      <c r="DU183" s="29" t="b">
        <v>0</v>
      </c>
      <c r="DV183" s="29" t="s">
        <v>14781</v>
      </c>
      <c r="DW183" s="29" t="s">
        <v>14782</v>
      </c>
      <c r="DX183" s="29" t="s">
        <v>14783</v>
      </c>
    </row>
    <row r="184" spans="1:128" s="29" customFormat="1" x14ac:dyDescent="0.25">
      <c r="A184" s="29">
        <v>359925060651416</v>
      </c>
      <c r="B184" s="29">
        <v>557</v>
      </c>
      <c r="C184" s="29" t="s">
        <v>14784</v>
      </c>
      <c r="D184" s="29" t="s">
        <v>14682</v>
      </c>
      <c r="E184" s="50">
        <v>237284468</v>
      </c>
      <c r="F184" s="50">
        <v>903685094</v>
      </c>
      <c r="G184" s="29" t="s">
        <v>18992</v>
      </c>
      <c r="H184" s="50">
        <v>899999</v>
      </c>
      <c r="I184" s="29">
        <v>88</v>
      </c>
      <c r="J184" s="29">
        <v>1</v>
      </c>
      <c r="K184" s="29">
        <v>1</v>
      </c>
      <c r="L184" s="29">
        <v>1</v>
      </c>
      <c r="M184" s="29">
        <v>2</v>
      </c>
      <c r="N184" s="29">
        <v>5</v>
      </c>
      <c r="O184" s="29">
        <v>1</v>
      </c>
      <c r="P184" s="29">
        <v>0</v>
      </c>
      <c r="Q184" s="29" t="s">
        <v>8</v>
      </c>
      <c r="R184" s="29" t="s">
        <v>8</v>
      </c>
      <c r="S184" s="29" t="s">
        <v>8</v>
      </c>
      <c r="T184" s="29" t="s">
        <v>8</v>
      </c>
      <c r="U184" s="29">
        <v>0</v>
      </c>
      <c r="V184" s="29" t="s">
        <v>8</v>
      </c>
      <c r="W184" s="29" t="s">
        <v>8</v>
      </c>
      <c r="X184" s="29" t="s">
        <v>8</v>
      </c>
      <c r="Y184" s="29" t="s">
        <v>8</v>
      </c>
      <c r="Z184" s="29">
        <v>1</v>
      </c>
      <c r="AA184" s="29">
        <v>1</v>
      </c>
      <c r="AB184" s="29" t="s">
        <v>8</v>
      </c>
      <c r="AC184" s="29">
        <v>1</v>
      </c>
      <c r="AD184" s="29" t="s">
        <v>8</v>
      </c>
      <c r="AE184" s="29">
        <v>1</v>
      </c>
      <c r="AF184" s="29">
        <v>1</v>
      </c>
      <c r="AG184" s="29" t="s">
        <v>8</v>
      </c>
      <c r="AH184" s="29">
        <v>1</v>
      </c>
      <c r="AI184" s="29" t="s">
        <v>8</v>
      </c>
      <c r="AJ184" s="29">
        <v>0</v>
      </c>
      <c r="AK184" s="29" t="s">
        <v>8</v>
      </c>
      <c r="AL184" s="29" t="s">
        <v>8</v>
      </c>
      <c r="AM184" s="29" t="s">
        <v>8</v>
      </c>
      <c r="AN184" s="29" t="s">
        <v>8</v>
      </c>
      <c r="AO184" s="29">
        <v>0</v>
      </c>
      <c r="AP184" s="29" t="s">
        <v>8</v>
      </c>
      <c r="AQ184" s="29">
        <v>1</v>
      </c>
      <c r="AR184" s="29">
        <v>2</v>
      </c>
      <c r="AS184" s="29" t="s">
        <v>8</v>
      </c>
      <c r="AT184" s="29">
        <v>2</v>
      </c>
      <c r="AU184" s="29" t="s">
        <v>8</v>
      </c>
      <c r="AV184" s="29">
        <v>1</v>
      </c>
      <c r="AW184" s="29">
        <v>3</v>
      </c>
      <c r="AX184" s="29" t="s">
        <v>8</v>
      </c>
      <c r="AY184" s="29">
        <v>3</v>
      </c>
      <c r="AZ184" s="29" t="s">
        <v>8</v>
      </c>
      <c r="BA184" s="29">
        <v>1</v>
      </c>
      <c r="BB184" s="29" t="s">
        <v>8</v>
      </c>
      <c r="BC184" s="29">
        <v>1</v>
      </c>
      <c r="BD184" s="29">
        <v>3</v>
      </c>
      <c r="BE184" s="29" t="s">
        <v>8</v>
      </c>
      <c r="BF184" s="29">
        <v>2</v>
      </c>
      <c r="BG184" s="29" t="s">
        <v>8</v>
      </c>
      <c r="BH184" s="29">
        <v>1</v>
      </c>
      <c r="BI184" s="29">
        <v>1</v>
      </c>
      <c r="BJ184" s="29" t="s">
        <v>8</v>
      </c>
      <c r="BK184" s="29">
        <v>1</v>
      </c>
      <c r="BL184" s="29" t="s">
        <v>8</v>
      </c>
      <c r="BM184" s="29">
        <v>0</v>
      </c>
      <c r="BN184" s="29" t="s">
        <v>8</v>
      </c>
      <c r="BO184" s="29" t="s">
        <v>8</v>
      </c>
      <c r="BP184" s="29" t="s">
        <v>8</v>
      </c>
      <c r="BQ184" s="29" t="s">
        <v>8</v>
      </c>
      <c r="BR184" s="29" t="s">
        <v>8</v>
      </c>
      <c r="BS184" s="29" t="s">
        <v>8</v>
      </c>
      <c r="BT184" s="29" t="s">
        <v>8</v>
      </c>
      <c r="BU184" s="29" t="s">
        <v>14203</v>
      </c>
      <c r="BV184" s="29" t="b">
        <v>0</v>
      </c>
      <c r="BW184" s="29" t="b">
        <v>0</v>
      </c>
      <c r="BX184" s="29" t="b">
        <v>0</v>
      </c>
      <c r="BY184" s="29" t="b">
        <v>0</v>
      </c>
      <c r="BZ184" s="29" t="b">
        <v>0</v>
      </c>
      <c r="CA184" s="29" t="b">
        <v>0</v>
      </c>
      <c r="CB184" s="29" t="b">
        <v>1</v>
      </c>
      <c r="CC184" s="29" t="b">
        <v>0</v>
      </c>
      <c r="CD184" s="29" t="b">
        <v>0</v>
      </c>
      <c r="CE184" s="29" t="b">
        <v>0</v>
      </c>
      <c r="CF184" s="29" t="b">
        <v>0</v>
      </c>
      <c r="CG184" s="29" t="b">
        <v>0</v>
      </c>
      <c r="CH184" s="29" t="b">
        <v>0</v>
      </c>
      <c r="CI184" s="29" t="b">
        <v>0</v>
      </c>
      <c r="CJ184" s="29" t="b">
        <v>0</v>
      </c>
      <c r="CK184" s="29" t="b">
        <v>0</v>
      </c>
      <c r="CL184" s="29" t="b">
        <v>0</v>
      </c>
      <c r="CM184" s="29" t="b">
        <v>0</v>
      </c>
      <c r="CN184" s="29" t="b">
        <v>0</v>
      </c>
      <c r="CO184" s="29" t="b">
        <v>0</v>
      </c>
      <c r="CP184" s="29" t="b">
        <v>0</v>
      </c>
      <c r="CQ184" s="29" t="b">
        <v>0</v>
      </c>
      <c r="CR184" s="29" t="b">
        <v>0</v>
      </c>
      <c r="CS184" s="29" t="b">
        <v>0</v>
      </c>
      <c r="CT184" s="29" t="b">
        <v>0</v>
      </c>
      <c r="CU184" s="29" t="b">
        <v>0</v>
      </c>
      <c r="CV184" s="29" t="b">
        <v>0</v>
      </c>
      <c r="CW184" s="29" t="b">
        <v>0</v>
      </c>
      <c r="CX184" s="29" t="b">
        <v>0</v>
      </c>
      <c r="CY184" s="29" t="b">
        <v>0</v>
      </c>
      <c r="CZ184" s="29" t="b">
        <v>0</v>
      </c>
      <c r="DA184" s="29" t="b">
        <v>0</v>
      </c>
      <c r="DB184" s="29" t="b">
        <v>0</v>
      </c>
      <c r="DC184" s="29" t="b">
        <v>0</v>
      </c>
      <c r="DD184" s="29" t="b">
        <v>0</v>
      </c>
      <c r="DE184" s="29" t="b">
        <v>0</v>
      </c>
      <c r="DF184" s="29" t="b">
        <v>0</v>
      </c>
      <c r="DG184" s="29" t="b">
        <v>0</v>
      </c>
      <c r="DH184" s="29" t="b">
        <v>0</v>
      </c>
      <c r="DI184" s="29" t="b">
        <v>0</v>
      </c>
      <c r="DJ184" s="29" t="b">
        <v>0</v>
      </c>
      <c r="DK184" s="29" t="b">
        <v>0</v>
      </c>
      <c r="DL184" s="29" t="b">
        <v>0</v>
      </c>
      <c r="DM184" s="29" t="b">
        <v>0</v>
      </c>
      <c r="DN184" s="29" t="b">
        <v>0</v>
      </c>
      <c r="DO184" s="29" t="b">
        <v>0</v>
      </c>
      <c r="DP184" s="29" t="b">
        <v>0</v>
      </c>
      <c r="DQ184" s="29" t="b">
        <v>0</v>
      </c>
      <c r="DR184" s="29" t="b">
        <v>0</v>
      </c>
      <c r="DS184" s="29" t="b">
        <v>0</v>
      </c>
      <c r="DT184" s="29" t="b">
        <v>0</v>
      </c>
      <c r="DU184" s="29" t="b">
        <v>0</v>
      </c>
      <c r="DV184" s="29" t="s">
        <v>14785</v>
      </c>
      <c r="DW184" s="29" t="s">
        <v>14786</v>
      </c>
      <c r="DX184" s="29" t="s">
        <v>14783</v>
      </c>
    </row>
    <row r="185" spans="1:128" s="29" customFormat="1" x14ac:dyDescent="0.25">
      <c r="A185" s="29">
        <v>359925060651416</v>
      </c>
      <c r="B185" s="29">
        <v>552</v>
      </c>
      <c r="C185" s="29" t="s">
        <v>14787</v>
      </c>
      <c r="D185" s="29" t="s">
        <v>14775</v>
      </c>
      <c r="E185" s="50">
        <v>237247173</v>
      </c>
      <c r="F185" s="50">
        <v>903729228</v>
      </c>
      <c r="G185" s="29" t="s">
        <v>18992</v>
      </c>
      <c r="H185" s="50">
        <v>699999</v>
      </c>
      <c r="I185" s="29">
        <v>88</v>
      </c>
      <c r="J185" s="29">
        <v>1</v>
      </c>
      <c r="K185" s="29">
        <v>1</v>
      </c>
      <c r="L185" s="29">
        <v>1</v>
      </c>
      <c r="M185" s="29">
        <v>2</v>
      </c>
      <c r="N185" s="29">
        <v>4</v>
      </c>
      <c r="O185" s="29">
        <v>1</v>
      </c>
      <c r="P185" s="29">
        <v>0</v>
      </c>
      <c r="Q185" s="29" t="s">
        <v>8</v>
      </c>
      <c r="R185" s="29" t="s">
        <v>8</v>
      </c>
      <c r="S185" s="29" t="s">
        <v>8</v>
      </c>
      <c r="T185" s="29" t="s">
        <v>8</v>
      </c>
      <c r="U185" s="29">
        <v>0</v>
      </c>
      <c r="V185" s="29" t="s">
        <v>8</v>
      </c>
      <c r="W185" s="29" t="s">
        <v>8</v>
      </c>
      <c r="X185" s="29" t="s">
        <v>8</v>
      </c>
      <c r="Y185" s="29" t="s">
        <v>8</v>
      </c>
      <c r="Z185" s="29">
        <v>1</v>
      </c>
      <c r="AA185" s="29">
        <v>1</v>
      </c>
      <c r="AB185" s="29" t="s">
        <v>8</v>
      </c>
      <c r="AC185" s="29">
        <v>1</v>
      </c>
      <c r="AD185" s="29" t="s">
        <v>8</v>
      </c>
      <c r="AE185" s="29">
        <v>1</v>
      </c>
      <c r="AF185" s="29">
        <v>1</v>
      </c>
      <c r="AG185" s="29" t="s">
        <v>8</v>
      </c>
      <c r="AH185" s="29">
        <v>1</v>
      </c>
      <c r="AI185" s="29" t="s">
        <v>8</v>
      </c>
      <c r="AJ185" s="29">
        <v>0</v>
      </c>
      <c r="AK185" s="29" t="s">
        <v>8</v>
      </c>
      <c r="AL185" s="29" t="s">
        <v>8</v>
      </c>
      <c r="AM185" s="29" t="s">
        <v>8</v>
      </c>
      <c r="AN185" s="29" t="s">
        <v>8</v>
      </c>
      <c r="AO185" s="29">
        <v>1</v>
      </c>
      <c r="AP185" s="29" t="s">
        <v>8</v>
      </c>
      <c r="AQ185" s="29">
        <v>1</v>
      </c>
      <c r="AR185" s="29">
        <v>2</v>
      </c>
      <c r="AS185" s="29" t="s">
        <v>8</v>
      </c>
      <c r="AT185" s="29">
        <v>2</v>
      </c>
      <c r="AU185" s="29" t="s">
        <v>8</v>
      </c>
      <c r="AV185" s="29">
        <v>1</v>
      </c>
      <c r="AW185" s="29">
        <v>2</v>
      </c>
      <c r="AX185" s="29" t="s">
        <v>8</v>
      </c>
      <c r="AY185" s="29">
        <v>2</v>
      </c>
      <c r="AZ185" s="29" t="s">
        <v>8</v>
      </c>
      <c r="BA185" s="29">
        <v>1</v>
      </c>
      <c r="BB185" s="29" t="s">
        <v>8</v>
      </c>
      <c r="BC185" s="29">
        <v>1</v>
      </c>
      <c r="BD185" s="29">
        <v>4</v>
      </c>
      <c r="BE185" s="29" t="s">
        <v>8</v>
      </c>
      <c r="BF185" s="29">
        <v>3</v>
      </c>
      <c r="BG185" s="29" t="s">
        <v>8</v>
      </c>
      <c r="BH185" s="29">
        <v>1</v>
      </c>
      <c r="BI185" s="29">
        <v>1</v>
      </c>
      <c r="BJ185" s="29" t="s">
        <v>8</v>
      </c>
      <c r="BK185" s="29">
        <v>1</v>
      </c>
      <c r="BL185" s="29" t="s">
        <v>8</v>
      </c>
      <c r="BM185" s="29">
        <v>0</v>
      </c>
      <c r="BN185" s="29" t="s">
        <v>8</v>
      </c>
      <c r="BO185" s="29" t="s">
        <v>8</v>
      </c>
      <c r="BP185" s="29" t="s">
        <v>8</v>
      </c>
      <c r="BQ185" s="29" t="s">
        <v>8</v>
      </c>
      <c r="BR185" s="29" t="s">
        <v>8</v>
      </c>
      <c r="BS185" s="29" t="s">
        <v>8</v>
      </c>
      <c r="BT185" s="29" t="s">
        <v>8</v>
      </c>
      <c r="BU185" s="29" t="s">
        <v>14203</v>
      </c>
      <c r="BV185" s="29" t="b">
        <v>0</v>
      </c>
      <c r="BW185" s="29" t="b">
        <v>0</v>
      </c>
      <c r="BX185" s="29" t="b">
        <v>0</v>
      </c>
      <c r="BY185" s="29" t="b">
        <v>0</v>
      </c>
      <c r="BZ185" s="29" t="b">
        <v>0</v>
      </c>
      <c r="CA185" s="29" t="b">
        <v>0</v>
      </c>
      <c r="CB185" s="29" t="b">
        <v>1</v>
      </c>
      <c r="CC185" s="29" t="b">
        <v>0</v>
      </c>
      <c r="CD185" s="29" t="b">
        <v>0</v>
      </c>
      <c r="CE185" s="29" t="b">
        <v>0</v>
      </c>
      <c r="CF185" s="29" t="b">
        <v>0</v>
      </c>
      <c r="CG185" s="29" t="b">
        <v>0</v>
      </c>
      <c r="CH185" s="29" t="b">
        <v>0</v>
      </c>
      <c r="CI185" s="29" t="b">
        <v>0</v>
      </c>
      <c r="CJ185" s="29" t="b">
        <v>0</v>
      </c>
      <c r="CK185" s="29" t="b">
        <v>0</v>
      </c>
      <c r="CL185" s="29" t="b">
        <v>0</v>
      </c>
      <c r="CM185" s="29" t="b">
        <v>0</v>
      </c>
      <c r="CN185" s="29" t="b">
        <v>0</v>
      </c>
      <c r="CO185" s="29" t="b">
        <v>0</v>
      </c>
      <c r="CP185" s="29" t="b">
        <v>0</v>
      </c>
      <c r="CQ185" s="29" t="b">
        <v>0</v>
      </c>
      <c r="CR185" s="29" t="b">
        <v>0</v>
      </c>
      <c r="CS185" s="29" t="b">
        <v>0</v>
      </c>
      <c r="CT185" s="29" t="b">
        <v>0</v>
      </c>
      <c r="CU185" s="29" t="b">
        <v>0</v>
      </c>
      <c r="CV185" s="29" t="b">
        <v>0</v>
      </c>
      <c r="CW185" s="29" t="b">
        <v>0</v>
      </c>
      <c r="CX185" s="29" t="b">
        <v>0</v>
      </c>
      <c r="CY185" s="29" t="b">
        <v>0</v>
      </c>
      <c r="CZ185" s="29" t="b">
        <v>0</v>
      </c>
      <c r="DA185" s="29" t="b">
        <v>0</v>
      </c>
      <c r="DB185" s="29" t="b">
        <v>0</v>
      </c>
      <c r="DC185" s="29" t="b">
        <v>0</v>
      </c>
      <c r="DD185" s="29" t="b">
        <v>0</v>
      </c>
      <c r="DE185" s="29" t="b">
        <v>0</v>
      </c>
      <c r="DF185" s="29" t="b">
        <v>0</v>
      </c>
      <c r="DG185" s="29" t="b">
        <v>0</v>
      </c>
      <c r="DH185" s="29" t="b">
        <v>0</v>
      </c>
      <c r="DI185" s="29" t="b">
        <v>0</v>
      </c>
      <c r="DJ185" s="29" t="b">
        <v>0</v>
      </c>
      <c r="DK185" s="29" t="b">
        <v>0</v>
      </c>
      <c r="DL185" s="29" t="b">
        <v>0</v>
      </c>
      <c r="DM185" s="29" t="b">
        <v>0</v>
      </c>
      <c r="DN185" s="29" t="b">
        <v>0</v>
      </c>
      <c r="DO185" s="29" t="b">
        <v>0</v>
      </c>
      <c r="DP185" s="29" t="b">
        <v>0</v>
      </c>
      <c r="DQ185" s="29" t="b">
        <v>0</v>
      </c>
      <c r="DR185" s="29" t="b">
        <v>0</v>
      </c>
      <c r="DS185" s="29" t="b">
        <v>0</v>
      </c>
      <c r="DT185" s="29" t="b">
        <v>0</v>
      </c>
      <c r="DU185" s="29" t="b">
        <v>0</v>
      </c>
      <c r="DV185" s="29" t="s">
        <v>14788</v>
      </c>
      <c r="DW185" s="29" t="s">
        <v>14789</v>
      </c>
      <c r="DX185" s="29" t="s">
        <v>14790</v>
      </c>
    </row>
    <row r="186" spans="1:128" s="29" customFormat="1" x14ac:dyDescent="0.25">
      <c r="A186" s="29">
        <v>359925061332099</v>
      </c>
      <c r="B186" s="29">
        <v>386</v>
      </c>
      <c r="C186" s="29" t="s">
        <v>14791</v>
      </c>
      <c r="D186" s="29" t="s">
        <v>14792</v>
      </c>
      <c r="E186" s="50">
        <v>2.3724014576202E+16</v>
      </c>
      <c r="F186" s="50">
        <v>904271095214804</v>
      </c>
      <c r="G186" s="50">
        <v>-5224498850572850</v>
      </c>
      <c r="H186" s="29" t="s">
        <v>19909</v>
      </c>
      <c r="I186" s="29">
        <v>66</v>
      </c>
      <c r="J186" s="29">
        <v>0</v>
      </c>
      <c r="K186" s="29">
        <v>1</v>
      </c>
      <c r="L186" s="29">
        <v>1</v>
      </c>
      <c r="M186" s="29">
        <v>2</v>
      </c>
      <c r="N186" s="29">
        <v>4</v>
      </c>
      <c r="O186" s="29">
        <v>1</v>
      </c>
      <c r="P186" s="29">
        <v>0</v>
      </c>
      <c r="Q186" s="29" t="s">
        <v>8</v>
      </c>
      <c r="R186" s="29" t="s">
        <v>8</v>
      </c>
      <c r="S186" s="29" t="s">
        <v>8</v>
      </c>
      <c r="T186" s="29" t="s">
        <v>8</v>
      </c>
      <c r="U186" s="29">
        <v>0</v>
      </c>
      <c r="V186" s="29" t="s">
        <v>8</v>
      </c>
      <c r="W186" s="29" t="s">
        <v>8</v>
      </c>
      <c r="X186" s="29" t="s">
        <v>8</v>
      </c>
      <c r="Y186" s="29" t="s">
        <v>8</v>
      </c>
      <c r="Z186" s="29">
        <v>0</v>
      </c>
      <c r="AA186" s="29" t="s">
        <v>8</v>
      </c>
      <c r="AB186" s="29" t="s">
        <v>8</v>
      </c>
      <c r="AC186" s="29" t="s">
        <v>8</v>
      </c>
      <c r="AD186" s="29" t="s">
        <v>8</v>
      </c>
      <c r="AE186" s="29">
        <v>1</v>
      </c>
      <c r="AF186" s="29">
        <v>1</v>
      </c>
      <c r="AG186" s="29" t="s">
        <v>8</v>
      </c>
      <c r="AH186" s="29">
        <v>1</v>
      </c>
      <c r="AI186" s="29" t="s">
        <v>8</v>
      </c>
      <c r="AJ186" s="29">
        <v>0</v>
      </c>
      <c r="AK186" s="29" t="s">
        <v>8</v>
      </c>
      <c r="AL186" s="29" t="s">
        <v>8</v>
      </c>
      <c r="AM186" s="29" t="s">
        <v>8</v>
      </c>
      <c r="AN186" s="29" t="s">
        <v>8</v>
      </c>
      <c r="AO186" s="29">
        <v>0</v>
      </c>
      <c r="AP186" s="29" t="s">
        <v>8</v>
      </c>
      <c r="AQ186" s="29">
        <v>1</v>
      </c>
      <c r="AR186" s="29">
        <v>2</v>
      </c>
      <c r="AS186" s="29" t="s">
        <v>8</v>
      </c>
      <c r="AT186" s="29">
        <v>2</v>
      </c>
      <c r="AU186" s="29" t="s">
        <v>8</v>
      </c>
      <c r="AV186" s="29">
        <v>1</v>
      </c>
      <c r="AW186" s="29">
        <v>3</v>
      </c>
      <c r="AX186" s="29" t="s">
        <v>8</v>
      </c>
      <c r="AY186" s="29">
        <v>3</v>
      </c>
      <c r="AZ186" s="29" t="s">
        <v>8</v>
      </c>
      <c r="BA186" s="29">
        <v>1</v>
      </c>
      <c r="BB186" s="29" t="s">
        <v>8</v>
      </c>
      <c r="BC186" s="29">
        <v>1</v>
      </c>
      <c r="BD186" s="29">
        <v>3</v>
      </c>
      <c r="BE186" s="29" t="s">
        <v>8</v>
      </c>
      <c r="BF186" s="29">
        <v>3</v>
      </c>
      <c r="BG186" s="29" t="s">
        <v>8</v>
      </c>
      <c r="BH186" s="29">
        <v>1</v>
      </c>
      <c r="BI186" s="29">
        <v>1</v>
      </c>
      <c r="BJ186" s="29" t="s">
        <v>8</v>
      </c>
      <c r="BK186" s="29">
        <v>1</v>
      </c>
      <c r="BL186" s="29" t="s">
        <v>8</v>
      </c>
      <c r="BM186" s="29">
        <v>0</v>
      </c>
      <c r="BN186" s="29" t="s">
        <v>8</v>
      </c>
      <c r="BO186" s="29" t="s">
        <v>8</v>
      </c>
      <c r="BP186" s="29" t="s">
        <v>8</v>
      </c>
      <c r="BQ186" s="29" t="s">
        <v>8</v>
      </c>
      <c r="BR186" s="29" t="s">
        <v>8</v>
      </c>
      <c r="BS186" s="29" t="s">
        <v>8</v>
      </c>
      <c r="BT186" s="29" t="s">
        <v>8</v>
      </c>
      <c r="BU186" s="29" t="s">
        <v>8</v>
      </c>
      <c r="BV186" s="29" t="b">
        <v>0</v>
      </c>
      <c r="BW186" s="29" t="b">
        <v>0</v>
      </c>
      <c r="BX186" s="29" t="b">
        <v>0</v>
      </c>
      <c r="BY186" s="29" t="b">
        <v>0</v>
      </c>
      <c r="BZ186" s="29" t="b">
        <v>0</v>
      </c>
      <c r="CA186" s="29" t="b">
        <v>0</v>
      </c>
      <c r="CB186" s="29" t="b">
        <v>0</v>
      </c>
      <c r="CC186" s="29" t="b">
        <v>0</v>
      </c>
      <c r="CD186" s="29" t="b">
        <v>0</v>
      </c>
      <c r="CE186" s="29" t="b">
        <v>0</v>
      </c>
      <c r="CF186" s="29" t="b">
        <v>0</v>
      </c>
      <c r="CG186" s="29" t="b">
        <v>0</v>
      </c>
      <c r="CH186" s="29" t="b">
        <v>0</v>
      </c>
      <c r="CI186" s="29" t="b">
        <v>0</v>
      </c>
      <c r="CJ186" s="29" t="b">
        <v>0</v>
      </c>
      <c r="CK186" s="29" t="b">
        <v>0</v>
      </c>
      <c r="CL186" s="29" t="b">
        <v>0</v>
      </c>
      <c r="CM186" s="29" t="b">
        <v>0</v>
      </c>
      <c r="CN186" s="29" t="b">
        <v>0</v>
      </c>
      <c r="CO186" s="29" t="b">
        <v>0</v>
      </c>
      <c r="CP186" s="29" t="b">
        <v>0</v>
      </c>
      <c r="CQ186" s="29" t="b">
        <v>0</v>
      </c>
      <c r="CR186" s="29" t="b">
        <v>0</v>
      </c>
      <c r="CS186" s="29" t="b">
        <v>0</v>
      </c>
      <c r="CT186" s="29" t="b">
        <v>0</v>
      </c>
      <c r="CU186" s="29" t="b">
        <v>0</v>
      </c>
      <c r="CV186" s="29" t="b">
        <v>0</v>
      </c>
      <c r="CW186" s="29" t="b">
        <v>0</v>
      </c>
      <c r="CX186" s="29" t="b">
        <v>0</v>
      </c>
      <c r="CY186" s="29" t="b">
        <v>0</v>
      </c>
      <c r="CZ186" s="29" t="b">
        <v>0</v>
      </c>
      <c r="DA186" s="29" t="b">
        <v>0</v>
      </c>
      <c r="DB186" s="29" t="b">
        <v>0</v>
      </c>
      <c r="DC186" s="29" t="b">
        <v>0</v>
      </c>
      <c r="DD186" s="29" t="b">
        <v>0</v>
      </c>
      <c r="DE186" s="29" t="b">
        <v>0</v>
      </c>
      <c r="DF186" s="29" t="b">
        <v>0</v>
      </c>
      <c r="DG186" s="29" t="b">
        <v>0</v>
      </c>
      <c r="DH186" s="29" t="b">
        <v>0</v>
      </c>
      <c r="DI186" s="29" t="b">
        <v>0</v>
      </c>
      <c r="DJ186" s="29" t="b">
        <v>0</v>
      </c>
      <c r="DK186" s="29" t="b">
        <v>0</v>
      </c>
      <c r="DL186" s="29" t="b">
        <v>0</v>
      </c>
      <c r="DM186" s="29" t="b">
        <v>0</v>
      </c>
      <c r="DN186" s="29" t="b">
        <v>0</v>
      </c>
      <c r="DO186" s="29" t="b">
        <v>0</v>
      </c>
      <c r="DP186" s="29" t="b">
        <v>1</v>
      </c>
      <c r="DQ186" s="29" t="b">
        <v>0</v>
      </c>
      <c r="DR186" s="29" t="b">
        <v>0</v>
      </c>
      <c r="DS186" s="29" t="b">
        <v>0</v>
      </c>
      <c r="DT186" s="29" t="b">
        <v>0</v>
      </c>
      <c r="DU186" s="29" t="b">
        <v>0</v>
      </c>
      <c r="DV186" s="29" t="s">
        <v>14793</v>
      </c>
      <c r="DW186" s="29" t="s">
        <v>14794</v>
      </c>
      <c r="DX186" s="29" t="s">
        <v>14790</v>
      </c>
    </row>
    <row r="187" spans="1:128" s="29" customFormat="1" x14ac:dyDescent="0.25">
      <c r="A187" s="29">
        <v>359925060651416</v>
      </c>
      <c r="B187" s="29">
        <v>558</v>
      </c>
      <c r="C187" s="29" t="s">
        <v>14795</v>
      </c>
      <c r="D187" s="29" t="s">
        <v>14682</v>
      </c>
      <c r="E187" s="50">
        <v>237284468</v>
      </c>
      <c r="F187" s="50">
        <v>903685094</v>
      </c>
      <c r="G187" s="29" t="s">
        <v>18992</v>
      </c>
      <c r="H187" s="50">
        <v>899999</v>
      </c>
      <c r="I187" s="29">
        <v>88</v>
      </c>
      <c r="J187" s="29">
        <v>1</v>
      </c>
      <c r="K187" s="29">
        <v>1</v>
      </c>
      <c r="L187" s="29">
        <v>1</v>
      </c>
      <c r="M187" s="29">
        <v>2</v>
      </c>
      <c r="N187" s="29">
        <v>4</v>
      </c>
      <c r="O187" s="29">
        <v>1</v>
      </c>
      <c r="P187" s="29">
        <v>0</v>
      </c>
      <c r="Q187" s="29" t="s">
        <v>8</v>
      </c>
      <c r="R187" s="29" t="s">
        <v>8</v>
      </c>
      <c r="S187" s="29" t="s">
        <v>8</v>
      </c>
      <c r="T187" s="29" t="s">
        <v>8</v>
      </c>
      <c r="U187" s="29">
        <v>0</v>
      </c>
      <c r="V187" s="29" t="s">
        <v>8</v>
      </c>
      <c r="W187" s="29" t="s">
        <v>8</v>
      </c>
      <c r="X187" s="29" t="s">
        <v>8</v>
      </c>
      <c r="Y187" s="29" t="s">
        <v>8</v>
      </c>
      <c r="Z187" s="29">
        <v>1</v>
      </c>
      <c r="AA187" s="29">
        <v>1</v>
      </c>
      <c r="AB187" s="29" t="s">
        <v>8</v>
      </c>
      <c r="AC187" s="29">
        <v>1</v>
      </c>
      <c r="AD187" s="29" t="s">
        <v>8</v>
      </c>
      <c r="AE187" s="29">
        <v>1</v>
      </c>
      <c r="AF187" s="29">
        <v>1</v>
      </c>
      <c r="AG187" s="29" t="s">
        <v>8</v>
      </c>
      <c r="AH187" s="29">
        <v>1</v>
      </c>
      <c r="AI187" s="29" t="s">
        <v>8</v>
      </c>
      <c r="AJ187" s="29">
        <v>0</v>
      </c>
      <c r="AK187" s="29" t="s">
        <v>8</v>
      </c>
      <c r="AL187" s="29" t="s">
        <v>8</v>
      </c>
      <c r="AM187" s="29" t="s">
        <v>8</v>
      </c>
      <c r="AN187" s="29" t="s">
        <v>8</v>
      </c>
      <c r="AO187" s="29">
        <v>0</v>
      </c>
      <c r="AP187" s="29" t="s">
        <v>8</v>
      </c>
      <c r="AQ187" s="29">
        <v>1</v>
      </c>
      <c r="AR187" s="29">
        <v>2</v>
      </c>
      <c r="AS187" s="29" t="s">
        <v>8</v>
      </c>
      <c r="AT187" s="29">
        <v>2</v>
      </c>
      <c r="AU187" s="29" t="s">
        <v>8</v>
      </c>
      <c r="AV187" s="29">
        <v>1</v>
      </c>
      <c r="AW187" s="29">
        <v>3</v>
      </c>
      <c r="AX187" s="29" t="s">
        <v>8</v>
      </c>
      <c r="AY187" s="29">
        <v>3</v>
      </c>
      <c r="AZ187" s="29" t="s">
        <v>8</v>
      </c>
      <c r="BA187" s="29">
        <v>1</v>
      </c>
      <c r="BB187" s="29" t="s">
        <v>8</v>
      </c>
      <c r="BC187" s="29">
        <v>1</v>
      </c>
      <c r="BD187" s="29">
        <v>3</v>
      </c>
      <c r="BE187" s="29" t="s">
        <v>8</v>
      </c>
      <c r="BF187" s="29">
        <v>2</v>
      </c>
      <c r="BG187" s="29" t="s">
        <v>8</v>
      </c>
      <c r="BH187" s="29">
        <v>1</v>
      </c>
      <c r="BI187" s="29">
        <v>1</v>
      </c>
      <c r="BJ187" s="29" t="s">
        <v>8</v>
      </c>
      <c r="BK187" s="29">
        <v>1</v>
      </c>
      <c r="BL187" s="29" t="s">
        <v>8</v>
      </c>
      <c r="BM187" s="29">
        <v>0</v>
      </c>
      <c r="BN187" s="29" t="s">
        <v>8</v>
      </c>
      <c r="BO187" s="29" t="s">
        <v>8</v>
      </c>
      <c r="BP187" s="29" t="s">
        <v>8</v>
      </c>
      <c r="BQ187" s="29" t="s">
        <v>8</v>
      </c>
      <c r="BR187" s="29" t="s">
        <v>8</v>
      </c>
      <c r="BS187" s="29" t="s">
        <v>8</v>
      </c>
      <c r="BT187" s="29" t="s">
        <v>8</v>
      </c>
      <c r="BU187" s="29" t="s">
        <v>14203</v>
      </c>
      <c r="BV187" s="29" t="b">
        <v>0</v>
      </c>
      <c r="BW187" s="29" t="b">
        <v>0</v>
      </c>
      <c r="BX187" s="29" t="b">
        <v>0</v>
      </c>
      <c r="BY187" s="29" t="b">
        <v>0</v>
      </c>
      <c r="BZ187" s="29" t="b">
        <v>0</v>
      </c>
      <c r="CA187" s="29" t="b">
        <v>0</v>
      </c>
      <c r="CB187" s="29" t="b">
        <v>1</v>
      </c>
      <c r="CC187" s="29" t="b">
        <v>0</v>
      </c>
      <c r="CD187" s="29" t="b">
        <v>0</v>
      </c>
      <c r="CE187" s="29" t="b">
        <v>0</v>
      </c>
      <c r="CF187" s="29" t="b">
        <v>0</v>
      </c>
      <c r="CG187" s="29" t="b">
        <v>0</v>
      </c>
      <c r="CH187" s="29" t="b">
        <v>0</v>
      </c>
      <c r="CI187" s="29" t="b">
        <v>0</v>
      </c>
      <c r="CJ187" s="29" t="b">
        <v>0</v>
      </c>
      <c r="CK187" s="29" t="b">
        <v>0</v>
      </c>
      <c r="CL187" s="29" t="b">
        <v>0</v>
      </c>
      <c r="CM187" s="29" t="b">
        <v>0</v>
      </c>
      <c r="CN187" s="29" t="b">
        <v>0</v>
      </c>
      <c r="CO187" s="29" t="b">
        <v>0</v>
      </c>
      <c r="CP187" s="29" t="b">
        <v>0</v>
      </c>
      <c r="CQ187" s="29" t="b">
        <v>0</v>
      </c>
      <c r="CR187" s="29" t="b">
        <v>0</v>
      </c>
      <c r="CS187" s="29" t="b">
        <v>0</v>
      </c>
      <c r="CT187" s="29" t="b">
        <v>0</v>
      </c>
      <c r="CU187" s="29" t="b">
        <v>0</v>
      </c>
      <c r="CV187" s="29" t="b">
        <v>0</v>
      </c>
      <c r="CW187" s="29" t="b">
        <v>0</v>
      </c>
      <c r="CX187" s="29" t="b">
        <v>0</v>
      </c>
      <c r="CY187" s="29" t="b">
        <v>0</v>
      </c>
      <c r="CZ187" s="29" t="b">
        <v>0</v>
      </c>
      <c r="DA187" s="29" t="b">
        <v>0</v>
      </c>
      <c r="DB187" s="29" t="b">
        <v>0</v>
      </c>
      <c r="DC187" s="29" t="b">
        <v>0</v>
      </c>
      <c r="DD187" s="29" t="b">
        <v>0</v>
      </c>
      <c r="DE187" s="29" t="b">
        <v>0</v>
      </c>
      <c r="DF187" s="29" t="b">
        <v>0</v>
      </c>
      <c r="DG187" s="29" t="b">
        <v>0</v>
      </c>
      <c r="DH187" s="29" t="b">
        <v>0</v>
      </c>
      <c r="DI187" s="29" t="b">
        <v>0</v>
      </c>
      <c r="DJ187" s="29" t="b">
        <v>0</v>
      </c>
      <c r="DK187" s="29" t="b">
        <v>0</v>
      </c>
      <c r="DL187" s="29" t="b">
        <v>0</v>
      </c>
      <c r="DM187" s="29" t="b">
        <v>0</v>
      </c>
      <c r="DN187" s="29" t="b">
        <v>0</v>
      </c>
      <c r="DO187" s="29" t="b">
        <v>0</v>
      </c>
      <c r="DP187" s="29" t="b">
        <v>0</v>
      </c>
      <c r="DQ187" s="29" t="b">
        <v>0</v>
      </c>
      <c r="DR187" s="29" t="b">
        <v>0</v>
      </c>
      <c r="DS187" s="29" t="b">
        <v>0</v>
      </c>
      <c r="DT187" s="29" t="b">
        <v>0</v>
      </c>
      <c r="DU187" s="29" t="b">
        <v>0</v>
      </c>
      <c r="DV187" s="29" t="s">
        <v>14796</v>
      </c>
      <c r="DW187" s="29" t="s">
        <v>14797</v>
      </c>
      <c r="DX187" s="29" t="s">
        <v>14798</v>
      </c>
    </row>
    <row r="188" spans="1:128" s="29" customFormat="1" x14ac:dyDescent="0.25">
      <c r="A188" s="29">
        <v>359925060651416</v>
      </c>
      <c r="B188" s="29">
        <v>599</v>
      </c>
      <c r="C188" s="29" t="s">
        <v>14799</v>
      </c>
      <c r="D188" s="29" t="s">
        <v>14800</v>
      </c>
      <c r="E188" s="50">
        <v>237280735</v>
      </c>
      <c r="F188" s="50">
        <v>903690978</v>
      </c>
      <c r="G188" s="29" t="s">
        <v>18992</v>
      </c>
      <c r="H188" s="29" t="s">
        <v>19754</v>
      </c>
      <c r="I188" s="29">
        <v>88</v>
      </c>
      <c r="J188" s="29">
        <v>0</v>
      </c>
      <c r="K188" s="29">
        <v>1</v>
      </c>
      <c r="L188" s="29">
        <v>1</v>
      </c>
      <c r="M188" s="29">
        <v>2</v>
      </c>
      <c r="N188" s="29">
        <v>4</v>
      </c>
      <c r="O188" s="29">
        <v>1</v>
      </c>
      <c r="P188" s="29">
        <v>0</v>
      </c>
      <c r="Q188" s="29" t="s">
        <v>8</v>
      </c>
      <c r="R188" s="29" t="s">
        <v>8</v>
      </c>
      <c r="S188" s="29" t="s">
        <v>8</v>
      </c>
      <c r="T188" s="29" t="s">
        <v>8</v>
      </c>
      <c r="U188" s="29">
        <v>1</v>
      </c>
      <c r="V188" s="29">
        <v>1</v>
      </c>
      <c r="W188" s="29" t="s">
        <v>8</v>
      </c>
      <c r="X188" s="29">
        <v>1</v>
      </c>
      <c r="Y188" s="29" t="s">
        <v>8</v>
      </c>
      <c r="Z188" s="29">
        <v>1</v>
      </c>
      <c r="AA188" s="29">
        <v>2</v>
      </c>
      <c r="AB188" s="29" t="s">
        <v>8</v>
      </c>
      <c r="AC188" s="29">
        <v>3</v>
      </c>
      <c r="AD188" s="29" t="s">
        <v>8</v>
      </c>
      <c r="AE188" s="29">
        <v>1</v>
      </c>
      <c r="AF188" s="29">
        <v>1</v>
      </c>
      <c r="AG188" s="29" t="s">
        <v>8</v>
      </c>
      <c r="AH188" s="29">
        <v>1</v>
      </c>
      <c r="AI188" s="29" t="s">
        <v>8</v>
      </c>
      <c r="AJ188" s="29">
        <v>0</v>
      </c>
      <c r="AK188" s="29" t="s">
        <v>8</v>
      </c>
      <c r="AL188" s="29" t="s">
        <v>8</v>
      </c>
      <c r="AM188" s="29" t="s">
        <v>8</v>
      </c>
      <c r="AN188" s="29" t="s">
        <v>8</v>
      </c>
      <c r="AO188" s="29">
        <v>1</v>
      </c>
      <c r="AP188" s="29" t="s">
        <v>8</v>
      </c>
      <c r="AQ188" s="29">
        <v>1</v>
      </c>
      <c r="AR188" s="29">
        <v>2</v>
      </c>
      <c r="AS188" s="29" t="s">
        <v>8</v>
      </c>
      <c r="AT188" s="29">
        <v>2</v>
      </c>
      <c r="AU188" s="29" t="s">
        <v>8</v>
      </c>
      <c r="AV188" s="29">
        <v>1</v>
      </c>
      <c r="AW188" s="29">
        <v>3</v>
      </c>
      <c r="AX188" s="29" t="s">
        <v>8</v>
      </c>
      <c r="AY188" s="29">
        <v>3</v>
      </c>
      <c r="AZ188" s="29" t="s">
        <v>8</v>
      </c>
      <c r="BA188" s="29">
        <v>1</v>
      </c>
      <c r="BB188" s="29" t="s">
        <v>8</v>
      </c>
      <c r="BC188" s="29">
        <v>1</v>
      </c>
      <c r="BD188" s="29">
        <v>3</v>
      </c>
      <c r="BE188" s="29" t="s">
        <v>8</v>
      </c>
      <c r="BF188" s="29">
        <v>3</v>
      </c>
      <c r="BG188" s="29" t="s">
        <v>8</v>
      </c>
      <c r="BH188" s="29">
        <v>1</v>
      </c>
      <c r="BI188" s="29">
        <v>1</v>
      </c>
      <c r="BJ188" s="29" t="s">
        <v>8</v>
      </c>
      <c r="BK188" s="29">
        <v>1</v>
      </c>
      <c r="BL188" s="29" t="s">
        <v>8</v>
      </c>
      <c r="BM188" s="29">
        <v>0</v>
      </c>
      <c r="BN188" s="29" t="s">
        <v>8</v>
      </c>
      <c r="BO188" s="29" t="s">
        <v>8</v>
      </c>
      <c r="BP188" s="29" t="s">
        <v>8</v>
      </c>
      <c r="BQ188" s="29" t="s">
        <v>8</v>
      </c>
      <c r="BR188" s="29" t="s">
        <v>8</v>
      </c>
      <c r="BS188" s="29" t="s">
        <v>8</v>
      </c>
      <c r="BT188" s="29" t="s">
        <v>8</v>
      </c>
      <c r="BU188" s="29" t="s">
        <v>14203</v>
      </c>
      <c r="BV188" s="29" t="b">
        <v>0</v>
      </c>
      <c r="BW188" s="29" t="b">
        <v>0</v>
      </c>
      <c r="BX188" s="29" t="b">
        <v>0</v>
      </c>
      <c r="BY188" s="29" t="b">
        <v>0</v>
      </c>
      <c r="BZ188" s="29" t="b">
        <v>0</v>
      </c>
      <c r="CA188" s="29" t="b">
        <v>0</v>
      </c>
      <c r="CB188" s="29" t="b">
        <v>1</v>
      </c>
      <c r="CC188" s="29" t="b">
        <v>0</v>
      </c>
      <c r="CD188" s="29" t="b">
        <v>0</v>
      </c>
      <c r="CE188" s="29" t="b">
        <v>0</v>
      </c>
      <c r="CF188" s="29" t="b">
        <v>0</v>
      </c>
      <c r="CG188" s="29" t="b">
        <v>0</v>
      </c>
      <c r="CH188" s="29" t="b">
        <v>0</v>
      </c>
      <c r="CI188" s="29" t="b">
        <v>0</v>
      </c>
      <c r="CJ188" s="29" t="b">
        <v>0</v>
      </c>
      <c r="CK188" s="29" t="b">
        <v>0</v>
      </c>
      <c r="CL188" s="29" t="b">
        <v>0</v>
      </c>
      <c r="CM188" s="29" t="b">
        <v>0</v>
      </c>
      <c r="CN188" s="29" t="b">
        <v>0</v>
      </c>
      <c r="CO188" s="29" t="b">
        <v>0</v>
      </c>
      <c r="CP188" s="29" t="b">
        <v>0</v>
      </c>
      <c r="CQ188" s="29" t="b">
        <v>0</v>
      </c>
      <c r="CR188" s="29" t="b">
        <v>0</v>
      </c>
      <c r="CS188" s="29" t="b">
        <v>0</v>
      </c>
      <c r="CT188" s="29" t="b">
        <v>0</v>
      </c>
      <c r="CU188" s="29" t="b">
        <v>0</v>
      </c>
      <c r="CV188" s="29" t="b">
        <v>0</v>
      </c>
      <c r="CW188" s="29" t="b">
        <v>0</v>
      </c>
      <c r="CX188" s="29" t="b">
        <v>0</v>
      </c>
      <c r="CY188" s="29" t="b">
        <v>0</v>
      </c>
      <c r="CZ188" s="29" t="b">
        <v>0</v>
      </c>
      <c r="DA188" s="29" t="b">
        <v>0</v>
      </c>
      <c r="DB188" s="29" t="b">
        <v>0</v>
      </c>
      <c r="DC188" s="29" t="b">
        <v>0</v>
      </c>
      <c r="DD188" s="29" t="b">
        <v>0</v>
      </c>
      <c r="DE188" s="29" t="b">
        <v>0</v>
      </c>
      <c r="DF188" s="29" t="b">
        <v>0</v>
      </c>
      <c r="DG188" s="29" t="b">
        <v>0</v>
      </c>
      <c r="DH188" s="29" t="b">
        <v>0</v>
      </c>
      <c r="DI188" s="29" t="b">
        <v>0</v>
      </c>
      <c r="DJ188" s="29" t="b">
        <v>0</v>
      </c>
      <c r="DK188" s="29" t="b">
        <v>0</v>
      </c>
      <c r="DL188" s="29" t="b">
        <v>0</v>
      </c>
      <c r="DM188" s="29" t="b">
        <v>0</v>
      </c>
      <c r="DN188" s="29" t="b">
        <v>0</v>
      </c>
      <c r="DO188" s="29" t="b">
        <v>0</v>
      </c>
      <c r="DP188" s="29" t="b">
        <v>0</v>
      </c>
      <c r="DQ188" s="29" t="b">
        <v>0</v>
      </c>
      <c r="DR188" s="29" t="b">
        <v>0</v>
      </c>
      <c r="DS188" s="29" t="b">
        <v>0</v>
      </c>
      <c r="DT188" s="29" t="b">
        <v>0</v>
      </c>
      <c r="DU188" s="29" t="b">
        <v>0</v>
      </c>
      <c r="DV188" s="29" t="s">
        <v>14801</v>
      </c>
      <c r="DW188" s="29" t="s">
        <v>14802</v>
      </c>
      <c r="DX188" s="29" t="s">
        <v>14803</v>
      </c>
    </row>
    <row r="189" spans="1:128" s="29" customFormat="1" x14ac:dyDescent="0.25">
      <c r="A189" s="29">
        <v>359925060651416</v>
      </c>
      <c r="B189" s="29">
        <v>555</v>
      </c>
      <c r="C189" s="29" t="s">
        <v>14804</v>
      </c>
      <c r="D189" s="29" t="s">
        <v>14760</v>
      </c>
      <c r="E189" s="50">
        <v>237243454</v>
      </c>
      <c r="F189" s="50">
        <v>903729228</v>
      </c>
      <c r="G189" s="29" t="s">
        <v>18992</v>
      </c>
      <c r="H189" s="50">
        <v>699999</v>
      </c>
      <c r="I189" s="29">
        <v>88</v>
      </c>
      <c r="J189" s="29">
        <v>1</v>
      </c>
      <c r="K189" s="29">
        <v>1</v>
      </c>
      <c r="L189" s="29">
        <v>1</v>
      </c>
      <c r="M189" s="29">
        <v>2</v>
      </c>
      <c r="N189" s="29">
        <v>4</v>
      </c>
      <c r="O189" s="29">
        <v>1</v>
      </c>
      <c r="P189" s="29">
        <v>0</v>
      </c>
      <c r="Q189" s="29" t="s">
        <v>8</v>
      </c>
      <c r="R189" s="29" t="s">
        <v>8</v>
      </c>
      <c r="S189" s="29" t="s">
        <v>8</v>
      </c>
      <c r="T189" s="29" t="s">
        <v>8</v>
      </c>
      <c r="U189" s="29">
        <v>0</v>
      </c>
      <c r="V189" s="29" t="s">
        <v>8</v>
      </c>
      <c r="W189" s="29" t="s">
        <v>8</v>
      </c>
      <c r="X189" s="29" t="s">
        <v>8</v>
      </c>
      <c r="Y189" s="29" t="s">
        <v>8</v>
      </c>
      <c r="Z189" s="29">
        <v>1</v>
      </c>
      <c r="AA189" s="29">
        <v>1</v>
      </c>
      <c r="AB189" s="29" t="s">
        <v>8</v>
      </c>
      <c r="AC189" s="29">
        <v>1</v>
      </c>
      <c r="AD189" s="29" t="s">
        <v>8</v>
      </c>
      <c r="AE189" s="29">
        <v>1</v>
      </c>
      <c r="AF189" s="29">
        <v>1</v>
      </c>
      <c r="AG189" s="29" t="s">
        <v>8</v>
      </c>
      <c r="AH189" s="29">
        <v>1</v>
      </c>
      <c r="AI189" s="29" t="s">
        <v>8</v>
      </c>
      <c r="AJ189" s="29">
        <v>0</v>
      </c>
      <c r="AK189" s="29" t="s">
        <v>8</v>
      </c>
      <c r="AL189" s="29" t="s">
        <v>8</v>
      </c>
      <c r="AM189" s="29" t="s">
        <v>8</v>
      </c>
      <c r="AN189" s="29" t="s">
        <v>8</v>
      </c>
      <c r="AO189" s="29">
        <v>0</v>
      </c>
      <c r="AP189" s="29" t="s">
        <v>8</v>
      </c>
      <c r="AQ189" s="29">
        <v>1</v>
      </c>
      <c r="AR189" s="29">
        <v>2</v>
      </c>
      <c r="AS189" s="29" t="s">
        <v>8</v>
      </c>
      <c r="AT189" s="29">
        <v>2</v>
      </c>
      <c r="AU189" s="29" t="s">
        <v>8</v>
      </c>
      <c r="AV189" s="29">
        <v>1</v>
      </c>
      <c r="AW189" s="29">
        <v>3</v>
      </c>
      <c r="AX189" s="29" t="s">
        <v>8</v>
      </c>
      <c r="AY189" s="29">
        <v>3</v>
      </c>
      <c r="AZ189" s="29" t="s">
        <v>8</v>
      </c>
      <c r="BA189" s="29">
        <v>1</v>
      </c>
      <c r="BB189" s="29" t="s">
        <v>8</v>
      </c>
      <c r="BC189" s="29">
        <v>1</v>
      </c>
      <c r="BD189" s="29">
        <v>4</v>
      </c>
      <c r="BE189" s="29" t="s">
        <v>8</v>
      </c>
      <c r="BF189" s="29">
        <v>3</v>
      </c>
      <c r="BG189" s="29" t="s">
        <v>8</v>
      </c>
      <c r="BH189" s="29">
        <v>1</v>
      </c>
      <c r="BI189" s="29">
        <v>1</v>
      </c>
      <c r="BJ189" s="29" t="s">
        <v>8</v>
      </c>
      <c r="BK189" s="29">
        <v>1</v>
      </c>
      <c r="BL189" s="29" t="s">
        <v>8</v>
      </c>
      <c r="BM189" s="29">
        <v>0</v>
      </c>
      <c r="BN189" s="29" t="s">
        <v>8</v>
      </c>
      <c r="BO189" s="29" t="s">
        <v>8</v>
      </c>
      <c r="BP189" s="29" t="s">
        <v>8</v>
      </c>
      <c r="BQ189" s="29" t="s">
        <v>8</v>
      </c>
      <c r="BR189" s="29" t="s">
        <v>8</v>
      </c>
      <c r="BS189" s="29" t="s">
        <v>8</v>
      </c>
      <c r="BT189" s="29" t="s">
        <v>8</v>
      </c>
      <c r="BU189" s="29" t="s">
        <v>14203</v>
      </c>
      <c r="BV189" s="29" t="b">
        <v>0</v>
      </c>
      <c r="BW189" s="29" t="b">
        <v>0</v>
      </c>
      <c r="BX189" s="29" t="b">
        <v>0</v>
      </c>
      <c r="BY189" s="29" t="b">
        <v>0</v>
      </c>
      <c r="BZ189" s="29" t="b">
        <v>0</v>
      </c>
      <c r="CA189" s="29" t="b">
        <v>0</v>
      </c>
      <c r="CB189" s="29" t="b">
        <v>1</v>
      </c>
      <c r="CC189" s="29" t="b">
        <v>0</v>
      </c>
      <c r="CD189" s="29" t="b">
        <v>0</v>
      </c>
      <c r="CE189" s="29" t="b">
        <v>0</v>
      </c>
      <c r="CF189" s="29" t="b">
        <v>0</v>
      </c>
      <c r="CG189" s="29" t="b">
        <v>0</v>
      </c>
      <c r="CH189" s="29" t="b">
        <v>0</v>
      </c>
      <c r="CI189" s="29" t="b">
        <v>0</v>
      </c>
      <c r="CJ189" s="29" t="b">
        <v>0</v>
      </c>
      <c r="CK189" s="29" t="b">
        <v>0</v>
      </c>
      <c r="CL189" s="29" t="b">
        <v>0</v>
      </c>
      <c r="CM189" s="29" t="b">
        <v>0</v>
      </c>
      <c r="CN189" s="29" t="b">
        <v>0</v>
      </c>
      <c r="CO189" s="29" t="b">
        <v>0</v>
      </c>
      <c r="CP189" s="29" t="b">
        <v>0</v>
      </c>
      <c r="CQ189" s="29" t="b">
        <v>0</v>
      </c>
      <c r="CR189" s="29" t="b">
        <v>0</v>
      </c>
      <c r="CS189" s="29" t="b">
        <v>0</v>
      </c>
      <c r="CT189" s="29" t="b">
        <v>0</v>
      </c>
      <c r="CU189" s="29" t="b">
        <v>0</v>
      </c>
      <c r="CV189" s="29" t="b">
        <v>0</v>
      </c>
      <c r="CW189" s="29" t="b">
        <v>0</v>
      </c>
      <c r="CX189" s="29" t="b">
        <v>0</v>
      </c>
      <c r="CY189" s="29" t="b">
        <v>0</v>
      </c>
      <c r="CZ189" s="29" t="b">
        <v>0</v>
      </c>
      <c r="DA189" s="29" t="b">
        <v>0</v>
      </c>
      <c r="DB189" s="29" t="b">
        <v>0</v>
      </c>
      <c r="DC189" s="29" t="b">
        <v>0</v>
      </c>
      <c r="DD189" s="29" t="b">
        <v>0</v>
      </c>
      <c r="DE189" s="29" t="b">
        <v>0</v>
      </c>
      <c r="DF189" s="29" t="b">
        <v>0</v>
      </c>
      <c r="DG189" s="29" t="b">
        <v>0</v>
      </c>
      <c r="DH189" s="29" t="b">
        <v>0</v>
      </c>
      <c r="DI189" s="29" t="b">
        <v>0</v>
      </c>
      <c r="DJ189" s="29" t="b">
        <v>0</v>
      </c>
      <c r="DK189" s="29" t="b">
        <v>0</v>
      </c>
      <c r="DL189" s="29" t="b">
        <v>0</v>
      </c>
      <c r="DM189" s="29" t="b">
        <v>0</v>
      </c>
      <c r="DN189" s="29" t="b">
        <v>0</v>
      </c>
      <c r="DO189" s="29" t="b">
        <v>0</v>
      </c>
      <c r="DP189" s="29" t="b">
        <v>0</v>
      </c>
      <c r="DQ189" s="29" t="b">
        <v>0</v>
      </c>
      <c r="DR189" s="29" t="b">
        <v>0</v>
      </c>
      <c r="DS189" s="29" t="b">
        <v>0</v>
      </c>
      <c r="DT189" s="29" t="b">
        <v>0</v>
      </c>
      <c r="DU189" s="29" t="b">
        <v>0</v>
      </c>
      <c r="DV189" s="29" t="s">
        <v>14805</v>
      </c>
      <c r="DW189" s="29" t="s">
        <v>14806</v>
      </c>
      <c r="DX189" s="29" t="s">
        <v>14807</v>
      </c>
    </row>
    <row r="190" spans="1:128" s="29" customFormat="1" x14ac:dyDescent="0.25">
      <c r="A190" s="29">
        <v>359925060651416</v>
      </c>
      <c r="B190" s="29">
        <v>554</v>
      </c>
      <c r="C190" s="29" t="s">
        <v>14808</v>
      </c>
      <c r="D190" s="29" t="s">
        <v>14760</v>
      </c>
      <c r="E190" s="50">
        <v>237243454</v>
      </c>
      <c r="F190" s="50">
        <v>903729228</v>
      </c>
      <c r="G190" s="29" t="s">
        <v>18992</v>
      </c>
      <c r="H190" s="50">
        <v>699999</v>
      </c>
      <c r="I190" s="29">
        <v>88</v>
      </c>
      <c r="J190" s="29">
        <v>1</v>
      </c>
      <c r="K190" s="29">
        <v>1</v>
      </c>
      <c r="L190" s="29">
        <v>1</v>
      </c>
      <c r="M190" s="29">
        <v>2</v>
      </c>
      <c r="N190" s="29">
        <v>5</v>
      </c>
      <c r="O190" s="29">
        <v>1</v>
      </c>
      <c r="P190" s="29">
        <v>0</v>
      </c>
      <c r="Q190" s="29" t="s">
        <v>8</v>
      </c>
      <c r="R190" s="29" t="s">
        <v>8</v>
      </c>
      <c r="S190" s="29" t="s">
        <v>8</v>
      </c>
      <c r="T190" s="29" t="s">
        <v>8</v>
      </c>
      <c r="U190" s="29">
        <v>0</v>
      </c>
      <c r="V190" s="29" t="s">
        <v>8</v>
      </c>
      <c r="W190" s="29" t="s">
        <v>8</v>
      </c>
      <c r="X190" s="29" t="s">
        <v>8</v>
      </c>
      <c r="Y190" s="29" t="s">
        <v>8</v>
      </c>
      <c r="Z190" s="29">
        <v>1</v>
      </c>
      <c r="AA190" s="29">
        <v>4</v>
      </c>
      <c r="AB190" s="29" t="s">
        <v>8</v>
      </c>
      <c r="AC190" s="29">
        <v>4</v>
      </c>
      <c r="AD190" s="29" t="s">
        <v>8</v>
      </c>
      <c r="AE190" s="29">
        <v>1</v>
      </c>
      <c r="AF190" s="29">
        <v>1</v>
      </c>
      <c r="AG190" s="29" t="s">
        <v>8</v>
      </c>
      <c r="AH190" s="29">
        <v>1</v>
      </c>
      <c r="AI190" s="29" t="s">
        <v>8</v>
      </c>
      <c r="AJ190" s="29">
        <v>0</v>
      </c>
      <c r="AK190" s="29" t="s">
        <v>8</v>
      </c>
      <c r="AL190" s="29" t="s">
        <v>8</v>
      </c>
      <c r="AM190" s="29" t="s">
        <v>8</v>
      </c>
      <c r="AN190" s="29" t="s">
        <v>8</v>
      </c>
      <c r="AO190" s="29">
        <v>1</v>
      </c>
      <c r="AP190" s="29" t="s">
        <v>8</v>
      </c>
      <c r="AQ190" s="29">
        <v>1</v>
      </c>
      <c r="AR190" s="29">
        <v>2</v>
      </c>
      <c r="AS190" s="29" t="s">
        <v>8</v>
      </c>
      <c r="AT190" s="29">
        <v>2</v>
      </c>
      <c r="AU190" s="29" t="s">
        <v>8</v>
      </c>
      <c r="AV190" s="29">
        <v>1</v>
      </c>
      <c r="AW190" s="29">
        <v>3</v>
      </c>
      <c r="AX190" s="29" t="s">
        <v>8</v>
      </c>
      <c r="AY190" s="29">
        <v>3</v>
      </c>
      <c r="AZ190" s="29" t="s">
        <v>8</v>
      </c>
      <c r="BA190" s="29">
        <v>1</v>
      </c>
      <c r="BB190" s="29" t="s">
        <v>8</v>
      </c>
      <c r="BC190" s="29">
        <v>1</v>
      </c>
      <c r="BD190" s="29">
        <v>4</v>
      </c>
      <c r="BE190" s="29" t="s">
        <v>8</v>
      </c>
      <c r="BF190" s="29">
        <v>3</v>
      </c>
      <c r="BG190" s="29" t="s">
        <v>8</v>
      </c>
      <c r="BH190" s="29">
        <v>1</v>
      </c>
      <c r="BI190" s="29">
        <v>1</v>
      </c>
      <c r="BJ190" s="29" t="s">
        <v>8</v>
      </c>
      <c r="BK190" s="29">
        <v>1</v>
      </c>
      <c r="BL190" s="29" t="s">
        <v>8</v>
      </c>
      <c r="BM190" s="29">
        <v>0</v>
      </c>
      <c r="BN190" s="29" t="s">
        <v>8</v>
      </c>
      <c r="BO190" s="29" t="s">
        <v>8</v>
      </c>
      <c r="BP190" s="29" t="s">
        <v>8</v>
      </c>
      <c r="BQ190" s="29" t="s">
        <v>8</v>
      </c>
      <c r="BR190" s="29" t="s">
        <v>8</v>
      </c>
      <c r="BS190" s="29" t="s">
        <v>8</v>
      </c>
      <c r="BT190" s="29" t="s">
        <v>8</v>
      </c>
      <c r="BU190" s="29" t="s">
        <v>14203</v>
      </c>
      <c r="BV190" s="29" t="b">
        <v>0</v>
      </c>
      <c r="BW190" s="29" t="b">
        <v>0</v>
      </c>
      <c r="BX190" s="29" t="b">
        <v>0</v>
      </c>
      <c r="BY190" s="29" t="b">
        <v>0</v>
      </c>
      <c r="BZ190" s="29" t="b">
        <v>0</v>
      </c>
      <c r="CA190" s="29" t="b">
        <v>0</v>
      </c>
      <c r="CB190" s="29" t="b">
        <v>1</v>
      </c>
      <c r="CC190" s="29" t="b">
        <v>0</v>
      </c>
      <c r="CD190" s="29" t="b">
        <v>0</v>
      </c>
      <c r="CE190" s="29" t="b">
        <v>0</v>
      </c>
      <c r="CF190" s="29" t="b">
        <v>0</v>
      </c>
      <c r="CG190" s="29" t="b">
        <v>0</v>
      </c>
      <c r="CH190" s="29" t="b">
        <v>0</v>
      </c>
      <c r="CI190" s="29" t="b">
        <v>0</v>
      </c>
      <c r="CJ190" s="29" t="b">
        <v>0</v>
      </c>
      <c r="CK190" s="29" t="b">
        <v>0</v>
      </c>
      <c r="CL190" s="29" t="b">
        <v>0</v>
      </c>
      <c r="CM190" s="29" t="b">
        <v>0</v>
      </c>
      <c r="CN190" s="29" t="b">
        <v>0</v>
      </c>
      <c r="CO190" s="29" t="b">
        <v>0</v>
      </c>
      <c r="CP190" s="29" t="b">
        <v>0</v>
      </c>
      <c r="CQ190" s="29" t="b">
        <v>0</v>
      </c>
      <c r="CR190" s="29" t="b">
        <v>0</v>
      </c>
      <c r="CS190" s="29" t="b">
        <v>0</v>
      </c>
      <c r="CT190" s="29" t="b">
        <v>0</v>
      </c>
      <c r="CU190" s="29" t="b">
        <v>0</v>
      </c>
      <c r="CV190" s="29" t="b">
        <v>0</v>
      </c>
      <c r="CW190" s="29" t="b">
        <v>0</v>
      </c>
      <c r="CX190" s="29" t="b">
        <v>0</v>
      </c>
      <c r="CY190" s="29" t="b">
        <v>0</v>
      </c>
      <c r="CZ190" s="29" t="b">
        <v>0</v>
      </c>
      <c r="DA190" s="29" t="b">
        <v>0</v>
      </c>
      <c r="DB190" s="29" t="b">
        <v>0</v>
      </c>
      <c r="DC190" s="29" t="b">
        <v>0</v>
      </c>
      <c r="DD190" s="29" t="b">
        <v>0</v>
      </c>
      <c r="DE190" s="29" t="b">
        <v>0</v>
      </c>
      <c r="DF190" s="29" t="b">
        <v>0</v>
      </c>
      <c r="DG190" s="29" t="b">
        <v>0</v>
      </c>
      <c r="DH190" s="29" t="b">
        <v>0</v>
      </c>
      <c r="DI190" s="29" t="b">
        <v>0</v>
      </c>
      <c r="DJ190" s="29" t="b">
        <v>0</v>
      </c>
      <c r="DK190" s="29" t="b">
        <v>0</v>
      </c>
      <c r="DL190" s="29" t="b">
        <v>0</v>
      </c>
      <c r="DM190" s="29" t="b">
        <v>0</v>
      </c>
      <c r="DN190" s="29" t="b">
        <v>0</v>
      </c>
      <c r="DO190" s="29" t="b">
        <v>0</v>
      </c>
      <c r="DP190" s="29" t="b">
        <v>0</v>
      </c>
      <c r="DQ190" s="29" t="b">
        <v>0</v>
      </c>
      <c r="DR190" s="29" t="b">
        <v>0</v>
      </c>
      <c r="DS190" s="29" t="b">
        <v>0</v>
      </c>
      <c r="DT190" s="29" t="b">
        <v>0</v>
      </c>
      <c r="DU190" s="29" t="b">
        <v>0</v>
      </c>
      <c r="DV190" s="29" t="s">
        <v>14809</v>
      </c>
      <c r="DW190" s="29" t="s">
        <v>14810</v>
      </c>
      <c r="DX190" s="29" t="s">
        <v>14811</v>
      </c>
    </row>
    <row r="191" spans="1:128" s="29" customFormat="1" x14ac:dyDescent="0.25">
      <c r="A191" s="29">
        <v>359925060651416</v>
      </c>
      <c r="B191" s="29">
        <v>559</v>
      </c>
      <c r="C191" s="29" t="s">
        <v>14812</v>
      </c>
      <c r="D191" s="29" t="s">
        <v>14682</v>
      </c>
      <c r="E191" s="50">
        <v>237284468</v>
      </c>
      <c r="F191" s="50">
        <v>903685094</v>
      </c>
      <c r="G191" s="29" t="s">
        <v>18992</v>
      </c>
      <c r="H191" s="50">
        <v>899999</v>
      </c>
      <c r="I191" s="29">
        <v>88</v>
      </c>
      <c r="J191" s="29">
        <v>1</v>
      </c>
      <c r="K191" s="29">
        <v>1</v>
      </c>
      <c r="L191" s="29">
        <v>1</v>
      </c>
      <c r="M191" s="29">
        <v>2</v>
      </c>
      <c r="N191" s="29">
        <v>5</v>
      </c>
      <c r="O191" s="29">
        <v>1</v>
      </c>
      <c r="P191" s="29">
        <v>0</v>
      </c>
      <c r="Q191" s="29" t="s">
        <v>8</v>
      </c>
      <c r="R191" s="29" t="s">
        <v>8</v>
      </c>
      <c r="S191" s="29" t="s">
        <v>8</v>
      </c>
      <c r="T191" s="29" t="s">
        <v>8</v>
      </c>
      <c r="U191" s="29">
        <v>0</v>
      </c>
      <c r="V191" s="29" t="s">
        <v>8</v>
      </c>
      <c r="W191" s="29" t="s">
        <v>8</v>
      </c>
      <c r="X191" s="29" t="s">
        <v>8</v>
      </c>
      <c r="Y191" s="29" t="s">
        <v>8</v>
      </c>
      <c r="Z191" s="29">
        <v>1</v>
      </c>
      <c r="AA191" s="29">
        <v>1</v>
      </c>
      <c r="AB191" s="29" t="s">
        <v>8</v>
      </c>
      <c r="AC191" s="29">
        <v>1</v>
      </c>
      <c r="AD191" s="29" t="s">
        <v>8</v>
      </c>
      <c r="AE191" s="29">
        <v>1</v>
      </c>
      <c r="AF191" s="29">
        <v>1</v>
      </c>
      <c r="AG191" s="29" t="s">
        <v>8</v>
      </c>
      <c r="AH191" s="29">
        <v>1</v>
      </c>
      <c r="AI191" s="29" t="s">
        <v>8</v>
      </c>
      <c r="AJ191" s="29">
        <v>0</v>
      </c>
      <c r="AK191" s="29" t="s">
        <v>8</v>
      </c>
      <c r="AL191" s="29" t="s">
        <v>8</v>
      </c>
      <c r="AM191" s="29" t="s">
        <v>8</v>
      </c>
      <c r="AN191" s="29" t="s">
        <v>8</v>
      </c>
      <c r="AO191" s="29">
        <v>0</v>
      </c>
      <c r="AP191" s="29" t="s">
        <v>8</v>
      </c>
      <c r="AQ191" s="29">
        <v>1</v>
      </c>
      <c r="AR191" s="29">
        <v>2</v>
      </c>
      <c r="AS191" s="29" t="s">
        <v>8</v>
      </c>
      <c r="AT191" s="29">
        <v>2</v>
      </c>
      <c r="AU191" s="29" t="s">
        <v>8</v>
      </c>
      <c r="AV191" s="29">
        <v>1</v>
      </c>
      <c r="AW191" s="29">
        <v>3</v>
      </c>
      <c r="AX191" s="29" t="s">
        <v>8</v>
      </c>
      <c r="AY191" s="29">
        <v>3</v>
      </c>
      <c r="AZ191" s="29" t="s">
        <v>8</v>
      </c>
      <c r="BA191" s="29">
        <v>1</v>
      </c>
      <c r="BB191" s="29" t="s">
        <v>8</v>
      </c>
      <c r="BC191" s="29">
        <v>1</v>
      </c>
      <c r="BD191" s="29">
        <v>3</v>
      </c>
      <c r="BE191" s="29" t="s">
        <v>8</v>
      </c>
      <c r="BF191" s="29">
        <v>2</v>
      </c>
      <c r="BG191" s="29" t="s">
        <v>8</v>
      </c>
      <c r="BH191" s="29">
        <v>1</v>
      </c>
      <c r="BI191" s="29">
        <v>1</v>
      </c>
      <c r="BJ191" s="29" t="s">
        <v>8</v>
      </c>
      <c r="BK191" s="29">
        <v>1</v>
      </c>
      <c r="BL191" s="29" t="s">
        <v>8</v>
      </c>
      <c r="BM191" s="29">
        <v>0</v>
      </c>
      <c r="BN191" s="29" t="s">
        <v>8</v>
      </c>
      <c r="BO191" s="29" t="s">
        <v>8</v>
      </c>
      <c r="BP191" s="29" t="s">
        <v>8</v>
      </c>
      <c r="BQ191" s="29" t="s">
        <v>8</v>
      </c>
      <c r="BR191" s="29" t="s">
        <v>8</v>
      </c>
      <c r="BS191" s="29" t="s">
        <v>8</v>
      </c>
      <c r="BT191" s="29" t="s">
        <v>8</v>
      </c>
      <c r="BU191" s="29" t="s">
        <v>14203</v>
      </c>
      <c r="BV191" s="29" t="b">
        <v>0</v>
      </c>
      <c r="BW191" s="29" t="b">
        <v>0</v>
      </c>
      <c r="BX191" s="29" t="b">
        <v>0</v>
      </c>
      <c r="BY191" s="29" t="b">
        <v>0</v>
      </c>
      <c r="BZ191" s="29" t="b">
        <v>0</v>
      </c>
      <c r="CA191" s="29" t="b">
        <v>0</v>
      </c>
      <c r="CB191" s="29" t="b">
        <v>1</v>
      </c>
      <c r="CC191" s="29" t="b">
        <v>0</v>
      </c>
      <c r="CD191" s="29" t="b">
        <v>0</v>
      </c>
      <c r="CE191" s="29" t="b">
        <v>0</v>
      </c>
      <c r="CF191" s="29" t="b">
        <v>0</v>
      </c>
      <c r="CG191" s="29" t="b">
        <v>0</v>
      </c>
      <c r="CH191" s="29" t="b">
        <v>0</v>
      </c>
      <c r="CI191" s="29" t="b">
        <v>0</v>
      </c>
      <c r="CJ191" s="29" t="b">
        <v>0</v>
      </c>
      <c r="CK191" s="29" t="b">
        <v>0</v>
      </c>
      <c r="CL191" s="29" t="b">
        <v>0</v>
      </c>
      <c r="CM191" s="29" t="b">
        <v>0</v>
      </c>
      <c r="CN191" s="29" t="b">
        <v>0</v>
      </c>
      <c r="CO191" s="29" t="b">
        <v>0</v>
      </c>
      <c r="CP191" s="29" t="b">
        <v>0</v>
      </c>
      <c r="CQ191" s="29" t="b">
        <v>0</v>
      </c>
      <c r="CR191" s="29" t="b">
        <v>0</v>
      </c>
      <c r="CS191" s="29" t="b">
        <v>0</v>
      </c>
      <c r="CT191" s="29" t="b">
        <v>0</v>
      </c>
      <c r="CU191" s="29" t="b">
        <v>0</v>
      </c>
      <c r="CV191" s="29" t="b">
        <v>0</v>
      </c>
      <c r="CW191" s="29" t="b">
        <v>0</v>
      </c>
      <c r="CX191" s="29" t="b">
        <v>0</v>
      </c>
      <c r="CY191" s="29" t="b">
        <v>0</v>
      </c>
      <c r="CZ191" s="29" t="b">
        <v>0</v>
      </c>
      <c r="DA191" s="29" t="b">
        <v>0</v>
      </c>
      <c r="DB191" s="29" t="b">
        <v>0</v>
      </c>
      <c r="DC191" s="29" t="b">
        <v>0</v>
      </c>
      <c r="DD191" s="29" t="b">
        <v>0</v>
      </c>
      <c r="DE191" s="29" t="b">
        <v>0</v>
      </c>
      <c r="DF191" s="29" t="b">
        <v>0</v>
      </c>
      <c r="DG191" s="29" t="b">
        <v>0</v>
      </c>
      <c r="DH191" s="29" t="b">
        <v>0</v>
      </c>
      <c r="DI191" s="29" t="b">
        <v>0</v>
      </c>
      <c r="DJ191" s="29" t="b">
        <v>0</v>
      </c>
      <c r="DK191" s="29" t="b">
        <v>0</v>
      </c>
      <c r="DL191" s="29" t="b">
        <v>0</v>
      </c>
      <c r="DM191" s="29" t="b">
        <v>0</v>
      </c>
      <c r="DN191" s="29" t="b">
        <v>0</v>
      </c>
      <c r="DO191" s="29" t="b">
        <v>0</v>
      </c>
      <c r="DP191" s="29" t="b">
        <v>0</v>
      </c>
      <c r="DQ191" s="29" t="b">
        <v>0</v>
      </c>
      <c r="DR191" s="29" t="b">
        <v>0</v>
      </c>
      <c r="DS191" s="29" t="b">
        <v>0</v>
      </c>
      <c r="DT191" s="29" t="b">
        <v>0</v>
      </c>
      <c r="DU191" s="29" t="b">
        <v>0</v>
      </c>
      <c r="DV191" s="29" t="s">
        <v>14813</v>
      </c>
      <c r="DW191" s="29" t="s">
        <v>14814</v>
      </c>
      <c r="DX191" s="29" t="s">
        <v>14815</v>
      </c>
    </row>
    <row r="192" spans="1:128" s="29" customFormat="1" x14ac:dyDescent="0.25">
      <c r="A192" s="29">
        <v>359925060651416</v>
      </c>
      <c r="B192" s="29">
        <v>556</v>
      </c>
      <c r="C192" s="29" t="s">
        <v>14816</v>
      </c>
      <c r="D192" s="29" t="s">
        <v>14682</v>
      </c>
      <c r="E192" s="50">
        <v>237284468</v>
      </c>
      <c r="F192" s="50">
        <v>903685094</v>
      </c>
      <c r="G192" s="29" t="s">
        <v>18992</v>
      </c>
      <c r="H192" s="50">
        <v>899999</v>
      </c>
      <c r="I192" s="29">
        <v>88</v>
      </c>
      <c r="J192" s="29">
        <v>1</v>
      </c>
      <c r="K192" s="29">
        <v>1</v>
      </c>
      <c r="L192" s="29">
        <v>1</v>
      </c>
      <c r="M192" s="29">
        <v>2</v>
      </c>
      <c r="N192" s="29">
        <v>4</v>
      </c>
      <c r="O192" s="29">
        <v>1</v>
      </c>
      <c r="P192" s="29">
        <v>0</v>
      </c>
      <c r="Q192" s="29" t="s">
        <v>8</v>
      </c>
      <c r="R192" s="29" t="s">
        <v>8</v>
      </c>
      <c r="S192" s="29" t="s">
        <v>8</v>
      </c>
      <c r="T192" s="29" t="s">
        <v>8</v>
      </c>
      <c r="U192" s="29">
        <v>0</v>
      </c>
      <c r="V192" s="29" t="s">
        <v>8</v>
      </c>
      <c r="W192" s="29" t="s">
        <v>8</v>
      </c>
      <c r="X192" s="29" t="s">
        <v>8</v>
      </c>
      <c r="Y192" s="29" t="s">
        <v>8</v>
      </c>
      <c r="Z192" s="29">
        <v>1</v>
      </c>
      <c r="AA192" s="29">
        <v>1</v>
      </c>
      <c r="AB192" s="29" t="s">
        <v>8</v>
      </c>
      <c r="AC192" s="29">
        <v>1</v>
      </c>
      <c r="AD192" s="29" t="s">
        <v>8</v>
      </c>
      <c r="AE192" s="29">
        <v>1</v>
      </c>
      <c r="AF192" s="29">
        <v>1</v>
      </c>
      <c r="AG192" s="29" t="s">
        <v>8</v>
      </c>
      <c r="AH192" s="29">
        <v>1</v>
      </c>
      <c r="AI192" s="29" t="s">
        <v>8</v>
      </c>
      <c r="AJ192" s="29">
        <v>0</v>
      </c>
      <c r="AK192" s="29" t="s">
        <v>8</v>
      </c>
      <c r="AL192" s="29" t="s">
        <v>8</v>
      </c>
      <c r="AM192" s="29" t="s">
        <v>8</v>
      </c>
      <c r="AN192" s="29" t="s">
        <v>8</v>
      </c>
      <c r="AO192" s="29">
        <v>0</v>
      </c>
      <c r="AP192" s="29" t="s">
        <v>8</v>
      </c>
      <c r="AQ192" s="29">
        <v>1</v>
      </c>
      <c r="AR192" s="29">
        <v>2</v>
      </c>
      <c r="AS192" s="29" t="s">
        <v>8</v>
      </c>
      <c r="AT192" s="29">
        <v>2</v>
      </c>
      <c r="AU192" s="29" t="s">
        <v>8</v>
      </c>
      <c r="AV192" s="29">
        <v>1</v>
      </c>
      <c r="AW192" s="29">
        <v>3</v>
      </c>
      <c r="AX192" s="29" t="s">
        <v>8</v>
      </c>
      <c r="AY192" s="29">
        <v>3</v>
      </c>
      <c r="AZ192" s="29" t="s">
        <v>8</v>
      </c>
      <c r="BA192" s="29">
        <v>1</v>
      </c>
      <c r="BB192" s="29" t="s">
        <v>8</v>
      </c>
      <c r="BC192" s="29">
        <v>1</v>
      </c>
      <c r="BD192" s="29">
        <v>4</v>
      </c>
      <c r="BE192" s="29" t="s">
        <v>8</v>
      </c>
      <c r="BF192" s="29">
        <v>1</v>
      </c>
      <c r="BG192" s="29" t="s">
        <v>8</v>
      </c>
      <c r="BH192" s="29">
        <v>1</v>
      </c>
      <c r="BI192" s="29">
        <v>1</v>
      </c>
      <c r="BJ192" s="29" t="s">
        <v>8</v>
      </c>
      <c r="BK192" s="29">
        <v>1</v>
      </c>
      <c r="BL192" s="29" t="s">
        <v>8</v>
      </c>
      <c r="BM192" s="29">
        <v>0</v>
      </c>
      <c r="BN192" s="29" t="s">
        <v>8</v>
      </c>
      <c r="BO192" s="29" t="s">
        <v>8</v>
      </c>
      <c r="BP192" s="29" t="s">
        <v>8</v>
      </c>
      <c r="BQ192" s="29" t="s">
        <v>8</v>
      </c>
      <c r="BR192" s="29" t="s">
        <v>8</v>
      </c>
      <c r="BS192" s="29" t="s">
        <v>8</v>
      </c>
      <c r="BT192" s="29" t="s">
        <v>8</v>
      </c>
      <c r="BU192" s="29" t="s">
        <v>14203</v>
      </c>
      <c r="BV192" s="29" t="b">
        <v>0</v>
      </c>
      <c r="BW192" s="29" t="b">
        <v>0</v>
      </c>
      <c r="BX192" s="29" t="b">
        <v>0</v>
      </c>
      <c r="BY192" s="29" t="b">
        <v>0</v>
      </c>
      <c r="BZ192" s="29" t="b">
        <v>0</v>
      </c>
      <c r="CA192" s="29" t="b">
        <v>0</v>
      </c>
      <c r="CB192" s="29" t="b">
        <v>1</v>
      </c>
      <c r="CC192" s="29" t="b">
        <v>0</v>
      </c>
      <c r="CD192" s="29" t="b">
        <v>0</v>
      </c>
      <c r="CE192" s="29" t="b">
        <v>0</v>
      </c>
      <c r="CF192" s="29" t="b">
        <v>0</v>
      </c>
      <c r="CG192" s="29" t="b">
        <v>0</v>
      </c>
      <c r="CH192" s="29" t="b">
        <v>0</v>
      </c>
      <c r="CI192" s="29" t="b">
        <v>0</v>
      </c>
      <c r="CJ192" s="29" t="b">
        <v>0</v>
      </c>
      <c r="CK192" s="29" t="b">
        <v>0</v>
      </c>
      <c r="CL192" s="29" t="b">
        <v>0</v>
      </c>
      <c r="CM192" s="29" t="b">
        <v>0</v>
      </c>
      <c r="CN192" s="29" t="b">
        <v>0</v>
      </c>
      <c r="CO192" s="29" t="b">
        <v>0</v>
      </c>
      <c r="CP192" s="29" t="b">
        <v>0</v>
      </c>
      <c r="CQ192" s="29" t="b">
        <v>0</v>
      </c>
      <c r="CR192" s="29" t="b">
        <v>0</v>
      </c>
      <c r="CS192" s="29" t="b">
        <v>0</v>
      </c>
      <c r="CT192" s="29" t="b">
        <v>0</v>
      </c>
      <c r="CU192" s="29" t="b">
        <v>0</v>
      </c>
      <c r="CV192" s="29" t="b">
        <v>0</v>
      </c>
      <c r="CW192" s="29" t="b">
        <v>0</v>
      </c>
      <c r="CX192" s="29" t="b">
        <v>0</v>
      </c>
      <c r="CY192" s="29" t="b">
        <v>0</v>
      </c>
      <c r="CZ192" s="29" t="b">
        <v>0</v>
      </c>
      <c r="DA192" s="29" t="b">
        <v>0</v>
      </c>
      <c r="DB192" s="29" t="b">
        <v>0</v>
      </c>
      <c r="DC192" s="29" t="b">
        <v>0</v>
      </c>
      <c r="DD192" s="29" t="b">
        <v>0</v>
      </c>
      <c r="DE192" s="29" t="b">
        <v>0</v>
      </c>
      <c r="DF192" s="29" t="b">
        <v>0</v>
      </c>
      <c r="DG192" s="29" t="b">
        <v>0</v>
      </c>
      <c r="DH192" s="29" t="b">
        <v>0</v>
      </c>
      <c r="DI192" s="29" t="b">
        <v>0</v>
      </c>
      <c r="DJ192" s="29" t="b">
        <v>0</v>
      </c>
      <c r="DK192" s="29" t="b">
        <v>0</v>
      </c>
      <c r="DL192" s="29" t="b">
        <v>0</v>
      </c>
      <c r="DM192" s="29" t="b">
        <v>0</v>
      </c>
      <c r="DN192" s="29" t="b">
        <v>0</v>
      </c>
      <c r="DO192" s="29" t="b">
        <v>0</v>
      </c>
      <c r="DP192" s="29" t="b">
        <v>0</v>
      </c>
      <c r="DQ192" s="29" t="b">
        <v>0</v>
      </c>
      <c r="DR192" s="29" t="b">
        <v>0</v>
      </c>
      <c r="DS192" s="29" t="b">
        <v>0</v>
      </c>
      <c r="DT192" s="29" t="b">
        <v>0</v>
      </c>
      <c r="DU192" s="29" t="b">
        <v>0</v>
      </c>
      <c r="DV192" s="29" t="s">
        <v>14817</v>
      </c>
      <c r="DW192" s="29" t="s">
        <v>14818</v>
      </c>
      <c r="DX192" s="29" t="s">
        <v>14819</v>
      </c>
    </row>
    <row r="193" spans="1:128" s="29" customFormat="1" x14ac:dyDescent="0.25">
      <c r="A193" s="29">
        <v>359925060651416</v>
      </c>
      <c r="B193" s="29">
        <v>600</v>
      </c>
      <c r="C193" s="29" t="s">
        <v>14820</v>
      </c>
      <c r="D193" s="29" t="s">
        <v>14821</v>
      </c>
      <c r="E193" s="50">
        <v>237254632</v>
      </c>
      <c r="F193" s="50">
        <v>903720401</v>
      </c>
      <c r="G193" s="29" t="s">
        <v>18992</v>
      </c>
      <c r="H193" s="50">
        <v>699999</v>
      </c>
      <c r="I193" s="29">
        <v>88</v>
      </c>
      <c r="J193" s="29">
        <v>0</v>
      </c>
      <c r="K193" s="29">
        <v>1</v>
      </c>
      <c r="L193" s="29">
        <v>1</v>
      </c>
      <c r="M193" s="29">
        <v>2</v>
      </c>
      <c r="N193" s="29">
        <v>3</v>
      </c>
      <c r="O193" s="29">
        <v>1</v>
      </c>
      <c r="P193" s="29">
        <v>0</v>
      </c>
      <c r="Q193" s="29" t="s">
        <v>8</v>
      </c>
      <c r="R193" s="29" t="s">
        <v>8</v>
      </c>
      <c r="S193" s="29" t="s">
        <v>8</v>
      </c>
      <c r="T193" s="29" t="s">
        <v>8</v>
      </c>
      <c r="U193" s="29">
        <v>1</v>
      </c>
      <c r="V193" s="29">
        <v>1</v>
      </c>
      <c r="W193" s="29" t="s">
        <v>8</v>
      </c>
      <c r="X193" s="29">
        <v>1</v>
      </c>
      <c r="Y193" s="29" t="s">
        <v>8</v>
      </c>
      <c r="Z193" s="29">
        <v>1</v>
      </c>
      <c r="AA193" s="29">
        <v>1</v>
      </c>
      <c r="AB193" s="29" t="s">
        <v>8</v>
      </c>
      <c r="AC193" s="29">
        <v>1</v>
      </c>
      <c r="AD193" s="29" t="s">
        <v>8</v>
      </c>
      <c r="AE193" s="29">
        <v>1</v>
      </c>
      <c r="AF193" s="29">
        <v>1</v>
      </c>
      <c r="AG193" s="29" t="s">
        <v>8</v>
      </c>
      <c r="AH193" s="29">
        <v>1</v>
      </c>
      <c r="AI193" s="29" t="s">
        <v>8</v>
      </c>
      <c r="AJ193" s="29">
        <v>0</v>
      </c>
      <c r="AK193" s="29" t="s">
        <v>8</v>
      </c>
      <c r="AL193" s="29" t="s">
        <v>8</v>
      </c>
      <c r="AM193" s="29" t="s">
        <v>8</v>
      </c>
      <c r="AN193" s="29" t="s">
        <v>8</v>
      </c>
      <c r="AO193" s="29">
        <v>0</v>
      </c>
      <c r="AP193" s="29" t="s">
        <v>8</v>
      </c>
      <c r="AQ193" s="29">
        <v>1</v>
      </c>
      <c r="AR193" s="29">
        <v>2</v>
      </c>
      <c r="AS193" s="29" t="s">
        <v>8</v>
      </c>
      <c r="AT193" s="29">
        <v>2</v>
      </c>
      <c r="AU193" s="29" t="s">
        <v>8</v>
      </c>
      <c r="AV193" s="29">
        <v>1</v>
      </c>
      <c r="AW193" s="29">
        <v>3</v>
      </c>
      <c r="AX193" s="29" t="s">
        <v>8</v>
      </c>
      <c r="AY193" s="29">
        <v>3</v>
      </c>
      <c r="AZ193" s="29" t="s">
        <v>8</v>
      </c>
      <c r="BA193" s="29">
        <v>1</v>
      </c>
      <c r="BB193" s="29" t="s">
        <v>8</v>
      </c>
      <c r="BC193" s="29">
        <v>1</v>
      </c>
      <c r="BD193" s="29">
        <v>3</v>
      </c>
      <c r="BE193" s="29" t="s">
        <v>8</v>
      </c>
      <c r="BF193" s="29">
        <v>3</v>
      </c>
      <c r="BG193" s="29" t="s">
        <v>8</v>
      </c>
      <c r="BH193" s="29">
        <v>1</v>
      </c>
      <c r="BI193" s="29">
        <v>1</v>
      </c>
      <c r="BJ193" s="29" t="s">
        <v>8</v>
      </c>
      <c r="BK193" s="29">
        <v>1</v>
      </c>
      <c r="BL193" s="29" t="s">
        <v>8</v>
      </c>
      <c r="BM193" s="29">
        <v>0</v>
      </c>
      <c r="BN193" s="29" t="s">
        <v>8</v>
      </c>
      <c r="BO193" s="29" t="s">
        <v>8</v>
      </c>
      <c r="BP193" s="29" t="s">
        <v>8</v>
      </c>
      <c r="BQ193" s="29" t="s">
        <v>8</v>
      </c>
      <c r="BR193" s="29" t="s">
        <v>8</v>
      </c>
      <c r="BS193" s="29" t="s">
        <v>8</v>
      </c>
      <c r="BT193" s="29" t="s">
        <v>8</v>
      </c>
      <c r="BU193" s="29" t="s">
        <v>14203</v>
      </c>
      <c r="BV193" s="29" t="b">
        <v>0</v>
      </c>
      <c r="BW193" s="29" t="b">
        <v>0</v>
      </c>
      <c r="BX193" s="29" t="b">
        <v>0</v>
      </c>
      <c r="BY193" s="29" t="b">
        <v>0</v>
      </c>
      <c r="BZ193" s="29" t="b">
        <v>0</v>
      </c>
      <c r="CA193" s="29" t="b">
        <v>0</v>
      </c>
      <c r="CB193" s="29" t="b">
        <v>1</v>
      </c>
      <c r="CC193" s="29" t="b">
        <v>0</v>
      </c>
      <c r="CD193" s="29" t="b">
        <v>0</v>
      </c>
      <c r="CE193" s="29" t="b">
        <v>0</v>
      </c>
      <c r="CF193" s="29" t="b">
        <v>0</v>
      </c>
      <c r="CG193" s="29" t="b">
        <v>0</v>
      </c>
      <c r="CH193" s="29" t="b">
        <v>0</v>
      </c>
      <c r="CI193" s="29" t="b">
        <v>0</v>
      </c>
      <c r="CJ193" s="29" t="b">
        <v>0</v>
      </c>
      <c r="CK193" s="29" t="b">
        <v>0</v>
      </c>
      <c r="CL193" s="29" t="b">
        <v>0</v>
      </c>
      <c r="CM193" s="29" t="b">
        <v>0</v>
      </c>
      <c r="CN193" s="29" t="b">
        <v>0</v>
      </c>
      <c r="CO193" s="29" t="b">
        <v>0</v>
      </c>
      <c r="CP193" s="29" t="b">
        <v>0</v>
      </c>
      <c r="CQ193" s="29" t="b">
        <v>0</v>
      </c>
      <c r="CR193" s="29" t="b">
        <v>0</v>
      </c>
      <c r="CS193" s="29" t="b">
        <v>0</v>
      </c>
      <c r="CT193" s="29" t="b">
        <v>0</v>
      </c>
      <c r="CU193" s="29" t="b">
        <v>0</v>
      </c>
      <c r="CV193" s="29" t="b">
        <v>0</v>
      </c>
      <c r="CW193" s="29" t="b">
        <v>0</v>
      </c>
      <c r="CX193" s="29" t="b">
        <v>0</v>
      </c>
      <c r="CY193" s="29" t="b">
        <v>0</v>
      </c>
      <c r="CZ193" s="29" t="b">
        <v>0</v>
      </c>
      <c r="DA193" s="29" t="b">
        <v>0</v>
      </c>
      <c r="DB193" s="29" t="b">
        <v>0</v>
      </c>
      <c r="DC193" s="29" t="b">
        <v>0</v>
      </c>
      <c r="DD193" s="29" t="b">
        <v>0</v>
      </c>
      <c r="DE193" s="29" t="b">
        <v>0</v>
      </c>
      <c r="DF193" s="29" t="b">
        <v>0</v>
      </c>
      <c r="DG193" s="29" t="b">
        <v>0</v>
      </c>
      <c r="DH193" s="29" t="b">
        <v>0</v>
      </c>
      <c r="DI193" s="29" t="b">
        <v>0</v>
      </c>
      <c r="DJ193" s="29" t="b">
        <v>0</v>
      </c>
      <c r="DK193" s="29" t="b">
        <v>0</v>
      </c>
      <c r="DL193" s="29" t="b">
        <v>0</v>
      </c>
      <c r="DM193" s="29" t="b">
        <v>0</v>
      </c>
      <c r="DN193" s="29" t="b">
        <v>0</v>
      </c>
      <c r="DO193" s="29" t="b">
        <v>0</v>
      </c>
      <c r="DP193" s="29" t="b">
        <v>0</v>
      </c>
      <c r="DQ193" s="29" t="b">
        <v>0</v>
      </c>
      <c r="DR193" s="29" t="b">
        <v>0</v>
      </c>
      <c r="DS193" s="29" t="b">
        <v>0</v>
      </c>
      <c r="DT193" s="29" t="b">
        <v>0</v>
      </c>
      <c r="DU193" s="29" t="b">
        <v>0</v>
      </c>
      <c r="DV193" s="29" t="s">
        <v>14822</v>
      </c>
      <c r="DW193" s="29" t="s">
        <v>14823</v>
      </c>
      <c r="DX193" s="29" t="s">
        <v>14824</v>
      </c>
    </row>
    <row r="194" spans="1:128" s="29" customFormat="1" x14ac:dyDescent="0.25">
      <c r="A194" s="29">
        <v>359925061279506</v>
      </c>
      <c r="B194" s="29">
        <v>11</v>
      </c>
      <c r="C194" s="29" t="s">
        <v>14825</v>
      </c>
      <c r="D194" s="29" t="s">
        <v>13870</v>
      </c>
      <c r="E194" s="50">
        <v>238228727</v>
      </c>
      <c r="F194" s="50">
        <v>903793966</v>
      </c>
      <c r="G194" s="29" t="s">
        <v>18992</v>
      </c>
      <c r="H194" s="29" t="s">
        <v>20218</v>
      </c>
      <c r="I194" s="29">
        <v>11</v>
      </c>
      <c r="J194" s="29">
        <v>1</v>
      </c>
      <c r="K194" s="29">
        <v>1</v>
      </c>
      <c r="L194" s="29">
        <v>1</v>
      </c>
      <c r="M194" s="29">
        <v>2</v>
      </c>
      <c r="N194" s="29">
        <v>5</v>
      </c>
      <c r="O194" s="29">
        <v>1</v>
      </c>
      <c r="P194" s="29">
        <v>1</v>
      </c>
      <c r="Q194" s="29">
        <v>1</v>
      </c>
      <c r="R194" s="29" t="s">
        <v>8</v>
      </c>
      <c r="S194" s="29">
        <v>1</v>
      </c>
      <c r="T194" s="29" t="s">
        <v>8</v>
      </c>
      <c r="U194" s="29">
        <v>1</v>
      </c>
      <c r="V194" s="29">
        <v>1</v>
      </c>
      <c r="W194" s="29" t="s">
        <v>8</v>
      </c>
      <c r="X194" s="29">
        <v>1</v>
      </c>
      <c r="Y194" s="29" t="s">
        <v>8</v>
      </c>
      <c r="Z194" s="29">
        <v>0</v>
      </c>
      <c r="AA194" s="29" t="s">
        <v>8</v>
      </c>
      <c r="AB194" s="29" t="s">
        <v>8</v>
      </c>
      <c r="AC194" s="29" t="s">
        <v>8</v>
      </c>
      <c r="AD194" s="29" t="s">
        <v>8</v>
      </c>
      <c r="AE194" s="29">
        <v>1</v>
      </c>
      <c r="AF194" s="29">
        <v>1</v>
      </c>
      <c r="AG194" s="29" t="s">
        <v>8</v>
      </c>
      <c r="AH194" s="29">
        <v>1</v>
      </c>
      <c r="AI194" s="29" t="s">
        <v>8</v>
      </c>
      <c r="AJ194" s="29">
        <v>0</v>
      </c>
      <c r="AK194" s="29" t="s">
        <v>8</v>
      </c>
      <c r="AL194" s="29" t="s">
        <v>8</v>
      </c>
      <c r="AM194" s="29" t="s">
        <v>8</v>
      </c>
      <c r="AN194" s="29" t="s">
        <v>8</v>
      </c>
      <c r="AO194" s="29">
        <v>0</v>
      </c>
      <c r="AP194" s="29" t="s">
        <v>8</v>
      </c>
      <c r="AQ194" s="29">
        <v>1</v>
      </c>
      <c r="AR194" s="29">
        <v>2</v>
      </c>
      <c r="AS194" s="29" t="s">
        <v>8</v>
      </c>
      <c r="AT194" s="29">
        <v>2</v>
      </c>
      <c r="AU194" s="29" t="s">
        <v>8</v>
      </c>
      <c r="AV194" s="29">
        <v>1</v>
      </c>
      <c r="AW194" s="29">
        <v>3</v>
      </c>
      <c r="AX194" s="29" t="s">
        <v>8</v>
      </c>
      <c r="AY194" s="29">
        <v>3</v>
      </c>
      <c r="AZ194" s="29" t="s">
        <v>8</v>
      </c>
      <c r="BA194" s="29">
        <v>1</v>
      </c>
      <c r="BB194" s="29" t="s">
        <v>8</v>
      </c>
      <c r="BC194" s="29">
        <v>1</v>
      </c>
      <c r="BD194" s="29">
        <v>3</v>
      </c>
      <c r="BE194" s="29" t="s">
        <v>8</v>
      </c>
      <c r="BF194" s="29">
        <v>3</v>
      </c>
      <c r="BG194" s="29" t="s">
        <v>8</v>
      </c>
      <c r="BH194" s="29">
        <v>1</v>
      </c>
      <c r="BI194" s="29">
        <v>3</v>
      </c>
      <c r="BJ194" s="29" t="s">
        <v>8</v>
      </c>
      <c r="BK194" s="29">
        <v>2</v>
      </c>
      <c r="BL194" s="29" t="s">
        <v>8</v>
      </c>
      <c r="BM194" s="29">
        <v>0</v>
      </c>
      <c r="BN194" s="29" t="s">
        <v>8</v>
      </c>
      <c r="BO194" s="29" t="s">
        <v>8</v>
      </c>
      <c r="BP194" s="29" t="s">
        <v>8</v>
      </c>
      <c r="BQ194" s="29" t="s">
        <v>8</v>
      </c>
      <c r="BR194" s="29" t="s">
        <v>8</v>
      </c>
      <c r="BS194" s="29" t="s">
        <v>8</v>
      </c>
      <c r="BT194" s="29" t="s">
        <v>8</v>
      </c>
      <c r="BU194" s="29" t="s">
        <v>14215</v>
      </c>
      <c r="BV194" s="29" t="b">
        <v>0</v>
      </c>
      <c r="BW194" s="29" t="b">
        <v>0</v>
      </c>
      <c r="BX194" s="29" t="b">
        <v>0</v>
      </c>
      <c r="BY194" s="29" t="b">
        <v>0</v>
      </c>
      <c r="BZ194" s="29" t="b">
        <v>0</v>
      </c>
      <c r="CA194" s="29" t="b">
        <v>0</v>
      </c>
      <c r="CB194" s="29" t="b">
        <v>0</v>
      </c>
      <c r="CC194" s="29" t="b">
        <v>0</v>
      </c>
      <c r="CD194" s="29" t="b">
        <v>0</v>
      </c>
      <c r="CE194" s="29" t="b">
        <v>0</v>
      </c>
      <c r="CF194" s="29" t="b">
        <v>0</v>
      </c>
      <c r="CG194" s="29" t="b">
        <v>0</v>
      </c>
      <c r="CH194" s="29" t="b">
        <v>0</v>
      </c>
      <c r="CI194" s="29" t="b">
        <v>0</v>
      </c>
      <c r="CJ194" s="29" t="b">
        <v>0</v>
      </c>
      <c r="CK194" s="29" t="b">
        <v>0</v>
      </c>
      <c r="CL194" s="29" t="b">
        <v>0</v>
      </c>
      <c r="CM194" s="29" t="b">
        <v>0</v>
      </c>
      <c r="CN194" s="29" t="b">
        <v>0</v>
      </c>
      <c r="CO194" s="29" t="b">
        <v>0</v>
      </c>
      <c r="CP194" s="29" t="b">
        <v>0</v>
      </c>
      <c r="CQ194" s="29" t="b">
        <v>0</v>
      </c>
      <c r="CR194" s="29" t="b">
        <v>0</v>
      </c>
      <c r="CS194" s="29" t="b">
        <v>0</v>
      </c>
      <c r="CT194" s="29" t="b">
        <v>0</v>
      </c>
      <c r="CU194" s="29" t="b">
        <v>0</v>
      </c>
      <c r="CV194" s="29" t="b">
        <v>0</v>
      </c>
      <c r="CW194" s="29" t="b">
        <v>0</v>
      </c>
      <c r="CX194" s="29" t="b">
        <v>0</v>
      </c>
      <c r="CY194" s="29" t="b">
        <v>0</v>
      </c>
      <c r="CZ194" s="29" t="b">
        <v>1</v>
      </c>
      <c r="DA194" s="29" t="b">
        <v>0</v>
      </c>
      <c r="DB194" s="29" t="b">
        <v>0</v>
      </c>
      <c r="DC194" s="29" t="b">
        <v>0</v>
      </c>
      <c r="DD194" s="29" t="b">
        <v>0</v>
      </c>
      <c r="DE194" s="29" t="b">
        <v>0</v>
      </c>
      <c r="DF194" s="29" t="b">
        <v>0</v>
      </c>
      <c r="DG194" s="29" t="b">
        <v>0</v>
      </c>
      <c r="DH194" s="29" t="b">
        <v>0</v>
      </c>
      <c r="DI194" s="29" t="b">
        <v>0</v>
      </c>
      <c r="DJ194" s="29" t="b">
        <v>0</v>
      </c>
      <c r="DK194" s="29" t="b">
        <v>0</v>
      </c>
      <c r="DL194" s="29" t="b">
        <v>0</v>
      </c>
      <c r="DM194" s="29" t="b">
        <v>0</v>
      </c>
      <c r="DN194" s="29" t="b">
        <v>0</v>
      </c>
      <c r="DO194" s="29" t="b">
        <v>0</v>
      </c>
      <c r="DP194" s="29" t="b">
        <v>0</v>
      </c>
      <c r="DQ194" s="29" t="b">
        <v>0</v>
      </c>
      <c r="DR194" s="29" t="b">
        <v>0</v>
      </c>
      <c r="DS194" s="29" t="b">
        <v>0</v>
      </c>
      <c r="DT194" s="29" t="b">
        <v>0</v>
      </c>
      <c r="DU194" s="29" t="b">
        <v>0</v>
      </c>
      <c r="DV194" s="29" t="s">
        <v>14826</v>
      </c>
      <c r="DW194" s="29" t="s">
        <v>14827</v>
      </c>
      <c r="DX194" s="29" t="s">
        <v>14828</v>
      </c>
    </row>
    <row r="195" spans="1:128" s="29" customFormat="1" x14ac:dyDescent="0.25">
      <c r="A195" s="29">
        <v>359925061279506</v>
      </c>
      <c r="B195" s="29">
        <v>13</v>
      </c>
      <c r="C195" s="29" t="s">
        <v>14829</v>
      </c>
      <c r="D195" s="29" t="s">
        <v>13870</v>
      </c>
      <c r="E195" s="50">
        <v>238228727</v>
      </c>
      <c r="F195" s="50">
        <v>903793966</v>
      </c>
      <c r="G195" s="29" t="s">
        <v>18992</v>
      </c>
      <c r="H195" s="29" t="s">
        <v>20218</v>
      </c>
      <c r="I195" s="29">
        <v>11</v>
      </c>
      <c r="J195" s="29">
        <v>1</v>
      </c>
      <c r="K195" s="29">
        <v>1</v>
      </c>
      <c r="L195" s="29">
        <v>1</v>
      </c>
      <c r="M195" s="29">
        <v>2</v>
      </c>
      <c r="N195" s="29">
        <v>3</v>
      </c>
      <c r="O195" s="29">
        <v>1</v>
      </c>
      <c r="P195" s="29">
        <v>1</v>
      </c>
      <c r="Q195" s="29">
        <v>4</v>
      </c>
      <c r="R195" s="29" t="s">
        <v>8</v>
      </c>
      <c r="S195" s="29">
        <v>4</v>
      </c>
      <c r="T195" s="29" t="s">
        <v>8</v>
      </c>
      <c r="U195" s="29">
        <v>0</v>
      </c>
      <c r="V195" s="29" t="s">
        <v>8</v>
      </c>
      <c r="W195" s="29" t="s">
        <v>8</v>
      </c>
      <c r="X195" s="29" t="s">
        <v>8</v>
      </c>
      <c r="Y195" s="29" t="s">
        <v>8</v>
      </c>
      <c r="Z195" s="29">
        <v>1</v>
      </c>
      <c r="AA195" s="29">
        <v>1</v>
      </c>
      <c r="AB195" s="29" t="s">
        <v>8</v>
      </c>
      <c r="AC195" s="29">
        <v>1</v>
      </c>
      <c r="AD195" s="29" t="s">
        <v>8</v>
      </c>
      <c r="AE195" s="29">
        <v>1</v>
      </c>
      <c r="AF195" s="29">
        <v>1</v>
      </c>
      <c r="AG195" s="29" t="s">
        <v>8</v>
      </c>
      <c r="AH195" s="29">
        <v>1</v>
      </c>
      <c r="AI195" s="29" t="s">
        <v>8</v>
      </c>
      <c r="AJ195" s="29">
        <v>0</v>
      </c>
      <c r="AK195" s="29" t="s">
        <v>8</v>
      </c>
      <c r="AL195" s="29" t="s">
        <v>8</v>
      </c>
      <c r="AM195" s="29" t="s">
        <v>8</v>
      </c>
      <c r="AN195" s="29" t="s">
        <v>8</v>
      </c>
      <c r="AO195" s="29">
        <v>1</v>
      </c>
      <c r="AP195" s="29" t="s">
        <v>8</v>
      </c>
      <c r="AQ195" s="29">
        <v>1</v>
      </c>
      <c r="AR195" s="29">
        <v>2</v>
      </c>
      <c r="AS195" s="29" t="s">
        <v>8</v>
      </c>
      <c r="AT195" s="29">
        <v>2</v>
      </c>
      <c r="AU195" s="29" t="s">
        <v>8</v>
      </c>
      <c r="AV195" s="29">
        <v>1</v>
      </c>
      <c r="AW195" s="29">
        <v>3</v>
      </c>
      <c r="AX195" s="29" t="s">
        <v>8</v>
      </c>
      <c r="AY195" s="29">
        <v>3</v>
      </c>
      <c r="AZ195" s="29" t="s">
        <v>8</v>
      </c>
      <c r="BA195" s="29">
        <v>1</v>
      </c>
      <c r="BB195" s="29" t="s">
        <v>8</v>
      </c>
      <c r="BC195" s="29">
        <v>1</v>
      </c>
      <c r="BD195" s="29">
        <v>3</v>
      </c>
      <c r="BE195" s="29" t="s">
        <v>8</v>
      </c>
      <c r="BF195" s="29">
        <v>3</v>
      </c>
      <c r="BG195" s="29" t="s">
        <v>8</v>
      </c>
      <c r="BH195" s="29">
        <v>1</v>
      </c>
      <c r="BI195" s="29">
        <v>2</v>
      </c>
      <c r="BJ195" s="29" t="s">
        <v>8</v>
      </c>
      <c r="BK195" s="29">
        <v>2</v>
      </c>
      <c r="BL195" s="29" t="s">
        <v>8</v>
      </c>
      <c r="BM195" s="29">
        <v>0</v>
      </c>
      <c r="BN195" s="29" t="s">
        <v>8</v>
      </c>
      <c r="BO195" s="29" t="s">
        <v>8</v>
      </c>
      <c r="BP195" s="29" t="s">
        <v>8</v>
      </c>
      <c r="BQ195" s="29" t="s">
        <v>8</v>
      </c>
      <c r="BR195" s="29" t="s">
        <v>8</v>
      </c>
      <c r="BS195" s="29" t="s">
        <v>8</v>
      </c>
      <c r="BT195" s="29" t="s">
        <v>8</v>
      </c>
      <c r="BU195" s="29" t="s">
        <v>14215</v>
      </c>
      <c r="BV195" s="29" t="b">
        <v>0</v>
      </c>
      <c r="BW195" s="29" t="b">
        <v>0</v>
      </c>
      <c r="BX195" s="29" t="b">
        <v>0</v>
      </c>
      <c r="BY195" s="29" t="b">
        <v>0</v>
      </c>
      <c r="BZ195" s="29" t="b">
        <v>0</v>
      </c>
      <c r="CA195" s="29" t="b">
        <v>0</v>
      </c>
      <c r="CB195" s="29" t="b">
        <v>0</v>
      </c>
      <c r="CC195" s="29" t="b">
        <v>0</v>
      </c>
      <c r="CD195" s="29" t="b">
        <v>0</v>
      </c>
      <c r="CE195" s="29" t="b">
        <v>0</v>
      </c>
      <c r="CF195" s="29" t="b">
        <v>0</v>
      </c>
      <c r="CG195" s="29" t="b">
        <v>0</v>
      </c>
      <c r="CH195" s="29" t="b">
        <v>0</v>
      </c>
      <c r="CI195" s="29" t="b">
        <v>0</v>
      </c>
      <c r="CJ195" s="29" t="b">
        <v>0</v>
      </c>
      <c r="CK195" s="29" t="b">
        <v>0</v>
      </c>
      <c r="CL195" s="29" t="b">
        <v>0</v>
      </c>
      <c r="CM195" s="29" t="b">
        <v>0</v>
      </c>
      <c r="CN195" s="29" t="b">
        <v>0</v>
      </c>
      <c r="CO195" s="29" t="b">
        <v>0</v>
      </c>
      <c r="CP195" s="29" t="b">
        <v>0</v>
      </c>
      <c r="CQ195" s="29" t="b">
        <v>0</v>
      </c>
      <c r="CR195" s="29" t="b">
        <v>0</v>
      </c>
      <c r="CS195" s="29" t="b">
        <v>0</v>
      </c>
      <c r="CT195" s="29" t="b">
        <v>0</v>
      </c>
      <c r="CU195" s="29" t="b">
        <v>0</v>
      </c>
      <c r="CV195" s="29" t="b">
        <v>0</v>
      </c>
      <c r="CW195" s="29" t="b">
        <v>0</v>
      </c>
      <c r="CX195" s="29" t="b">
        <v>0</v>
      </c>
      <c r="CY195" s="29" t="b">
        <v>0</v>
      </c>
      <c r="CZ195" s="29" t="b">
        <v>1</v>
      </c>
      <c r="DA195" s="29" t="b">
        <v>0</v>
      </c>
      <c r="DB195" s="29" t="b">
        <v>0</v>
      </c>
      <c r="DC195" s="29" t="b">
        <v>0</v>
      </c>
      <c r="DD195" s="29" t="b">
        <v>0</v>
      </c>
      <c r="DE195" s="29" t="b">
        <v>0</v>
      </c>
      <c r="DF195" s="29" t="b">
        <v>0</v>
      </c>
      <c r="DG195" s="29" t="b">
        <v>0</v>
      </c>
      <c r="DH195" s="29" t="b">
        <v>0</v>
      </c>
      <c r="DI195" s="29" t="b">
        <v>0</v>
      </c>
      <c r="DJ195" s="29" t="b">
        <v>0</v>
      </c>
      <c r="DK195" s="29" t="b">
        <v>0</v>
      </c>
      <c r="DL195" s="29" t="b">
        <v>0</v>
      </c>
      <c r="DM195" s="29" t="b">
        <v>0</v>
      </c>
      <c r="DN195" s="29" t="b">
        <v>0</v>
      </c>
      <c r="DO195" s="29" t="b">
        <v>0</v>
      </c>
      <c r="DP195" s="29" t="b">
        <v>0</v>
      </c>
      <c r="DQ195" s="29" t="b">
        <v>0</v>
      </c>
      <c r="DR195" s="29" t="b">
        <v>0</v>
      </c>
      <c r="DS195" s="29" t="b">
        <v>0</v>
      </c>
      <c r="DT195" s="29" t="b">
        <v>0</v>
      </c>
      <c r="DU195" s="29" t="b">
        <v>0</v>
      </c>
      <c r="DV195" s="29" t="s">
        <v>14830</v>
      </c>
      <c r="DW195" s="29" t="s">
        <v>14831</v>
      </c>
      <c r="DX195" s="29" t="s">
        <v>14832</v>
      </c>
    </row>
    <row r="196" spans="1:128" s="29" customFormat="1" x14ac:dyDescent="0.25">
      <c r="A196" s="29">
        <v>359925061276825</v>
      </c>
      <c r="B196" s="29">
        <v>462</v>
      </c>
      <c r="C196" s="29" t="s">
        <v>14833</v>
      </c>
      <c r="D196" s="29" t="s">
        <v>14834</v>
      </c>
      <c r="E196" s="50">
        <v>236985889</v>
      </c>
      <c r="F196" s="50">
        <v>904286683</v>
      </c>
      <c r="G196" s="29" t="s">
        <v>18992</v>
      </c>
      <c r="H196" s="29" t="s">
        <v>19842</v>
      </c>
      <c r="I196" s="29">
        <v>77</v>
      </c>
      <c r="J196" s="29">
        <v>1</v>
      </c>
      <c r="K196" s="29">
        <v>1</v>
      </c>
      <c r="L196" s="29">
        <v>1</v>
      </c>
      <c r="M196" s="29">
        <v>2</v>
      </c>
      <c r="N196" s="29">
        <v>4</v>
      </c>
      <c r="O196" s="29">
        <v>1</v>
      </c>
      <c r="P196" s="29">
        <v>1</v>
      </c>
      <c r="Q196" s="29">
        <v>4</v>
      </c>
      <c r="R196" s="29" t="s">
        <v>8</v>
      </c>
      <c r="S196" s="29">
        <v>4</v>
      </c>
      <c r="T196" s="29" t="s">
        <v>8</v>
      </c>
      <c r="U196" s="29">
        <v>1</v>
      </c>
      <c r="V196" s="29">
        <v>3</v>
      </c>
      <c r="W196" s="29" t="s">
        <v>8</v>
      </c>
      <c r="X196" s="29">
        <v>3</v>
      </c>
      <c r="Y196" s="29" t="s">
        <v>8</v>
      </c>
      <c r="Z196" s="29">
        <v>0</v>
      </c>
      <c r="AA196" s="29" t="s">
        <v>8</v>
      </c>
      <c r="AB196" s="29" t="s">
        <v>8</v>
      </c>
      <c r="AC196" s="29" t="s">
        <v>8</v>
      </c>
      <c r="AD196" s="29" t="s">
        <v>8</v>
      </c>
      <c r="AE196" s="29">
        <v>1</v>
      </c>
      <c r="AF196" s="29">
        <v>1</v>
      </c>
      <c r="AG196" s="29" t="s">
        <v>8</v>
      </c>
      <c r="AH196" s="29">
        <v>1</v>
      </c>
      <c r="AI196" s="29" t="s">
        <v>8</v>
      </c>
      <c r="AJ196" s="29">
        <v>0</v>
      </c>
      <c r="AK196" s="29" t="s">
        <v>8</v>
      </c>
      <c r="AL196" s="29" t="s">
        <v>8</v>
      </c>
      <c r="AM196" s="29" t="s">
        <v>8</v>
      </c>
      <c r="AN196" s="29" t="s">
        <v>8</v>
      </c>
      <c r="AO196" s="29">
        <v>0</v>
      </c>
      <c r="AP196" s="29" t="s">
        <v>8</v>
      </c>
      <c r="AQ196" s="29">
        <v>1</v>
      </c>
      <c r="AR196" s="29">
        <v>2</v>
      </c>
      <c r="AS196" s="29" t="s">
        <v>8</v>
      </c>
      <c r="AT196" s="29">
        <v>2</v>
      </c>
      <c r="AU196" s="29" t="s">
        <v>8</v>
      </c>
      <c r="AV196" s="29">
        <v>1</v>
      </c>
      <c r="AW196" s="29">
        <v>3</v>
      </c>
      <c r="AX196" s="29" t="s">
        <v>8</v>
      </c>
      <c r="AY196" s="29">
        <v>2</v>
      </c>
      <c r="AZ196" s="29" t="s">
        <v>8</v>
      </c>
      <c r="BA196" s="29">
        <v>1</v>
      </c>
      <c r="BB196" s="29" t="s">
        <v>8</v>
      </c>
      <c r="BC196" s="29">
        <v>1</v>
      </c>
      <c r="BD196" s="29">
        <v>3</v>
      </c>
      <c r="BE196" s="29" t="s">
        <v>8</v>
      </c>
      <c r="BF196" s="29">
        <v>2</v>
      </c>
      <c r="BG196" s="29" t="s">
        <v>8</v>
      </c>
      <c r="BH196" s="29">
        <v>1</v>
      </c>
      <c r="BI196" s="29">
        <v>1</v>
      </c>
      <c r="BJ196" s="29" t="s">
        <v>8</v>
      </c>
      <c r="BK196" s="29">
        <v>1</v>
      </c>
      <c r="BL196" s="29" t="s">
        <v>8</v>
      </c>
      <c r="BM196" s="29">
        <v>0</v>
      </c>
      <c r="BN196" s="29" t="s">
        <v>8</v>
      </c>
      <c r="BO196" s="29" t="s">
        <v>8</v>
      </c>
      <c r="BP196" s="29" t="s">
        <v>8</v>
      </c>
      <c r="BQ196" s="29" t="s">
        <v>8</v>
      </c>
      <c r="BR196" s="29" t="s">
        <v>8</v>
      </c>
      <c r="BS196" s="29" t="s">
        <v>8</v>
      </c>
      <c r="BT196" s="29" t="s">
        <v>8</v>
      </c>
      <c r="BU196" s="29" t="s">
        <v>8</v>
      </c>
      <c r="BV196" s="29" t="b">
        <v>0</v>
      </c>
      <c r="BW196" s="29" t="b">
        <v>0</v>
      </c>
      <c r="BX196" s="29" t="b">
        <v>0</v>
      </c>
      <c r="BY196" s="29" t="b">
        <v>0</v>
      </c>
      <c r="BZ196" s="29" t="b">
        <v>0</v>
      </c>
      <c r="CA196" s="29" t="b">
        <v>0</v>
      </c>
      <c r="CB196" s="29" t="b">
        <v>0</v>
      </c>
      <c r="CC196" s="29" t="b">
        <v>0</v>
      </c>
      <c r="CD196" s="29" t="b">
        <v>0</v>
      </c>
      <c r="CE196" s="29" t="b">
        <v>0</v>
      </c>
      <c r="CF196" s="29" t="b">
        <v>0</v>
      </c>
      <c r="CG196" s="29" t="b">
        <v>0</v>
      </c>
      <c r="CH196" s="29" t="b">
        <v>0</v>
      </c>
      <c r="CI196" s="29" t="b">
        <v>0</v>
      </c>
      <c r="CJ196" s="29" t="b">
        <v>0</v>
      </c>
      <c r="CK196" s="29" t="b">
        <v>0</v>
      </c>
      <c r="CL196" s="29" t="b">
        <v>0</v>
      </c>
      <c r="CM196" s="29" t="b">
        <v>0</v>
      </c>
      <c r="CN196" s="29" t="b">
        <v>0</v>
      </c>
      <c r="CO196" s="29" t="b">
        <v>0</v>
      </c>
      <c r="CP196" s="29" t="b">
        <v>0</v>
      </c>
      <c r="CQ196" s="29" t="b">
        <v>0</v>
      </c>
      <c r="CR196" s="29" t="b">
        <v>1</v>
      </c>
      <c r="CS196" s="29" t="b">
        <v>0</v>
      </c>
      <c r="CT196" s="29" t="b">
        <v>0</v>
      </c>
      <c r="CU196" s="29" t="b">
        <v>0</v>
      </c>
      <c r="CV196" s="29" t="b">
        <v>0</v>
      </c>
      <c r="CW196" s="29" t="b">
        <v>0</v>
      </c>
      <c r="CX196" s="29" t="b">
        <v>0</v>
      </c>
      <c r="CY196" s="29" t="b">
        <v>0</v>
      </c>
      <c r="CZ196" s="29" t="b">
        <v>0</v>
      </c>
      <c r="DA196" s="29" t="b">
        <v>0</v>
      </c>
      <c r="DB196" s="29" t="b">
        <v>0</v>
      </c>
      <c r="DC196" s="29" t="b">
        <v>0</v>
      </c>
      <c r="DD196" s="29" t="b">
        <v>0</v>
      </c>
      <c r="DE196" s="29" t="b">
        <v>0</v>
      </c>
      <c r="DF196" s="29" t="b">
        <v>0</v>
      </c>
      <c r="DG196" s="29" t="b">
        <v>0</v>
      </c>
      <c r="DH196" s="29" t="b">
        <v>0</v>
      </c>
      <c r="DI196" s="29" t="b">
        <v>0</v>
      </c>
      <c r="DJ196" s="29" t="b">
        <v>0</v>
      </c>
      <c r="DK196" s="29" t="b">
        <v>0</v>
      </c>
      <c r="DL196" s="29" t="b">
        <v>0</v>
      </c>
      <c r="DM196" s="29" t="b">
        <v>0</v>
      </c>
      <c r="DN196" s="29" t="b">
        <v>0</v>
      </c>
      <c r="DO196" s="29" t="b">
        <v>0</v>
      </c>
      <c r="DP196" s="29" t="b">
        <v>0</v>
      </c>
      <c r="DQ196" s="29" t="b">
        <v>0</v>
      </c>
      <c r="DR196" s="29" t="b">
        <v>0</v>
      </c>
      <c r="DS196" s="29" t="b">
        <v>0</v>
      </c>
      <c r="DT196" s="29" t="b">
        <v>0</v>
      </c>
      <c r="DU196" s="29" t="b">
        <v>0</v>
      </c>
      <c r="DV196" s="29" t="s">
        <v>14835</v>
      </c>
      <c r="DW196" s="29" t="s">
        <v>14836</v>
      </c>
      <c r="DX196" s="29" t="s">
        <v>14837</v>
      </c>
    </row>
    <row r="197" spans="1:128" s="29" customFormat="1" x14ac:dyDescent="0.25">
      <c r="A197" s="29">
        <v>359925061279506</v>
      </c>
      <c r="B197" s="29">
        <v>17</v>
      </c>
      <c r="C197" s="29" t="s">
        <v>14838</v>
      </c>
      <c r="D197" s="29" t="s">
        <v>13923</v>
      </c>
      <c r="E197" s="50">
        <v>238228756</v>
      </c>
      <c r="F197" s="50">
        <v>903782195</v>
      </c>
      <c r="G197" s="29" t="s">
        <v>18992</v>
      </c>
      <c r="H197" s="29" t="s">
        <v>20218</v>
      </c>
      <c r="I197" s="29">
        <v>11</v>
      </c>
      <c r="J197" s="29">
        <v>1</v>
      </c>
      <c r="K197" s="29">
        <v>1</v>
      </c>
      <c r="L197" s="29">
        <v>1</v>
      </c>
      <c r="M197" s="29">
        <v>2</v>
      </c>
      <c r="N197" s="29">
        <v>8</v>
      </c>
      <c r="O197" s="29">
        <v>1</v>
      </c>
      <c r="P197" s="29">
        <v>1</v>
      </c>
      <c r="Q197" s="29">
        <v>3</v>
      </c>
      <c r="R197" s="29" t="s">
        <v>8</v>
      </c>
      <c r="S197" s="29">
        <v>2</v>
      </c>
      <c r="T197" s="29" t="s">
        <v>8</v>
      </c>
      <c r="U197" s="29">
        <v>0</v>
      </c>
      <c r="V197" s="29" t="s">
        <v>8</v>
      </c>
      <c r="W197" s="29" t="s">
        <v>8</v>
      </c>
      <c r="X197" s="29" t="s">
        <v>8</v>
      </c>
      <c r="Y197" s="29" t="s">
        <v>8</v>
      </c>
      <c r="Z197" s="29">
        <v>1</v>
      </c>
      <c r="AA197" s="29">
        <v>2</v>
      </c>
      <c r="AB197" s="29" t="s">
        <v>8</v>
      </c>
      <c r="AC197" s="29">
        <v>2</v>
      </c>
      <c r="AD197" s="29" t="s">
        <v>8</v>
      </c>
      <c r="AE197" s="29">
        <v>1</v>
      </c>
      <c r="AF197" s="29">
        <v>2</v>
      </c>
      <c r="AG197" s="29" t="s">
        <v>8</v>
      </c>
      <c r="AH197" s="29">
        <v>2</v>
      </c>
      <c r="AI197" s="29" t="s">
        <v>8</v>
      </c>
      <c r="AJ197" s="29">
        <v>0</v>
      </c>
      <c r="AK197" s="29" t="s">
        <v>8</v>
      </c>
      <c r="AL197" s="29" t="s">
        <v>8</v>
      </c>
      <c r="AM197" s="29" t="s">
        <v>8</v>
      </c>
      <c r="AN197" s="29" t="s">
        <v>8</v>
      </c>
      <c r="AO197" s="29">
        <v>0</v>
      </c>
      <c r="AP197" s="29" t="s">
        <v>8</v>
      </c>
      <c r="AQ197" s="29">
        <v>1</v>
      </c>
      <c r="AR197" s="29">
        <v>2</v>
      </c>
      <c r="AS197" s="29" t="s">
        <v>8</v>
      </c>
      <c r="AT197" s="29">
        <v>2</v>
      </c>
      <c r="AU197" s="29" t="s">
        <v>8</v>
      </c>
      <c r="AV197" s="29">
        <v>1</v>
      </c>
      <c r="AW197" s="29">
        <v>2</v>
      </c>
      <c r="AX197" s="29" t="s">
        <v>8</v>
      </c>
      <c r="AY197" s="29">
        <v>2</v>
      </c>
      <c r="AZ197" s="29" t="s">
        <v>8</v>
      </c>
      <c r="BA197" s="29">
        <v>1</v>
      </c>
      <c r="BB197" s="29" t="s">
        <v>8</v>
      </c>
      <c r="BC197" s="29">
        <v>1</v>
      </c>
      <c r="BD197" s="29">
        <v>3</v>
      </c>
      <c r="BE197" s="29" t="s">
        <v>8</v>
      </c>
      <c r="BF197" s="29">
        <v>3</v>
      </c>
      <c r="BG197" s="29" t="s">
        <v>8</v>
      </c>
      <c r="BH197" s="29">
        <v>1</v>
      </c>
      <c r="BI197" s="29">
        <v>2</v>
      </c>
      <c r="BJ197" s="29" t="s">
        <v>8</v>
      </c>
      <c r="BK197" s="29">
        <v>2</v>
      </c>
      <c r="BL197" s="29" t="s">
        <v>8</v>
      </c>
      <c r="BM197" s="29">
        <v>0</v>
      </c>
      <c r="BN197" s="29" t="s">
        <v>8</v>
      </c>
      <c r="BO197" s="29" t="s">
        <v>8</v>
      </c>
      <c r="BP197" s="29" t="s">
        <v>8</v>
      </c>
      <c r="BQ197" s="29" t="s">
        <v>8</v>
      </c>
      <c r="BR197" s="29" t="s">
        <v>8</v>
      </c>
      <c r="BS197" s="29" t="s">
        <v>8</v>
      </c>
      <c r="BT197" s="29" t="s">
        <v>8</v>
      </c>
      <c r="BU197" s="29" t="s">
        <v>14839</v>
      </c>
      <c r="BV197" s="29" t="b">
        <v>0</v>
      </c>
      <c r="BW197" s="29" t="b">
        <v>0</v>
      </c>
      <c r="BX197" s="29" t="b">
        <v>0</v>
      </c>
      <c r="BY197" s="29" t="b">
        <v>0</v>
      </c>
      <c r="BZ197" s="29" t="b">
        <v>0</v>
      </c>
      <c r="CA197" s="29" t="b">
        <v>0</v>
      </c>
      <c r="CB197" s="29" t="b">
        <v>0</v>
      </c>
      <c r="CC197" s="29" t="b">
        <v>0</v>
      </c>
      <c r="CD197" s="29" t="b">
        <v>0</v>
      </c>
      <c r="CE197" s="29" t="b">
        <v>0</v>
      </c>
      <c r="CF197" s="29" t="b">
        <v>0</v>
      </c>
      <c r="CG197" s="29" t="b">
        <v>0</v>
      </c>
      <c r="CH197" s="29" t="b">
        <v>0</v>
      </c>
      <c r="CI197" s="29" t="b">
        <v>0</v>
      </c>
      <c r="CJ197" s="29" t="b">
        <v>0</v>
      </c>
      <c r="CK197" s="29" t="b">
        <v>0</v>
      </c>
      <c r="CL197" s="29" t="b">
        <v>0</v>
      </c>
      <c r="CM197" s="29" t="b">
        <v>0</v>
      </c>
      <c r="CN197" s="29" t="b">
        <v>0</v>
      </c>
      <c r="CO197" s="29" t="b">
        <v>0</v>
      </c>
      <c r="CP197" s="29" t="b">
        <v>0</v>
      </c>
      <c r="CQ197" s="29" t="b">
        <v>0</v>
      </c>
      <c r="CR197" s="29" t="b">
        <v>0</v>
      </c>
      <c r="CS197" s="29" t="b">
        <v>0</v>
      </c>
      <c r="CT197" s="29" t="b">
        <v>0</v>
      </c>
      <c r="CU197" s="29" t="b">
        <v>0</v>
      </c>
      <c r="CV197" s="29" t="b">
        <v>0</v>
      </c>
      <c r="CW197" s="29" t="b">
        <v>0</v>
      </c>
      <c r="CX197" s="29" t="b">
        <v>0</v>
      </c>
      <c r="CY197" s="29" t="b">
        <v>0</v>
      </c>
      <c r="CZ197" s="29" t="b">
        <v>1</v>
      </c>
      <c r="DA197" s="29" t="b">
        <v>0</v>
      </c>
      <c r="DB197" s="29" t="b">
        <v>0</v>
      </c>
      <c r="DC197" s="29" t="b">
        <v>0</v>
      </c>
      <c r="DD197" s="29" t="b">
        <v>0</v>
      </c>
      <c r="DE197" s="29" t="b">
        <v>0</v>
      </c>
      <c r="DF197" s="29" t="b">
        <v>0</v>
      </c>
      <c r="DG197" s="29" t="b">
        <v>0</v>
      </c>
      <c r="DH197" s="29" t="b">
        <v>0</v>
      </c>
      <c r="DI197" s="29" t="b">
        <v>0</v>
      </c>
      <c r="DJ197" s="29" t="b">
        <v>0</v>
      </c>
      <c r="DK197" s="29" t="b">
        <v>0</v>
      </c>
      <c r="DL197" s="29" t="b">
        <v>0</v>
      </c>
      <c r="DM197" s="29" t="b">
        <v>0</v>
      </c>
      <c r="DN197" s="29" t="b">
        <v>0</v>
      </c>
      <c r="DO197" s="29" t="b">
        <v>0</v>
      </c>
      <c r="DP197" s="29" t="b">
        <v>0</v>
      </c>
      <c r="DQ197" s="29" t="b">
        <v>0</v>
      </c>
      <c r="DR197" s="29" t="b">
        <v>0</v>
      </c>
      <c r="DS197" s="29" t="b">
        <v>0</v>
      </c>
      <c r="DT197" s="29" t="b">
        <v>0</v>
      </c>
      <c r="DU197" s="29" t="b">
        <v>0</v>
      </c>
      <c r="DV197" s="29" t="s">
        <v>14840</v>
      </c>
      <c r="DW197" s="29" t="s">
        <v>14841</v>
      </c>
      <c r="DX197" s="29" t="s">
        <v>14842</v>
      </c>
    </row>
    <row r="198" spans="1:128" s="29" customFormat="1" x14ac:dyDescent="0.25">
      <c r="A198" s="29">
        <v>359925061276825</v>
      </c>
      <c r="B198" s="29">
        <v>467</v>
      </c>
      <c r="C198" s="29" t="s">
        <v>14843</v>
      </c>
      <c r="D198" s="29" t="s">
        <v>14844</v>
      </c>
      <c r="E198" s="50">
        <v>2.36991814779728E+16</v>
      </c>
      <c r="F198" s="50">
        <v>9043043288366580</v>
      </c>
      <c r="G198" s="29" t="s">
        <v>18992</v>
      </c>
      <c r="H198" s="29" t="s">
        <v>18992</v>
      </c>
      <c r="I198" s="29">
        <v>77</v>
      </c>
      <c r="J198" s="29">
        <v>1</v>
      </c>
      <c r="K198" s="29">
        <v>1</v>
      </c>
      <c r="L198" s="29">
        <v>1</v>
      </c>
      <c r="M198" s="29">
        <v>2</v>
      </c>
      <c r="N198" s="29">
        <v>4</v>
      </c>
      <c r="O198" s="29">
        <v>1</v>
      </c>
      <c r="P198" s="29">
        <v>1</v>
      </c>
      <c r="Q198" s="29">
        <v>3</v>
      </c>
      <c r="R198" s="29" t="s">
        <v>8</v>
      </c>
      <c r="S198" s="29">
        <v>3</v>
      </c>
      <c r="T198" s="29" t="s">
        <v>8</v>
      </c>
      <c r="U198" s="29">
        <v>1</v>
      </c>
      <c r="V198" s="29">
        <v>3</v>
      </c>
      <c r="W198" s="29" t="s">
        <v>8</v>
      </c>
      <c r="X198" s="29">
        <v>3</v>
      </c>
      <c r="Y198" s="29" t="s">
        <v>8</v>
      </c>
      <c r="Z198" s="29">
        <v>0</v>
      </c>
      <c r="AA198" s="29" t="s">
        <v>8</v>
      </c>
      <c r="AB198" s="29" t="s">
        <v>8</v>
      </c>
      <c r="AC198" s="29" t="s">
        <v>8</v>
      </c>
      <c r="AD198" s="29" t="s">
        <v>8</v>
      </c>
      <c r="AE198" s="29">
        <v>1</v>
      </c>
      <c r="AF198" s="29">
        <v>1</v>
      </c>
      <c r="AG198" s="29" t="s">
        <v>8</v>
      </c>
      <c r="AH198" s="29">
        <v>1</v>
      </c>
      <c r="AI198" s="29" t="s">
        <v>8</v>
      </c>
      <c r="AJ198" s="29">
        <v>0</v>
      </c>
      <c r="AK198" s="29" t="s">
        <v>8</v>
      </c>
      <c r="AL198" s="29" t="s">
        <v>8</v>
      </c>
      <c r="AM198" s="29" t="s">
        <v>8</v>
      </c>
      <c r="AN198" s="29" t="s">
        <v>8</v>
      </c>
      <c r="AO198" s="29">
        <v>1</v>
      </c>
      <c r="AP198" s="29" t="s">
        <v>8</v>
      </c>
      <c r="AQ198" s="29">
        <v>1</v>
      </c>
      <c r="AR198" s="29">
        <v>1</v>
      </c>
      <c r="AS198" s="29" t="s">
        <v>8</v>
      </c>
      <c r="AT198" s="29">
        <v>2</v>
      </c>
      <c r="AU198" s="29" t="s">
        <v>8</v>
      </c>
      <c r="AV198" s="29">
        <v>1</v>
      </c>
      <c r="AW198" s="29">
        <v>3</v>
      </c>
      <c r="AX198" s="29" t="s">
        <v>8</v>
      </c>
      <c r="AY198" s="29">
        <v>2</v>
      </c>
      <c r="AZ198" s="29" t="s">
        <v>8</v>
      </c>
      <c r="BA198" s="29">
        <v>1</v>
      </c>
      <c r="BB198" s="29" t="s">
        <v>8</v>
      </c>
      <c r="BC198" s="29">
        <v>1</v>
      </c>
      <c r="BD198" s="29">
        <v>2</v>
      </c>
      <c r="BE198" s="29" t="s">
        <v>8</v>
      </c>
      <c r="BF198" s="29">
        <v>2</v>
      </c>
      <c r="BG198" s="29" t="s">
        <v>8</v>
      </c>
      <c r="BH198" s="29">
        <v>1</v>
      </c>
      <c r="BI198" s="29">
        <v>1</v>
      </c>
      <c r="BJ198" s="29" t="s">
        <v>8</v>
      </c>
      <c r="BK198" s="29">
        <v>1</v>
      </c>
      <c r="BL198" s="29" t="s">
        <v>8</v>
      </c>
      <c r="BM198" s="29">
        <v>0</v>
      </c>
      <c r="BN198" s="29" t="s">
        <v>8</v>
      </c>
      <c r="BO198" s="29" t="s">
        <v>8</v>
      </c>
      <c r="BP198" s="29" t="s">
        <v>8</v>
      </c>
      <c r="BQ198" s="29" t="s">
        <v>8</v>
      </c>
      <c r="BR198" s="29" t="s">
        <v>8</v>
      </c>
      <c r="BS198" s="29" t="s">
        <v>8</v>
      </c>
      <c r="BT198" s="29" t="s">
        <v>8</v>
      </c>
      <c r="BU198" s="29" t="s">
        <v>8</v>
      </c>
      <c r="BV198" s="29" t="b">
        <v>0</v>
      </c>
      <c r="BW198" s="29" t="b">
        <v>0</v>
      </c>
      <c r="BX198" s="29" t="b">
        <v>0</v>
      </c>
      <c r="BY198" s="29" t="b">
        <v>0</v>
      </c>
      <c r="BZ198" s="29" t="b">
        <v>0</v>
      </c>
      <c r="CA198" s="29" t="b">
        <v>0</v>
      </c>
      <c r="CB198" s="29" t="b">
        <v>0</v>
      </c>
      <c r="CC198" s="29" t="b">
        <v>0</v>
      </c>
      <c r="CD198" s="29" t="b">
        <v>0</v>
      </c>
      <c r="CE198" s="29" t="b">
        <v>0</v>
      </c>
      <c r="CF198" s="29" t="b">
        <v>0</v>
      </c>
      <c r="CG198" s="29" t="b">
        <v>0</v>
      </c>
      <c r="CH198" s="29" t="b">
        <v>0</v>
      </c>
      <c r="CI198" s="29" t="b">
        <v>0</v>
      </c>
      <c r="CJ198" s="29" t="b">
        <v>0</v>
      </c>
      <c r="CK198" s="29" t="b">
        <v>0</v>
      </c>
      <c r="CL198" s="29" t="b">
        <v>0</v>
      </c>
      <c r="CM198" s="29" t="b">
        <v>0</v>
      </c>
      <c r="CN198" s="29" t="b">
        <v>0</v>
      </c>
      <c r="CO198" s="29" t="b">
        <v>0</v>
      </c>
      <c r="CP198" s="29" t="b">
        <v>0</v>
      </c>
      <c r="CQ198" s="29" t="b">
        <v>0</v>
      </c>
      <c r="CR198" s="29" t="b">
        <v>1</v>
      </c>
      <c r="CS198" s="29" t="b">
        <v>0</v>
      </c>
      <c r="CT198" s="29" t="b">
        <v>0</v>
      </c>
      <c r="CU198" s="29" t="b">
        <v>0</v>
      </c>
      <c r="CV198" s="29" t="b">
        <v>0</v>
      </c>
      <c r="CW198" s="29" t="b">
        <v>0</v>
      </c>
      <c r="CX198" s="29" t="b">
        <v>0</v>
      </c>
      <c r="CY198" s="29" t="b">
        <v>0</v>
      </c>
      <c r="CZ198" s="29" t="b">
        <v>0</v>
      </c>
      <c r="DA198" s="29" t="b">
        <v>0</v>
      </c>
      <c r="DB198" s="29" t="b">
        <v>0</v>
      </c>
      <c r="DC198" s="29" t="b">
        <v>0</v>
      </c>
      <c r="DD198" s="29" t="b">
        <v>0</v>
      </c>
      <c r="DE198" s="29" t="b">
        <v>0</v>
      </c>
      <c r="DF198" s="29" t="b">
        <v>0</v>
      </c>
      <c r="DG198" s="29" t="b">
        <v>0</v>
      </c>
      <c r="DH198" s="29" t="b">
        <v>0</v>
      </c>
      <c r="DI198" s="29" t="b">
        <v>0</v>
      </c>
      <c r="DJ198" s="29" t="b">
        <v>0</v>
      </c>
      <c r="DK198" s="29" t="b">
        <v>0</v>
      </c>
      <c r="DL198" s="29" t="b">
        <v>0</v>
      </c>
      <c r="DM198" s="29" t="b">
        <v>0</v>
      </c>
      <c r="DN198" s="29" t="b">
        <v>0</v>
      </c>
      <c r="DO198" s="29" t="b">
        <v>0</v>
      </c>
      <c r="DP198" s="29" t="b">
        <v>0</v>
      </c>
      <c r="DQ198" s="29" t="b">
        <v>0</v>
      </c>
      <c r="DR198" s="29" t="b">
        <v>0</v>
      </c>
      <c r="DS198" s="29" t="b">
        <v>0</v>
      </c>
      <c r="DT198" s="29" t="b">
        <v>0</v>
      </c>
      <c r="DU198" s="29" t="b">
        <v>0</v>
      </c>
      <c r="DV198" s="29" t="s">
        <v>14845</v>
      </c>
      <c r="DW198" s="29" t="s">
        <v>14846</v>
      </c>
      <c r="DX198" s="29" t="s">
        <v>14847</v>
      </c>
    </row>
    <row r="199" spans="1:128" s="29" customFormat="1" x14ac:dyDescent="0.25">
      <c r="A199" s="29">
        <v>359925061279506</v>
      </c>
      <c r="B199" s="29">
        <v>19</v>
      </c>
      <c r="C199" s="29" t="s">
        <v>14848</v>
      </c>
      <c r="D199" s="29" t="s">
        <v>13923</v>
      </c>
      <c r="E199" s="50">
        <v>238228756</v>
      </c>
      <c r="F199" s="50">
        <v>903782195</v>
      </c>
      <c r="G199" s="29" t="s">
        <v>18992</v>
      </c>
      <c r="H199" s="29" t="s">
        <v>20218</v>
      </c>
      <c r="I199" s="29">
        <v>11</v>
      </c>
      <c r="J199" s="29">
        <v>1</v>
      </c>
      <c r="K199" s="29">
        <v>1</v>
      </c>
      <c r="L199" s="29">
        <v>1</v>
      </c>
      <c r="M199" s="29">
        <v>2</v>
      </c>
      <c r="N199" s="29">
        <v>7</v>
      </c>
      <c r="O199" s="29">
        <v>1</v>
      </c>
      <c r="P199" s="29">
        <v>1</v>
      </c>
      <c r="Q199" s="29">
        <v>4</v>
      </c>
      <c r="R199" s="29" t="s">
        <v>8</v>
      </c>
      <c r="S199" s="29">
        <v>4</v>
      </c>
      <c r="T199" s="29" t="s">
        <v>8</v>
      </c>
      <c r="U199" s="29">
        <v>0</v>
      </c>
      <c r="V199" s="29" t="s">
        <v>8</v>
      </c>
      <c r="W199" s="29" t="s">
        <v>8</v>
      </c>
      <c r="X199" s="29" t="s">
        <v>8</v>
      </c>
      <c r="Y199" s="29" t="s">
        <v>8</v>
      </c>
      <c r="Z199" s="29">
        <v>1</v>
      </c>
      <c r="AA199" s="29">
        <v>1</v>
      </c>
      <c r="AB199" s="29" t="s">
        <v>8</v>
      </c>
      <c r="AC199" s="29">
        <v>1</v>
      </c>
      <c r="AD199" s="29" t="s">
        <v>8</v>
      </c>
      <c r="AE199" s="29">
        <v>1</v>
      </c>
      <c r="AF199" s="29">
        <v>1</v>
      </c>
      <c r="AG199" s="29" t="s">
        <v>8</v>
      </c>
      <c r="AH199" s="29">
        <v>1</v>
      </c>
      <c r="AI199" s="29" t="s">
        <v>8</v>
      </c>
      <c r="AJ199" s="29">
        <v>0</v>
      </c>
      <c r="AK199" s="29" t="s">
        <v>8</v>
      </c>
      <c r="AL199" s="29" t="s">
        <v>8</v>
      </c>
      <c r="AM199" s="29" t="s">
        <v>8</v>
      </c>
      <c r="AN199" s="29" t="s">
        <v>8</v>
      </c>
      <c r="AO199" s="29">
        <v>0</v>
      </c>
      <c r="AP199" s="29" t="s">
        <v>8</v>
      </c>
      <c r="AQ199" s="29">
        <v>1</v>
      </c>
      <c r="AR199" s="29">
        <v>2</v>
      </c>
      <c r="AS199" s="29" t="s">
        <v>8</v>
      </c>
      <c r="AT199" s="29">
        <v>2</v>
      </c>
      <c r="AU199" s="29" t="s">
        <v>8</v>
      </c>
      <c r="AV199" s="29">
        <v>1</v>
      </c>
      <c r="AW199" s="29">
        <v>3</v>
      </c>
      <c r="AX199" s="29" t="s">
        <v>8</v>
      </c>
      <c r="AY199" s="29">
        <v>3</v>
      </c>
      <c r="AZ199" s="29" t="s">
        <v>8</v>
      </c>
      <c r="BA199" s="29">
        <v>0</v>
      </c>
      <c r="BB199" s="29" t="s">
        <v>8</v>
      </c>
      <c r="BC199" s="29">
        <v>1</v>
      </c>
      <c r="BD199" s="29">
        <v>4</v>
      </c>
      <c r="BE199" s="29" t="s">
        <v>8</v>
      </c>
      <c r="BF199" s="29">
        <v>4</v>
      </c>
      <c r="BG199" s="29" t="s">
        <v>8</v>
      </c>
      <c r="BH199" s="29">
        <v>1</v>
      </c>
      <c r="BI199" s="29">
        <v>2</v>
      </c>
      <c r="BJ199" s="29" t="s">
        <v>8</v>
      </c>
      <c r="BK199" s="29">
        <v>2</v>
      </c>
      <c r="BL199" s="29" t="s">
        <v>8</v>
      </c>
      <c r="BM199" s="29">
        <v>0</v>
      </c>
      <c r="BN199" s="29" t="s">
        <v>8</v>
      </c>
      <c r="BO199" s="29" t="s">
        <v>8</v>
      </c>
      <c r="BP199" s="29" t="s">
        <v>8</v>
      </c>
      <c r="BQ199" s="29" t="s">
        <v>8</v>
      </c>
      <c r="BR199" s="29" t="s">
        <v>8</v>
      </c>
      <c r="BS199" s="29" t="s">
        <v>8</v>
      </c>
      <c r="BT199" s="29" t="s">
        <v>8</v>
      </c>
      <c r="BU199" s="29" t="s">
        <v>14849</v>
      </c>
      <c r="BV199" s="29" t="b">
        <v>0</v>
      </c>
      <c r="BW199" s="29" t="b">
        <v>0</v>
      </c>
      <c r="BX199" s="29" t="b">
        <v>0</v>
      </c>
      <c r="BY199" s="29" t="b">
        <v>0</v>
      </c>
      <c r="BZ199" s="29" t="b">
        <v>0</v>
      </c>
      <c r="CA199" s="29" t="b">
        <v>0</v>
      </c>
      <c r="CB199" s="29" t="b">
        <v>0</v>
      </c>
      <c r="CC199" s="29" t="b">
        <v>0</v>
      </c>
      <c r="CD199" s="29" t="b">
        <v>0</v>
      </c>
      <c r="CE199" s="29" t="b">
        <v>0</v>
      </c>
      <c r="CF199" s="29" t="b">
        <v>0</v>
      </c>
      <c r="CG199" s="29" t="b">
        <v>0</v>
      </c>
      <c r="CH199" s="29" t="b">
        <v>0</v>
      </c>
      <c r="CI199" s="29" t="b">
        <v>0</v>
      </c>
      <c r="CJ199" s="29" t="b">
        <v>0</v>
      </c>
      <c r="CK199" s="29" t="b">
        <v>0</v>
      </c>
      <c r="CL199" s="29" t="b">
        <v>0</v>
      </c>
      <c r="CM199" s="29" t="b">
        <v>0</v>
      </c>
      <c r="CN199" s="29" t="b">
        <v>0</v>
      </c>
      <c r="CO199" s="29" t="b">
        <v>0</v>
      </c>
      <c r="CP199" s="29" t="b">
        <v>0</v>
      </c>
      <c r="CQ199" s="29" t="b">
        <v>0</v>
      </c>
      <c r="CR199" s="29" t="b">
        <v>0</v>
      </c>
      <c r="CS199" s="29" t="b">
        <v>0</v>
      </c>
      <c r="CT199" s="29" t="b">
        <v>0</v>
      </c>
      <c r="CU199" s="29" t="b">
        <v>0</v>
      </c>
      <c r="CV199" s="29" t="b">
        <v>0</v>
      </c>
      <c r="CW199" s="29" t="b">
        <v>0</v>
      </c>
      <c r="CX199" s="29" t="b">
        <v>0</v>
      </c>
      <c r="CY199" s="29" t="b">
        <v>0</v>
      </c>
      <c r="CZ199" s="29" t="b">
        <v>1</v>
      </c>
      <c r="DA199" s="29" t="b">
        <v>0</v>
      </c>
      <c r="DB199" s="29" t="b">
        <v>0</v>
      </c>
      <c r="DC199" s="29" t="b">
        <v>0</v>
      </c>
      <c r="DD199" s="29" t="b">
        <v>0</v>
      </c>
      <c r="DE199" s="29" t="b">
        <v>0</v>
      </c>
      <c r="DF199" s="29" t="b">
        <v>0</v>
      </c>
      <c r="DG199" s="29" t="b">
        <v>0</v>
      </c>
      <c r="DH199" s="29" t="b">
        <v>0</v>
      </c>
      <c r="DI199" s="29" t="b">
        <v>0</v>
      </c>
      <c r="DJ199" s="29" t="b">
        <v>0</v>
      </c>
      <c r="DK199" s="29" t="b">
        <v>0</v>
      </c>
      <c r="DL199" s="29" t="b">
        <v>0</v>
      </c>
      <c r="DM199" s="29" t="b">
        <v>0</v>
      </c>
      <c r="DN199" s="29" t="b">
        <v>0</v>
      </c>
      <c r="DO199" s="29" t="b">
        <v>0</v>
      </c>
      <c r="DP199" s="29" t="b">
        <v>0</v>
      </c>
      <c r="DQ199" s="29" t="b">
        <v>0</v>
      </c>
      <c r="DR199" s="29" t="b">
        <v>0</v>
      </c>
      <c r="DS199" s="29" t="b">
        <v>0</v>
      </c>
      <c r="DT199" s="29" t="b">
        <v>0</v>
      </c>
      <c r="DU199" s="29" t="b">
        <v>0</v>
      </c>
      <c r="DV199" s="29" t="s">
        <v>14850</v>
      </c>
      <c r="DW199" s="29" t="s">
        <v>14851</v>
      </c>
      <c r="DX199" s="29" t="s">
        <v>14847</v>
      </c>
    </row>
    <row r="200" spans="1:128" s="29" customFormat="1" x14ac:dyDescent="0.25">
      <c r="A200" s="29">
        <v>359925061198409</v>
      </c>
      <c r="B200" s="29">
        <v>106</v>
      </c>
      <c r="C200" s="29" t="s">
        <v>14852</v>
      </c>
      <c r="D200" s="29" t="s">
        <v>14853</v>
      </c>
      <c r="E200" s="50">
        <v>23787058</v>
      </c>
      <c r="F200" s="50">
        <v>904250378</v>
      </c>
      <c r="G200" s="29" t="s">
        <v>18992</v>
      </c>
      <c r="H200" s="29" t="s">
        <v>20219</v>
      </c>
      <c r="I200" s="29">
        <v>22</v>
      </c>
      <c r="J200" s="29">
        <v>1</v>
      </c>
      <c r="K200" s="29">
        <v>1</v>
      </c>
      <c r="L200" s="29">
        <v>1</v>
      </c>
      <c r="M200" s="29">
        <v>2</v>
      </c>
      <c r="N200" s="29">
        <v>5</v>
      </c>
      <c r="O200" s="29">
        <v>1</v>
      </c>
      <c r="P200" s="29">
        <v>1</v>
      </c>
      <c r="Q200" s="29">
        <v>4</v>
      </c>
      <c r="R200" s="29" t="s">
        <v>8</v>
      </c>
      <c r="S200" s="29">
        <v>3</v>
      </c>
      <c r="T200" s="29" t="s">
        <v>8</v>
      </c>
      <c r="U200" s="29">
        <v>1</v>
      </c>
      <c r="V200" s="29">
        <v>2</v>
      </c>
      <c r="W200" s="29" t="s">
        <v>8</v>
      </c>
      <c r="X200" s="29">
        <v>2</v>
      </c>
      <c r="Y200" s="29" t="s">
        <v>8</v>
      </c>
      <c r="Z200" s="29">
        <v>1</v>
      </c>
      <c r="AA200" s="29">
        <v>1</v>
      </c>
      <c r="AB200" s="29" t="s">
        <v>8</v>
      </c>
      <c r="AC200" s="29">
        <v>1</v>
      </c>
      <c r="AD200" s="29" t="s">
        <v>8</v>
      </c>
      <c r="AE200" s="29">
        <v>1</v>
      </c>
      <c r="AF200" s="29">
        <v>1</v>
      </c>
      <c r="AG200" s="29" t="s">
        <v>8</v>
      </c>
      <c r="AH200" s="29">
        <v>1</v>
      </c>
      <c r="AI200" s="29" t="s">
        <v>8</v>
      </c>
      <c r="AJ200" s="29">
        <v>1</v>
      </c>
      <c r="AK200" s="29">
        <v>4</v>
      </c>
      <c r="AL200" s="29" t="s">
        <v>8</v>
      </c>
      <c r="AM200" s="29">
        <v>4</v>
      </c>
      <c r="AN200" s="29" t="s">
        <v>8</v>
      </c>
      <c r="AO200" s="29">
        <v>0</v>
      </c>
      <c r="AP200" s="29" t="s">
        <v>8</v>
      </c>
      <c r="AQ200" s="29">
        <v>1</v>
      </c>
      <c r="AR200" s="29">
        <v>2</v>
      </c>
      <c r="AS200" s="29" t="s">
        <v>8</v>
      </c>
      <c r="AT200" s="29">
        <v>1</v>
      </c>
      <c r="AU200" s="29" t="s">
        <v>8</v>
      </c>
      <c r="AV200" s="29">
        <v>1</v>
      </c>
      <c r="AW200" s="29">
        <v>3</v>
      </c>
      <c r="AX200" s="29" t="s">
        <v>8</v>
      </c>
      <c r="AY200" s="29">
        <v>3</v>
      </c>
      <c r="AZ200" s="29" t="s">
        <v>8</v>
      </c>
      <c r="BA200" s="29">
        <v>1</v>
      </c>
      <c r="BB200" s="29" t="s">
        <v>8</v>
      </c>
      <c r="BC200" s="29">
        <v>1</v>
      </c>
      <c r="BD200" s="29">
        <v>3</v>
      </c>
      <c r="BE200" s="29" t="s">
        <v>8</v>
      </c>
      <c r="BF200" s="29">
        <v>3</v>
      </c>
      <c r="BG200" s="29" t="s">
        <v>8</v>
      </c>
      <c r="BH200" s="29">
        <v>1</v>
      </c>
      <c r="BI200" s="29">
        <v>1</v>
      </c>
      <c r="BJ200" s="29" t="s">
        <v>8</v>
      </c>
      <c r="BK200" s="29">
        <v>1</v>
      </c>
      <c r="BL200" s="29" t="s">
        <v>8</v>
      </c>
      <c r="BM200" s="29">
        <v>0</v>
      </c>
      <c r="BN200" s="29" t="s">
        <v>8</v>
      </c>
      <c r="BO200" s="29" t="s">
        <v>8</v>
      </c>
      <c r="BP200" s="29" t="s">
        <v>8</v>
      </c>
      <c r="BQ200" s="29" t="s">
        <v>8</v>
      </c>
      <c r="BR200" s="29" t="s">
        <v>8</v>
      </c>
      <c r="BS200" s="29" t="s">
        <v>8</v>
      </c>
      <c r="BT200" s="29" t="s">
        <v>8</v>
      </c>
      <c r="BU200" s="29" t="s">
        <v>14854</v>
      </c>
      <c r="BV200" s="29" t="b">
        <v>0</v>
      </c>
      <c r="BW200" s="29" t="b">
        <v>0</v>
      </c>
      <c r="BX200" s="29" t="b">
        <v>0</v>
      </c>
      <c r="BY200" s="29" t="b">
        <v>0</v>
      </c>
      <c r="BZ200" s="29" t="b">
        <v>0</v>
      </c>
      <c r="CA200" s="29" t="b">
        <v>0</v>
      </c>
      <c r="CB200" s="29" t="b">
        <v>0</v>
      </c>
      <c r="CC200" s="29" t="b">
        <v>0</v>
      </c>
      <c r="CD200" s="29" t="b">
        <v>0</v>
      </c>
      <c r="CE200" s="29" t="b">
        <v>0</v>
      </c>
      <c r="CF200" s="29" t="b">
        <v>0</v>
      </c>
      <c r="CG200" s="29" t="b">
        <v>0</v>
      </c>
      <c r="CH200" s="29" t="b">
        <v>0</v>
      </c>
      <c r="CI200" s="29" t="b">
        <v>1</v>
      </c>
      <c r="CJ200" s="29" t="b">
        <v>0</v>
      </c>
      <c r="CK200" s="29" t="b">
        <v>0</v>
      </c>
      <c r="CL200" s="29" t="b">
        <v>0</v>
      </c>
      <c r="CM200" s="29" t="b">
        <v>0</v>
      </c>
      <c r="CN200" s="29" t="b">
        <v>0</v>
      </c>
      <c r="CO200" s="29" t="b">
        <v>0</v>
      </c>
      <c r="CP200" s="29" t="b">
        <v>0</v>
      </c>
      <c r="CQ200" s="29" t="b">
        <v>0</v>
      </c>
      <c r="CR200" s="29" t="b">
        <v>0</v>
      </c>
      <c r="CS200" s="29" t="b">
        <v>0</v>
      </c>
      <c r="CT200" s="29" t="b">
        <v>0</v>
      </c>
      <c r="CU200" s="29" t="b">
        <v>0</v>
      </c>
      <c r="CV200" s="29" t="b">
        <v>0</v>
      </c>
      <c r="CW200" s="29" t="b">
        <v>0</v>
      </c>
      <c r="CX200" s="29" t="b">
        <v>0</v>
      </c>
      <c r="CY200" s="29" t="b">
        <v>0</v>
      </c>
      <c r="CZ200" s="29" t="b">
        <v>0</v>
      </c>
      <c r="DA200" s="29" t="b">
        <v>0</v>
      </c>
      <c r="DB200" s="29" t="b">
        <v>0</v>
      </c>
      <c r="DC200" s="29" t="b">
        <v>0</v>
      </c>
      <c r="DD200" s="29" t="b">
        <v>0</v>
      </c>
      <c r="DE200" s="29" t="b">
        <v>0</v>
      </c>
      <c r="DF200" s="29" t="b">
        <v>0</v>
      </c>
      <c r="DG200" s="29" t="b">
        <v>0</v>
      </c>
      <c r="DH200" s="29" t="b">
        <v>0</v>
      </c>
      <c r="DI200" s="29" t="b">
        <v>0</v>
      </c>
      <c r="DJ200" s="29" t="b">
        <v>0</v>
      </c>
      <c r="DK200" s="29" t="b">
        <v>0</v>
      </c>
      <c r="DL200" s="29" t="b">
        <v>0</v>
      </c>
      <c r="DM200" s="29" t="b">
        <v>0</v>
      </c>
      <c r="DN200" s="29" t="b">
        <v>0</v>
      </c>
      <c r="DO200" s="29" t="b">
        <v>0</v>
      </c>
      <c r="DP200" s="29" t="b">
        <v>0</v>
      </c>
      <c r="DQ200" s="29" t="b">
        <v>0</v>
      </c>
      <c r="DR200" s="29" t="b">
        <v>0</v>
      </c>
      <c r="DS200" s="29" t="b">
        <v>0</v>
      </c>
      <c r="DT200" s="29" t="b">
        <v>0</v>
      </c>
      <c r="DU200" s="29" t="b">
        <v>0</v>
      </c>
      <c r="DV200" s="29" t="s">
        <v>14855</v>
      </c>
      <c r="DW200" s="29" t="s">
        <v>14856</v>
      </c>
      <c r="DX200" s="29" t="s">
        <v>14857</v>
      </c>
    </row>
    <row r="201" spans="1:128" s="29" customFormat="1" x14ac:dyDescent="0.25">
      <c r="A201" s="29">
        <v>359925061276825</v>
      </c>
      <c r="B201" s="29">
        <v>493</v>
      </c>
      <c r="C201" s="29" t="s">
        <v>14858</v>
      </c>
      <c r="D201" s="29" t="s">
        <v>14859</v>
      </c>
      <c r="E201" s="50">
        <v>2.36983640498331E+16</v>
      </c>
      <c r="F201" s="50">
        <v>9043066884847690</v>
      </c>
      <c r="G201" s="29" t="s">
        <v>18992</v>
      </c>
      <c r="H201" s="29" t="s">
        <v>18992</v>
      </c>
      <c r="I201" s="29">
        <v>77</v>
      </c>
      <c r="J201" s="29">
        <v>0</v>
      </c>
      <c r="K201" s="29">
        <v>1</v>
      </c>
      <c r="L201" s="29">
        <v>1</v>
      </c>
      <c r="M201" s="29">
        <v>2</v>
      </c>
      <c r="N201" s="29">
        <v>6</v>
      </c>
      <c r="O201" s="29">
        <v>1</v>
      </c>
      <c r="P201" s="29">
        <v>1</v>
      </c>
      <c r="Q201" s="29">
        <v>3</v>
      </c>
      <c r="R201" s="29" t="s">
        <v>8</v>
      </c>
      <c r="S201" s="29">
        <v>3</v>
      </c>
      <c r="T201" s="29" t="s">
        <v>8</v>
      </c>
      <c r="U201" s="29">
        <v>1</v>
      </c>
      <c r="V201" s="29">
        <v>4</v>
      </c>
      <c r="W201" s="29" t="s">
        <v>8</v>
      </c>
      <c r="X201" s="29">
        <v>4</v>
      </c>
      <c r="Y201" s="29" t="s">
        <v>8</v>
      </c>
      <c r="Z201" s="29">
        <v>0</v>
      </c>
      <c r="AA201" s="29" t="s">
        <v>8</v>
      </c>
      <c r="AB201" s="29" t="s">
        <v>8</v>
      </c>
      <c r="AC201" s="29" t="s">
        <v>8</v>
      </c>
      <c r="AD201" s="29" t="s">
        <v>8</v>
      </c>
      <c r="AE201" s="29">
        <v>1</v>
      </c>
      <c r="AF201" s="29">
        <v>1</v>
      </c>
      <c r="AG201" s="29" t="s">
        <v>8</v>
      </c>
      <c r="AH201" s="29">
        <v>1</v>
      </c>
      <c r="AI201" s="29" t="s">
        <v>8</v>
      </c>
      <c r="AJ201" s="29">
        <v>0</v>
      </c>
      <c r="AK201" s="29" t="s">
        <v>8</v>
      </c>
      <c r="AL201" s="29" t="s">
        <v>8</v>
      </c>
      <c r="AM201" s="29" t="s">
        <v>8</v>
      </c>
      <c r="AN201" s="29" t="s">
        <v>8</v>
      </c>
      <c r="AO201" s="29">
        <v>0</v>
      </c>
      <c r="AP201" s="29" t="s">
        <v>8</v>
      </c>
      <c r="AQ201" s="29">
        <v>1</v>
      </c>
      <c r="AR201" s="29">
        <v>1</v>
      </c>
      <c r="AS201" s="29" t="s">
        <v>8</v>
      </c>
      <c r="AT201" s="29">
        <v>1</v>
      </c>
      <c r="AU201" s="29" t="s">
        <v>8</v>
      </c>
      <c r="AV201" s="29">
        <v>1</v>
      </c>
      <c r="AW201" s="29">
        <v>3</v>
      </c>
      <c r="AX201" s="29" t="s">
        <v>8</v>
      </c>
      <c r="AY201" s="29">
        <v>2</v>
      </c>
      <c r="AZ201" s="29" t="s">
        <v>8</v>
      </c>
      <c r="BA201" s="29">
        <v>1</v>
      </c>
      <c r="BB201" s="29" t="s">
        <v>8</v>
      </c>
      <c r="BC201" s="29">
        <v>1</v>
      </c>
      <c r="BD201" s="29">
        <v>3</v>
      </c>
      <c r="BE201" s="29" t="s">
        <v>8</v>
      </c>
      <c r="BF201" s="29">
        <v>2</v>
      </c>
      <c r="BG201" s="29" t="s">
        <v>8</v>
      </c>
      <c r="BH201" s="29">
        <v>1</v>
      </c>
      <c r="BI201" s="29">
        <v>1</v>
      </c>
      <c r="BJ201" s="29" t="s">
        <v>8</v>
      </c>
      <c r="BK201" s="29">
        <v>1</v>
      </c>
      <c r="BL201" s="29" t="s">
        <v>8</v>
      </c>
      <c r="BM201" s="29">
        <v>0</v>
      </c>
      <c r="BN201" s="29" t="s">
        <v>8</v>
      </c>
      <c r="BO201" s="29" t="s">
        <v>8</v>
      </c>
      <c r="BP201" s="29" t="s">
        <v>8</v>
      </c>
      <c r="BQ201" s="29" t="s">
        <v>8</v>
      </c>
      <c r="BR201" s="29" t="s">
        <v>8</v>
      </c>
      <c r="BS201" s="29" t="s">
        <v>8</v>
      </c>
      <c r="BT201" s="29" t="s">
        <v>8</v>
      </c>
      <c r="BU201" s="29" t="s">
        <v>8</v>
      </c>
      <c r="BV201" s="29" t="b">
        <v>0</v>
      </c>
      <c r="BW201" s="29" t="b">
        <v>0</v>
      </c>
      <c r="BX201" s="29" t="b">
        <v>0</v>
      </c>
      <c r="BY201" s="29" t="b">
        <v>0</v>
      </c>
      <c r="BZ201" s="29" t="b">
        <v>0</v>
      </c>
      <c r="CA201" s="29" t="b">
        <v>0</v>
      </c>
      <c r="CB201" s="29" t="b">
        <v>0</v>
      </c>
      <c r="CC201" s="29" t="b">
        <v>0</v>
      </c>
      <c r="CD201" s="29" t="b">
        <v>0</v>
      </c>
      <c r="CE201" s="29" t="b">
        <v>0</v>
      </c>
      <c r="CF201" s="29" t="b">
        <v>0</v>
      </c>
      <c r="CG201" s="29" t="b">
        <v>0</v>
      </c>
      <c r="CH201" s="29" t="b">
        <v>0</v>
      </c>
      <c r="CI201" s="29" t="b">
        <v>0</v>
      </c>
      <c r="CJ201" s="29" t="b">
        <v>0</v>
      </c>
      <c r="CK201" s="29" t="b">
        <v>0</v>
      </c>
      <c r="CL201" s="29" t="b">
        <v>0</v>
      </c>
      <c r="CM201" s="29" t="b">
        <v>0</v>
      </c>
      <c r="CN201" s="29" t="b">
        <v>0</v>
      </c>
      <c r="CO201" s="29" t="b">
        <v>0</v>
      </c>
      <c r="CP201" s="29" t="b">
        <v>0</v>
      </c>
      <c r="CQ201" s="29" t="b">
        <v>0</v>
      </c>
      <c r="CR201" s="29" t="b">
        <v>1</v>
      </c>
      <c r="CS201" s="29" t="b">
        <v>0</v>
      </c>
      <c r="CT201" s="29" t="b">
        <v>0</v>
      </c>
      <c r="CU201" s="29" t="b">
        <v>0</v>
      </c>
      <c r="CV201" s="29" t="b">
        <v>0</v>
      </c>
      <c r="CW201" s="29" t="b">
        <v>0</v>
      </c>
      <c r="CX201" s="29" t="b">
        <v>0</v>
      </c>
      <c r="CY201" s="29" t="b">
        <v>0</v>
      </c>
      <c r="CZ201" s="29" t="b">
        <v>0</v>
      </c>
      <c r="DA201" s="29" t="b">
        <v>0</v>
      </c>
      <c r="DB201" s="29" t="b">
        <v>0</v>
      </c>
      <c r="DC201" s="29" t="b">
        <v>0</v>
      </c>
      <c r="DD201" s="29" t="b">
        <v>0</v>
      </c>
      <c r="DE201" s="29" t="b">
        <v>0</v>
      </c>
      <c r="DF201" s="29" t="b">
        <v>0</v>
      </c>
      <c r="DG201" s="29" t="b">
        <v>0</v>
      </c>
      <c r="DH201" s="29" t="b">
        <v>0</v>
      </c>
      <c r="DI201" s="29" t="b">
        <v>0</v>
      </c>
      <c r="DJ201" s="29" t="b">
        <v>0</v>
      </c>
      <c r="DK201" s="29" t="b">
        <v>0</v>
      </c>
      <c r="DL201" s="29" t="b">
        <v>0</v>
      </c>
      <c r="DM201" s="29" t="b">
        <v>0</v>
      </c>
      <c r="DN201" s="29" t="b">
        <v>0</v>
      </c>
      <c r="DO201" s="29" t="b">
        <v>0</v>
      </c>
      <c r="DP201" s="29" t="b">
        <v>0</v>
      </c>
      <c r="DQ201" s="29" t="b">
        <v>0</v>
      </c>
      <c r="DR201" s="29" t="b">
        <v>0</v>
      </c>
      <c r="DS201" s="29" t="b">
        <v>0</v>
      </c>
      <c r="DT201" s="29" t="b">
        <v>0</v>
      </c>
      <c r="DU201" s="29" t="b">
        <v>0</v>
      </c>
      <c r="DV201" s="29" t="s">
        <v>14860</v>
      </c>
      <c r="DW201" s="29" t="s">
        <v>14861</v>
      </c>
      <c r="DX201" s="29" t="s">
        <v>14862</v>
      </c>
    </row>
    <row r="202" spans="1:128" s="29" customFormat="1" x14ac:dyDescent="0.25">
      <c r="A202" s="29">
        <v>359925061279506</v>
      </c>
      <c r="B202" s="29">
        <v>20</v>
      </c>
      <c r="C202" s="29" t="s">
        <v>14863</v>
      </c>
      <c r="D202" s="29" t="s">
        <v>13923</v>
      </c>
      <c r="E202" s="50">
        <v>238228756</v>
      </c>
      <c r="F202" s="50">
        <v>903782195</v>
      </c>
      <c r="G202" s="29" t="s">
        <v>18992</v>
      </c>
      <c r="H202" s="29" t="s">
        <v>20218</v>
      </c>
      <c r="I202" s="29">
        <v>11</v>
      </c>
      <c r="J202" s="29">
        <v>1</v>
      </c>
      <c r="K202" s="29">
        <v>1</v>
      </c>
      <c r="L202" s="29">
        <v>1</v>
      </c>
      <c r="M202" s="29">
        <v>2</v>
      </c>
      <c r="N202" s="29">
        <v>4</v>
      </c>
      <c r="O202" s="29">
        <v>1</v>
      </c>
      <c r="P202" s="29">
        <v>1</v>
      </c>
      <c r="Q202" s="29">
        <v>1</v>
      </c>
      <c r="R202" s="29" t="s">
        <v>8</v>
      </c>
      <c r="S202" s="29">
        <v>1</v>
      </c>
      <c r="T202" s="29" t="s">
        <v>8</v>
      </c>
      <c r="U202" s="29">
        <v>0</v>
      </c>
      <c r="V202" s="29" t="s">
        <v>8</v>
      </c>
      <c r="W202" s="29" t="s">
        <v>8</v>
      </c>
      <c r="X202" s="29" t="s">
        <v>8</v>
      </c>
      <c r="Y202" s="29" t="s">
        <v>8</v>
      </c>
      <c r="Z202" s="29">
        <v>1</v>
      </c>
      <c r="AA202" s="29">
        <v>3</v>
      </c>
      <c r="AB202" s="29" t="s">
        <v>8</v>
      </c>
      <c r="AC202" s="29">
        <v>2</v>
      </c>
      <c r="AD202" s="29" t="s">
        <v>8</v>
      </c>
      <c r="AE202" s="29">
        <v>1</v>
      </c>
      <c r="AF202" s="29">
        <v>1</v>
      </c>
      <c r="AG202" s="29" t="s">
        <v>8</v>
      </c>
      <c r="AH202" s="29">
        <v>1</v>
      </c>
      <c r="AI202" s="29" t="s">
        <v>8</v>
      </c>
      <c r="AJ202" s="29">
        <v>0</v>
      </c>
      <c r="AK202" s="29" t="s">
        <v>8</v>
      </c>
      <c r="AL202" s="29" t="s">
        <v>8</v>
      </c>
      <c r="AM202" s="29" t="s">
        <v>8</v>
      </c>
      <c r="AN202" s="29" t="s">
        <v>8</v>
      </c>
      <c r="AO202" s="29">
        <v>0</v>
      </c>
      <c r="AP202" s="29" t="s">
        <v>8</v>
      </c>
      <c r="AQ202" s="29">
        <v>1</v>
      </c>
      <c r="AR202" s="29">
        <v>2</v>
      </c>
      <c r="AS202" s="29" t="s">
        <v>8</v>
      </c>
      <c r="AT202" s="29">
        <v>2</v>
      </c>
      <c r="AU202" s="29" t="s">
        <v>8</v>
      </c>
      <c r="AV202" s="29">
        <v>1</v>
      </c>
      <c r="AW202" s="29">
        <v>2</v>
      </c>
      <c r="AX202" s="29" t="s">
        <v>8</v>
      </c>
      <c r="AY202" s="29">
        <v>2</v>
      </c>
      <c r="AZ202" s="29" t="s">
        <v>8</v>
      </c>
      <c r="BA202" s="29">
        <v>1</v>
      </c>
      <c r="BB202" s="29" t="s">
        <v>8</v>
      </c>
      <c r="BC202" s="29">
        <v>1</v>
      </c>
      <c r="BD202" s="29">
        <v>3</v>
      </c>
      <c r="BE202" s="29" t="s">
        <v>8</v>
      </c>
      <c r="BF202" s="29">
        <v>3</v>
      </c>
      <c r="BG202" s="29" t="s">
        <v>8</v>
      </c>
      <c r="BH202" s="29">
        <v>1</v>
      </c>
      <c r="BI202" s="29">
        <v>2</v>
      </c>
      <c r="BJ202" s="29" t="s">
        <v>8</v>
      </c>
      <c r="BK202" s="29">
        <v>2</v>
      </c>
      <c r="BL202" s="29" t="s">
        <v>8</v>
      </c>
      <c r="BM202" s="29">
        <v>0</v>
      </c>
      <c r="BN202" s="29" t="s">
        <v>8</v>
      </c>
      <c r="BO202" s="29" t="s">
        <v>8</v>
      </c>
      <c r="BP202" s="29" t="s">
        <v>8</v>
      </c>
      <c r="BQ202" s="29" t="s">
        <v>8</v>
      </c>
      <c r="BR202" s="29" t="s">
        <v>8</v>
      </c>
      <c r="BS202" s="29" t="s">
        <v>8</v>
      </c>
      <c r="BT202" s="29" t="s">
        <v>8</v>
      </c>
      <c r="BU202" s="29" t="s">
        <v>14215</v>
      </c>
      <c r="BV202" s="29" t="b">
        <v>0</v>
      </c>
      <c r="BW202" s="29" t="b">
        <v>0</v>
      </c>
      <c r="BX202" s="29" t="b">
        <v>0</v>
      </c>
      <c r="BY202" s="29" t="b">
        <v>0</v>
      </c>
      <c r="BZ202" s="29" t="b">
        <v>0</v>
      </c>
      <c r="CA202" s="29" t="b">
        <v>0</v>
      </c>
      <c r="CB202" s="29" t="b">
        <v>0</v>
      </c>
      <c r="CC202" s="29" t="b">
        <v>0</v>
      </c>
      <c r="CD202" s="29" t="b">
        <v>0</v>
      </c>
      <c r="CE202" s="29" t="b">
        <v>0</v>
      </c>
      <c r="CF202" s="29" t="b">
        <v>0</v>
      </c>
      <c r="CG202" s="29" t="b">
        <v>0</v>
      </c>
      <c r="CH202" s="29" t="b">
        <v>0</v>
      </c>
      <c r="CI202" s="29" t="b">
        <v>0</v>
      </c>
      <c r="CJ202" s="29" t="b">
        <v>0</v>
      </c>
      <c r="CK202" s="29" t="b">
        <v>0</v>
      </c>
      <c r="CL202" s="29" t="b">
        <v>0</v>
      </c>
      <c r="CM202" s="29" t="b">
        <v>0</v>
      </c>
      <c r="CN202" s="29" t="b">
        <v>0</v>
      </c>
      <c r="CO202" s="29" t="b">
        <v>0</v>
      </c>
      <c r="CP202" s="29" t="b">
        <v>0</v>
      </c>
      <c r="CQ202" s="29" t="b">
        <v>0</v>
      </c>
      <c r="CR202" s="29" t="b">
        <v>1</v>
      </c>
      <c r="CS202" s="29" t="b">
        <v>0</v>
      </c>
      <c r="CT202" s="29" t="b">
        <v>0</v>
      </c>
      <c r="CU202" s="29" t="b">
        <v>0</v>
      </c>
      <c r="CV202" s="29" t="b">
        <v>0</v>
      </c>
      <c r="CW202" s="29" t="b">
        <v>0</v>
      </c>
      <c r="CX202" s="29" t="b">
        <v>0</v>
      </c>
      <c r="CY202" s="29" t="b">
        <v>0</v>
      </c>
      <c r="CZ202" s="29" t="b">
        <v>1</v>
      </c>
      <c r="DA202" s="29" t="b">
        <v>0</v>
      </c>
      <c r="DB202" s="29" t="b">
        <v>0</v>
      </c>
      <c r="DC202" s="29" t="b">
        <v>0</v>
      </c>
      <c r="DD202" s="29" t="b">
        <v>0</v>
      </c>
      <c r="DE202" s="29" t="b">
        <v>0</v>
      </c>
      <c r="DF202" s="29" t="b">
        <v>0</v>
      </c>
      <c r="DG202" s="29" t="b">
        <v>0</v>
      </c>
      <c r="DH202" s="29" t="b">
        <v>0</v>
      </c>
      <c r="DI202" s="29" t="b">
        <v>0</v>
      </c>
      <c r="DJ202" s="29" t="b">
        <v>0</v>
      </c>
      <c r="DK202" s="29" t="b">
        <v>0</v>
      </c>
      <c r="DL202" s="29" t="b">
        <v>0</v>
      </c>
      <c r="DM202" s="29" t="b">
        <v>0</v>
      </c>
      <c r="DN202" s="29" t="b">
        <v>0</v>
      </c>
      <c r="DO202" s="29" t="b">
        <v>0</v>
      </c>
      <c r="DP202" s="29" t="b">
        <v>0</v>
      </c>
      <c r="DQ202" s="29" t="b">
        <v>0</v>
      </c>
      <c r="DR202" s="29" t="b">
        <v>0</v>
      </c>
      <c r="DS202" s="29" t="b">
        <v>0</v>
      </c>
      <c r="DT202" s="29" t="b">
        <v>0</v>
      </c>
      <c r="DU202" s="29" t="b">
        <v>0</v>
      </c>
      <c r="DV202" s="29" t="s">
        <v>14864</v>
      </c>
      <c r="DW202" s="29" t="s">
        <v>14865</v>
      </c>
      <c r="DX202" s="29" t="s">
        <v>14866</v>
      </c>
    </row>
    <row r="203" spans="1:128" s="29" customFormat="1" x14ac:dyDescent="0.25">
      <c r="A203" s="29">
        <v>359925061276825</v>
      </c>
      <c r="B203" s="29">
        <v>464</v>
      </c>
      <c r="C203" s="29" t="s">
        <v>14867</v>
      </c>
      <c r="D203" s="29" t="s">
        <v>14868</v>
      </c>
      <c r="E203" s="50">
        <v>236996234</v>
      </c>
      <c r="F203" s="50">
        <v>904304696</v>
      </c>
      <c r="G203" s="29" t="s">
        <v>18992</v>
      </c>
      <c r="H203" s="29" t="s">
        <v>20266</v>
      </c>
      <c r="I203" s="29">
        <v>77</v>
      </c>
      <c r="J203" s="29">
        <v>1</v>
      </c>
      <c r="K203" s="29">
        <v>1</v>
      </c>
      <c r="L203" s="29">
        <v>1</v>
      </c>
      <c r="M203" s="29">
        <v>2</v>
      </c>
      <c r="N203" s="29">
        <v>3</v>
      </c>
      <c r="O203" s="29">
        <v>1</v>
      </c>
      <c r="P203" s="29">
        <v>1</v>
      </c>
      <c r="Q203" s="29">
        <v>4</v>
      </c>
      <c r="R203" s="29" t="s">
        <v>8</v>
      </c>
      <c r="S203" s="29">
        <v>4</v>
      </c>
      <c r="T203" s="29" t="s">
        <v>8</v>
      </c>
      <c r="U203" s="29">
        <v>1</v>
      </c>
      <c r="V203" s="29">
        <v>3</v>
      </c>
      <c r="W203" s="29" t="s">
        <v>8</v>
      </c>
      <c r="X203" s="29">
        <v>2</v>
      </c>
      <c r="Y203" s="29" t="s">
        <v>8</v>
      </c>
      <c r="Z203" s="29">
        <v>0</v>
      </c>
      <c r="AA203" s="29" t="s">
        <v>8</v>
      </c>
      <c r="AB203" s="29" t="s">
        <v>8</v>
      </c>
      <c r="AC203" s="29" t="s">
        <v>8</v>
      </c>
      <c r="AD203" s="29" t="s">
        <v>8</v>
      </c>
      <c r="AE203" s="29">
        <v>1</v>
      </c>
      <c r="AF203" s="29">
        <v>1</v>
      </c>
      <c r="AG203" s="29" t="s">
        <v>8</v>
      </c>
      <c r="AH203" s="29">
        <v>1</v>
      </c>
      <c r="AI203" s="29" t="s">
        <v>8</v>
      </c>
      <c r="AJ203" s="29">
        <v>0</v>
      </c>
      <c r="AK203" s="29" t="s">
        <v>8</v>
      </c>
      <c r="AL203" s="29" t="s">
        <v>8</v>
      </c>
      <c r="AM203" s="29" t="s">
        <v>8</v>
      </c>
      <c r="AN203" s="29" t="s">
        <v>8</v>
      </c>
      <c r="AO203" s="29">
        <v>0</v>
      </c>
      <c r="AP203" s="29" t="s">
        <v>8</v>
      </c>
      <c r="AQ203" s="29">
        <v>1</v>
      </c>
      <c r="AR203" s="29">
        <v>2</v>
      </c>
      <c r="AS203" s="29" t="s">
        <v>8</v>
      </c>
      <c r="AT203" s="29">
        <v>2</v>
      </c>
      <c r="AU203" s="29" t="s">
        <v>8</v>
      </c>
      <c r="AV203" s="29">
        <v>1</v>
      </c>
      <c r="AW203" s="29">
        <v>3</v>
      </c>
      <c r="AX203" s="29" t="s">
        <v>8</v>
      </c>
      <c r="AY203" s="29">
        <v>2</v>
      </c>
      <c r="AZ203" s="29" t="s">
        <v>8</v>
      </c>
      <c r="BA203" s="29">
        <v>1</v>
      </c>
      <c r="BB203" s="29" t="s">
        <v>8</v>
      </c>
      <c r="BC203" s="29">
        <v>1</v>
      </c>
      <c r="BD203" s="29">
        <v>3</v>
      </c>
      <c r="BE203" s="29" t="s">
        <v>8</v>
      </c>
      <c r="BF203" s="29">
        <v>2</v>
      </c>
      <c r="BG203" s="29" t="s">
        <v>8</v>
      </c>
      <c r="BH203" s="29">
        <v>1</v>
      </c>
      <c r="BI203" s="29">
        <v>1</v>
      </c>
      <c r="BJ203" s="29" t="s">
        <v>8</v>
      </c>
      <c r="BK203" s="29">
        <v>1</v>
      </c>
      <c r="BL203" s="29" t="s">
        <v>8</v>
      </c>
      <c r="BM203" s="29">
        <v>0</v>
      </c>
      <c r="BN203" s="29" t="s">
        <v>8</v>
      </c>
      <c r="BO203" s="29" t="s">
        <v>8</v>
      </c>
      <c r="BP203" s="29" t="s">
        <v>8</v>
      </c>
      <c r="BQ203" s="29" t="s">
        <v>8</v>
      </c>
      <c r="BR203" s="29" t="s">
        <v>8</v>
      </c>
      <c r="BS203" s="29" t="s">
        <v>8</v>
      </c>
      <c r="BT203" s="29" t="s">
        <v>8</v>
      </c>
      <c r="BU203" s="29" t="s">
        <v>8</v>
      </c>
      <c r="BV203" s="29" t="b">
        <v>0</v>
      </c>
      <c r="BW203" s="29" t="b">
        <v>0</v>
      </c>
      <c r="BX203" s="29" t="b">
        <v>0</v>
      </c>
      <c r="BY203" s="29" t="b">
        <v>0</v>
      </c>
      <c r="BZ203" s="29" t="b">
        <v>0</v>
      </c>
      <c r="CA203" s="29" t="b">
        <v>0</v>
      </c>
      <c r="CB203" s="29" t="b">
        <v>0</v>
      </c>
      <c r="CC203" s="29" t="b">
        <v>0</v>
      </c>
      <c r="CD203" s="29" t="b">
        <v>0</v>
      </c>
      <c r="CE203" s="29" t="b">
        <v>0</v>
      </c>
      <c r="CF203" s="29" t="b">
        <v>0</v>
      </c>
      <c r="CG203" s="29" t="b">
        <v>0</v>
      </c>
      <c r="CH203" s="29" t="b">
        <v>0</v>
      </c>
      <c r="CI203" s="29" t="b">
        <v>0</v>
      </c>
      <c r="CJ203" s="29" t="b">
        <v>0</v>
      </c>
      <c r="CK203" s="29" t="b">
        <v>0</v>
      </c>
      <c r="CL203" s="29" t="b">
        <v>0</v>
      </c>
      <c r="CM203" s="29" t="b">
        <v>0</v>
      </c>
      <c r="CN203" s="29" t="b">
        <v>0</v>
      </c>
      <c r="CO203" s="29" t="b">
        <v>0</v>
      </c>
      <c r="CP203" s="29" t="b">
        <v>0</v>
      </c>
      <c r="CQ203" s="29" t="b">
        <v>0</v>
      </c>
      <c r="CR203" s="29" t="b">
        <v>1</v>
      </c>
      <c r="CS203" s="29" t="b">
        <v>0</v>
      </c>
      <c r="CT203" s="29" t="b">
        <v>0</v>
      </c>
      <c r="CU203" s="29" t="b">
        <v>0</v>
      </c>
      <c r="CV203" s="29" t="b">
        <v>0</v>
      </c>
      <c r="CW203" s="29" t="b">
        <v>0</v>
      </c>
      <c r="CX203" s="29" t="b">
        <v>0</v>
      </c>
      <c r="CY203" s="29" t="b">
        <v>0</v>
      </c>
      <c r="CZ203" s="29" t="b">
        <v>0</v>
      </c>
      <c r="DA203" s="29" t="b">
        <v>0</v>
      </c>
      <c r="DB203" s="29" t="b">
        <v>0</v>
      </c>
      <c r="DC203" s="29" t="b">
        <v>0</v>
      </c>
      <c r="DD203" s="29" t="b">
        <v>0</v>
      </c>
      <c r="DE203" s="29" t="b">
        <v>0</v>
      </c>
      <c r="DF203" s="29" t="b">
        <v>0</v>
      </c>
      <c r="DG203" s="29" t="b">
        <v>0</v>
      </c>
      <c r="DH203" s="29" t="b">
        <v>0</v>
      </c>
      <c r="DI203" s="29" t="b">
        <v>0</v>
      </c>
      <c r="DJ203" s="29" t="b">
        <v>0</v>
      </c>
      <c r="DK203" s="29" t="b">
        <v>0</v>
      </c>
      <c r="DL203" s="29" t="b">
        <v>0</v>
      </c>
      <c r="DM203" s="29" t="b">
        <v>0</v>
      </c>
      <c r="DN203" s="29" t="b">
        <v>0</v>
      </c>
      <c r="DO203" s="29" t="b">
        <v>0</v>
      </c>
      <c r="DP203" s="29" t="b">
        <v>0</v>
      </c>
      <c r="DQ203" s="29" t="b">
        <v>0</v>
      </c>
      <c r="DR203" s="29" t="b">
        <v>0</v>
      </c>
      <c r="DS203" s="29" t="b">
        <v>0</v>
      </c>
      <c r="DT203" s="29" t="b">
        <v>0</v>
      </c>
      <c r="DU203" s="29" t="b">
        <v>0</v>
      </c>
      <c r="DV203" s="29" t="s">
        <v>14869</v>
      </c>
      <c r="DW203" s="29" t="s">
        <v>14870</v>
      </c>
      <c r="DX203" s="29" t="s">
        <v>14871</v>
      </c>
    </row>
    <row r="204" spans="1:128" s="29" customFormat="1" x14ac:dyDescent="0.25">
      <c r="A204" s="29">
        <v>359925061279506</v>
      </c>
      <c r="B204" s="29">
        <v>40</v>
      </c>
      <c r="C204" s="29" t="s">
        <v>14872</v>
      </c>
      <c r="D204" s="29" t="s">
        <v>14180</v>
      </c>
      <c r="E204" s="50">
        <v>23822751</v>
      </c>
      <c r="F204" s="50">
        <v>903796233</v>
      </c>
      <c r="G204" s="29" t="s">
        <v>18992</v>
      </c>
      <c r="H204" s="29" t="s">
        <v>20233</v>
      </c>
      <c r="I204" s="29">
        <v>11</v>
      </c>
      <c r="J204" s="29">
        <v>0</v>
      </c>
      <c r="K204" s="29">
        <v>1</v>
      </c>
      <c r="L204" s="29">
        <v>1</v>
      </c>
      <c r="M204" s="29">
        <v>2</v>
      </c>
      <c r="N204" s="29">
        <v>4</v>
      </c>
      <c r="O204" s="29">
        <v>1</v>
      </c>
      <c r="P204" s="29">
        <v>1</v>
      </c>
      <c r="Q204" s="29">
        <v>1</v>
      </c>
      <c r="R204" s="29" t="s">
        <v>8</v>
      </c>
      <c r="S204" s="29">
        <v>3</v>
      </c>
      <c r="T204" s="29" t="s">
        <v>8</v>
      </c>
      <c r="U204" s="29">
        <v>1</v>
      </c>
      <c r="V204" s="29">
        <v>1</v>
      </c>
      <c r="W204" s="29" t="s">
        <v>8</v>
      </c>
      <c r="X204" s="29">
        <v>3</v>
      </c>
      <c r="Y204" s="29" t="s">
        <v>8</v>
      </c>
      <c r="Z204" s="29">
        <v>1</v>
      </c>
      <c r="AA204" s="29">
        <v>3</v>
      </c>
      <c r="AB204" s="29" t="s">
        <v>8</v>
      </c>
      <c r="AC204" s="29">
        <v>3</v>
      </c>
      <c r="AD204" s="29" t="s">
        <v>8</v>
      </c>
      <c r="AE204" s="29">
        <v>1</v>
      </c>
      <c r="AF204" s="29">
        <v>1</v>
      </c>
      <c r="AG204" s="29" t="s">
        <v>8</v>
      </c>
      <c r="AH204" s="29">
        <v>1</v>
      </c>
      <c r="AI204" s="29" t="s">
        <v>8</v>
      </c>
      <c r="AJ204" s="29">
        <v>0</v>
      </c>
      <c r="AK204" s="29" t="s">
        <v>8</v>
      </c>
      <c r="AL204" s="29" t="s">
        <v>8</v>
      </c>
      <c r="AM204" s="29" t="s">
        <v>8</v>
      </c>
      <c r="AN204" s="29" t="s">
        <v>8</v>
      </c>
      <c r="AO204" s="29">
        <v>1</v>
      </c>
      <c r="AP204" s="29" t="s">
        <v>8</v>
      </c>
      <c r="AQ204" s="29">
        <v>1</v>
      </c>
      <c r="AR204" s="29">
        <v>2</v>
      </c>
      <c r="AS204" s="29" t="s">
        <v>8</v>
      </c>
      <c r="AT204" s="29">
        <v>2</v>
      </c>
      <c r="AU204" s="29" t="s">
        <v>8</v>
      </c>
      <c r="AV204" s="29">
        <v>1</v>
      </c>
      <c r="AW204" s="29">
        <v>3</v>
      </c>
      <c r="AX204" s="29" t="s">
        <v>8</v>
      </c>
      <c r="AY204" s="29">
        <v>3</v>
      </c>
      <c r="AZ204" s="29" t="s">
        <v>8</v>
      </c>
      <c r="BA204" s="29">
        <v>1</v>
      </c>
      <c r="BB204" s="29" t="s">
        <v>8</v>
      </c>
      <c r="BC204" s="29">
        <v>1</v>
      </c>
      <c r="BD204" s="29">
        <v>3</v>
      </c>
      <c r="BE204" s="29" t="s">
        <v>8</v>
      </c>
      <c r="BF204" s="29">
        <v>3</v>
      </c>
      <c r="BG204" s="29" t="s">
        <v>8</v>
      </c>
      <c r="BH204" s="29">
        <v>1</v>
      </c>
      <c r="BI204" s="29">
        <v>2</v>
      </c>
      <c r="BJ204" s="29" t="s">
        <v>8</v>
      </c>
      <c r="BK204" s="29">
        <v>2</v>
      </c>
      <c r="BL204" s="29" t="s">
        <v>8</v>
      </c>
      <c r="BM204" s="29">
        <v>0</v>
      </c>
      <c r="BN204" s="29" t="s">
        <v>8</v>
      </c>
      <c r="BO204" s="29" t="s">
        <v>8</v>
      </c>
      <c r="BP204" s="29" t="s">
        <v>8</v>
      </c>
      <c r="BQ204" s="29" t="s">
        <v>8</v>
      </c>
      <c r="BR204" s="29" t="s">
        <v>8</v>
      </c>
      <c r="BS204" s="29" t="s">
        <v>8</v>
      </c>
      <c r="BT204" s="29" t="s">
        <v>8</v>
      </c>
      <c r="BU204" s="29" t="s">
        <v>14873</v>
      </c>
      <c r="BV204" s="29" t="b">
        <v>0</v>
      </c>
      <c r="BW204" s="29" t="b">
        <v>0</v>
      </c>
      <c r="BX204" s="29" t="b">
        <v>0</v>
      </c>
      <c r="BY204" s="29" t="b">
        <v>0</v>
      </c>
      <c r="BZ204" s="29" t="b">
        <v>0</v>
      </c>
      <c r="CA204" s="29" t="b">
        <v>0</v>
      </c>
      <c r="CB204" s="29" t="b">
        <v>0</v>
      </c>
      <c r="CC204" s="29" t="b">
        <v>0</v>
      </c>
      <c r="CD204" s="29" t="b">
        <v>0</v>
      </c>
      <c r="CE204" s="29" t="b">
        <v>0</v>
      </c>
      <c r="CF204" s="29" t="b">
        <v>0</v>
      </c>
      <c r="CG204" s="29" t="b">
        <v>0</v>
      </c>
      <c r="CH204" s="29" t="b">
        <v>0</v>
      </c>
      <c r="CI204" s="29" t="b">
        <v>0</v>
      </c>
      <c r="CJ204" s="29" t="b">
        <v>0</v>
      </c>
      <c r="CK204" s="29" t="b">
        <v>0</v>
      </c>
      <c r="CL204" s="29" t="b">
        <v>0</v>
      </c>
      <c r="CM204" s="29" t="b">
        <v>0</v>
      </c>
      <c r="CN204" s="29" t="b">
        <v>0</v>
      </c>
      <c r="CO204" s="29" t="b">
        <v>0</v>
      </c>
      <c r="CP204" s="29" t="b">
        <v>0</v>
      </c>
      <c r="CQ204" s="29" t="b">
        <v>0</v>
      </c>
      <c r="CR204" s="29" t="b">
        <v>0</v>
      </c>
      <c r="CS204" s="29" t="b">
        <v>0</v>
      </c>
      <c r="CT204" s="29" t="b">
        <v>0</v>
      </c>
      <c r="CU204" s="29" t="b">
        <v>0</v>
      </c>
      <c r="CV204" s="29" t="b">
        <v>0</v>
      </c>
      <c r="CW204" s="29" t="b">
        <v>0</v>
      </c>
      <c r="CX204" s="29" t="b">
        <v>0</v>
      </c>
      <c r="CY204" s="29" t="b">
        <v>0</v>
      </c>
      <c r="CZ204" s="29" t="b">
        <v>1</v>
      </c>
      <c r="DA204" s="29" t="b">
        <v>0</v>
      </c>
      <c r="DB204" s="29" t="b">
        <v>0</v>
      </c>
      <c r="DC204" s="29" t="b">
        <v>0</v>
      </c>
      <c r="DD204" s="29" t="b">
        <v>0</v>
      </c>
      <c r="DE204" s="29" t="b">
        <v>0</v>
      </c>
      <c r="DF204" s="29" t="b">
        <v>0</v>
      </c>
      <c r="DG204" s="29" t="b">
        <v>0</v>
      </c>
      <c r="DH204" s="29" t="b">
        <v>0</v>
      </c>
      <c r="DI204" s="29" t="b">
        <v>0</v>
      </c>
      <c r="DJ204" s="29" t="b">
        <v>0</v>
      </c>
      <c r="DK204" s="29" t="b">
        <v>0</v>
      </c>
      <c r="DL204" s="29" t="b">
        <v>0</v>
      </c>
      <c r="DM204" s="29" t="b">
        <v>0</v>
      </c>
      <c r="DN204" s="29" t="b">
        <v>0</v>
      </c>
      <c r="DO204" s="29" t="b">
        <v>0</v>
      </c>
      <c r="DP204" s="29" t="b">
        <v>0</v>
      </c>
      <c r="DQ204" s="29" t="b">
        <v>0</v>
      </c>
      <c r="DR204" s="29" t="b">
        <v>0</v>
      </c>
      <c r="DS204" s="29" t="b">
        <v>0</v>
      </c>
      <c r="DT204" s="29" t="b">
        <v>0</v>
      </c>
      <c r="DU204" s="29" t="b">
        <v>0</v>
      </c>
      <c r="DV204" s="29" t="s">
        <v>14874</v>
      </c>
      <c r="DW204" s="29" t="s">
        <v>14875</v>
      </c>
      <c r="DX204" s="29" t="s">
        <v>14876</v>
      </c>
    </row>
    <row r="205" spans="1:128" s="29" customFormat="1" x14ac:dyDescent="0.25">
      <c r="A205" s="29">
        <v>359925061332446</v>
      </c>
      <c r="B205" s="29">
        <v>311</v>
      </c>
      <c r="C205" s="29" t="s">
        <v>14877</v>
      </c>
      <c r="D205" s="29" t="s">
        <v>14878</v>
      </c>
      <c r="E205" s="50">
        <v>2.37245004153382E+16</v>
      </c>
      <c r="F205" s="50">
        <v>9042708633828910</v>
      </c>
      <c r="G205" s="29" t="s">
        <v>20267</v>
      </c>
      <c r="H205" s="29" t="s">
        <v>18992</v>
      </c>
      <c r="I205" s="29">
        <v>66</v>
      </c>
      <c r="J205" s="29">
        <v>1</v>
      </c>
      <c r="K205" s="29">
        <v>1</v>
      </c>
      <c r="L205" s="29">
        <v>1</v>
      </c>
      <c r="M205" s="29">
        <v>2</v>
      </c>
      <c r="N205" s="29">
        <v>5</v>
      </c>
      <c r="O205" s="29">
        <v>1</v>
      </c>
      <c r="P205" s="29">
        <v>0</v>
      </c>
      <c r="Q205" s="29" t="s">
        <v>8</v>
      </c>
      <c r="R205" s="29" t="s">
        <v>8</v>
      </c>
      <c r="S205" s="29" t="s">
        <v>8</v>
      </c>
      <c r="T205" s="29" t="s">
        <v>8</v>
      </c>
      <c r="U205" s="29">
        <v>0</v>
      </c>
      <c r="V205" s="29" t="s">
        <v>8</v>
      </c>
      <c r="W205" s="29" t="s">
        <v>8</v>
      </c>
      <c r="X205" s="29" t="s">
        <v>8</v>
      </c>
      <c r="Y205" s="29" t="s">
        <v>8</v>
      </c>
      <c r="Z205" s="29">
        <v>0</v>
      </c>
      <c r="AA205" s="29" t="s">
        <v>8</v>
      </c>
      <c r="AB205" s="29" t="s">
        <v>8</v>
      </c>
      <c r="AC205" s="29" t="s">
        <v>8</v>
      </c>
      <c r="AD205" s="29" t="s">
        <v>8</v>
      </c>
      <c r="AE205" s="29">
        <v>1</v>
      </c>
      <c r="AF205" s="29">
        <v>1</v>
      </c>
      <c r="AG205" s="29" t="s">
        <v>8</v>
      </c>
      <c r="AH205" s="29">
        <v>1</v>
      </c>
      <c r="AI205" s="29" t="s">
        <v>8</v>
      </c>
      <c r="AJ205" s="29">
        <v>0</v>
      </c>
      <c r="AK205" s="29" t="s">
        <v>8</v>
      </c>
      <c r="AL205" s="29" t="s">
        <v>8</v>
      </c>
      <c r="AM205" s="29" t="s">
        <v>8</v>
      </c>
      <c r="AN205" s="29" t="s">
        <v>8</v>
      </c>
      <c r="AO205" s="29">
        <v>0</v>
      </c>
      <c r="AP205" s="29" t="s">
        <v>8</v>
      </c>
      <c r="AQ205" s="29">
        <v>1</v>
      </c>
      <c r="AR205" s="29">
        <v>1</v>
      </c>
      <c r="AS205" s="29" t="s">
        <v>8</v>
      </c>
      <c r="AT205" s="29">
        <v>1</v>
      </c>
      <c r="AU205" s="29" t="s">
        <v>8</v>
      </c>
      <c r="AV205" s="29">
        <v>1</v>
      </c>
      <c r="AW205" s="29">
        <v>3</v>
      </c>
      <c r="AX205" s="29" t="s">
        <v>8</v>
      </c>
      <c r="AY205" s="29">
        <v>3</v>
      </c>
      <c r="AZ205" s="29" t="s">
        <v>8</v>
      </c>
      <c r="BA205" s="29">
        <v>1</v>
      </c>
      <c r="BB205" s="29" t="s">
        <v>8</v>
      </c>
      <c r="BC205" s="29">
        <v>1</v>
      </c>
      <c r="BD205" s="29">
        <v>3</v>
      </c>
      <c r="BE205" s="29" t="s">
        <v>8</v>
      </c>
      <c r="BF205" s="29">
        <v>2</v>
      </c>
      <c r="BG205" s="29" t="s">
        <v>8</v>
      </c>
      <c r="BH205" s="29">
        <v>1</v>
      </c>
      <c r="BI205" s="29">
        <v>1</v>
      </c>
      <c r="BJ205" s="29" t="s">
        <v>8</v>
      </c>
      <c r="BK205" s="29">
        <v>1</v>
      </c>
      <c r="BL205" s="29" t="s">
        <v>8</v>
      </c>
      <c r="BM205" s="29">
        <v>0</v>
      </c>
      <c r="BN205" s="29" t="s">
        <v>8</v>
      </c>
      <c r="BO205" s="29" t="s">
        <v>8</v>
      </c>
      <c r="BP205" s="29" t="s">
        <v>8</v>
      </c>
      <c r="BQ205" s="29" t="s">
        <v>8</v>
      </c>
      <c r="BR205" s="29" t="s">
        <v>8</v>
      </c>
      <c r="BS205" s="29" t="s">
        <v>8</v>
      </c>
      <c r="BT205" s="29" t="s">
        <v>8</v>
      </c>
      <c r="BU205" s="29" t="s">
        <v>722</v>
      </c>
      <c r="BV205" s="29" t="b">
        <v>0</v>
      </c>
      <c r="BW205" s="29" t="b">
        <v>0</v>
      </c>
      <c r="BX205" s="29" t="b">
        <v>0</v>
      </c>
      <c r="BY205" s="29" t="b">
        <v>0</v>
      </c>
      <c r="BZ205" s="29" t="b">
        <v>0</v>
      </c>
      <c r="CA205" s="29" t="b">
        <v>0</v>
      </c>
      <c r="CB205" s="29" t="b">
        <v>0</v>
      </c>
      <c r="CC205" s="29" t="b">
        <v>0</v>
      </c>
      <c r="CD205" s="29" t="b">
        <v>0</v>
      </c>
      <c r="CE205" s="29" t="b">
        <v>0</v>
      </c>
      <c r="CF205" s="29" t="b">
        <v>0</v>
      </c>
      <c r="CG205" s="29" t="b">
        <v>0</v>
      </c>
      <c r="CH205" s="29" t="b">
        <v>0</v>
      </c>
      <c r="CI205" s="29" t="b">
        <v>0</v>
      </c>
      <c r="CJ205" s="29" t="b">
        <v>0</v>
      </c>
      <c r="CK205" s="29" t="b">
        <v>0</v>
      </c>
      <c r="CL205" s="29" t="b">
        <v>0</v>
      </c>
      <c r="CM205" s="29" t="b">
        <v>0</v>
      </c>
      <c r="CN205" s="29" t="b">
        <v>0</v>
      </c>
      <c r="CO205" s="29" t="b">
        <v>0</v>
      </c>
      <c r="CP205" s="29" t="b">
        <v>0</v>
      </c>
      <c r="CQ205" s="29" t="b">
        <v>0</v>
      </c>
      <c r="CR205" s="29" t="b">
        <v>0</v>
      </c>
      <c r="CS205" s="29" t="b">
        <v>0</v>
      </c>
      <c r="CT205" s="29" t="b">
        <v>0</v>
      </c>
      <c r="CU205" s="29" t="b">
        <v>0</v>
      </c>
      <c r="CV205" s="29" t="b">
        <v>0</v>
      </c>
      <c r="CW205" s="29" t="b">
        <v>0</v>
      </c>
      <c r="CX205" s="29" t="b">
        <v>0</v>
      </c>
      <c r="CY205" s="29" t="b">
        <v>0</v>
      </c>
      <c r="CZ205" s="29" t="b">
        <v>0</v>
      </c>
      <c r="DA205" s="29" t="b">
        <v>0</v>
      </c>
      <c r="DB205" s="29" t="b">
        <v>0</v>
      </c>
      <c r="DC205" s="29" t="b">
        <v>0</v>
      </c>
      <c r="DD205" s="29" t="b">
        <v>0</v>
      </c>
      <c r="DE205" s="29" t="b">
        <v>0</v>
      </c>
      <c r="DF205" s="29" t="b">
        <v>0</v>
      </c>
      <c r="DG205" s="29" t="b">
        <v>0</v>
      </c>
      <c r="DH205" s="29" t="b">
        <v>0</v>
      </c>
      <c r="DI205" s="29" t="b">
        <v>0</v>
      </c>
      <c r="DJ205" s="29" t="b">
        <v>0</v>
      </c>
      <c r="DK205" s="29" t="b">
        <v>0</v>
      </c>
      <c r="DL205" s="29" t="b">
        <v>0</v>
      </c>
      <c r="DM205" s="29" t="b">
        <v>0</v>
      </c>
      <c r="DN205" s="29" t="b">
        <v>0</v>
      </c>
      <c r="DO205" s="29" t="b">
        <v>0</v>
      </c>
      <c r="DP205" s="29" t="b">
        <v>0</v>
      </c>
      <c r="DQ205" s="29" t="b">
        <v>1</v>
      </c>
      <c r="DR205" s="29" t="b">
        <v>0</v>
      </c>
      <c r="DS205" s="29" t="b">
        <v>0</v>
      </c>
      <c r="DT205" s="29" t="b">
        <v>0</v>
      </c>
      <c r="DU205" s="29" t="b">
        <v>0</v>
      </c>
      <c r="DV205" s="29" t="s">
        <v>14879</v>
      </c>
      <c r="DW205" s="29" t="s">
        <v>14880</v>
      </c>
      <c r="DX205" s="29" t="s">
        <v>14881</v>
      </c>
    </row>
    <row r="206" spans="1:128" s="29" customFormat="1" x14ac:dyDescent="0.25">
      <c r="A206" s="29">
        <v>359925061185968</v>
      </c>
      <c r="B206" s="29">
        <v>121</v>
      </c>
      <c r="C206" s="29" t="s">
        <v>14882</v>
      </c>
      <c r="D206" s="29" t="s">
        <v>14883</v>
      </c>
      <c r="E206" s="50">
        <v>2.37697947776334E+16</v>
      </c>
      <c r="F206" s="50">
        <v>9043109056525100</v>
      </c>
      <c r="G206" s="29" t="s">
        <v>20268</v>
      </c>
      <c r="H206" s="29" t="s">
        <v>18992</v>
      </c>
      <c r="I206" s="29">
        <v>22</v>
      </c>
      <c r="J206" s="29">
        <v>1</v>
      </c>
      <c r="K206" s="29">
        <v>1</v>
      </c>
      <c r="L206" s="29">
        <v>1</v>
      </c>
      <c r="M206" s="29">
        <v>2</v>
      </c>
      <c r="N206" s="29">
        <v>6</v>
      </c>
      <c r="O206" s="29">
        <v>1</v>
      </c>
      <c r="P206" s="29">
        <v>1</v>
      </c>
      <c r="Q206" s="29">
        <v>4</v>
      </c>
      <c r="R206" s="29" t="s">
        <v>8</v>
      </c>
      <c r="S206" s="29">
        <v>4</v>
      </c>
      <c r="T206" s="29" t="s">
        <v>8</v>
      </c>
      <c r="U206" s="29">
        <v>1</v>
      </c>
      <c r="V206" s="29">
        <v>1</v>
      </c>
      <c r="W206" s="29" t="s">
        <v>8</v>
      </c>
      <c r="X206" s="29">
        <v>1</v>
      </c>
      <c r="Y206" s="29" t="s">
        <v>8</v>
      </c>
      <c r="Z206" s="29">
        <v>1</v>
      </c>
      <c r="AA206" s="29">
        <v>1</v>
      </c>
      <c r="AB206" s="29" t="s">
        <v>8</v>
      </c>
      <c r="AC206" s="29">
        <v>3</v>
      </c>
      <c r="AD206" s="29" t="s">
        <v>8</v>
      </c>
      <c r="AE206" s="29">
        <v>1</v>
      </c>
      <c r="AF206" s="29">
        <v>1</v>
      </c>
      <c r="AG206" s="29" t="s">
        <v>8</v>
      </c>
      <c r="AH206" s="29">
        <v>1</v>
      </c>
      <c r="AI206" s="29" t="s">
        <v>8</v>
      </c>
      <c r="AJ206" s="29">
        <v>1</v>
      </c>
      <c r="AK206" s="29">
        <v>3</v>
      </c>
      <c r="AL206" s="29" t="s">
        <v>8</v>
      </c>
      <c r="AM206" s="29">
        <v>3</v>
      </c>
      <c r="AN206" s="29" t="s">
        <v>8</v>
      </c>
      <c r="AO206" s="29">
        <v>1</v>
      </c>
      <c r="AP206" s="29" t="s">
        <v>8</v>
      </c>
      <c r="AQ206" s="29">
        <v>1</v>
      </c>
      <c r="AR206" s="29">
        <v>2</v>
      </c>
      <c r="AS206" s="29" t="s">
        <v>8</v>
      </c>
      <c r="AT206" s="29">
        <v>2</v>
      </c>
      <c r="AU206" s="29" t="s">
        <v>8</v>
      </c>
      <c r="AV206" s="29">
        <v>1</v>
      </c>
      <c r="AW206" s="29">
        <v>3</v>
      </c>
      <c r="AX206" s="29" t="s">
        <v>8</v>
      </c>
      <c r="AY206" s="29">
        <v>3</v>
      </c>
      <c r="AZ206" s="29" t="s">
        <v>8</v>
      </c>
      <c r="BA206" s="29">
        <v>1</v>
      </c>
      <c r="BB206" s="29" t="s">
        <v>8</v>
      </c>
      <c r="BC206" s="29">
        <v>1</v>
      </c>
      <c r="BD206" s="29">
        <v>3</v>
      </c>
      <c r="BE206" s="29" t="s">
        <v>8</v>
      </c>
      <c r="BF206" s="29">
        <v>3</v>
      </c>
      <c r="BG206" s="29" t="s">
        <v>8</v>
      </c>
      <c r="BH206" s="29">
        <v>1</v>
      </c>
      <c r="BI206" s="29">
        <v>1</v>
      </c>
      <c r="BJ206" s="29" t="s">
        <v>8</v>
      </c>
      <c r="BK206" s="29">
        <v>1</v>
      </c>
      <c r="BL206" s="29" t="s">
        <v>8</v>
      </c>
      <c r="BM206" s="29">
        <v>0</v>
      </c>
      <c r="BN206" s="29" t="s">
        <v>8</v>
      </c>
      <c r="BO206" s="29" t="s">
        <v>8</v>
      </c>
      <c r="BP206" s="29" t="s">
        <v>8</v>
      </c>
      <c r="BQ206" s="29" t="s">
        <v>8</v>
      </c>
      <c r="BR206" s="29" t="s">
        <v>8</v>
      </c>
      <c r="BS206" s="29" t="s">
        <v>8</v>
      </c>
      <c r="BT206" s="29" t="s">
        <v>8</v>
      </c>
      <c r="BU206" s="29">
        <v>0</v>
      </c>
      <c r="BV206" s="29" t="b">
        <v>0</v>
      </c>
      <c r="BW206" s="29" t="b">
        <v>0</v>
      </c>
      <c r="BX206" s="29" t="b">
        <v>0</v>
      </c>
      <c r="BY206" s="29" t="b">
        <v>0</v>
      </c>
      <c r="BZ206" s="29" t="b">
        <v>0</v>
      </c>
      <c r="CA206" s="29" t="b">
        <v>0</v>
      </c>
      <c r="CB206" s="29" t="b">
        <v>0</v>
      </c>
      <c r="CC206" s="29" t="b">
        <v>0</v>
      </c>
      <c r="CD206" s="29" t="b">
        <v>0</v>
      </c>
      <c r="CE206" s="29" t="b">
        <v>0</v>
      </c>
      <c r="CF206" s="29" t="b">
        <v>0</v>
      </c>
      <c r="CG206" s="29" t="b">
        <v>1</v>
      </c>
      <c r="CH206" s="29" t="b">
        <v>0</v>
      </c>
      <c r="CI206" s="29" t="b">
        <v>0</v>
      </c>
      <c r="CJ206" s="29" t="b">
        <v>0</v>
      </c>
      <c r="CK206" s="29" t="b">
        <v>0</v>
      </c>
      <c r="CL206" s="29" t="b">
        <v>0</v>
      </c>
      <c r="CM206" s="29" t="b">
        <v>0</v>
      </c>
      <c r="CN206" s="29" t="b">
        <v>0</v>
      </c>
      <c r="CO206" s="29" t="b">
        <v>0</v>
      </c>
      <c r="CP206" s="29" t="b">
        <v>0</v>
      </c>
      <c r="CQ206" s="29" t="b">
        <v>0</v>
      </c>
      <c r="CR206" s="29" t="b">
        <v>0</v>
      </c>
      <c r="CS206" s="29" t="b">
        <v>0</v>
      </c>
      <c r="CT206" s="29" t="b">
        <v>0</v>
      </c>
      <c r="CU206" s="29" t="b">
        <v>0</v>
      </c>
      <c r="CV206" s="29" t="b">
        <v>0</v>
      </c>
      <c r="CW206" s="29" t="b">
        <v>0</v>
      </c>
      <c r="CX206" s="29" t="b">
        <v>0</v>
      </c>
      <c r="CY206" s="29" t="b">
        <v>0</v>
      </c>
      <c r="CZ206" s="29" t="b">
        <v>0</v>
      </c>
      <c r="DA206" s="29" t="b">
        <v>0</v>
      </c>
      <c r="DB206" s="29" t="b">
        <v>0</v>
      </c>
      <c r="DC206" s="29" t="b">
        <v>0</v>
      </c>
      <c r="DD206" s="29" t="b">
        <v>0</v>
      </c>
      <c r="DE206" s="29" t="b">
        <v>0</v>
      </c>
      <c r="DF206" s="29" t="b">
        <v>0</v>
      </c>
      <c r="DG206" s="29" t="b">
        <v>0</v>
      </c>
      <c r="DH206" s="29" t="b">
        <v>0</v>
      </c>
      <c r="DI206" s="29" t="b">
        <v>0</v>
      </c>
      <c r="DJ206" s="29" t="b">
        <v>0</v>
      </c>
      <c r="DK206" s="29" t="b">
        <v>0</v>
      </c>
      <c r="DL206" s="29" t="b">
        <v>0</v>
      </c>
      <c r="DM206" s="29" t="b">
        <v>0</v>
      </c>
      <c r="DN206" s="29" t="b">
        <v>0</v>
      </c>
      <c r="DO206" s="29" t="b">
        <v>0</v>
      </c>
      <c r="DP206" s="29" t="b">
        <v>0</v>
      </c>
      <c r="DQ206" s="29" t="b">
        <v>0</v>
      </c>
      <c r="DR206" s="29" t="b">
        <v>0</v>
      </c>
      <c r="DS206" s="29" t="b">
        <v>0</v>
      </c>
      <c r="DT206" s="29" t="b">
        <v>0</v>
      </c>
      <c r="DU206" s="29" t="b">
        <v>0</v>
      </c>
      <c r="DV206" s="29" t="s">
        <v>14884</v>
      </c>
      <c r="DW206" s="29" t="s">
        <v>14885</v>
      </c>
      <c r="DX206" s="29" t="s">
        <v>14886</v>
      </c>
    </row>
    <row r="207" spans="1:128" s="29" customFormat="1" x14ac:dyDescent="0.25">
      <c r="A207" s="29">
        <v>359925061276296</v>
      </c>
      <c r="B207" s="29">
        <v>441</v>
      </c>
      <c r="C207" s="29" t="s">
        <v>14887</v>
      </c>
      <c r="D207" s="29" t="s">
        <v>14888</v>
      </c>
      <c r="E207" s="50">
        <v>2.37046584623415E+16</v>
      </c>
      <c r="F207" s="50">
        <v>9042741975929710</v>
      </c>
      <c r="G207" s="29" t="s">
        <v>20269</v>
      </c>
      <c r="H207" s="29" t="s">
        <v>18992</v>
      </c>
      <c r="I207" s="29">
        <v>77</v>
      </c>
      <c r="J207" s="29">
        <v>1</v>
      </c>
      <c r="K207" s="29">
        <v>1</v>
      </c>
      <c r="L207" s="29">
        <v>1</v>
      </c>
      <c r="M207" s="29">
        <v>2</v>
      </c>
      <c r="N207" s="29">
        <v>3</v>
      </c>
      <c r="O207" s="29">
        <v>1</v>
      </c>
      <c r="P207" s="29">
        <v>1</v>
      </c>
      <c r="Q207" s="29">
        <v>3</v>
      </c>
      <c r="R207" s="29" t="s">
        <v>8</v>
      </c>
      <c r="S207" s="29">
        <v>1</v>
      </c>
      <c r="T207" s="29" t="s">
        <v>8</v>
      </c>
      <c r="U207" s="29">
        <v>1</v>
      </c>
      <c r="V207" s="29">
        <v>1</v>
      </c>
      <c r="W207" s="29" t="s">
        <v>8</v>
      </c>
      <c r="X207" s="29">
        <v>1</v>
      </c>
      <c r="Y207" s="29" t="s">
        <v>8</v>
      </c>
      <c r="Z207" s="29">
        <v>1</v>
      </c>
      <c r="AA207" s="29">
        <v>1</v>
      </c>
      <c r="AB207" s="29" t="s">
        <v>8</v>
      </c>
      <c r="AC207" s="29">
        <v>1</v>
      </c>
      <c r="AD207" s="29" t="s">
        <v>8</v>
      </c>
      <c r="AE207" s="29">
        <v>1</v>
      </c>
      <c r="AF207" s="29">
        <v>1</v>
      </c>
      <c r="AG207" s="29" t="s">
        <v>8</v>
      </c>
      <c r="AH207" s="29">
        <v>1</v>
      </c>
      <c r="AI207" s="29" t="s">
        <v>8</v>
      </c>
      <c r="AJ207" s="29">
        <v>0</v>
      </c>
      <c r="AK207" s="29" t="s">
        <v>8</v>
      </c>
      <c r="AL207" s="29" t="s">
        <v>8</v>
      </c>
      <c r="AM207" s="29" t="s">
        <v>8</v>
      </c>
      <c r="AN207" s="29" t="s">
        <v>8</v>
      </c>
      <c r="AO207" s="29">
        <v>0</v>
      </c>
      <c r="AP207" s="29" t="s">
        <v>8</v>
      </c>
      <c r="AQ207" s="29">
        <v>1</v>
      </c>
      <c r="AR207" s="29">
        <v>2</v>
      </c>
      <c r="AS207" s="29" t="s">
        <v>8</v>
      </c>
      <c r="AT207" s="29">
        <v>2</v>
      </c>
      <c r="AU207" s="29" t="s">
        <v>8</v>
      </c>
      <c r="AV207" s="29">
        <v>1</v>
      </c>
      <c r="AW207" s="29">
        <v>2</v>
      </c>
      <c r="AX207" s="29" t="s">
        <v>8</v>
      </c>
      <c r="AY207" s="29">
        <v>2</v>
      </c>
      <c r="AZ207" s="29" t="s">
        <v>8</v>
      </c>
      <c r="BA207" s="29">
        <v>1</v>
      </c>
      <c r="BB207" s="29" t="s">
        <v>8</v>
      </c>
      <c r="BC207" s="29">
        <v>1</v>
      </c>
      <c r="BD207" s="29">
        <v>4</v>
      </c>
      <c r="BE207" s="29" t="s">
        <v>8</v>
      </c>
      <c r="BF207" s="29">
        <v>1</v>
      </c>
      <c r="BG207" s="29" t="s">
        <v>8</v>
      </c>
      <c r="BH207" s="29">
        <v>1</v>
      </c>
      <c r="BI207" s="29">
        <v>2</v>
      </c>
      <c r="BJ207" s="29" t="s">
        <v>8</v>
      </c>
      <c r="BK207" s="29">
        <v>2</v>
      </c>
      <c r="BL207" s="29" t="s">
        <v>8</v>
      </c>
      <c r="BM207" s="29">
        <v>0</v>
      </c>
      <c r="BN207" s="29" t="s">
        <v>8</v>
      </c>
      <c r="BO207" s="29" t="s">
        <v>8</v>
      </c>
      <c r="BP207" s="29" t="s">
        <v>8</v>
      </c>
      <c r="BQ207" s="29" t="s">
        <v>8</v>
      </c>
      <c r="BR207" s="29" t="s">
        <v>8</v>
      </c>
      <c r="BS207" s="29" t="s">
        <v>8</v>
      </c>
      <c r="BT207" s="29" t="s">
        <v>8</v>
      </c>
      <c r="BU207" s="29" t="s">
        <v>14203</v>
      </c>
      <c r="BV207" s="29" t="b">
        <v>0</v>
      </c>
      <c r="BW207" s="29" t="b">
        <v>0</v>
      </c>
      <c r="BX207" s="29" t="b">
        <v>0</v>
      </c>
      <c r="BY207" s="29" t="b">
        <v>0</v>
      </c>
      <c r="BZ207" s="29" t="b">
        <v>0</v>
      </c>
      <c r="CA207" s="29" t="b">
        <v>0</v>
      </c>
      <c r="CB207" s="29" t="b">
        <v>0</v>
      </c>
      <c r="CC207" s="29" t="b">
        <v>0</v>
      </c>
      <c r="CD207" s="29" t="b">
        <v>0</v>
      </c>
      <c r="CE207" s="29" t="b">
        <v>0</v>
      </c>
      <c r="CF207" s="29" t="b">
        <v>0</v>
      </c>
      <c r="CG207" s="29" t="b">
        <v>0</v>
      </c>
      <c r="CH207" s="29" t="b">
        <v>0</v>
      </c>
      <c r="CI207" s="29" t="b">
        <v>0</v>
      </c>
      <c r="CJ207" s="29" t="b">
        <v>0</v>
      </c>
      <c r="CK207" s="29" t="b">
        <v>0</v>
      </c>
      <c r="CL207" s="29" t="b">
        <v>0</v>
      </c>
      <c r="CM207" s="29" t="b">
        <v>0</v>
      </c>
      <c r="CN207" s="29" t="b">
        <v>0</v>
      </c>
      <c r="CO207" s="29" t="b">
        <v>1</v>
      </c>
      <c r="CP207" s="29" t="b">
        <v>0</v>
      </c>
      <c r="CQ207" s="29" t="b">
        <v>0</v>
      </c>
      <c r="CR207" s="29" t="b">
        <v>0</v>
      </c>
      <c r="CS207" s="29" t="b">
        <v>0</v>
      </c>
      <c r="CT207" s="29" t="b">
        <v>0</v>
      </c>
      <c r="CU207" s="29" t="b">
        <v>0</v>
      </c>
      <c r="CV207" s="29" t="b">
        <v>0</v>
      </c>
      <c r="CW207" s="29" t="b">
        <v>0</v>
      </c>
      <c r="CX207" s="29" t="b">
        <v>0</v>
      </c>
      <c r="CY207" s="29" t="b">
        <v>0</v>
      </c>
      <c r="CZ207" s="29" t="b">
        <v>0</v>
      </c>
      <c r="DA207" s="29" t="b">
        <v>0</v>
      </c>
      <c r="DB207" s="29" t="b">
        <v>0</v>
      </c>
      <c r="DC207" s="29" t="b">
        <v>0</v>
      </c>
      <c r="DD207" s="29" t="b">
        <v>0</v>
      </c>
      <c r="DE207" s="29" t="b">
        <v>0</v>
      </c>
      <c r="DF207" s="29" t="b">
        <v>0</v>
      </c>
      <c r="DG207" s="29" t="b">
        <v>0</v>
      </c>
      <c r="DH207" s="29" t="b">
        <v>0</v>
      </c>
      <c r="DI207" s="29" t="b">
        <v>0</v>
      </c>
      <c r="DJ207" s="29" t="b">
        <v>0</v>
      </c>
      <c r="DK207" s="29" t="b">
        <v>0</v>
      </c>
      <c r="DL207" s="29" t="b">
        <v>0</v>
      </c>
      <c r="DM207" s="29" t="b">
        <v>0</v>
      </c>
      <c r="DN207" s="29" t="b">
        <v>0</v>
      </c>
      <c r="DO207" s="29" t="b">
        <v>0</v>
      </c>
      <c r="DP207" s="29" t="b">
        <v>0</v>
      </c>
      <c r="DQ207" s="29" t="b">
        <v>0</v>
      </c>
      <c r="DR207" s="29" t="b">
        <v>0</v>
      </c>
      <c r="DS207" s="29" t="b">
        <v>0</v>
      </c>
      <c r="DT207" s="29" t="b">
        <v>0</v>
      </c>
      <c r="DU207" s="29" t="b">
        <v>0</v>
      </c>
      <c r="DV207" s="29" t="s">
        <v>14889</v>
      </c>
      <c r="DW207" s="29" t="s">
        <v>14890</v>
      </c>
      <c r="DX207" s="29" t="s">
        <v>14891</v>
      </c>
    </row>
    <row r="208" spans="1:128" s="29" customFormat="1" x14ac:dyDescent="0.25">
      <c r="A208" s="29">
        <v>359925061284860</v>
      </c>
      <c r="B208" s="29">
        <v>201</v>
      </c>
      <c r="C208" s="29" t="s">
        <v>14892</v>
      </c>
      <c r="D208" s="29" t="s">
        <v>14893</v>
      </c>
      <c r="E208" s="50">
        <v>2.37811926073123E+16</v>
      </c>
      <c r="F208" s="50">
        <v>9033976039779830</v>
      </c>
      <c r="G208" s="29" t="s">
        <v>20209</v>
      </c>
      <c r="H208" s="29" t="s">
        <v>18992</v>
      </c>
      <c r="I208" s="29">
        <v>33</v>
      </c>
      <c r="J208" s="29">
        <v>1</v>
      </c>
      <c r="K208" s="29">
        <v>1</v>
      </c>
      <c r="L208" s="29">
        <v>1</v>
      </c>
      <c r="M208" s="29">
        <v>2</v>
      </c>
      <c r="N208" s="29">
        <v>3</v>
      </c>
      <c r="O208" s="29">
        <v>1</v>
      </c>
      <c r="P208" s="29">
        <v>1</v>
      </c>
      <c r="Q208" s="29">
        <v>4</v>
      </c>
      <c r="R208" s="29" t="s">
        <v>8</v>
      </c>
      <c r="S208" s="29">
        <v>4</v>
      </c>
      <c r="T208" s="29" t="s">
        <v>8</v>
      </c>
      <c r="U208" s="29">
        <v>1</v>
      </c>
      <c r="V208" s="29">
        <v>2</v>
      </c>
      <c r="W208" s="29" t="s">
        <v>8</v>
      </c>
      <c r="X208" s="29">
        <v>1</v>
      </c>
      <c r="Y208" s="29" t="s">
        <v>8</v>
      </c>
      <c r="Z208" s="29">
        <v>1</v>
      </c>
      <c r="AA208" s="29">
        <v>1</v>
      </c>
      <c r="AB208" s="29" t="s">
        <v>8</v>
      </c>
      <c r="AC208" s="29">
        <v>1</v>
      </c>
      <c r="AD208" s="29" t="s">
        <v>8</v>
      </c>
      <c r="AE208" s="29">
        <v>0</v>
      </c>
      <c r="AF208" s="29" t="s">
        <v>8</v>
      </c>
      <c r="AG208" s="29" t="s">
        <v>8</v>
      </c>
      <c r="AH208" s="29" t="s">
        <v>8</v>
      </c>
      <c r="AI208" s="29" t="s">
        <v>8</v>
      </c>
      <c r="AJ208" s="29">
        <v>1</v>
      </c>
      <c r="AK208" s="29">
        <v>1</v>
      </c>
      <c r="AL208" s="29" t="s">
        <v>8</v>
      </c>
      <c r="AM208" s="29">
        <v>1</v>
      </c>
      <c r="AN208" s="29" t="s">
        <v>8</v>
      </c>
      <c r="AO208" s="29">
        <v>1</v>
      </c>
      <c r="AP208" s="29" t="s">
        <v>8</v>
      </c>
      <c r="AQ208" s="29">
        <v>1</v>
      </c>
      <c r="AR208" s="29">
        <v>2</v>
      </c>
      <c r="AS208" s="29" t="s">
        <v>8</v>
      </c>
      <c r="AT208" s="29">
        <v>1</v>
      </c>
      <c r="AU208" s="29" t="s">
        <v>8</v>
      </c>
      <c r="AV208" s="29">
        <v>1</v>
      </c>
      <c r="AW208" s="29">
        <v>3</v>
      </c>
      <c r="AX208" s="29" t="s">
        <v>8</v>
      </c>
      <c r="AY208" s="29">
        <v>2</v>
      </c>
      <c r="AZ208" s="29" t="s">
        <v>8</v>
      </c>
      <c r="BA208" s="29">
        <v>1</v>
      </c>
      <c r="BB208" s="29" t="s">
        <v>8</v>
      </c>
      <c r="BC208" s="29">
        <v>1</v>
      </c>
      <c r="BD208" s="29">
        <v>3</v>
      </c>
      <c r="BE208" s="29" t="s">
        <v>8</v>
      </c>
      <c r="BF208" s="29">
        <v>3</v>
      </c>
      <c r="BG208" s="29" t="s">
        <v>8</v>
      </c>
      <c r="BH208" s="29">
        <v>1</v>
      </c>
      <c r="BI208" s="29">
        <v>1</v>
      </c>
      <c r="BJ208" s="29" t="s">
        <v>8</v>
      </c>
      <c r="BK208" s="29">
        <v>1</v>
      </c>
      <c r="BL208" s="29" t="s">
        <v>8</v>
      </c>
      <c r="BM208" s="29">
        <v>0</v>
      </c>
      <c r="BN208" s="29" t="s">
        <v>8</v>
      </c>
      <c r="BO208" s="29" t="s">
        <v>8</v>
      </c>
      <c r="BP208" s="29" t="s">
        <v>8</v>
      </c>
      <c r="BQ208" s="29" t="s">
        <v>8</v>
      </c>
      <c r="BR208" s="29" t="s">
        <v>8</v>
      </c>
      <c r="BS208" s="29" t="s">
        <v>8</v>
      </c>
      <c r="BT208" s="29" t="s">
        <v>8</v>
      </c>
      <c r="BU208" s="29" t="s">
        <v>14063</v>
      </c>
      <c r="BV208" s="29" t="b">
        <v>0</v>
      </c>
      <c r="BW208" s="29" t="b">
        <v>0</v>
      </c>
      <c r="BX208" s="29" t="b">
        <v>0</v>
      </c>
      <c r="BY208" s="29" t="b">
        <v>0</v>
      </c>
      <c r="BZ208" s="29" t="b">
        <v>0</v>
      </c>
      <c r="CA208" s="29" t="b">
        <v>0</v>
      </c>
      <c r="CB208" s="29" t="b">
        <v>0</v>
      </c>
      <c r="CC208" s="29" t="b">
        <v>0</v>
      </c>
      <c r="CD208" s="29" t="b">
        <v>0</v>
      </c>
      <c r="CE208" s="29" t="b">
        <v>0</v>
      </c>
      <c r="CF208" s="29" t="b">
        <v>0</v>
      </c>
      <c r="CG208" s="29" t="b">
        <v>0</v>
      </c>
      <c r="CH208" s="29" t="b">
        <v>0</v>
      </c>
      <c r="CI208" s="29" t="b">
        <v>0</v>
      </c>
      <c r="CJ208" s="29" t="b">
        <v>0</v>
      </c>
      <c r="CK208" s="29" t="b">
        <v>0</v>
      </c>
      <c r="CL208" s="29" t="b">
        <v>0</v>
      </c>
      <c r="CM208" s="29" t="b">
        <v>0</v>
      </c>
      <c r="CN208" s="29" t="b">
        <v>0</v>
      </c>
      <c r="CO208" s="29" t="b">
        <v>0</v>
      </c>
      <c r="CP208" s="29" t="b">
        <v>0</v>
      </c>
      <c r="CQ208" s="29" t="b">
        <v>0</v>
      </c>
      <c r="CR208" s="29" t="b">
        <v>0</v>
      </c>
      <c r="CS208" s="29" t="b">
        <v>0</v>
      </c>
      <c r="CT208" s="29" t="b">
        <v>0</v>
      </c>
      <c r="CU208" s="29" t="b">
        <v>0</v>
      </c>
      <c r="CV208" s="29" t="b">
        <v>0</v>
      </c>
      <c r="CW208" s="29" t="b">
        <v>0</v>
      </c>
      <c r="CX208" s="29" t="b">
        <v>0</v>
      </c>
      <c r="CY208" s="29" t="b">
        <v>0</v>
      </c>
      <c r="CZ208" s="29" t="b">
        <v>0</v>
      </c>
      <c r="DA208" s="29" t="b">
        <v>0</v>
      </c>
      <c r="DB208" s="29" t="b">
        <v>0</v>
      </c>
      <c r="DC208" s="29" t="b">
        <v>0</v>
      </c>
      <c r="DD208" s="29" t="b">
        <v>0</v>
      </c>
      <c r="DE208" s="29" t="b">
        <v>0</v>
      </c>
      <c r="DF208" s="29" t="b">
        <v>0</v>
      </c>
      <c r="DG208" s="29" t="b">
        <v>1</v>
      </c>
      <c r="DH208" s="29" t="b">
        <v>0</v>
      </c>
      <c r="DI208" s="29" t="b">
        <v>0</v>
      </c>
      <c r="DJ208" s="29" t="b">
        <v>0</v>
      </c>
      <c r="DK208" s="29" t="b">
        <v>0</v>
      </c>
      <c r="DL208" s="29" t="b">
        <v>0</v>
      </c>
      <c r="DM208" s="29" t="b">
        <v>0</v>
      </c>
      <c r="DN208" s="29" t="b">
        <v>0</v>
      </c>
      <c r="DO208" s="29" t="b">
        <v>0</v>
      </c>
      <c r="DP208" s="29" t="b">
        <v>0</v>
      </c>
      <c r="DQ208" s="29" t="b">
        <v>0</v>
      </c>
      <c r="DR208" s="29" t="b">
        <v>0</v>
      </c>
      <c r="DS208" s="29" t="b">
        <v>0</v>
      </c>
      <c r="DT208" s="29" t="b">
        <v>0</v>
      </c>
      <c r="DU208" s="29" t="b">
        <v>0</v>
      </c>
      <c r="DV208" s="29" t="s">
        <v>14894</v>
      </c>
      <c r="DW208" s="29" t="s">
        <v>14895</v>
      </c>
      <c r="DX208" s="29" t="s">
        <v>14896</v>
      </c>
    </row>
    <row r="209" spans="1:128" s="29" customFormat="1" x14ac:dyDescent="0.25">
      <c r="A209" s="29">
        <v>359925061332446</v>
      </c>
      <c r="B209" s="29">
        <v>313</v>
      </c>
      <c r="C209" s="29" t="s">
        <v>14897</v>
      </c>
      <c r="D209" s="29" t="s">
        <v>14898</v>
      </c>
      <c r="E209" s="50">
        <v>2372431086557970</v>
      </c>
      <c r="F209" s="50">
        <v>9042711191438650</v>
      </c>
      <c r="G209" s="29" t="s">
        <v>20230</v>
      </c>
      <c r="H209" s="29" t="s">
        <v>18992</v>
      </c>
      <c r="I209" s="29">
        <v>66</v>
      </c>
      <c r="J209" s="29">
        <v>1</v>
      </c>
      <c r="K209" s="29">
        <v>1</v>
      </c>
      <c r="L209" s="29">
        <v>1</v>
      </c>
      <c r="M209" s="29">
        <v>2</v>
      </c>
      <c r="N209" s="29">
        <v>2</v>
      </c>
      <c r="O209" s="29">
        <v>1</v>
      </c>
      <c r="P209" s="29">
        <v>0</v>
      </c>
      <c r="Q209" s="29" t="s">
        <v>8</v>
      </c>
      <c r="R209" s="29" t="s">
        <v>8</v>
      </c>
      <c r="S209" s="29" t="s">
        <v>8</v>
      </c>
      <c r="T209" s="29" t="s">
        <v>8</v>
      </c>
      <c r="U209" s="29">
        <v>0</v>
      </c>
      <c r="V209" s="29" t="s">
        <v>8</v>
      </c>
      <c r="W209" s="29" t="s">
        <v>8</v>
      </c>
      <c r="X209" s="29" t="s">
        <v>8</v>
      </c>
      <c r="Y209" s="29" t="s">
        <v>8</v>
      </c>
      <c r="Z209" s="29">
        <v>0</v>
      </c>
      <c r="AA209" s="29" t="s">
        <v>8</v>
      </c>
      <c r="AB209" s="29" t="s">
        <v>8</v>
      </c>
      <c r="AC209" s="29" t="s">
        <v>8</v>
      </c>
      <c r="AD209" s="29" t="s">
        <v>8</v>
      </c>
      <c r="AE209" s="29">
        <v>1</v>
      </c>
      <c r="AF209" s="29">
        <v>1</v>
      </c>
      <c r="AG209" s="29" t="s">
        <v>8</v>
      </c>
      <c r="AH209" s="29">
        <v>1</v>
      </c>
      <c r="AI209" s="29" t="s">
        <v>8</v>
      </c>
      <c r="AJ209" s="29">
        <v>0</v>
      </c>
      <c r="AK209" s="29" t="s">
        <v>8</v>
      </c>
      <c r="AL209" s="29" t="s">
        <v>8</v>
      </c>
      <c r="AM209" s="29" t="s">
        <v>8</v>
      </c>
      <c r="AN209" s="29" t="s">
        <v>8</v>
      </c>
      <c r="AO209" s="29">
        <v>0</v>
      </c>
      <c r="AP209" s="29" t="s">
        <v>8</v>
      </c>
      <c r="AQ209" s="29">
        <v>1</v>
      </c>
      <c r="AR209" s="29">
        <v>1</v>
      </c>
      <c r="AS209" s="29" t="s">
        <v>8</v>
      </c>
      <c r="AT209" s="29">
        <v>1</v>
      </c>
      <c r="AU209" s="29" t="s">
        <v>8</v>
      </c>
      <c r="AV209" s="29">
        <v>1</v>
      </c>
      <c r="AW209" s="29">
        <v>1</v>
      </c>
      <c r="AX209" s="29" t="s">
        <v>8</v>
      </c>
      <c r="AY209" s="29">
        <v>1</v>
      </c>
      <c r="AZ209" s="29" t="s">
        <v>8</v>
      </c>
      <c r="BA209" s="29">
        <v>1</v>
      </c>
      <c r="BB209" s="29" t="s">
        <v>8</v>
      </c>
      <c r="BC209" s="29">
        <v>1</v>
      </c>
      <c r="BD209" s="29">
        <v>4</v>
      </c>
      <c r="BE209" s="29" t="s">
        <v>8</v>
      </c>
      <c r="BF209" s="29">
        <v>3</v>
      </c>
      <c r="BG209" s="29" t="s">
        <v>8</v>
      </c>
      <c r="BH209" s="29">
        <v>1</v>
      </c>
      <c r="BI209" s="29">
        <v>1</v>
      </c>
      <c r="BJ209" s="29" t="s">
        <v>8</v>
      </c>
      <c r="BK209" s="29">
        <v>1</v>
      </c>
      <c r="BL209" s="29" t="s">
        <v>8</v>
      </c>
      <c r="BM209" s="29">
        <v>0</v>
      </c>
      <c r="BN209" s="29" t="s">
        <v>8</v>
      </c>
      <c r="BO209" s="29" t="s">
        <v>8</v>
      </c>
      <c r="BP209" s="29" t="s">
        <v>8</v>
      </c>
      <c r="BQ209" s="29" t="s">
        <v>8</v>
      </c>
      <c r="BR209" s="29" t="s">
        <v>8</v>
      </c>
      <c r="BS209" s="29" t="s">
        <v>8</v>
      </c>
      <c r="BT209" s="29" t="s">
        <v>8</v>
      </c>
      <c r="BU209" s="29" t="s">
        <v>722</v>
      </c>
      <c r="BV209" s="29" t="b">
        <v>0</v>
      </c>
      <c r="BW209" s="29" t="b">
        <v>0</v>
      </c>
      <c r="BX209" s="29" t="b">
        <v>0</v>
      </c>
      <c r="BY209" s="29" t="b">
        <v>0</v>
      </c>
      <c r="BZ209" s="29" t="b">
        <v>0</v>
      </c>
      <c r="CA209" s="29" t="b">
        <v>0</v>
      </c>
      <c r="CB209" s="29" t="b">
        <v>0</v>
      </c>
      <c r="CC209" s="29" t="b">
        <v>0</v>
      </c>
      <c r="CD209" s="29" t="b">
        <v>0</v>
      </c>
      <c r="CE209" s="29" t="b">
        <v>0</v>
      </c>
      <c r="CF209" s="29" t="b">
        <v>0</v>
      </c>
      <c r="CG209" s="29" t="b">
        <v>0</v>
      </c>
      <c r="CH209" s="29" t="b">
        <v>0</v>
      </c>
      <c r="CI209" s="29" t="b">
        <v>0</v>
      </c>
      <c r="CJ209" s="29" t="b">
        <v>0</v>
      </c>
      <c r="CK209" s="29" t="b">
        <v>0</v>
      </c>
      <c r="CL209" s="29" t="b">
        <v>0</v>
      </c>
      <c r="CM209" s="29" t="b">
        <v>0</v>
      </c>
      <c r="CN209" s="29" t="b">
        <v>0</v>
      </c>
      <c r="CO209" s="29" t="b">
        <v>0</v>
      </c>
      <c r="CP209" s="29" t="b">
        <v>0</v>
      </c>
      <c r="CQ209" s="29" t="b">
        <v>0</v>
      </c>
      <c r="CR209" s="29" t="b">
        <v>0</v>
      </c>
      <c r="CS209" s="29" t="b">
        <v>0</v>
      </c>
      <c r="CT209" s="29" t="b">
        <v>0</v>
      </c>
      <c r="CU209" s="29" t="b">
        <v>0</v>
      </c>
      <c r="CV209" s="29" t="b">
        <v>0</v>
      </c>
      <c r="CW209" s="29" t="b">
        <v>0</v>
      </c>
      <c r="CX209" s="29" t="b">
        <v>0</v>
      </c>
      <c r="CY209" s="29" t="b">
        <v>0</v>
      </c>
      <c r="CZ209" s="29" t="b">
        <v>0</v>
      </c>
      <c r="DA209" s="29" t="b">
        <v>0</v>
      </c>
      <c r="DB209" s="29" t="b">
        <v>0</v>
      </c>
      <c r="DC209" s="29" t="b">
        <v>0</v>
      </c>
      <c r="DD209" s="29" t="b">
        <v>0</v>
      </c>
      <c r="DE209" s="29" t="b">
        <v>0</v>
      </c>
      <c r="DF209" s="29" t="b">
        <v>0</v>
      </c>
      <c r="DG209" s="29" t="b">
        <v>0</v>
      </c>
      <c r="DH209" s="29" t="b">
        <v>0</v>
      </c>
      <c r="DI209" s="29" t="b">
        <v>0</v>
      </c>
      <c r="DJ209" s="29" t="b">
        <v>0</v>
      </c>
      <c r="DK209" s="29" t="b">
        <v>0</v>
      </c>
      <c r="DL209" s="29" t="b">
        <v>0</v>
      </c>
      <c r="DM209" s="29" t="b">
        <v>0</v>
      </c>
      <c r="DN209" s="29" t="b">
        <v>0</v>
      </c>
      <c r="DO209" s="29" t="b">
        <v>0</v>
      </c>
      <c r="DP209" s="29" t="b">
        <v>0</v>
      </c>
      <c r="DQ209" s="29" t="b">
        <v>1</v>
      </c>
      <c r="DR209" s="29" t="b">
        <v>0</v>
      </c>
      <c r="DS209" s="29" t="b">
        <v>0</v>
      </c>
      <c r="DT209" s="29" t="b">
        <v>0</v>
      </c>
      <c r="DU209" s="29" t="b">
        <v>0</v>
      </c>
      <c r="DV209" s="29" t="s">
        <v>14899</v>
      </c>
      <c r="DW209" s="29" t="s">
        <v>14900</v>
      </c>
      <c r="DX209" s="29" t="s">
        <v>14901</v>
      </c>
    </row>
    <row r="210" spans="1:128" s="29" customFormat="1" x14ac:dyDescent="0.25">
      <c r="A210" s="29">
        <v>359925061278912</v>
      </c>
      <c r="B210" s="29">
        <v>21</v>
      </c>
      <c r="C210" s="29" t="s">
        <v>14902</v>
      </c>
      <c r="D210" s="29" t="s">
        <v>14036</v>
      </c>
      <c r="E210" s="50">
        <v>238243651</v>
      </c>
      <c r="F210" s="50">
        <v>903773366</v>
      </c>
      <c r="G210" s="29" t="s">
        <v>18992</v>
      </c>
      <c r="H210" s="29" t="s">
        <v>20218</v>
      </c>
      <c r="I210" s="29">
        <v>11</v>
      </c>
      <c r="J210" s="29">
        <v>1</v>
      </c>
      <c r="K210" s="29">
        <v>1</v>
      </c>
      <c r="L210" s="29">
        <v>1</v>
      </c>
      <c r="M210" s="29">
        <v>2</v>
      </c>
      <c r="N210" s="29">
        <v>5</v>
      </c>
      <c r="O210" s="29">
        <v>1</v>
      </c>
      <c r="P210" s="29">
        <v>1</v>
      </c>
      <c r="Q210" s="29">
        <v>4</v>
      </c>
      <c r="R210" s="29" t="s">
        <v>8</v>
      </c>
      <c r="S210" s="29">
        <v>2</v>
      </c>
      <c r="T210" s="29" t="s">
        <v>8</v>
      </c>
      <c r="U210" s="29">
        <v>0</v>
      </c>
      <c r="V210" s="29" t="s">
        <v>8</v>
      </c>
      <c r="W210" s="29" t="s">
        <v>8</v>
      </c>
      <c r="X210" s="29" t="s">
        <v>8</v>
      </c>
      <c r="Y210" s="29" t="s">
        <v>8</v>
      </c>
      <c r="Z210" s="29">
        <v>1</v>
      </c>
      <c r="AA210" s="29">
        <v>2</v>
      </c>
      <c r="AB210" s="29" t="s">
        <v>8</v>
      </c>
      <c r="AC210" s="29">
        <v>2</v>
      </c>
      <c r="AD210" s="29" t="s">
        <v>8</v>
      </c>
      <c r="AE210" s="29">
        <v>1</v>
      </c>
      <c r="AF210" s="29">
        <v>2</v>
      </c>
      <c r="AG210" s="29" t="s">
        <v>8</v>
      </c>
      <c r="AH210" s="29">
        <v>2</v>
      </c>
      <c r="AI210" s="29" t="s">
        <v>8</v>
      </c>
      <c r="AJ210" s="29">
        <v>0</v>
      </c>
      <c r="AK210" s="29" t="s">
        <v>8</v>
      </c>
      <c r="AL210" s="29" t="s">
        <v>8</v>
      </c>
      <c r="AM210" s="29" t="s">
        <v>8</v>
      </c>
      <c r="AN210" s="29" t="s">
        <v>8</v>
      </c>
      <c r="AO210" s="29">
        <v>0</v>
      </c>
      <c r="AP210" s="29" t="s">
        <v>8</v>
      </c>
      <c r="AQ210" s="29">
        <v>1</v>
      </c>
      <c r="AR210" s="29">
        <v>2</v>
      </c>
      <c r="AS210" s="29" t="s">
        <v>8</v>
      </c>
      <c r="AT210" s="29">
        <v>2</v>
      </c>
      <c r="AU210" s="29" t="s">
        <v>8</v>
      </c>
      <c r="AV210" s="29">
        <v>0</v>
      </c>
      <c r="AW210" s="29" t="s">
        <v>8</v>
      </c>
      <c r="AX210" s="29" t="s">
        <v>8</v>
      </c>
      <c r="AY210" s="29" t="s">
        <v>8</v>
      </c>
      <c r="AZ210" s="29" t="s">
        <v>8</v>
      </c>
      <c r="BA210" s="29" t="s">
        <v>8</v>
      </c>
      <c r="BB210" s="29" t="s">
        <v>8</v>
      </c>
      <c r="BC210" s="29">
        <v>1</v>
      </c>
      <c r="BD210" s="29">
        <v>2</v>
      </c>
      <c r="BE210" s="29" t="s">
        <v>8</v>
      </c>
      <c r="BF210" s="29">
        <v>3</v>
      </c>
      <c r="BG210" s="29" t="s">
        <v>8</v>
      </c>
      <c r="BH210" s="29">
        <v>1</v>
      </c>
      <c r="BI210" s="29">
        <v>3</v>
      </c>
      <c r="BJ210" s="29" t="s">
        <v>8</v>
      </c>
      <c r="BK210" s="29">
        <v>3</v>
      </c>
      <c r="BL210" s="29" t="s">
        <v>8</v>
      </c>
      <c r="BM210" s="29">
        <v>0</v>
      </c>
      <c r="BN210" s="29" t="s">
        <v>8</v>
      </c>
      <c r="BO210" s="29" t="s">
        <v>8</v>
      </c>
      <c r="BP210" s="29" t="s">
        <v>8</v>
      </c>
      <c r="BQ210" s="29" t="s">
        <v>8</v>
      </c>
      <c r="BR210" s="29" t="s">
        <v>8</v>
      </c>
      <c r="BS210" s="29" t="s">
        <v>8</v>
      </c>
      <c r="BT210" s="29" t="s">
        <v>8</v>
      </c>
      <c r="BU210" s="29" t="s">
        <v>722</v>
      </c>
      <c r="BV210" s="29" t="b">
        <v>0</v>
      </c>
      <c r="BW210" s="29" t="b">
        <v>0</v>
      </c>
      <c r="BX210" s="29" t="b">
        <v>0</v>
      </c>
      <c r="BY210" s="29" t="b">
        <v>0</v>
      </c>
      <c r="BZ210" s="29" t="b">
        <v>0</v>
      </c>
      <c r="CA210" s="29" t="b">
        <v>0</v>
      </c>
      <c r="CB210" s="29" t="b">
        <v>0</v>
      </c>
      <c r="CC210" s="29" t="b">
        <v>0</v>
      </c>
      <c r="CD210" s="29" t="b">
        <v>0</v>
      </c>
      <c r="CE210" s="29" t="b">
        <v>0</v>
      </c>
      <c r="CF210" s="29" t="b">
        <v>0</v>
      </c>
      <c r="CG210" s="29" t="b">
        <v>0</v>
      </c>
      <c r="CH210" s="29" t="b">
        <v>0</v>
      </c>
      <c r="CI210" s="29" t="b">
        <v>0</v>
      </c>
      <c r="CJ210" s="29" t="b">
        <v>0</v>
      </c>
      <c r="CK210" s="29" t="b">
        <v>0</v>
      </c>
      <c r="CL210" s="29" t="b">
        <v>0</v>
      </c>
      <c r="CM210" s="29" t="b">
        <v>0</v>
      </c>
      <c r="CN210" s="29" t="b">
        <v>0</v>
      </c>
      <c r="CO210" s="29" t="b">
        <v>0</v>
      </c>
      <c r="CP210" s="29" t="b">
        <v>0</v>
      </c>
      <c r="CQ210" s="29" t="b">
        <v>0</v>
      </c>
      <c r="CR210" s="29" t="b">
        <v>0</v>
      </c>
      <c r="CS210" s="29" t="b">
        <v>0</v>
      </c>
      <c r="CT210" s="29" t="b">
        <v>0</v>
      </c>
      <c r="CU210" s="29" t="b">
        <v>0</v>
      </c>
      <c r="CV210" s="29" t="b">
        <v>0</v>
      </c>
      <c r="CW210" s="29" t="b">
        <v>0</v>
      </c>
      <c r="CX210" s="29" t="b">
        <v>0</v>
      </c>
      <c r="CY210" s="29" t="b">
        <v>1</v>
      </c>
      <c r="CZ210" s="29" t="b">
        <v>0</v>
      </c>
      <c r="DA210" s="29" t="b">
        <v>0</v>
      </c>
      <c r="DB210" s="29" t="b">
        <v>0</v>
      </c>
      <c r="DC210" s="29" t="b">
        <v>0</v>
      </c>
      <c r="DD210" s="29" t="b">
        <v>0</v>
      </c>
      <c r="DE210" s="29" t="b">
        <v>0</v>
      </c>
      <c r="DF210" s="29" t="b">
        <v>0</v>
      </c>
      <c r="DG210" s="29" t="b">
        <v>0</v>
      </c>
      <c r="DH210" s="29" t="b">
        <v>0</v>
      </c>
      <c r="DI210" s="29" t="b">
        <v>0</v>
      </c>
      <c r="DJ210" s="29" t="b">
        <v>0</v>
      </c>
      <c r="DK210" s="29" t="b">
        <v>0</v>
      </c>
      <c r="DL210" s="29" t="b">
        <v>0</v>
      </c>
      <c r="DM210" s="29" t="b">
        <v>0</v>
      </c>
      <c r="DN210" s="29" t="b">
        <v>0</v>
      </c>
      <c r="DO210" s="29" t="b">
        <v>0</v>
      </c>
      <c r="DP210" s="29" t="b">
        <v>0</v>
      </c>
      <c r="DQ210" s="29" t="b">
        <v>0</v>
      </c>
      <c r="DR210" s="29" t="b">
        <v>0</v>
      </c>
      <c r="DS210" s="29" t="b">
        <v>0</v>
      </c>
      <c r="DT210" s="29" t="b">
        <v>0</v>
      </c>
      <c r="DU210" s="29" t="b">
        <v>0</v>
      </c>
      <c r="DV210" s="29" t="s">
        <v>14903</v>
      </c>
      <c r="DW210" s="29" t="s">
        <v>14904</v>
      </c>
      <c r="DX210" s="29" t="s">
        <v>14905</v>
      </c>
    </row>
    <row r="211" spans="1:128" s="29" customFormat="1" x14ac:dyDescent="0.25">
      <c r="A211" s="29">
        <v>359925061249368</v>
      </c>
      <c r="B211" s="29">
        <v>431</v>
      </c>
      <c r="C211" s="29" t="s">
        <v>14906</v>
      </c>
      <c r="D211" s="29" t="s">
        <v>8</v>
      </c>
      <c r="E211" s="29" t="s">
        <v>8</v>
      </c>
      <c r="F211" s="29" t="s">
        <v>8</v>
      </c>
      <c r="G211" s="29" t="s">
        <v>8</v>
      </c>
      <c r="H211" s="29" t="s">
        <v>8</v>
      </c>
      <c r="I211" s="29">
        <v>77</v>
      </c>
      <c r="J211" s="29">
        <v>0</v>
      </c>
      <c r="K211" s="29">
        <v>1</v>
      </c>
      <c r="L211" s="29">
        <v>1</v>
      </c>
      <c r="M211" s="29">
        <v>2</v>
      </c>
      <c r="N211" s="29">
        <v>3</v>
      </c>
      <c r="O211" s="29">
        <v>1</v>
      </c>
      <c r="P211" s="29">
        <v>1</v>
      </c>
      <c r="Q211" s="29">
        <v>1</v>
      </c>
      <c r="R211" s="29" t="s">
        <v>8</v>
      </c>
      <c r="S211" s="29">
        <v>4</v>
      </c>
      <c r="T211" s="29" t="s">
        <v>8</v>
      </c>
      <c r="U211" s="29">
        <v>1</v>
      </c>
      <c r="V211" s="29">
        <v>1</v>
      </c>
      <c r="W211" s="29" t="s">
        <v>8</v>
      </c>
      <c r="X211" s="29">
        <v>4</v>
      </c>
      <c r="Y211" s="29" t="s">
        <v>8</v>
      </c>
      <c r="Z211" s="29">
        <v>0</v>
      </c>
      <c r="AA211" s="29" t="s">
        <v>8</v>
      </c>
      <c r="AB211" s="29" t="s">
        <v>8</v>
      </c>
      <c r="AC211" s="29" t="s">
        <v>8</v>
      </c>
      <c r="AD211" s="29" t="s">
        <v>8</v>
      </c>
      <c r="AE211" s="29">
        <v>1</v>
      </c>
      <c r="AF211" s="29">
        <v>1</v>
      </c>
      <c r="AG211" s="29" t="s">
        <v>8</v>
      </c>
      <c r="AH211" s="29">
        <v>4</v>
      </c>
      <c r="AI211" s="29" t="s">
        <v>8</v>
      </c>
      <c r="AJ211" s="29">
        <v>1</v>
      </c>
      <c r="AK211" s="29">
        <v>1</v>
      </c>
      <c r="AL211" s="29" t="s">
        <v>8</v>
      </c>
      <c r="AM211" s="29">
        <v>4</v>
      </c>
      <c r="AN211" s="29" t="s">
        <v>8</v>
      </c>
      <c r="AO211" s="29">
        <v>1</v>
      </c>
      <c r="AP211" s="29" t="s">
        <v>8</v>
      </c>
      <c r="AQ211" s="29">
        <v>1</v>
      </c>
      <c r="AR211" s="29">
        <v>1</v>
      </c>
      <c r="AS211" s="29" t="s">
        <v>8</v>
      </c>
      <c r="AT211" s="29">
        <v>2</v>
      </c>
      <c r="AU211" s="29" t="s">
        <v>8</v>
      </c>
      <c r="AV211" s="29">
        <v>1</v>
      </c>
      <c r="AW211" s="29">
        <v>4</v>
      </c>
      <c r="AX211" s="29" t="s">
        <v>8</v>
      </c>
      <c r="AY211" s="29">
        <v>3</v>
      </c>
      <c r="AZ211" s="29" t="s">
        <v>8</v>
      </c>
      <c r="BA211" s="29">
        <v>1</v>
      </c>
      <c r="BB211" s="29" t="s">
        <v>8</v>
      </c>
      <c r="BC211" s="29">
        <v>0</v>
      </c>
      <c r="BD211" s="29" t="s">
        <v>8</v>
      </c>
      <c r="BE211" s="29" t="s">
        <v>8</v>
      </c>
      <c r="BF211" s="29" t="s">
        <v>8</v>
      </c>
      <c r="BG211" s="29" t="s">
        <v>8</v>
      </c>
      <c r="BH211" s="29">
        <v>1</v>
      </c>
      <c r="BI211" s="29">
        <v>4</v>
      </c>
      <c r="BJ211" s="29" t="s">
        <v>8</v>
      </c>
      <c r="BK211" s="29">
        <v>2</v>
      </c>
      <c r="BL211" s="29" t="s">
        <v>8</v>
      </c>
      <c r="BM211" s="29">
        <v>0</v>
      </c>
      <c r="BN211" s="29" t="s">
        <v>8</v>
      </c>
      <c r="BO211" s="29" t="s">
        <v>8</v>
      </c>
      <c r="BP211" s="29" t="s">
        <v>8</v>
      </c>
      <c r="BQ211" s="29" t="s">
        <v>8</v>
      </c>
      <c r="BR211" s="29" t="s">
        <v>8</v>
      </c>
      <c r="BS211" s="29" t="s">
        <v>8</v>
      </c>
      <c r="BT211" s="29" t="s">
        <v>8</v>
      </c>
      <c r="BU211" s="29" t="s">
        <v>14907</v>
      </c>
      <c r="BV211" s="29" t="b">
        <v>0</v>
      </c>
      <c r="BW211" s="29" t="b">
        <v>0</v>
      </c>
      <c r="BX211" s="29" t="b">
        <v>0</v>
      </c>
      <c r="BY211" s="29" t="b">
        <v>0</v>
      </c>
      <c r="BZ211" s="29" t="b">
        <v>0</v>
      </c>
      <c r="CA211" s="29" t="b">
        <v>0</v>
      </c>
      <c r="CB211" s="29" t="b">
        <v>0</v>
      </c>
      <c r="CC211" s="29" t="b">
        <v>0</v>
      </c>
      <c r="CD211" s="29" t="b">
        <v>0</v>
      </c>
      <c r="CE211" s="29" t="b">
        <v>0</v>
      </c>
      <c r="CF211" s="29" t="b">
        <v>0</v>
      </c>
      <c r="CG211" s="29" t="b">
        <v>0</v>
      </c>
      <c r="CH211" s="29" t="b">
        <v>0</v>
      </c>
      <c r="CI211" s="29" t="b">
        <v>0</v>
      </c>
      <c r="CJ211" s="29" t="b">
        <v>0</v>
      </c>
      <c r="CK211" s="29" t="b">
        <v>0</v>
      </c>
      <c r="CL211" s="29" t="b">
        <v>0</v>
      </c>
      <c r="CM211" s="29" t="b">
        <v>0</v>
      </c>
      <c r="CN211" s="29" t="b">
        <v>0</v>
      </c>
      <c r="CO211" s="29" t="b">
        <v>0</v>
      </c>
      <c r="CP211" s="29" t="b">
        <v>0</v>
      </c>
      <c r="CQ211" s="29" t="b">
        <v>0</v>
      </c>
      <c r="CR211" s="29" t="b">
        <v>0</v>
      </c>
      <c r="CS211" s="29" t="b">
        <v>0</v>
      </c>
      <c r="CT211" s="29" t="b">
        <v>1</v>
      </c>
      <c r="CU211" s="29" t="b">
        <v>0</v>
      </c>
      <c r="CV211" s="29" t="b">
        <v>0</v>
      </c>
      <c r="CW211" s="29" t="b">
        <v>0</v>
      </c>
      <c r="CX211" s="29" t="b">
        <v>0</v>
      </c>
      <c r="CY211" s="29" t="b">
        <v>0</v>
      </c>
      <c r="CZ211" s="29" t="b">
        <v>0</v>
      </c>
      <c r="DA211" s="29" t="b">
        <v>0</v>
      </c>
      <c r="DB211" s="29" t="b">
        <v>0</v>
      </c>
      <c r="DC211" s="29" t="b">
        <v>0</v>
      </c>
      <c r="DD211" s="29" t="b">
        <v>0</v>
      </c>
      <c r="DE211" s="29" t="b">
        <v>0</v>
      </c>
      <c r="DF211" s="29" t="b">
        <v>0</v>
      </c>
      <c r="DG211" s="29" t="b">
        <v>0</v>
      </c>
      <c r="DH211" s="29" t="b">
        <v>0</v>
      </c>
      <c r="DI211" s="29" t="b">
        <v>0</v>
      </c>
      <c r="DJ211" s="29" t="b">
        <v>0</v>
      </c>
      <c r="DK211" s="29" t="b">
        <v>0</v>
      </c>
      <c r="DL211" s="29" t="b">
        <v>0</v>
      </c>
      <c r="DM211" s="29" t="b">
        <v>0</v>
      </c>
      <c r="DN211" s="29" t="b">
        <v>0</v>
      </c>
      <c r="DO211" s="29" t="b">
        <v>0</v>
      </c>
      <c r="DP211" s="29" t="b">
        <v>0</v>
      </c>
      <c r="DQ211" s="29" t="b">
        <v>0</v>
      </c>
      <c r="DR211" s="29" t="b">
        <v>0</v>
      </c>
      <c r="DS211" s="29" t="b">
        <v>0</v>
      </c>
      <c r="DT211" s="29" t="b">
        <v>0</v>
      </c>
      <c r="DU211" s="29" t="b">
        <v>0</v>
      </c>
      <c r="DV211" s="29" t="s">
        <v>14908</v>
      </c>
      <c r="DW211" s="29" t="s">
        <v>14909</v>
      </c>
      <c r="DX211" s="29" t="s">
        <v>14910</v>
      </c>
    </row>
    <row r="212" spans="1:128" s="29" customFormat="1" x14ac:dyDescent="0.25">
      <c r="A212" s="29">
        <v>359925061279506</v>
      </c>
      <c r="B212" s="29">
        <v>12</v>
      </c>
      <c r="C212" s="29" t="s">
        <v>14911</v>
      </c>
      <c r="D212" s="29" t="s">
        <v>13870</v>
      </c>
      <c r="E212" s="50">
        <v>238228727</v>
      </c>
      <c r="F212" s="50">
        <v>903793966</v>
      </c>
      <c r="G212" s="29" t="s">
        <v>18992</v>
      </c>
      <c r="H212" s="29" t="s">
        <v>20218</v>
      </c>
      <c r="I212" s="29">
        <v>11</v>
      </c>
      <c r="J212" s="29">
        <v>1</v>
      </c>
      <c r="K212" s="29">
        <v>1</v>
      </c>
      <c r="L212" s="29">
        <v>1</v>
      </c>
      <c r="M212" s="29">
        <v>2</v>
      </c>
      <c r="N212" s="29">
        <v>5</v>
      </c>
      <c r="O212" s="29">
        <v>1</v>
      </c>
      <c r="P212" s="29">
        <v>1</v>
      </c>
      <c r="Q212" s="29">
        <v>4</v>
      </c>
      <c r="R212" s="29" t="s">
        <v>8</v>
      </c>
      <c r="S212" s="29">
        <v>4</v>
      </c>
      <c r="T212" s="29" t="s">
        <v>8</v>
      </c>
      <c r="U212" s="29">
        <v>0</v>
      </c>
      <c r="V212" s="29" t="s">
        <v>8</v>
      </c>
      <c r="W212" s="29" t="s">
        <v>8</v>
      </c>
      <c r="X212" s="29" t="s">
        <v>8</v>
      </c>
      <c r="Y212" s="29" t="s">
        <v>8</v>
      </c>
      <c r="Z212" s="29">
        <v>0</v>
      </c>
      <c r="AA212" s="29" t="s">
        <v>8</v>
      </c>
      <c r="AB212" s="29" t="s">
        <v>8</v>
      </c>
      <c r="AC212" s="29" t="s">
        <v>8</v>
      </c>
      <c r="AD212" s="29" t="s">
        <v>8</v>
      </c>
      <c r="AE212" s="29">
        <v>1</v>
      </c>
      <c r="AF212" s="29">
        <v>1</v>
      </c>
      <c r="AG212" s="29" t="s">
        <v>8</v>
      </c>
      <c r="AH212" s="29">
        <v>1</v>
      </c>
      <c r="AI212" s="29" t="s">
        <v>8</v>
      </c>
      <c r="AJ212" s="29">
        <v>0</v>
      </c>
      <c r="AK212" s="29" t="s">
        <v>8</v>
      </c>
      <c r="AL212" s="29" t="s">
        <v>8</v>
      </c>
      <c r="AM212" s="29" t="s">
        <v>8</v>
      </c>
      <c r="AN212" s="29" t="s">
        <v>8</v>
      </c>
      <c r="AO212" s="29">
        <v>0</v>
      </c>
      <c r="AP212" s="29" t="s">
        <v>8</v>
      </c>
      <c r="AQ212" s="29">
        <v>1</v>
      </c>
      <c r="AR212" s="29">
        <v>2</v>
      </c>
      <c r="AS212" s="29" t="s">
        <v>8</v>
      </c>
      <c r="AT212" s="29">
        <v>2</v>
      </c>
      <c r="AU212" s="29" t="s">
        <v>8</v>
      </c>
      <c r="AV212" s="29">
        <v>1</v>
      </c>
      <c r="AW212" s="29">
        <v>2</v>
      </c>
      <c r="AX212" s="29" t="s">
        <v>8</v>
      </c>
      <c r="AY212" s="29">
        <v>2</v>
      </c>
      <c r="AZ212" s="29" t="s">
        <v>8</v>
      </c>
      <c r="BA212" s="29">
        <v>1</v>
      </c>
      <c r="BB212" s="29" t="s">
        <v>8</v>
      </c>
      <c r="BC212" s="29">
        <v>1</v>
      </c>
      <c r="BD212" s="29">
        <v>2</v>
      </c>
      <c r="BE212" s="29" t="s">
        <v>8</v>
      </c>
      <c r="BF212" s="29">
        <v>2</v>
      </c>
      <c r="BG212" s="29" t="s">
        <v>8</v>
      </c>
      <c r="BH212" s="29">
        <v>0</v>
      </c>
      <c r="BI212" s="29" t="s">
        <v>8</v>
      </c>
      <c r="BJ212" s="29" t="s">
        <v>8</v>
      </c>
      <c r="BK212" s="29" t="s">
        <v>8</v>
      </c>
      <c r="BL212" s="29" t="s">
        <v>8</v>
      </c>
      <c r="BM212" s="29">
        <v>1</v>
      </c>
      <c r="BN212" s="29" t="s">
        <v>8</v>
      </c>
      <c r="BO212" s="29">
        <v>1</v>
      </c>
      <c r="BP212" s="29" t="s">
        <v>8</v>
      </c>
      <c r="BQ212" s="29">
        <v>1</v>
      </c>
      <c r="BR212" s="29" t="s">
        <v>8</v>
      </c>
      <c r="BS212" s="29">
        <v>0</v>
      </c>
      <c r="BT212" s="29" t="s">
        <v>8</v>
      </c>
      <c r="BU212" s="29" t="s">
        <v>14215</v>
      </c>
      <c r="BV212" s="29" t="b">
        <v>0</v>
      </c>
      <c r="BW212" s="29" t="b">
        <v>0</v>
      </c>
      <c r="BX212" s="29" t="b">
        <v>0</v>
      </c>
      <c r="BY212" s="29" t="b">
        <v>0</v>
      </c>
      <c r="BZ212" s="29" t="b">
        <v>0</v>
      </c>
      <c r="CA212" s="29" t="b">
        <v>0</v>
      </c>
      <c r="CB212" s="29" t="b">
        <v>0</v>
      </c>
      <c r="CC212" s="29" t="b">
        <v>0</v>
      </c>
      <c r="CD212" s="29" t="b">
        <v>0</v>
      </c>
      <c r="CE212" s="29" t="b">
        <v>0</v>
      </c>
      <c r="CF212" s="29" t="b">
        <v>0</v>
      </c>
      <c r="CG212" s="29" t="b">
        <v>0</v>
      </c>
      <c r="CH212" s="29" t="b">
        <v>0</v>
      </c>
      <c r="CI212" s="29" t="b">
        <v>0</v>
      </c>
      <c r="CJ212" s="29" t="b">
        <v>0</v>
      </c>
      <c r="CK212" s="29" t="b">
        <v>0</v>
      </c>
      <c r="CL212" s="29" t="b">
        <v>0</v>
      </c>
      <c r="CM212" s="29" t="b">
        <v>0</v>
      </c>
      <c r="CN212" s="29" t="b">
        <v>0</v>
      </c>
      <c r="CO212" s="29" t="b">
        <v>0</v>
      </c>
      <c r="CP212" s="29" t="b">
        <v>0</v>
      </c>
      <c r="CQ212" s="29" t="b">
        <v>0</v>
      </c>
      <c r="CR212" s="29" t="b">
        <v>0</v>
      </c>
      <c r="CS212" s="29" t="b">
        <v>0</v>
      </c>
      <c r="CT212" s="29" t="b">
        <v>0</v>
      </c>
      <c r="CU212" s="29" t="b">
        <v>0</v>
      </c>
      <c r="CV212" s="29" t="b">
        <v>0</v>
      </c>
      <c r="CW212" s="29" t="b">
        <v>0</v>
      </c>
      <c r="CX212" s="29" t="b">
        <v>0</v>
      </c>
      <c r="CY212" s="29" t="b">
        <v>0</v>
      </c>
      <c r="CZ212" s="29" t="b">
        <v>1</v>
      </c>
      <c r="DA212" s="29" t="b">
        <v>0</v>
      </c>
      <c r="DB212" s="29" t="b">
        <v>0</v>
      </c>
      <c r="DC212" s="29" t="b">
        <v>0</v>
      </c>
      <c r="DD212" s="29" t="b">
        <v>0</v>
      </c>
      <c r="DE212" s="29" t="b">
        <v>0</v>
      </c>
      <c r="DF212" s="29" t="b">
        <v>0</v>
      </c>
      <c r="DG212" s="29" t="b">
        <v>0</v>
      </c>
      <c r="DH212" s="29" t="b">
        <v>0</v>
      </c>
      <c r="DI212" s="29" t="b">
        <v>0</v>
      </c>
      <c r="DJ212" s="29" t="b">
        <v>0</v>
      </c>
      <c r="DK212" s="29" t="b">
        <v>0</v>
      </c>
      <c r="DL212" s="29" t="b">
        <v>0</v>
      </c>
      <c r="DM212" s="29" t="b">
        <v>0</v>
      </c>
      <c r="DN212" s="29" t="b">
        <v>0</v>
      </c>
      <c r="DO212" s="29" t="b">
        <v>0</v>
      </c>
      <c r="DP212" s="29" t="b">
        <v>0</v>
      </c>
      <c r="DQ212" s="29" t="b">
        <v>0</v>
      </c>
      <c r="DR212" s="29" t="b">
        <v>0</v>
      </c>
      <c r="DS212" s="29" t="b">
        <v>0</v>
      </c>
      <c r="DT212" s="29" t="b">
        <v>0</v>
      </c>
      <c r="DU212" s="29" t="b">
        <v>0</v>
      </c>
      <c r="DV212" s="29" t="s">
        <v>14912</v>
      </c>
      <c r="DW212" s="29" t="s">
        <v>14913</v>
      </c>
      <c r="DX212" s="29" t="s">
        <v>14914</v>
      </c>
    </row>
    <row r="213" spans="1:128" s="29" customFormat="1" x14ac:dyDescent="0.25">
      <c r="A213" s="29">
        <v>359925061332446</v>
      </c>
      <c r="B213" s="29">
        <v>317</v>
      </c>
      <c r="C213" s="29" t="s">
        <v>14915</v>
      </c>
      <c r="D213" s="29" t="s">
        <v>14916</v>
      </c>
      <c r="E213" s="50">
        <v>2372448212115470</v>
      </c>
      <c r="F213" s="50">
        <v>9042697773049140</v>
      </c>
      <c r="G213" s="29" t="s">
        <v>20270</v>
      </c>
      <c r="H213" s="29" t="s">
        <v>18992</v>
      </c>
      <c r="I213" s="29">
        <v>66</v>
      </c>
      <c r="J213" s="29">
        <v>1</v>
      </c>
      <c r="K213" s="29">
        <v>1</v>
      </c>
      <c r="L213" s="29">
        <v>1</v>
      </c>
      <c r="M213" s="29">
        <v>2</v>
      </c>
      <c r="N213" s="29">
        <v>9</v>
      </c>
      <c r="O213" s="29">
        <v>1</v>
      </c>
      <c r="P213" s="29">
        <v>0</v>
      </c>
      <c r="Q213" s="29" t="s">
        <v>8</v>
      </c>
      <c r="R213" s="29" t="s">
        <v>8</v>
      </c>
      <c r="S213" s="29" t="s">
        <v>8</v>
      </c>
      <c r="T213" s="29" t="s">
        <v>8</v>
      </c>
      <c r="U213" s="29">
        <v>0</v>
      </c>
      <c r="V213" s="29" t="s">
        <v>8</v>
      </c>
      <c r="W213" s="29" t="s">
        <v>8</v>
      </c>
      <c r="X213" s="29" t="s">
        <v>8</v>
      </c>
      <c r="Y213" s="29" t="s">
        <v>8</v>
      </c>
      <c r="Z213" s="29">
        <v>0</v>
      </c>
      <c r="AA213" s="29" t="s">
        <v>8</v>
      </c>
      <c r="AB213" s="29" t="s">
        <v>8</v>
      </c>
      <c r="AC213" s="29" t="s">
        <v>8</v>
      </c>
      <c r="AD213" s="29" t="s">
        <v>8</v>
      </c>
      <c r="AE213" s="29">
        <v>1</v>
      </c>
      <c r="AF213" s="29">
        <v>1</v>
      </c>
      <c r="AG213" s="29" t="s">
        <v>8</v>
      </c>
      <c r="AH213" s="29">
        <v>1</v>
      </c>
      <c r="AI213" s="29" t="s">
        <v>8</v>
      </c>
      <c r="AJ213" s="29">
        <v>0</v>
      </c>
      <c r="AK213" s="29" t="s">
        <v>8</v>
      </c>
      <c r="AL213" s="29" t="s">
        <v>8</v>
      </c>
      <c r="AM213" s="29" t="s">
        <v>8</v>
      </c>
      <c r="AN213" s="29" t="s">
        <v>8</v>
      </c>
      <c r="AO213" s="29">
        <v>0</v>
      </c>
      <c r="AP213" s="29" t="s">
        <v>8</v>
      </c>
      <c r="AQ213" s="29">
        <v>1</v>
      </c>
      <c r="AR213" s="29">
        <v>1</v>
      </c>
      <c r="AS213" s="29" t="s">
        <v>8</v>
      </c>
      <c r="AT213" s="29">
        <v>1</v>
      </c>
      <c r="AU213" s="29" t="s">
        <v>8</v>
      </c>
      <c r="AV213" s="29">
        <v>1</v>
      </c>
      <c r="AW213" s="29">
        <v>3</v>
      </c>
      <c r="AX213" s="29" t="s">
        <v>8</v>
      </c>
      <c r="AY213" s="29">
        <v>3</v>
      </c>
      <c r="AZ213" s="29" t="s">
        <v>8</v>
      </c>
      <c r="BA213" s="29">
        <v>1</v>
      </c>
      <c r="BB213" s="29" t="s">
        <v>8</v>
      </c>
      <c r="BC213" s="29">
        <v>1</v>
      </c>
      <c r="BD213" s="29">
        <v>4</v>
      </c>
      <c r="BE213" s="29" t="s">
        <v>8</v>
      </c>
      <c r="BF213" s="29">
        <v>3</v>
      </c>
      <c r="BG213" s="29" t="s">
        <v>8</v>
      </c>
      <c r="BH213" s="29">
        <v>1</v>
      </c>
      <c r="BI213" s="29">
        <v>1</v>
      </c>
      <c r="BJ213" s="29" t="s">
        <v>8</v>
      </c>
      <c r="BK213" s="29">
        <v>1</v>
      </c>
      <c r="BL213" s="29" t="s">
        <v>8</v>
      </c>
      <c r="BM213" s="29">
        <v>0</v>
      </c>
      <c r="BN213" s="29" t="s">
        <v>8</v>
      </c>
      <c r="BO213" s="29" t="s">
        <v>8</v>
      </c>
      <c r="BP213" s="29" t="s">
        <v>8</v>
      </c>
      <c r="BQ213" s="29" t="s">
        <v>8</v>
      </c>
      <c r="BR213" s="29" t="s">
        <v>8</v>
      </c>
      <c r="BS213" s="29" t="s">
        <v>8</v>
      </c>
      <c r="BT213" s="29" t="s">
        <v>8</v>
      </c>
      <c r="BU213" s="29" t="s">
        <v>722</v>
      </c>
      <c r="BV213" s="29" t="b">
        <v>0</v>
      </c>
      <c r="BW213" s="29" t="b">
        <v>0</v>
      </c>
      <c r="BX213" s="29" t="b">
        <v>0</v>
      </c>
      <c r="BY213" s="29" t="b">
        <v>0</v>
      </c>
      <c r="BZ213" s="29" t="b">
        <v>0</v>
      </c>
      <c r="CA213" s="29" t="b">
        <v>0</v>
      </c>
      <c r="CB213" s="29" t="b">
        <v>0</v>
      </c>
      <c r="CC213" s="29" t="b">
        <v>0</v>
      </c>
      <c r="CD213" s="29" t="b">
        <v>0</v>
      </c>
      <c r="CE213" s="29" t="b">
        <v>0</v>
      </c>
      <c r="CF213" s="29" t="b">
        <v>0</v>
      </c>
      <c r="CG213" s="29" t="b">
        <v>0</v>
      </c>
      <c r="CH213" s="29" t="b">
        <v>0</v>
      </c>
      <c r="CI213" s="29" t="b">
        <v>0</v>
      </c>
      <c r="CJ213" s="29" t="b">
        <v>0</v>
      </c>
      <c r="CK213" s="29" t="b">
        <v>0</v>
      </c>
      <c r="CL213" s="29" t="b">
        <v>0</v>
      </c>
      <c r="CM213" s="29" t="b">
        <v>0</v>
      </c>
      <c r="CN213" s="29" t="b">
        <v>0</v>
      </c>
      <c r="CO213" s="29" t="b">
        <v>0</v>
      </c>
      <c r="CP213" s="29" t="b">
        <v>0</v>
      </c>
      <c r="CQ213" s="29" t="b">
        <v>0</v>
      </c>
      <c r="CR213" s="29" t="b">
        <v>0</v>
      </c>
      <c r="CS213" s="29" t="b">
        <v>0</v>
      </c>
      <c r="CT213" s="29" t="b">
        <v>0</v>
      </c>
      <c r="CU213" s="29" t="b">
        <v>0</v>
      </c>
      <c r="CV213" s="29" t="b">
        <v>0</v>
      </c>
      <c r="CW213" s="29" t="b">
        <v>0</v>
      </c>
      <c r="CX213" s="29" t="b">
        <v>0</v>
      </c>
      <c r="CY213" s="29" t="b">
        <v>0</v>
      </c>
      <c r="CZ213" s="29" t="b">
        <v>0</v>
      </c>
      <c r="DA213" s="29" t="b">
        <v>0</v>
      </c>
      <c r="DB213" s="29" t="b">
        <v>0</v>
      </c>
      <c r="DC213" s="29" t="b">
        <v>0</v>
      </c>
      <c r="DD213" s="29" t="b">
        <v>0</v>
      </c>
      <c r="DE213" s="29" t="b">
        <v>0</v>
      </c>
      <c r="DF213" s="29" t="b">
        <v>0</v>
      </c>
      <c r="DG213" s="29" t="b">
        <v>0</v>
      </c>
      <c r="DH213" s="29" t="b">
        <v>0</v>
      </c>
      <c r="DI213" s="29" t="b">
        <v>0</v>
      </c>
      <c r="DJ213" s="29" t="b">
        <v>0</v>
      </c>
      <c r="DK213" s="29" t="b">
        <v>0</v>
      </c>
      <c r="DL213" s="29" t="b">
        <v>0</v>
      </c>
      <c r="DM213" s="29" t="b">
        <v>0</v>
      </c>
      <c r="DN213" s="29" t="b">
        <v>0</v>
      </c>
      <c r="DO213" s="29" t="b">
        <v>0</v>
      </c>
      <c r="DP213" s="29" t="b">
        <v>0</v>
      </c>
      <c r="DQ213" s="29" t="b">
        <v>1</v>
      </c>
      <c r="DR213" s="29" t="b">
        <v>0</v>
      </c>
      <c r="DS213" s="29" t="b">
        <v>0</v>
      </c>
      <c r="DT213" s="29" t="b">
        <v>0</v>
      </c>
      <c r="DU213" s="29" t="b">
        <v>0</v>
      </c>
      <c r="DV213" s="29" t="s">
        <v>14917</v>
      </c>
      <c r="DW213" s="29" t="s">
        <v>14918</v>
      </c>
      <c r="DX213" s="29" t="s">
        <v>14919</v>
      </c>
    </row>
    <row r="214" spans="1:128" s="29" customFormat="1" x14ac:dyDescent="0.25">
      <c r="A214" s="29">
        <v>359925061279506</v>
      </c>
      <c r="B214" s="29">
        <v>16</v>
      </c>
      <c r="C214" s="29" t="s">
        <v>14920</v>
      </c>
      <c r="D214" s="29" t="s">
        <v>14080</v>
      </c>
      <c r="E214" s="50">
        <v>23822872</v>
      </c>
      <c r="F214" s="50">
        <v>903796909</v>
      </c>
      <c r="G214" s="29" t="s">
        <v>18992</v>
      </c>
      <c r="H214" s="29" t="s">
        <v>20218</v>
      </c>
      <c r="I214" s="29">
        <v>11</v>
      </c>
      <c r="J214" s="29">
        <v>1</v>
      </c>
      <c r="K214" s="29">
        <v>1</v>
      </c>
      <c r="L214" s="29">
        <v>1</v>
      </c>
      <c r="M214" s="29">
        <v>2</v>
      </c>
      <c r="N214" s="29">
        <v>6</v>
      </c>
      <c r="O214" s="29">
        <v>1</v>
      </c>
      <c r="P214" s="29">
        <v>1</v>
      </c>
      <c r="Q214" s="29">
        <v>4</v>
      </c>
      <c r="R214" s="29" t="s">
        <v>8</v>
      </c>
      <c r="S214" s="29">
        <v>3</v>
      </c>
      <c r="T214" s="29" t="s">
        <v>8</v>
      </c>
      <c r="U214" s="29">
        <v>0</v>
      </c>
      <c r="V214" s="29" t="s">
        <v>8</v>
      </c>
      <c r="W214" s="29" t="s">
        <v>8</v>
      </c>
      <c r="X214" s="29" t="s">
        <v>8</v>
      </c>
      <c r="Y214" s="29" t="s">
        <v>8</v>
      </c>
      <c r="Z214" s="29">
        <v>1</v>
      </c>
      <c r="AA214" s="29">
        <v>2</v>
      </c>
      <c r="AB214" s="29" t="s">
        <v>8</v>
      </c>
      <c r="AC214" s="29">
        <v>2</v>
      </c>
      <c r="AD214" s="29" t="s">
        <v>8</v>
      </c>
      <c r="AE214" s="29">
        <v>1</v>
      </c>
      <c r="AF214" s="29">
        <v>1</v>
      </c>
      <c r="AG214" s="29" t="s">
        <v>8</v>
      </c>
      <c r="AH214" s="29">
        <v>1</v>
      </c>
      <c r="AI214" s="29" t="s">
        <v>8</v>
      </c>
      <c r="AJ214" s="29">
        <v>0</v>
      </c>
      <c r="AK214" s="29" t="s">
        <v>8</v>
      </c>
      <c r="AL214" s="29" t="s">
        <v>8</v>
      </c>
      <c r="AM214" s="29" t="s">
        <v>8</v>
      </c>
      <c r="AN214" s="29" t="s">
        <v>8</v>
      </c>
      <c r="AO214" s="29">
        <v>0</v>
      </c>
      <c r="AP214" s="29" t="s">
        <v>8</v>
      </c>
      <c r="AQ214" s="29">
        <v>1</v>
      </c>
      <c r="AR214" s="29">
        <v>2</v>
      </c>
      <c r="AS214" s="29" t="s">
        <v>8</v>
      </c>
      <c r="AT214" s="29">
        <v>2</v>
      </c>
      <c r="AU214" s="29" t="s">
        <v>8</v>
      </c>
      <c r="AV214" s="29">
        <v>1</v>
      </c>
      <c r="AW214" s="29">
        <v>2</v>
      </c>
      <c r="AX214" s="29" t="s">
        <v>8</v>
      </c>
      <c r="AY214" s="29">
        <v>2</v>
      </c>
      <c r="AZ214" s="29" t="s">
        <v>8</v>
      </c>
      <c r="BA214" s="29">
        <v>1</v>
      </c>
      <c r="BB214" s="29" t="s">
        <v>8</v>
      </c>
      <c r="BC214" s="29">
        <v>1</v>
      </c>
      <c r="BD214" s="29">
        <v>2</v>
      </c>
      <c r="BE214" s="29" t="s">
        <v>8</v>
      </c>
      <c r="BF214" s="29">
        <v>2</v>
      </c>
      <c r="BG214" s="29" t="s">
        <v>8</v>
      </c>
      <c r="BH214" s="29">
        <v>0</v>
      </c>
      <c r="BI214" s="29" t="s">
        <v>8</v>
      </c>
      <c r="BJ214" s="29" t="s">
        <v>8</v>
      </c>
      <c r="BK214" s="29" t="s">
        <v>8</v>
      </c>
      <c r="BL214" s="29" t="s">
        <v>8</v>
      </c>
      <c r="BM214" s="29">
        <v>1</v>
      </c>
      <c r="BN214" s="29" t="s">
        <v>8</v>
      </c>
      <c r="BO214" s="29">
        <v>1</v>
      </c>
      <c r="BP214" s="29" t="s">
        <v>8</v>
      </c>
      <c r="BQ214" s="29">
        <v>1</v>
      </c>
      <c r="BR214" s="29" t="s">
        <v>8</v>
      </c>
      <c r="BS214" s="29">
        <v>0</v>
      </c>
      <c r="BT214" s="29" t="s">
        <v>8</v>
      </c>
      <c r="BU214" s="29" t="s">
        <v>14215</v>
      </c>
      <c r="BV214" s="29" t="b">
        <v>0</v>
      </c>
      <c r="BW214" s="29" t="b">
        <v>0</v>
      </c>
      <c r="BX214" s="29" t="b">
        <v>0</v>
      </c>
      <c r="BY214" s="29" t="b">
        <v>0</v>
      </c>
      <c r="BZ214" s="29" t="b">
        <v>0</v>
      </c>
      <c r="CA214" s="29" t="b">
        <v>0</v>
      </c>
      <c r="CB214" s="29" t="b">
        <v>0</v>
      </c>
      <c r="CC214" s="29" t="b">
        <v>0</v>
      </c>
      <c r="CD214" s="29" t="b">
        <v>0</v>
      </c>
      <c r="CE214" s="29" t="b">
        <v>0</v>
      </c>
      <c r="CF214" s="29" t="b">
        <v>0</v>
      </c>
      <c r="CG214" s="29" t="b">
        <v>0</v>
      </c>
      <c r="CH214" s="29" t="b">
        <v>0</v>
      </c>
      <c r="CI214" s="29" t="b">
        <v>0</v>
      </c>
      <c r="CJ214" s="29" t="b">
        <v>0</v>
      </c>
      <c r="CK214" s="29" t="b">
        <v>0</v>
      </c>
      <c r="CL214" s="29" t="b">
        <v>0</v>
      </c>
      <c r="CM214" s="29" t="b">
        <v>0</v>
      </c>
      <c r="CN214" s="29" t="b">
        <v>0</v>
      </c>
      <c r="CO214" s="29" t="b">
        <v>0</v>
      </c>
      <c r="CP214" s="29" t="b">
        <v>0</v>
      </c>
      <c r="CQ214" s="29" t="b">
        <v>0</v>
      </c>
      <c r="CR214" s="29" t="b">
        <v>0</v>
      </c>
      <c r="CS214" s="29" t="b">
        <v>0</v>
      </c>
      <c r="CT214" s="29" t="b">
        <v>0</v>
      </c>
      <c r="CU214" s="29" t="b">
        <v>0</v>
      </c>
      <c r="CV214" s="29" t="b">
        <v>0</v>
      </c>
      <c r="CW214" s="29" t="b">
        <v>0</v>
      </c>
      <c r="CX214" s="29" t="b">
        <v>0</v>
      </c>
      <c r="CY214" s="29" t="b">
        <v>0</v>
      </c>
      <c r="CZ214" s="29" t="b">
        <v>1</v>
      </c>
      <c r="DA214" s="29" t="b">
        <v>0</v>
      </c>
      <c r="DB214" s="29" t="b">
        <v>0</v>
      </c>
      <c r="DC214" s="29" t="b">
        <v>0</v>
      </c>
      <c r="DD214" s="29" t="b">
        <v>0</v>
      </c>
      <c r="DE214" s="29" t="b">
        <v>0</v>
      </c>
      <c r="DF214" s="29" t="b">
        <v>0</v>
      </c>
      <c r="DG214" s="29" t="b">
        <v>0</v>
      </c>
      <c r="DH214" s="29" t="b">
        <v>0</v>
      </c>
      <c r="DI214" s="29" t="b">
        <v>0</v>
      </c>
      <c r="DJ214" s="29" t="b">
        <v>0</v>
      </c>
      <c r="DK214" s="29" t="b">
        <v>0</v>
      </c>
      <c r="DL214" s="29" t="b">
        <v>0</v>
      </c>
      <c r="DM214" s="29" t="b">
        <v>0</v>
      </c>
      <c r="DN214" s="29" t="b">
        <v>0</v>
      </c>
      <c r="DO214" s="29" t="b">
        <v>0</v>
      </c>
      <c r="DP214" s="29" t="b">
        <v>0</v>
      </c>
      <c r="DQ214" s="29" t="b">
        <v>0</v>
      </c>
      <c r="DR214" s="29" t="b">
        <v>0</v>
      </c>
      <c r="DS214" s="29" t="b">
        <v>0</v>
      </c>
      <c r="DT214" s="29" t="b">
        <v>0</v>
      </c>
      <c r="DU214" s="29" t="b">
        <v>0</v>
      </c>
      <c r="DV214" s="29" t="s">
        <v>14921</v>
      </c>
      <c r="DW214" s="29" t="s">
        <v>14922</v>
      </c>
      <c r="DX214" s="29" t="s">
        <v>14919</v>
      </c>
    </row>
    <row r="215" spans="1:128" s="29" customFormat="1" x14ac:dyDescent="0.25">
      <c r="A215" s="29">
        <v>359925061200999</v>
      </c>
      <c r="B215" s="29">
        <v>117</v>
      </c>
      <c r="C215" s="29" t="s">
        <v>14923</v>
      </c>
      <c r="D215" s="29" t="s">
        <v>14924</v>
      </c>
      <c r="E215" s="50">
        <v>2.37697744446331E+16</v>
      </c>
      <c r="F215" s="50">
        <v>9043291854003180</v>
      </c>
      <c r="G215" s="29" t="s">
        <v>19626</v>
      </c>
      <c r="H215" s="29" t="s">
        <v>18992</v>
      </c>
      <c r="I215" s="29">
        <v>22</v>
      </c>
      <c r="J215" s="29">
        <v>1</v>
      </c>
      <c r="K215" s="29">
        <v>1</v>
      </c>
      <c r="L215" s="29">
        <v>1</v>
      </c>
      <c r="M215" s="29">
        <v>2</v>
      </c>
      <c r="N215" s="29">
        <v>5</v>
      </c>
      <c r="O215" s="29">
        <v>1</v>
      </c>
      <c r="P215" s="29">
        <v>1</v>
      </c>
      <c r="Q215" s="29">
        <v>1</v>
      </c>
      <c r="R215" s="29" t="s">
        <v>8</v>
      </c>
      <c r="S215" s="29">
        <v>4</v>
      </c>
      <c r="T215" s="29" t="s">
        <v>8</v>
      </c>
      <c r="U215" s="29">
        <v>1</v>
      </c>
      <c r="V215" s="29">
        <v>1</v>
      </c>
      <c r="W215" s="29" t="s">
        <v>8</v>
      </c>
      <c r="X215" s="29">
        <v>1</v>
      </c>
      <c r="Y215" s="29" t="s">
        <v>8</v>
      </c>
      <c r="Z215" s="29">
        <v>1</v>
      </c>
      <c r="AA215" s="29">
        <v>1</v>
      </c>
      <c r="AB215" s="29" t="s">
        <v>8</v>
      </c>
      <c r="AC215" s="29">
        <v>1</v>
      </c>
      <c r="AD215" s="29" t="s">
        <v>8</v>
      </c>
      <c r="AE215" s="29">
        <v>1</v>
      </c>
      <c r="AF215" s="29">
        <v>1</v>
      </c>
      <c r="AG215" s="29" t="s">
        <v>8</v>
      </c>
      <c r="AH215" s="29">
        <v>1</v>
      </c>
      <c r="AI215" s="29" t="s">
        <v>8</v>
      </c>
      <c r="AJ215" s="29">
        <v>1</v>
      </c>
      <c r="AK215" s="29">
        <v>3</v>
      </c>
      <c r="AL215" s="29" t="s">
        <v>8</v>
      </c>
      <c r="AM215" s="29">
        <v>4</v>
      </c>
      <c r="AN215" s="29" t="s">
        <v>8</v>
      </c>
      <c r="AO215" s="29">
        <v>1</v>
      </c>
      <c r="AP215" s="29" t="s">
        <v>8</v>
      </c>
      <c r="AQ215" s="29">
        <v>1</v>
      </c>
      <c r="AR215" s="29">
        <v>1</v>
      </c>
      <c r="AS215" s="29" t="s">
        <v>8</v>
      </c>
      <c r="AT215" s="29">
        <v>1</v>
      </c>
      <c r="AU215" s="29" t="s">
        <v>8</v>
      </c>
      <c r="AV215" s="29">
        <v>1</v>
      </c>
      <c r="AW215" s="29">
        <v>2</v>
      </c>
      <c r="AX215" s="29" t="s">
        <v>8</v>
      </c>
      <c r="AY215" s="29">
        <v>2</v>
      </c>
      <c r="AZ215" s="29" t="s">
        <v>8</v>
      </c>
      <c r="BA215" s="29">
        <v>0</v>
      </c>
      <c r="BB215" s="29" t="s">
        <v>8</v>
      </c>
      <c r="BC215" s="29">
        <v>1</v>
      </c>
      <c r="BD215" s="29">
        <v>3</v>
      </c>
      <c r="BE215" s="29" t="s">
        <v>8</v>
      </c>
      <c r="BF215" s="29">
        <v>2</v>
      </c>
      <c r="BG215" s="29" t="s">
        <v>8</v>
      </c>
      <c r="BH215" s="29">
        <v>1</v>
      </c>
      <c r="BI215" s="29">
        <v>1</v>
      </c>
      <c r="BJ215" s="29" t="s">
        <v>8</v>
      </c>
      <c r="BK215" s="29">
        <v>2</v>
      </c>
      <c r="BL215" s="29" t="s">
        <v>8</v>
      </c>
      <c r="BM215" s="29">
        <v>0</v>
      </c>
      <c r="BN215" s="29" t="s">
        <v>8</v>
      </c>
      <c r="BO215" s="29" t="s">
        <v>8</v>
      </c>
      <c r="BP215" s="29" t="s">
        <v>8</v>
      </c>
      <c r="BQ215" s="29" t="s">
        <v>8</v>
      </c>
      <c r="BR215" s="29" t="s">
        <v>8</v>
      </c>
      <c r="BS215" s="29" t="s">
        <v>8</v>
      </c>
      <c r="BT215" s="29" t="s">
        <v>8</v>
      </c>
      <c r="BU215" s="29" t="s">
        <v>722</v>
      </c>
      <c r="BV215" s="29" t="b">
        <v>0</v>
      </c>
      <c r="BW215" s="29" t="b">
        <v>0</v>
      </c>
      <c r="BX215" s="29" t="b">
        <v>0</v>
      </c>
      <c r="BY215" s="29" t="b">
        <v>0</v>
      </c>
      <c r="BZ215" s="29" t="b">
        <v>0</v>
      </c>
      <c r="CA215" s="29" t="b">
        <v>0</v>
      </c>
      <c r="CB215" s="29" t="b">
        <v>0</v>
      </c>
      <c r="CC215" s="29" t="b">
        <v>0</v>
      </c>
      <c r="CD215" s="29" t="b">
        <v>0</v>
      </c>
      <c r="CE215" s="29" t="b">
        <v>0</v>
      </c>
      <c r="CF215" s="29" t="b">
        <v>0</v>
      </c>
      <c r="CG215" s="29" t="b">
        <v>0</v>
      </c>
      <c r="CH215" s="29" t="b">
        <v>0</v>
      </c>
      <c r="CI215" s="29" t="b">
        <v>0</v>
      </c>
      <c r="CJ215" s="29" t="b">
        <v>1</v>
      </c>
      <c r="CK215" s="29" t="b">
        <v>0</v>
      </c>
      <c r="CL215" s="29" t="b">
        <v>0</v>
      </c>
      <c r="CM215" s="29" t="b">
        <v>0</v>
      </c>
      <c r="CN215" s="29" t="b">
        <v>0</v>
      </c>
      <c r="CO215" s="29" t="b">
        <v>0</v>
      </c>
      <c r="CP215" s="29" t="b">
        <v>0</v>
      </c>
      <c r="CQ215" s="29" t="b">
        <v>0</v>
      </c>
      <c r="CR215" s="29" t="b">
        <v>0</v>
      </c>
      <c r="CS215" s="29" t="b">
        <v>0</v>
      </c>
      <c r="CT215" s="29" t="b">
        <v>0</v>
      </c>
      <c r="CU215" s="29" t="b">
        <v>0</v>
      </c>
      <c r="CV215" s="29" t="b">
        <v>0</v>
      </c>
      <c r="CW215" s="29" t="b">
        <v>0</v>
      </c>
      <c r="CX215" s="29" t="b">
        <v>0</v>
      </c>
      <c r="CY215" s="29" t="b">
        <v>0</v>
      </c>
      <c r="CZ215" s="29" t="b">
        <v>0</v>
      </c>
      <c r="DA215" s="29" t="b">
        <v>0</v>
      </c>
      <c r="DB215" s="29" t="b">
        <v>0</v>
      </c>
      <c r="DC215" s="29" t="b">
        <v>0</v>
      </c>
      <c r="DD215" s="29" t="b">
        <v>0</v>
      </c>
      <c r="DE215" s="29" t="b">
        <v>0</v>
      </c>
      <c r="DF215" s="29" t="b">
        <v>0</v>
      </c>
      <c r="DG215" s="29" t="b">
        <v>0</v>
      </c>
      <c r="DH215" s="29" t="b">
        <v>0</v>
      </c>
      <c r="DI215" s="29" t="b">
        <v>0</v>
      </c>
      <c r="DJ215" s="29" t="b">
        <v>0</v>
      </c>
      <c r="DK215" s="29" t="b">
        <v>0</v>
      </c>
      <c r="DL215" s="29" t="b">
        <v>0</v>
      </c>
      <c r="DM215" s="29" t="b">
        <v>0</v>
      </c>
      <c r="DN215" s="29" t="b">
        <v>0</v>
      </c>
      <c r="DO215" s="29" t="b">
        <v>0</v>
      </c>
      <c r="DP215" s="29" t="b">
        <v>0</v>
      </c>
      <c r="DQ215" s="29" t="b">
        <v>0</v>
      </c>
      <c r="DR215" s="29" t="b">
        <v>0</v>
      </c>
      <c r="DS215" s="29" t="b">
        <v>0</v>
      </c>
      <c r="DT215" s="29" t="b">
        <v>0</v>
      </c>
      <c r="DU215" s="29" t="b">
        <v>0</v>
      </c>
      <c r="DV215" s="29" t="s">
        <v>14925</v>
      </c>
      <c r="DW215" s="29" t="s">
        <v>14926</v>
      </c>
      <c r="DX215" s="29" t="s">
        <v>14927</v>
      </c>
    </row>
    <row r="216" spans="1:128" s="29" customFormat="1" x14ac:dyDescent="0.25">
      <c r="A216" s="29">
        <v>359925061185968</v>
      </c>
      <c r="B216" s="29">
        <v>199</v>
      </c>
      <c r="C216" s="29" t="s">
        <v>14928</v>
      </c>
      <c r="D216" s="29" t="s">
        <v>14929</v>
      </c>
      <c r="E216" s="50">
        <v>2376990335231130</v>
      </c>
      <c r="F216" s="50">
        <v>9042978795085230</v>
      </c>
      <c r="G216" s="29" t="s">
        <v>18992</v>
      </c>
      <c r="H216" s="29" t="s">
        <v>18992</v>
      </c>
      <c r="I216" s="29">
        <v>22</v>
      </c>
      <c r="J216" s="29">
        <v>1</v>
      </c>
      <c r="K216" s="29">
        <v>1</v>
      </c>
      <c r="L216" s="29">
        <v>1</v>
      </c>
      <c r="M216" s="29">
        <v>2</v>
      </c>
      <c r="N216" s="29">
        <v>9</v>
      </c>
      <c r="O216" s="29">
        <v>1</v>
      </c>
      <c r="P216" s="29">
        <v>1</v>
      </c>
      <c r="Q216" s="29">
        <v>3</v>
      </c>
      <c r="R216" s="29" t="s">
        <v>8</v>
      </c>
      <c r="S216" s="29">
        <v>3</v>
      </c>
      <c r="T216" s="29" t="s">
        <v>8</v>
      </c>
      <c r="U216" s="29">
        <v>1</v>
      </c>
      <c r="V216" s="29">
        <v>3</v>
      </c>
      <c r="W216" s="29" t="s">
        <v>8</v>
      </c>
      <c r="X216" s="29">
        <v>2</v>
      </c>
      <c r="Y216" s="29" t="s">
        <v>8</v>
      </c>
      <c r="Z216" s="29">
        <v>1</v>
      </c>
      <c r="AA216" s="29">
        <v>3</v>
      </c>
      <c r="AB216" s="29" t="s">
        <v>8</v>
      </c>
      <c r="AC216" s="29">
        <v>1</v>
      </c>
      <c r="AD216" s="29" t="s">
        <v>8</v>
      </c>
      <c r="AE216" s="29">
        <v>1</v>
      </c>
      <c r="AF216" s="29">
        <v>1</v>
      </c>
      <c r="AG216" s="29" t="s">
        <v>8</v>
      </c>
      <c r="AH216" s="29">
        <v>1</v>
      </c>
      <c r="AI216" s="29" t="s">
        <v>8</v>
      </c>
      <c r="AJ216" s="29">
        <v>1</v>
      </c>
      <c r="AK216" s="29">
        <v>3</v>
      </c>
      <c r="AL216" s="29" t="s">
        <v>8</v>
      </c>
      <c r="AM216" s="29">
        <v>3</v>
      </c>
      <c r="AN216" s="29" t="s">
        <v>8</v>
      </c>
      <c r="AO216" s="29">
        <v>0</v>
      </c>
      <c r="AP216" s="29" t="s">
        <v>8</v>
      </c>
      <c r="AQ216" s="29">
        <v>1</v>
      </c>
      <c r="AR216" s="29">
        <v>3</v>
      </c>
      <c r="AS216" s="29" t="s">
        <v>8</v>
      </c>
      <c r="AT216" s="29">
        <v>3</v>
      </c>
      <c r="AU216" s="29" t="s">
        <v>8</v>
      </c>
      <c r="AV216" s="29">
        <v>1</v>
      </c>
      <c r="AW216" s="29">
        <v>3</v>
      </c>
      <c r="AX216" s="29" t="s">
        <v>8</v>
      </c>
      <c r="AY216" s="29">
        <v>3</v>
      </c>
      <c r="AZ216" s="29" t="s">
        <v>8</v>
      </c>
      <c r="BA216" s="29">
        <v>1</v>
      </c>
      <c r="BB216" s="29" t="s">
        <v>8</v>
      </c>
      <c r="BC216" s="29">
        <v>1</v>
      </c>
      <c r="BD216" s="29">
        <v>3</v>
      </c>
      <c r="BE216" s="29" t="s">
        <v>8</v>
      </c>
      <c r="BF216" s="29">
        <v>3</v>
      </c>
      <c r="BG216" s="29" t="s">
        <v>8</v>
      </c>
      <c r="BH216" s="29">
        <v>1</v>
      </c>
      <c r="BI216" s="29">
        <v>3</v>
      </c>
      <c r="BJ216" s="29" t="s">
        <v>8</v>
      </c>
      <c r="BK216" s="29">
        <v>3</v>
      </c>
      <c r="BL216" s="29" t="s">
        <v>8</v>
      </c>
      <c r="BM216" s="29">
        <v>0</v>
      </c>
      <c r="BN216" s="29" t="s">
        <v>8</v>
      </c>
      <c r="BO216" s="29" t="s">
        <v>8</v>
      </c>
      <c r="BP216" s="29" t="s">
        <v>8</v>
      </c>
      <c r="BQ216" s="29" t="s">
        <v>8</v>
      </c>
      <c r="BR216" s="29" t="s">
        <v>8</v>
      </c>
      <c r="BS216" s="29" t="s">
        <v>8</v>
      </c>
      <c r="BT216" s="29" t="s">
        <v>8</v>
      </c>
      <c r="BU216" s="29" t="s">
        <v>14063</v>
      </c>
      <c r="BV216" s="29" t="b">
        <v>0</v>
      </c>
      <c r="BW216" s="29" t="b">
        <v>0</v>
      </c>
      <c r="BX216" s="29" t="b">
        <v>0</v>
      </c>
      <c r="BY216" s="29" t="b">
        <v>0</v>
      </c>
      <c r="BZ216" s="29" t="b">
        <v>0</v>
      </c>
      <c r="CA216" s="29" t="b">
        <v>0</v>
      </c>
      <c r="CB216" s="29" t="b">
        <v>0</v>
      </c>
      <c r="CC216" s="29" t="b">
        <v>0</v>
      </c>
      <c r="CD216" s="29" t="b">
        <v>0</v>
      </c>
      <c r="CE216" s="29" t="b">
        <v>0</v>
      </c>
      <c r="CF216" s="29" t="b">
        <v>0</v>
      </c>
      <c r="CG216" s="29" t="b">
        <v>1</v>
      </c>
      <c r="CH216" s="29" t="b">
        <v>0</v>
      </c>
      <c r="CI216" s="29" t="b">
        <v>0</v>
      </c>
      <c r="CJ216" s="29" t="b">
        <v>0</v>
      </c>
      <c r="CK216" s="29" t="b">
        <v>0</v>
      </c>
      <c r="CL216" s="29" t="b">
        <v>0</v>
      </c>
      <c r="CM216" s="29" t="b">
        <v>0</v>
      </c>
      <c r="CN216" s="29" t="b">
        <v>0</v>
      </c>
      <c r="CO216" s="29" t="b">
        <v>0</v>
      </c>
      <c r="CP216" s="29" t="b">
        <v>0</v>
      </c>
      <c r="CQ216" s="29" t="b">
        <v>0</v>
      </c>
      <c r="CR216" s="29" t="b">
        <v>0</v>
      </c>
      <c r="CS216" s="29" t="b">
        <v>0</v>
      </c>
      <c r="CT216" s="29" t="b">
        <v>0</v>
      </c>
      <c r="CU216" s="29" t="b">
        <v>0</v>
      </c>
      <c r="CV216" s="29" t="b">
        <v>0</v>
      </c>
      <c r="CW216" s="29" t="b">
        <v>0</v>
      </c>
      <c r="CX216" s="29" t="b">
        <v>0</v>
      </c>
      <c r="CY216" s="29" t="b">
        <v>0</v>
      </c>
      <c r="CZ216" s="29" t="b">
        <v>0</v>
      </c>
      <c r="DA216" s="29" t="b">
        <v>0</v>
      </c>
      <c r="DB216" s="29" t="b">
        <v>0</v>
      </c>
      <c r="DC216" s="29" t="b">
        <v>0</v>
      </c>
      <c r="DD216" s="29" t="b">
        <v>0</v>
      </c>
      <c r="DE216" s="29" t="b">
        <v>0</v>
      </c>
      <c r="DF216" s="29" t="b">
        <v>0</v>
      </c>
      <c r="DG216" s="29" t="b">
        <v>0</v>
      </c>
      <c r="DH216" s="29" t="b">
        <v>0</v>
      </c>
      <c r="DI216" s="29" t="b">
        <v>0</v>
      </c>
      <c r="DJ216" s="29" t="b">
        <v>0</v>
      </c>
      <c r="DK216" s="29" t="b">
        <v>0</v>
      </c>
      <c r="DL216" s="29" t="b">
        <v>0</v>
      </c>
      <c r="DM216" s="29" t="b">
        <v>0</v>
      </c>
      <c r="DN216" s="29" t="b">
        <v>0</v>
      </c>
      <c r="DO216" s="29" t="b">
        <v>0</v>
      </c>
      <c r="DP216" s="29" t="b">
        <v>0</v>
      </c>
      <c r="DQ216" s="29" t="b">
        <v>0</v>
      </c>
      <c r="DR216" s="29" t="b">
        <v>0</v>
      </c>
      <c r="DS216" s="29" t="b">
        <v>0</v>
      </c>
      <c r="DT216" s="29" t="b">
        <v>0</v>
      </c>
      <c r="DU216" s="29" t="b">
        <v>0</v>
      </c>
      <c r="DV216" s="29" t="s">
        <v>14930</v>
      </c>
      <c r="DW216" s="29" t="s">
        <v>14931</v>
      </c>
      <c r="DX216" s="29" t="s">
        <v>14932</v>
      </c>
    </row>
    <row r="217" spans="1:128" s="29" customFormat="1" x14ac:dyDescent="0.25">
      <c r="A217" s="29">
        <v>359925061276783</v>
      </c>
      <c r="B217" s="29">
        <v>414</v>
      </c>
      <c r="C217" s="29" t="s">
        <v>14933</v>
      </c>
      <c r="D217" s="29" t="s">
        <v>13995</v>
      </c>
      <c r="E217" s="50">
        <v>237063573</v>
      </c>
      <c r="F217" s="50">
        <v>904262164</v>
      </c>
      <c r="G217" s="29" t="s">
        <v>18992</v>
      </c>
      <c r="H217" s="50">
        <v>1299999</v>
      </c>
      <c r="I217" s="29">
        <v>77</v>
      </c>
      <c r="J217" s="29">
        <v>1</v>
      </c>
      <c r="K217" s="29">
        <v>1</v>
      </c>
      <c r="L217" s="29">
        <v>1</v>
      </c>
      <c r="M217" s="29">
        <v>1</v>
      </c>
      <c r="N217" s="29">
        <v>4</v>
      </c>
      <c r="O217" s="29">
        <v>1</v>
      </c>
      <c r="P217" s="29">
        <v>1</v>
      </c>
      <c r="Q217" s="29">
        <v>4</v>
      </c>
      <c r="R217" s="29" t="s">
        <v>8</v>
      </c>
      <c r="S217" s="29">
        <v>3</v>
      </c>
      <c r="T217" s="29" t="s">
        <v>8</v>
      </c>
      <c r="U217" s="29">
        <v>1</v>
      </c>
      <c r="V217" s="29">
        <v>1</v>
      </c>
      <c r="W217" s="29" t="s">
        <v>8</v>
      </c>
      <c r="X217" s="29">
        <v>1</v>
      </c>
      <c r="Y217" s="29" t="s">
        <v>8</v>
      </c>
      <c r="Z217" s="29">
        <v>1</v>
      </c>
      <c r="AA217" s="29">
        <v>3</v>
      </c>
      <c r="AB217" s="29" t="s">
        <v>8</v>
      </c>
      <c r="AC217" s="29">
        <v>3</v>
      </c>
      <c r="AD217" s="29" t="s">
        <v>8</v>
      </c>
      <c r="AE217" s="29">
        <v>1</v>
      </c>
      <c r="AF217" s="29">
        <v>1</v>
      </c>
      <c r="AG217" s="29" t="s">
        <v>8</v>
      </c>
      <c r="AH217" s="29">
        <v>1</v>
      </c>
      <c r="AI217" s="29" t="s">
        <v>8</v>
      </c>
      <c r="AJ217" s="29">
        <v>0</v>
      </c>
      <c r="AK217" s="29" t="s">
        <v>8</v>
      </c>
      <c r="AL217" s="29" t="s">
        <v>8</v>
      </c>
      <c r="AM217" s="29" t="s">
        <v>8</v>
      </c>
      <c r="AN217" s="29" t="s">
        <v>8</v>
      </c>
      <c r="AO217" s="29">
        <v>0</v>
      </c>
      <c r="AP217" s="29" t="s">
        <v>8</v>
      </c>
      <c r="AQ217" s="29">
        <v>1</v>
      </c>
      <c r="AR217" s="29">
        <v>2</v>
      </c>
      <c r="AS217" s="29" t="s">
        <v>8</v>
      </c>
      <c r="AT217" s="29">
        <v>1</v>
      </c>
      <c r="AU217" s="29" t="s">
        <v>8</v>
      </c>
      <c r="AV217" s="29">
        <v>1</v>
      </c>
      <c r="AW217" s="29">
        <v>1</v>
      </c>
      <c r="AX217" s="29" t="s">
        <v>8</v>
      </c>
      <c r="AY217" s="29">
        <v>1</v>
      </c>
      <c r="AZ217" s="29" t="s">
        <v>8</v>
      </c>
      <c r="BA217" s="29">
        <v>1</v>
      </c>
      <c r="BB217" s="29" t="s">
        <v>8</v>
      </c>
      <c r="BC217" s="29">
        <v>1</v>
      </c>
      <c r="BD217" s="29">
        <v>3</v>
      </c>
      <c r="BE217" s="29" t="s">
        <v>8</v>
      </c>
      <c r="BF217" s="29">
        <v>1</v>
      </c>
      <c r="BG217" s="29" t="s">
        <v>8</v>
      </c>
      <c r="BH217" s="29">
        <v>1</v>
      </c>
      <c r="BI217" s="29">
        <v>1</v>
      </c>
      <c r="BJ217" s="29" t="s">
        <v>8</v>
      </c>
      <c r="BK217" s="29">
        <v>1</v>
      </c>
      <c r="BL217" s="29" t="s">
        <v>8</v>
      </c>
      <c r="BM217" s="29">
        <v>0</v>
      </c>
      <c r="BN217" s="29" t="s">
        <v>8</v>
      </c>
      <c r="BO217" s="29" t="s">
        <v>8</v>
      </c>
      <c r="BP217" s="29" t="s">
        <v>8</v>
      </c>
      <c r="BQ217" s="29" t="s">
        <v>8</v>
      </c>
      <c r="BR217" s="29" t="s">
        <v>8</v>
      </c>
      <c r="BS217" s="29" t="s">
        <v>8</v>
      </c>
      <c r="BT217" s="29" t="s">
        <v>8</v>
      </c>
      <c r="BU217" s="29" t="s">
        <v>538</v>
      </c>
      <c r="BV217" s="29" t="b">
        <v>0</v>
      </c>
      <c r="BW217" s="29" t="b">
        <v>0</v>
      </c>
      <c r="BX217" s="29" t="b">
        <v>0</v>
      </c>
      <c r="BY217" s="29" t="b">
        <v>0</v>
      </c>
      <c r="BZ217" s="29" t="b">
        <v>0</v>
      </c>
      <c r="CA217" s="29" t="b">
        <v>0</v>
      </c>
      <c r="CB217" s="29" t="b">
        <v>0</v>
      </c>
      <c r="CC217" s="29" t="b">
        <v>0</v>
      </c>
      <c r="CD217" s="29" t="b">
        <v>0</v>
      </c>
      <c r="CE217" s="29" t="b">
        <v>0</v>
      </c>
      <c r="CF217" s="29" t="b">
        <v>0</v>
      </c>
      <c r="CG217" s="29" t="b">
        <v>0</v>
      </c>
      <c r="CH217" s="29" t="b">
        <v>0</v>
      </c>
      <c r="CI217" s="29" t="b">
        <v>0</v>
      </c>
      <c r="CJ217" s="29" t="b">
        <v>0</v>
      </c>
      <c r="CK217" s="29" t="b">
        <v>0</v>
      </c>
      <c r="CL217" s="29" t="b">
        <v>0</v>
      </c>
      <c r="CM217" s="29" t="b">
        <v>0</v>
      </c>
      <c r="CN217" s="29" t="b">
        <v>0</v>
      </c>
      <c r="CO217" s="29" t="b">
        <v>0</v>
      </c>
      <c r="CP217" s="29" t="b">
        <v>0</v>
      </c>
      <c r="CQ217" s="29" t="b">
        <v>1</v>
      </c>
      <c r="CR217" s="29" t="b">
        <v>0</v>
      </c>
      <c r="CS217" s="29" t="b">
        <v>0</v>
      </c>
      <c r="CT217" s="29" t="b">
        <v>0</v>
      </c>
      <c r="CU217" s="29" t="b">
        <v>0</v>
      </c>
      <c r="CV217" s="29" t="b">
        <v>0</v>
      </c>
      <c r="CW217" s="29" t="b">
        <v>0</v>
      </c>
      <c r="CX217" s="29" t="b">
        <v>0</v>
      </c>
      <c r="CY217" s="29" t="b">
        <v>0</v>
      </c>
      <c r="CZ217" s="29" t="b">
        <v>0</v>
      </c>
      <c r="DA217" s="29" t="b">
        <v>0</v>
      </c>
      <c r="DB217" s="29" t="b">
        <v>0</v>
      </c>
      <c r="DC217" s="29" t="b">
        <v>0</v>
      </c>
      <c r="DD217" s="29" t="b">
        <v>0</v>
      </c>
      <c r="DE217" s="29" t="b">
        <v>0</v>
      </c>
      <c r="DF217" s="29" t="b">
        <v>0</v>
      </c>
      <c r="DG217" s="29" t="b">
        <v>0</v>
      </c>
      <c r="DH217" s="29" t="b">
        <v>0</v>
      </c>
      <c r="DI217" s="29" t="b">
        <v>0</v>
      </c>
      <c r="DJ217" s="29" t="b">
        <v>0</v>
      </c>
      <c r="DK217" s="29" t="b">
        <v>0</v>
      </c>
      <c r="DL217" s="29" t="b">
        <v>0</v>
      </c>
      <c r="DM217" s="29" t="b">
        <v>0</v>
      </c>
      <c r="DN217" s="29" t="b">
        <v>0</v>
      </c>
      <c r="DO217" s="29" t="b">
        <v>0</v>
      </c>
      <c r="DP217" s="29" t="b">
        <v>0</v>
      </c>
      <c r="DQ217" s="29" t="b">
        <v>0</v>
      </c>
      <c r="DR217" s="29" t="b">
        <v>0</v>
      </c>
      <c r="DS217" s="29" t="b">
        <v>0</v>
      </c>
      <c r="DT217" s="29" t="b">
        <v>0</v>
      </c>
      <c r="DU217" s="29" t="b">
        <v>0</v>
      </c>
      <c r="DV217" s="29" t="s">
        <v>14934</v>
      </c>
      <c r="DW217" s="29" t="s">
        <v>14935</v>
      </c>
      <c r="DX217" s="29" t="s">
        <v>14936</v>
      </c>
    </row>
    <row r="218" spans="1:128" s="29" customFormat="1" x14ac:dyDescent="0.25">
      <c r="A218" s="29">
        <v>359925061185968</v>
      </c>
      <c r="B218" s="29">
        <v>129</v>
      </c>
      <c r="C218" s="29" t="s">
        <v>14937</v>
      </c>
      <c r="D218" s="29" t="s">
        <v>14938</v>
      </c>
      <c r="E218" s="50">
        <v>237690951</v>
      </c>
      <c r="F218" s="50">
        <v>904309237</v>
      </c>
      <c r="G218" s="29" t="s">
        <v>18992</v>
      </c>
      <c r="H218" s="29" t="s">
        <v>19842</v>
      </c>
      <c r="I218" s="29">
        <v>22</v>
      </c>
      <c r="J218" s="29">
        <v>1</v>
      </c>
      <c r="K218" s="29">
        <v>1</v>
      </c>
      <c r="L218" s="29">
        <v>1</v>
      </c>
      <c r="M218" s="29">
        <v>2</v>
      </c>
      <c r="N218" s="29">
        <v>4</v>
      </c>
      <c r="O218" s="29">
        <v>1</v>
      </c>
      <c r="P218" s="29">
        <v>0</v>
      </c>
      <c r="Q218" s="29" t="s">
        <v>8</v>
      </c>
      <c r="R218" s="29" t="s">
        <v>8</v>
      </c>
      <c r="S218" s="29" t="s">
        <v>8</v>
      </c>
      <c r="T218" s="29" t="s">
        <v>8</v>
      </c>
      <c r="U218" s="29">
        <v>1</v>
      </c>
      <c r="V218" s="29">
        <v>1</v>
      </c>
      <c r="W218" s="29" t="s">
        <v>8</v>
      </c>
      <c r="X218" s="29">
        <v>3</v>
      </c>
      <c r="Y218" s="29" t="s">
        <v>8</v>
      </c>
      <c r="Z218" s="29">
        <v>1</v>
      </c>
      <c r="AA218" s="29">
        <v>3</v>
      </c>
      <c r="AB218" s="29" t="s">
        <v>8</v>
      </c>
      <c r="AC218" s="29">
        <v>3</v>
      </c>
      <c r="AD218" s="29" t="s">
        <v>8</v>
      </c>
      <c r="AE218" s="29">
        <v>1</v>
      </c>
      <c r="AF218" s="29">
        <v>1</v>
      </c>
      <c r="AG218" s="29" t="s">
        <v>8</v>
      </c>
      <c r="AH218" s="29">
        <v>1</v>
      </c>
      <c r="AI218" s="29" t="s">
        <v>8</v>
      </c>
      <c r="AJ218" s="29">
        <v>0</v>
      </c>
      <c r="AK218" s="29" t="s">
        <v>8</v>
      </c>
      <c r="AL218" s="29" t="s">
        <v>8</v>
      </c>
      <c r="AM218" s="29" t="s">
        <v>8</v>
      </c>
      <c r="AN218" s="29" t="s">
        <v>8</v>
      </c>
      <c r="AO218" s="29">
        <v>1</v>
      </c>
      <c r="AP218" s="29" t="s">
        <v>8</v>
      </c>
      <c r="AQ218" s="29">
        <v>1</v>
      </c>
      <c r="AR218" s="29">
        <v>3</v>
      </c>
      <c r="AS218" s="29" t="s">
        <v>8</v>
      </c>
      <c r="AT218" s="29">
        <v>3</v>
      </c>
      <c r="AU218" s="29" t="s">
        <v>8</v>
      </c>
      <c r="AV218" s="29">
        <v>1</v>
      </c>
      <c r="AW218" s="29">
        <v>3</v>
      </c>
      <c r="AX218" s="29" t="s">
        <v>8</v>
      </c>
      <c r="AY218" s="29">
        <v>3</v>
      </c>
      <c r="AZ218" s="29" t="s">
        <v>8</v>
      </c>
      <c r="BA218" s="29">
        <v>1</v>
      </c>
      <c r="BB218" s="29" t="s">
        <v>8</v>
      </c>
      <c r="BC218" s="29">
        <v>1</v>
      </c>
      <c r="BD218" s="29">
        <v>3</v>
      </c>
      <c r="BE218" s="29" t="s">
        <v>8</v>
      </c>
      <c r="BF218" s="29">
        <v>3</v>
      </c>
      <c r="BG218" s="29" t="s">
        <v>8</v>
      </c>
      <c r="BH218" s="29">
        <v>1</v>
      </c>
      <c r="BI218" s="29">
        <v>1</v>
      </c>
      <c r="BJ218" s="29" t="s">
        <v>8</v>
      </c>
      <c r="BK218" s="29">
        <v>3</v>
      </c>
      <c r="BL218" s="29" t="s">
        <v>8</v>
      </c>
      <c r="BM218" s="29">
        <v>0</v>
      </c>
      <c r="BN218" s="29" t="s">
        <v>8</v>
      </c>
      <c r="BO218" s="29" t="s">
        <v>8</v>
      </c>
      <c r="BP218" s="29" t="s">
        <v>8</v>
      </c>
      <c r="BQ218" s="29" t="s">
        <v>8</v>
      </c>
      <c r="BR218" s="29" t="s">
        <v>8</v>
      </c>
      <c r="BS218" s="29" t="s">
        <v>8</v>
      </c>
      <c r="BT218" s="29" t="s">
        <v>8</v>
      </c>
      <c r="BU218" s="29" t="s">
        <v>14186</v>
      </c>
      <c r="BV218" s="29" t="b">
        <v>0</v>
      </c>
      <c r="BW218" s="29" t="b">
        <v>0</v>
      </c>
      <c r="BX218" s="29" t="b">
        <v>0</v>
      </c>
      <c r="BY218" s="29" t="b">
        <v>0</v>
      </c>
      <c r="BZ218" s="29" t="b">
        <v>0</v>
      </c>
      <c r="CA218" s="29" t="b">
        <v>0</v>
      </c>
      <c r="CB218" s="29" t="b">
        <v>0</v>
      </c>
      <c r="CC218" s="29" t="b">
        <v>0</v>
      </c>
      <c r="CD218" s="29" t="b">
        <v>0</v>
      </c>
      <c r="CE218" s="29" t="b">
        <v>0</v>
      </c>
      <c r="CF218" s="29" t="b">
        <v>0</v>
      </c>
      <c r="CG218" s="29" t="b">
        <v>1</v>
      </c>
      <c r="CH218" s="29" t="b">
        <v>0</v>
      </c>
      <c r="CI218" s="29" t="b">
        <v>0</v>
      </c>
      <c r="CJ218" s="29" t="b">
        <v>0</v>
      </c>
      <c r="CK218" s="29" t="b">
        <v>0</v>
      </c>
      <c r="CL218" s="29" t="b">
        <v>0</v>
      </c>
      <c r="CM218" s="29" t="b">
        <v>0</v>
      </c>
      <c r="CN218" s="29" t="b">
        <v>0</v>
      </c>
      <c r="CO218" s="29" t="b">
        <v>0</v>
      </c>
      <c r="CP218" s="29" t="b">
        <v>0</v>
      </c>
      <c r="CQ218" s="29" t="b">
        <v>0</v>
      </c>
      <c r="CR218" s="29" t="b">
        <v>0</v>
      </c>
      <c r="CS218" s="29" t="b">
        <v>0</v>
      </c>
      <c r="CT218" s="29" t="b">
        <v>0</v>
      </c>
      <c r="CU218" s="29" t="b">
        <v>0</v>
      </c>
      <c r="CV218" s="29" t="b">
        <v>0</v>
      </c>
      <c r="CW218" s="29" t="b">
        <v>0</v>
      </c>
      <c r="CX218" s="29" t="b">
        <v>0</v>
      </c>
      <c r="CY218" s="29" t="b">
        <v>0</v>
      </c>
      <c r="CZ218" s="29" t="b">
        <v>0</v>
      </c>
      <c r="DA218" s="29" t="b">
        <v>0</v>
      </c>
      <c r="DB218" s="29" t="b">
        <v>0</v>
      </c>
      <c r="DC218" s="29" t="b">
        <v>0</v>
      </c>
      <c r="DD218" s="29" t="b">
        <v>0</v>
      </c>
      <c r="DE218" s="29" t="b">
        <v>0</v>
      </c>
      <c r="DF218" s="29" t="b">
        <v>0</v>
      </c>
      <c r="DG218" s="29" t="b">
        <v>0</v>
      </c>
      <c r="DH218" s="29" t="b">
        <v>0</v>
      </c>
      <c r="DI218" s="29" t="b">
        <v>0</v>
      </c>
      <c r="DJ218" s="29" t="b">
        <v>0</v>
      </c>
      <c r="DK218" s="29" t="b">
        <v>0</v>
      </c>
      <c r="DL218" s="29" t="b">
        <v>0</v>
      </c>
      <c r="DM218" s="29" t="b">
        <v>0</v>
      </c>
      <c r="DN218" s="29" t="b">
        <v>0</v>
      </c>
      <c r="DO218" s="29" t="b">
        <v>0</v>
      </c>
      <c r="DP218" s="29" t="b">
        <v>0</v>
      </c>
      <c r="DQ218" s="29" t="b">
        <v>0</v>
      </c>
      <c r="DR218" s="29" t="b">
        <v>0</v>
      </c>
      <c r="DS218" s="29" t="b">
        <v>0</v>
      </c>
      <c r="DT218" s="29" t="b">
        <v>0</v>
      </c>
      <c r="DU218" s="29" t="b">
        <v>0</v>
      </c>
      <c r="DV218" s="29" t="s">
        <v>14939</v>
      </c>
      <c r="DW218" s="29" t="s">
        <v>14940</v>
      </c>
      <c r="DX218" s="29" t="s">
        <v>14941</v>
      </c>
    </row>
    <row r="219" spans="1:128" s="29" customFormat="1" x14ac:dyDescent="0.25">
      <c r="A219" s="29">
        <v>359925061278912</v>
      </c>
      <c r="B219" s="29">
        <v>96</v>
      </c>
      <c r="C219" s="29" t="s">
        <v>14942</v>
      </c>
      <c r="D219" s="29" t="s">
        <v>13870</v>
      </c>
      <c r="E219" s="50">
        <v>238228727</v>
      </c>
      <c r="F219" s="50">
        <v>903793966</v>
      </c>
      <c r="G219" s="29" t="s">
        <v>18992</v>
      </c>
      <c r="H219" s="29" t="s">
        <v>20218</v>
      </c>
      <c r="I219" s="29">
        <v>11</v>
      </c>
      <c r="J219" s="29">
        <v>1</v>
      </c>
      <c r="K219" s="29">
        <v>1</v>
      </c>
      <c r="L219" s="29">
        <v>1</v>
      </c>
      <c r="M219" s="29">
        <v>2</v>
      </c>
      <c r="N219" s="29">
        <v>3</v>
      </c>
      <c r="O219" s="29">
        <v>1</v>
      </c>
      <c r="P219" s="29">
        <v>1</v>
      </c>
      <c r="Q219" s="29">
        <v>3</v>
      </c>
      <c r="R219" s="29" t="s">
        <v>8</v>
      </c>
      <c r="S219" s="29">
        <v>3</v>
      </c>
      <c r="T219" s="29" t="s">
        <v>8</v>
      </c>
      <c r="U219" s="29">
        <v>1</v>
      </c>
      <c r="V219" s="29">
        <v>2</v>
      </c>
      <c r="W219" s="29" t="s">
        <v>8</v>
      </c>
      <c r="X219" s="29">
        <v>2</v>
      </c>
      <c r="Y219" s="29" t="s">
        <v>8</v>
      </c>
      <c r="Z219" s="29">
        <v>1</v>
      </c>
      <c r="AA219" s="29">
        <v>2</v>
      </c>
      <c r="AB219" s="29" t="s">
        <v>8</v>
      </c>
      <c r="AC219" s="29">
        <v>2</v>
      </c>
      <c r="AD219" s="29" t="s">
        <v>8</v>
      </c>
      <c r="AE219" s="29">
        <v>1</v>
      </c>
      <c r="AF219" s="29">
        <v>1</v>
      </c>
      <c r="AG219" s="29" t="s">
        <v>8</v>
      </c>
      <c r="AH219" s="29">
        <v>1</v>
      </c>
      <c r="AI219" s="29" t="s">
        <v>8</v>
      </c>
      <c r="AJ219" s="29">
        <v>1</v>
      </c>
      <c r="AK219" s="29">
        <v>3</v>
      </c>
      <c r="AL219" s="29" t="s">
        <v>8</v>
      </c>
      <c r="AM219" s="29">
        <v>3</v>
      </c>
      <c r="AN219" s="29" t="s">
        <v>8</v>
      </c>
      <c r="AO219" s="29">
        <v>0</v>
      </c>
      <c r="AP219" s="29" t="s">
        <v>8</v>
      </c>
      <c r="AQ219" s="29">
        <v>1</v>
      </c>
      <c r="AR219" s="29">
        <v>2</v>
      </c>
      <c r="AS219" s="29" t="s">
        <v>8</v>
      </c>
      <c r="AT219" s="29">
        <v>2</v>
      </c>
      <c r="AU219" s="29" t="s">
        <v>8</v>
      </c>
      <c r="AV219" s="29">
        <v>1</v>
      </c>
      <c r="AW219" s="29">
        <v>3</v>
      </c>
      <c r="AX219" s="29" t="s">
        <v>8</v>
      </c>
      <c r="AY219" s="29">
        <v>3</v>
      </c>
      <c r="AZ219" s="29" t="s">
        <v>8</v>
      </c>
      <c r="BA219" s="29">
        <v>1</v>
      </c>
      <c r="BB219" s="29" t="s">
        <v>8</v>
      </c>
      <c r="BC219" s="29">
        <v>1</v>
      </c>
      <c r="BD219" s="29">
        <v>3</v>
      </c>
      <c r="BE219" s="29" t="s">
        <v>8</v>
      </c>
      <c r="BF219" s="29">
        <v>3</v>
      </c>
      <c r="BG219" s="29" t="s">
        <v>8</v>
      </c>
      <c r="BH219" s="29">
        <v>1</v>
      </c>
      <c r="BI219" s="29">
        <v>3</v>
      </c>
      <c r="BJ219" s="29" t="s">
        <v>8</v>
      </c>
      <c r="BK219" s="29">
        <v>3</v>
      </c>
      <c r="BL219" s="29" t="s">
        <v>8</v>
      </c>
      <c r="BM219" s="29">
        <v>0</v>
      </c>
      <c r="BN219" s="29" t="s">
        <v>8</v>
      </c>
      <c r="BO219" s="29" t="s">
        <v>8</v>
      </c>
      <c r="BP219" s="29" t="s">
        <v>8</v>
      </c>
      <c r="BQ219" s="29" t="s">
        <v>8</v>
      </c>
      <c r="BR219" s="29" t="s">
        <v>8</v>
      </c>
      <c r="BS219" s="29" t="s">
        <v>8</v>
      </c>
      <c r="BT219" s="29" t="s">
        <v>8</v>
      </c>
      <c r="BU219" s="29" t="s">
        <v>722</v>
      </c>
      <c r="BV219" s="29" t="b">
        <v>0</v>
      </c>
      <c r="BW219" s="29" t="b">
        <v>0</v>
      </c>
      <c r="BX219" s="29" t="b">
        <v>0</v>
      </c>
      <c r="BY219" s="29" t="b">
        <v>0</v>
      </c>
      <c r="BZ219" s="29" t="b">
        <v>0</v>
      </c>
      <c r="CA219" s="29" t="b">
        <v>0</v>
      </c>
      <c r="CB219" s="29" t="b">
        <v>0</v>
      </c>
      <c r="CC219" s="29" t="b">
        <v>0</v>
      </c>
      <c r="CD219" s="29" t="b">
        <v>0</v>
      </c>
      <c r="CE219" s="29" t="b">
        <v>0</v>
      </c>
      <c r="CF219" s="29" t="b">
        <v>0</v>
      </c>
      <c r="CG219" s="29" t="b">
        <v>0</v>
      </c>
      <c r="CH219" s="29" t="b">
        <v>0</v>
      </c>
      <c r="CI219" s="29" t="b">
        <v>0</v>
      </c>
      <c r="CJ219" s="29" t="b">
        <v>0</v>
      </c>
      <c r="CK219" s="29" t="b">
        <v>0</v>
      </c>
      <c r="CL219" s="29" t="b">
        <v>0</v>
      </c>
      <c r="CM219" s="29" t="b">
        <v>0</v>
      </c>
      <c r="CN219" s="29" t="b">
        <v>0</v>
      </c>
      <c r="CO219" s="29" t="b">
        <v>0</v>
      </c>
      <c r="CP219" s="29" t="b">
        <v>0</v>
      </c>
      <c r="CQ219" s="29" t="b">
        <v>0</v>
      </c>
      <c r="CR219" s="29" t="b">
        <v>0</v>
      </c>
      <c r="CS219" s="29" t="b">
        <v>0</v>
      </c>
      <c r="CT219" s="29" t="b">
        <v>0</v>
      </c>
      <c r="CU219" s="29" t="b">
        <v>0</v>
      </c>
      <c r="CV219" s="29" t="b">
        <v>0</v>
      </c>
      <c r="CW219" s="29" t="b">
        <v>0</v>
      </c>
      <c r="CX219" s="29" t="b">
        <v>0</v>
      </c>
      <c r="CY219" s="29" t="b">
        <v>1</v>
      </c>
      <c r="CZ219" s="29" t="b">
        <v>0</v>
      </c>
      <c r="DA219" s="29" t="b">
        <v>0</v>
      </c>
      <c r="DB219" s="29" t="b">
        <v>0</v>
      </c>
      <c r="DC219" s="29" t="b">
        <v>0</v>
      </c>
      <c r="DD219" s="29" t="b">
        <v>0</v>
      </c>
      <c r="DE219" s="29" t="b">
        <v>0</v>
      </c>
      <c r="DF219" s="29" t="b">
        <v>0</v>
      </c>
      <c r="DG219" s="29" t="b">
        <v>0</v>
      </c>
      <c r="DH219" s="29" t="b">
        <v>0</v>
      </c>
      <c r="DI219" s="29" t="b">
        <v>0</v>
      </c>
      <c r="DJ219" s="29" t="b">
        <v>0</v>
      </c>
      <c r="DK219" s="29" t="b">
        <v>0</v>
      </c>
      <c r="DL219" s="29" t="b">
        <v>0</v>
      </c>
      <c r="DM219" s="29" t="b">
        <v>0</v>
      </c>
      <c r="DN219" s="29" t="b">
        <v>0</v>
      </c>
      <c r="DO219" s="29" t="b">
        <v>0</v>
      </c>
      <c r="DP219" s="29" t="b">
        <v>0</v>
      </c>
      <c r="DQ219" s="29" t="b">
        <v>0</v>
      </c>
      <c r="DR219" s="29" t="b">
        <v>0</v>
      </c>
      <c r="DS219" s="29" t="b">
        <v>0</v>
      </c>
      <c r="DT219" s="29" t="b">
        <v>0</v>
      </c>
      <c r="DU219" s="29" t="b">
        <v>0</v>
      </c>
      <c r="DV219" s="29" t="s">
        <v>14943</v>
      </c>
      <c r="DW219" s="29" t="s">
        <v>14944</v>
      </c>
      <c r="DX219" s="29" t="s">
        <v>14945</v>
      </c>
    </row>
    <row r="220" spans="1:128" s="29" customFormat="1" x14ac:dyDescent="0.25">
      <c r="A220" s="29">
        <v>359925061200999</v>
      </c>
      <c r="B220" s="29">
        <v>118</v>
      </c>
      <c r="C220" s="29" t="s">
        <v>14946</v>
      </c>
      <c r="D220" s="29" t="s">
        <v>14947</v>
      </c>
      <c r="E220" s="50">
        <v>2.37699675597512E+16</v>
      </c>
      <c r="F220" s="50">
        <v>9043231032225230</v>
      </c>
      <c r="G220" s="29" t="s">
        <v>20271</v>
      </c>
      <c r="H220" s="29" t="s">
        <v>18992</v>
      </c>
      <c r="I220" s="29">
        <v>22</v>
      </c>
      <c r="J220" s="29">
        <v>1</v>
      </c>
      <c r="K220" s="29">
        <v>1</v>
      </c>
      <c r="L220" s="29">
        <v>1</v>
      </c>
      <c r="M220" s="29">
        <v>2</v>
      </c>
      <c r="N220" s="29">
        <v>3</v>
      </c>
      <c r="O220" s="29">
        <v>1</v>
      </c>
      <c r="P220" s="29">
        <v>0</v>
      </c>
      <c r="Q220" s="29" t="s">
        <v>8</v>
      </c>
      <c r="R220" s="29" t="s">
        <v>8</v>
      </c>
      <c r="S220" s="29" t="s">
        <v>8</v>
      </c>
      <c r="T220" s="29" t="s">
        <v>8</v>
      </c>
      <c r="U220" s="29">
        <v>1</v>
      </c>
      <c r="V220" s="29">
        <v>2</v>
      </c>
      <c r="W220" s="29" t="s">
        <v>8</v>
      </c>
      <c r="X220" s="29">
        <v>1</v>
      </c>
      <c r="Y220" s="29" t="s">
        <v>8</v>
      </c>
      <c r="Z220" s="29">
        <v>1</v>
      </c>
      <c r="AA220" s="29">
        <v>1</v>
      </c>
      <c r="AB220" s="29" t="s">
        <v>8</v>
      </c>
      <c r="AC220" s="29">
        <v>1</v>
      </c>
      <c r="AD220" s="29" t="s">
        <v>8</v>
      </c>
      <c r="AE220" s="29">
        <v>1</v>
      </c>
      <c r="AF220" s="29">
        <v>1</v>
      </c>
      <c r="AG220" s="29" t="s">
        <v>8</v>
      </c>
      <c r="AH220" s="29">
        <v>1</v>
      </c>
      <c r="AI220" s="29" t="s">
        <v>8</v>
      </c>
      <c r="AJ220" s="29">
        <v>1</v>
      </c>
      <c r="AK220" s="29">
        <v>4</v>
      </c>
      <c r="AL220" s="29" t="s">
        <v>8</v>
      </c>
      <c r="AM220" s="29">
        <v>4</v>
      </c>
      <c r="AN220" s="29" t="s">
        <v>8</v>
      </c>
      <c r="AO220" s="29">
        <v>1</v>
      </c>
      <c r="AP220" s="29" t="s">
        <v>8</v>
      </c>
      <c r="AQ220" s="29">
        <v>1</v>
      </c>
      <c r="AR220" s="29">
        <v>1</v>
      </c>
      <c r="AS220" s="29" t="s">
        <v>8</v>
      </c>
      <c r="AT220" s="29">
        <v>2</v>
      </c>
      <c r="AU220" s="29" t="s">
        <v>8</v>
      </c>
      <c r="AV220" s="29">
        <v>1</v>
      </c>
      <c r="AW220" s="29">
        <v>3</v>
      </c>
      <c r="AX220" s="29" t="s">
        <v>8</v>
      </c>
      <c r="AY220" s="29">
        <v>3</v>
      </c>
      <c r="AZ220" s="29" t="s">
        <v>8</v>
      </c>
      <c r="BA220" s="29">
        <v>1</v>
      </c>
      <c r="BB220" s="29" t="s">
        <v>8</v>
      </c>
      <c r="BC220" s="29">
        <v>1</v>
      </c>
      <c r="BD220" s="29">
        <v>3</v>
      </c>
      <c r="BE220" s="29" t="s">
        <v>8</v>
      </c>
      <c r="BF220" s="29">
        <v>3</v>
      </c>
      <c r="BG220" s="29" t="s">
        <v>8</v>
      </c>
      <c r="BH220" s="29">
        <v>1</v>
      </c>
      <c r="BI220" s="29">
        <v>2</v>
      </c>
      <c r="BJ220" s="29" t="s">
        <v>8</v>
      </c>
      <c r="BK220" s="29">
        <v>2</v>
      </c>
      <c r="BL220" s="29" t="s">
        <v>8</v>
      </c>
      <c r="BM220" s="29">
        <v>0</v>
      </c>
      <c r="BN220" s="29" t="s">
        <v>8</v>
      </c>
      <c r="BO220" s="29" t="s">
        <v>8</v>
      </c>
      <c r="BP220" s="29" t="s">
        <v>8</v>
      </c>
      <c r="BQ220" s="29" t="s">
        <v>8</v>
      </c>
      <c r="BR220" s="29" t="s">
        <v>8</v>
      </c>
      <c r="BS220" s="29" t="s">
        <v>8</v>
      </c>
      <c r="BT220" s="29" t="s">
        <v>8</v>
      </c>
      <c r="BU220" s="29" t="s">
        <v>722</v>
      </c>
      <c r="BV220" s="29" t="b">
        <v>0</v>
      </c>
      <c r="BW220" s="29" t="b">
        <v>0</v>
      </c>
      <c r="BX220" s="29" t="b">
        <v>0</v>
      </c>
      <c r="BY220" s="29" t="b">
        <v>0</v>
      </c>
      <c r="BZ220" s="29" t="b">
        <v>0</v>
      </c>
      <c r="CA220" s="29" t="b">
        <v>0</v>
      </c>
      <c r="CB220" s="29" t="b">
        <v>0</v>
      </c>
      <c r="CC220" s="29" t="b">
        <v>0</v>
      </c>
      <c r="CD220" s="29" t="b">
        <v>0</v>
      </c>
      <c r="CE220" s="29" t="b">
        <v>0</v>
      </c>
      <c r="CF220" s="29" t="b">
        <v>0</v>
      </c>
      <c r="CG220" s="29" t="b">
        <v>0</v>
      </c>
      <c r="CH220" s="29" t="b">
        <v>0</v>
      </c>
      <c r="CI220" s="29" t="b">
        <v>0</v>
      </c>
      <c r="CJ220" s="29" t="b">
        <v>1</v>
      </c>
      <c r="CK220" s="29" t="b">
        <v>0</v>
      </c>
      <c r="CL220" s="29" t="b">
        <v>0</v>
      </c>
      <c r="CM220" s="29" t="b">
        <v>0</v>
      </c>
      <c r="CN220" s="29" t="b">
        <v>0</v>
      </c>
      <c r="CO220" s="29" t="b">
        <v>0</v>
      </c>
      <c r="CP220" s="29" t="b">
        <v>0</v>
      </c>
      <c r="CQ220" s="29" t="b">
        <v>0</v>
      </c>
      <c r="CR220" s="29" t="b">
        <v>0</v>
      </c>
      <c r="CS220" s="29" t="b">
        <v>0</v>
      </c>
      <c r="CT220" s="29" t="b">
        <v>0</v>
      </c>
      <c r="CU220" s="29" t="b">
        <v>0</v>
      </c>
      <c r="CV220" s="29" t="b">
        <v>0</v>
      </c>
      <c r="CW220" s="29" t="b">
        <v>0</v>
      </c>
      <c r="CX220" s="29" t="b">
        <v>0</v>
      </c>
      <c r="CY220" s="29" t="b">
        <v>0</v>
      </c>
      <c r="CZ220" s="29" t="b">
        <v>0</v>
      </c>
      <c r="DA220" s="29" t="b">
        <v>0</v>
      </c>
      <c r="DB220" s="29" t="b">
        <v>0</v>
      </c>
      <c r="DC220" s="29" t="b">
        <v>0</v>
      </c>
      <c r="DD220" s="29" t="b">
        <v>0</v>
      </c>
      <c r="DE220" s="29" t="b">
        <v>0</v>
      </c>
      <c r="DF220" s="29" t="b">
        <v>0</v>
      </c>
      <c r="DG220" s="29" t="b">
        <v>0</v>
      </c>
      <c r="DH220" s="29" t="b">
        <v>0</v>
      </c>
      <c r="DI220" s="29" t="b">
        <v>0</v>
      </c>
      <c r="DJ220" s="29" t="b">
        <v>0</v>
      </c>
      <c r="DK220" s="29" t="b">
        <v>0</v>
      </c>
      <c r="DL220" s="29" t="b">
        <v>0</v>
      </c>
      <c r="DM220" s="29" t="b">
        <v>0</v>
      </c>
      <c r="DN220" s="29" t="b">
        <v>0</v>
      </c>
      <c r="DO220" s="29" t="b">
        <v>0</v>
      </c>
      <c r="DP220" s="29" t="b">
        <v>0</v>
      </c>
      <c r="DQ220" s="29" t="b">
        <v>0</v>
      </c>
      <c r="DR220" s="29" t="b">
        <v>0</v>
      </c>
      <c r="DS220" s="29" t="b">
        <v>0</v>
      </c>
      <c r="DT220" s="29" t="b">
        <v>0</v>
      </c>
      <c r="DU220" s="29" t="b">
        <v>0</v>
      </c>
      <c r="DV220" s="29" t="s">
        <v>14948</v>
      </c>
      <c r="DW220" s="29" t="s">
        <v>14949</v>
      </c>
      <c r="DX220" s="29" t="s">
        <v>14950</v>
      </c>
    </row>
    <row r="221" spans="1:128" s="29" customFormat="1" x14ac:dyDescent="0.25">
      <c r="A221" s="29">
        <v>359925061276783</v>
      </c>
      <c r="B221" s="29">
        <v>412</v>
      </c>
      <c r="C221" s="29" t="s">
        <v>14951</v>
      </c>
      <c r="D221" s="29" t="s">
        <v>13995</v>
      </c>
      <c r="E221" s="50">
        <v>237063573</v>
      </c>
      <c r="F221" s="50">
        <v>904262164</v>
      </c>
      <c r="G221" s="29" t="s">
        <v>18992</v>
      </c>
      <c r="H221" s="50">
        <v>1299999</v>
      </c>
      <c r="I221" s="29">
        <v>77</v>
      </c>
      <c r="J221" s="29">
        <v>1</v>
      </c>
      <c r="K221" s="29">
        <v>1</v>
      </c>
      <c r="L221" s="29">
        <v>1</v>
      </c>
      <c r="M221" s="29">
        <v>1</v>
      </c>
      <c r="N221" s="29">
        <v>5</v>
      </c>
      <c r="O221" s="29">
        <v>1</v>
      </c>
      <c r="P221" s="29">
        <v>1</v>
      </c>
      <c r="Q221" s="29">
        <v>3</v>
      </c>
      <c r="R221" s="29" t="s">
        <v>8</v>
      </c>
      <c r="S221" s="29">
        <v>2</v>
      </c>
      <c r="T221" s="29" t="s">
        <v>8</v>
      </c>
      <c r="U221" s="29">
        <v>1</v>
      </c>
      <c r="V221" s="29">
        <v>1</v>
      </c>
      <c r="W221" s="29" t="s">
        <v>8</v>
      </c>
      <c r="X221" s="29">
        <v>1</v>
      </c>
      <c r="Y221" s="29" t="s">
        <v>8</v>
      </c>
      <c r="Z221" s="29">
        <v>0</v>
      </c>
      <c r="AA221" s="29" t="s">
        <v>8</v>
      </c>
      <c r="AB221" s="29" t="s">
        <v>8</v>
      </c>
      <c r="AC221" s="29" t="s">
        <v>8</v>
      </c>
      <c r="AD221" s="29" t="s">
        <v>8</v>
      </c>
      <c r="AE221" s="29">
        <v>1</v>
      </c>
      <c r="AF221" s="29">
        <v>1</v>
      </c>
      <c r="AG221" s="29" t="s">
        <v>8</v>
      </c>
      <c r="AH221" s="29">
        <v>1</v>
      </c>
      <c r="AI221" s="29" t="s">
        <v>8</v>
      </c>
      <c r="AJ221" s="29">
        <v>0</v>
      </c>
      <c r="AK221" s="29" t="s">
        <v>8</v>
      </c>
      <c r="AL221" s="29" t="s">
        <v>8</v>
      </c>
      <c r="AM221" s="29" t="s">
        <v>8</v>
      </c>
      <c r="AN221" s="29" t="s">
        <v>8</v>
      </c>
      <c r="AO221" s="29">
        <v>0</v>
      </c>
      <c r="AP221" s="29" t="s">
        <v>8</v>
      </c>
      <c r="AQ221" s="29">
        <v>1</v>
      </c>
      <c r="AR221" s="29">
        <v>2</v>
      </c>
      <c r="AS221" s="29" t="s">
        <v>8</v>
      </c>
      <c r="AT221" s="29">
        <v>1</v>
      </c>
      <c r="AU221" s="29" t="s">
        <v>8</v>
      </c>
      <c r="AV221" s="29">
        <v>1</v>
      </c>
      <c r="AW221" s="29">
        <v>3</v>
      </c>
      <c r="AX221" s="29" t="s">
        <v>8</v>
      </c>
      <c r="AY221" s="29">
        <v>1</v>
      </c>
      <c r="AZ221" s="29" t="s">
        <v>8</v>
      </c>
      <c r="BA221" s="29">
        <v>0</v>
      </c>
      <c r="BB221" s="29" t="s">
        <v>8</v>
      </c>
      <c r="BC221" s="29">
        <v>1</v>
      </c>
      <c r="BD221" s="29">
        <v>3</v>
      </c>
      <c r="BE221" s="29" t="s">
        <v>8</v>
      </c>
      <c r="BF221" s="29">
        <v>1</v>
      </c>
      <c r="BG221" s="29" t="s">
        <v>8</v>
      </c>
      <c r="BH221" s="29">
        <v>1</v>
      </c>
      <c r="BI221" s="29">
        <v>1</v>
      </c>
      <c r="BJ221" s="29" t="s">
        <v>8</v>
      </c>
      <c r="BK221" s="29">
        <v>1</v>
      </c>
      <c r="BL221" s="29" t="s">
        <v>8</v>
      </c>
      <c r="BM221" s="29">
        <v>0</v>
      </c>
      <c r="BN221" s="29" t="s">
        <v>8</v>
      </c>
      <c r="BO221" s="29" t="s">
        <v>8</v>
      </c>
      <c r="BP221" s="29" t="s">
        <v>8</v>
      </c>
      <c r="BQ221" s="29" t="s">
        <v>8</v>
      </c>
      <c r="BR221" s="29" t="s">
        <v>8</v>
      </c>
      <c r="BS221" s="29" t="s">
        <v>8</v>
      </c>
      <c r="BT221" s="29" t="s">
        <v>8</v>
      </c>
      <c r="BU221" s="29" t="s">
        <v>8</v>
      </c>
      <c r="BV221" s="29" t="b">
        <v>0</v>
      </c>
      <c r="BW221" s="29" t="b">
        <v>0</v>
      </c>
      <c r="BX221" s="29" t="b">
        <v>0</v>
      </c>
      <c r="BY221" s="29" t="b">
        <v>0</v>
      </c>
      <c r="BZ221" s="29" t="b">
        <v>0</v>
      </c>
      <c r="CA221" s="29" t="b">
        <v>0</v>
      </c>
      <c r="CB221" s="29" t="b">
        <v>0</v>
      </c>
      <c r="CC221" s="29" t="b">
        <v>0</v>
      </c>
      <c r="CD221" s="29" t="b">
        <v>0</v>
      </c>
      <c r="CE221" s="29" t="b">
        <v>0</v>
      </c>
      <c r="CF221" s="29" t="b">
        <v>0</v>
      </c>
      <c r="CG221" s="29" t="b">
        <v>0</v>
      </c>
      <c r="CH221" s="29" t="b">
        <v>0</v>
      </c>
      <c r="CI221" s="29" t="b">
        <v>0</v>
      </c>
      <c r="CJ221" s="29" t="b">
        <v>0</v>
      </c>
      <c r="CK221" s="29" t="b">
        <v>0</v>
      </c>
      <c r="CL221" s="29" t="b">
        <v>0</v>
      </c>
      <c r="CM221" s="29" t="b">
        <v>0</v>
      </c>
      <c r="CN221" s="29" t="b">
        <v>0</v>
      </c>
      <c r="CO221" s="29" t="b">
        <v>0</v>
      </c>
      <c r="CP221" s="29" t="b">
        <v>0</v>
      </c>
      <c r="CQ221" s="29" t="b">
        <v>1</v>
      </c>
      <c r="CR221" s="29" t="b">
        <v>0</v>
      </c>
      <c r="CS221" s="29" t="b">
        <v>0</v>
      </c>
      <c r="CT221" s="29" t="b">
        <v>0</v>
      </c>
      <c r="CU221" s="29" t="b">
        <v>0</v>
      </c>
      <c r="CV221" s="29" t="b">
        <v>0</v>
      </c>
      <c r="CW221" s="29" t="b">
        <v>0</v>
      </c>
      <c r="CX221" s="29" t="b">
        <v>0</v>
      </c>
      <c r="CY221" s="29" t="b">
        <v>0</v>
      </c>
      <c r="CZ221" s="29" t="b">
        <v>0</v>
      </c>
      <c r="DA221" s="29" t="b">
        <v>0</v>
      </c>
      <c r="DB221" s="29" t="b">
        <v>0</v>
      </c>
      <c r="DC221" s="29" t="b">
        <v>0</v>
      </c>
      <c r="DD221" s="29" t="b">
        <v>0</v>
      </c>
      <c r="DE221" s="29" t="b">
        <v>0</v>
      </c>
      <c r="DF221" s="29" t="b">
        <v>0</v>
      </c>
      <c r="DG221" s="29" t="b">
        <v>0</v>
      </c>
      <c r="DH221" s="29" t="b">
        <v>0</v>
      </c>
      <c r="DI221" s="29" t="b">
        <v>0</v>
      </c>
      <c r="DJ221" s="29" t="b">
        <v>0</v>
      </c>
      <c r="DK221" s="29" t="b">
        <v>0</v>
      </c>
      <c r="DL221" s="29" t="b">
        <v>0</v>
      </c>
      <c r="DM221" s="29" t="b">
        <v>0</v>
      </c>
      <c r="DN221" s="29" t="b">
        <v>0</v>
      </c>
      <c r="DO221" s="29" t="b">
        <v>0</v>
      </c>
      <c r="DP221" s="29" t="b">
        <v>0</v>
      </c>
      <c r="DQ221" s="29" t="b">
        <v>0</v>
      </c>
      <c r="DR221" s="29" t="b">
        <v>0</v>
      </c>
      <c r="DS221" s="29" t="b">
        <v>0</v>
      </c>
      <c r="DT221" s="29" t="b">
        <v>0</v>
      </c>
      <c r="DU221" s="29" t="b">
        <v>0</v>
      </c>
      <c r="DV221" s="29" t="s">
        <v>14952</v>
      </c>
      <c r="DW221" s="29" t="s">
        <v>14953</v>
      </c>
      <c r="DX221" s="29" t="s">
        <v>14950</v>
      </c>
    </row>
    <row r="222" spans="1:128" s="29" customFormat="1" x14ac:dyDescent="0.25">
      <c r="A222" s="29">
        <v>359925061279506</v>
      </c>
      <c r="B222" s="29">
        <v>38</v>
      </c>
      <c r="C222" s="29" t="s">
        <v>14954</v>
      </c>
      <c r="D222" s="29" t="s">
        <v>14180</v>
      </c>
      <c r="E222" s="50">
        <v>23822751</v>
      </c>
      <c r="F222" s="50">
        <v>903796233</v>
      </c>
      <c r="G222" s="29" t="s">
        <v>18992</v>
      </c>
      <c r="H222" s="29" t="s">
        <v>20233</v>
      </c>
      <c r="I222" s="29">
        <v>11</v>
      </c>
      <c r="J222" s="29">
        <v>0</v>
      </c>
      <c r="K222" s="29">
        <v>1</v>
      </c>
      <c r="L222" s="29">
        <v>1</v>
      </c>
      <c r="M222" s="29">
        <v>2</v>
      </c>
      <c r="N222" s="29">
        <v>3</v>
      </c>
      <c r="O222" s="29">
        <v>1</v>
      </c>
      <c r="P222" s="29">
        <v>1</v>
      </c>
      <c r="Q222" s="29">
        <v>4</v>
      </c>
      <c r="R222" s="29" t="s">
        <v>8</v>
      </c>
      <c r="S222" s="29">
        <v>2</v>
      </c>
      <c r="T222" s="29" t="s">
        <v>8</v>
      </c>
      <c r="U222" s="29">
        <v>1</v>
      </c>
      <c r="V222" s="29">
        <v>4</v>
      </c>
      <c r="W222" s="29" t="s">
        <v>8</v>
      </c>
      <c r="X222" s="29">
        <v>1</v>
      </c>
      <c r="Y222" s="29" t="s">
        <v>8</v>
      </c>
      <c r="Z222" s="29">
        <v>1</v>
      </c>
      <c r="AA222" s="29">
        <v>2</v>
      </c>
      <c r="AB222" s="29" t="s">
        <v>8</v>
      </c>
      <c r="AC222" s="29">
        <v>1</v>
      </c>
      <c r="AD222" s="29" t="s">
        <v>8</v>
      </c>
      <c r="AE222" s="29">
        <v>1</v>
      </c>
      <c r="AF222" s="29">
        <v>1</v>
      </c>
      <c r="AG222" s="29" t="s">
        <v>8</v>
      </c>
      <c r="AH222" s="29">
        <v>1</v>
      </c>
      <c r="AI222" s="29" t="s">
        <v>8</v>
      </c>
      <c r="AJ222" s="29">
        <v>0</v>
      </c>
      <c r="AK222" s="29" t="s">
        <v>8</v>
      </c>
      <c r="AL222" s="29" t="s">
        <v>8</v>
      </c>
      <c r="AM222" s="29" t="s">
        <v>8</v>
      </c>
      <c r="AN222" s="29" t="s">
        <v>8</v>
      </c>
      <c r="AO222" s="29">
        <v>0</v>
      </c>
      <c r="AP222" s="29" t="s">
        <v>8</v>
      </c>
      <c r="AQ222" s="29">
        <v>1</v>
      </c>
      <c r="AR222" s="29">
        <v>2</v>
      </c>
      <c r="AS222" s="29" t="s">
        <v>8</v>
      </c>
      <c r="AT222" s="29">
        <v>2</v>
      </c>
      <c r="AU222" s="29" t="s">
        <v>8</v>
      </c>
      <c r="AV222" s="29">
        <v>1</v>
      </c>
      <c r="AW222" s="29">
        <v>3</v>
      </c>
      <c r="AX222" s="29" t="s">
        <v>8</v>
      </c>
      <c r="AY222" s="29">
        <v>3</v>
      </c>
      <c r="AZ222" s="29" t="s">
        <v>8</v>
      </c>
      <c r="BA222" s="29">
        <v>1</v>
      </c>
      <c r="BB222" s="29" t="s">
        <v>8</v>
      </c>
      <c r="BC222" s="29">
        <v>1</v>
      </c>
      <c r="BD222" s="29">
        <v>2</v>
      </c>
      <c r="BE222" s="29" t="s">
        <v>8</v>
      </c>
      <c r="BF222" s="29">
        <v>2</v>
      </c>
      <c r="BG222" s="29" t="s">
        <v>8</v>
      </c>
      <c r="BH222" s="29">
        <v>1</v>
      </c>
      <c r="BI222" s="29">
        <v>2</v>
      </c>
      <c r="BJ222" s="29" t="s">
        <v>8</v>
      </c>
      <c r="BK222" s="29">
        <v>2</v>
      </c>
      <c r="BL222" s="29" t="s">
        <v>8</v>
      </c>
      <c r="BM222" s="29">
        <v>0</v>
      </c>
      <c r="BN222" s="29" t="s">
        <v>8</v>
      </c>
      <c r="BO222" s="29" t="s">
        <v>8</v>
      </c>
      <c r="BP222" s="29" t="s">
        <v>8</v>
      </c>
      <c r="BQ222" s="29" t="s">
        <v>8</v>
      </c>
      <c r="BR222" s="29" t="s">
        <v>8</v>
      </c>
      <c r="BS222" s="29" t="s">
        <v>8</v>
      </c>
      <c r="BT222" s="29" t="s">
        <v>8</v>
      </c>
      <c r="BU222" s="29" t="s">
        <v>14215</v>
      </c>
      <c r="BV222" s="29" t="b">
        <v>0</v>
      </c>
      <c r="BW222" s="29" t="b">
        <v>0</v>
      </c>
      <c r="BX222" s="29" t="b">
        <v>0</v>
      </c>
      <c r="BY222" s="29" t="b">
        <v>0</v>
      </c>
      <c r="BZ222" s="29" t="b">
        <v>0</v>
      </c>
      <c r="CA222" s="29" t="b">
        <v>0</v>
      </c>
      <c r="CB222" s="29" t="b">
        <v>0</v>
      </c>
      <c r="CC222" s="29" t="b">
        <v>0</v>
      </c>
      <c r="CD222" s="29" t="b">
        <v>0</v>
      </c>
      <c r="CE222" s="29" t="b">
        <v>0</v>
      </c>
      <c r="CF222" s="29" t="b">
        <v>0</v>
      </c>
      <c r="CG222" s="29" t="b">
        <v>0</v>
      </c>
      <c r="CH222" s="29" t="b">
        <v>0</v>
      </c>
      <c r="CI222" s="29" t="b">
        <v>0</v>
      </c>
      <c r="CJ222" s="29" t="b">
        <v>0</v>
      </c>
      <c r="CK222" s="29" t="b">
        <v>0</v>
      </c>
      <c r="CL222" s="29" t="b">
        <v>0</v>
      </c>
      <c r="CM222" s="29" t="b">
        <v>0</v>
      </c>
      <c r="CN222" s="29" t="b">
        <v>0</v>
      </c>
      <c r="CO222" s="29" t="b">
        <v>0</v>
      </c>
      <c r="CP222" s="29" t="b">
        <v>0</v>
      </c>
      <c r="CQ222" s="29" t="b">
        <v>0</v>
      </c>
      <c r="CR222" s="29" t="b">
        <v>0</v>
      </c>
      <c r="CS222" s="29" t="b">
        <v>0</v>
      </c>
      <c r="CT222" s="29" t="b">
        <v>0</v>
      </c>
      <c r="CU222" s="29" t="b">
        <v>0</v>
      </c>
      <c r="CV222" s="29" t="b">
        <v>0</v>
      </c>
      <c r="CW222" s="29" t="b">
        <v>0</v>
      </c>
      <c r="CX222" s="29" t="b">
        <v>0</v>
      </c>
      <c r="CY222" s="29" t="b">
        <v>0</v>
      </c>
      <c r="CZ222" s="29" t="b">
        <v>1</v>
      </c>
      <c r="DA222" s="29" t="b">
        <v>0</v>
      </c>
      <c r="DB222" s="29" t="b">
        <v>0</v>
      </c>
      <c r="DC222" s="29" t="b">
        <v>0</v>
      </c>
      <c r="DD222" s="29" t="b">
        <v>0</v>
      </c>
      <c r="DE222" s="29" t="b">
        <v>0</v>
      </c>
      <c r="DF222" s="29" t="b">
        <v>0</v>
      </c>
      <c r="DG222" s="29" t="b">
        <v>0</v>
      </c>
      <c r="DH222" s="29" t="b">
        <v>0</v>
      </c>
      <c r="DI222" s="29" t="b">
        <v>0</v>
      </c>
      <c r="DJ222" s="29" t="b">
        <v>0</v>
      </c>
      <c r="DK222" s="29" t="b">
        <v>0</v>
      </c>
      <c r="DL222" s="29" t="b">
        <v>0</v>
      </c>
      <c r="DM222" s="29" t="b">
        <v>0</v>
      </c>
      <c r="DN222" s="29" t="b">
        <v>0</v>
      </c>
      <c r="DO222" s="29" t="b">
        <v>0</v>
      </c>
      <c r="DP222" s="29" t="b">
        <v>0</v>
      </c>
      <c r="DQ222" s="29" t="b">
        <v>0</v>
      </c>
      <c r="DR222" s="29" t="b">
        <v>0</v>
      </c>
      <c r="DS222" s="29" t="b">
        <v>0</v>
      </c>
      <c r="DT222" s="29" t="b">
        <v>0</v>
      </c>
      <c r="DU222" s="29" t="b">
        <v>0</v>
      </c>
      <c r="DV222" s="29" t="s">
        <v>14955</v>
      </c>
      <c r="DW222" s="29" t="s">
        <v>14956</v>
      </c>
      <c r="DX222" s="29" t="s">
        <v>14957</v>
      </c>
    </row>
    <row r="223" spans="1:128" s="29" customFormat="1" x14ac:dyDescent="0.25">
      <c r="A223" s="29">
        <v>359925061276825</v>
      </c>
      <c r="B223" s="29">
        <v>492</v>
      </c>
      <c r="C223" s="29" t="s">
        <v>14958</v>
      </c>
      <c r="D223" s="29" t="s">
        <v>14959</v>
      </c>
      <c r="E223" s="50">
        <v>236987267</v>
      </c>
      <c r="F223" s="50">
        <v>904308547</v>
      </c>
      <c r="G223" s="29" t="s">
        <v>18992</v>
      </c>
      <c r="H223" s="29" t="s">
        <v>20272</v>
      </c>
      <c r="I223" s="29">
        <v>77</v>
      </c>
      <c r="J223" s="29">
        <v>0</v>
      </c>
      <c r="K223" s="29">
        <v>1</v>
      </c>
      <c r="L223" s="29">
        <v>1</v>
      </c>
      <c r="M223" s="29">
        <v>2</v>
      </c>
      <c r="N223" s="29">
        <v>4</v>
      </c>
      <c r="O223" s="29">
        <v>1</v>
      </c>
      <c r="P223" s="29">
        <v>1</v>
      </c>
      <c r="Q223" s="29">
        <v>4</v>
      </c>
      <c r="R223" s="29" t="s">
        <v>8</v>
      </c>
      <c r="S223" s="29">
        <v>4</v>
      </c>
      <c r="T223" s="29" t="s">
        <v>8</v>
      </c>
      <c r="U223" s="29">
        <v>0</v>
      </c>
      <c r="V223" s="29" t="s">
        <v>8</v>
      </c>
      <c r="W223" s="29" t="s">
        <v>8</v>
      </c>
      <c r="X223" s="29" t="s">
        <v>8</v>
      </c>
      <c r="Y223" s="29" t="s">
        <v>8</v>
      </c>
      <c r="Z223" s="29">
        <v>0</v>
      </c>
      <c r="AA223" s="29" t="s">
        <v>8</v>
      </c>
      <c r="AB223" s="29" t="s">
        <v>8</v>
      </c>
      <c r="AC223" s="29" t="s">
        <v>8</v>
      </c>
      <c r="AD223" s="29" t="s">
        <v>8</v>
      </c>
      <c r="AE223" s="29">
        <v>1</v>
      </c>
      <c r="AF223" s="29">
        <v>1</v>
      </c>
      <c r="AG223" s="29" t="s">
        <v>8</v>
      </c>
      <c r="AH223" s="29">
        <v>1</v>
      </c>
      <c r="AI223" s="29" t="s">
        <v>8</v>
      </c>
      <c r="AJ223" s="29">
        <v>0</v>
      </c>
      <c r="AK223" s="29" t="s">
        <v>8</v>
      </c>
      <c r="AL223" s="29" t="s">
        <v>8</v>
      </c>
      <c r="AM223" s="29" t="s">
        <v>8</v>
      </c>
      <c r="AN223" s="29" t="s">
        <v>8</v>
      </c>
      <c r="AO223" s="29">
        <v>0</v>
      </c>
      <c r="AP223" s="29" t="s">
        <v>8</v>
      </c>
      <c r="AQ223" s="29">
        <v>1</v>
      </c>
      <c r="AR223" s="29">
        <v>2</v>
      </c>
      <c r="AS223" s="29" t="s">
        <v>8</v>
      </c>
      <c r="AT223" s="29">
        <v>2</v>
      </c>
      <c r="AU223" s="29" t="s">
        <v>8</v>
      </c>
      <c r="AV223" s="29">
        <v>1</v>
      </c>
      <c r="AW223" s="29">
        <v>3</v>
      </c>
      <c r="AX223" s="29" t="s">
        <v>8</v>
      </c>
      <c r="AY223" s="29">
        <v>3</v>
      </c>
      <c r="AZ223" s="29" t="s">
        <v>8</v>
      </c>
      <c r="BA223" s="29">
        <v>1</v>
      </c>
      <c r="BB223" s="29" t="s">
        <v>8</v>
      </c>
      <c r="BC223" s="29">
        <v>1</v>
      </c>
      <c r="BD223" s="29">
        <v>3</v>
      </c>
      <c r="BE223" s="29" t="s">
        <v>8</v>
      </c>
      <c r="BF223" s="29">
        <v>3</v>
      </c>
      <c r="BG223" s="29" t="s">
        <v>8</v>
      </c>
      <c r="BH223" s="29">
        <v>1</v>
      </c>
      <c r="BI223" s="29">
        <v>3</v>
      </c>
      <c r="BJ223" s="29" t="s">
        <v>8</v>
      </c>
      <c r="BK223" s="29">
        <v>3</v>
      </c>
      <c r="BL223" s="29" t="s">
        <v>8</v>
      </c>
      <c r="BM223" s="29">
        <v>0</v>
      </c>
      <c r="BN223" s="29" t="s">
        <v>8</v>
      </c>
      <c r="BO223" s="29" t="s">
        <v>8</v>
      </c>
      <c r="BP223" s="29" t="s">
        <v>8</v>
      </c>
      <c r="BQ223" s="29" t="s">
        <v>8</v>
      </c>
      <c r="BR223" s="29" t="s">
        <v>8</v>
      </c>
      <c r="BS223" s="29" t="s">
        <v>8</v>
      </c>
      <c r="BT223" s="29" t="s">
        <v>8</v>
      </c>
      <c r="BU223" s="29" t="s">
        <v>8</v>
      </c>
      <c r="BV223" s="29" t="b">
        <v>0</v>
      </c>
      <c r="BW223" s="29" t="b">
        <v>0</v>
      </c>
      <c r="BX223" s="29" t="b">
        <v>0</v>
      </c>
      <c r="BY223" s="29" t="b">
        <v>0</v>
      </c>
      <c r="BZ223" s="29" t="b">
        <v>0</v>
      </c>
      <c r="CA223" s="29" t="b">
        <v>0</v>
      </c>
      <c r="CB223" s="29" t="b">
        <v>0</v>
      </c>
      <c r="CC223" s="29" t="b">
        <v>0</v>
      </c>
      <c r="CD223" s="29" t="b">
        <v>0</v>
      </c>
      <c r="CE223" s="29" t="b">
        <v>0</v>
      </c>
      <c r="CF223" s="29" t="b">
        <v>0</v>
      </c>
      <c r="CG223" s="29" t="b">
        <v>0</v>
      </c>
      <c r="CH223" s="29" t="b">
        <v>0</v>
      </c>
      <c r="CI223" s="29" t="b">
        <v>0</v>
      </c>
      <c r="CJ223" s="29" t="b">
        <v>0</v>
      </c>
      <c r="CK223" s="29" t="b">
        <v>0</v>
      </c>
      <c r="CL223" s="29" t="b">
        <v>0</v>
      </c>
      <c r="CM223" s="29" t="b">
        <v>0</v>
      </c>
      <c r="CN223" s="29" t="b">
        <v>0</v>
      </c>
      <c r="CO223" s="29" t="b">
        <v>0</v>
      </c>
      <c r="CP223" s="29" t="b">
        <v>0</v>
      </c>
      <c r="CQ223" s="29" t="b">
        <v>0</v>
      </c>
      <c r="CR223" s="29" t="b">
        <v>1</v>
      </c>
      <c r="CS223" s="29" t="b">
        <v>0</v>
      </c>
      <c r="CT223" s="29" t="b">
        <v>0</v>
      </c>
      <c r="CU223" s="29" t="b">
        <v>0</v>
      </c>
      <c r="CV223" s="29" t="b">
        <v>0</v>
      </c>
      <c r="CW223" s="29" t="b">
        <v>0</v>
      </c>
      <c r="CX223" s="29" t="b">
        <v>0</v>
      </c>
      <c r="CY223" s="29" t="b">
        <v>0</v>
      </c>
      <c r="CZ223" s="29" t="b">
        <v>0</v>
      </c>
      <c r="DA223" s="29" t="b">
        <v>0</v>
      </c>
      <c r="DB223" s="29" t="b">
        <v>0</v>
      </c>
      <c r="DC223" s="29" t="b">
        <v>0</v>
      </c>
      <c r="DD223" s="29" t="b">
        <v>0</v>
      </c>
      <c r="DE223" s="29" t="b">
        <v>0</v>
      </c>
      <c r="DF223" s="29" t="b">
        <v>0</v>
      </c>
      <c r="DG223" s="29" t="b">
        <v>0</v>
      </c>
      <c r="DH223" s="29" t="b">
        <v>0</v>
      </c>
      <c r="DI223" s="29" t="b">
        <v>0</v>
      </c>
      <c r="DJ223" s="29" t="b">
        <v>0</v>
      </c>
      <c r="DK223" s="29" t="b">
        <v>0</v>
      </c>
      <c r="DL223" s="29" t="b">
        <v>0</v>
      </c>
      <c r="DM223" s="29" t="b">
        <v>0</v>
      </c>
      <c r="DN223" s="29" t="b">
        <v>0</v>
      </c>
      <c r="DO223" s="29" t="b">
        <v>0</v>
      </c>
      <c r="DP223" s="29" t="b">
        <v>0</v>
      </c>
      <c r="DQ223" s="29" t="b">
        <v>0</v>
      </c>
      <c r="DR223" s="29" t="b">
        <v>0</v>
      </c>
      <c r="DS223" s="29" t="b">
        <v>0</v>
      </c>
      <c r="DT223" s="29" t="b">
        <v>0</v>
      </c>
      <c r="DU223" s="29" t="b">
        <v>0</v>
      </c>
      <c r="DV223" s="29" t="s">
        <v>14960</v>
      </c>
      <c r="DW223" s="29" t="s">
        <v>14961</v>
      </c>
      <c r="DX223" s="29" t="s">
        <v>14962</v>
      </c>
    </row>
    <row r="224" spans="1:128" s="29" customFormat="1" x14ac:dyDescent="0.25">
      <c r="A224" s="29">
        <v>359925061278912</v>
      </c>
      <c r="B224" s="29">
        <v>30</v>
      </c>
      <c r="C224" s="29" t="s">
        <v>14963</v>
      </c>
      <c r="D224" s="29" t="s">
        <v>14080</v>
      </c>
      <c r="E224" s="50">
        <v>23822872</v>
      </c>
      <c r="F224" s="50">
        <v>903796909</v>
      </c>
      <c r="G224" s="29" t="s">
        <v>18992</v>
      </c>
      <c r="H224" s="29" t="s">
        <v>20218</v>
      </c>
      <c r="I224" s="29">
        <v>11</v>
      </c>
      <c r="J224" s="29">
        <v>1</v>
      </c>
      <c r="K224" s="29">
        <v>1</v>
      </c>
      <c r="L224" s="29">
        <v>1</v>
      </c>
      <c r="M224" s="29">
        <v>2</v>
      </c>
      <c r="N224" s="29">
        <v>4</v>
      </c>
      <c r="O224" s="29">
        <v>1</v>
      </c>
      <c r="P224" s="29">
        <v>1</v>
      </c>
      <c r="Q224" s="29">
        <v>2</v>
      </c>
      <c r="R224" s="29" t="s">
        <v>8</v>
      </c>
      <c r="S224" s="29">
        <v>2</v>
      </c>
      <c r="T224" s="29" t="s">
        <v>8</v>
      </c>
      <c r="U224" s="29">
        <v>1</v>
      </c>
      <c r="V224" s="29">
        <v>2</v>
      </c>
      <c r="W224" s="29" t="s">
        <v>8</v>
      </c>
      <c r="X224" s="29">
        <v>2</v>
      </c>
      <c r="Y224" s="29" t="s">
        <v>8</v>
      </c>
      <c r="Z224" s="29">
        <v>1</v>
      </c>
      <c r="AA224" s="29">
        <v>2</v>
      </c>
      <c r="AB224" s="29" t="s">
        <v>8</v>
      </c>
      <c r="AC224" s="29">
        <v>2</v>
      </c>
      <c r="AD224" s="29" t="s">
        <v>8</v>
      </c>
      <c r="AE224" s="29">
        <v>1</v>
      </c>
      <c r="AF224" s="29">
        <v>1</v>
      </c>
      <c r="AG224" s="29" t="s">
        <v>8</v>
      </c>
      <c r="AH224" s="29">
        <v>1</v>
      </c>
      <c r="AI224" s="29" t="s">
        <v>8</v>
      </c>
      <c r="AJ224" s="29">
        <v>0</v>
      </c>
      <c r="AK224" s="29" t="s">
        <v>8</v>
      </c>
      <c r="AL224" s="29" t="s">
        <v>8</v>
      </c>
      <c r="AM224" s="29" t="s">
        <v>8</v>
      </c>
      <c r="AN224" s="29" t="s">
        <v>8</v>
      </c>
      <c r="AO224" s="29">
        <v>0</v>
      </c>
      <c r="AP224" s="29" t="s">
        <v>8</v>
      </c>
      <c r="AQ224" s="29">
        <v>1</v>
      </c>
      <c r="AR224" s="29">
        <v>2</v>
      </c>
      <c r="AS224" s="29" t="s">
        <v>8</v>
      </c>
      <c r="AT224" s="29">
        <v>2</v>
      </c>
      <c r="AU224" s="29" t="s">
        <v>8</v>
      </c>
      <c r="AV224" s="29">
        <v>1</v>
      </c>
      <c r="AW224" s="29">
        <v>3</v>
      </c>
      <c r="AX224" s="29" t="s">
        <v>8</v>
      </c>
      <c r="AY224" s="29">
        <v>3</v>
      </c>
      <c r="AZ224" s="29" t="s">
        <v>8</v>
      </c>
      <c r="BA224" s="29">
        <v>1</v>
      </c>
      <c r="BB224" s="29" t="s">
        <v>8</v>
      </c>
      <c r="BC224" s="29">
        <v>1</v>
      </c>
      <c r="BD224" s="29">
        <v>3</v>
      </c>
      <c r="BE224" s="29" t="s">
        <v>8</v>
      </c>
      <c r="BF224" s="29">
        <v>3</v>
      </c>
      <c r="BG224" s="29" t="s">
        <v>8</v>
      </c>
      <c r="BH224" s="29">
        <v>1</v>
      </c>
      <c r="BI224" s="29">
        <v>3</v>
      </c>
      <c r="BJ224" s="29" t="s">
        <v>8</v>
      </c>
      <c r="BK224" s="29">
        <v>3</v>
      </c>
      <c r="BL224" s="29" t="s">
        <v>8</v>
      </c>
      <c r="BM224" s="29">
        <v>0</v>
      </c>
      <c r="BN224" s="29" t="s">
        <v>8</v>
      </c>
      <c r="BO224" s="29" t="s">
        <v>8</v>
      </c>
      <c r="BP224" s="29" t="s">
        <v>8</v>
      </c>
      <c r="BQ224" s="29" t="s">
        <v>8</v>
      </c>
      <c r="BR224" s="29" t="s">
        <v>8</v>
      </c>
      <c r="BS224" s="29" t="s">
        <v>8</v>
      </c>
      <c r="BT224" s="29" t="s">
        <v>8</v>
      </c>
      <c r="BU224" s="29" t="s">
        <v>722</v>
      </c>
      <c r="BV224" s="29" t="b">
        <v>0</v>
      </c>
      <c r="BW224" s="29" t="b">
        <v>0</v>
      </c>
      <c r="BX224" s="29" t="b">
        <v>0</v>
      </c>
      <c r="BY224" s="29" t="b">
        <v>0</v>
      </c>
      <c r="BZ224" s="29" t="b">
        <v>0</v>
      </c>
      <c r="CA224" s="29" t="b">
        <v>0</v>
      </c>
      <c r="CB224" s="29" t="b">
        <v>0</v>
      </c>
      <c r="CC224" s="29" t="b">
        <v>0</v>
      </c>
      <c r="CD224" s="29" t="b">
        <v>0</v>
      </c>
      <c r="CE224" s="29" t="b">
        <v>0</v>
      </c>
      <c r="CF224" s="29" t="b">
        <v>0</v>
      </c>
      <c r="CG224" s="29" t="b">
        <v>0</v>
      </c>
      <c r="CH224" s="29" t="b">
        <v>0</v>
      </c>
      <c r="CI224" s="29" t="b">
        <v>0</v>
      </c>
      <c r="CJ224" s="29" t="b">
        <v>0</v>
      </c>
      <c r="CK224" s="29" t="b">
        <v>0</v>
      </c>
      <c r="CL224" s="29" t="b">
        <v>0</v>
      </c>
      <c r="CM224" s="29" t="b">
        <v>0</v>
      </c>
      <c r="CN224" s="29" t="b">
        <v>0</v>
      </c>
      <c r="CO224" s="29" t="b">
        <v>0</v>
      </c>
      <c r="CP224" s="29" t="b">
        <v>0</v>
      </c>
      <c r="CQ224" s="29" t="b">
        <v>0</v>
      </c>
      <c r="CR224" s="29" t="b">
        <v>0</v>
      </c>
      <c r="CS224" s="29" t="b">
        <v>0</v>
      </c>
      <c r="CT224" s="29" t="b">
        <v>0</v>
      </c>
      <c r="CU224" s="29" t="b">
        <v>0</v>
      </c>
      <c r="CV224" s="29" t="b">
        <v>0</v>
      </c>
      <c r="CW224" s="29" t="b">
        <v>0</v>
      </c>
      <c r="CX224" s="29" t="b">
        <v>0</v>
      </c>
      <c r="CY224" s="29" t="b">
        <v>1</v>
      </c>
      <c r="CZ224" s="29" t="b">
        <v>0</v>
      </c>
      <c r="DA224" s="29" t="b">
        <v>0</v>
      </c>
      <c r="DB224" s="29" t="b">
        <v>0</v>
      </c>
      <c r="DC224" s="29" t="b">
        <v>0</v>
      </c>
      <c r="DD224" s="29" t="b">
        <v>0</v>
      </c>
      <c r="DE224" s="29" t="b">
        <v>0</v>
      </c>
      <c r="DF224" s="29" t="b">
        <v>0</v>
      </c>
      <c r="DG224" s="29" t="b">
        <v>0</v>
      </c>
      <c r="DH224" s="29" t="b">
        <v>0</v>
      </c>
      <c r="DI224" s="29" t="b">
        <v>0</v>
      </c>
      <c r="DJ224" s="29" t="b">
        <v>0</v>
      </c>
      <c r="DK224" s="29" t="b">
        <v>0</v>
      </c>
      <c r="DL224" s="29" t="b">
        <v>0</v>
      </c>
      <c r="DM224" s="29" t="b">
        <v>0</v>
      </c>
      <c r="DN224" s="29" t="b">
        <v>0</v>
      </c>
      <c r="DO224" s="29" t="b">
        <v>0</v>
      </c>
      <c r="DP224" s="29" t="b">
        <v>0</v>
      </c>
      <c r="DQ224" s="29" t="b">
        <v>0</v>
      </c>
      <c r="DR224" s="29" t="b">
        <v>0</v>
      </c>
      <c r="DS224" s="29" t="b">
        <v>0</v>
      </c>
      <c r="DT224" s="29" t="b">
        <v>0</v>
      </c>
      <c r="DU224" s="29" t="b">
        <v>0</v>
      </c>
      <c r="DV224" s="29" t="s">
        <v>14964</v>
      </c>
      <c r="DW224" s="29" t="s">
        <v>14965</v>
      </c>
      <c r="DX224" s="29" t="s">
        <v>14966</v>
      </c>
    </row>
    <row r="225" spans="1:128" s="29" customFormat="1" x14ac:dyDescent="0.25">
      <c r="A225" s="29">
        <v>359925061249368</v>
      </c>
      <c r="B225" s="29">
        <v>437</v>
      </c>
      <c r="C225" s="29" t="s">
        <v>14967</v>
      </c>
      <c r="D225" s="29" t="s">
        <v>8</v>
      </c>
      <c r="E225" s="29" t="s">
        <v>8</v>
      </c>
      <c r="F225" s="29" t="s">
        <v>8</v>
      </c>
      <c r="G225" s="29" t="s">
        <v>8</v>
      </c>
      <c r="H225" s="29" t="s">
        <v>8</v>
      </c>
      <c r="I225" s="29">
        <v>77</v>
      </c>
      <c r="J225" s="29">
        <v>1</v>
      </c>
      <c r="K225" s="29">
        <v>1</v>
      </c>
      <c r="L225" s="29">
        <v>1</v>
      </c>
      <c r="M225" s="29">
        <v>2</v>
      </c>
      <c r="N225" s="29">
        <v>5</v>
      </c>
      <c r="O225" s="29">
        <v>1</v>
      </c>
      <c r="P225" s="29">
        <v>1</v>
      </c>
      <c r="Q225" s="29">
        <v>4</v>
      </c>
      <c r="R225" s="29" t="s">
        <v>8</v>
      </c>
      <c r="S225" s="29">
        <v>4</v>
      </c>
      <c r="T225" s="29" t="s">
        <v>8</v>
      </c>
      <c r="U225" s="29">
        <v>1</v>
      </c>
      <c r="V225" s="29">
        <v>2</v>
      </c>
      <c r="W225" s="29" t="s">
        <v>8</v>
      </c>
      <c r="X225" s="29">
        <v>4</v>
      </c>
      <c r="Y225" s="29" t="s">
        <v>8</v>
      </c>
      <c r="Z225" s="29">
        <v>1</v>
      </c>
      <c r="AA225" s="29">
        <v>3</v>
      </c>
      <c r="AB225" s="29" t="s">
        <v>8</v>
      </c>
      <c r="AC225" s="29">
        <v>3</v>
      </c>
      <c r="AD225" s="29" t="s">
        <v>8</v>
      </c>
      <c r="AE225" s="29">
        <v>1</v>
      </c>
      <c r="AF225" s="29">
        <v>1</v>
      </c>
      <c r="AG225" s="29" t="s">
        <v>8</v>
      </c>
      <c r="AH225" s="29">
        <v>1</v>
      </c>
      <c r="AI225" s="29" t="s">
        <v>8</v>
      </c>
      <c r="AJ225" s="29">
        <v>0</v>
      </c>
      <c r="AK225" s="29" t="s">
        <v>8</v>
      </c>
      <c r="AL225" s="29" t="s">
        <v>8</v>
      </c>
      <c r="AM225" s="29" t="s">
        <v>8</v>
      </c>
      <c r="AN225" s="29" t="s">
        <v>8</v>
      </c>
      <c r="AO225" s="29">
        <v>0</v>
      </c>
      <c r="AP225" s="29" t="s">
        <v>8</v>
      </c>
      <c r="AQ225" s="29">
        <v>1</v>
      </c>
      <c r="AR225" s="29">
        <v>2</v>
      </c>
      <c r="AS225" s="29" t="s">
        <v>8</v>
      </c>
      <c r="AT225" s="29">
        <v>2</v>
      </c>
      <c r="AU225" s="29" t="s">
        <v>8</v>
      </c>
      <c r="AV225" s="29">
        <v>1</v>
      </c>
      <c r="AW225" s="29">
        <v>3</v>
      </c>
      <c r="AX225" s="29" t="s">
        <v>8</v>
      </c>
      <c r="AY225" s="29">
        <v>1</v>
      </c>
      <c r="AZ225" s="29" t="s">
        <v>8</v>
      </c>
      <c r="BA225" s="29">
        <v>0</v>
      </c>
      <c r="BB225" s="29" t="s">
        <v>8</v>
      </c>
      <c r="BC225" s="29">
        <v>1</v>
      </c>
      <c r="BD225" s="29">
        <v>4</v>
      </c>
      <c r="BE225" s="29" t="s">
        <v>8</v>
      </c>
      <c r="BF225" s="29">
        <v>3</v>
      </c>
      <c r="BG225" s="29" t="s">
        <v>8</v>
      </c>
      <c r="BH225" s="29">
        <v>1</v>
      </c>
      <c r="BI225" s="29">
        <v>1</v>
      </c>
      <c r="BJ225" s="29" t="s">
        <v>8</v>
      </c>
      <c r="BK225" s="29">
        <v>1</v>
      </c>
      <c r="BL225" s="29" t="s">
        <v>8</v>
      </c>
      <c r="BM225" s="29">
        <v>0</v>
      </c>
      <c r="BN225" s="29" t="s">
        <v>8</v>
      </c>
      <c r="BO225" s="29" t="s">
        <v>8</v>
      </c>
      <c r="BP225" s="29" t="s">
        <v>8</v>
      </c>
      <c r="BQ225" s="29" t="s">
        <v>8</v>
      </c>
      <c r="BR225" s="29" t="s">
        <v>8</v>
      </c>
      <c r="BS225" s="29" t="s">
        <v>8</v>
      </c>
      <c r="BT225" s="29" t="s">
        <v>8</v>
      </c>
      <c r="BU225" s="29" t="s">
        <v>8</v>
      </c>
      <c r="BV225" s="29" t="b">
        <v>0</v>
      </c>
      <c r="BW225" s="29" t="b">
        <v>0</v>
      </c>
      <c r="BX225" s="29" t="b">
        <v>0</v>
      </c>
      <c r="BY225" s="29" t="b">
        <v>0</v>
      </c>
      <c r="BZ225" s="29" t="b">
        <v>0</v>
      </c>
      <c r="CA225" s="29" t="b">
        <v>0</v>
      </c>
      <c r="CB225" s="29" t="b">
        <v>0</v>
      </c>
      <c r="CC225" s="29" t="b">
        <v>0</v>
      </c>
      <c r="CD225" s="29" t="b">
        <v>0</v>
      </c>
      <c r="CE225" s="29" t="b">
        <v>0</v>
      </c>
      <c r="CF225" s="29" t="b">
        <v>0</v>
      </c>
      <c r="CG225" s="29" t="b">
        <v>0</v>
      </c>
      <c r="CH225" s="29" t="b">
        <v>0</v>
      </c>
      <c r="CI225" s="29" t="b">
        <v>0</v>
      </c>
      <c r="CJ225" s="29" t="b">
        <v>0</v>
      </c>
      <c r="CK225" s="29" t="b">
        <v>0</v>
      </c>
      <c r="CL225" s="29" t="b">
        <v>1</v>
      </c>
      <c r="CM225" s="29" t="b">
        <v>0</v>
      </c>
      <c r="CN225" s="29" t="b">
        <v>0</v>
      </c>
      <c r="CO225" s="29" t="b">
        <v>0</v>
      </c>
      <c r="CP225" s="29" t="b">
        <v>0</v>
      </c>
      <c r="CQ225" s="29" t="b">
        <v>0</v>
      </c>
      <c r="CR225" s="29" t="b">
        <v>0</v>
      </c>
      <c r="CS225" s="29" t="b">
        <v>0</v>
      </c>
      <c r="CT225" s="29" t="b">
        <v>0</v>
      </c>
      <c r="CU225" s="29" t="b">
        <v>0</v>
      </c>
      <c r="CV225" s="29" t="b">
        <v>0</v>
      </c>
      <c r="CW225" s="29" t="b">
        <v>0</v>
      </c>
      <c r="CX225" s="29" t="b">
        <v>0</v>
      </c>
      <c r="CY225" s="29" t="b">
        <v>0</v>
      </c>
      <c r="CZ225" s="29" t="b">
        <v>0</v>
      </c>
      <c r="DA225" s="29" t="b">
        <v>0</v>
      </c>
      <c r="DB225" s="29" t="b">
        <v>0</v>
      </c>
      <c r="DC225" s="29" t="b">
        <v>0</v>
      </c>
      <c r="DD225" s="29" t="b">
        <v>0</v>
      </c>
      <c r="DE225" s="29" t="b">
        <v>0</v>
      </c>
      <c r="DF225" s="29" t="b">
        <v>0</v>
      </c>
      <c r="DG225" s="29" t="b">
        <v>0</v>
      </c>
      <c r="DH225" s="29" t="b">
        <v>0</v>
      </c>
      <c r="DI225" s="29" t="b">
        <v>0</v>
      </c>
      <c r="DJ225" s="29" t="b">
        <v>0</v>
      </c>
      <c r="DK225" s="29" t="b">
        <v>0</v>
      </c>
      <c r="DL225" s="29" t="b">
        <v>0</v>
      </c>
      <c r="DM225" s="29" t="b">
        <v>0</v>
      </c>
      <c r="DN225" s="29" t="b">
        <v>0</v>
      </c>
      <c r="DO225" s="29" t="b">
        <v>0</v>
      </c>
      <c r="DP225" s="29" t="b">
        <v>0</v>
      </c>
      <c r="DQ225" s="29" t="b">
        <v>0</v>
      </c>
      <c r="DR225" s="29" t="b">
        <v>0</v>
      </c>
      <c r="DS225" s="29" t="b">
        <v>0</v>
      </c>
      <c r="DT225" s="29" t="b">
        <v>0</v>
      </c>
      <c r="DU225" s="29" t="b">
        <v>0</v>
      </c>
      <c r="DV225" s="29" t="s">
        <v>14968</v>
      </c>
      <c r="DW225" s="29" t="s">
        <v>14969</v>
      </c>
      <c r="DX225" s="29" t="s">
        <v>14970</v>
      </c>
    </row>
    <row r="226" spans="1:128" s="29" customFormat="1" x14ac:dyDescent="0.25">
      <c r="A226" s="29">
        <v>359925061332446</v>
      </c>
      <c r="B226" s="29">
        <v>320</v>
      </c>
      <c r="C226" s="29" t="s">
        <v>14971</v>
      </c>
      <c r="D226" s="29" t="s">
        <v>14972</v>
      </c>
      <c r="E226" s="50">
        <v>2.37241617229051E+16</v>
      </c>
      <c r="F226" s="50">
        <v>9042763771617430</v>
      </c>
      <c r="G226" s="29" t="s">
        <v>20273</v>
      </c>
      <c r="H226" s="29" t="s">
        <v>18992</v>
      </c>
      <c r="I226" s="29">
        <v>66</v>
      </c>
      <c r="J226" s="29">
        <v>0</v>
      </c>
      <c r="K226" s="29">
        <v>1</v>
      </c>
      <c r="L226" s="29">
        <v>1</v>
      </c>
      <c r="M226" s="29">
        <v>2</v>
      </c>
      <c r="N226" s="29">
        <v>4</v>
      </c>
      <c r="O226" s="29">
        <v>1</v>
      </c>
      <c r="P226" s="29">
        <v>0</v>
      </c>
      <c r="Q226" s="29" t="s">
        <v>8</v>
      </c>
      <c r="R226" s="29" t="s">
        <v>8</v>
      </c>
      <c r="S226" s="29" t="s">
        <v>8</v>
      </c>
      <c r="T226" s="29" t="s">
        <v>8</v>
      </c>
      <c r="U226" s="29">
        <v>0</v>
      </c>
      <c r="V226" s="29" t="s">
        <v>8</v>
      </c>
      <c r="W226" s="29" t="s">
        <v>8</v>
      </c>
      <c r="X226" s="29" t="s">
        <v>8</v>
      </c>
      <c r="Y226" s="29" t="s">
        <v>8</v>
      </c>
      <c r="Z226" s="29">
        <v>0</v>
      </c>
      <c r="AA226" s="29" t="s">
        <v>8</v>
      </c>
      <c r="AB226" s="29" t="s">
        <v>8</v>
      </c>
      <c r="AC226" s="29" t="s">
        <v>8</v>
      </c>
      <c r="AD226" s="29" t="s">
        <v>8</v>
      </c>
      <c r="AE226" s="29">
        <v>1</v>
      </c>
      <c r="AF226" s="29">
        <v>1</v>
      </c>
      <c r="AG226" s="29" t="s">
        <v>8</v>
      </c>
      <c r="AH226" s="29">
        <v>1</v>
      </c>
      <c r="AI226" s="29" t="s">
        <v>8</v>
      </c>
      <c r="AJ226" s="29">
        <v>0</v>
      </c>
      <c r="AK226" s="29" t="s">
        <v>8</v>
      </c>
      <c r="AL226" s="29" t="s">
        <v>8</v>
      </c>
      <c r="AM226" s="29" t="s">
        <v>8</v>
      </c>
      <c r="AN226" s="29" t="s">
        <v>8</v>
      </c>
      <c r="AO226" s="29">
        <v>0</v>
      </c>
      <c r="AP226" s="29" t="s">
        <v>8</v>
      </c>
      <c r="AQ226" s="29">
        <v>1</v>
      </c>
      <c r="AR226" s="29">
        <v>1</v>
      </c>
      <c r="AS226" s="29" t="s">
        <v>8</v>
      </c>
      <c r="AT226" s="29">
        <v>1</v>
      </c>
      <c r="AU226" s="29" t="s">
        <v>8</v>
      </c>
      <c r="AV226" s="29">
        <v>1</v>
      </c>
      <c r="AW226" s="29">
        <v>3</v>
      </c>
      <c r="AX226" s="29" t="s">
        <v>8</v>
      </c>
      <c r="AY226" s="29">
        <v>3</v>
      </c>
      <c r="AZ226" s="29" t="s">
        <v>8</v>
      </c>
      <c r="BA226" s="29">
        <v>1</v>
      </c>
      <c r="BB226" s="29" t="s">
        <v>8</v>
      </c>
      <c r="BC226" s="29">
        <v>1</v>
      </c>
      <c r="BD226" s="29">
        <v>3</v>
      </c>
      <c r="BE226" s="29" t="s">
        <v>8</v>
      </c>
      <c r="BF226" s="29">
        <v>3</v>
      </c>
      <c r="BG226" s="29" t="s">
        <v>8</v>
      </c>
      <c r="BH226" s="29">
        <v>1</v>
      </c>
      <c r="BI226" s="29">
        <v>1</v>
      </c>
      <c r="BJ226" s="29" t="s">
        <v>8</v>
      </c>
      <c r="BK226" s="29">
        <v>1</v>
      </c>
      <c r="BL226" s="29" t="s">
        <v>8</v>
      </c>
      <c r="BM226" s="29">
        <v>0</v>
      </c>
      <c r="BN226" s="29" t="s">
        <v>8</v>
      </c>
      <c r="BO226" s="29" t="s">
        <v>8</v>
      </c>
      <c r="BP226" s="29" t="s">
        <v>8</v>
      </c>
      <c r="BQ226" s="29" t="s">
        <v>8</v>
      </c>
      <c r="BR226" s="29" t="s">
        <v>8</v>
      </c>
      <c r="BS226" s="29" t="s">
        <v>8</v>
      </c>
      <c r="BT226" s="29" t="s">
        <v>8</v>
      </c>
      <c r="BU226" s="29" t="s">
        <v>722</v>
      </c>
      <c r="BV226" s="29" t="b">
        <v>0</v>
      </c>
      <c r="BW226" s="29" t="b">
        <v>0</v>
      </c>
      <c r="BX226" s="29" t="b">
        <v>0</v>
      </c>
      <c r="BY226" s="29" t="b">
        <v>0</v>
      </c>
      <c r="BZ226" s="29" t="b">
        <v>0</v>
      </c>
      <c r="CA226" s="29" t="b">
        <v>0</v>
      </c>
      <c r="CB226" s="29" t="b">
        <v>0</v>
      </c>
      <c r="CC226" s="29" t="b">
        <v>0</v>
      </c>
      <c r="CD226" s="29" t="b">
        <v>0</v>
      </c>
      <c r="CE226" s="29" t="b">
        <v>0</v>
      </c>
      <c r="CF226" s="29" t="b">
        <v>0</v>
      </c>
      <c r="CG226" s="29" t="b">
        <v>0</v>
      </c>
      <c r="CH226" s="29" t="b">
        <v>0</v>
      </c>
      <c r="CI226" s="29" t="b">
        <v>0</v>
      </c>
      <c r="CJ226" s="29" t="b">
        <v>0</v>
      </c>
      <c r="CK226" s="29" t="b">
        <v>0</v>
      </c>
      <c r="CL226" s="29" t="b">
        <v>0</v>
      </c>
      <c r="CM226" s="29" t="b">
        <v>0</v>
      </c>
      <c r="CN226" s="29" t="b">
        <v>0</v>
      </c>
      <c r="CO226" s="29" t="b">
        <v>0</v>
      </c>
      <c r="CP226" s="29" t="b">
        <v>0</v>
      </c>
      <c r="CQ226" s="29" t="b">
        <v>0</v>
      </c>
      <c r="CR226" s="29" t="b">
        <v>0</v>
      </c>
      <c r="CS226" s="29" t="b">
        <v>0</v>
      </c>
      <c r="CT226" s="29" t="b">
        <v>0</v>
      </c>
      <c r="CU226" s="29" t="b">
        <v>0</v>
      </c>
      <c r="CV226" s="29" t="b">
        <v>0</v>
      </c>
      <c r="CW226" s="29" t="b">
        <v>0</v>
      </c>
      <c r="CX226" s="29" t="b">
        <v>0</v>
      </c>
      <c r="CY226" s="29" t="b">
        <v>0</v>
      </c>
      <c r="CZ226" s="29" t="b">
        <v>0</v>
      </c>
      <c r="DA226" s="29" t="b">
        <v>0</v>
      </c>
      <c r="DB226" s="29" t="b">
        <v>0</v>
      </c>
      <c r="DC226" s="29" t="b">
        <v>0</v>
      </c>
      <c r="DD226" s="29" t="b">
        <v>0</v>
      </c>
      <c r="DE226" s="29" t="b">
        <v>0</v>
      </c>
      <c r="DF226" s="29" t="b">
        <v>0</v>
      </c>
      <c r="DG226" s="29" t="b">
        <v>0</v>
      </c>
      <c r="DH226" s="29" t="b">
        <v>0</v>
      </c>
      <c r="DI226" s="29" t="b">
        <v>0</v>
      </c>
      <c r="DJ226" s="29" t="b">
        <v>0</v>
      </c>
      <c r="DK226" s="29" t="b">
        <v>0</v>
      </c>
      <c r="DL226" s="29" t="b">
        <v>0</v>
      </c>
      <c r="DM226" s="29" t="b">
        <v>0</v>
      </c>
      <c r="DN226" s="29" t="b">
        <v>0</v>
      </c>
      <c r="DO226" s="29" t="b">
        <v>0</v>
      </c>
      <c r="DP226" s="29" t="b">
        <v>0</v>
      </c>
      <c r="DQ226" s="29" t="b">
        <v>1</v>
      </c>
      <c r="DR226" s="29" t="b">
        <v>0</v>
      </c>
      <c r="DS226" s="29" t="b">
        <v>0</v>
      </c>
      <c r="DT226" s="29" t="b">
        <v>0</v>
      </c>
      <c r="DU226" s="29" t="b">
        <v>0</v>
      </c>
      <c r="DV226" s="29" t="s">
        <v>14973</v>
      </c>
      <c r="DW226" s="29" t="s">
        <v>14974</v>
      </c>
      <c r="DX226" s="29" t="s">
        <v>14975</v>
      </c>
    </row>
    <row r="227" spans="1:128" s="29" customFormat="1" x14ac:dyDescent="0.25">
      <c r="A227" s="29">
        <v>359925061198409</v>
      </c>
      <c r="B227" s="29">
        <v>148</v>
      </c>
      <c r="C227" s="29" t="s">
        <v>14976</v>
      </c>
      <c r="D227" s="29" t="s">
        <v>14977</v>
      </c>
      <c r="E227" s="50">
        <v>2377244391266230</v>
      </c>
      <c r="F227" s="50">
        <v>9043249214791760</v>
      </c>
      <c r="G227" s="29" t="s">
        <v>20274</v>
      </c>
      <c r="H227" s="29" t="s">
        <v>18992</v>
      </c>
      <c r="I227" s="29">
        <v>22</v>
      </c>
      <c r="J227" s="29">
        <v>1</v>
      </c>
      <c r="K227" s="29">
        <v>1</v>
      </c>
      <c r="L227" s="29">
        <v>1</v>
      </c>
      <c r="M227" s="29">
        <v>2</v>
      </c>
      <c r="N227" s="29">
        <v>3</v>
      </c>
      <c r="O227" s="29">
        <v>1</v>
      </c>
      <c r="P227" s="29">
        <v>1</v>
      </c>
      <c r="Q227" s="29">
        <v>2</v>
      </c>
      <c r="R227" s="29" t="s">
        <v>8</v>
      </c>
      <c r="S227" s="29">
        <v>2</v>
      </c>
      <c r="T227" s="29" t="s">
        <v>8</v>
      </c>
      <c r="U227" s="29">
        <v>1</v>
      </c>
      <c r="V227" s="29">
        <v>4</v>
      </c>
      <c r="W227" s="29" t="s">
        <v>8</v>
      </c>
      <c r="X227" s="29">
        <v>4</v>
      </c>
      <c r="Y227" s="29" t="s">
        <v>8</v>
      </c>
      <c r="Z227" s="29">
        <v>1</v>
      </c>
      <c r="AA227" s="29">
        <v>1</v>
      </c>
      <c r="AB227" s="29" t="s">
        <v>8</v>
      </c>
      <c r="AC227" s="29">
        <v>1</v>
      </c>
      <c r="AD227" s="29" t="s">
        <v>8</v>
      </c>
      <c r="AE227" s="29">
        <v>1</v>
      </c>
      <c r="AF227" s="29">
        <v>1</v>
      </c>
      <c r="AG227" s="29" t="s">
        <v>8</v>
      </c>
      <c r="AH227" s="29">
        <v>1</v>
      </c>
      <c r="AI227" s="29" t="s">
        <v>8</v>
      </c>
      <c r="AJ227" s="29">
        <v>1</v>
      </c>
      <c r="AK227" s="29">
        <v>4</v>
      </c>
      <c r="AL227" s="29" t="s">
        <v>8</v>
      </c>
      <c r="AM227" s="29">
        <v>4</v>
      </c>
      <c r="AN227" s="29" t="s">
        <v>8</v>
      </c>
      <c r="AO227" s="29">
        <v>0</v>
      </c>
      <c r="AP227" s="29" t="s">
        <v>8</v>
      </c>
      <c r="AQ227" s="29">
        <v>1</v>
      </c>
      <c r="AR227" s="29">
        <v>3</v>
      </c>
      <c r="AS227" s="29" t="s">
        <v>8</v>
      </c>
      <c r="AT227" s="29">
        <v>2</v>
      </c>
      <c r="AU227" s="29" t="s">
        <v>8</v>
      </c>
      <c r="AV227" s="29">
        <v>1</v>
      </c>
      <c r="AW227" s="29">
        <v>3</v>
      </c>
      <c r="AX227" s="29" t="s">
        <v>8</v>
      </c>
      <c r="AY227" s="29">
        <v>3</v>
      </c>
      <c r="AZ227" s="29" t="s">
        <v>8</v>
      </c>
      <c r="BA227" s="29">
        <v>1</v>
      </c>
      <c r="BB227" s="29" t="s">
        <v>8</v>
      </c>
      <c r="BC227" s="29">
        <v>1</v>
      </c>
      <c r="BD227" s="29">
        <v>1</v>
      </c>
      <c r="BE227" s="29" t="s">
        <v>8</v>
      </c>
      <c r="BF227" s="29">
        <v>3</v>
      </c>
      <c r="BG227" s="29" t="s">
        <v>8</v>
      </c>
      <c r="BH227" s="29">
        <v>1</v>
      </c>
      <c r="BI227" s="29">
        <v>1</v>
      </c>
      <c r="BJ227" s="29" t="s">
        <v>8</v>
      </c>
      <c r="BK227" s="29">
        <v>1</v>
      </c>
      <c r="BL227" s="29" t="s">
        <v>8</v>
      </c>
      <c r="BM227" s="29">
        <v>0</v>
      </c>
      <c r="BN227" s="29" t="s">
        <v>8</v>
      </c>
      <c r="BO227" s="29" t="s">
        <v>8</v>
      </c>
      <c r="BP227" s="29" t="s">
        <v>8</v>
      </c>
      <c r="BQ227" s="29" t="s">
        <v>8</v>
      </c>
      <c r="BR227" s="29" t="s">
        <v>8</v>
      </c>
      <c r="BS227" s="29" t="s">
        <v>8</v>
      </c>
      <c r="BT227" s="29" t="s">
        <v>8</v>
      </c>
      <c r="BU227" s="29" t="s">
        <v>8</v>
      </c>
      <c r="BV227" s="29" t="b">
        <v>0</v>
      </c>
      <c r="BW227" s="29" t="b">
        <v>0</v>
      </c>
      <c r="BX227" s="29" t="b">
        <v>0</v>
      </c>
      <c r="BY227" s="29" t="b">
        <v>0</v>
      </c>
      <c r="BZ227" s="29" t="b">
        <v>0</v>
      </c>
      <c r="CA227" s="29" t="b">
        <v>0</v>
      </c>
      <c r="CB227" s="29" t="b">
        <v>0</v>
      </c>
      <c r="CC227" s="29" t="b">
        <v>0</v>
      </c>
      <c r="CD227" s="29" t="b">
        <v>0</v>
      </c>
      <c r="CE227" s="29" t="b">
        <v>0</v>
      </c>
      <c r="CF227" s="29" t="b">
        <v>0</v>
      </c>
      <c r="CG227" s="29" t="b">
        <v>0</v>
      </c>
      <c r="CH227" s="29" t="b">
        <v>0</v>
      </c>
      <c r="CI227" s="29" t="b">
        <v>1</v>
      </c>
      <c r="CJ227" s="29" t="b">
        <v>0</v>
      </c>
      <c r="CK227" s="29" t="b">
        <v>0</v>
      </c>
      <c r="CL227" s="29" t="b">
        <v>0</v>
      </c>
      <c r="CM227" s="29" t="b">
        <v>0</v>
      </c>
      <c r="CN227" s="29" t="b">
        <v>0</v>
      </c>
      <c r="CO227" s="29" t="b">
        <v>0</v>
      </c>
      <c r="CP227" s="29" t="b">
        <v>0</v>
      </c>
      <c r="CQ227" s="29" t="b">
        <v>0</v>
      </c>
      <c r="CR227" s="29" t="b">
        <v>0</v>
      </c>
      <c r="CS227" s="29" t="b">
        <v>0</v>
      </c>
      <c r="CT227" s="29" t="b">
        <v>0</v>
      </c>
      <c r="CU227" s="29" t="b">
        <v>0</v>
      </c>
      <c r="CV227" s="29" t="b">
        <v>0</v>
      </c>
      <c r="CW227" s="29" t="b">
        <v>0</v>
      </c>
      <c r="CX227" s="29" t="b">
        <v>0</v>
      </c>
      <c r="CY227" s="29" t="b">
        <v>0</v>
      </c>
      <c r="CZ227" s="29" t="b">
        <v>0</v>
      </c>
      <c r="DA227" s="29" t="b">
        <v>0</v>
      </c>
      <c r="DB227" s="29" t="b">
        <v>0</v>
      </c>
      <c r="DC227" s="29" t="b">
        <v>0</v>
      </c>
      <c r="DD227" s="29" t="b">
        <v>0</v>
      </c>
      <c r="DE227" s="29" t="b">
        <v>0</v>
      </c>
      <c r="DF227" s="29" t="b">
        <v>0</v>
      </c>
      <c r="DG227" s="29" t="b">
        <v>0</v>
      </c>
      <c r="DH227" s="29" t="b">
        <v>0</v>
      </c>
      <c r="DI227" s="29" t="b">
        <v>0</v>
      </c>
      <c r="DJ227" s="29" t="b">
        <v>0</v>
      </c>
      <c r="DK227" s="29" t="b">
        <v>0</v>
      </c>
      <c r="DL227" s="29" t="b">
        <v>0</v>
      </c>
      <c r="DM227" s="29" t="b">
        <v>0</v>
      </c>
      <c r="DN227" s="29" t="b">
        <v>0</v>
      </c>
      <c r="DO227" s="29" t="b">
        <v>0</v>
      </c>
      <c r="DP227" s="29" t="b">
        <v>0</v>
      </c>
      <c r="DQ227" s="29" t="b">
        <v>0</v>
      </c>
      <c r="DR227" s="29" t="b">
        <v>0</v>
      </c>
      <c r="DS227" s="29" t="b">
        <v>0</v>
      </c>
      <c r="DT227" s="29" t="b">
        <v>0</v>
      </c>
      <c r="DU227" s="29" t="b">
        <v>0</v>
      </c>
      <c r="DV227" s="29" t="s">
        <v>14978</v>
      </c>
      <c r="DW227" s="29" t="s">
        <v>14979</v>
      </c>
      <c r="DX227" s="29" t="s">
        <v>14980</v>
      </c>
    </row>
    <row r="228" spans="1:128" s="29" customFormat="1" x14ac:dyDescent="0.25">
      <c r="A228" s="29">
        <v>359925061198409</v>
      </c>
      <c r="B228" s="29">
        <v>196</v>
      </c>
      <c r="C228" s="29" t="s">
        <v>14981</v>
      </c>
      <c r="D228" s="29" t="s">
        <v>14982</v>
      </c>
      <c r="E228" s="50">
        <v>2.37702377386795E+16</v>
      </c>
      <c r="F228" s="50">
        <v>9042930965135110</v>
      </c>
      <c r="G228" s="29" t="s">
        <v>18992</v>
      </c>
      <c r="H228" s="29" t="s">
        <v>18992</v>
      </c>
      <c r="I228" s="29">
        <v>22</v>
      </c>
      <c r="J228" s="29">
        <v>1</v>
      </c>
      <c r="K228" s="29">
        <v>1</v>
      </c>
      <c r="L228" s="29">
        <v>1</v>
      </c>
      <c r="M228" s="29">
        <v>2</v>
      </c>
      <c r="N228" s="29">
        <v>3</v>
      </c>
      <c r="O228" s="29">
        <v>1</v>
      </c>
      <c r="P228" s="29">
        <v>1</v>
      </c>
      <c r="Q228" s="29">
        <v>4</v>
      </c>
      <c r="R228" s="29" t="s">
        <v>8</v>
      </c>
      <c r="S228" s="29">
        <v>4</v>
      </c>
      <c r="T228" s="29" t="s">
        <v>8</v>
      </c>
      <c r="U228" s="29">
        <v>1</v>
      </c>
      <c r="V228" s="29">
        <v>4</v>
      </c>
      <c r="W228" s="29" t="s">
        <v>8</v>
      </c>
      <c r="X228" s="29">
        <v>4</v>
      </c>
      <c r="Y228" s="29" t="s">
        <v>8</v>
      </c>
      <c r="Z228" s="29">
        <v>1</v>
      </c>
      <c r="AA228" s="29">
        <v>2</v>
      </c>
      <c r="AB228" s="29" t="s">
        <v>8</v>
      </c>
      <c r="AC228" s="29">
        <v>2</v>
      </c>
      <c r="AD228" s="29" t="s">
        <v>8</v>
      </c>
      <c r="AE228" s="29">
        <v>1</v>
      </c>
      <c r="AF228" s="29">
        <v>4</v>
      </c>
      <c r="AG228" s="29" t="s">
        <v>8</v>
      </c>
      <c r="AH228" s="29">
        <v>4</v>
      </c>
      <c r="AI228" s="29" t="s">
        <v>8</v>
      </c>
      <c r="AJ228" s="29">
        <v>1</v>
      </c>
      <c r="AK228" s="29">
        <v>1</v>
      </c>
      <c r="AL228" s="29" t="s">
        <v>8</v>
      </c>
      <c r="AM228" s="29">
        <v>1</v>
      </c>
      <c r="AN228" s="29" t="s">
        <v>8</v>
      </c>
      <c r="AO228" s="29">
        <v>0</v>
      </c>
      <c r="AP228" s="29" t="s">
        <v>8</v>
      </c>
      <c r="AQ228" s="29">
        <v>1</v>
      </c>
      <c r="AR228" s="29">
        <v>2</v>
      </c>
      <c r="AS228" s="29" t="s">
        <v>8</v>
      </c>
      <c r="AT228" s="29">
        <v>2</v>
      </c>
      <c r="AU228" s="29" t="s">
        <v>8</v>
      </c>
      <c r="AV228" s="29">
        <v>1</v>
      </c>
      <c r="AW228" s="29">
        <v>2</v>
      </c>
      <c r="AX228" s="29" t="s">
        <v>8</v>
      </c>
      <c r="AY228" s="29">
        <v>2</v>
      </c>
      <c r="AZ228" s="29" t="s">
        <v>8</v>
      </c>
      <c r="BA228" s="29">
        <v>1</v>
      </c>
      <c r="BB228" s="29" t="s">
        <v>8</v>
      </c>
      <c r="BC228" s="29">
        <v>1</v>
      </c>
      <c r="BD228" s="29">
        <v>3</v>
      </c>
      <c r="BE228" s="29" t="s">
        <v>8</v>
      </c>
      <c r="BF228" s="29">
        <v>3</v>
      </c>
      <c r="BG228" s="29" t="s">
        <v>8</v>
      </c>
      <c r="BH228" s="29">
        <v>1</v>
      </c>
      <c r="BI228" s="29">
        <v>1</v>
      </c>
      <c r="BJ228" s="29" t="s">
        <v>8</v>
      </c>
      <c r="BK228" s="29">
        <v>1</v>
      </c>
      <c r="BL228" s="29" t="s">
        <v>8</v>
      </c>
      <c r="BM228" s="29">
        <v>0</v>
      </c>
      <c r="BN228" s="29" t="s">
        <v>8</v>
      </c>
      <c r="BO228" s="29" t="s">
        <v>8</v>
      </c>
      <c r="BP228" s="29" t="s">
        <v>8</v>
      </c>
      <c r="BQ228" s="29" t="s">
        <v>8</v>
      </c>
      <c r="BR228" s="29" t="s">
        <v>8</v>
      </c>
      <c r="BS228" s="29" t="s">
        <v>8</v>
      </c>
      <c r="BT228" s="29" t="s">
        <v>8</v>
      </c>
      <c r="BU228" s="29" t="s">
        <v>8</v>
      </c>
      <c r="BV228" s="29" t="b">
        <v>0</v>
      </c>
      <c r="BW228" s="29" t="b">
        <v>0</v>
      </c>
      <c r="BX228" s="29" t="b">
        <v>0</v>
      </c>
      <c r="BY228" s="29" t="b">
        <v>0</v>
      </c>
      <c r="BZ228" s="29" t="b">
        <v>0</v>
      </c>
      <c r="CA228" s="29" t="b">
        <v>0</v>
      </c>
      <c r="CB228" s="29" t="b">
        <v>0</v>
      </c>
      <c r="CC228" s="29" t="b">
        <v>0</v>
      </c>
      <c r="CD228" s="29" t="b">
        <v>0</v>
      </c>
      <c r="CE228" s="29" t="b">
        <v>0</v>
      </c>
      <c r="CF228" s="29" t="b">
        <v>0</v>
      </c>
      <c r="CG228" s="29" t="b">
        <v>0</v>
      </c>
      <c r="CH228" s="29" t="b">
        <v>0</v>
      </c>
      <c r="CI228" s="29" t="b">
        <v>1</v>
      </c>
      <c r="CJ228" s="29" t="b">
        <v>0</v>
      </c>
      <c r="CK228" s="29" t="b">
        <v>0</v>
      </c>
      <c r="CL228" s="29" t="b">
        <v>0</v>
      </c>
      <c r="CM228" s="29" t="b">
        <v>0</v>
      </c>
      <c r="CN228" s="29" t="b">
        <v>0</v>
      </c>
      <c r="CO228" s="29" t="b">
        <v>0</v>
      </c>
      <c r="CP228" s="29" t="b">
        <v>0</v>
      </c>
      <c r="CQ228" s="29" t="b">
        <v>0</v>
      </c>
      <c r="CR228" s="29" t="b">
        <v>0</v>
      </c>
      <c r="CS228" s="29" t="b">
        <v>0</v>
      </c>
      <c r="CT228" s="29" t="b">
        <v>0</v>
      </c>
      <c r="CU228" s="29" t="b">
        <v>0</v>
      </c>
      <c r="CV228" s="29" t="b">
        <v>0</v>
      </c>
      <c r="CW228" s="29" t="b">
        <v>0</v>
      </c>
      <c r="CX228" s="29" t="b">
        <v>0</v>
      </c>
      <c r="CY228" s="29" t="b">
        <v>0</v>
      </c>
      <c r="CZ228" s="29" t="b">
        <v>0</v>
      </c>
      <c r="DA228" s="29" t="b">
        <v>0</v>
      </c>
      <c r="DB228" s="29" t="b">
        <v>0</v>
      </c>
      <c r="DC228" s="29" t="b">
        <v>0</v>
      </c>
      <c r="DD228" s="29" t="b">
        <v>0</v>
      </c>
      <c r="DE228" s="29" t="b">
        <v>0</v>
      </c>
      <c r="DF228" s="29" t="b">
        <v>0</v>
      </c>
      <c r="DG228" s="29" t="b">
        <v>0</v>
      </c>
      <c r="DH228" s="29" t="b">
        <v>0</v>
      </c>
      <c r="DI228" s="29" t="b">
        <v>0</v>
      </c>
      <c r="DJ228" s="29" t="b">
        <v>0</v>
      </c>
      <c r="DK228" s="29" t="b">
        <v>0</v>
      </c>
      <c r="DL228" s="29" t="b">
        <v>0</v>
      </c>
      <c r="DM228" s="29" t="b">
        <v>0</v>
      </c>
      <c r="DN228" s="29" t="b">
        <v>0</v>
      </c>
      <c r="DO228" s="29" t="b">
        <v>0</v>
      </c>
      <c r="DP228" s="29" t="b">
        <v>0</v>
      </c>
      <c r="DQ228" s="29" t="b">
        <v>0</v>
      </c>
      <c r="DR228" s="29" t="b">
        <v>0</v>
      </c>
      <c r="DS228" s="29" t="b">
        <v>0</v>
      </c>
      <c r="DT228" s="29" t="b">
        <v>0</v>
      </c>
      <c r="DU228" s="29" t="b">
        <v>0</v>
      </c>
      <c r="DV228" s="29" t="s">
        <v>14983</v>
      </c>
      <c r="DW228" s="29" t="s">
        <v>14984</v>
      </c>
      <c r="DX228" s="29" t="s">
        <v>14985</v>
      </c>
    </row>
    <row r="229" spans="1:128" s="29" customFormat="1" x14ac:dyDescent="0.25">
      <c r="A229" s="29">
        <v>359925061198409</v>
      </c>
      <c r="B229" s="29">
        <v>144</v>
      </c>
      <c r="C229" s="29" t="s">
        <v>14986</v>
      </c>
      <c r="D229" s="29" t="s">
        <v>14987</v>
      </c>
      <c r="E229" s="50">
        <v>237729203</v>
      </c>
      <c r="F229" s="50">
        <v>904276896</v>
      </c>
      <c r="G229" s="29" t="s">
        <v>18992</v>
      </c>
      <c r="H229" s="29" t="s">
        <v>19754</v>
      </c>
      <c r="I229" s="29">
        <v>22</v>
      </c>
      <c r="J229" s="29">
        <v>1</v>
      </c>
      <c r="K229" s="29">
        <v>1</v>
      </c>
      <c r="L229" s="29">
        <v>1</v>
      </c>
      <c r="M229" s="29">
        <v>2</v>
      </c>
      <c r="N229" s="29">
        <v>3</v>
      </c>
      <c r="O229" s="29">
        <v>1</v>
      </c>
      <c r="P229" s="29">
        <v>1</v>
      </c>
      <c r="Q229" s="29">
        <v>2</v>
      </c>
      <c r="R229" s="29" t="s">
        <v>8</v>
      </c>
      <c r="S229" s="29">
        <v>2</v>
      </c>
      <c r="T229" s="29" t="s">
        <v>8</v>
      </c>
      <c r="U229" s="29">
        <v>1</v>
      </c>
      <c r="V229" s="29">
        <v>4</v>
      </c>
      <c r="W229" s="29" t="s">
        <v>8</v>
      </c>
      <c r="X229" s="29">
        <v>4</v>
      </c>
      <c r="Y229" s="29" t="s">
        <v>8</v>
      </c>
      <c r="Z229" s="29">
        <v>1</v>
      </c>
      <c r="AA229" s="29">
        <v>3</v>
      </c>
      <c r="AB229" s="29" t="s">
        <v>8</v>
      </c>
      <c r="AC229" s="29">
        <v>3</v>
      </c>
      <c r="AD229" s="29" t="s">
        <v>8</v>
      </c>
      <c r="AE229" s="29">
        <v>1</v>
      </c>
      <c r="AF229" s="29">
        <v>1</v>
      </c>
      <c r="AG229" s="29" t="s">
        <v>8</v>
      </c>
      <c r="AH229" s="29">
        <v>1</v>
      </c>
      <c r="AI229" s="29" t="s">
        <v>8</v>
      </c>
      <c r="AJ229" s="29">
        <v>1</v>
      </c>
      <c r="AK229" s="29">
        <v>4</v>
      </c>
      <c r="AL229" s="29" t="s">
        <v>8</v>
      </c>
      <c r="AM229" s="29">
        <v>4</v>
      </c>
      <c r="AN229" s="29" t="s">
        <v>8</v>
      </c>
      <c r="AO229" s="29">
        <v>0</v>
      </c>
      <c r="AP229" s="29" t="s">
        <v>8</v>
      </c>
      <c r="AQ229" s="29">
        <v>1</v>
      </c>
      <c r="AR229" s="29">
        <v>1</v>
      </c>
      <c r="AS229" s="29" t="s">
        <v>8</v>
      </c>
      <c r="AT229" s="29">
        <v>2</v>
      </c>
      <c r="AU229" s="29" t="s">
        <v>8</v>
      </c>
      <c r="AV229" s="29">
        <v>1</v>
      </c>
      <c r="AW229" s="29">
        <v>3</v>
      </c>
      <c r="AX229" s="29" t="s">
        <v>8</v>
      </c>
      <c r="AY229" s="29">
        <v>3</v>
      </c>
      <c r="AZ229" s="29" t="s">
        <v>8</v>
      </c>
      <c r="BA229" s="29">
        <v>1</v>
      </c>
      <c r="BB229" s="29" t="s">
        <v>8</v>
      </c>
      <c r="BC229" s="29">
        <v>1</v>
      </c>
      <c r="BD229" s="29">
        <v>3</v>
      </c>
      <c r="BE229" s="29" t="s">
        <v>8</v>
      </c>
      <c r="BF229" s="29">
        <v>3</v>
      </c>
      <c r="BG229" s="29" t="s">
        <v>8</v>
      </c>
      <c r="BH229" s="29">
        <v>1</v>
      </c>
      <c r="BI229" s="29">
        <v>1</v>
      </c>
      <c r="BJ229" s="29" t="s">
        <v>8</v>
      </c>
      <c r="BK229" s="29">
        <v>1</v>
      </c>
      <c r="BL229" s="29" t="s">
        <v>8</v>
      </c>
      <c r="BM229" s="29">
        <v>0</v>
      </c>
      <c r="BN229" s="29" t="s">
        <v>8</v>
      </c>
      <c r="BO229" s="29" t="s">
        <v>8</v>
      </c>
      <c r="BP229" s="29" t="s">
        <v>8</v>
      </c>
      <c r="BQ229" s="29" t="s">
        <v>8</v>
      </c>
      <c r="BR229" s="29" t="s">
        <v>8</v>
      </c>
      <c r="BS229" s="29" t="s">
        <v>8</v>
      </c>
      <c r="BT229" s="29" t="s">
        <v>8</v>
      </c>
      <c r="BU229" s="29" t="s">
        <v>8</v>
      </c>
      <c r="BV229" s="29" t="b">
        <v>0</v>
      </c>
      <c r="BW229" s="29" t="b">
        <v>0</v>
      </c>
      <c r="BX229" s="29" t="b">
        <v>0</v>
      </c>
      <c r="BY229" s="29" t="b">
        <v>0</v>
      </c>
      <c r="BZ229" s="29" t="b">
        <v>0</v>
      </c>
      <c r="CA229" s="29" t="b">
        <v>0</v>
      </c>
      <c r="CB229" s="29" t="b">
        <v>0</v>
      </c>
      <c r="CC229" s="29" t="b">
        <v>0</v>
      </c>
      <c r="CD229" s="29" t="b">
        <v>0</v>
      </c>
      <c r="CE229" s="29" t="b">
        <v>0</v>
      </c>
      <c r="CF229" s="29" t="b">
        <v>0</v>
      </c>
      <c r="CG229" s="29" t="b">
        <v>0</v>
      </c>
      <c r="CH229" s="29" t="b">
        <v>0</v>
      </c>
      <c r="CI229" s="29" t="b">
        <v>1</v>
      </c>
      <c r="CJ229" s="29" t="b">
        <v>0</v>
      </c>
      <c r="CK229" s="29" t="b">
        <v>0</v>
      </c>
      <c r="CL229" s="29" t="b">
        <v>0</v>
      </c>
      <c r="CM229" s="29" t="b">
        <v>0</v>
      </c>
      <c r="CN229" s="29" t="b">
        <v>0</v>
      </c>
      <c r="CO229" s="29" t="b">
        <v>0</v>
      </c>
      <c r="CP229" s="29" t="b">
        <v>0</v>
      </c>
      <c r="CQ229" s="29" t="b">
        <v>0</v>
      </c>
      <c r="CR229" s="29" t="b">
        <v>0</v>
      </c>
      <c r="CS229" s="29" t="b">
        <v>0</v>
      </c>
      <c r="CT229" s="29" t="b">
        <v>0</v>
      </c>
      <c r="CU229" s="29" t="b">
        <v>0</v>
      </c>
      <c r="CV229" s="29" t="b">
        <v>0</v>
      </c>
      <c r="CW229" s="29" t="b">
        <v>0</v>
      </c>
      <c r="CX229" s="29" t="b">
        <v>0</v>
      </c>
      <c r="CY229" s="29" t="b">
        <v>0</v>
      </c>
      <c r="CZ229" s="29" t="b">
        <v>0</v>
      </c>
      <c r="DA229" s="29" t="b">
        <v>0</v>
      </c>
      <c r="DB229" s="29" t="b">
        <v>0</v>
      </c>
      <c r="DC229" s="29" t="b">
        <v>0</v>
      </c>
      <c r="DD229" s="29" t="b">
        <v>0</v>
      </c>
      <c r="DE229" s="29" t="b">
        <v>0</v>
      </c>
      <c r="DF229" s="29" t="b">
        <v>0</v>
      </c>
      <c r="DG229" s="29" t="b">
        <v>0</v>
      </c>
      <c r="DH229" s="29" t="b">
        <v>0</v>
      </c>
      <c r="DI229" s="29" t="b">
        <v>0</v>
      </c>
      <c r="DJ229" s="29" t="b">
        <v>0</v>
      </c>
      <c r="DK229" s="29" t="b">
        <v>0</v>
      </c>
      <c r="DL229" s="29" t="b">
        <v>0</v>
      </c>
      <c r="DM229" s="29" t="b">
        <v>0</v>
      </c>
      <c r="DN229" s="29" t="b">
        <v>0</v>
      </c>
      <c r="DO229" s="29" t="b">
        <v>0</v>
      </c>
      <c r="DP229" s="29" t="b">
        <v>0</v>
      </c>
      <c r="DQ229" s="29" t="b">
        <v>0</v>
      </c>
      <c r="DR229" s="29" t="b">
        <v>0</v>
      </c>
      <c r="DS229" s="29" t="b">
        <v>0</v>
      </c>
      <c r="DT229" s="29" t="b">
        <v>0</v>
      </c>
      <c r="DU229" s="29" t="b">
        <v>0</v>
      </c>
      <c r="DV229" s="29" t="s">
        <v>14988</v>
      </c>
      <c r="DW229" s="29" t="s">
        <v>14989</v>
      </c>
      <c r="DX229" s="29" t="s">
        <v>14990</v>
      </c>
    </row>
    <row r="230" spans="1:128" s="29" customFormat="1" x14ac:dyDescent="0.25">
      <c r="A230" s="29">
        <v>359925061278912</v>
      </c>
      <c r="B230" s="29">
        <v>25</v>
      </c>
      <c r="C230" s="29" t="s">
        <v>14991</v>
      </c>
      <c r="D230" s="29" t="s">
        <v>14992</v>
      </c>
      <c r="E230" s="50">
        <v>2.38232478739117E+16</v>
      </c>
      <c r="F230" s="50">
        <v>9037860126653780</v>
      </c>
      <c r="G230" s="29" t="s">
        <v>20275</v>
      </c>
      <c r="H230" s="29" t="s">
        <v>20224</v>
      </c>
      <c r="I230" s="29">
        <v>11</v>
      </c>
      <c r="J230" s="29">
        <v>1</v>
      </c>
      <c r="K230" s="29">
        <v>1</v>
      </c>
      <c r="L230" s="29">
        <v>1</v>
      </c>
      <c r="M230" s="29">
        <v>2</v>
      </c>
      <c r="N230" s="29">
        <v>4</v>
      </c>
      <c r="O230" s="29">
        <v>1</v>
      </c>
      <c r="P230" s="29">
        <v>1</v>
      </c>
      <c r="Q230" s="29">
        <v>1</v>
      </c>
      <c r="R230" s="29" t="s">
        <v>8</v>
      </c>
      <c r="S230" s="29">
        <v>1</v>
      </c>
      <c r="T230" s="29" t="s">
        <v>8</v>
      </c>
      <c r="U230" s="29">
        <v>1</v>
      </c>
      <c r="V230" s="29">
        <v>1</v>
      </c>
      <c r="W230" s="29" t="s">
        <v>8</v>
      </c>
      <c r="X230" s="29">
        <v>1</v>
      </c>
      <c r="Y230" s="29" t="s">
        <v>8</v>
      </c>
      <c r="Z230" s="29">
        <v>1</v>
      </c>
      <c r="AA230" s="29">
        <v>1</v>
      </c>
      <c r="AB230" s="29" t="s">
        <v>8</v>
      </c>
      <c r="AC230" s="29">
        <v>1</v>
      </c>
      <c r="AD230" s="29" t="s">
        <v>8</v>
      </c>
      <c r="AE230" s="29">
        <v>1</v>
      </c>
      <c r="AF230" s="29">
        <v>2</v>
      </c>
      <c r="AG230" s="29" t="s">
        <v>8</v>
      </c>
      <c r="AH230" s="29">
        <v>2</v>
      </c>
      <c r="AI230" s="29" t="s">
        <v>8</v>
      </c>
      <c r="AJ230" s="29">
        <v>1</v>
      </c>
      <c r="AK230" s="29">
        <v>1</v>
      </c>
      <c r="AL230" s="29" t="s">
        <v>8</v>
      </c>
      <c r="AM230" s="29">
        <v>1</v>
      </c>
      <c r="AN230" s="29" t="s">
        <v>8</v>
      </c>
      <c r="AO230" s="29">
        <v>0</v>
      </c>
      <c r="AP230" s="29" t="s">
        <v>8</v>
      </c>
      <c r="AQ230" s="29">
        <v>1</v>
      </c>
      <c r="AR230" s="29">
        <v>2</v>
      </c>
      <c r="AS230" s="29" t="s">
        <v>8</v>
      </c>
      <c r="AT230" s="29">
        <v>2</v>
      </c>
      <c r="AU230" s="29" t="s">
        <v>8</v>
      </c>
      <c r="AV230" s="29">
        <v>1</v>
      </c>
      <c r="AW230" s="29">
        <v>3</v>
      </c>
      <c r="AX230" s="29" t="s">
        <v>8</v>
      </c>
      <c r="AY230" s="29">
        <v>3</v>
      </c>
      <c r="AZ230" s="29" t="s">
        <v>8</v>
      </c>
      <c r="BA230" s="29">
        <v>1</v>
      </c>
      <c r="BB230" s="29" t="s">
        <v>8</v>
      </c>
      <c r="BC230" s="29">
        <v>1</v>
      </c>
      <c r="BD230" s="29">
        <v>2</v>
      </c>
      <c r="BE230" s="29" t="s">
        <v>8</v>
      </c>
      <c r="BF230" s="29">
        <v>2</v>
      </c>
      <c r="BG230" s="29" t="s">
        <v>8</v>
      </c>
      <c r="BH230" s="29">
        <v>1</v>
      </c>
      <c r="BI230" s="29">
        <v>3</v>
      </c>
      <c r="BJ230" s="29" t="s">
        <v>8</v>
      </c>
      <c r="BK230" s="29">
        <v>3</v>
      </c>
      <c r="BL230" s="29" t="s">
        <v>8</v>
      </c>
      <c r="BM230" s="29">
        <v>0</v>
      </c>
      <c r="BN230" s="29" t="s">
        <v>8</v>
      </c>
      <c r="BO230" s="29" t="s">
        <v>8</v>
      </c>
      <c r="BP230" s="29" t="s">
        <v>8</v>
      </c>
      <c r="BQ230" s="29" t="s">
        <v>8</v>
      </c>
      <c r="BR230" s="29" t="s">
        <v>8</v>
      </c>
      <c r="BS230" s="29" t="s">
        <v>8</v>
      </c>
      <c r="BT230" s="29" t="s">
        <v>8</v>
      </c>
      <c r="BU230" s="29" t="s">
        <v>722</v>
      </c>
      <c r="BV230" s="29" t="b">
        <v>0</v>
      </c>
      <c r="BW230" s="29" t="b">
        <v>0</v>
      </c>
      <c r="BX230" s="29" t="b">
        <v>0</v>
      </c>
      <c r="BY230" s="29" t="b">
        <v>0</v>
      </c>
      <c r="BZ230" s="29" t="b">
        <v>0</v>
      </c>
      <c r="CA230" s="29" t="b">
        <v>0</v>
      </c>
      <c r="CB230" s="29" t="b">
        <v>0</v>
      </c>
      <c r="CC230" s="29" t="b">
        <v>0</v>
      </c>
      <c r="CD230" s="29" t="b">
        <v>0</v>
      </c>
      <c r="CE230" s="29" t="b">
        <v>0</v>
      </c>
      <c r="CF230" s="29" t="b">
        <v>0</v>
      </c>
      <c r="CG230" s="29" t="b">
        <v>0</v>
      </c>
      <c r="CH230" s="29" t="b">
        <v>0</v>
      </c>
      <c r="CI230" s="29" t="b">
        <v>0</v>
      </c>
      <c r="CJ230" s="29" t="b">
        <v>0</v>
      </c>
      <c r="CK230" s="29" t="b">
        <v>0</v>
      </c>
      <c r="CL230" s="29" t="b">
        <v>0</v>
      </c>
      <c r="CM230" s="29" t="b">
        <v>0</v>
      </c>
      <c r="CN230" s="29" t="b">
        <v>0</v>
      </c>
      <c r="CO230" s="29" t="b">
        <v>0</v>
      </c>
      <c r="CP230" s="29" t="b">
        <v>0</v>
      </c>
      <c r="CQ230" s="29" t="b">
        <v>0</v>
      </c>
      <c r="CR230" s="29" t="b">
        <v>0</v>
      </c>
      <c r="CS230" s="29" t="b">
        <v>0</v>
      </c>
      <c r="CT230" s="29" t="b">
        <v>0</v>
      </c>
      <c r="CU230" s="29" t="b">
        <v>0</v>
      </c>
      <c r="CV230" s="29" t="b">
        <v>0</v>
      </c>
      <c r="CW230" s="29" t="b">
        <v>0</v>
      </c>
      <c r="CX230" s="29" t="b">
        <v>0</v>
      </c>
      <c r="CY230" s="29" t="b">
        <v>1</v>
      </c>
      <c r="CZ230" s="29" t="b">
        <v>0</v>
      </c>
      <c r="DA230" s="29" t="b">
        <v>0</v>
      </c>
      <c r="DB230" s="29" t="b">
        <v>0</v>
      </c>
      <c r="DC230" s="29" t="b">
        <v>0</v>
      </c>
      <c r="DD230" s="29" t="b">
        <v>0</v>
      </c>
      <c r="DE230" s="29" t="b">
        <v>0</v>
      </c>
      <c r="DF230" s="29" t="b">
        <v>0</v>
      </c>
      <c r="DG230" s="29" t="b">
        <v>0</v>
      </c>
      <c r="DH230" s="29" t="b">
        <v>0</v>
      </c>
      <c r="DI230" s="29" t="b">
        <v>0</v>
      </c>
      <c r="DJ230" s="29" t="b">
        <v>0</v>
      </c>
      <c r="DK230" s="29" t="b">
        <v>0</v>
      </c>
      <c r="DL230" s="29" t="b">
        <v>0</v>
      </c>
      <c r="DM230" s="29" t="b">
        <v>0</v>
      </c>
      <c r="DN230" s="29" t="b">
        <v>0</v>
      </c>
      <c r="DO230" s="29" t="b">
        <v>0</v>
      </c>
      <c r="DP230" s="29" t="b">
        <v>0</v>
      </c>
      <c r="DQ230" s="29" t="b">
        <v>0</v>
      </c>
      <c r="DR230" s="29" t="b">
        <v>0</v>
      </c>
      <c r="DS230" s="29" t="b">
        <v>0</v>
      </c>
      <c r="DT230" s="29" t="b">
        <v>0</v>
      </c>
      <c r="DU230" s="29" t="b">
        <v>0</v>
      </c>
      <c r="DV230" s="29" t="s">
        <v>14993</v>
      </c>
      <c r="DW230" s="29" t="s">
        <v>14994</v>
      </c>
      <c r="DX230" s="29" t="s">
        <v>14995</v>
      </c>
    </row>
    <row r="231" spans="1:128" s="29" customFormat="1" x14ac:dyDescent="0.25">
      <c r="A231" s="29">
        <v>359925061276783</v>
      </c>
      <c r="B231" s="29">
        <v>413</v>
      </c>
      <c r="C231" s="29" t="s">
        <v>14996</v>
      </c>
      <c r="D231" s="29" t="s">
        <v>14997</v>
      </c>
      <c r="E231" s="50">
        <v>23708592</v>
      </c>
      <c r="F231" s="50">
        <v>904250378</v>
      </c>
      <c r="G231" s="29" t="s">
        <v>18992</v>
      </c>
      <c r="H231" s="29" t="s">
        <v>20219</v>
      </c>
      <c r="I231" s="29">
        <v>77</v>
      </c>
      <c r="J231" s="29">
        <v>1</v>
      </c>
      <c r="K231" s="29">
        <v>1</v>
      </c>
      <c r="L231" s="29">
        <v>1</v>
      </c>
      <c r="M231" s="29">
        <v>1</v>
      </c>
      <c r="N231" s="29">
        <v>4</v>
      </c>
      <c r="O231" s="29">
        <v>1</v>
      </c>
      <c r="P231" s="29">
        <v>1</v>
      </c>
      <c r="Q231" s="29">
        <v>4</v>
      </c>
      <c r="R231" s="29" t="s">
        <v>8</v>
      </c>
      <c r="S231" s="29">
        <v>4</v>
      </c>
      <c r="T231" s="29" t="s">
        <v>8</v>
      </c>
      <c r="U231" s="29">
        <v>1</v>
      </c>
      <c r="V231" s="29">
        <v>3</v>
      </c>
      <c r="W231" s="29" t="s">
        <v>8</v>
      </c>
      <c r="X231" s="29">
        <v>4</v>
      </c>
      <c r="Y231" s="29" t="s">
        <v>8</v>
      </c>
      <c r="Z231" s="29">
        <v>0</v>
      </c>
      <c r="AA231" s="29" t="s">
        <v>8</v>
      </c>
      <c r="AB231" s="29" t="s">
        <v>8</v>
      </c>
      <c r="AC231" s="29" t="s">
        <v>8</v>
      </c>
      <c r="AD231" s="29" t="s">
        <v>8</v>
      </c>
      <c r="AE231" s="29">
        <v>1</v>
      </c>
      <c r="AF231" s="29">
        <v>1</v>
      </c>
      <c r="AG231" s="29" t="s">
        <v>8</v>
      </c>
      <c r="AH231" s="29">
        <v>1</v>
      </c>
      <c r="AI231" s="29" t="s">
        <v>8</v>
      </c>
      <c r="AJ231" s="29">
        <v>0</v>
      </c>
      <c r="AK231" s="29" t="s">
        <v>8</v>
      </c>
      <c r="AL231" s="29" t="s">
        <v>8</v>
      </c>
      <c r="AM231" s="29" t="s">
        <v>8</v>
      </c>
      <c r="AN231" s="29" t="s">
        <v>8</v>
      </c>
      <c r="AO231" s="29">
        <v>0</v>
      </c>
      <c r="AP231" s="29" t="s">
        <v>8</v>
      </c>
      <c r="AQ231" s="29">
        <v>1</v>
      </c>
      <c r="AR231" s="29">
        <v>2</v>
      </c>
      <c r="AS231" s="29" t="s">
        <v>8</v>
      </c>
      <c r="AT231" s="29">
        <v>2</v>
      </c>
      <c r="AU231" s="29" t="s">
        <v>8</v>
      </c>
      <c r="AV231" s="29">
        <v>1</v>
      </c>
      <c r="AW231" s="29">
        <v>3</v>
      </c>
      <c r="AX231" s="29" t="s">
        <v>8</v>
      </c>
      <c r="AY231" s="29">
        <v>1</v>
      </c>
      <c r="AZ231" s="29" t="s">
        <v>8</v>
      </c>
      <c r="BA231" s="29">
        <v>1</v>
      </c>
      <c r="BB231" s="29" t="s">
        <v>8</v>
      </c>
      <c r="BC231" s="29">
        <v>1</v>
      </c>
      <c r="BD231" s="29">
        <v>3</v>
      </c>
      <c r="BE231" s="29" t="s">
        <v>8</v>
      </c>
      <c r="BF231" s="29">
        <v>1</v>
      </c>
      <c r="BG231" s="29" t="s">
        <v>8</v>
      </c>
      <c r="BH231" s="29">
        <v>1</v>
      </c>
      <c r="BI231" s="29">
        <v>1</v>
      </c>
      <c r="BJ231" s="29" t="s">
        <v>8</v>
      </c>
      <c r="BK231" s="29">
        <v>1</v>
      </c>
      <c r="BL231" s="29" t="s">
        <v>8</v>
      </c>
      <c r="BM231" s="29">
        <v>0</v>
      </c>
      <c r="BN231" s="29" t="s">
        <v>8</v>
      </c>
      <c r="BO231" s="29" t="s">
        <v>8</v>
      </c>
      <c r="BP231" s="29" t="s">
        <v>8</v>
      </c>
      <c r="BQ231" s="29" t="s">
        <v>8</v>
      </c>
      <c r="BR231" s="29" t="s">
        <v>8</v>
      </c>
      <c r="BS231" s="29" t="s">
        <v>8</v>
      </c>
      <c r="BT231" s="29" t="s">
        <v>8</v>
      </c>
      <c r="BU231" s="29" t="s">
        <v>8</v>
      </c>
      <c r="BV231" s="29" t="b">
        <v>0</v>
      </c>
      <c r="BW231" s="29" t="b">
        <v>0</v>
      </c>
      <c r="BX231" s="29" t="b">
        <v>0</v>
      </c>
      <c r="BY231" s="29" t="b">
        <v>0</v>
      </c>
      <c r="BZ231" s="29" t="b">
        <v>0</v>
      </c>
      <c r="CA231" s="29" t="b">
        <v>0</v>
      </c>
      <c r="CB231" s="29" t="b">
        <v>0</v>
      </c>
      <c r="CC231" s="29" t="b">
        <v>0</v>
      </c>
      <c r="CD231" s="29" t="b">
        <v>0</v>
      </c>
      <c r="CE231" s="29" t="b">
        <v>0</v>
      </c>
      <c r="CF231" s="29" t="b">
        <v>0</v>
      </c>
      <c r="CG231" s="29" t="b">
        <v>0</v>
      </c>
      <c r="CH231" s="29" t="b">
        <v>0</v>
      </c>
      <c r="CI231" s="29" t="b">
        <v>0</v>
      </c>
      <c r="CJ231" s="29" t="b">
        <v>0</v>
      </c>
      <c r="CK231" s="29" t="b">
        <v>0</v>
      </c>
      <c r="CL231" s="29" t="b">
        <v>0</v>
      </c>
      <c r="CM231" s="29" t="b">
        <v>0</v>
      </c>
      <c r="CN231" s="29" t="b">
        <v>0</v>
      </c>
      <c r="CO231" s="29" t="b">
        <v>0</v>
      </c>
      <c r="CP231" s="29" t="b">
        <v>0</v>
      </c>
      <c r="CQ231" s="29" t="b">
        <v>1</v>
      </c>
      <c r="CR231" s="29" t="b">
        <v>0</v>
      </c>
      <c r="CS231" s="29" t="b">
        <v>0</v>
      </c>
      <c r="CT231" s="29" t="b">
        <v>0</v>
      </c>
      <c r="CU231" s="29" t="b">
        <v>0</v>
      </c>
      <c r="CV231" s="29" t="b">
        <v>0</v>
      </c>
      <c r="CW231" s="29" t="b">
        <v>0</v>
      </c>
      <c r="CX231" s="29" t="b">
        <v>0</v>
      </c>
      <c r="CY231" s="29" t="b">
        <v>0</v>
      </c>
      <c r="CZ231" s="29" t="b">
        <v>0</v>
      </c>
      <c r="DA231" s="29" t="b">
        <v>0</v>
      </c>
      <c r="DB231" s="29" t="b">
        <v>0</v>
      </c>
      <c r="DC231" s="29" t="b">
        <v>0</v>
      </c>
      <c r="DD231" s="29" t="b">
        <v>0</v>
      </c>
      <c r="DE231" s="29" t="b">
        <v>0</v>
      </c>
      <c r="DF231" s="29" t="b">
        <v>0</v>
      </c>
      <c r="DG231" s="29" t="b">
        <v>0</v>
      </c>
      <c r="DH231" s="29" t="b">
        <v>0</v>
      </c>
      <c r="DI231" s="29" t="b">
        <v>0</v>
      </c>
      <c r="DJ231" s="29" t="b">
        <v>0</v>
      </c>
      <c r="DK231" s="29" t="b">
        <v>0</v>
      </c>
      <c r="DL231" s="29" t="b">
        <v>0</v>
      </c>
      <c r="DM231" s="29" t="b">
        <v>0</v>
      </c>
      <c r="DN231" s="29" t="b">
        <v>0</v>
      </c>
      <c r="DO231" s="29" t="b">
        <v>0</v>
      </c>
      <c r="DP231" s="29" t="b">
        <v>0</v>
      </c>
      <c r="DQ231" s="29" t="b">
        <v>0</v>
      </c>
      <c r="DR231" s="29" t="b">
        <v>0</v>
      </c>
      <c r="DS231" s="29" t="b">
        <v>0</v>
      </c>
      <c r="DT231" s="29" t="b">
        <v>0</v>
      </c>
      <c r="DU231" s="29" t="b">
        <v>0</v>
      </c>
      <c r="DV231" s="29" t="s">
        <v>14998</v>
      </c>
      <c r="DW231" s="29" t="s">
        <v>14999</v>
      </c>
      <c r="DX231" s="29" t="s">
        <v>15000</v>
      </c>
    </row>
    <row r="232" spans="1:128" s="29" customFormat="1" x14ac:dyDescent="0.25">
      <c r="A232" s="29">
        <v>359925061185968</v>
      </c>
      <c r="B232" s="29">
        <v>163</v>
      </c>
      <c r="C232" s="29" t="s">
        <v>15001</v>
      </c>
      <c r="D232" s="29" t="s">
        <v>15002</v>
      </c>
      <c r="E232" s="50">
        <v>23771946</v>
      </c>
      <c r="F232" s="50">
        <v>904312348</v>
      </c>
      <c r="G232" s="29" t="s">
        <v>18992</v>
      </c>
      <c r="H232" s="29" t="s">
        <v>20276</v>
      </c>
      <c r="I232" s="29">
        <v>22</v>
      </c>
      <c r="J232" s="29">
        <v>1</v>
      </c>
      <c r="K232" s="29">
        <v>1</v>
      </c>
      <c r="L232" s="29">
        <v>1</v>
      </c>
      <c r="M232" s="29">
        <v>2</v>
      </c>
      <c r="N232" s="29">
        <v>4</v>
      </c>
      <c r="O232" s="29">
        <v>1</v>
      </c>
      <c r="P232" s="29">
        <v>1</v>
      </c>
      <c r="Q232" s="29">
        <v>1</v>
      </c>
      <c r="R232" s="29" t="s">
        <v>8</v>
      </c>
      <c r="S232" s="29">
        <v>1</v>
      </c>
      <c r="T232" s="29" t="s">
        <v>8</v>
      </c>
      <c r="U232" s="29">
        <v>1</v>
      </c>
      <c r="V232" s="29">
        <v>1</v>
      </c>
      <c r="W232" s="29" t="s">
        <v>8</v>
      </c>
      <c r="X232" s="29">
        <v>1</v>
      </c>
      <c r="Y232" s="29" t="s">
        <v>8</v>
      </c>
      <c r="Z232" s="29">
        <v>1</v>
      </c>
      <c r="AA232" s="29">
        <v>3</v>
      </c>
      <c r="AB232" s="29" t="s">
        <v>8</v>
      </c>
      <c r="AC232" s="29">
        <v>3</v>
      </c>
      <c r="AD232" s="29" t="s">
        <v>8</v>
      </c>
      <c r="AE232" s="29">
        <v>1</v>
      </c>
      <c r="AF232" s="29">
        <v>1</v>
      </c>
      <c r="AG232" s="29" t="s">
        <v>8</v>
      </c>
      <c r="AH232" s="29">
        <v>1</v>
      </c>
      <c r="AI232" s="29" t="s">
        <v>8</v>
      </c>
      <c r="AJ232" s="29">
        <v>0</v>
      </c>
      <c r="AK232" s="29" t="s">
        <v>8</v>
      </c>
      <c r="AL232" s="29" t="s">
        <v>8</v>
      </c>
      <c r="AM232" s="29" t="s">
        <v>8</v>
      </c>
      <c r="AN232" s="29" t="s">
        <v>8</v>
      </c>
      <c r="AO232" s="29">
        <v>1</v>
      </c>
      <c r="AP232" s="29" t="s">
        <v>8</v>
      </c>
      <c r="AQ232" s="29">
        <v>1</v>
      </c>
      <c r="AR232" s="29">
        <v>2</v>
      </c>
      <c r="AS232" s="29" t="s">
        <v>8</v>
      </c>
      <c r="AT232" s="29">
        <v>1</v>
      </c>
      <c r="AU232" s="29" t="s">
        <v>8</v>
      </c>
      <c r="AV232" s="29">
        <v>1</v>
      </c>
      <c r="AW232" s="29">
        <v>3</v>
      </c>
      <c r="AX232" s="29" t="s">
        <v>8</v>
      </c>
      <c r="AY232" s="29">
        <v>3</v>
      </c>
      <c r="AZ232" s="29" t="s">
        <v>8</v>
      </c>
      <c r="BA232" s="29">
        <v>1</v>
      </c>
      <c r="BB232" s="29" t="s">
        <v>8</v>
      </c>
      <c r="BC232" s="29">
        <v>1</v>
      </c>
      <c r="BD232" s="29">
        <v>3</v>
      </c>
      <c r="BE232" s="29" t="s">
        <v>8</v>
      </c>
      <c r="BF232" s="29">
        <v>3</v>
      </c>
      <c r="BG232" s="29" t="s">
        <v>8</v>
      </c>
      <c r="BH232" s="29">
        <v>1</v>
      </c>
      <c r="BI232" s="29">
        <v>2</v>
      </c>
      <c r="BJ232" s="29" t="s">
        <v>8</v>
      </c>
      <c r="BK232" s="29">
        <v>2</v>
      </c>
      <c r="BL232" s="29" t="s">
        <v>8</v>
      </c>
      <c r="BM232" s="29">
        <v>0</v>
      </c>
      <c r="BN232" s="29" t="s">
        <v>8</v>
      </c>
      <c r="BO232" s="29" t="s">
        <v>8</v>
      </c>
      <c r="BP232" s="29" t="s">
        <v>8</v>
      </c>
      <c r="BQ232" s="29" t="s">
        <v>8</v>
      </c>
      <c r="BR232" s="29" t="s">
        <v>8</v>
      </c>
      <c r="BS232" s="29" t="s">
        <v>8</v>
      </c>
      <c r="BT232" s="29" t="s">
        <v>8</v>
      </c>
      <c r="BU232" s="29" t="s">
        <v>14063</v>
      </c>
      <c r="BV232" s="29" t="b">
        <v>0</v>
      </c>
      <c r="BW232" s="29" t="b">
        <v>0</v>
      </c>
      <c r="BX232" s="29" t="b">
        <v>0</v>
      </c>
      <c r="BY232" s="29" t="b">
        <v>0</v>
      </c>
      <c r="BZ232" s="29" t="b">
        <v>0</v>
      </c>
      <c r="CA232" s="29" t="b">
        <v>0</v>
      </c>
      <c r="CB232" s="29" t="b">
        <v>0</v>
      </c>
      <c r="CC232" s="29" t="b">
        <v>0</v>
      </c>
      <c r="CD232" s="29" t="b">
        <v>0</v>
      </c>
      <c r="CE232" s="29" t="b">
        <v>0</v>
      </c>
      <c r="CF232" s="29" t="b">
        <v>0</v>
      </c>
      <c r="CG232" s="29" t="b">
        <v>1</v>
      </c>
      <c r="CH232" s="29" t="b">
        <v>0</v>
      </c>
      <c r="CI232" s="29" t="b">
        <v>0</v>
      </c>
      <c r="CJ232" s="29" t="b">
        <v>0</v>
      </c>
      <c r="CK232" s="29" t="b">
        <v>0</v>
      </c>
      <c r="CL232" s="29" t="b">
        <v>0</v>
      </c>
      <c r="CM232" s="29" t="b">
        <v>0</v>
      </c>
      <c r="CN232" s="29" t="b">
        <v>0</v>
      </c>
      <c r="CO232" s="29" t="b">
        <v>0</v>
      </c>
      <c r="CP232" s="29" t="b">
        <v>0</v>
      </c>
      <c r="CQ232" s="29" t="b">
        <v>0</v>
      </c>
      <c r="CR232" s="29" t="b">
        <v>0</v>
      </c>
      <c r="CS232" s="29" t="b">
        <v>0</v>
      </c>
      <c r="CT232" s="29" t="b">
        <v>0</v>
      </c>
      <c r="CU232" s="29" t="b">
        <v>0</v>
      </c>
      <c r="CV232" s="29" t="b">
        <v>0</v>
      </c>
      <c r="CW232" s="29" t="b">
        <v>0</v>
      </c>
      <c r="CX232" s="29" t="b">
        <v>0</v>
      </c>
      <c r="CY232" s="29" t="b">
        <v>0</v>
      </c>
      <c r="CZ232" s="29" t="b">
        <v>0</v>
      </c>
      <c r="DA232" s="29" t="b">
        <v>0</v>
      </c>
      <c r="DB232" s="29" t="b">
        <v>0</v>
      </c>
      <c r="DC232" s="29" t="b">
        <v>0</v>
      </c>
      <c r="DD232" s="29" t="b">
        <v>0</v>
      </c>
      <c r="DE232" s="29" t="b">
        <v>0</v>
      </c>
      <c r="DF232" s="29" t="b">
        <v>0</v>
      </c>
      <c r="DG232" s="29" t="b">
        <v>0</v>
      </c>
      <c r="DH232" s="29" t="b">
        <v>0</v>
      </c>
      <c r="DI232" s="29" t="b">
        <v>0</v>
      </c>
      <c r="DJ232" s="29" t="b">
        <v>0</v>
      </c>
      <c r="DK232" s="29" t="b">
        <v>0</v>
      </c>
      <c r="DL232" s="29" t="b">
        <v>0</v>
      </c>
      <c r="DM232" s="29" t="b">
        <v>0</v>
      </c>
      <c r="DN232" s="29" t="b">
        <v>0</v>
      </c>
      <c r="DO232" s="29" t="b">
        <v>0</v>
      </c>
      <c r="DP232" s="29" t="b">
        <v>0</v>
      </c>
      <c r="DQ232" s="29" t="b">
        <v>0</v>
      </c>
      <c r="DR232" s="29" t="b">
        <v>0</v>
      </c>
      <c r="DS232" s="29" t="b">
        <v>0</v>
      </c>
      <c r="DT232" s="29" t="b">
        <v>0</v>
      </c>
      <c r="DU232" s="29" t="b">
        <v>0</v>
      </c>
      <c r="DV232" s="29" t="s">
        <v>15003</v>
      </c>
      <c r="DW232" s="41" t="s">
        <v>15004</v>
      </c>
      <c r="DX232" s="29" t="s">
        <v>15005</v>
      </c>
    </row>
    <row r="233" spans="1:128" s="29" customFormat="1" x14ac:dyDescent="0.25">
      <c r="A233" s="29">
        <v>359925061278912</v>
      </c>
      <c r="B233" s="29">
        <v>97</v>
      </c>
      <c r="C233" s="29" t="s">
        <v>15006</v>
      </c>
      <c r="D233" s="29" t="s">
        <v>15007</v>
      </c>
      <c r="E233" s="50">
        <v>2.38241998440028E+16</v>
      </c>
      <c r="F233" s="50">
        <v>9037772592510680</v>
      </c>
      <c r="G233" s="29" t="s">
        <v>20224</v>
      </c>
      <c r="H233" s="29" t="s">
        <v>18992</v>
      </c>
      <c r="I233" s="29">
        <v>11</v>
      </c>
      <c r="J233" s="29">
        <v>1</v>
      </c>
      <c r="K233" s="29">
        <v>1</v>
      </c>
      <c r="L233" s="29">
        <v>1</v>
      </c>
      <c r="M233" s="29">
        <v>2</v>
      </c>
      <c r="N233" s="29">
        <v>5</v>
      </c>
      <c r="O233" s="29">
        <v>1</v>
      </c>
      <c r="P233" s="29">
        <v>1</v>
      </c>
      <c r="Q233" s="29">
        <v>3</v>
      </c>
      <c r="R233" s="29" t="s">
        <v>8</v>
      </c>
      <c r="S233" s="29">
        <v>3</v>
      </c>
      <c r="T233" s="29" t="s">
        <v>8</v>
      </c>
      <c r="U233" s="29">
        <v>1</v>
      </c>
      <c r="V233" s="29">
        <v>3</v>
      </c>
      <c r="W233" s="29" t="s">
        <v>8</v>
      </c>
      <c r="X233" s="29">
        <v>3</v>
      </c>
      <c r="Y233" s="29" t="s">
        <v>8</v>
      </c>
      <c r="Z233" s="29">
        <v>1</v>
      </c>
      <c r="AA233" s="29">
        <v>3</v>
      </c>
      <c r="AB233" s="29" t="s">
        <v>8</v>
      </c>
      <c r="AC233" s="29">
        <v>3</v>
      </c>
      <c r="AD233" s="29" t="s">
        <v>8</v>
      </c>
      <c r="AE233" s="29">
        <v>1</v>
      </c>
      <c r="AF233" s="29">
        <v>1</v>
      </c>
      <c r="AG233" s="29" t="s">
        <v>8</v>
      </c>
      <c r="AH233" s="29">
        <v>1</v>
      </c>
      <c r="AI233" s="29" t="s">
        <v>8</v>
      </c>
      <c r="AJ233" s="29">
        <v>0</v>
      </c>
      <c r="AK233" s="29" t="s">
        <v>8</v>
      </c>
      <c r="AL233" s="29" t="s">
        <v>8</v>
      </c>
      <c r="AM233" s="29" t="s">
        <v>8</v>
      </c>
      <c r="AN233" s="29" t="s">
        <v>8</v>
      </c>
      <c r="AO233" s="29">
        <v>0</v>
      </c>
      <c r="AP233" s="29" t="s">
        <v>8</v>
      </c>
      <c r="AQ233" s="29">
        <v>1</v>
      </c>
      <c r="AR233" s="29">
        <v>2</v>
      </c>
      <c r="AS233" s="29" t="s">
        <v>8</v>
      </c>
      <c r="AT233" s="29">
        <v>2</v>
      </c>
      <c r="AU233" s="29" t="s">
        <v>8</v>
      </c>
      <c r="AV233" s="29">
        <v>1</v>
      </c>
      <c r="AW233" s="29">
        <v>3</v>
      </c>
      <c r="AX233" s="29" t="s">
        <v>8</v>
      </c>
      <c r="AY233" s="29">
        <v>3</v>
      </c>
      <c r="AZ233" s="29" t="s">
        <v>8</v>
      </c>
      <c r="BA233" s="29">
        <v>1</v>
      </c>
      <c r="BB233" s="29" t="s">
        <v>8</v>
      </c>
      <c r="BC233" s="29">
        <v>1</v>
      </c>
      <c r="BD233" s="29">
        <v>3</v>
      </c>
      <c r="BE233" s="29" t="s">
        <v>8</v>
      </c>
      <c r="BF233" s="29">
        <v>3</v>
      </c>
      <c r="BG233" s="29" t="s">
        <v>8</v>
      </c>
      <c r="BH233" s="29">
        <v>1</v>
      </c>
      <c r="BI233" s="29">
        <v>3</v>
      </c>
      <c r="BJ233" s="29" t="s">
        <v>8</v>
      </c>
      <c r="BK233" s="29">
        <v>2</v>
      </c>
      <c r="BL233" s="29" t="s">
        <v>8</v>
      </c>
      <c r="BM233" s="29">
        <v>0</v>
      </c>
      <c r="BN233" s="29" t="s">
        <v>8</v>
      </c>
      <c r="BO233" s="29" t="s">
        <v>8</v>
      </c>
      <c r="BP233" s="29" t="s">
        <v>8</v>
      </c>
      <c r="BQ233" s="29" t="s">
        <v>8</v>
      </c>
      <c r="BR233" s="29" t="s">
        <v>8</v>
      </c>
      <c r="BS233" s="29" t="s">
        <v>8</v>
      </c>
      <c r="BT233" s="29" t="s">
        <v>8</v>
      </c>
      <c r="BU233" s="29" t="s">
        <v>722</v>
      </c>
      <c r="BV233" s="29" t="b">
        <v>0</v>
      </c>
      <c r="BW233" s="29" t="b">
        <v>0</v>
      </c>
      <c r="BX233" s="29" t="b">
        <v>0</v>
      </c>
      <c r="BY233" s="29" t="b">
        <v>0</v>
      </c>
      <c r="BZ233" s="29" t="b">
        <v>0</v>
      </c>
      <c r="CA233" s="29" t="b">
        <v>0</v>
      </c>
      <c r="CB233" s="29" t="b">
        <v>0</v>
      </c>
      <c r="CC233" s="29" t="b">
        <v>0</v>
      </c>
      <c r="CD233" s="29" t="b">
        <v>0</v>
      </c>
      <c r="CE233" s="29" t="b">
        <v>0</v>
      </c>
      <c r="CF233" s="29" t="b">
        <v>0</v>
      </c>
      <c r="CG233" s="29" t="b">
        <v>0</v>
      </c>
      <c r="CH233" s="29" t="b">
        <v>0</v>
      </c>
      <c r="CI233" s="29" t="b">
        <v>0</v>
      </c>
      <c r="CJ233" s="29" t="b">
        <v>0</v>
      </c>
      <c r="CK233" s="29" t="b">
        <v>0</v>
      </c>
      <c r="CL233" s="29" t="b">
        <v>0</v>
      </c>
      <c r="CM233" s="29" t="b">
        <v>0</v>
      </c>
      <c r="CN233" s="29" t="b">
        <v>0</v>
      </c>
      <c r="CO233" s="29" t="b">
        <v>0</v>
      </c>
      <c r="CP233" s="29" t="b">
        <v>0</v>
      </c>
      <c r="CQ233" s="29" t="b">
        <v>0</v>
      </c>
      <c r="CR233" s="29" t="b">
        <v>0</v>
      </c>
      <c r="CS233" s="29" t="b">
        <v>0</v>
      </c>
      <c r="CT233" s="29" t="b">
        <v>0</v>
      </c>
      <c r="CU233" s="29" t="b">
        <v>0</v>
      </c>
      <c r="CV233" s="29" t="b">
        <v>0</v>
      </c>
      <c r="CW233" s="29" t="b">
        <v>0</v>
      </c>
      <c r="CX233" s="29" t="b">
        <v>0</v>
      </c>
      <c r="CY233" s="29" t="b">
        <v>1</v>
      </c>
      <c r="CZ233" s="29" t="b">
        <v>0</v>
      </c>
      <c r="DA233" s="29" t="b">
        <v>0</v>
      </c>
      <c r="DB233" s="29" t="b">
        <v>0</v>
      </c>
      <c r="DC233" s="29" t="b">
        <v>0</v>
      </c>
      <c r="DD233" s="29" t="b">
        <v>0</v>
      </c>
      <c r="DE233" s="29" t="b">
        <v>0</v>
      </c>
      <c r="DF233" s="29" t="b">
        <v>0</v>
      </c>
      <c r="DG233" s="29" t="b">
        <v>0</v>
      </c>
      <c r="DH233" s="29" t="b">
        <v>0</v>
      </c>
      <c r="DI233" s="29" t="b">
        <v>0</v>
      </c>
      <c r="DJ233" s="29" t="b">
        <v>0</v>
      </c>
      <c r="DK233" s="29" t="b">
        <v>0</v>
      </c>
      <c r="DL233" s="29" t="b">
        <v>0</v>
      </c>
      <c r="DM233" s="29" t="b">
        <v>0</v>
      </c>
      <c r="DN233" s="29" t="b">
        <v>0</v>
      </c>
      <c r="DO233" s="29" t="b">
        <v>0</v>
      </c>
      <c r="DP233" s="29" t="b">
        <v>0</v>
      </c>
      <c r="DQ233" s="29" t="b">
        <v>0</v>
      </c>
      <c r="DR233" s="29" t="b">
        <v>0</v>
      </c>
      <c r="DS233" s="29" t="b">
        <v>0</v>
      </c>
      <c r="DT233" s="29" t="b">
        <v>0</v>
      </c>
      <c r="DU233" s="29" t="b">
        <v>0</v>
      </c>
      <c r="DV233" s="29" t="s">
        <v>15008</v>
      </c>
      <c r="DW233" s="29" t="s">
        <v>15009</v>
      </c>
      <c r="DX233" s="29" t="s">
        <v>15010</v>
      </c>
    </row>
    <row r="234" spans="1:128" s="29" customFormat="1" x14ac:dyDescent="0.25">
      <c r="A234" s="29">
        <v>359925061276825</v>
      </c>
      <c r="B234" s="29">
        <v>468</v>
      </c>
      <c r="C234" s="29" t="s">
        <v>15011</v>
      </c>
      <c r="D234" s="29" t="s">
        <v>15012</v>
      </c>
      <c r="E234" s="50">
        <v>2369805773511600</v>
      </c>
      <c r="F234" s="50">
        <v>9043128335186100</v>
      </c>
      <c r="G234" s="29" t="s">
        <v>20253</v>
      </c>
      <c r="H234" s="29" t="s">
        <v>18992</v>
      </c>
      <c r="I234" s="29">
        <v>77</v>
      </c>
      <c r="J234" s="29">
        <v>1</v>
      </c>
      <c r="K234" s="29">
        <v>1</v>
      </c>
      <c r="L234" s="29">
        <v>1</v>
      </c>
      <c r="M234" s="29">
        <v>2</v>
      </c>
      <c r="N234" s="29">
        <v>4</v>
      </c>
      <c r="O234" s="29">
        <v>1</v>
      </c>
      <c r="P234" s="29">
        <v>1</v>
      </c>
      <c r="Q234" s="29">
        <v>1</v>
      </c>
      <c r="R234" s="29" t="s">
        <v>8</v>
      </c>
      <c r="S234" s="29">
        <v>3</v>
      </c>
      <c r="T234" s="29" t="s">
        <v>8</v>
      </c>
      <c r="U234" s="29">
        <v>1</v>
      </c>
      <c r="V234" s="29">
        <v>2</v>
      </c>
      <c r="W234" s="29" t="s">
        <v>8</v>
      </c>
      <c r="X234" s="29">
        <v>4</v>
      </c>
      <c r="Y234" s="29" t="s">
        <v>8</v>
      </c>
      <c r="Z234" s="29">
        <v>0</v>
      </c>
      <c r="AA234" s="29" t="s">
        <v>8</v>
      </c>
      <c r="AB234" s="29" t="s">
        <v>8</v>
      </c>
      <c r="AC234" s="29" t="s">
        <v>8</v>
      </c>
      <c r="AD234" s="29" t="s">
        <v>8</v>
      </c>
      <c r="AE234" s="29">
        <v>1</v>
      </c>
      <c r="AF234" s="29">
        <v>1</v>
      </c>
      <c r="AG234" s="29" t="s">
        <v>8</v>
      </c>
      <c r="AH234" s="29">
        <v>1</v>
      </c>
      <c r="AI234" s="29" t="s">
        <v>8</v>
      </c>
      <c r="AJ234" s="29">
        <v>0</v>
      </c>
      <c r="AK234" s="29" t="s">
        <v>8</v>
      </c>
      <c r="AL234" s="29" t="s">
        <v>8</v>
      </c>
      <c r="AM234" s="29" t="s">
        <v>8</v>
      </c>
      <c r="AN234" s="29" t="s">
        <v>8</v>
      </c>
      <c r="AO234" s="29">
        <v>0</v>
      </c>
      <c r="AP234" s="29" t="s">
        <v>8</v>
      </c>
      <c r="AQ234" s="29">
        <v>1</v>
      </c>
      <c r="AR234" s="29">
        <v>2</v>
      </c>
      <c r="AS234" s="29" t="s">
        <v>8</v>
      </c>
      <c r="AT234" s="29">
        <v>2</v>
      </c>
      <c r="AU234" s="29" t="s">
        <v>8</v>
      </c>
      <c r="AV234" s="29">
        <v>1</v>
      </c>
      <c r="AW234" s="29">
        <v>3</v>
      </c>
      <c r="AX234" s="29" t="s">
        <v>8</v>
      </c>
      <c r="AY234" s="29">
        <v>3</v>
      </c>
      <c r="AZ234" s="29" t="s">
        <v>8</v>
      </c>
      <c r="BA234" s="29">
        <v>0</v>
      </c>
      <c r="BB234" s="29" t="s">
        <v>8</v>
      </c>
      <c r="BC234" s="29">
        <v>1</v>
      </c>
      <c r="BD234" s="29">
        <v>3</v>
      </c>
      <c r="BE234" s="29" t="s">
        <v>8</v>
      </c>
      <c r="BF234" s="29">
        <v>3</v>
      </c>
      <c r="BG234" s="29" t="s">
        <v>8</v>
      </c>
      <c r="BH234" s="29">
        <v>1</v>
      </c>
      <c r="BI234" s="29">
        <v>1</v>
      </c>
      <c r="BJ234" s="29" t="s">
        <v>8</v>
      </c>
      <c r="BK234" s="29">
        <v>1</v>
      </c>
      <c r="BL234" s="29" t="s">
        <v>8</v>
      </c>
      <c r="BM234" s="29">
        <v>0</v>
      </c>
      <c r="BN234" s="29" t="s">
        <v>8</v>
      </c>
      <c r="BO234" s="29" t="s">
        <v>8</v>
      </c>
      <c r="BP234" s="29" t="s">
        <v>8</v>
      </c>
      <c r="BQ234" s="29" t="s">
        <v>8</v>
      </c>
      <c r="BR234" s="29" t="s">
        <v>8</v>
      </c>
      <c r="BS234" s="29" t="s">
        <v>8</v>
      </c>
      <c r="BT234" s="29" t="s">
        <v>8</v>
      </c>
      <c r="BU234" s="29" t="s">
        <v>8</v>
      </c>
      <c r="BV234" s="29" t="b">
        <v>0</v>
      </c>
      <c r="BW234" s="29" t="b">
        <v>0</v>
      </c>
      <c r="BX234" s="29" t="b">
        <v>0</v>
      </c>
      <c r="BY234" s="29" t="b">
        <v>0</v>
      </c>
      <c r="BZ234" s="29" t="b">
        <v>0</v>
      </c>
      <c r="CA234" s="29" t="b">
        <v>0</v>
      </c>
      <c r="CB234" s="29" t="b">
        <v>0</v>
      </c>
      <c r="CC234" s="29" t="b">
        <v>0</v>
      </c>
      <c r="CD234" s="29" t="b">
        <v>0</v>
      </c>
      <c r="CE234" s="29" t="b">
        <v>0</v>
      </c>
      <c r="CF234" s="29" t="b">
        <v>0</v>
      </c>
      <c r="CG234" s="29" t="b">
        <v>0</v>
      </c>
      <c r="CH234" s="29" t="b">
        <v>0</v>
      </c>
      <c r="CI234" s="29" t="b">
        <v>0</v>
      </c>
      <c r="CJ234" s="29" t="b">
        <v>0</v>
      </c>
      <c r="CK234" s="29" t="b">
        <v>0</v>
      </c>
      <c r="CL234" s="29" t="b">
        <v>0</v>
      </c>
      <c r="CM234" s="29" t="b">
        <v>0</v>
      </c>
      <c r="CN234" s="29" t="b">
        <v>0</v>
      </c>
      <c r="CO234" s="29" t="b">
        <v>0</v>
      </c>
      <c r="CP234" s="29" t="b">
        <v>0</v>
      </c>
      <c r="CQ234" s="29" t="b">
        <v>0</v>
      </c>
      <c r="CR234" s="29" t="b">
        <v>1</v>
      </c>
      <c r="CS234" s="29" t="b">
        <v>0</v>
      </c>
      <c r="CT234" s="29" t="b">
        <v>0</v>
      </c>
      <c r="CU234" s="29" t="b">
        <v>0</v>
      </c>
      <c r="CV234" s="29" t="b">
        <v>0</v>
      </c>
      <c r="CW234" s="29" t="b">
        <v>0</v>
      </c>
      <c r="CX234" s="29" t="b">
        <v>0</v>
      </c>
      <c r="CY234" s="29" t="b">
        <v>0</v>
      </c>
      <c r="CZ234" s="29" t="b">
        <v>0</v>
      </c>
      <c r="DA234" s="29" t="b">
        <v>0</v>
      </c>
      <c r="DB234" s="29" t="b">
        <v>0</v>
      </c>
      <c r="DC234" s="29" t="b">
        <v>0</v>
      </c>
      <c r="DD234" s="29" t="b">
        <v>0</v>
      </c>
      <c r="DE234" s="29" t="b">
        <v>0</v>
      </c>
      <c r="DF234" s="29" t="b">
        <v>0</v>
      </c>
      <c r="DG234" s="29" t="b">
        <v>0</v>
      </c>
      <c r="DH234" s="29" t="b">
        <v>0</v>
      </c>
      <c r="DI234" s="29" t="b">
        <v>0</v>
      </c>
      <c r="DJ234" s="29" t="b">
        <v>0</v>
      </c>
      <c r="DK234" s="29" t="b">
        <v>0</v>
      </c>
      <c r="DL234" s="29" t="b">
        <v>0</v>
      </c>
      <c r="DM234" s="29" t="b">
        <v>0</v>
      </c>
      <c r="DN234" s="29" t="b">
        <v>0</v>
      </c>
      <c r="DO234" s="29" t="b">
        <v>0</v>
      </c>
      <c r="DP234" s="29" t="b">
        <v>0</v>
      </c>
      <c r="DQ234" s="29" t="b">
        <v>0</v>
      </c>
      <c r="DR234" s="29" t="b">
        <v>0</v>
      </c>
      <c r="DS234" s="29" t="b">
        <v>0</v>
      </c>
      <c r="DT234" s="29" t="b">
        <v>0</v>
      </c>
      <c r="DU234" s="29" t="b">
        <v>0</v>
      </c>
      <c r="DV234" s="29" t="s">
        <v>15013</v>
      </c>
      <c r="DW234" s="29" t="s">
        <v>15014</v>
      </c>
      <c r="DX234" s="29" t="s">
        <v>15015</v>
      </c>
    </row>
    <row r="235" spans="1:128" s="29" customFormat="1" x14ac:dyDescent="0.25">
      <c r="A235" s="29">
        <v>359925061278912</v>
      </c>
      <c r="B235" s="29">
        <v>97</v>
      </c>
      <c r="C235" s="29" t="s">
        <v>15006</v>
      </c>
      <c r="D235" s="29" t="s">
        <v>15007</v>
      </c>
      <c r="E235" s="50">
        <v>2.38241998440028E+16</v>
      </c>
      <c r="F235" s="50">
        <v>9037772592510680</v>
      </c>
      <c r="G235" s="29" t="s">
        <v>20224</v>
      </c>
      <c r="H235" s="29" t="s">
        <v>18992</v>
      </c>
      <c r="I235" s="29">
        <v>11</v>
      </c>
      <c r="J235" s="29">
        <v>1</v>
      </c>
      <c r="K235" s="29">
        <v>1</v>
      </c>
      <c r="L235" s="29">
        <v>1</v>
      </c>
      <c r="M235" s="29">
        <v>2</v>
      </c>
      <c r="N235" s="29">
        <v>5</v>
      </c>
      <c r="O235" s="29">
        <v>1</v>
      </c>
      <c r="P235" s="29">
        <v>1</v>
      </c>
      <c r="Q235" s="29">
        <v>3</v>
      </c>
      <c r="R235" s="29" t="s">
        <v>8</v>
      </c>
      <c r="S235" s="29">
        <v>3</v>
      </c>
      <c r="T235" s="29" t="s">
        <v>8</v>
      </c>
      <c r="U235" s="29">
        <v>1</v>
      </c>
      <c r="V235" s="29">
        <v>3</v>
      </c>
      <c r="W235" s="29" t="s">
        <v>8</v>
      </c>
      <c r="X235" s="29">
        <v>3</v>
      </c>
      <c r="Y235" s="29" t="s">
        <v>8</v>
      </c>
      <c r="Z235" s="29">
        <v>1</v>
      </c>
      <c r="AA235" s="29">
        <v>3</v>
      </c>
      <c r="AB235" s="29" t="s">
        <v>8</v>
      </c>
      <c r="AC235" s="29">
        <v>3</v>
      </c>
      <c r="AD235" s="29" t="s">
        <v>8</v>
      </c>
      <c r="AE235" s="29">
        <v>1</v>
      </c>
      <c r="AF235" s="29">
        <v>1</v>
      </c>
      <c r="AG235" s="29" t="s">
        <v>8</v>
      </c>
      <c r="AH235" s="29">
        <v>1</v>
      </c>
      <c r="AI235" s="29" t="s">
        <v>8</v>
      </c>
      <c r="AJ235" s="29">
        <v>0</v>
      </c>
      <c r="AK235" s="29" t="s">
        <v>8</v>
      </c>
      <c r="AL235" s="29" t="s">
        <v>8</v>
      </c>
      <c r="AM235" s="29" t="s">
        <v>8</v>
      </c>
      <c r="AN235" s="29" t="s">
        <v>8</v>
      </c>
      <c r="AO235" s="29">
        <v>0</v>
      </c>
      <c r="AP235" s="29" t="s">
        <v>8</v>
      </c>
      <c r="AQ235" s="29">
        <v>1</v>
      </c>
      <c r="AR235" s="29">
        <v>2</v>
      </c>
      <c r="AS235" s="29" t="s">
        <v>8</v>
      </c>
      <c r="AT235" s="29">
        <v>2</v>
      </c>
      <c r="AU235" s="29" t="s">
        <v>8</v>
      </c>
      <c r="AV235" s="29">
        <v>1</v>
      </c>
      <c r="AW235" s="29">
        <v>3</v>
      </c>
      <c r="AX235" s="29" t="s">
        <v>8</v>
      </c>
      <c r="AY235" s="29">
        <v>3</v>
      </c>
      <c r="AZ235" s="29" t="s">
        <v>8</v>
      </c>
      <c r="BA235" s="29">
        <v>1</v>
      </c>
      <c r="BB235" s="29" t="s">
        <v>8</v>
      </c>
      <c r="BC235" s="29">
        <v>1</v>
      </c>
      <c r="BD235" s="29">
        <v>3</v>
      </c>
      <c r="BE235" s="29" t="s">
        <v>8</v>
      </c>
      <c r="BF235" s="29">
        <v>3</v>
      </c>
      <c r="BG235" s="29" t="s">
        <v>8</v>
      </c>
      <c r="BH235" s="29">
        <v>1</v>
      </c>
      <c r="BI235" s="29">
        <v>3</v>
      </c>
      <c r="BJ235" s="29" t="s">
        <v>8</v>
      </c>
      <c r="BK235" s="29">
        <v>2</v>
      </c>
      <c r="BL235" s="29" t="s">
        <v>8</v>
      </c>
      <c r="BM235" s="29">
        <v>0</v>
      </c>
      <c r="BN235" s="29" t="s">
        <v>8</v>
      </c>
      <c r="BO235" s="29" t="s">
        <v>8</v>
      </c>
      <c r="BP235" s="29" t="s">
        <v>8</v>
      </c>
      <c r="BQ235" s="29" t="s">
        <v>8</v>
      </c>
      <c r="BR235" s="29" t="s">
        <v>8</v>
      </c>
      <c r="BS235" s="29" t="s">
        <v>8</v>
      </c>
      <c r="BT235" s="29" t="s">
        <v>8</v>
      </c>
      <c r="BU235" s="29" t="s">
        <v>722</v>
      </c>
      <c r="BV235" s="29" t="b">
        <v>0</v>
      </c>
      <c r="BW235" s="29" t="b">
        <v>0</v>
      </c>
      <c r="BX235" s="29" t="b">
        <v>0</v>
      </c>
      <c r="BY235" s="29" t="b">
        <v>0</v>
      </c>
      <c r="BZ235" s="29" t="b">
        <v>0</v>
      </c>
      <c r="CA235" s="29" t="b">
        <v>0</v>
      </c>
      <c r="CB235" s="29" t="b">
        <v>0</v>
      </c>
      <c r="CC235" s="29" t="b">
        <v>0</v>
      </c>
      <c r="CD235" s="29" t="b">
        <v>0</v>
      </c>
      <c r="CE235" s="29" t="b">
        <v>0</v>
      </c>
      <c r="CF235" s="29" t="b">
        <v>0</v>
      </c>
      <c r="CG235" s="29" t="b">
        <v>0</v>
      </c>
      <c r="CH235" s="29" t="b">
        <v>0</v>
      </c>
      <c r="CI235" s="29" t="b">
        <v>0</v>
      </c>
      <c r="CJ235" s="29" t="b">
        <v>0</v>
      </c>
      <c r="CK235" s="29" t="b">
        <v>0</v>
      </c>
      <c r="CL235" s="29" t="b">
        <v>0</v>
      </c>
      <c r="CM235" s="29" t="b">
        <v>0</v>
      </c>
      <c r="CN235" s="29" t="b">
        <v>0</v>
      </c>
      <c r="CO235" s="29" t="b">
        <v>0</v>
      </c>
      <c r="CP235" s="29" t="b">
        <v>0</v>
      </c>
      <c r="CQ235" s="29" t="b">
        <v>0</v>
      </c>
      <c r="CR235" s="29" t="b">
        <v>0</v>
      </c>
      <c r="CS235" s="29" t="b">
        <v>0</v>
      </c>
      <c r="CT235" s="29" t="b">
        <v>0</v>
      </c>
      <c r="CU235" s="29" t="b">
        <v>0</v>
      </c>
      <c r="CV235" s="29" t="b">
        <v>0</v>
      </c>
      <c r="CW235" s="29" t="b">
        <v>0</v>
      </c>
      <c r="CX235" s="29" t="b">
        <v>0</v>
      </c>
      <c r="CY235" s="29" t="b">
        <v>1</v>
      </c>
      <c r="CZ235" s="29" t="b">
        <v>0</v>
      </c>
      <c r="DA235" s="29" t="b">
        <v>0</v>
      </c>
      <c r="DB235" s="29" t="b">
        <v>0</v>
      </c>
      <c r="DC235" s="29" t="b">
        <v>0</v>
      </c>
      <c r="DD235" s="29" t="b">
        <v>0</v>
      </c>
      <c r="DE235" s="29" t="b">
        <v>0</v>
      </c>
      <c r="DF235" s="29" t="b">
        <v>0</v>
      </c>
      <c r="DG235" s="29" t="b">
        <v>0</v>
      </c>
      <c r="DH235" s="29" t="b">
        <v>0</v>
      </c>
      <c r="DI235" s="29" t="b">
        <v>0</v>
      </c>
      <c r="DJ235" s="29" t="b">
        <v>0</v>
      </c>
      <c r="DK235" s="29" t="b">
        <v>0</v>
      </c>
      <c r="DL235" s="29" t="b">
        <v>0</v>
      </c>
      <c r="DM235" s="29" t="b">
        <v>0</v>
      </c>
      <c r="DN235" s="29" t="b">
        <v>0</v>
      </c>
      <c r="DO235" s="29" t="b">
        <v>0</v>
      </c>
      <c r="DP235" s="29" t="b">
        <v>0</v>
      </c>
      <c r="DQ235" s="29" t="b">
        <v>0</v>
      </c>
      <c r="DR235" s="29" t="b">
        <v>0</v>
      </c>
      <c r="DS235" s="29" t="b">
        <v>0</v>
      </c>
      <c r="DT235" s="29" t="b">
        <v>0</v>
      </c>
      <c r="DU235" s="29" t="b">
        <v>0</v>
      </c>
      <c r="DV235" s="29" t="s">
        <v>15008</v>
      </c>
      <c r="DW235" s="29" t="s">
        <v>15009</v>
      </c>
      <c r="DX235" s="29" t="s">
        <v>15016</v>
      </c>
    </row>
    <row r="236" spans="1:128" s="29" customFormat="1" x14ac:dyDescent="0.25">
      <c r="A236" s="29">
        <v>359925061278912</v>
      </c>
      <c r="B236" s="29">
        <v>26</v>
      </c>
      <c r="C236" s="29" t="s">
        <v>15017</v>
      </c>
      <c r="D236" s="29" t="s">
        <v>15018</v>
      </c>
      <c r="E236" s="50">
        <v>2.3823815076181E+16</v>
      </c>
      <c r="F236" s="50">
        <v>9037900753523990</v>
      </c>
      <c r="G236" s="29" t="s">
        <v>18992</v>
      </c>
      <c r="H236" s="29" t="s">
        <v>18992</v>
      </c>
      <c r="I236" s="29">
        <v>11</v>
      </c>
      <c r="J236" s="29">
        <v>1</v>
      </c>
      <c r="K236" s="29">
        <v>1</v>
      </c>
      <c r="L236" s="29">
        <v>1</v>
      </c>
      <c r="M236" s="29">
        <v>2</v>
      </c>
      <c r="N236" s="29">
        <v>5</v>
      </c>
      <c r="O236" s="29">
        <v>1</v>
      </c>
      <c r="P236" s="29">
        <v>1</v>
      </c>
      <c r="Q236" s="29">
        <v>2</v>
      </c>
      <c r="R236" s="29" t="s">
        <v>8</v>
      </c>
      <c r="S236" s="29">
        <v>2</v>
      </c>
      <c r="T236" s="29" t="s">
        <v>8</v>
      </c>
      <c r="U236" s="29">
        <v>1</v>
      </c>
      <c r="V236" s="29">
        <v>3</v>
      </c>
      <c r="W236" s="29" t="s">
        <v>8</v>
      </c>
      <c r="X236" s="29">
        <v>3</v>
      </c>
      <c r="Y236" s="29" t="s">
        <v>8</v>
      </c>
      <c r="Z236" s="29">
        <v>1</v>
      </c>
      <c r="AA236" s="29">
        <v>2</v>
      </c>
      <c r="AB236" s="29" t="s">
        <v>8</v>
      </c>
      <c r="AC236" s="29">
        <v>2</v>
      </c>
      <c r="AD236" s="29" t="s">
        <v>8</v>
      </c>
      <c r="AE236" s="29">
        <v>1</v>
      </c>
      <c r="AF236" s="29">
        <v>1</v>
      </c>
      <c r="AG236" s="29" t="s">
        <v>8</v>
      </c>
      <c r="AH236" s="29">
        <v>1</v>
      </c>
      <c r="AI236" s="29" t="s">
        <v>8</v>
      </c>
      <c r="AJ236" s="29">
        <v>1</v>
      </c>
      <c r="AK236" s="29">
        <v>1</v>
      </c>
      <c r="AL236" s="29" t="s">
        <v>8</v>
      </c>
      <c r="AM236" s="29">
        <v>1</v>
      </c>
      <c r="AN236" s="29" t="s">
        <v>8</v>
      </c>
      <c r="AO236" s="29">
        <v>0</v>
      </c>
      <c r="AP236" s="29" t="s">
        <v>8</v>
      </c>
      <c r="AQ236" s="29">
        <v>1</v>
      </c>
      <c r="AR236" s="29">
        <v>3</v>
      </c>
      <c r="AS236" s="29" t="s">
        <v>8</v>
      </c>
      <c r="AT236" s="29">
        <v>3</v>
      </c>
      <c r="AU236" s="29" t="s">
        <v>8</v>
      </c>
      <c r="AV236" s="29">
        <v>1</v>
      </c>
      <c r="AW236" s="29">
        <v>3</v>
      </c>
      <c r="AX236" s="29" t="s">
        <v>8</v>
      </c>
      <c r="AY236" s="29">
        <v>3</v>
      </c>
      <c r="AZ236" s="29" t="s">
        <v>8</v>
      </c>
      <c r="BA236" s="29">
        <v>1</v>
      </c>
      <c r="BB236" s="29" t="s">
        <v>8</v>
      </c>
      <c r="BC236" s="29">
        <v>1</v>
      </c>
      <c r="BD236" s="29">
        <v>3</v>
      </c>
      <c r="BE236" s="29" t="s">
        <v>8</v>
      </c>
      <c r="BF236" s="29">
        <v>3</v>
      </c>
      <c r="BG236" s="29" t="s">
        <v>8</v>
      </c>
      <c r="BH236" s="29">
        <v>1</v>
      </c>
      <c r="BI236" s="29">
        <v>3</v>
      </c>
      <c r="BJ236" s="29" t="s">
        <v>8</v>
      </c>
      <c r="BK236" s="29">
        <v>3</v>
      </c>
      <c r="BL236" s="29" t="s">
        <v>8</v>
      </c>
      <c r="BM236" s="29">
        <v>0</v>
      </c>
      <c r="BN236" s="29" t="s">
        <v>8</v>
      </c>
      <c r="BO236" s="29" t="s">
        <v>8</v>
      </c>
      <c r="BP236" s="29" t="s">
        <v>8</v>
      </c>
      <c r="BQ236" s="29" t="s">
        <v>8</v>
      </c>
      <c r="BR236" s="29" t="s">
        <v>8</v>
      </c>
      <c r="BS236" s="29" t="s">
        <v>8</v>
      </c>
      <c r="BT236" s="29" t="s">
        <v>8</v>
      </c>
      <c r="BU236" s="29" t="s">
        <v>722</v>
      </c>
      <c r="BV236" s="29" t="b">
        <v>0</v>
      </c>
      <c r="BW236" s="29" t="b">
        <v>0</v>
      </c>
      <c r="BX236" s="29" t="b">
        <v>0</v>
      </c>
      <c r="BY236" s="29" t="b">
        <v>0</v>
      </c>
      <c r="BZ236" s="29" t="b">
        <v>0</v>
      </c>
      <c r="CA236" s="29" t="b">
        <v>0</v>
      </c>
      <c r="CB236" s="29" t="b">
        <v>0</v>
      </c>
      <c r="CC236" s="29" t="b">
        <v>0</v>
      </c>
      <c r="CD236" s="29" t="b">
        <v>0</v>
      </c>
      <c r="CE236" s="29" t="b">
        <v>0</v>
      </c>
      <c r="CF236" s="29" t="b">
        <v>0</v>
      </c>
      <c r="CG236" s="29" t="b">
        <v>0</v>
      </c>
      <c r="CH236" s="29" t="b">
        <v>0</v>
      </c>
      <c r="CI236" s="29" t="b">
        <v>0</v>
      </c>
      <c r="CJ236" s="29" t="b">
        <v>0</v>
      </c>
      <c r="CK236" s="29" t="b">
        <v>0</v>
      </c>
      <c r="CL236" s="29" t="b">
        <v>0</v>
      </c>
      <c r="CM236" s="29" t="b">
        <v>0</v>
      </c>
      <c r="CN236" s="29" t="b">
        <v>0</v>
      </c>
      <c r="CO236" s="29" t="b">
        <v>0</v>
      </c>
      <c r="CP236" s="29" t="b">
        <v>0</v>
      </c>
      <c r="CQ236" s="29" t="b">
        <v>0</v>
      </c>
      <c r="CR236" s="29" t="b">
        <v>0</v>
      </c>
      <c r="CS236" s="29" t="b">
        <v>0</v>
      </c>
      <c r="CT236" s="29" t="b">
        <v>0</v>
      </c>
      <c r="CU236" s="29" t="b">
        <v>0</v>
      </c>
      <c r="CV236" s="29" t="b">
        <v>0</v>
      </c>
      <c r="CW236" s="29" t="b">
        <v>0</v>
      </c>
      <c r="CX236" s="29" t="b">
        <v>0</v>
      </c>
      <c r="CY236" s="29" t="b">
        <v>1</v>
      </c>
      <c r="CZ236" s="29" t="b">
        <v>0</v>
      </c>
      <c r="DA236" s="29" t="b">
        <v>0</v>
      </c>
      <c r="DB236" s="29" t="b">
        <v>0</v>
      </c>
      <c r="DC236" s="29" t="b">
        <v>0</v>
      </c>
      <c r="DD236" s="29" t="b">
        <v>0</v>
      </c>
      <c r="DE236" s="29" t="b">
        <v>0</v>
      </c>
      <c r="DF236" s="29" t="b">
        <v>0</v>
      </c>
      <c r="DG236" s="29" t="b">
        <v>0</v>
      </c>
      <c r="DH236" s="29" t="b">
        <v>0</v>
      </c>
      <c r="DI236" s="29" t="b">
        <v>0</v>
      </c>
      <c r="DJ236" s="29" t="b">
        <v>0</v>
      </c>
      <c r="DK236" s="29" t="b">
        <v>0</v>
      </c>
      <c r="DL236" s="29" t="b">
        <v>0</v>
      </c>
      <c r="DM236" s="29" t="b">
        <v>0</v>
      </c>
      <c r="DN236" s="29" t="b">
        <v>0</v>
      </c>
      <c r="DO236" s="29" t="b">
        <v>0</v>
      </c>
      <c r="DP236" s="29" t="b">
        <v>0</v>
      </c>
      <c r="DQ236" s="29" t="b">
        <v>0</v>
      </c>
      <c r="DR236" s="29" t="b">
        <v>0</v>
      </c>
      <c r="DS236" s="29" t="b">
        <v>0</v>
      </c>
      <c r="DT236" s="29" t="b">
        <v>0</v>
      </c>
      <c r="DU236" s="29" t="b">
        <v>0</v>
      </c>
      <c r="DV236" s="29" t="s">
        <v>15019</v>
      </c>
      <c r="DW236" s="29" t="s">
        <v>15020</v>
      </c>
      <c r="DX236" s="29" t="s">
        <v>15021</v>
      </c>
    </row>
    <row r="237" spans="1:128" s="29" customFormat="1" x14ac:dyDescent="0.25">
      <c r="A237" s="29">
        <v>359925061278912</v>
      </c>
      <c r="B237" s="29">
        <v>95</v>
      </c>
      <c r="C237" s="29" t="s">
        <v>15022</v>
      </c>
      <c r="D237" s="29" t="s">
        <v>14080</v>
      </c>
      <c r="E237" s="50">
        <v>23822872</v>
      </c>
      <c r="F237" s="50">
        <v>903796909</v>
      </c>
      <c r="G237" s="29" t="s">
        <v>18992</v>
      </c>
      <c r="H237" s="29" t="s">
        <v>20218</v>
      </c>
      <c r="I237" s="29">
        <v>11</v>
      </c>
      <c r="J237" s="29">
        <v>1</v>
      </c>
      <c r="K237" s="29">
        <v>1</v>
      </c>
      <c r="L237" s="29">
        <v>1</v>
      </c>
      <c r="M237" s="29">
        <v>2</v>
      </c>
      <c r="N237" s="29">
        <v>3</v>
      </c>
      <c r="O237" s="29">
        <v>1</v>
      </c>
      <c r="P237" s="29">
        <v>1</v>
      </c>
      <c r="Q237" s="29">
        <v>3</v>
      </c>
      <c r="R237" s="29" t="s">
        <v>8</v>
      </c>
      <c r="S237" s="29">
        <v>2</v>
      </c>
      <c r="T237" s="29" t="s">
        <v>8</v>
      </c>
      <c r="U237" s="29">
        <v>0</v>
      </c>
      <c r="V237" s="29" t="s">
        <v>8</v>
      </c>
      <c r="W237" s="29" t="s">
        <v>8</v>
      </c>
      <c r="X237" s="29" t="s">
        <v>8</v>
      </c>
      <c r="Y237" s="29" t="s">
        <v>8</v>
      </c>
      <c r="Z237" s="29">
        <v>1</v>
      </c>
      <c r="AA237" s="29">
        <v>3</v>
      </c>
      <c r="AB237" s="29" t="s">
        <v>8</v>
      </c>
      <c r="AC237" s="29">
        <v>2</v>
      </c>
      <c r="AD237" s="29" t="s">
        <v>8</v>
      </c>
      <c r="AE237" s="29">
        <v>1</v>
      </c>
      <c r="AF237" s="29">
        <v>2</v>
      </c>
      <c r="AG237" s="29" t="s">
        <v>8</v>
      </c>
      <c r="AH237" s="29">
        <v>2</v>
      </c>
      <c r="AI237" s="29" t="s">
        <v>8</v>
      </c>
      <c r="AJ237" s="29">
        <v>0</v>
      </c>
      <c r="AK237" s="29" t="s">
        <v>8</v>
      </c>
      <c r="AL237" s="29" t="s">
        <v>8</v>
      </c>
      <c r="AM237" s="29" t="s">
        <v>8</v>
      </c>
      <c r="AN237" s="29" t="s">
        <v>8</v>
      </c>
      <c r="AO237" s="29">
        <v>0</v>
      </c>
      <c r="AP237" s="29" t="s">
        <v>8</v>
      </c>
      <c r="AQ237" s="29">
        <v>1</v>
      </c>
      <c r="AR237" s="29">
        <v>3</v>
      </c>
      <c r="AS237" s="29" t="s">
        <v>8</v>
      </c>
      <c r="AT237" s="29">
        <v>3</v>
      </c>
      <c r="AU237" s="29" t="s">
        <v>8</v>
      </c>
      <c r="AV237" s="29">
        <v>1</v>
      </c>
      <c r="AW237" s="29">
        <v>3</v>
      </c>
      <c r="AX237" s="29" t="s">
        <v>8</v>
      </c>
      <c r="AY237" s="29">
        <v>3</v>
      </c>
      <c r="AZ237" s="29" t="s">
        <v>8</v>
      </c>
      <c r="BA237" s="29">
        <v>1</v>
      </c>
      <c r="BB237" s="29" t="s">
        <v>8</v>
      </c>
      <c r="BC237" s="29">
        <v>1</v>
      </c>
      <c r="BD237" s="29">
        <v>3</v>
      </c>
      <c r="BE237" s="29" t="s">
        <v>8</v>
      </c>
      <c r="BF237" s="29">
        <v>2</v>
      </c>
      <c r="BG237" s="29" t="s">
        <v>8</v>
      </c>
      <c r="BH237" s="29">
        <v>1</v>
      </c>
      <c r="BI237" s="29">
        <v>3</v>
      </c>
      <c r="BJ237" s="29" t="s">
        <v>8</v>
      </c>
      <c r="BK237" s="29">
        <v>2</v>
      </c>
      <c r="BL237" s="29" t="s">
        <v>8</v>
      </c>
      <c r="BM237" s="29">
        <v>0</v>
      </c>
      <c r="BN237" s="29" t="s">
        <v>8</v>
      </c>
      <c r="BO237" s="29" t="s">
        <v>8</v>
      </c>
      <c r="BP237" s="29" t="s">
        <v>8</v>
      </c>
      <c r="BQ237" s="29" t="s">
        <v>8</v>
      </c>
      <c r="BR237" s="29" t="s">
        <v>8</v>
      </c>
      <c r="BS237" s="29" t="s">
        <v>8</v>
      </c>
      <c r="BT237" s="29" t="s">
        <v>8</v>
      </c>
      <c r="BU237" s="29" t="s">
        <v>722</v>
      </c>
      <c r="BV237" s="29" t="b">
        <v>0</v>
      </c>
      <c r="BW237" s="29" t="b">
        <v>0</v>
      </c>
      <c r="BX237" s="29" t="b">
        <v>0</v>
      </c>
      <c r="BY237" s="29" t="b">
        <v>0</v>
      </c>
      <c r="BZ237" s="29" t="b">
        <v>0</v>
      </c>
      <c r="CA237" s="29" t="b">
        <v>0</v>
      </c>
      <c r="CB237" s="29" t="b">
        <v>0</v>
      </c>
      <c r="CC237" s="29" t="b">
        <v>0</v>
      </c>
      <c r="CD237" s="29" t="b">
        <v>0</v>
      </c>
      <c r="CE237" s="29" t="b">
        <v>0</v>
      </c>
      <c r="CF237" s="29" t="b">
        <v>0</v>
      </c>
      <c r="CG237" s="29" t="b">
        <v>0</v>
      </c>
      <c r="CH237" s="29" t="b">
        <v>0</v>
      </c>
      <c r="CI237" s="29" t="b">
        <v>0</v>
      </c>
      <c r="CJ237" s="29" t="b">
        <v>0</v>
      </c>
      <c r="CK237" s="29" t="b">
        <v>0</v>
      </c>
      <c r="CL237" s="29" t="b">
        <v>0</v>
      </c>
      <c r="CM237" s="29" t="b">
        <v>0</v>
      </c>
      <c r="CN237" s="29" t="b">
        <v>0</v>
      </c>
      <c r="CO237" s="29" t="b">
        <v>0</v>
      </c>
      <c r="CP237" s="29" t="b">
        <v>0</v>
      </c>
      <c r="CQ237" s="29" t="b">
        <v>0</v>
      </c>
      <c r="CR237" s="29" t="b">
        <v>0</v>
      </c>
      <c r="CS237" s="29" t="b">
        <v>0</v>
      </c>
      <c r="CT237" s="29" t="b">
        <v>0</v>
      </c>
      <c r="CU237" s="29" t="b">
        <v>0</v>
      </c>
      <c r="CV237" s="29" t="b">
        <v>0</v>
      </c>
      <c r="CW237" s="29" t="b">
        <v>0</v>
      </c>
      <c r="CX237" s="29" t="b">
        <v>0</v>
      </c>
      <c r="CY237" s="29" t="b">
        <v>1</v>
      </c>
      <c r="CZ237" s="29" t="b">
        <v>0</v>
      </c>
      <c r="DA237" s="29" t="b">
        <v>0</v>
      </c>
      <c r="DB237" s="29" t="b">
        <v>0</v>
      </c>
      <c r="DC237" s="29" t="b">
        <v>0</v>
      </c>
      <c r="DD237" s="29" t="b">
        <v>0</v>
      </c>
      <c r="DE237" s="29" t="b">
        <v>0</v>
      </c>
      <c r="DF237" s="29" t="b">
        <v>0</v>
      </c>
      <c r="DG237" s="29" t="b">
        <v>0</v>
      </c>
      <c r="DH237" s="29" t="b">
        <v>0</v>
      </c>
      <c r="DI237" s="29" t="b">
        <v>0</v>
      </c>
      <c r="DJ237" s="29" t="b">
        <v>0</v>
      </c>
      <c r="DK237" s="29" t="b">
        <v>0</v>
      </c>
      <c r="DL237" s="29" t="b">
        <v>0</v>
      </c>
      <c r="DM237" s="29" t="b">
        <v>0</v>
      </c>
      <c r="DN237" s="29" t="b">
        <v>0</v>
      </c>
      <c r="DO237" s="29" t="b">
        <v>0</v>
      </c>
      <c r="DP237" s="29" t="b">
        <v>0</v>
      </c>
      <c r="DQ237" s="29" t="b">
        <v>0</v>
      </c>
      <c r="DR237" s="29" t="b">
        <v>0</v>
      </c>
      <c r="DS237" s="29" t="b">
        <v>0</v>
      </c>
      <c r="DT237" s="29" t="b">
        <v>0</v>
      </c>
      <c r="DU237" s="29" t="b">
        <v>0</v>
      </c>
      <c r="DV237" s="29" t="s">
        <v>15023</v>
      </c>
      <c r="DW237" s="29" t="s">
        <v>15024</v>
      </c>
      <c r="DX237" s="29" t="s">
        <v>15025</v>
      </c>
    </row>
    <row r="238" spans="1:128" s="29" customFormat="1" x14ac:dyDescent="0.25">
      <c r="A238" s="29">
        <v>359925061332446</v>
      </c>
      <c r="B238" s="29">
        <v>315</v>
      </c>
      <c r="C238" s="29" t="s">
        <v>15026</v>
      </c>
      <c r="D238" s="29" t="s">
        <v>15027</v>
      </c>
      <c r="E238" s="50">
        <v>2.37243274771167E+16</v>
      </c>
      <c r="F238" s="50">
        <v>9042700553847540</v>
      </c>
      <c r="G238" s="29" t="s">
        <v>20271</v>
      </c>
      <c r="H238" s="29" t="s">
        <v>18992</v>
      </c>
      <c r="I238" s="29">
        <v>66</v>
      </c>
      <c r="J238" s="29">
        <v>1</v>
      </c>
      <c r="K238" s="29">
        <v>1</v>
      </c>
      <c r="L238" s="29">
        <v>1</v>
      </c>
      <c r="M238" s="29">
        <v>2</v>
      </c>
      <c r="N238" s="29">
        <v>5</v>
      </c>
      <c r="O238" s="29">
        <v>1</v>
      </c>
      <c r="P238" s="29">
        <v>0</v>
      </c>
      <c r="Q238" s="29" t="s">
        <v>8</v>
      </c>
      <c r="R238" s="29" t="s">
        <v>8</v>
      </c>
      <c r="S238" s="29" t="s">
        <v>8</v>
      </c>
      <c r="T238" s="29" t="s">
        <v>8</v>
      </c>
      <c r="U238" s="29">
        <v>0</v>
      </c>
      <c r="V238" s="29" t="s">
        <v>8</v>
      </c>
      <c r="W238" s="29" t="s">
        <v>8</v>
      </c>
      <c r="X238" s="29" t="s">
        <v>8</v>
      </c>
      <c r="Y238" s="29" t="s">
        <v>8</v>
      </c>
      <c r="Z238" s="29">
        <v>0</v>
      </c>
      <c r="AA238" s="29" t="s">
        <v>8</v>
      </c>
      <c r="AB238" s="29" t="s">
        <v>8</v>
      </c>
      <c r="AC238" s="29" t="s">
        <v>8</v>
      </c>
      <c r="AD238" s="29" t="s">
        <v>8</v>
      </c>
      <c r="AE238" s="29">
        <v>1</v>
      </c>
      <c r="AF238" s="29">
        <v>1</v>
      </c>
      <c r="AG238" s="29" t="s">
        <v>8</v>
      </c>
      <c r="AH238" s="29">
        <v>1</v>
      </c>
      <c r="AI238" s="29" t="s">
        <v>8</v>
      </c>
      <c r="AJ238" s="29">
        <v>0</v>
      </c>
      <c r="AK238" s="29" t="s">
        <v>8</v>
      </c>
      <c r="AL238" s="29" t="s">
        <v>8</v>
      </c>
      <c r="AM238" s="29" t="s">
        <v>8</v>
      </c>
      <c r="AN238" s="29" t="s">
        <v>8</v>
      </c>
      <c r="AO238" s="29">
        <v>0</v>
      </c>
      <c r="AP238" s="29" t="s">
        <v>8</v>
      </c>
      <c r="AQ238" s="29">
        <v>1</v>
      </c>
      <c r="AR238" s="29">
        <v>1</v>
      </c>
      <c r="AS238" s="29" t="s">
        <v>8</v>
      </c>
      <c r="AT238" s="29">
        <v>2</v>
      </c>
      <c r="AU238" s="29" t="s">
        <v>8</v>
      </c>
      <c r="AV238" s="29">
        <v>1</v>
      </c>
      <c r="AW238" s="29">
        <v>1</v>
      </c>
      <c r="AX238" s="29" t="s">
        <v>8</v>
      </c>
      <c r="AY238" s="29">
        <v>3</v>
      </c>
      <c r="AZ238" s="29" t="s">
        <v>8</v>
      </c>
      <c r="BA238" s="29">
        <v>1</v>
      </c>
      <c r="BB238" s="29" t="s">
        <v>8</v>
      </c>
      <c r="BC238" s="29">
        <v>1</v>
      </c>
      <c r="BD238" s="29">
        <v>4</v>
      </c>
      <c r="BE238" s="29" t="s">
        <v>8</v>
      </c>
      <c r="BF238" s="29">
        <v>3</v>
      </c>
      <c r="BG238" s="29" t="s">
        <v>8</v>
      </c>
      <c r="BH238" s="29">
        <v>1</v>
      </c>
      <c r="BI238" s="29">
        <v>1</v>
      </c>
      <c r="BJ238" s="29" t="s">
        <v>8</v>
      </c>
      <c r="BK238" s="29">
        <v>1</v>
      </c>
      <c r="BL238" s="29" t="s">
        <v>8</v>
      </c>
      <c r="BM238" s="29">
        <v>0</v>
      </c>
      <c r="BN238" s="29" t="s">
        <v>8</v>
      </c>
      <c r="BO238" s="29" t="s">
        <v>8</v>
      </c>
      <c r="BP238" s="29" t="s">
        <v>8</v>
      </c>
      <c r="BQ238" s="29" t="s">
        <v>8</v>
      </c>
      <c r="BR238" s="29" t="s">
        <v>8</v>
      </c>
      <c r="BS238" s="29" t="s">
        <v>8</v>
      </c>
      <c r="BT238" s="29" t="s">
        <v>8</v>
      </c>
      <c r="BU238" s="29" t="s">
        <v>722</v>
      </c>
      <c r="BV238" s="29" t="b">
        <v>0</v>
      </c>
      <c r="BW238" s="29" t="b">
        <v>0</v>
      </c>
      <c r="BX238" s="29" t="b">
        <v>0</v>
      </c>
      <c r="BY238" s="29" t="b">
        <v>0</v>
      </c>
      <c r="BZ238" s="29" t="b">
        <v>0</v>
      </c>
      <c r="CA238" s="29" t="b">
        <v>0</v>
      </c>
      <c r="CB238" s="29" t="b">
        <v>0</v>
      </c>
      <c r="CC238" s="29" t="b">
        <v>0</v>
      </c>
      <c r="CD238" s="29" t="b">
        <v>0</v>
      </c>
      <c r="CE238" s="29" t="b">
        <v>0</v>
      </c>
      <c r="CF238" s="29" t="b">
        <v>0</v>
      </c>
      <c r="CG238" s="29" t="b">
        <v>0</v>
      </c>
      <c r="CH238" s="29" t="b">
        <v>0</v>
      </c>
      <c r="CI238" s="29" t="b">
        <v>0</v>
      </c>
      <c r="CJ238" s="29" t="b">
        <v>0</v>
      </c>
      <c r="CK238" s="29" t="b">
        <v>0</v>
      </c>
      <c r="CL238" s="29" t="b">
        <v>0</v>
      </c>
      <c r="CM238" s="29" t="b">
        <v>0</v>
      </c>
      <c r="CN238" s="29" t="b">
        <v>0</v>
      </c>
      <c r="CO238" s="29" t="b">
        <v>0</v>
      </c>
      <c r="CP238" s="29" t="b">
        <v>0</v>
      </c>
      <c r="CQ238" s="29" t="b">
        <v>0</v>
      </c>
      <c r="CR238" s="29" t="b">
        <v>0</v>
      </c>
      <c r="CS238" s="29" t="b">
        <v>0</v>
      </c>
      <c r="CT238" s="29" t="b">
        <v>0</v>
      </c>
      <c r="CU238" s="29" t="b">
        <v>0</v>
      </c>
      <c r="CV238" s="29" t="b">
        <v>0</v>
      </c>
      <c r="CW238" s="29" t="b">
        <v>0</v>
      </c>
      <c r="CX238" s="29" t="b">
        <v>0</v>
      </c>
      <c r="CY238" s="29" t="b">
        <v>0</v>
      </c>
      <c r="CZ238" s="29" t="b">
        <v>0</v>
      </c>
      <c r="DA238" s="29" t="b">
        <v>0</v>
      </c>
      <c r="DB238" s="29" t="b">
        <v>0</v>
      </c>
      <c r="DC238" s="29" t="b">
        <v>0</v>
      </c>
      <c r="DD238" s="29" t="b">
        <v>0</v>
      </c>
      <c r="DE238" s="29" t="b">
        <v>0</v>
      </c>
      <c r="DF238" s="29" t="b">
        <v>0</v>
      </c>
      <c r="DG238" s="29" t="b">
        <v>0</v>
      </c>
      <c r="DH238" s="29" t="b">
        <v>0</v>
      </c>
      <c r="DI238" s="29" t="b">
        <v>0</v>
      </c>
      <c r="DJ238" s="29" t="b">
        <v>0</v>
      </c>
      <c r="DK238" s="29" t="b">
        <v>0</v>
      </c>
      <c r="DL238" s="29" t="b">
        <v>0</v>
      </c>
      <c r="DM238" s="29" t="b">
        <v>0</v>
      </c>
      <c r="DN238" s="29" t="b">
        <v>0</v>
      </c>
      <c r="DO238" s="29" t="b">
        <v>0</v>
      </c>
      <c r="DP238" s="29" t="b">
        <v>0</v>
      </c>
      <c r="DQ238" s="29" t="b">
        <v>1</v>
      </c>
      <c r="DR238" s="29" t="b">
        <v>0</v>
      </c>
      <c r="DS238" s="29" t="b">
        <v>0</v>
      </c>
      <c r="DT238" s="29" t="b">
        <v>0</v>
      </c>
      <c r="DU238" s="29" t="b">
        <v>0</v>
      </c>
      <c r="DV238" s="29" t="s">
        <v>15028</v>
      </c>
      <c r="DW238" s="29" t="s">
        <v>15029</v>
      </c>
      <c r="DX238" s="29" t="s">
        <v>15030</v>
      </c>
    </row>
    <row r="239" spans="1:128" s="29" customFormat="1" x14ac:dyDescent="0.25">
      <c r="A239" s="29">
        <v>359925061332446</v>
      </c>
      <c r="B239" s="29">
        <v>319</v>
      </c>
      <c r="C239" s="29" t="s">
        <v>15031</v>
      </c>
      <c r="D239" s="29" t="s">
        <v>15032</v>
      </c>
      <c r="E239" s="50">
        <v>2.37246683729011E+16</v>
      </c>
      <c r="F239" s="50">
        <v>9042710559773190</v>
      </c>
      <c r="G239" s="29" t="s">
        <v>20242</v>
      </c>
      <c r="H239" s="29" t="s">
        <v>18992</v>
      </c>
      <c r="I239" s="29">
        <v>66</v>
      </c>
      <c r="J239" s="29">
        <v>1</v>
      </c>
      <c r="K239" s="29">
        <v>1</v>
      </c>
      <c r="L239" s="29">
        <v>1</v>
      </c>
      <c r="M239" s="29">
        <v>2</v>
      </c>
      <c r="N239" s="29">
        <v>3</v>
      </c>
      <c r="O239" s="29">
        <v>1</v>
      </c>
      <c r="P239" s="29">
        <v>0</v>
      </c>
      <c r="Q239" s="29" t="s">
        <v>8</v>
      </c>
      <c r="R239" s="29" t="s">
        <v>8</v>
      </c>
      <c r="S239" s="29" t="s">
        <v>8</v>
      </c>
      <c r="T239" s="29" t="s">
        <v>8</v>
      </c>
      <c r="U239" s="29">
        <v>0</v>
      </c>
      <c r="V239" s="29" t="s">
        <v>8</v>
      </c>
      <c r="W239" s="29" t="s">
        <v>8</v>
      </c>
      <c r="X239" s="29" t="s">
        <v>8</v>
      </c>
      <c r="Y239" s="29" t="s">
        <v>8</v>
      </c>
      <c r="Z239" s="29">
        <v>0</v>
      </c>
      <c r="AA239" s="29" t="s">
        <v>8</v>
      </c>
      <c r="AB239" s="29" t="s">
        <v>8</v>
      </c>
      <c r="AC239" s="29" t="s">
        <v>8</v>
      </c>
      <c r="AD239" s="29" t="s">
        <v>8</v>
      </c>
      <c r="AE239" s="29">
        <v>1</v>
      </c>
      <c r="AF239" s="29">
        <v>1</v>
      </c>
      <c r="AG239" s="29" t="s">
        <v>8</v>
      </c>
      <c r="AH239" s="29">
        <v>1</v>
      </c>
      <c r="AI239" s="29" t="s">
        <v>8</v>
      </c>
      <c r="AJ239" s="29">
        <v>0</v>
      </c>
      <c r="AK239" s="29" t="s">
        <v>8</v>
      </c>
      <c r="AL239" s="29" t="s">
        <v>8</v>
      </c>
      <c r="AM239" s="29" t="s">
        <v>8</v>
      </c>
      <c r="AN239" s="29" t="s">
        <v>8</v>
      </c>
      <c r="AO239" s="29">
        <v>0</v>
      </c>
      <c r="AP239" s="29" t="s">
        <v>8</v>
      </c>
      <c r="AQ239" s="29">
        <v>1</v>
      </c>
      <c r="AR239" s="29">
        <v>2</v>
      </c>
      <c r="AS239" s="29" t="s">
        <v>8</v>
      </c>
      <c r="AT239" s="29">
        <v>2</v>
      </c>
      <c r="AU239" s="29" t="s">
        <v>8</v>
      </c>
      <c r="AV239" s="29">
        <v>1</v>
      </c>
      <c r="AW239" s="29">
        <v>1</v>
      </c>
      <c r="AX239" s="29" t="s">
        <v>8</v>
      </c>
      <c r="AY239" s="29">
        <v>3</v>
      </c>
      <c r="AZ239" s="29" t="s">
        <v>8</v>
      </c>
      <c r="BA239" s="29">
        <v>1</v>
      </c>
      <c r="BB239" s="29" t="s">
        <v>8</v>
      </c>
      <c r="BC239" s="29">
        <v>1</v>
      </c>
      <c r="BD239" s="29">
        <v>3</v>
      </c>
      <c r="BE239" s="29" t="s">
        <v>8</v>
      </c>
      <c r="BF239" s="29">
        <v>3</v>
      </c>
      <c r="BG239" s="29" t="s">
        <v>8</v>
      </c>
      <c r="BH239" s="29">
        <v>1</v>
      </c>
      <c r="BI239" s="29">
        <v>1</v>
      </c>
      <c r="BJ239" s="29" t="s">
        <v>8</v>
      </c>
      <c r="BK239" s="29">
        <v>1</v>
      </c>
      <c r="BL239" s="29" t="s">
        <v>8</v>
      </c>
      <c r="BM239" s="29">
        <v>0</v>
      </c>
      <c r="BN239" s="29" t="s">
        <v>8</v>
      </c>
      <c r="BO239" s="29" t="s">
        <v>8</v>
      </c>
      <c r="BP239" s="29" t="s">
        <v>8</v>
      </c>
      <c r="BQ239" s="29" t="s">
        <v>8</v>
      </c>
      <c r="BR239" s="29" t="s">
        <v>8</v>
      </c>
      <c r="BS239" s="29" t="s">
        <v>8</v>
      </c>
      <c r="BT239" s="29" t="s">
        <v>8</v>
      </c>
      <c r="BU239" s="29" t="s">
        <v>722</v>
      </c>
      <c r="BV239" s="29" t="b">
        <v>0</v>
      </c>
      <c r="BW239" s="29" t="b">
        <v>0</v>
      </c>
      <c r="BX239" s="29" t="b">
        <v>0</v>
      </c>
      <c r="BY239" s="29" t="b">
        <v>0</v>
      </c>
      <c r="BZ239" s="29" t="b">
        <v>0</v>
      </c>
      <c r="CA239" s="29" t="b">
        <v>0</v>
      </c>
      <c r="CB239" s="29" t="b">
        <v>0</v>
      </c>
      <c r="CC239" s="29" t="b">
        <v>0</v>
      </c>
      <c r="CD239" s="29" t="b">
        <v>0</v>
      </c>
      <c r="CE239" s="29" t="b">
        <v>0</v>
      </c>
      <c r="CF239" s="29" t="b">
        <v>0</v>
      </c>
      <c r="CG239" s="29" t="b">
        <v>0</v>
      </c>
      <c r="CH239" s="29" t="b">
        <v>0</v>
      </c>
      <c r="CI239" s="29" t="b">
        <v>0</v>
      </c>
      <c r="CJ239" s="29" t="b">
        <v>0</v>
      </c>
      <c r="CK239" s="29" t="b">
        <v>0</v>
      </c>
      <c r="CL239" s="29" t="b">
        <v>0</v>
      </c>
      <c r="CM239" s="29" t="b">
        <v>0</v>
      </c>
      <c r="CN239" s="29" t="b">
        <v>0</v>
      </c>
      <c r="CO239" s="29" t="b">
        <v>0</v>
      </c>
      <c r="CP239" s="29" t="b">
        <v>0</v>
      </c>
      <c r="CQ239" s="29" t="b">
        <v>0</v>
      </c>
      <c r="CR239" s="29" t="b">
        <v>0</v>
      </c>
      <c r="CS239" s="29" t="b">
        <v>0</v>
      </c>
      <c r="CT239" s="29" t="b">
        <v>0</v>
      </c>
      <c r="CU239" s="29" t="b">
        <v>0</v>
      </c>
      <c r="CV239" s="29" t="b">
        <v>0</v>
      </c>
      <c r="CW239" s="29" t="b">
        <v>0</v>
      </c>
      <c r="CX239" s="29" t="b">
        <v>0</v>
      </c>
      <c r="CY239" s="29" t="b">
        <v>0</v>
      </c>
      <c r="CZ239" s="29" t="b">
        <v>0</v>
      </c>
      <c r="DA239" s="29" t="b">
        <v>0</v>
      </c>
      <c r="DB239" s="29" t="b">
        <v>0</v>
      </c>
      <c r="DC239" s="29" t="b">
        <v>0</v>
      </c>
      <c r="DD239" s="29" t="b">
        <v>0</v>
      </c>
      <c r="DE239" s="29" t="b">
        <v>0</v>
      </c>
      <c r="DF239" s="29" t="b">
        <v>0</v>
      </c>
      <c r="DG239" s="29" t="b">
        <v>0</v>
      </c>
      <c r="DH239" s="29" t="b">
        <v>0</v>
      </c>
      <c r="DI239" s="29" t="b">
        <v>0</v>
      </c>
      <c r="DJ239" s="29" t="b">
        <v>0</v>
      </c>
      <c r="DK239" s="29" t="b">
        <v>0</v>
      </c>
      <c r="DL239" s="29" t="b">
        <v>0</v>
      </c>
      <c r="DM239" s="29" t="b">
        <v>0</v>
      </c>
      <c r="DN239" s="29" t="b">
        <v>0</v>
      </c>
      <c r="DO239" s="29" t="b">
        <v>0</v>
      </c>
      <c r="DP239" s="29" t="b">
        <v>0</v>
      </c>
      <c r="DQ239" s="29" t="b">
        <v>1</v>
      </c>
      <c r="DR239" s="29" t="b">
        <v>0</v>
      </c>
      <c r="DS239" s="29" t="b">
        <v>0</v>
      </c>
      <c r="DT239" s="29" t="b">
        <v>0</v>
      </c>
      <c r="DU239" s="29" t="b">
        <v>0</v>
      </c>
      <c r="DV239" s="29" t="s">
        <v>15033</v>
      </c>
      <c r="DW239" s="29" t="s">
        <v>15034</v>
      </c>
      <c r="DX239" s="29" t="s">
        <v>15035</v>
      </c>
    </row>
    <row r="240" spans="1:128" s="29" customFormat="1" x14ac:dyDescent="0.25">
      <c r="A240" s="29">
        <v>359925061278912</v>
      </c>
      <c r="B240" s="29">
        <v>23</v>
      </c>
      <c r="C240" s="29" t="s">
        <v>15036</v>
      </c>
      <c r="D240" s="29" t="s">
        <v>14036</v>
      </c>
      <c r="E240" s="50">
        <v>238243651</v>
      </c>
      <c r="F240" s="50">
        <v>903773366</v>
      </c>
      <c r="G240" s="29" t="s">
        <v>18992</v>
      </c>
      <c r="H240" s="29" t="s">
        <v>20218</v>
      </c>
      <c r="I240" s="29">
        <v>11</v>
      </c>
      <c r="J240" s="29">
        <v>1</v>
      </c>
      <c r="K240" s="29">
        <v>1</v>
      </c>
      <c r="L240" s="29">
        <v>1</v>
      </c>
      <c r="M240" s="29">
        <v>2</v>
      </c>
      <c r="N240" s="29">
        <v>4</v>
      </c>
      <c r="O240" s="29">
        <v>1</v>
      </c>
      <c r="P240" s="29">
        <v>1</v>
      </c>
      <c r="Q240" s="29">
        <v>4</v>
      </c>
      <c r="R240" s="29" t="s">
        <v>8</v>
      </c>
      <c r="S240" s="29">
        <v>3</v>
      </c>
      <c r="T240" s="29" t="s">
        <v>8</v>
      </c>
      <c r="U240" s="29">
        <v>0</v>
      </c>
      <c r="V240" s="29" t="s">
        <v>8</v>
      </c>
      <c r="W240" s="29" t="s">
        <v>8</v>
      </c>
      <c r="X240" s="29" t="s">
        <v>8</v>
      </c>
      <c r="Y240" s="29" t="s">
        <v>8</v>
      </c>
      <c r="Z240" s="29">
        <v>0</v>
      </c>
      <c r="AA240" s="29" t="s">
        <v>8</v>
      </c>
      <c r="AB240" s="29" t="s">
        <v>8</v>
      </c>
      <c r="AC240" s="29" t="s">
        <v>8</v>
      </c>
      <c r="AD240" s="29" t="s">
        <v>8</v>
      </c>
      <c r="AE240" s="29">
        <v>1</v>
      </c>
      <c r="AF240" s="29">
        <v>1</v>
      </c>
      <c r="AG240" s="29" t="s">
        <v>8</v>
      </c>
      <c r="AH240" s="29">
        <v>1</v>
      </c>
      <c r="AI240" s="29" t="s">
        <v>8</v>
      </c>
      <c r="AJ240" s="29">
        <v>0</v>
      </c>
      <c r="AK240" s="29" t="s">
        <v>8</v>
      </c>
      <c r="AL240" s="29" t="s">
        <v>8</v>
      </c>
      <c r="AM240" s="29" t="s">
        <v>8</v>
      </c>
      <c r="AN240" s="29" t="s">
        <v>8</v>
      </c>
      <c r="AO240" s="29">
        <v>0</v>
      </c>
      <c r="AP240" s="29" t="s">
        <v>8</v>
      </c>
      <c r="AQ240" s="29">
        <v>1</v>
      </c>
      <c r="AR240" s="29">
        <v>1</v>
      </c>
      <c r="AS240" s="29" t="s">
        <v>8</v>
      </c>
      <c r="AT240" s="29">
        <v>2</v>
      </c>
      <c r="AU240" s="29" t="s">
        <v>8</v>
      </c>
      <c r="AV240" s="29">
        <v>1</v>
      </c>
      <c r="AW240" s="29">
        <v>4</v>
      </c>
      <c r="AX240" s="29" t="s">
        <v>8</v>
      </c>
      <c r="AY240" s="29">
        <v>3</v>
      </c>
      <c r="AZ240" s="29" t="s">
        <v>8</v>
      </c>
      <c r="BA240" s="29">
        <v>1</v>
      </c>
      <c r="BB240" s="29" t="s">
        <v>8</v>
      </c>
      <c r="BC240" s="29">
        <v>1</v>
      </c>
      <c r="BD240" s="29">
        <v>4</v>
      </c>
      <c r="BE240" s="29" t="s">
        <v>8</v>
      </c>
      <c r="BF240" s="29">
        <v>2</v>
      </c>
      <c r="BG240" s="29" t="s">
        <v>8</v>
      </c>
      <c r="BH240" s="29">
        <v>1</v>
      </c>
      <c r="BI240" s="29">
        <v>2</v>
      </c>
      <c r="BJ240" s="29" t="s">
        <v>8</v>
      </c>
      <c r="BK240" s="29">
        <v>1</v>
      </c>
      <c r="BL240" s="29" t="s">
        <v>8</v>
      </c>
      <c r="BM240" s="29">
        <v>0</v>
      </c>
      <c r="BN240" s="29" t="s">
        <v>8</v>
      </c>
      <c r="BO240" s="29" t="s">
        <v>8</v>
      </c>
      <c r="BP240" s="29" t="s">
        <v>8</v>
      </c>
      <c r="BQ240" s="29" t="s">
        <v>8</v>
      </c>
      <c r="BR240" s="29" t="s">
        <v>8</v>
      </c>
      <c r="BS240" s="29" t="s">
        <v>8</v>
      </c>
      <c r="BT240" s="29" t="s">
        <v>8</v>
      </c>
      <c r="BU240" s="29" t="s">
        <v>722</v>
      </c>
      <c r="BV240" s="29" t="b">
        <v>0</v>
      </c>
      <c r="BW240" s="29" t="b">
        <v>0</v>
      </c>
      <c r="BX240" s="29" t="b">
        <v>0</v>
      </c>
      <c r="BY240" s="29" t="b">
        <v>0</v>
      </c>
      <c r="BZ240" s="29" t="b">
        <v>0</v>
      </c>
      <c r="CA240" s="29" t="b">
        <v>0</v>
      </c>
      <c r="CB240" s="29" t="b">
        <v>0</v>
      </c>
      <c r="CC240" s="29" t="b">
        <v>0</v>
      </c>
      <c r="CD240" s="29" t="b">
        <v>0</v>
      </c>
      <c r="CE240" s="29" t="b">
        <v>0</v>
      </c>
      <c r="CF240" s="29" t="b">
        <v>0</v>
      </c>
      <c r="CG240" s="29" t="b">
        <v>0</v>
      </c>
      <c r="CH240" s="29" t="b">
        <v>0</v>
      </c>
      <c r="CI240" s="29" t="b">
        <v>0</v>
      </c>
      <c r="CJ240" s="29" t="b">
        <v>0</v>
      </c>
      <c r="CK240" s="29" t="b">
        <v>0</v>
      </c>
      <c r="CL240" s="29" t="b">
        <v>0</v>
      </c>
      <c r="CM240" s="29" t="b">
        <v>0</v>
      </c>
      <c r="CN240" s="29" t="b">
        <v>0</v>
      </c>
      <c r="CO240" s="29" t="b">
        <v>0</v>
      </c>
      <c r="CP240" s="29" t="b">
        <v>0</v>
      </c>
      <c r="CQ240" s="29" t="b">
        <v>0</v>
      </c>
      <c r="CR240" s="29" t="b">
        <v>0</v>
      </c>
      <c r="CS240" s="29" t="b">
        <v>0</v>
      </c>
      <c r="CT240" s="29" t="b">
        <v>0</v>
      </c>
      <c r="CU240" s="29" t="b">
        <v>0</v>
      </c>
      <c r="CV240" s="29" t="b">
        <v>0</v>
      </c>
      <c r="CW240" s="29" t="b">
        <v>0</v>
      </c>
      <c r="CX240" s="29" t="b">
        <v>0</v>
      </c>
      <c r="CY240" s="29" t="b">
        <v>1</v>
      </c>
      <c r="CZ240" s="29" t="b">
        <v>0</v>
      </c>
      <c r="DA240" s="29" t="b">
        <v>0</v>
      </c>
      <c r="DB240" s="29" t="b">
        <v>0</v>
      </c>
      <c r="DC240" s="29" t="b">
        <v>0</v>
      </c>
      <c r="DD240" s="29" t="b">
        <v>0</v>
      </c>
      <c r="DE240" s="29" t="b">
        <v>0</v>
      </c>
      <c r="DF240" s="29" t="b">
        <v>0</v>
      </c>
      <c r="DG240" s="29" t="b">
        <v>0</v>
      </c>
      <c r="DH240" s="29" t="b">
        <v>0</v>
      </c>
      <c r="DI240" s="29" t="b">
        <v>0</v>
      </c>
      <c r="DJ240" s="29" t="b">
        <v>0</v>
      </c>
      <c r="DK240" s="29" t="b">
        <v>0</v>
      </c>
      <c r="DL240" s="29" t="b">
        <v>0</v>
      </c>
      <c r="DM240" s="29" t="b">
        <v>0</v>
      </c>
      <c r="DN240" s="29" t="b">
        <v>0</v>
      </c>
      <c r="DO240" s="29" t="b">
        <v>0</v>
      </c>
      <c r="DP240" s="29" t="b">
        <v>0</v>
      </c>
      <c r="DQ240" s="29" t="b">
        <v>0</v>
      </c>
      <c r="DR240" s="29" t="b">
        <v>0</v>
      </c>
      <c r="DS240" s="29" t="b">
        <v>0</v>
      </c>
      <c r="DT240" s="29" t="b">
        <v>0</v>
      </c>
      <c r="DU240" s="29" t="b">
        <v>0</v>
      </c>
      <c r="DV240" s="29" t="s">
        <v>15037</v>
      </c>
      <c r="DW240" s="29" t="s">
        <v>15038</v>
      </c>
      <c r="DX240" s="29" t="s">
        <v>15039</v>
      </c>
    </row>
    <row r="241" spans="1:128" s="29" customFormat="1" x14ac:dyDescent="0.25">
      <c r="A241" s="29">
        <v>359925061332446</v>
      </c>
      <c r="B241" s="29">
        <v>388</v>
      </c>
      <c r="C241" s="29" t="s">
        <v>15040</v>
      </c>
      <c r="D241" s="29" t="s">
        <v>15041</v>
      </c>
      <c r="E241" s="50">
        <v>2.37240608253848E+16</v>
      </c>
      <c r="F241" s="50">
        <v>9042734091200580</v>
      </c>
      <c r="G241" s="29" t="s">
        <v>20277</v>
      </c>
      <c r="H241" s="29" t="s">
        <v>18992</v>
      </c>
      <c r="I241" s="29">
        <v>66</v>
      </c>
      <c r="J241" s="29">
        <v>0</v>
      </c>
      <c r="K241" s="29">
        <v>1</v>
      </c>
      <c r="L241" s="29">
        <v>1</v>
      </c>
      <c r="M241" s="29">
        <v>1</v>
      </c>
      <c r="N241" s="29">
        <v>5</v>
      </c>
      <c r="O241" s="29">
        <v>1</v>
      </c>
      <c r="P241" s="29">
        <v>0</v>
      </c>
      <c r="Q241" s="29" t="s">
        <v>8</v>
      </c>
      <c r="R241" s="29" t="s">
        <v>8</v>
      </c>
      <c r="S241" s="29" t="s">
        <v>8</v>
      </c>
      <c r="T241" s="29" t="s">
        <v>8</v>
      </c>
      <c r="U241" s="29">
        <v>0</v>
      </c>
      <c r="V241" s="29" t="s">
        <v>8</v>
      </c>
      <c r="W241" s="29" t="s">
        <v>8</v>
      </c>
      <c r="X241" s="29" t="s">
        <v>8</v>
      </c>
      <c r="Y241" s="29" t="s">
        <v>8</v>
      </c>
      <c r="Z241" s="29">
        <v>0</v>
      </c>
      <c r="AA241" s="29" t="s">
        <v>8</v>
      </c>
      <c r="AB241" s="29" t="s">
        <v>8</v>
      </c>
      <c r="AC241" s="29" t="s">
        <v>8</v>
      </c>
      <c r="AD241" s="29" t="s">
        <v>8</v>
      </c>
      <c r="AE241" s="29">
        <v>1</v>
      </c>
      <c r="AF241" s="29">
        <v>1</v>
      </c>
      <c r="AG241" s="29" t="s">
        <v>8</v>
      </c>
      <c r="AH241" s="29">
        <v>1</v>
      </c>
      <c r="AI241" s="29" t="s">
        <v>8</v>
      </c>
      <c r="AJ241" s="29">
        <v>0</v>
      </c>
      <c r="AK241" s="29" t="s">
        <v>8</v>
      </c>
      <c r="AL241" s="29" t="s">
        <v>8</v>
      </c>
      <c r="AM241" s="29" t="s">
        <v>8</v>
      </c>
      <c r="AN241" s="29" t="s">
        <v>8</v>
      </c>
      <c r="AO241" s="29">
        <v>0</v>
      </c>
      <c r="AP241" s="29" t="s">
        <v>8</v>
      </c>
      <c r="AQ241" s="29">
        <v>1</v>
      </c>
      <c r="AR241" s="29">
        <v>1</v>
      </c>
      <c r="AS241" s="29" t="s">
        <v>8</v>
      </c>
      <c r="AT241" s="29">
        <v>1</v>
      </c>
      <c r="AU241" s="29" t="s">
        <v>8</v>
      </c>
      <c r="AV241" s="29">
        <v>1</v>
      </c>
      <c r="AW241" s="29">
        <v>1</v>
      </c>
      <c r="AX241" s="29" t="s">
        <v>8</v>
      </c>
      <c r="AY241" s="29">
        <v>3</v>
      </c>
      <c r="AZ241" s="29" t="s">
        <v>8</v>
      </c>
      <c r="BA241" s="29">
        <v>1</v>
      </c>
      <c r="BB241" s="29" t="s">
        <v>8</v>
      </c>
      <c r="BC241" s="29">
        <v>1</v>
      </c>
      <c r="BD241" s="29">
        <v>3</v>
      </c>
      <c r="BE241" s="29" t="s">
        <v>8</v>
      </c>
      <c r="BF241" s="29">
        <v>3</v>
      </c>
      <c r="BG241" s="29" t="s">
        <v>8</v>
      </c>
      <c r="BH241" s="29">
        <v>1</v>
      </c>
      <c r="BI241" s="29">
        <v>1</v>
      </c>
      <c r="BJ241" s="29" t="s">
        <v>8</v>
      </c>
      <c r="BK241" s="29">
        <v>1</v>
      </c>
      <c r="BL241" s="29" t="s">
        <v>8</v>
      </c>
      <c r="BM241" s="29">
        <v>0</v>
      </c>
      <c r="BN241" s="29" t="s">
        <v>8</v>
      </c>
      <c r="BO241" s="29" t="s">
        <v>8</v>
      </c>
      <c r="BP241" s="29" t="s">
        <v>8</v>
      </c>
      <c r="BQ241" s="29" t="s">
        <v>8</v>
      </c>
      <c r="BR241" s="29" t="s">
        <v>8</v>
      </c>
      <c r="BS241" s="29" t="s">
        <v>8</v>
      </c>
      <c r="BT241" s="29" t="s">
        <v>8</v>
      </c>
      <c r="BU241" s="29" t="s">
        <v>722</v>
      </c>
      <c r="BV241" s="29" t="b">
        <v>0</v>
      </c>
      <c r="BW241" s="29" t="b">
        <v>0</v>
      </c>
      <c r="BX241" s="29" t="b">
        <v>0</v>
      </c>
      <c r="BY241" s="29" t="b">
        <v>0</v>
      </c>
      <c r="BZ241" s="29" t="b">
        <v>0</v>
      </c>
      <c r="CA241" s="29" t="b">
        <v>0</v>
      </c>
      <c r="CB241" s="29" t="b">
        <v>0</v>
      </c>
      <c r="CC241" s="29" t="b">
        <v>0</v>
      </c>
      <c r="CD241" s="29" t="b">
        <v>0</v>
      </c>
      <c r="CE241" s="29" t="b">
        <v>0</v>
      </c>
      <c r="CF241" s="29" t="b">
        <v>0</v>
      </c>
      <c r="CG241" s="29" t="b">
        <v>0</v>
      </c>
      <c r="CH241" s="29" t="b">
        <v>0</v>
      </c>
      <c r="CI241" s="29" t="b">
        <v>0</v>
      </c>
      <c r="CJ241" s="29" t="b">
        <v>0</v>
      </c>
      <c r="CK241" s="29" t="b">
        <v>0</v>
      </c>
      <c r="CL241" s="29" t="b">
        <v>0</v>
      </c>
      <c r="CM241" s="29" t="b">
        <v>0</v>
      </c>
      <c r="CN241" s="29" t="b">
        <v>0</v>
      </c>
      <c r="CO241" s="29" t="b">
        <v>0</v>
      </c>
      <c r="CP241" s="29" t="b">
        <v>0</v>
      </c>
      <c r="CQ241" s="29" t="b">
        <v>0</v>
      </c>
      <c r="CR241" s="29" t="b">
        <v>0</v>
      </c>
      <c r="CS241" s="29" t="b">
        <v>0</v>
      </c>
      <c r="CT241" s="29" t="b">
        <v>0</v>
      </c>
      <c r="CU241" s="29" t="b">
        <v>0</v>
      </c>
      <c r="CV241" s="29" t="b">
        <v>0</v>
      </c>
      <c r="CW241" s="29" t="b">
        <v>0</v>
      </c>
      <c r="CX241" s="29" t="b">
        <v>0</v>
      </c>
      <c r="CY241" s="29" t="b">
        <v>0</v>
      </c>
      <c r="CZ241" s="29" t="b">
        <v>0</v>
      </c>
      <c r="DA241" s="29" t="b">
        <v>0</v>
      </c>
      <c r="DB241" s="29" t="b">
        <v>0</v>
      </c>
      <c r="DC241" s="29" t="b">
        <v>0</v>
      </c>
      <c r="DD241" s="29" t="b">
        <v>0</v>
      </c>
      <c r="DE241" s="29" t="b">
        <v>0</v>
      </c>
      <c r="DF241" s="29" t="b">
        <v>0</v>
      </c>
      <c r="DG241" s="29" t="b">
        <v>0</v>
      </c>
      <c r="DH241" s="29" t="b">
        <v>0</v>
      </c>
      <c r="DI241" s="29" t="b">
        <v>0</v>
      </c>
      <c r="DJ241" s="29" t="b">
        <v>0</v>
      </c>
      <c r="DK241" s="29" t="b">
        <v>0</v>
      </c>
      <c r="DL241" s="29" t="b">
        <v>0</v>
      </c>
      <c r="DM241" s="29" t="b">
        <v>0</v>
      </c>
      <c r="DN241" s="29" t="b">
        <v>0</v>
      </c>
      <c r="DO241" s="29" t="b">
        <v>0</v>
      </c>
      <c r="DP241" s="29" t="b">
        <v>0</v>
      </c>
      <c r="DQ241" s="29" t="b">
        <v>1</v>
      </c>
      <c r="DR241" s="29" t="b">
        <v>0</v>
      </c>
      <c r="DS241" s="29" t="b">
        <v>0</v>
      </c>
      <c r="DT241" s="29" t="b">
        <v>0</v>
      </c>
      <c r="DU241" s="29" t="b">
        <v>0</v>
      </c>
      <c r="DV241" s="29" t="s">
        <v>15042</v>
      </c>
      <c r="DW241" s="29" t="s">
        <v>15043</v>
      </c>
      <c r="DX241" s="29" t="s">
        <v>15044</v>
      </c>
    </row>
    <row r="242" spans="1:128" s="29" customFormat="1" x14ac:dyDescent="0.25">
      <c r="A242" s="29">
        <v>359925061249368</v>
      </c>
      <c r="B242" s="29">
        <v>432</v>
      </c>
      <c r="C242" s="29" t="s">
        <v>15045</v>
      </c>
      <c r="D242" s="29" t="s">
        <v>13995</v>
      </c>
      <c r="E242" s="50">
        <v>237063573</v>
      </c>
      <c r="F242" s="50">
        <v>904262164</v>
      </c>
      <c r="G242" s="29" t="s">
        <v>18992</v>
      </c>
      <c r="H242" s="50">
        <v>1299999</v>
      </c>
      <c r="I242" s="29">
        <v>77</v>
      </c>
      <c r="J242" s="29">
        <v>1</v>
      </c>
      <c r="K242" s="29">
        <v>1</v>
      </c>
      <c r="L242" s="29">
        <v>1</v>
      </c>
      <c r="M242" s="29">
        <v>2</v>
      </c>
      <c r="N242" s="29">
        <v>5</v>
      </c>
      <c r="O242" s="29">
        <v>1</v>
      </c>
      <c r="P242" s="29">
        <v>1</v>
      </c>
      <c r="Q242" s="29">
        <v>4</v>
      </c>
      <c r="R242" s="29" t="s">
        <v>8</v>
      </c>
      <c r="S242" s="29">
        <v>4</v>
      </c>
      <c r="T242" s="29" t="s">
        <v>8</v>
      </c>
      <c r="U242" s="29">
        <v>1</v>
      </c>
      <c r="V242" s="29">
        <v>4</v>
      </c>
      <c r="W242" s="29" t="s">
        <v>8</v>
      </c>
      <c r="X242" s="29">
        <v>4</v>
      </c>
      <c r="Y242" s="29" t="s">
        <v>8</v>
      </c>
      <c r="Z242" s="29">
        <v>1</v>
      </c>
      <c r="AA242" s="29">
        <v>1</v>
      </c>
      <c r="AB242" s="29" t="s">
        <v>8</v>
      </c>
      <c r="AC242" s="29">
        <v>1</v>
      </c>
      <c r="AD242" s="29" t="s">
        <v>8</v>
      </c>
      <c r="AE242" s="29">
        <v>1</v>
      </c>
      <c r="AF242" s="29">
        <v>1</v>
      </c>
      <c r="AG242" s="29" t="s">
        <v>8</v>
      </c>
      <c r="AH242" s="29">
        <v>1</v>
      </c>
      <c r="AI242" s="29" t="s">
        <v>8</v>
      </c>
      <c r="AJ242" s="29">
        <v>0</v>
      </c>
      <c r="AK242" s="29" t="s">
        <v>8</v>
      </c>
      <c r="AL242" s="29" t="s">
        <v>8</v>
      </c>
      <c r="AM242" s="29" t="s">
        <v>8</v>
      </c>
      <c r="AN242" s="29" t="s">
        <v>8</v>
      </c>
      <c r="AO242" s="29">
        <v>0</v>
      </c>
      <c r="AP242" s="29" t="s">
        <v>8</v>
      </c>
      <c r="AQ242" s="29">
        <v>1</v>
      </c>
      <c r="AR242" s="29">
        <v>1</v>
      </c>
      <c r="AS242" s="29" t="s">
        <v>8</v>
      </c>
      <c r="AT242" s="29">
        <v>2</v>
      </c>
      <c r="AU242" s="29" t="s">
        <v>8</v>
      </c>
      <c r="AV242" s="29">
        <v>1</v>
      </c>
      <c r="AW242" s="29">
        <v>1</v>
      </c>
      <c r="AX242" s="29" t="s">
        <v>8</v>
      </c>
      <c r="AY242" s="29">
        <v>4</v>
      </c>
      <c r="AZ242" s="29" t="s">
        <v>8</v>
      </c>
      <c r="BA242" s="29">
        <v>1</v>
      </c>
      <c r="BB242" s="29" t="s">
        <v>8</v>
      </c>
      <c r="BC242" s="29">
        <v>1</v>
      </c>
      <c r="BD242" s="29">
        <v>1</v>
      </c>
      <c r="BE242" s="29" t="s">
        <v>8</v>
      </c>
      <c r="BF242" s="29">
        <v>4</v>
      </c>
      <c r="BG242" s="29" t="s">
        <v>8</v>
      </c>
      <c r="BH242" s="29">
        <v>1</v>
      </c>
      <c r="BI242" s="29">
        <v>1</v>
      </c>
      <c r="BJ242" s="29" t="s">
        <v>8</v>
      </c>
      <c r="BK242" s="29">
        <v>4</v>
      </c>
      <c r="BL242" s="29" t="s">
        <v>8</v>
      </c>
      <c r="BM242" s="29">
        <v>0</v>
      </c>
      <c r="BN242" s="29" t="s">
        <v>8</v>
      </c>
      <c r="BO242" s="29" t="s">
        <v>8</v>
      </c>
      <c r="BP242" s="29" t="s">
        <v>8</v>
      </c>
      <c r="BQ242" s="29" t="s">
        <v>8</v>
      </c>
      <c r="BR242" s="29" t="s">
        <v>8</v>
      </c>
      <c r="BS242" s="29" t="s">
        <v>8</v>
      </c>
      <c r="BT242" s="29" t="s">
        <v>8</v>
      </c>
      <c r="BU242" s="29" t="s">
        <v>8</v>
      </c>
      <c r="BV242" s="29" t="b">
        <v>0</v>
      </c>
      <c r="BW242" s="29" t="b">
        <v>0</v>
      </c>
      <c r="BX242" s="29" t="b">
        <v>0</v>
      </c>
      <c r="BY242" s="29" t="b">
        <v>0</v>
      </c>
      <c r="BZ242" s="29" t="b">
        <v>0</v>
      </c>
      <c r="CA242" s="29" t="b">
        <v>0</v>
      </c>
      <c r="CB242" s="29" t="b">
        <v>0</v>
      </c>
      <c r="CC242" s="29" t="b">
        <v>0</v>
      </c>
      <c r="CD242" s="29" t="b">
        <v>0</v>
      </c>
      <c r="CE242" s="29" t="b">
        <v>0</v>
      </c>
      <c r="CF242" s="29" t="b">
        <v>0</v>
      </c>
      <c r="CG242" s="29" t="b">
        <v>0</v>
      </c>
      <c r="CH242" s="29" t="b">
        <v>0</v>
      </c>
      <c r="CI242" s="29" t="b">
        <v>0</v>
      </c>
      <c r="CJ242" s="29" t="b">
        <v>0</v>
      </c>
      <c r="CK242" s="29" t="b">
        <v>0</v>
      </c>
      <c r="CL242" s="29" t="b">
        <v>1</v>
      </c>
      <c r="CM242" s="29" t="b">
        <v>0</v>
      </c>
      <c r="CN242" s="29" t="b">
        <v>0</v>
      </c>
      <c r="CO242" s="29" t="b">
        <v>0</v>
      </c>
      <c r="CP242" s="29" t="b">
        <v>0</v>
      </c>
      <c r="CQ242" s="29" t="b">
        <v>0</v>
      </c>
      <c r="CR242" s="29" t="b">
        <v>0</v>
      </c>
      <c r="CS242" s="29" t="b">
        <v>0</v>
      </c>
      <c r="CT242" s="29" t="b">
        <v>0</v>
      </c>
      <c r="CU242" s="29" t="b">
        <v>0</v>
      </c>
      <c r="CV242" s="29" t="b">
        <v>0</v>
      </c>
      <c r="CW242" s="29" t="b">
        <v>0</v>
      </c>
      <c r="CX242" s="29" t="b">
        <v>0</v>
      </c>
      <c r="CY242" s="29" t="b">
        <v>0</v>
      </c>
      <c r="CZ242" s="29" t="b">
        <v>0</v>
      </c>
      <c r="DA242" s="29" t="b">
        <v>0</v>
      </c>
      <c r="DB242" s="29" t="b">
        <v>0</v>
      </c>
      <c r="DC242" s="29" t="b">
        <v>0</v>
      </c>
      <c r="DD242" s="29" t="b">
        <v>0</v>
      </c>
      <c r="DE242" s="29" t="b">
        <v>0</v>
      </c>
      <c r="DF242" s="29" t="b">
        <v>0</v>
      </c>
      <c r="DG242" s="29" t="b">
        <v>0</v>
      </c>
      <c r="DH242" s="29" t="b">
        <v>0</v>
      </c>
      <c r="DI242" s="29" t="b">
        <v>0</v>
      </c>
      <c r="DJ242" s="29" t="b">
        <v>0</v>
      </c>
      <c r="DK242" s="29" t="b">
        <v>0</v>
      </c>
      <c r="DL242" s="29" t="b">
        <v>0</v>
      </c>
      <c r="DM242" s="29" t="b">
        <v>0</v>
      </c>
      <c r="DN242" s="29" t="b">
        <v>0</v>
      </c>
      <c r="DO242" s="29" t="b">
        <v>0</v>
      </c>
      <c r="DP242" s="29" t="b">
        <v>0</v>
      </c>
      <c r="DQ242" s="29" t="b">
        <v>0</v>
      </c>
      <c r="DR242" s="29" t="b">
        <v>0</v>
      </c>
      <c r="DS242" s="29" t="b">
        <v>0</v>
      </c>
      <c r="DT242" s="29" t="b">
        <v>0</v>
      </c>
      <c r="DU242" s="29" t="b">
        <v>0</v>
      </c>
      <c r="DV242" s="29" t="s">
        <v>15046</v>
      </c>
      <c r="DW242" s="29" t="s">
        <v>15047</v>
      </c>
      <c r="DX242" s="29" t="s">
        <v>15048</v>
      </c>
    </row>
    <row r="243" spans="1:128" s="29" customFormat="1" x14ac:dyDescent="0.25">
      <c r="A243" s="29">
        <v>359925061276825</v>
      </c>
      <c r="B243" s="29">
        <v>466</v>
      </c>
      <c r="C243" s="29" t="s">
        <v>15049</v>
      </c>
      <c r="D243" s="29" t="s">
        <v>15050</v>
      </c>
      <c r="E243" s="50">
        <v>2369891217186950</v>
      </c>
      <c r="F243" s="50">
        <v>9043094286205310</v>
      </c>
      <c r="G243" s="29" t="s">
        <v>20216</v>
      </c>
      <c r="H243" s="29" t="s">
        <v>18992</v>
      </c>
      <c r="I243" s="29">
        <v>77</v>
      </c>
      <c r="J243" s="29">
        <v>1</v>
      </c>
      <c r="K243" s="29">
        <v>1</v>
      </c>
      <c r="L243" s="29">
        <v>1</v>
      </c>
      <c r="M243" s="29">
        <v>2</v>
      </c>
      <c r="N243" s="29">
        <v>6</v>
      </c>
      <c r="O243" s="29">
        <v>1</v>
      </c>
      <c r="P243" s="29">
        <v>1</v>
      </c>
      <c r="Q243" s="29">
        <v>4</v>
      </c>
      <c r="R243" s="29" t="s">
        <v>8</v>
      </c>
      <c r="S243" s="29">
        <v>4</v>
      </c>
      <c r="T243" s="29" t="s">
        <v>8</v>
      </c>
      <c r="U243" s="29">
        <v>1</v>
      </c>
      <c r="V243" s="29">
        <v>3</v>
      </c>
      <c r="W243" s="29" t="s">
        <v>8</v>
      </c>
      <c r="X243" s="29">
        <v>3</v>
      </c>
      <c r="Y243" s="29" t="s">
        <v>8</v>
      </c>
      <c r="Z243" s="29">
        <v>0</v>
      </c>
      <c r="AA243" s="29" t="s">
        <v>8</v>
      </c>
      <c r="AB243" s="29" t="s">
        <v>8</v>
      </c>
      <c r="AC243" s="29" t="s">
        <v>8</v>
      </c>
      <c r="AD243" s="29" t="s">
        <v>8</v>
      </c>
      <c r="AE243" s="29">
        <v>1</v>
      </c>
      <c r="AF243" s="29">
        <v>1</v>
      </c>
      <c r="AG243" s="29" t="s">
        <v>8</v>
      </c>
      <c r="AH243" s="29">
        <v>1</v>
      </c>
      <c r="AI243" s="29" t="s">
        <v>8</v>
      </c>
      <c r="AJ243" s="29">
        <v>0</v>
      </c>
      <c r="AK243" s="29" t="s">
        <v>8</v>
      </c>
      <c r="AL243" s="29" t="s">
        <v>8</v>
      </c>
      <c r="AM243" s="29" t="s">
        <v>8</v>
      </c>
      <c r="AN243" s="29" t="s">
        <v>8</v>
      </c>
      <c r="AO243" s="29">
        <v>0</v>
      </c>
      <c r="AP243" s="29" t="s">
        <v>8</v>
      </c>
      <c r="AQ243" s="29">
        <v>1</v>
      </c>
      <c r="AR243" s="29">
        <v>2</v>
      </c>
      <c r="AS243" s="29" t="s">
        <v>8</v>
      </c>
      <c r="AT243" s="29">
        <v>2</v>
      </c>
      <c r="AU243" s="29" t="s">
        <v>8</v>
      </c>
      <c r="AV243" s="29">
        <v>1</v>
      </c>
      <c r="AW243" s="29">
        <v>3</v>
      </c>
      <c r="AX243" s="29" t="s">
        <v>8</v>
      </c>
      <c r="AY243" s="29">
        <v>3</v>
      </c>
      <c r="AZ243" s="29" t="s">
        <v>8</v>
      </c>
      <c r="BA243" s="29">
        <v>0</v>
      </c>
      <c r="BB243" s="29" t="s">
        <v>8</v>
      </c>
      <c r="BC243" s="29">
        <v>1</v>
      </c>
      <c r="BD243" s="29">
        <v>3</v>
      </c>
      <c r="BE243" s="29" t="s">
        <v>8</v>
      </c>
      <c r="BF243" s="29">
        <v>3</v>
      </c>
      <c r="BG243" s="29" t="s">
        <v>8</v>
      </c>
      <c r="BH243" s="29">
        <v>1</v>
      </c>
      <c r="BI243" s="29">
        <v>1</v>
      </c>
      <c r="BJ243" s="29" t="s">
        <v>8</v>
      </c>
      <c r="BK243" s="29">
        <v>1</v>
      </c>
      <c r="BL243" s="29" t="s">
        <v>8</v>
      </c>
      <c r="BM243" s="29">
        <v>0</v>
      </c>
      <c r="BN243" s="29" t="s">
        <v>8</v>
      </c>
      <c r="BO243" s="29" t="s">
        <v>8</v>
      </c>
      <c r="BP243" s="29" t="s">
        <v>8</v>
      </c>
      <c r="BQ243" s="29" t="s">
        <v>8</v>
      </c>
      <c r="BR243" s="29" t="s">
        <v>8</v>
      </c>
      <c r="BS243" s="29" t="s">
        <v>8</v>
      </c>
      <c r="BT243" s="29" t="s">
        <v>8</v>
      </c>
      <c r="BU243" s="29" t="s">
        <v>8</v>
      </c>
      <c r="BV243" s="29" t="b">
        <v>0</v>
      </c>
      <c r="BW243" s="29" t="b">
        <v>0</v>
      </c>
      <c r="BX243" s="29" t="b">
        <v>0</v>
      </c>
      <c r="BY243" s="29" t="b">
        <v>0</v>
      </c>
      <c r="BZ243" s="29" t="b">
        <v>0</v>
      </c>
      <c r="CA243" s="29" t="b">
        <v>0</v>
      </c>
      <c r="CB243" s="29" t="b">
        <v>0</v>
      </c>
      <c r="CC243" s="29" t="b">
        <v>0</v>
      </c>
      <c r="CD243" s="29" t="b">
        <v>0</v>
      </c>
      <c r="CE243" s="29" t="b">
        <v>0</v>
      </c>
      <c r="CF243" s="29" t="b">
        <v>0</v>
      </c>
      <c r="CG243" s="29" t="b">
        <v>0</v>
      </c>
      <c r="CH243" s="29" t="b">
        <v>0</v>
      </c>
      <c r="CI243" s="29" t="b">
        <v>0</v>
      </c>
      <c r="CJ243" s="29" t="b">
        <v>0</v>
      </c>
      <c r="CK243" s="29" t="b">
        <v>0</v>
      </c>
      <c r="CL243" s="29" t="b">
        <v>0</v>
      </c>
      <c r="CM243" s="29" t="b">
        <v>0</v>
      </c>
      <c r="CN243" s="29" t="b">
        <v>0</v>
      </c>
      <c r="CO243" s="29" t="b">
        <v>0</v>
      </c>
      <c r="CP243" s="29" t="b">
        <v>0</v>
      </c>
      <c r="CQ243" s="29" t="b">
        <v>0</v>
      </c>
      <c r="CR243" s="29" t="b">
        <v>1</v>
      </c>
      <c r="CS243" s="29" t="b">
        <v>0</v>
      </c>
      <c r="CT243" s="29" t="b">
        <v>0</v>
      </c>
      <c r="CU243" s="29" t="b">
        <v>0</v>
      </c>
      <c r="CV243" s="29" t="b">
        <v>0</v>
      </c>
      <c r="CW243" s="29" t="b">
        <v>0</v>
      </c>
      <c r="CX243" s="29" t="b">
        <v>0</v>
      </c>
      <c r="CY243" s="29" t="b">
        <v>0</v>
      </c>
      <c r="CZ243" s="29" t="b">
        <v>0</v>
      </c>
      <c r="DA243" s="29" t="b">
        <v>0</v>
      </c>
      <c r="DB243" s="29" t="b">
        <v>0</v>
      </c>
      <c r="DC243" s="29" t="b">
        <v>0</v>
      </c>
      <c r="DD243" s="29" t="b">
        <v>0</v>
      </c>
      <c r="DE243" s="29" t="b">
        <v>0</v>
      </c>
      <c r="DF243" s="29" t="b">
        <v>0</v>
      </c>
      <c r="DG243" s="29" t="b">
        <v>0</v>
      </c>
      <c r="DH243" s="29" t="b">
        <v>0</v>
      </c>
      <c r="DI243" s="29" t="b">
        <v>0</v>
      </c>
      <c r="DJ243" s="29" t="b">
        <v>0</v>
      </c>
      <c r="DK243" s="29" t="b">
        <v>0</v>
      </c>
      <c r="DL243" s="29" t="b">
        <v>0</v>
      </c>
      <c r="DM243" s="29" t="b">
        <v>0</v>
      </c>
      <c r="DN243" s="29" t="b">
        <v>0</v>
      </c>
      <c r="DO243" s="29" t="b">
        <v>0</v>
      </c>
      <c r="DP243" s="29" t="b">
        <v>0</v>
      </c>
      <c r="DQ243" s="29" t="b">
        <v>0</v>
      </c>
      <c r="DR243" s="29" t="b">
        <v>0</v>
      </c>
      <c r="DS243" s="29" t="b">
        <v>0</v>
      </c>
      <c r="DT243" s="29" t="b">
        <v>0</v>
      </c>
      <c r="DU243" s="29" t="b">
        <v>0</v>
      </c>
      <c r="DV243" s="29" t="s">
        <v>15051</v>
      </c>
      <c r="DW243" s="29" t="s">
        <v>15052</v>
      </c>
      <c r="DX243" s="29" t="s">
        <v>15053</v>
      </c>
    </row>
    <row r="244" spans="1:128" s="29" customFormat="1" x14ac:dyDescent="0.25">
      <c r="A244" s="29">
        <v>359925061276825</v>
      </c>
      <c r="B244" s="29">
        <v>470</v>
      </c>
      <c r="C244" s="29" t="s">
        <v>15054</v>
      </c>
      <c r="D244" s="29" t="s">
        <v>15055</v>
      </c>
      <c r="E244" s="50">
        <v>236974218</v>
      </c>
      <c r="F244" s="50">
        <v>904297522</v>
      </c>
      <c r="G244" s="29" t="s">
        <v>18992</v>
      </c>
      <c r="H244" s="29" t="s">
        <v>20219</v>
      </c>
      <c r="I244" s="29">
        <v>77</v>
      </c>
      <c r="J244" s="29">
        <v>1</v>
      </c>
      <c r="K244" s="29">
        <v>1</v>
      </c>
      <c r="L244" s="29">
        <v>1</v>
      </c>
      <c r="M244" s="29">
        <v>2</v>
      </c>
      <c r="N244" s="29">
        <v>5</v>
      </c>
      <c r="O244" s="29">
        <v>1</v>
      </c>
      <c r="P244" s="29">
        <v>1</v>
      </c>
      <c r="Q244" s="29">
        <v>2</v>
      </c>
      <c r="R244" s="29" t="s">
        <v>8</v>
      </c>
      <c r="S244" s="29">
        <v>3</v>
      </c>
      <c r="T244" s="29" t="s">
        <v>8</v>
      </c>
      <c r="U244" s="29">
        <v>1</v>
      </c>
      <c r="V244" s="29">
        <v>3</v>
      </c>
      <c r="W244" s="29" t="s">
        <v>8</v>
      </c>
      <c r="X244" s="29">
        <v>3</v>
      </c>
      <c r="Y244" s="29" t="s">
        <v>8</v>
      </c>
      <c r="Z244" s="29">
        <v>0</v>
      </c>
      <c r="AA244" s="29" t="s">
        <v>8</v>
      </c>
      <c r="AB244" s="29" t="s">
        <v>8</v>
      </c>
      <c r="AC244" s="29" t="s">
        <v>8</v>
      </c>
      <c r="AD244" s="29" t="s">
        <v>8</v>
      </c>
      <c r="AE244" s="29">
        <v>1</v>
      </c>
      <c r="AF244" s="29">
        <v>1</v>
      </c>
      <c r="AG244" s="29" t="s">
        <v>8</v>
      </c>
      <c r="AH244" s="29">
        <v>1</v>
      </c>
      <c r="AI244" s="29" t="s">
        <v>8</v>
      </c>
      <c r="AJ244" s="29">
        <v>0</v>
      </c>
      <c r="AK244" s="29" t="s">
        <v>8</v>
      </c>
      <c r="AL244" s="29" t="s">
        <v>8</v>
      </c>
      <c r="AM244" s="29" t="s">
        <v>8</v>
      </c>
      <c r="AN244" s="29" t="s">
        <v>8</v>
      </c>
      <c r="AO244" s="29">
        <v>0</v>
      </c>
      <c r="AP244" s="29" t="s">
        <v>8</v>
      </c>
      <c r="AQ244" s="29">
        <v>1</v>
      </c>
      <c r="AR244" s="29">
        <v>2</v>
      </c>
      <c r="AS244" s="29" t="s">
        <v>8</v>
      </c>
      <c r="AT244" s="29">
        <v>1</v>
      </c>
      <c r="AU244" s="29" t="s">
        <v>8</v>
      </c>
      <c r="AV244" s="29">
        <v>1</v>
      </c>
      <c r="AW244" s="29">
        <v>3</v>
      </c>
      <c r="AX244" s="29" t="s">
        <v>8</v>
      </c>
      <c r="AY244" s="29">
        <v>3</v>
      </c>
      <c r="AZ244" s="29" t="s">
        <v>8</v>
      </c>
      <c r="BA244" s="29">
        <v>0</v>
      </c>
      <c r="BB244" s="29" t="s">
        <v>8</v>
      </c>
      <c r="BC244" s="29">
        <v>1</v>
      </c>
      <c r="BD244" s="29">
        <v>3</v>
      </c>
      <c r="BE244" s="29" t="s">
        <v>8</v>
      </c>
      <c r="BF244" s="29">
        <v>3</v>
      </c>
      <c r="BG244" s="29" t="s">
        <v>8</v>
      </c>
      <c r="BH244" s="29">
        <v>1</v>
      </c>
      <c r="BI244" s="29">
        <v>1</v>
      </c>
      <c r="BJ244" s="29" t="s">
        <v>8</v>
      </c>
      <c r="BK244" s="29">
        <v>1</v>
      </c>
      <c r="BL244" s="29" t="s">
        <v>8</v>
      </c>
      <c r="BM244" s="29">
        <v>0</v>
      </c>
      <c r="BN244" s="29" t="s">
        <v>8</v>
      </c>
      <c r="BO244" s="29" t="s">
        <v>8</v>
      </c>
      <c r="BP244" s="29" t="s">
        <v>8</v>
      </c>
      <c r="BQ244" s="29" t="s">
        <v>8</v>
      </c>
      <c r="BR244" s="29" t="s">
        <v>8</v>
      </c>
      <c r="BS244" s="29" t="s">
        <v>8</v>
      </c>
      <c r="BT244" s="29" t="s">
        <v>8</v>
      </c>
      <c r="BU244" s="29" t="s">
        <v>8</v>
      </c>
      <c r="BV244" s="29" t="b">
        <v>0</v>
      </c>
      <c r="BW244" s="29" t="b">
        <v>0</v>
      </c>
      <c r="BX244" s="29" t="b">
        <v>0</v>
      </c>
      <c r="BY244" s="29" t="b">
        <v>0</v>
      </c>
      <c r="BZ244" s="29" t="b">
        <v>0</v>
      </c>
      <c r="CA244" s="29" t="b">
        <v>0</v>
      </c>
      <c r="CB244" s="29" t="b">
        <v>0</v>
      </c>
      <c r="CC244" s="29" t="b">
        <v>0</v>
      </c>
      <c r="CD244" s="29" t="b">
        <v>0</v>
      </c>
      <c r="CE244" s="29" t="b">
        <v>0</v>
      </c>
      <c r="CF244" s="29" t="b">
        <v>0</v>
      </c>
      <c r="CG244" s="29" t="b">
        <v>0</v>
      </c>
      <c r="CH244" s="29" t="b">
        <v>0</v>
      </c>
      <c r="CI244" s="29" t="b">
        <v>0</v>
      </c>
      <c r="CJ244" s="29" t="b">
        <v>0</v>
      </c>
      <c r="CK244" s="29" t="b">
        <v>0</v>
      </c>
      <c r="CL244" s="29" t="b">
        <v>0</v>
      </c>
      <c r="CM244" s="29" t="b">
        <v>0</v>
      </c>
      <c r="CN244" s="29" t="b">
        <v>0</v>
      </c>
      <c r="CO244" s="29" t="b">
        <v>0</v>
      </c>
      <c r="CP244" s="29" t="b">
        <v>0</v>
      </c>
      <c r="CQ244" s="29" t="b">
        <v>0</v>
      </c>
      <c r="CR244" s="29" t="b">
        <v>1</v>
      </c>
      <c r="CS244" s="29" t="b">
        <v>0</v>
      </c>
      <c r="CT244" s="29" t="b">
        <v>0</v>
      </c>
      <c r="CU244" s="29" t="b">
        <v>0</v>
      </c>
      <c r="CV244" s="29" t="b">
        <v>0</v>
      </c>
      <c r="CW244" s="29" t="b">
        <v>0</v>
      </c>
      <c r="CX244" s="29" t="b">
        <v>0</v>
      </c>
      <c r="CY244" s="29" t="b">
        <v>0</v>
      </c>
      <c r="CZ244" s="29" t="b">
        <v>0</v>
      </c>
      <c r="DA244" s="29" t="b">
        <v>0</v>
      </c>
      <c r="DB244" s="29" t="b">
        <v>0</v>
      </c>
      <c r="DC244" s="29" t="b">
        <v>0</v>
      </c>
      <c r="DD244" s="29" t="b">
        <v>0</v>
      </c>
      <c r="DE244" s="29" t="b">
        <v>0</v>
      </c>
      <c r="DF244" s="29" t="b">
        <v>0</v>
      </c>
      <c r="DG244" s="29" t="b">
        <v>0</v>
      </c>
      <c r="DH244" s="29" t="b">
        <v>0</v>
      </c>
      <c r="DI244" s="29" t="b">
        <v>0</v>
      </c>
      <c r="DJ244" s="29" t="b">
        <v>0</v>
      </c>
      <c r="DK244" s="29" t="b">
        <v>0</v>
      </c>
      <c r="DL244" s="29" t="b">
        <v>0</v>
      </c>
      <c r="DM244" s="29" t="b">
        <v>0</v>
      </c>
      <c r="DN244" s="29" t="b">
        <v>0</v>
      </c>
      <c r="DO244" s="29" t="b">
        <v>0</v>
      </c>
      <c r="DP244" s="29" t="b">
        <v>0</v>
      </c>
      <c r="DQ244" s="29" t="b">
        <v>0</v>
      </c>
      <c r="DR244" s="29" t="b">
        <v>0</v>
      </c>
      <c r="DS244" s="29" t="b">
        <v>0</v>
      </c>
      <c r="DT244" s="29" t="b">
        <v>0</v>
      </c>
      <c r="DU244" s="29" t="b">
        <v>0</v>
      </c>
      <c r="DV244" s="29" t="s">
        <v>15056</v>
      </c>
      <c r="DW244" s="29" t="s">
        <v>15057</v>
      </c>
      <c r="DX244" s="29" t="s">
        <v>15058</v>
      </c>
    </row>
    <row r="245" spans="1:128" s="29" customFormat="1" x14ac:dyDescent="0.25">
      <c r="A245" s="29">
        <v>359925060207177</v>
      </c>
      <c r="B245" s="29">
        <v>501</v>
      </c>
      <c r="C245" s="29" t="s">
        <v>15059</v>
      </c>
      <c r="D245" s="29" t="s">
        <v>15060</v>
      </c>
      <c r="E245" s="50">
        <v>2372523198908230</v>
      </c>
      <c r="F245" s="50">
        <v>9037121147866840</v>
      </c>
      <c r="G245" s="29" t="s">
        <v>20278</v>
      </c>
      <c r="H245" s="29" t="s">
        <v>18992</v>
      </c>
      <c r="I245" s="29">
        <v>88</v>
      </c>
      <c r="J245" s="29">
        <v>1</v>
      </c>
      <c r="K245" s="29">
        <v>1</v>
      </c>
      <c r="L245" s="29">
        <v>1</v>
      </c>
      <c r="M245" s="29">
        <v>2</v>
      </c>
      <c r="N245" s="29">
        <v>5</v>
      </c>
      <c r="O245" s="29">
        <v>1</v>
      </c>
      <c r="P245" s="29">
        <v>0</v>
      </c>
      <c r="Q245" s="29" t="s">
        <v>8</v>
      </c>
      <c r="R245" s="29" t="s">
        <v>8</v>
      </c>
      <c r="S245" s="29" t="s">
        <v>8</v>
      </c>
      <c r="T245" s="29" t="s">
        <v>8</v>
      </c>
      <c r="U245" s="29">
        <v>1</v>
      </c>
      <c r="V245" s="29">
        <v>1</v>
      </c>
      <c r="W245" s="29" t="s">
        <v>8</v>
      </c>
      <c r="X245" s="29">
        <v>1</v>
      </c>
      <c r="Y245" s="29" t="s">
        <v>8</v>
      </c>
      <c r="Z245" s="29">
        <v>1</v>
      </c>
      <c r="AA245" s="29">
        <v>1</v>
      </c>
      <c r="AB245" s="29" t="s">
        <v>8</v>
      </c>
      <c r="AC245" s="29">
        <v>1</v>
      </c>
      <c r="AD245" s="29" t="s">
        <v>8</v>
      </c>
      <c r="AE245" s="29">
        <v>1</v>
      </c>
      <c r="AF245" s="29">
        <v>1</v>
      </c>
      <c r="AG245" s="29" t="s">
        <v>8</v>
      </c>
      <c r="AH245" s="29">
        <v>1</v>
      </c>
      <c r="AI245" s="29" t="s">
        <v>8</v>
      </c>
      <c r="AJ245" s="29">
        <v>0</v>
      </c>
      <c r="AK245" s="29" t="s">
        <v>8</v>
      </c>
      <c r="AL245" s="29" t="s">
        <v>8</v>
      </c>
      <c r="AM245" s="29" t="s">
        <v>8</v>
      </c>
      <c r="AN245" s="29" t="s">
        <v>8</v>
      </c>
      <c r="AO245" s="29">
        <v>0</v>
      </c>
      <c r="AP245" s="29" t="s">
        <v>8</v>
      </c>
      <c r="AQ245" s="29">
        <v>1</v>
      </c>
      <c r="AR245" s="29">
        <v>1</v>
      </c>
      <c r="AS245" s="29" t="s">
        <v>8</v>
      </c>
      <c r="AT245" s="29">
        <v>2</v>
      </c>
      <c r="AU245" s="29" t="s">
        <v>8</v>
      </c>
      <c r="AV245" s="29">
        <v>1</v>
      </c>
      <c r="AW245" s="29">
        <v>3</v>
      </c>
      <c r="AX245" s="29" t="s">
        <v>8</v>
      </c>
      <c r="AY245" s="29">
        <v>3</v>
      </c>
      <c r="AZ245" s="29" t="s">
        <v>8</v>
      </c>
      <c r="BA245" s="29">
        <v>1</v>
      </c>
      <c r="BB245" s="29" t="s">
        <v>8</v>
      </c>
      <c r="BC245" s="29">
        <v>1</v>
      </c>
      <c r="BD245" s="29">
        <v>1</v>
      </c>
      <c r="BE245" s="29" t="s">
        <v>8</v>
      </c>
      <c r="BF245" s="29">
        <v>2</v>
      </c>
      <c r="BG245" s="29" t="s">
        <v>8</v>
      </c>
      <c r="BH245" s="29">
        <v>1</v>
      </c>
      <c r="BI245" s="29">
        <v>1</v>
      </c>
      <c r="BJ245" s="29" t="s">
        <v>8</v>
      </c>
      <c r="BK245" s="29">
        <v>1</v>
      </c>
      <c r="BL245" s="29" t="s">
        <v>8</v>
      </c>
      <c r="BM245" s="29">
        <v>0</v>
      </c>
      <c r="BN245" s="29" t="s">
        <v>8</v>
      </c>
      <c r="BO245" s="29" t="s">
        <v>8</v>
      </c>
      <c r="BP245" s="29" t="s">
        <v>8</v>
      </c>
      <c r="BQ245" s="29" t="s">
        <v>8</v>
      </c>
      <c r="BR245" s="29" t="s">
        <v>8</v>
      </c>
      <c r="BS245" s="29" t="s">
        <v>8</v>
      </c>
      <c r="BT245" s="29" t="s">
        <v>8</v>
      </c>
      <c r="BU245" s="29" t="s">
        <v>538</v>
      </c>
      <c r="BV245" s="29" t="b">
        <v>0</v>
      </c>
      <c r="BW245" s="29" t="b">
        <v>0</v>
      </c>
      <c r="BX245" s="29" t="b">
        <v>0</v>
      </c>
      <c r="BY245" s="29" t="b">
        <v>0</v>
      </c>
      <c r="BZ245" s="29" t="b">
        <v>0</v>
      </c>
      <c r="CA245" s="29" t="b">
        <v>0</v>
      </c>
      <c r="CB245" s="29" t="b">
        <v>0</v>
      </c>
      <c r="CC245" s="29" t="b">
        <v>0</v>
      </c>
      <c r="CD245" s="29" t="b">
        <v>0</v>
      </c>
      <c r="CE245" s="29" t="b">
        <v>0</v>
      </c>
      <c r="CF245" s="29" t="b">
        <v>0</v>
      </c>
      <c r="CG245" s="29" t="b">
        <v>0</v>
      </c>
      <c r="CH245" s="29" t="b">
        <v>0</v>
      </c>
      <c r="CI245" s="29" t="b">
        <v>0</v>
      </c>
      <c r="CJ245" s="29" t="b">
        <v>0</v>
      </c>
      <c r="CK245" s="29" t="b">
        <v>0</v>
      </c>
      <c r="CL245" s="29" t="b">
        <v>0</v>
      </c>
      <c r="CM245" s="29" t="b">
        <v>0</v>
      </c>
      <c r="CN245" s="29" t="b">
        <v>0</v>
      </c>
      <c r="CO245" s="29" t="b">
        <v>0</v>
      </c>
      <c r="CP245" s="29" t="b">
        <v>0</v>
      </c>
      <c r="CQ245" s="29" t="b">
        <v>0</v>
      </c>
      <c r="CR245" s="29" t="b">
        <v>0</v>
      </c>
      <c r="CS245" s="29" t="b">
        <v>0</v>
      </c>
      <c r="CT245" s="29" t="b">
        <v>0</v>
      </c>
      <c r="CU245" s="29" t="b">
        <v>0</v>
      </c>
      <c r="CV245" s="29" t="b">
        <v>0</v>
      </c>
      <c r="CW245" s="29" t="b">
        <v>0</v>
      </c>
      <c r="CX245" s="29" t="b">
        <v>0</v>
      </c>
      <c r="CY245" s="29" t="b">
        <v>0</v>
      </c>
      <c r="CZ245" s="29" t="b">
        <v>0</v>
      </c>
      <c r="DA245" s="29" t="b">
        <v>0</v>
      </c>
      <c r="DB245" s="29" t="b">
        <v>0</v>
      </c>
      <c r="DC245" s="29" t="b">
        <v>0</v>
      </c>
      <c r="DD245" s="29" t="b">
        <v>0</v>
      </c>
      <c r="DE245" s="29" t="b">
        <v>0</v>
      </c>
      <c r="DF245" s="29" t="b">
        <v>0</v>
      </c>
      <c r="DG245" s="29" t="b">
        <v>0</v>
      </c>
      <c r="DH245" s="29" t="b">
        <v>0</v>
      </c>
      <c r="DI245" s="29" t="b">
        <v>0</v>
      </c>
      <c r="DJ245" s="29" t="b">
        <v>0</v>
      </c>
      <c r="DK245" s="29" t="b">
        <v>0</v>
      </c>
      <c r="DL245" s="29" t="b">
        <v>0</v>
      </c>
      <c r="DM245" s="29" t="b">
        <v>0</v>
      </c>
      <c r="DN245" s="29" t="b">
        <v>0</v>
      </c>
      <c r="DO245" s="29" t="b">
        <v>0</v>
      </c>
      <c r="DP245" s="29" t="b">
        <v>0</v>
      </c>
      <c r="DQ245" s="29" t="b">
        <v>0</v>
      </c>
      <c r="DR245" s="29" t="b">
        <v>0</v>
      </c>
      <c r="DS245" s="29" t="b">
        <v>0</v>
      </c>
      <c r="DT245" s="29" t="b">
        <v>1</v>
      </c>
      <c r="DU245" s="29" t="b">
        <v>0</v>
      </c>
      <c r="DV245" s="29" t="s">
        <v>15061</v>
      </c>
      <c r="DW245" s="29" t="s">
        <v>15062</v>
      </c>
      <c r="DX245" s="29" t="s">
        <v>15063</v>
      </c>
    </row>
    <row r="246" spans="1:128" s="29" customFormat="1" x14ac:dyDescent="0.25">
      <c r="A246" s="29">
        <v>359925061185968</v>
      </c>
      <c r="B246" s="29">
        <v>197</v>
      </c>
      <c r="C246" s="29" t="s">
        <v>15064</v>
      </c>
      <c r="D246" s="29" t="s">
        <v>15065</v>
      </c>
      <c r="E246" s="50">
        <v>2377008780127720</v>
      </c>
      <c r="F246" s="50">
        <v>9042981091221520</v>
      </c>
      <c r="G246" s="29" t="s">
        <v>18992</v>
      </c>
      <c r="H246" s="29" t="s">
        <v>18992</v>
      </c>
      <c r="I246" s="29">
        <v>22</v>
      </c>
      <c r="J246" s="29">
        <v>1</v>
      </c>
      <c r="K246" s="29">
        <v>1</v>
      </c>
      <c r="L246" s="29">
        <v>1</v>
      </c>
      <c r="M246" s="29">
        <v>2</v>
      </c>
      <c r="N246" s="29">
        <v>5</v>
      </c>
      <c r="O246" s="29">
        <v>1</v>
      </c>
      <c r="P246" s="29">
        <v>1</v>
      </c>
      <c r="Q246" s="29">
        <v>1</v>
      </c>
      <c r="R246" s="29" t="s">
        <v>8</v>
      </c>
      <c r="S246" s="29">
        <v>1</v>
      </c>
      <c r="T246" s="29" t="s">
        <v>8</v>
      </c>
      <c r="U246" s="29">
        <v>1</v>
      </c>
      <c r="V246" s="29">
        <v>1</v>
      </c>
      <c r="W246" s="29" t="s">
        <v>8</v>
      </c>
      <c r="X246" s="29">
        <v>1</v>
      </c>
      <c r="Y246" s="29" t="s">
        <v>8</v>
      </c>
      <c r="Z246" s="29">
        <v>1</v>
      </c>
      <c r="AA246" s="29">
        <v>3</v>
      </c>
      <c r="AB246" s="29" t="s">
        <v>8</v>
      </c>
      <c r="AC246" s="29">
        <v>3</v>
      </c>
      <c r="AD246" s="29" t="s">
        <v>8</v>
      </c>
      <c r="AE246" s="29">
        <v>1</v>
      </c>
      <c r="AF246" s="29">
        <v>1</v>
      </c>
      <c r="AG246" s="29" t="s">
        <v>8</v>
      </c>
      <c r="AH246" s="29">
        <v>1</v>
      </c>
      <c r="AI246" s="29" t="s">
        <v>8</v>
      </c>
      <c r="AJ246" s="29">
        <v>1</v>
      </c>
      <c r="AK246" s="29">
        <v>2</v>
      </c>
      <c r="AL246" s="29" t="s">
        <v>8</v>
      </c>
      <c r="AM246" s="29">
        <v>2</v>
      </c>
      <c r="AN246" s="29" t="s">
        <v>8</v>
      </c>
      <c r="AO246" s="29">
        <v>1</v>
      </c>
      <c r="AP246" s="29" t="s">
        <v>8</v>
      </c>
      <c r="AQ246" s="29">
        <v>1</v>
      </c>
      <c r="AR246" s="29">
        <v>3</v>
      </c>
      <c r="AS246" s="29" t="s">
        <v>8</v>
      </c>
      <c r="AT246" s="29">
        <v>3</v>
      </c>
      <c r="AU246" s="29" t="s">
        <v>8</v>
      </c>
      <c r="AV246" s="29">
        <v>1</v>
      </c>
      <c r="AW246" s="29">
        <v>3</v>
      </c>
      <c r="AX246" s="29" t="s">
        <v>8</v>
      </c>
      <c r="AY246" s="29">
        <v>3</v>
      </c>
      <c r="AZ246" s="29" t="s">
        <v>8</v>
      </c>
      <c r="BA246" s="29">
        <v>1</v>
      </c>
      <c r="BB246" s="29" t="s">
        <v>8</v>
      </c>
      <c r="BC246" s="29">
        <v>1</v>
      </c>
      <c r="BD246" s="29">
        <v>4</v>
      </c>
      <c r="BE246" s="29" t="s">
        <v>8</v>
      </c>
      <c r="BF246" s="29">
        <v>3</v>
      </c>
      <c r="BG246" s="29" t="s">
        <v>8</v>
      </c>
      <c r="BH246" s="29">
        <v>1</v>
      </c>
      <c r="BI246" s="29">
        <v>3</v>
      </c>
      <c r="BJ246" s="29" t="s">
        <v>8</v>
      </c>
      <c r="BK246" s="29">
        <v>2</v>
      </c>
      <c r="BL246" s="29" t="s">
        <v>8</v>
      </c>
      <c r="BM246" s="29">
        <v>0</v>
      </c>
      <c r="BN246" s="29" t="s">
        <v>8</v>
      </c>
      <c r="BO246" s="29" t="s">
        <v>8</v>
      </c>
      <c r="BP246" s="29" t="s">
        <v>8</v>
      </c>
      <c r="BQ246" s="29" t="s">
        <v>8</v>
      </c>
      <c r="BR246" s="29" t="s">
        <v>8</v>
      </c>
      <c r="BS246" s="29" t="s">
        <v>8</v>
      </c>
      <c r="BT246" s="29" t="s">
        <v>8</v>
      </c>
      <c r="BU246" s="29" t="s">
        <v>14063</v>
      </c>
      <c r="BV246" s="29" t="b">
        <v>0</v>
      </c>
      <c r="BW246" s="29" t="b">
        <v>0</v>
      </c>
      <c r="BX246" s="29" t="b">
        <v>0</v>
      </c>
      <c r="BY246" s="29" t="b">
        <v>0</v>
      </c>
      <c r="BZ246" s="29" t="b">
        <v>0</v>
      </c>
      <c r="CA246" s="29" t="b">
        <v>0</v>
      </c>
      <c r="CB246" s="29" t="b">
        <v>0</v>
      </c>
      <c r="CC246" s="29" t="b">
        <v>0</v>
      </c>
      <c r="CD246" s="29" t="b">
        <v>0</v>
      </c>
      <c r="CE246" s="29" t="b">
        <v>0</v>
      </c>
      <c r="CF246" s="29" t="b">
        <v>0</v>
      </c>
      <c r="CG246" s="29" t="b">
        <v>1</v>
      </c>
      <c r="CH246" s="29" t="b">
        <v>0</v>
      </c>
      <c r="CI246" s="29" t="b">
        <v>0</v>
      </c>
      <c r="CJ246" s="29" t="b">
        <v>0</v>
      </c>
      <c r="CK246" s="29" t="b">
        <v>0</v>
      </c>
      <c r="CL246" s="29" t="b">
        <v>0</v>
      </c>
      <c r="CM246" s="29" t="b">
        <v>0</v>
      </c>
      <c r="CN246" s="29" t="b">
        <v>0</v>
      </c>
      <c r="CO246" s="29" t="b">
        <v>0</v>
      </c>
      <c r="CP246" s="29" t="b">
        <v>0</v>
      </c>
      <c r="CQ246" s="29" t="b">
        <v>0</v>
      </c>
      <c r="CR246" s="29" t="b">
        <v>0</v>
      </c>
      <c r="CS246" s="29" t="b">
        <v>0</v>
      </c>
      <c r="CT246" s="29" t="b">
        <v>0</v>
      </c>
      <c r="CU246" s="29" t="b">
        <v>0</v>
      </c>
      <c r="CV246" s="29" t="b">
        <v>0</v>
      </c>
      <c r="CW246" s="29" t="b">
        <v>0</v>
      </c>
      <c r="CX246" s="29" t="b">
        <v>0</v>
      </c>
      <c r="CY246" s="29" t="b">
        <v>0</v>
      </c>
      <c r="CZ246" s="29" t="b">
        <v>0</v>
      </c>
      <c r="DA246" s="29" t="b">
        <v>0</v>
      </c>
      <c r="DB246" s="29" t="b">
        <v>0</v>
      </c>
      <c r="DC246" s="29" t="b">
        <v>0</v>
      </c>
      <c r="DD246" s="29" t="b">
        <v>0</v>
      </c>
      <c r="DE246" s="29" t="b">
        <v>0</v>
      </c>
      <c r="DF246" s="29" t="b">
        <v>0</v>
      </c>
      <c r="DG246" s="29" t="b">
        <v>0</v>
      </c>
      <c r="DH246" s="29" t="b">
        <v>0</v>
      </c>
      <c r="DI246" s="29" t="b">
        <v>0</v>
      </c>
      <c r="DJ246" s="29" t="b">
        <v>0</v>
      </c>
      <c r="DK246" s="29" t="b">
        <v>0</v>
      </c>
      <c r="DL246" s="29" t="b">
        <v>0</v>
      </c>
      <c r="DM246" s="29" t="b">
        <v>0</v>
      </c>
      <c r="DN246" s="29" t="b">
        <v>0</v>
      </c>
      <c r="DO246" s="29" t="b">
        <v>0</v>
      </c>
      <c r="DP246" s="29" t="b">
        <v>0</v>
      </c>
      <c r="DQ246" s="29" t="b">
        <v>0</v>
      </c>
      <c r="DR246" s="29" t="b">
        <v>0</v>
      </c>
      <c r="DS246" s="29" t="b">
        <v>0</v>
      </c>
      <c r="DT246" s="29" t="b">
        <v>0</v>
      </c>
      <c r="DU246" s="29" t="b">
        <v>0</v>
      </c>
      <c r="DV246" s="29" t="s">
        <v>15066</v>
      </c>
      <c r="DW246" s="29" t="s">
        <v>15067</v>
      </c>
      <c r="DX246" s="29" t="s">
        <v>15068</v>
      </c>
    </row>
    <row r="247" spans="1:128" s="29" customFormat="1" x14ac:dyDescent="0.25">
      <c r="A247" s="29">
        <v>359925061276296</v>
      </c>
      <c r="B247" s="29">
        <v>486</v>
      </c>
      <c r="C247" s="29" t="s">
        <v>15069</v>
      </c>
      <c r="D247" s="29" t="s">
        <v>15070</v>
      </c>
      <c r="E247" s="50">
        <v>2.37079478290197E+16</v>
      </c>
      <c r="F247" s="50">
        <v>9042527762183520</v>
      </c>
      <c r="G247" s="29" t="s">
        <v>18992</v>
      </c>
      <c r="H247" s="29" t="s">
        <v>18992</v>
      </c>
      <c r="I247" s="29">
        <v>77</v>
      </c>
      <c r="J247" s="29">
        <v>0</v>
      </c>
      <c r="K247" s="29">
        <v>1</v>
      </c>
      <c r="L247" s="29">
        <v>1</v>
      </c>
      <c r="M247" s="29">
        <v>2</v>
      </c>
      <c r="N247" s="29">
        <v>7</v>
      </c>
      <c r="O247" s="29">
        <v>1</v>
      </c>
      <c r="P247" s="29">
        <v>1</v>
      </c>
      <c r="Q247" s="29">
        <v>4</v>
      </c>
      <c r="R247" s="29" t="s">
        <v>8</v>
      </c>
      <c r="S247" s="29">
        <v>4</v>
      </c>
      <c r="T247" s="29" t="s">
        <v>8</v>
      </c>
      <c r="U247" s="29">
        <v>0</v>
      </c>
      <c r="V247" s="29" t="s">
        <v>8</v>
      </c>
      <c r="W247" s="29" t="s">
        <v>8</v>
      </c>
      <c r="X247" s="29" t="s">
        <v>8</v>
      </c>
      <c r="Y247" s="29" t="s">
        <v>8</v>
      </c>
      <c r="Z247" s="29">
        <v>1</v>
      </c>
      <c r="AA247" s="29">
        <v>2</v>
      </c>
      <c r="AB247" s="29" t="s">
        <v>8</v>
      </c>
      <c r="AC247" s="29">
        <v>2</v>
      </c>
      <c r="AD247" s="29" t="s">
        <v>8</v>
      </c>
      <c r="AE247" s="29">
        <v>1</v>
      </c>
      <c r="AF247" s="29">
        <v>1</v>
      </c>
      <c r="AG247" s="29" t="s">
        <v>8</v>
      </c>
      <c r="AH247" s="29">
        <v>1</v>
      </c>
      <c r="AI247" s="29" t="s">
        <v>8</v>
      </c>
      <c r="AJ247" s="29">
        <v>0</v>
      </c>
      <c r="AK247" s="29" t="s">
        <v>8</v>
      </c>
      <c r="AL247" s="29" t="s">
        <v>8</v>
      </c>
      <c r="AM247" s="29" t="s">
        <v>8</v>
      </c>
      <c r="AN247" s="29" t="s">
        <v>8</v>
      </c>
      <c r="AO247" s="29">
        <v>0</v>
      </c>
      <c r="AP247" s="29" t="s">
        <v>8</v>
      </c>
      <c r="AQ247" s="29">
        <v>1</v>
      </c>
      <c r="AR247" s="29">
        <v>2</v>
      </c>
      <c r="AS247" s="29" t="s">
        <v>8</v>
      </c>
      <c r="AT247" s="29">
        <v>1</v>
      </c>
      <c r="AU247" s="29" t="s">
        <v>8</v>
      </c>
      <c r="AV247" s="29">
        <v>1</v>
      </c>
      <c r="AW247" s="29">
        <v>3</v>
      </c>
      <c r="AX247" s="29" t="s">
        <v>8</v>
      </c>
      <c r="AY247" s="29">
        <v>3</v>
      </c>
      <c r="AZ247" s="29" t="s">
        <v>8</v>
      </c>
      <c r="BA247" s="29">
        <v>1</v>
      </c>
      <c r="BB247" s="29" t="s">
        <v>8</v>
      </c>
      <c r="BC247" s="29">
        <v>1</v>
      </c>
      <c r="BD247" s="29">
        <v>4</v>
      </c>
      <c r="BE247" s="29" t="s">
        <v>8</v>
      </c>
      <c r="BF247" s="29">
        <v>2</v>
      </c>
      <c r="BG247" s="29" t="s">
        <v>8</v>
      </c>
      <c r="BH247" s="29">
        <v>1</v>
      </c>
      <c r="BI247" s="29">
        <v>2</v>
      </c>
      <c r="BJ247" s="29" t="s">
        <v>8</v>
      </c>
      <c r="BK247" s="29">
        <v>2</v>
      </c>
      <c r="BL247" s="29" t="s">
        <v>8</v>
      </c>
      <c r="BM247" s="29">
        <v>0</v>
      </c>
      <c r="BN247" s="29" t="s">
        <v>8</v>
      </c>
      <c r="BO247" s="29" t="s">
        <v>8</v>
      </c>
      <c r="BP247" s="29" t="s">
        <v>8</v>
      </c>
      <c r="BQ247" s="29" t="s">
        <v>8</v>
      </c>
      <c r="BR247" s="29" t="s">
        <v>8</v>
      </c>
      <c r="BS247" s="29" t="s">
        <v>8</v>
      </c>
      <c r="BT247" s="29" t="s">
        <v>8</v>
      </c>
      <c r="BU247" s="29" t="s">
        <v>14203</v>
      </c>
      <c r="BV247" s="29" t="b">
        <v>0</v>
      </c>
      <c r="BW247" s="29" t="b">
        <v>0</v>
      </c>
      <c r="BX247" s="29" t="b">
        <v>0</v>
      </c>
      <c r="BY247" s="29" t="b">
        <v>0</v>
      </c>
      <c r="BZ247" s="29" t="b">
        <v>0</v>
      </c>
      <c r="CA247" s="29" t="b">
        <v>0</v>
      </c>
      <c r="CB247" s="29" t="b">
        <v>0</v>
      </c>
      <c r="CC247" s="29" t="b">
        <v>0</v>
      </c>
      <c r="CD247" s="29" t="b">
        <v>0</v>
      </c>
      <c r="CE247" s="29" t="b">
        <v>0</v>
      </c>
      <c r="CF247" s="29" t="b">
        <v>0</v>
      </c>
      <c r="CG247" s="29" t="b">
        <v>0</v>
      </c>
      <c r="CH247" s="29" t="b">
        <v>0</v>
      </c>
      <c r="CI247" s="29" t="b">
        <v>0</v>
      </c>
      <c r="CJ247" s="29" t="b">
        <v>0</v>
      </c>
      <c r="CK247" s="29" t="b">
        <v>0</v>
      </c>
      <c r="CL247" s="29" t="b">
        <v>0</v>
      </c>
      <c r="CM247" s="29" t="b">
        <v>0</v>
      </c>
      <c r="CN247" s="29" t="b">
        <v>0</v>
      </c>
      <c r="CO247" s="29" t="b">
        <v>1</v>
      </c>
      <c r="CP247" s="29" t="b">
        <v>0</v>
      </c>
      <c r="CQ247" s="29" t="b">
        <v>0</v>
      </c>
      <c r="CR247" s="29" t="b">
        <v>0</v>
      </c>
      <c r="CS247" s="29" t="b">
        <v>0</v>
      </c>
      <c r="CT247" s="29" t="b">
        <v>0</v>
      </c>
      <c r="CU247" s="29" t="b">
        <v>0</v>
      </c>
      <c r="CV247" s="29" t="b">
        <v>0</v>
      </c>
      <c r="CW247" s="29" t="b">
        <v>0</v>
      </c>
      <c r="CX247" s="29" t="b">
        <v>0</v>
      </c>
      <c r="CY247" s="29" t="b">
        <v>0</v>
      </c>
      <c r="CZ247" s="29" t="b">
        <v>0</v>
      </c>
      <c r="DA247" s="29" t="b">
        <v>0</v>
      </c>
      <c r="DB247" s="29" t="b">
        <v>0</v>
      </c>
      <c r="DC247" s="29" t="b">
        <v>0</v>
      </c>
      <c r="DD247" s="29" t="b">
        <v>0</v>
      </c>
      <c r="DE247" s="29" t="b">
        <v>0</v>
      </c>
      <c r="DF247" s="29" t="b">
        <v>0</v>
      </c>
      <c r="DG247" s="29" t="b">
        <v>0</v>
      </c>
      <c r="DH247" s="29" t="b">
        <v>0</v>
      </c>
      <c r="DI247" s="29" t="b">
        <v>0</v>
      </c>
      <c r="DJ247" s="29" t="b">
        <v>0</v>
      </c>
      <c r="DK247" s="29" t="b">
        <v>0</v>
      </c>
      <c r="DL247" s="29" t="b">
        <v>0</v>
      </c>
      <c r="DM247" s="29" t="b">
        <v>0</v>
      </c>
      <c r="DN247" s="29" t="b">
        <v>0</v>
      </c>
      <c r="DO247" s="29" t="b">
        <v>0</v>
      </c>
      <c r="DP247" s="29" t="b">
        <v>0</v>
      </c>
      <c r="DQ247" s="29" t="b">
        <v>0</v>
      </c>
      <c r="DR247" s="29" t="b">
        <v>0</v>
      </c>
      <c r="DS247" s="29" t="b">
        <v>0</v>
      </c>
      <c r="DT247" s="29" t="b">
        <v>0</v>
      </c>
      <c r="DU247" s="29" t="b">
        <v>0</v>
      </c>
      <c r="DV247" s="29" t="s">
        <v>15071</v>
      </c>
      <c r="DW247" s="29" t="s">
        <v>15072</v>
      </c>
      <c r="DX247" s="29" t="s">
        <v>15073</v>
      </c>
    </row>
    <row r="248" spans="1:128" s="29" customFormat="1" x14ac:dyDescent="0.25">
      <c r="A248" s="29">
        <v>359925061200999</v>
      </c>
      <c r="B248" s="29">
        <v>160</v>
      </c>
      <c r="C248" s="29" t="s">
        <v>15074</v>
      </c>
      <c r="D248" s="29" t="s">
        <v>15075</v>
      </c>
      <c r="E248" s="50">
        <v>2.37718909703569E+16</v>
      </c>
      <c r="F248" s="50">
        <v>9042956529451020</v>
      </c>
      <c r="G248" s="29" t="s">
        <v>20279</v>
      </c>
      <c r="H248" s="29" t="s">
        <v>18992</v>
      </c>
      <c r="I248" s="29">
        <v>22</v>
      </c>
      <c r="J248" s="29">
        <v>1</v>
      </c>
      <c r="K248" s="29">
        <v>1</v>
      </c>
      <c r="L248" s="29">
        <v>1</v>
      </c>
      <c r="M248" s="29">
        <v>2</v>
      </c>
      <c r="N248" s="29">
        <v>3</v>
      </c>
      <c r="O248" s="29">
        <v>1</v>
      </c>
      <c r="P248" s="29">
        <v>1</v>
      </c>
      <c r="Q248" s="29">
        <v>1</v>
      </c>
      <c r="R248" s="29" t="s">
        <v>8</v>
      </c>
      <c r="S248" s="29">
        <v>3</v>
      </c>
      <c r="T248" s="29" t="s">
        <v>8</v>
      </c>
      <c r="U248" s="29">
        <v>1</v>
      </c>
      <c r="V248" s="29">
        <v>2</v>
      </c>
      <c r="W248" s="29" t="s">
        <v>8</v>
      </c>
      <c r="X248" s="29">
        <v>3</v>
      </c>
      <c r="Y248" s="29" t="s">
        <v>8</v>
      </c>
      <c r="Z248" s="29">
        <v>1</v>
      </c>
      <c r="AA248" s="29">
        <v>1</v>
      </c>
      <c r="AB248" s="29" t="s">
        <v>8</v>
      </c>
      <c r="AC248" s="29">
        <v>1</v>
      </c>
      <c r="AD248" s="29" t="s">
        <v>8</v>
      </c>
      <c r="AE248" s="29">
        <v>1</v>
      </c>
      <c r="AF248" s="29">
        <v>1</v>
      </c>
      <c r="AG248" s="29" t="s">
        <v>8</v>
      </c>
      <c r="AH248" s="29">
        <v>1</v>
      </c>
      <c r="AI248" s="29" t="s">
        <v>8</v>
      </c>
      <c r="AJ248" s="29">
        <v>1</v>
      </c>
      <c r="AK248" s="29">
        <v>4</v>
      </c>
      <c r="AL248" s="29" t="s">
        <v>8</v>
      </c>
      <c r="AM248" s="29">
        <v>4</v>
      </c>
      <c r="AN248" s="29" t="s">
        <v>8</v>
      </c>
      <c r="AO248" s="29">
        <v>0</v>
      </c>
      <c r="AP248" s="29" t="s">
        <v>8</v>
      </c>
      <c r="AQ248" s="29">
        <v>1</v>
      </c>
      <c r="AR248" s="29">
        <v>1</v>
      </c>
      <c r="AS248" s="29" t="s">
        <v>8</v>
      </c>
      <c r="AT248" s="29">
        <v>2</v>
      </c>
      <c r="AU248" s="29" t="s">
        <v>8</v>
      </c>
      <c r="AV248" s="29">
        <v>1</v>
      </c>
      <c r="AW248" s="29">
        <v>3</v>
      </c>
      <c r="AX248" s="29" t="s">
        <v>8</v>
      </c>
      <c r="AY248" s="29">
        <v>3</v>
      </c>
      <c r="AZ248" s="29" t="s">
        <v>8</v>
      </c>
      <c r="BA248" s="29">
        <v>0</v>
      </c>
      <c r="BB248" s="29" t="s">
        <v>8</v>
      </c>
      <c r="BC248" s="29">
        <v>0</v>
      </c>
      <c r="BD248" s="29" t="s">
        <v>8</v>
      </c>
      <c r="BE248" s="29" t="s">
        <v>8</v>
      </c>
      <c r="BF248" s="29" t="s">
        <v>8</v>
      </c>
      <c r="BG248" s="29" t="s">
        <v>8</v>
      </c>
      <c r="BH248" s="29">
        <v>1</v>
      </c>
      <c r="BI248" s="29">
        <v>2</v>
      </c>
      <c r="BJ248" s="29" t="s">
        <v>8</v>
      </c>
      <c r="BK248" s="29">
        <v>2</v>
      </c>
      <c r="BL248" s="29" t="s">
        <v>8</v>
      </c>
      <c r="BM248" s="29">
        <v>0</v>
      </c>
      <c r="BN248" s="29" t="s">
        <v>8</v>
      </c>
      <c r="BO248" s="29" t="s">
        <v>8</v>
      </c>
      <c r="BP248" s="29" t="s">
        <v>8</v>
      </c>
      <c r="BQ248" s="29" t="s">
        <v>8</v>
      </c>
      <c r="BR248" s="29" t="s">
        <v>8</v>
      </c>
      <c r="BS248" s="29" t="s">
        <v>8</v>
      </c>
      <c r="BT248" s="29" t="s">
        <v>8</v>
      </c>
      <c r="BU248" s="29" t="s">
        <v>722</v>
      </c>
      <c r="BV248" s="29" t="b">
        <v>0</v>
      </c>
      <c r="BW248" s="29" t="b">
        <v>0</v>
      </c>
      <c r="BX248" s="29" t="b">
        <v>0</v>
      </c>
      <c r="BY248" s="29" t="b">
        <v>0</v>
      </c>
      <c r="BZ248" s="29" t="b">
        <v>0</v>
      </c>
      <c r="CA248" s="29" t="b">
        <v>0</v>
      </c>
      <c r="CB248" s="29" t="b">
        <v>0</v>
      </c>
      <c r="CC248" s="29" t="b">
        <v>0</v>
      </c>
      <c r="CD248" s="29" t="b">
        <v>0</v>
      </c>
      <c r="CE248" s="29" t="b">
        <v>0</v>
      </c>
      <c r="CF248" s="29" t="b">
        <v>0</v>
      </c>
      <c r="CG248" s="29" t="b">
        <v>0</v>
      </c>
      <c r="CH248" s="29" t="b">
        <v>0</v>
      </c>
      <c r="CI248" s="29" t="b">
        <v>0</v>
      </c>
      <c r="CJ248" s="29" t="b">
        <v>1</v>
      </c>
      <c r="CK248" s="29" t="b">
        <v>0</v>
      </c>
      <c r="CL248" s="29" t="b">
        <v>0</v>
      </c>
      <c r="CM248" s="29" t="b">
        <v>0</v>
      </c>
      <c r="CN248" s="29" t="b">
        <v>0</v>
      </c>
      <c r="CO248" s="29" t="b">
        <v>0</v>
      </c>
      <c r="CP248" s="29" t="b">
        <v>0</v>
      </c>
      <c r="CQ248" s="29" t="b">
        <v>0</v>
      </c>
      <c r="CR248" s="29" t="b">
        <v>0</v>
      </c>
      <c r="CS248" s="29" t="b">
        <v>0</v>
      </c>
      <c r="CT248" s="29" t="b">
        <v>0</v>
      </c>
      <c r="CU248" s="29" t="b">
        <v>0</v>
      </c>
      <c r="CV248" s="29" t="b">
        <v>0</v>
      </c>
      <c r="CW248" s="29" t="b">
        <v>0</v>
      </c>
      <c r="CX248" s="29" t="b">
        <v>0</v>
      </c>
      <c r="CY248" s="29" t="b">
        <v>0</v>
      </c>
      <c r="CZ248" s="29" t="b">
        <v>0</v>
      </c>
      <c r="DA248" s="29" t="b">
        <v>0</v>
      </c>
      <c r="DB248" s="29" t="b">
        <v>0</v>
      </c>
      <c r="DC248" s="29" t="b">
        <v>0</v>
      </c>
      <c r="DD248" s="29" t="b">
        <v>0</v>
      </c>
      <c r="DE248" s="29" t="b">
        <v>0</v>
      </c>
      <c r="DF248" s="29" t="b">
        <v>0</v>
      </c>
      <c r="DG248" s="29" t="b">
        <v>0</v>
      </c>
      <c r="DH248" s="29" t="b">
        <v>0</v>
      </c>
      <c r="DI248" s="29" t="b">
        <v>0</v>
      </c>
      <c r="DJ248" s="29" t="b">
        <v>0</v>
      </c>
      <c r="DK248" s="29" t="b">
        <v>0</v>
      </c>
      <c r="DL248" s="29" t="b">
        <v>0</v>
      </c>
      <c r="DM248" s="29" t="b">
        <v>0</v>
      </c>
      <c r="DN248" s="29" t="b">
        <v>0</v>
      </c>
      <c r="DO248" s="29" t="b">
        <v>0</v>
      </c>
      <c r="DP248" s="29" t="b">
        <v>0</v>
      </c>
      <c r="DQ248" s="29" t="b">
        <v>0</v>
      </c>
      <c r="DR248" s="29" t="b">
        <v>0</v>
      </c>
      <c r="DS248" s="29" t="b">
        <v>0</v>
      </c>
      <c r="DT248" s="29" t="b">
        <v>0</v>
      </c>
      <c r="DU248" s="29" t="b">
        <v>0</v>
      </c>
      <c r="DV248" s="29" t="s">
        <v>15076</v>
      </c>
      <c r="DW248" s="29" t="s">
        <v>15077</v>
      </c>
      <c r="DX248" s="29" t="s">
        <v>15078</v>
      </c>
    </row>
    <row r="249" spans="1:128" s="29" customFormat="1" x14ac:dyDescent="0.25">
      <c r="A249" s="29">
        <v>359925060207177</v>
      </c>
      <c r="B249" s="29">
        <v>503</v>
      </c>
      <c r="C249" s="29" t="s">
        <v>15079</v>
      </c>
      <c r="D249" s="29" t="s">
        <v>15080</v>
      </c>
      <c r="E249" s="50">
        <v>2372493427129110</v>
      </c>
      <c r="F249" s="50">
        <v>9037139346354070</v>
      </c>
      <c r="G249" s="29" t="s">
        <v>18992</v>
      </c>
      <c r="H249" s="29" t="s">
        <v>18992</v>
      </c>
      <c r="I249" s="29">
        <v>88</v>
      </c>
      <c r="J249" s="29">
        <v>1</v>
      </c>
      <c r="K249" s="29">
        <v>1</v>
      </c>
      <c r="L249" s="29">
        <v>1</v>
      </c>
      <c r="M249" s="29">
        <v>2</v>
      </c>
      <c r="N249" s="29">
        <v>4</v>
      </c>
      <c r="O249" s="29">
        <v>1</v>
      </c>
      <c r="P249" s="29">
        <v>0</v>
      </c>
      <c r="Q249" s="29" t="s">
        <v>8</v>
      </c>
      <c r="R249" s="29" t="s">
        <v>8</v>
      </c>
      <c r="S249" s="29" t="s">
        <v>8</v>
      </c>
      <c r="T249" s="29" t="s">
        <v>8</v>
      </c>
      <c r="U249" s="29">
        <v>1</v>
      </c>
      <c r="V249" s="29">
        <v>4</v>
      </c>
      <c r="W249" s="29" t="s">
        <v>8</v>
      </c>
      <c r="X249" s="29">
        <v>4</v>
      </c>
      <c r="Y249" s="29" t="s">
        <v>8</v>
      </c>
      <c r="Z249" s="29">
        <v>1</v>
      </c>
      <c r="AA249" s="29">
        <v>1</v>
      </c>
      <c r="AB249" s="29" t="s">
        <v>8</v>
      </c>
      <c r="AC249" s="29">
        <v>3</v>
      </c>
      <c r="AD249" s="29" t="s">
        <v>8</v>
      </c>
      <c r="AE249" s="29">
        <v>1</v>
      </c>
      <c r="AF249" s="29">
        <v>1</v>
      </c>
      <c r="AG249" s="29" t="s">
        <v>8</v>
      </c>
      <c r="AH249" s="29">
        <v>1</v>
      </c>
      <c r="AI249" s="29" t="s">
        <v>8</v>
      </c>
      <c r="AJ249" s="29">
        <v>1</v>
      </c>
      <c r="AK249" s="29">
        <v>4</v>
      </c>
      <c r="AL249" s="29" t="s">
        <v>8</v>
      </c>
      <c r="AM249" s="29">
        <v>4</v>
      </c>
      <c r="AN249" s="29" t="s">
        <v>8</v>
      </c>
      <c r="AO249" s="29">
        <v>0</v>
      </c>
      <c r="AP249" s="29" t="s">
        <v>8</v>
      </c>
      <c r="AQ249" s="29">
        <v>1</v>
      </c>
      <c r="AR249" s="29">
        <v>1</v>
      </c>
      <c r="AS249" s="29" t="s">
        <v>8</v>
      </c>
      <c r="AT249" s="29">
        <v>2</v>
      </c>
      <c r="AU249" s="29" t="s">
        <v>8</v>
      </c>
      <c r="AV249" s="29">
        <v>1</v>
      </c>
      <c r="AW249" s="29">
        <v>4</v>
      </c>
      <c r="AX249" s="29" t="s">
        <v>8</v>
      </c>
      <c r="AY249" s="29">
        <v>4</v>
      </c>
      <c r="AZ249" s="29" t="s">
        <v>8</v>
      </c>
      <c r="BA249" s="29">
        <v>1</v>
      </c>
      <c r="BB249" s="29" t="s">
        <v>8</v>
      </c>
      <c r="BC249" s="29">
        <v>1</v>
      </c>
      <c r="BD249" s="29">
        <v>3</v>
      </c>
      <c r="BE249" s="29" t="s">
        <v>8</v>
      </c>
      <c r="BF249" s="29">
        <v>3</v>
      </c>
      <c r="BG249" s="29" t="s">
        <v>8</v>
      </c>
      <c r="BH249" s="29">
        <v>1</v>
      </c>
      <c r="BI249" s="29">
        <v>1</v>
      </c>
      <c r="BJ249" s="29" t="s">
        <v>8</v>
      </c>
      <c r="BK249" s="29">
        <v>1</v>
      </c>
      <c r="BL249" s="29" t="s">
        <v>8</v>
      </c>
      <c r="BM249" s="29">
        <v>0</v>
      </c>
      <c r="BN249" s="29" t="s">
        <v>8</v>
      </c>
      <c r="BO249" s="29" t="s">
        <v>8</v>
      </c>
      <c r="BP249" s="29" t="s">
        <v>8</v>
      </c>
      <c r="BQ249" s="29" t="s">
        <v>8</v>
      </c>
      <c r="BR249" s="29" t="s">
        <v>8</v>
      </c>
      <c r="BS249" s="29" t="s">
        <v>8</v>
      </c>
      <c r="BT249" s="29" t="s">
        <v>8</v>
      </c>
      <c r="BU249" s="29" t="s">
        <v>538</v>
      </c>
      <c r="BV249" s="29" t="b">
        <v>0</v>
      </c>
      <c r="BW249" s="29" t="b">
        <v>0</v>
      </c>
      <c r="BX249" s="29" t="b">
        <v>0</v>
      </c>
      <c r="BY249" s="29" t="b">
        <v>0</v>
      </c>
      <c r="BZ249" s="29" t="b">
        <v>0</v>
      </c>
      <c r="CA249" s="29" t="b">
        <v>0</v>
      </c>
      <c r="CB249" s="29" t="b">
        <v>0</v>
      </c>
      <c r="CC249" s="29" t="b">
        <v>0</v>
      </c>
      <c r="CD249" s="29" t="b">
        <v>0</v>
      </c>
      <c r="CE249" s="29" t="b">
        <v>0</v>
      </c>
      <c r="CF249" s="29" t="b">
        <v>0</v>
      </c>
      <c r="CG249" s="29" t="b">
        <v>0</v>
      </c>
      <c r="CH249" s="29" t="b">
        <v>0</v>
      </c>
      <c r="CI249" s="29" t="b">
        <v>0</v>
      </c>
      <c r="CJ249" s="29" t="b">
        <v>0</v>
      </c>
      <c r="CK249" s="29" t="b">
        <v>0</v>
      </c>
      <c r="CL249" s="29" t="b">
        <v>0</v>
      </c>
      <c r="CM249" s="29" t="b">
        <v>0</v>
      </c>
      <c r="CN249" s="29" t="b">
        <v>0</v>
      </c>
      <c r="CO249" s="29" t="b">
        <v>0</v>
      </c>
      <c r="CP249" s="29" t="b">
        <v>0</v>
      </c>
      <c r="CQ249" s="29" t="b">
        <v>0</v>
      </c>
      <c r="CR249" s="29" t="b">
        <v>0</v>
      </c>
      <c r="CS249" s="29" t="b">
        <v>0</v>
      </c>
      <c r="CT249" s="29" t="b">
        <v>0</v>
      </c>
      <c r="CU249" s="29" t="b">
        <v>0</v>
      </c>
      <c r="CV249" s="29" t="b">
        <v>0</v>
      </c>
      <c r="CW249" s="29" t="b">
        <v>0</v>
      </c>
      <c r="CX249" s="29" t="b">
        <v>0</v>
      </c>
      <c r="CY249" s="29" t="b">
        <v>0</v>
      </c>
      <c r="CZ249" s="29" t="b">
        <v>0</v>
      </c>
      <c r="DA249" s="29" t="b">
        <v>0</v>
      </c>
      <c r="DB249" s="29" t="b">
        <v>0</v>
      </c>
      <c r="DC249" s="29" t="b">
        <v>0</v>
      </c>
      <c r="DD249" s="29" t="b">
        <v>0</v>
      </c>
      <c r="DE249" s="29" t="b">
        <v>0</v>
      </c>
      <c r="DF249" s="29" t="b">
        <v>0</v>
      </c>
      <c r="DG249" s="29" t="b">
        <v>0</v>
      </c>
      <c r="DH249" s="29" t="b">
        <v>0</v>
      </c>
      <c r="DI249" s="29" t="b">
        <v>0</v>
      </c>
      <c r="DJ249" s="29" t="b">
        <v>0</v>
      </c>
      <c r="DK249" s="29" t="b">
        <v>0</v>
      </c>
      <c r="DL249" s="29" t="b">
        <v>0</v>
      </c>
      <c r="DM249" s="29" t="b">
        <v>0</v>
      </c>
      <c r="DN249" s="29" t="b">
        <v>0</v>
      </c>
      <c r="DO249" s="29" t="b">
        <v>0</v>
      </c>
      <c r="DP249" s="29" t="b">
        <v>0</v>
      </c>
      <c r="DQ249" s="29" t="b">
        <v>0</v>
      </c>
      <c r="DR249" s="29" t="b">
        <v>0</v>
      </c>
      <c r="DS249" s="29" t="b">
        <v>0</v>
      </c>
      <c r="DT249" s="29" t="b">
        <v>1</v>
      </c>
      <c r="DU249" s="29" t="b">
        <v>0</v>
      </c>
      <c r="DV249" s="29" t="s">
        <v>15081</v>
      </c>
      <c r="DW249" s="29" t="s">
        <v>15082</v>
      </c>
      <c r="DX249" s="29" t="s">
        <v>15083</v>
      </c>
    </row>
    <row r="250" spans="1:128" s="29" customFormat="1" x14ac:dyDescent="0.25">
      <c r="A250" s="29">
        <v>359925060207177</v>
      </c>
      <c r="B250" s="29">
        <v>505</v>
      </c>
      <c r="C250" s="29" t="s">
        <v>15084</v>
      </c>
      <c r="D250" s="29" t="s">
        <v>15085</v>
      </c>
      <c r="E250" s="50">
        <v>2.37248949004322E+16</v>
      </c>
      <c r="F250" s="50">
        <v>9037115161834850</v>
      </c>
      <c r="G250" s="50">
        <v>2169892843812700</v>
      </c>
      <c r="H250" s="29" t="s">
        <v>20224</v>
      </c>
      <c r="I250" s="29">
        <v>88</v>
      </c>
      <c r="J250" s="29">
        <v>1</v>
      </c>
      <c r="K250" s="29">
        <v>1</v>
      </c>
      <c r="L250" s="29">
        <v>1</v>
      </c>
      <c r="M250" s="29">
        <v>2</v>
      </c>
      <c r="N250" s="29">
        <v>5</v>
      </c>
      <c r="O250" s="29">
        <v>1</v>
      </c>
      <c r="P250" s="29">
        <v>1</v>
      </c>
      <c r="Q250" s="29">
        <v>4</v>
      </c>
      <c r="R250" s="29" t="s">
        <v>8</v>
      </c>
      <c r="S250" s="29">
        <v>4</v>
      </c>
      <c r="T250" s="29" t="s">
        <v>8</v>
      </c>
      <c r="U250" s="29">
        <v>1</v>
      </c>
      <c r="V250" s="29">
        <v>3</v>
      </c>
      <c r="W250" s="29" t="s">
        <v>8</v>
      </c>
      <c r="X250" s="29">
        <v>4</v>
      </c>
      <c r="Y250" s="29" t="s">
        <v>8</v>
      </c>
      <c r="Z250" s="29">
        <v>1</v>
      </c>
      <c r="AA250" s="29">
        <v>1</v>
      </c>
      <c r="AB250" s="29" t="s">
        <v>8</v>
      </c>
      <c r="AC250" s="29">
        <v>3</v>
      </c>
      <c r="AD250" s="29" t="s">
        <v>8</v>
      </c>
      <c r="AE250" s="29">
        <v>1</v>
      </c>
      <c r="AF250" s="29">
        <v>1</v>
      </c>
      <c r="AG250" s="29" t="s">
        <v>8</v>
      </c>
      <c r="AH250" s="29">
        <v>1</v>
      </c>
      <c r="AI250" s="29" t="s">
        <v>8</v>
      </c>
      <c r="AJ250" s="29">
        <v>1</v>
      </c>
      <c r="AK250" s="29">
        <v>4</v>
      </c>
      <c r="AL250" s="29" t="s">
        <v>8</v>
      </c>
      <c r="AM250" s="29">
        <v>4</v>
      </c>
      <c r="AN250" s="29" t="s">
        <v>8</v>
      </c>
      <c r="AO250" s="29">
        <v>0</v>
      </c>
      <c r="AP250" s="29" t="s">
        <v>8</v>
      </c>
      <c r="AQ250" s="29">
        <v>1</v>
      </c>
      <c r="AR250" s="29">
        <v>2</v>
      </c>
      <c r="AS250" s="29" t="s">
        <v>8</v>
      </c>
      <c r="AT250" s="29">
        <v>2</v>
      </c>
      <c r="AU250" s="29" t="s">
        <v>8</v>
      </c>
      <c r="AV250" s="29">
        <v>1</v>
      </c>
      <c r="AW250" s="29">
        <v>3</v>
      </c>
      <c r="AX250" s="29" t="s">
        <v>8</v>
      </c>
      <c r="AY250" s="29">
        <v>3</v>
      </c>
      <c r="AZ250" s="29" t="s">
        <v>8</v>
      </c>
      <c r="BA250" s="29">
        <v>1</v>
      </c>
      <c r="BB250" s="29" t="s">
        <v>8</v>
      </c>
      <c r="BC250" s="29">
        <v>1</v>
      </c>
      <c r="BD250" s="29">
        <v>3</v>
      </c>
      <c r="BE250" s="29" t="s">
        <v>8</v>
      </c>
      <c r="BF250" s="29">
        <v>2</v>
      </c>
      <c r="BG250" s="29" t="s">
        <v>8</v>
      </c>
      <c r="BH250" s="29">
        <v>1</v>
      </c>
      <c r="BI250" s="29">
        <v>1</v>
      </c>
      <c r="BJ250" s="29" t="s">
        <v>8</v>
      </c>
      <c r="BK250" s="29">
        <v>1</v>
      </c>
      <c r="BL250" s="29" t="s">
        <v>8</v>
      </c>
      <c r="BM250" s="29">
        <v>0</v>
      </c>
      <c r="BN250" s="29" t="s">
        <v>8</v>
      </c>
      <c r="BO250" s="29" t="s">
        <v>8</v>
      </c>
      <c r="BP250" s="29" t="s">
        <v>8</v>
      </c>
      <c r="BQ250" s="29" t="s">
        <v>8</v>
      </c>
      <c r="BR250" s="29" t="s">
        <v>8</v>
      </c>
      <c r="BS250" s="29" t="s">
        <v>8</v>
      </c>
      <c r="BT250" s="29" t="s">
        <v>8</v>
      </c>
      <c r="BU250" s="29" t="s">
        <v>538</v>
      </c>
      <c r="BV250" s="29" t="b">
        <v>0</v>
      </c>
      <c r="BW250" s="29" t="b">
        <v>0</v>
      </c>
      <c r="BX250" s="29" t="b">
        <v>0</v>
      </c>
      <c r="BY250" s="29" t="b">
        <v>0</v>
      </c>
      <c r="BZ250" s="29" t="b">
        <v>0</v>
      </c>
      <c r="CA250" s="29" t="b">
        <v>0</v>
      </c>
      <c r="CB250" s="29" t="b">
        <v>0</v>
      </c>
      <c r="CC250" s="29" t="b">
        <v>0</v>
      </c>
      <c r="CD250" s="29" t="b">
        <v>0</v>
      </c>
      <c r="CE250" s="29" t="b">
        <v>0</v>
      </c>
      <c r="CF250" s="29" t="b">
        <v>0</v>
      </c>
      <c r="CG250" s="29" t="b">
        <v>0</v>
      </c>
      <c r="CH250" s="29" t="b">
        <v>0</v>
      </c>
      <c r="CI250" s="29" t="b">
        <v>0</v>
      </c>
      <c r="CJ250" s="29" t="b">
        <v>0</v>
      </c>
      <c r="CK250" s="29" t="b">
        <v>0</v>
      </c>
      <c r="CL250" s="29" t="b">
        <v>0</v>
      </c>
      <c r="CM250" s="29" t="b">
        <v>0</v>
      </c>
      <c r="CN250" s="29" t="b">
        <v>0</v>
      </c>
      <c r="CO250" s="29" t="b">
        <v>0</v>
      </c>
      <c r="CP250" s="29" t="b">
        <v>0</v>
      </c>
      <c r="CQ250" s="29" t="b">
        <v>0</v>
      </c>
      <c r="CR250" s="29" t="b">
        <v>0</v>
      </c>
      <c r="CS250" s="29" t="b">
        <v>0</v>
      </c>
      <c r="CT250" s="29" t="b">
        <v>0</v>
      </c>
      <c r="CU250" s="29" t="b">
        <v>0</v>
      </c>
      <c r="CV250" s="29" t="b">
        <v>0</v>
      </c>
      <c r="CW250" s="29" t="b">
        <v>0</v>
      </c>
      <c r="CX250" s="29" t="b">
        <v>0</v>
      </c>
      <c r="CY250" s="29" t="b">
        <v>0</v>
      </c>
      <c r="CZ250" s="29" t="b">
        <v>0</v>
      </c>
      <c r="DA250" s="29" t="b">
        <v>0</v>
      </c>
      <c r="DB250" s="29" t="b">
        <v>0</v>
      </c>
      <c r="DC250" s="29" t="b">
        <v>0</v>
      </c>
      <c r="DD250" s="29" t="b">
        <v>0</v>
      </c>
      <c r="DE250" s="29" t="b">
        <v>0</v>
      </c>
      <c r="DF250" s="29" t="b">
        <v>0</v>
      </c>
      <c r="DG250" s="29" t="b">
        <v>0</v>
      </c>
      <c r="DH250" s="29" t="b">
        <v>0</v>
      </c>
      <c r="DI250" s="29" t="b">
        <v>0</v>
      </c>
      <c r="DJ250" s="29" t="b">
        <v>0</v>
      </c>
      <c r="DK250" s="29" t="b">
        <v>0</v>
      </c>
      <c r="DL250" s="29" t="b">
        <v>0</v>
      </c>
      <c r="DM250" s="29" t="b">
        <v>0</v>
      </c>
      <c r="DN250" s="29" t="b">
        <v>0</v>
      </c>
      <c r="DO250" s="29" t="b">
        <v>0</v>
      </c>
      <c r="DP250" s="29" t="b">
        <v>0</v>
      </c>
      <c r="DQ250" s="29" t="b">
        <v>0</v>
      </c>
      <c r="DR250" s="29" t="b">
        <v>0</v>
      </c>
      <c r="DS250" s="29" t="b">
        <v>0</v>
      </c>
      <c r="DT250" s="29" t="b">
        <v>1</v>
      </c>
      <c r="DU250" s="29" t="b">
        <v>0</v>
      </c>
      <c r="DV250" s="29" t="s">
        <v>15086</v>
      </c>
      <c r="DW250" s="29" t="s">
        <v>15087</v>
      </c>
      <c r="DX250" s="29" t="s">
        <v>15088</v>
      </c>
    </row>
    <row r="251" spans="1:128" s="29" customFormat="1" x14ac:dyDescent="0.25">
      <c r="A251" s="29">
        <v>359925061200999</v>
      </c>
      <c r="B251" s="29">
        <v>159</v>
      </c>
      <c r="C251" s="29" t="s">
        <v>15089</v>
      </c>
      <c r="D251" s="29" t="s">
        <v>15090</v>
      </c>
      <c r="E251" s="50">
        <v>2.37719960434022E+16</v>
      </c>
      <c r="F251" s="50">
        <v>9042953791961740</v>
      </c>
      <c r="G251" s="29" t="s">
        <v>20280</v>
      </c>
      <c r="H251" s="29" t="s">
        <v>18992</v>
      </c>
      <c r="I251" s="29">
        <v>22</v>
      </c>
      <c r="J251" s="29">
        <v>1</v>
      </c>
      <c r="K251" s="29">
        <v>1</v>
      </c>
      <c r="L251" s="29">
        <v>1</v>
      </c>
      <c r="M251" s="29">
        <v>2</v>
      </c>
      <c r="N251" s="29">
        <v>5</v>
      </c>
      <c r="O251" s="29">
        <v>1</v>
      </c>
      <c r="P251" s="29">
        <v>1</v>
      </c>
      <c r="Q251" s="29">
        <v>2</v>
      </c>
      <c r="R251" s="29" t="s">
        <v>8</v>
      </c>
      <c r="S251" s="29">
        <v>4</v>
      </c>
      <c r="T251" s="29" t="s">
        <v>8</v>
      </c>
      <c r="U251" s="29">
        <v>1</v>
      </c>
      <c r="V251" s="29">
        <v>1</v>
      </c>
      <c r="W251" s="29" t="s">
        <v>8</v>
      </c>
      <c r="X251" s="29">
        <v>1</v>
      </c>
      <c r="Y251" s="29" t="s">
        <v>8</v>
      </c>
      <c r="Z251" s="29">
        <v>1</v>
      </c>
      <c r="AA251" s="29">
        <v>1</v>
      </c>
      <c r="AB251" s="29" t="s">
        <v>8</v>
      </c>
      <c r="AC251" s="29">
        <v>1</v>
      </c>
      <c r="AD251" s="29" t="s">
        <v>8</v>
      </c>
      <c r="AE251" s="29">
        <v>1</v>
      </c>
      <c r="AF251" s="29">
        <v>1</v>
      </c>
      <c r="AG251" s="29" t="s">
        <v>8</v>
      </c>
      <c r="AH251" s="29">
        <v>1</v>
      </c>
      <c r="AI251" s="29" t="s">
        <v>8</v>
      </c>
      <c r="AJ251" s="29">
        <v>1</v>
      </c>
      <c r="AK251" s="29">
        <v>3</v>
      </c>
      <c r="AL251" s="29" t="s">
        <v>8</v>
      </c>
      <c r="AM251" s="29">
        <v>3</v>
      </c>
      <c r="AN251" s="29" t="s">
        <v>8</v>
      </c>
      <c r="AO251" s="29">
        <v>0</v>
      </c>
      <c r="AP251" s="29" t="s">
        <v>8</v>
      </c>
      <c r="AQ251" s="29">
        <v>1</v>
      </c>
      <c r="AR251" s="29">
        <v>2</v>
      </c>
      <c r="AS251" s="29" t="s">
        <v>8</v>
      </c>
      <c r="AT251" s="29">
        <v>2</v>
      </c>
      <c r="AU251" s="29" t="s">
        <v>8</v>
      </c>
      <c r="AV251" s="29">
        <v>0</v>
      </c>
      <c r="AW251" s="29" t="s">
        <v>8</v>
      </c>
      <c r="AX251" s="29" t="s">
        <v>8</v>
      </c>
      <c r="AY251" s="29" t="s">
        <v>8</v>
      </c>
      <c r="AZ251" s="29" t="s">
        <v>8</v>
      </c>
      <c r="BA251" s="29" t="s">
        <v>8</v>
      </c>
      <c r="BB251" s="29" t="s">
        <v>8</v>
      </c>
      <c r="BC251" s="29">
        <v>1</v>
      </c>
      <c r="BD251" s="29">
        <v>4</v>
      </c>
      <c r="BE251" s="29" t="s">
        <v>8</v>
      </c>
      <c r="BF251" s="29">
        <v>2</v>
      </c>
      <c r="BG251" s="29" t="s">
        <v>8</v>
      </c>
      <c r="BH251" s="29">
        <v>1</v>
      </c>
      <c r="BI251" s="29">
        <v>2</v>
      </c>
      <c r="BJ251" s="29" t="s">
        <v>8</v>
      </c>
      <c r="BK251" s="29">
        <v>2</v>
      </c>
      <c r="BL251" s="29" t="s">
        <v>8</v>
      </c>
      <c r="BM251" s="29">
        <v>0</v>
      </c>
      <c r="BN251" s="29" t="s">
        <v>8</v>
      </c>
      <c r="BO251" s="29" t="s">
        <v>8</v>
      </c>
      <c r="BP251" s="29" t="s">
        <v>8</v>
      </c>
      <c r="BQ251" s="29" t="s">
        <v>8</v>
      </c>
      <c r="BR251" s="29" t="s">
        <v>8</v>
      </c>
      <c r="BS251" s="29" t="s">
        <v>8</v>
      </c>
      <c r="BT251" s="29" t="s">
        <v>8</v>
      </c>
      <c r="BU251" s="29" t="s">
        <v>722</v>
      </c>
      <c r="BV251" s="29" t="b">
        <v>0</v>
      </c>
      <c r="BW251" s="29" t="b">
        <v>0</v>
      </c>
      <c r="BX251" s="29" t="b">
        <v>0</v>
      </c>
      <c r="BY251" s="29" t="b">
        <v>0</v>
      </c>
      <c r="BZ251" s="29" t="b">
        <v>0</v>
      </c>
      <c r="CA251" s="29" t="b">
        <v>0</v>
      </c>
      <c r="CB251" s="29" t="b">
        <v>0</v>
      </c>
      <c r="CC251" s="29" t="b">
        <v>0</v>
      </c>
      <c r="CD251" s="29" t="b">
        <v>0</v>
      </c>
      <c r="CE251" s="29" t="b">
        <v>0</v>
      </c>
      <c r="CF251" s="29" t="b">
        <v>0</v>
      </c>
      <c r="CG251" s="29" t="b">
        <v>0</v>
      </c>
      <c r="CH251" s="29" t="b">
        <v>0</v>
      </c>
      <c r="CI251" s="29" t="b">
        <v>0</v>
      </c>
      <c r="CJ251" s="29" t="b">
        <v>1</v>
      </c>
      <c r="CK251" s="29" t="b">
        <v>0</v>
      </c>
      <c r="CL251" s="29" t="b">
        <v>0</v>
      </c>
      <c r="CM251" s="29" t="b">
        <v>0</v>
      </c>
      <c r="CN251" s="29" t="b">
        <v>0</v>
      </c>
      <c r="CO251" s="29" t="b">
        <v>0</v>
      </c>
      <c r="CP251" s="29" t="b">
        <v>0</v>
      </c>
      <c r="CQ251" s="29" t="b">
        <v>0</v>
      </c>
      <c r="CR251" s="29" t="b">
        <v>0</v>
      </c>
      <c r="CS251" s="29" t="b">
        <v>0</v>
      </c>
      <c r="CT251" s="29" t="b">
        <v>0</v>
      </c>
      <c r="CU251" s="29" t="b">
        <v>0</v>
      </c>
      <c r="CV251" s="29" t="b">
        <v>0</v>
      </c>
      <c r="CW251" s="29" t="b">
        <v>0</v>
      </c>
      <c r="CX251" s="29" t="b">
        <v>0</v>
      </c>
      <c r="CY251" s="29" t="b">
        <v>0</v>
      </c>
      <c r="CZ251" s="29" t="b">
        <v>0</v>
      </c>
      <c r="DA251" s="29" t="b">
        <v>0</v>
      </c>
      <c r="DB251" s="29" t="b">
        <v>0</v>
      </c>
      <c r="DC251" s="29" t="b">
        <v>0</v>
      </c>
      <c r="DD251" s="29" t="b">
        <v>0</v>
      </c>
      <c r="DE251" s="29" t="b">
        <v>0</v>
      </c>
      <c r="DF251" s="29" t="b">
        <v>0</v>
      </c>
      <c r="DG251" s="29" t="b">
        <v>0</v>
      </c>
      <c r="DH251" s="29" t="b">
        <v>0</v>
      </c>
      <c r="DI251" s="29" t="b">
        <v>0</v>
      </c>
      <c r="DJ251" s="29" t="b">
        <v>0</v>
      </c>
      <c r="DK251" s="29" t="b">
        <v>0</v>
      </c>
      <c r="DL251" s="29" t="b">
        <v>0</v>
      </c>
      <c r="DM251" s="29" t="b">
        <v>0</v>
      </c>
      <c r="DN251" s="29" t="b">
        <v>0</v>
      </c>
      <c r="DO251" s="29" t="b">
        <v>0</v>
      </c>
      <c r="DP251" s="29" t="b">
        <v>0</v>
      </c>
      <c r="DQ251" s="29" t="b">
        <v>0</v>
      </c>
      <c r="DR251" s="29" t="b">
        <v>0</v>
      </c>
      <c r="DS251" s="29" t="b">
        <v>0</v>
      </c>
      <c r="DT251" s="29" t="b">
        <v>0</v>
      </c>
      <c r="DU251" s="29" t="b">
        <v>0</v>
      </c>
      <c r="DV251" s="29" t="s">
        <v>15091</v>
      </c>
      <c r="DW251" s="29" t="s">
        <v>15092</v>
      </c>
      <c r="DX251" s="29" t="s">
        <v>15093</v>
      </c>
    </row>
    <row r="252" spans="1:128" s="29" customFormat="1" x14ac:dyDescent="0.25">
      <c r="A252" s="29">
        <v>359925061200999</v>
      </c>
      <c r="B252" s="29">
        <v>184</v>
      </c>
      <c r="C252" s="29" t="s">
        <v>15094</v>
      </c>
      <c r="D252" s="29" t="s">
        <v>15095</v>
      </c>
      <c r="E252" s="50">
        <v>2376910281821210</v>
      </c>
      <c r="F252" s="50">
        <v>9043035523018110</v>
      </c>
      <c r="G252" s="29" t="s">
        <v>20281</v>
      </c>
      <c r="H252" s="29" t="s">
        <v>18992</v>
      </c>
      <c r="I252" s="29">
        <v>22</v>
      </c>
      <c r="J252" s="29">
        <v>1</v>
      </c>
      <c r="K252" s="29">
        <v>1</v>
      </c>
      <c r="L252" s="29">
        <v>1</v>
      </c>
      <c r="M252" s="29">
        <v>2</v>
      </c>
      <c r="N252" s="29">
        <v>5</v>
      </c>
      <c r="O252" s="29">
        <v>1</v>
      </c>
      <c r="P252" s="29">
        <v>0</v>
      </c>
      <c r="Q252" s="29" t="s">
        <v>8</v>
      </c>
      <c r="R252" s="29" t="s">
        <v>8</v>
      </c>
      <c r="S252" s="29" t="s">
        <v>8</v>
      </c>
      <c r="T252" s="29" t="s">
        <v>8</v>
      </c>
      <c r="U252" s="29">
        <v>1</v>
      </c>
      <c r="V252" s="29">
        <v>1</v>
      </c>
      <c r="W252" s="29" t="s">
        <v>8</v>
      </c>
      <c r="X252" s="29">
        <v>1</v>
      </c>
      <c r="Y252" s="29" t="s">
        <v>8</v>
      </c>
      <c r="Z252" s="29">
        <v>1</v>
      </c>
      <c r="AA252" s="29">
        <v>1</v>
      </c>
      <c r="AB252" s="29" t="s">
        <v>8</v>
      </c>
      <c r="AC252" s="29">
        <v>1</v>
      </c>
      <c r="AD252" s="29" t="s">
        <v>8</v>
      </c>
      <c r="AE252" s="29">
        <v>1</v>
      </c>
      <c r="AF252" s="29">
        <v>1</v>
      </c>
      <c r="AG252" s="29" t="s">
        <v>8</v>
      </c>
      <c r="AH252" s="29">
        <v>1</v>
      </c>
      <c r="AI252" s="29" t="s">
        <v>8</v>
      </c>
      <c r="AJ252" s="29">
        <v>1</v>
      </c>
      <c r="AK252" s="29">
        <v>2</v>
      </c>
      <c r="AL252" s="29" t="s">
        <v>8</v>
      </c>
      <c r="AM252" s="29">
        <v>2</v>
      </c>
      <c r="AN252" s="29" t="s">
        <v>8</v>
      </c>
      <c r="AO252" s="29">
        <v>0</v>
      </c>
      <c r="AP252" s="29" t="s">
        <v>8</v>
      </c>
      <c r="AQ252" s="29">
        <v>1</v>
      </c>
      <c r="AR252" s="29">
        <v>1</v>
      </c>
      <c r="AS252" s="29" t="s">
        <v>8</v>
      </c>
      <c r="AT252" s="29">
        <v>2</v>
      </c>
      <c r="AU252" s="29" t="s">
        <v>8</v>
      </c>
      <c r="AV252" s="29">
        <v>1</v>
      </c>
      <c r="AW252" s="29">
        <v>3</v>
      </c>
      <c r="AX252" s="29" t="s">
        <v>8</v>
      </c>
      <c r="AY252" s="29">
        <v>3</v>
      </c>
      <c r="AZ252" s="29" t="s">
        <v>8</v>
      </c>
      <c r="BA252" s="29">
        <v>1</v>
      </c>
      <c r="BB252" s="29" t="s">
        <v>8</v>
      </c>
      <c r="BC252" s="29">
        <v>1</v>
      </c>
      <c r="BD252" s="29">
        <v>3</v>
      </c>
      <c r="BE252" s="29" t="s">
        <v>8</v>
      </c>
      <c r="BF252" s="29">
        <v>1</v>
      </c>
      <c r="BG252" s="29" t="s">
        <v>8</v>
      </c>
      <c r="BH252" s="29">
        <v>1</v>
      </c>
      <c r="BI252" s="29">
        <v>2</v>
      </c>
      <c r="BJ252" s="29" t="s">
        <v>8</v>
      </c>
      <c r="BK252" s="29">
        <v>2</v>
      </c>
      <c r="BL252" s="29" t="s">
        <v>8</v>
      </c>
      <c r="BM252" s="29">
        <v>0</v>
      </c>
      <c r="BN252" s="29" t="s">
        <v>8</v>
      </c>
      <c r="BO252" s="29" t="s">
        <v>8</v>
      </c>
      <c r="BP252" s="29" t="s">
        <v>8</v>
      </c>
      <c r="BQ252" s="29" t="s">
        <v>8</v>
      </c>
      <c r="BR252" s="29" t="s">
        <v>8</v>
      </c>
      <c r="BS252" s="29" t="s">
        <v>8</v>
      </c>
      <c r="BT252" s="29" t="s">
        <v>8</v>
      </c>
      <c r="BU252" s="29" t="s">
        <v>722</v>
      </c>
      <c r="BV252" s="29" t="b">
        <v>0</v>
      </c>
      <c r="BW252" s="29" t="b">
        <v>0</v>
      </c>
      <c r="BX252" s="29" t="b">
        <v>0</v>
      </c>
      <c r="BY252" s="29" t="b">
        <v>0</v>
      </c>
      <c r="BZ252" s="29" t="b">
        <v>0</v>
      </c>
      <c r="CA252" s="29" t="b">
        <v>0</v>
      </c>
      <c r="CB252" s="29" t="b">
        <v>0</v>
      </c>
      <c r="CC252" s="29" t="b">
        <v>0</v>
      </c>
      <c r="CD252" s="29" t="b">
        <v>0</v>
      </c>
      <c r="CE252" s="29" t="b">
        <v>0</v>
      </c>
      <c r="CF252" s="29" t="b">
        <v>0</v>
      </c>
      <c r="CG252" s="29" t="b">
        <v>0</v>
      </c>
      <c r="CH252" s="29" t="b">
        <v>0</v>
      </c>
      <c r="CI252" s="29" t="b">
        <v>0</v>
      </c>
      <c r="CJ252" s="29" t="b">
        <v>1</v>
      </c>
      <c r="CK252" s="29" t="b">
        <v>0</v>
      </c>
      <c r="CL252" s="29" t="b">
        <v>0</v>
      </c>
      <c r="CM252" s="29" t="b">
        <v>0</v>
      </c>
      <c r="CN252" s="29" t="b">
        <v>0</v>
      </c>
      <c r="CO252" s="29" t="b">
        <v>0</v>
      </c>
      <c r="CP252" s="29" t="b">
        <v>0</v>
      </c>
      <c r="CQ252" s="29" t="b">
        <v>0</v>
      </c>
      <c r="CR252" s="29" t="b">
        <v>0</v>
      </c>
      <c r="CS252" s="29" t="b">
        <v>0</v>
      </c>
      <c r="CT252" s="29" t="b">
        <v>0</v>
      </c>
      <c r="CU252" s="29" t="b">
        <v>0</v>
      </c>
      <c r="CV252" s="29" t="b">
        <v>0</v>
      </c>
      <c r="CW252" s="29" t="b">
        <v>0</v>
      </c>
      <c r="CX252" s="29" t="b">
        <v>0</v>
      </c>
      <c r="CY252" s="29" t="b">
        <v>0</v>
      </c>
      <c r="CZ252" s="29" t="b">
        <v>0</v>
      </c>
      <c r="DA252" s="29" t="b">
        <v>0</v>
      </c>
      <c r="DB252" s="29" t="b">
        <v>0</v>
      </c>
      <c r="DC252" s="29" t="b">
        <v>0</v>
      </c>
      <c r="DD252" s="29" t="b">
        <v>0</v>
      </c>
      <c r="DE252" s="29" t="b">
        <v>0</v>
      </c>
      <c r="DF252" s="29" t="b">
        <v>0</v>
      </c>
      <c r="DG252" s="29" t="b">
        <v>0</v>
      </c>
      <c r="DH252" s="29" t="b">
        <v>0</v>
      </c>
      <c r="DI252" s="29" t="b">
        <v>0</v>
      </c>
      <c r="DJ252" s="29" t="b">
        <v>0</v>
      </c>
      <c r="DK252" s="29" t="b">
        <v>0</v>
      </c>
      <c r="DL252" s="29" t="b">
        <v>0</v>
      </c>
      <c r="DM252" s="29" t="b">
        <v>0</v>
      </c>
      <c r="DN252" s="29" t="b">
        <v>0</v>
      </c>
      <c r="DO252" s="29" t="b">
        <v>0</v>
      </c>
      <c r="DP252" s="29" t="b">
        <v>0</v>
      </c>
      <c r="DQ252" s="29" t="b">
        <v>0</v>
      </c>
      <c r="DR252" s="29" t="b">
        <v>0</v>
      </c>
      <c r="DS252" s="29" t="b">
        <v>0</v>
      </c>
      <c r="DT252" s="29" t="b">
        <v>0</v>
      </c>
      <c r="DU252" s="29" t="b">
        <v>0</v>
      </c>
      <c r="DV252" s="29" t="s">
        <v>15096</v>
      </c>
      <c r="DW252" s="29" t="s">
        <v>15097</v>
      </c>
      <c r="DX252" s="29" t="s">
        <v>15098</v>
      </c>
    </row>
    <row r="253" spans="1:128" s="29" customFormat="1" x14ac:dyDescent="0.25">
      <c r="A253" s="29">
        <v>359925061332446</v>
      </c>
      <c r="B253" s="29">
        <v>312</v>
      </c>
      <c r="C253" s="29" t="s">
        <v>15099</v>
      </c>
      <c r="D253" s="29" t="s">
        <v>15100</v>
      </c>
      <c r="E253" s="50">
        <v>2.37244143616387E+16</v>
      </c>
      <c r="F253" s="50">
        <v>904270920263229</v>
      </c>
      <c r="G253" s="29" t="s">
        <v>20217</v>
      </c>
      <c r="H253" s="29" t="s">
        <v>18992</v>
      </c>
      <c r="I253" s="29">
        <v>66</v>
      </c>
      <c r="J253" s="29">
        <v>1</v>
      </c>
      <c r="K253" s="29">
        <v>1</v>
      </c>
      <c r="L253" s="29">
        <v>1</v>
      </c>
      <c r="M253" s="29">
        <v>2</v>
      </c>
      <c r="N253" s="29">
        <v>6</v>
      </c>
      <c r="O253" s="29">
        <v>1</v>
      </c>
      <c r="P253" s="29">
        <v>0</v>
      </c>
      <c r="Q253" s="29" t="s">
        <v>8</v>
      </c>
      <c r="R253" s="29" t="s">
        <v>8</v>
      </c>
      <c r="S253" s="29" t="s">
        <v>8</v>
      </c>
      <c r="T253" s="29" t="s">
        <v>8</v>
      </c>
      <c r="U253" s="29">
        <v>0</v>
      </c>
      <c r="V253" s="29" t="s">
        <v>8</v>
      </c>
      <c r="W253" s="29" t="s">
        <v>8</v>
      </c>
      <c r="X253" s="29" t="s">
        <v>8</v>
      </c>
      <c r="Y253" s="29" t="s">
        <v>8</v>
      </c>
      <c r="Z253" s="29">
        <v>0</v>
      </c>
      <c r="AA253" s="29" t="s">
        <v>8</v>
      </c>
      <c r="AB253" s="29" t="s">
        <v>8</v>
      </c>
      <c r="AC253" s="29" t="s">
        <v>8</v>
      </c>
      <c r="AD253" s="29" t="s">
        <v>8</v>
      </c>
      <c r="AE253" s="29">
        <v>1</v>
      </c>
      <c r="AF253" s="29">
        <v>1</v>
      </c>
      <c r="AG253" s="29" t="s">
        <v>8</v>
      </c>
      <c r="AH253" s="29">
        <v>1</v>
      </c>
      <c r="AI253" s="29" t="s">
        <v>8</v>
      </c>
      <c r="AJ253" s="29">
        <v>0</v>
      </c>
      <c r="AK253" s="29" t="s">
        <v>8</v>
      </c>
      <c r="AL253" s="29" t="s">
        <v>8</v>
      </c>
      <c r="AM253" s="29" t="s">
        <v>8</v>
      </c>
      <c r="AN253" s="29" t="s">
        <v>8</v>
      </c>
      <c r="AO253" s="29">
        <v>0</v>
      </c>
      <c r="AP253" s="29" t="s">
        <v>8</v>
      </c>
      <c r="AQ253" s="29">
        <v>1</v>
      </c>
      <c r="AR253" s="29">
        <v>1</v>
      </c>
      <c r="AS253" s="29" t="s">
        <v>8</v>
      </c>
      <c r="AT253" s="29">
        <v>1</v>
      </c>
      <c r="AU253" s="29" t="s">
        <v>8</v>
      </c>
      <c r="AV253" s="29">
        <v>1</v>
      </c>
      <c r="AW253" s="29">
        <v>2</v>
      </c>
      <c r="AX253" s="29" t="s">
        <v>8</v>
      </c>
      <c r="AY253" s="29">
        <v>2</v>
      </c>
      <c r="AZ253" s="29" t="s">
        <v>8</v>
      </c>
      <c r="BA253" s="29">
        <v>1</v>
      </c>
      <c r="BB253" s="29" t="s">
        <v>8</v>
      </c>
      <c r="BC253" s="29">
        <v>1</v>
      </c>
      <c r="BD253" s="29">
        <v>4</v>
      </c>
      <c r="BE253" s="29" t="s">
        <v>8</v>
      </c>
      <c r="BF253" s="29">
        <v>3</v>
      </c>
      <c r="BG253" s="29" t="s">
        <v>8</v>
      </c>
      <c r="BH253" s="29">
        <v>1</v>
      </c>
      <c r="BI253" s="29">
        <v>1</v>
      </c>
      <c r="BJ253" s="29" t="s">
        <v>8</v>
      </c>
      <c r="BK253" s="29">
        <v>1</v>
      </c>
      <c r="BL253" s="29" t="s">
        <v>8</v>
      </c>
      <c r="BM253" s="29">
        <v>0</v>
      </c>
      <c r="BN253" s="29" t="s">
        <v>8</v>
      </c>
      <c r="BO253" s="29" t="s">
        <v>8</v>
      </c>
      <c r="BP253" s="29" t="s">
        <v>8</v>
      </c>
      <c r="BQ253" s="29" t="s">
        <v>8</v>
      </c>
      <c r="BR253" s="29" t="s">
        <v>8</v>
      </c>
      <c r="BS253" s="29" t="s">
        <v>8</v>
      </c>
      <c r="BT253" s="29" t="s">
        <v>8</v>
      </c>
      <c r="BU253" s="29" t="s">
        <v>722</v>
      </c>
      <c r="BV253" s="29" t="b">
        <v>0</v>
      </c>
      <c r="BW253" s="29" t="b">
        <v>0</v>
      </c>
      <c r="BX253" s="29" t="b">
        <v>0</v>
      </c>
      <c r="BY253" s="29" t="b">
        <v>0</v>
      </c>
      <c r="BZ253" s="29" t="b">
        <v>0</v>
      </c>
      <c r="CA253" s="29" t="b">
        <v>0</v>
      </c>
      <c r="CB253" s="29" t="b">
        <v>0</v>
      </c>
      <c r="CC253" s="29" t="b">
        <v>0</v>
      </c>
      <c r="CD253" s="29" t="b">
        <v>0</v>
      </c>
      <c r="CE253" s="29" t="b">
        <v>0</v>
      </c>
      <c r="CF253" s="29" t="b">
        <v>0</v>
      </c>
      <c r="CG253" s="29" t="b">
        <v>0</v>
      </c>
      <c r="CH253" s="29" t="b">
        <v>0</v>
      </c>
      <c r="CI253" s="29" t="b">
        <v>0</v>
      </c>
      <c r="CJ253" s="29" t="b">
        <v>0</v>
      </c>
      <c r="CK253" s="29" t="b">
        <v>0</v>
      </c>
      <c r="CL253" s="29" t="b">
        <v>0</v>
      </c>
      <c r="CM253" s="29" t="b">
        <v>0</v>
      </c>
      <c r="CN253" s="29" t="b">
        <v>0</v>
      </c>
      <c r="CO253" s="29" t="b">
        <v>0</v>
      </c>
      <c r="CP253" s="29" t="b">
        <v>0</v>
      </c>
      <c r="CQ253" s="29" t="b">
        <v>0</v>
      </c>
      <c r="CR253" s="29" t="b">
        <v>0</v>
      </c>
      <c r="CS253" s="29" t="b">
        <v>0</v>
      </c>
      <c r="CT253" s="29" t="b">
        <v>0</v>
      </c>
      <c r="CU253" s="29" t="b">
        <v>0</v>
      </c>
      <c r="CV253" s="29" t="b">
        <v>0</v>
      </c>
      <c r="CW253" s="29" t="b">
        <v>0</v>
      </c>
      <c r="CX253" s="29" t="b">
        <v>0</v>
      </c>
      <c r="CY253" s="29" t="b">
        <v>0</v>
      </c>
      <c r="CZ253" s="29" t="b">
        <v>0</v>
      </c>
      <c r="DA253" s="29" t="b">
        <v>0</v>
      </c>
      <c r="DB253" s="29" t="b">
        <v>0</v>
      </c>
      <c r="DC253" s="29" t="b">
        <v>0</v>
      </c>
      <c r="DD253" s="29" t="b">
        <v>0</v>
      </c>
      <c r="DE253" s="29" t="b">
        <v>0</v>
      </c>
      <c r="DF253" s="29" t="b">
        <v>0</v>
      </c>
      <c r="DG253" s="29" t="b">
        <v>0</v>
      </c>
      <c r="DH253" s="29" t="b">
        <v>0</v>
      </c>
      <c r="DI253" s="29" t="b">
        <v>0</v>
      </c>
      <c r="DJ253" s="29" t="b">
        <v>0</v>
      </c>
      <c r="DK253" s="29" t="b">
        <v>0</v>
      </c>
      <c r="DL253" s="29" t="b">
        <v>0</v>
      </c>
      <c r="DM253" s="29" t="b">
        <v>0</v>
      </c>
      <c r="DN253" s="29" t="b">
        <v>0</v>
      </c>
      <c r="DO253" s="29" t="b">
        <v>0</v>
      </c>
      <c r="DP253" s="29" t="b">
        <v>0</v>
      </c>
      <c r="DQ253" s="29" t="b">
        <v>1</v>
      </c>
      <c r="DR253" s="29" t="b">
        <v>0</v>
      </c>
      <c r="DS253" s="29" t="b">
        <v>0</v>
      </c>
      <c r="DT253" s="29" t="b">
        <v>0</v>
      </c>
      <c r="DU253" s="29" t="b">
        <v>0</v>
      </c>
      <c r="DV253" s="29" t="s">
        <v>15101</v>
      </c>
      <c r="DW253" s="29" t="s">
        <v>15102</v>
      </c>
      <c r="DX253" s="29" t="s">
        <v>15103</v>
      </c>
    </row>
    <row r="254" spans="1:128" s="29" customFormat="1" x14ac:dyDescent="0.25">
      <c r="A254" s="29">
        <v>359925061332446</v>
      </c>
      <c r="B254" s="29">
        <v>314</v>
      </c>
      <c r="C254" s="29" t="s">
        <v>15104</v>
      </c>
      <c r="D254" s="29" t="s">
        <v>15105</v>
      </c>
      <c r="E254" s="50">
        <v>2372449259295490</v>
      </c>
      <c r="F254" s="50">
        <v>9042708060439510</v>
      </c>
      <c r="G254" s="29" t="s">
        <v>20282</v>
      </c>
      <c r="H254" s="29" t="s">
        <v>18992</v>
      </c>
      <c r="I254" s="29">
        <v>66</v>
      </c>
      <c r="J254" s="29">
        <v>1</v>
      </c>
      <c r="K254" s="29">
        <v>1</v>
      </c>
      <c r="L254" s="29">
        <v>1</v>
      </c>
      <c r="M254" s="29">
        <v>2</v>
      </c>
      <c r="N254" s="29">
        <v>5</v>
      </c>
      <c r="O254" s="29">
        <v>1</v>
      </c>
      <c r="P254" s="29">
        <v>0</v>
      </c>
      <c r="Q254" s="29" t="s">
        <v>8</v>
      </c>
      <c r="R254" s="29" t="s">
        <v>8</v>
      </c>
      <c r="S254" s="29" t="s">
        <v>8</v>
      </c>
      <c r="T254" s="29" t="s">
        <v>8</v>
      </c>
      <c r="U254" s="29">
        <v>0</v>
      </c>
      <c r="V254" s="29" t="s">
        <v>8</v>
      </c>
      <c r="W254" s="29" t="s">
        <v>8</v>
      </c>
      <c r="X254" s="29" t="s">
        <v>8</v>
      </c>
      <c r="Y254" s="29" t="s">
        <v>8</v>
      </c>
      <c r="Z254" s="29">
        <v>0</v>
      </c>
      <c r="AA254" s="29" t="s">
        <v>8</v>
      </c>
      <c r="AB254" s="29" t="s">
        <v>8</v>
      </c>
      <c r="AC254" s="29" t="s">
        <v>8</v>
      </c>
      <c r="AD254" s="29" t="s">
        <v>8</v>
      </c>
      <c r="AE254" s="29">
        <v>1</v>
      </c>
      <c r="AF254" s="29">
        <v>1</v>
      </c>
      <c r="AG254" s="29" t="s">
        <v>8</v>
      </c>
      <c r="AH254" s="29">
        <v>1</v>
      </c>
      <c r="AI254" s="29" t="s">
        <v>8</v>
      </c>
      <c r="AJ254" s="29">
        <v>0</v>
      </c>
      <c r="AK254" s="29" t="s">
        <v>8</v>
      </c>
      <c r="AL254" s="29" t="s">
        <v>8</v>
      </c>
      <c r="AM254" s="29" t="s">
        <v>8</v>
      </c>
      <c r="AN254" s="29" t="s">
        <v>8</v>
      </c>
      <c r="AO254" s="29">
        <v>0</v>
      </c>
      <c r="AP254" s="29" t="s">
        <v>8</v>
      </c>
      <c r="AQ254" s="29">
        <v>1</v>
      </c>
      <c r="AR254" s="29">
        <v>1</v>
      </c>
      <c r="AS254" s="29" t="s">
        <v>8</v>
      </c>
      <c r="AT254" s="29">
        <v>1</v>
      </c>
      <c r="AU254" s="29" t="s">
        <v>8</v>
      </c>
      <c r="AV254" s="29">
        <v>1</v>
      </c>
      <c r="AW254" s="29">
        <v>1</v>
      </c>
      <c r="AX254" s="29" t="s">
        <v>8</v>
      </c>
      <c r="AY254" s="29">
        <v>1</v>
      </c>
      <c r="AZ254" s="29" t="s">
        <v>8</v>
      </c>
      <c r="BA254" s="29">
        <v>1</v>
      </c>
      <c r="BB254" s="29" t="s">
        <v>8</v>
      </c>
      <c r="BC254" s="29">
        <v>1</v>
      </c>
      <c r="BD254" s="29">
        <v>3</v>
      </c>
      <c r="BE254" s="29" t="s">
        <v>8</v>
      </c>
      <c r="BF254" s="29">
        <v>3</v>
      </c>
      <c r="BG254" s="29" t="s">
        <v>8</v>
      </c>
      <c r="BH254" s="29">
        <v>1</v>
      </c>
      <c r="BI254" s="29">
        <v>1</v>
      </c>
      <c r="BJ254" s="29" t="s">
        <v>8</v>
      </c>
      <c r="BK254" s="29">
        <v>1</v>
      </c>
      <c r="BL254" s="29" t="s">
        <v>8</v>
      </c>
      <c r="BM254" s="29">
        <v>0</v>
      </c>
      <c r="BN254" s="29" t="s">
        <v>8</v>
      </c>
      <c r="BO254" s="29" t="s">
        <v>8</v>
      </c>
      <c r="BP254" s="29" t="s">
        <v>8</v>
      </c>
      <c r="BQ254" s="29" t="s">
        <v>8</v>
      </c>
      <c r="BR254" s="29" t="s">
        <v>8</v>
      </c>
      <c r="BS254" s="29" t="s">
        <v>8</v>
      </c>
      <c r="BT254" s="29" t="s">
        <v>8</v>
      </c>
      <c r="BU254" s="29" t="s">
        <v>722</v>
      </c>
      <c r="BV254" s="29" t="b">
        <v>0</v>
      </c>
      <c r="BW254" s="29" t="b">
        <v>0</v>
      </c>
      <c r="BX254" s="29" t="b">
        <v>0</v>
      </c>
      <c r="BY254" s="29" t="b">
        <v>0</v>
      </c>
      <c r="BZ254" s="29" t="b">
        <v>0</v>
      </c>
      <c r="CA254" s="29" t="b">
        <v>0</v>
      </c>
      <c r="CB254" s="29" t="b">
        <v>0</v>
      </c>
      <c r="CC254" s="29" t="b">
        <v>0</v>
      </c>
      <c r="CD254" s="29" t="b">
        <v>0</v>
      </c>
      <c r="CE254" s="29" t="b">
        <v>0</v>
      </c>
      <c r="CF254" s="29" t="b">
        <v>0</v>
      </c>
      <c r="CG254" s="29" t="b">
        <v>0</v>
      </c>
      <c r="CH254" s="29" t="b">
        <v>0</v>
      </c>
      <c r="CI254" s="29" t="b">
        <v>0</v>
      </c>
      <c r="CJ254" s="29" t="b">
        <v>0</v>
      </c>
      <c r="CK254" s="29" t="b">
        <v>0</v>
      </c>
      <c r="CL254" s="29" t="b">
        <v>0</v>
      </c>
      <c r="CM254" s="29" t="b">
        <v>0</v>
      </c>
      <c r="CN254" s="29" t="b">
        <v>0</v>
      </c>
      <c r="CO254" s="29" t="b">
        <v>0</v>
      </c>
      <c r="CP254" s="29" t="b">
        <v>0</v>
      </c>
      <c r="CQ254" s="29" t="b">
        <v>0</v>
      </c>
      <c r="CR254" s="29" t="b">
        <v>0</v>
      </c>
      <c r="CS254" s="29" t="b">
        <v>0</v>
      </c>
      <c r="CT254" s="29" t="b">
        <v>0</v>
      </c>
      <c r="CU254" s="29" t="b">
        <v>0</v>
      </c>
      <c r="CV254" s="29" t="b">
        <v>0</v>
      </c>
      <c r="CW254" s="29" t="b">
        <v>0</v>
      </c>
      <c r="CX254" s="29" t="b">
        <v>0</v>
      </c>
      <c r="CY254" s="29" t="b">
        <v>0</v>
      </c>
      <c r="CZ254" s="29" t="b">
        <v>0</v>
      </c>
      <c r="DA254" s="29" t="b">
        <v>0</v>
      </c>
      <c r="DB254" s="29" t="b">
        <v>0</v>
      </c>
      <c r="DC254" s="29" t="b">
        <v>0</v>
      </c>
      <c r="DD254" s="29" t="b">
        <v>0</v>
      </c>
      <c r="DE254" s="29" t="b">
        <v>0</v>
      </c>
      <c r="DF254" s="29" t="b">
        <v>0</v>
      </c>
      <c r="DG254" s="29" t="b">
        <v>0</v>
      </c>
      <c r="DH254" s="29" t="b">
        <v>0</v>
      </c>
      <c r="DI254" s="29" t="b">
        <v>0</v>
      </c>
      <c r="DJ254" s="29" t="b">
        <v>0</v>
      </c>
      <c r="DK254" s="29" t="b">
        <v>0</v>
      </c>
      <c r="DL254" s="29" t="b">
        <v>0</v>
      </c>
      <c r="DM254" s="29" t="b">
        <v>0</v>
      </c>
      <c r="DN254" s="29" t="b">
        <v>0</v>
      </c>
      <c r="DO254" s="29" t="b">
        <v>0</v>
      </c>
      <c r="DP254" s="29" t="b">
        <v>0</v>
      </c>
      <c r="DQ254" s="29" t="b">
        <v>1</v>
      </c>
      <c r="DR254" s="29" t="b">
        <v>0</v>
      </c>
      <c r="DS254" s="29" t="b">
        <v>0</v>
      </c>
      <c r="DT254" s="29" t="b">
        <v>0</v>
      </c>
      <c r="DU254" s="29" t="b">
        <v>0</v>
      </c>
      <c r="DV254" s="29" t="s">
        <v>15106</v>
      </c>
      <c r="DW254" s="29" t="s">
        <v>15107</v>
      </c>
      <c r="DX254" s="29" t="s">
        <v>15108</v>
      </c>
    </row>
    <row r="255" spans="1:128" s="29" customFormat="1" x14ac:dyDescent="0.25">
      <c r="A255" s="29">
        <v>359925061332446</v>
      </c>
      <c r="B255" s="29">
        <v>389</v>
      </c>
      <c r="C255" s="29" t="s">
        <v>15109</v>
      </c>
      <c r="D255" s="29" t="s">
        <v>15110</v>
      </c>
      <c r="E255" s="50">
        <v>2.37240404201659E+16</v>
      </c>
      <c r="F255" s="50">
        <v>9042744983251840</v>
      </c>
      <c r="G255" s="50">
        <v>-3510408910643300</v>
      </c>
      <c r="H255" s="29" t="s">
        <v>20224</v>
      </c>
      <c r="I255" s="29">
        <v>66</v>
      </c>
      <c r="J255" s="29">
        <v>0</v>
      </c>
      <c r="K255" s="29">
        <v>1</v>
      </c>
      <c r="L255" s="29">
        <v>1</v>
      </c>
      <c r="M255" s="29">
        <v>2</v>
      </c>
      <c r="N255" s="29">
        <v>4</v>
      </c>
      <c r="O255" s="29">
        <v>1</v>
      </c>
      <c r="P255" s="29">
        <v>0</v>
      </c>
      <c r="Q255" s="29" t="s">
        <v>8</v>
      </c>
      <c r="R255" s="29" t="s">
        <v>8</v>
      </c>
      <c r="S255" s="29" t="s">
        <v>8</v>
      </c>
      <c r="T255" s="29" t="s">
        <v>8</v>
      </c>
      <c r="U255" s="29">
        <v>0</v>
      </c>
      <c r="V255" s="29" t="s">
        <v>8</v>
      </c>
      <c r="W255" s="29" t="s">
        <v>8</v>
      </c>
      <c r="X255" s="29" t="s">
        <v>8</v>
      </c>
      <c r="Y255" s="29" t="s">
        <v>8</v>
      </c>
      <c r="Z255" s="29">
        <v>0</v>
      </c>
      <c r="AA255" s="29" t="s">
        <v>8</v>
      </c>
      <c r="AB255" s="29" t="s">
        <v>8</v>
      </c>
      <c r="AC255" s="29" t="s">
        <v>8</v>
      </c>
      <c r="AD255" s="29" t="s">
        <v>8</v>
      </c>
      <c r="AE255" s="29">
        <v>1</v>
      </c>
      <c r="AF255" s="29">
        <v>1</v>
      </c>
      <c r="AG255" s="29" t="s">
        <v>8</v>
      </c>
      <c r="AH255" s="29">
        <v>1</v>
      </c>
      <c r="AI255" s="29" t="s">
        <v>8</v>
      </c>
      <c r="AJ255" s="29">
        <v>0</v>
      </c>
      <c r="AK255" s="29" t="s">
        <v>8</v>
      </c>
      <c r="AL255" s="29" t="s">
        <v>8</v>
      </c>
      <c r="AM255" s="29" t="s">
        <v>8</v>
      </c>
      <c r="AN255" s="29" t="s">
        <v>8</v>
      </c>
      <c r="AO255" s="29">
        <v>0</v>
      </c>
      <c r="AP255" s="29" t="s">
        <v>8</v>
      </c>
      <c r="AQ255" s="29">
        <v>1</v>
      </c>
      <c r="AR255" s="29">
        <v>1</v>
      </c>
      <c r="AS255" s="29" t="s">
        <v>8</v>
      </c>
      <c r="AT255" s="29">
        <v>2</v>
      </c>
      <c r="AU255" s="29" t="s">
        <v>8</v>
      </c>
      <c r="AV255" s="29">
        <v>1</v>
      </c>
      <c r="AW255" s="29">
        <v>1</v>
      </c>
      <c r="AX255" s="29" t="s">
        <v>8</v>
      </c>
      <c r="AY255" s="29">
        <v>3</v>
      </c>
      <c r="AZ255" s="29" t="s">
        <v>8</v>
      </c>
      <c r="BA255" s="29">
        <v>1</v>
      </c>
      <c r="BB255" s="29" t="s">
        <v>8</v>
      </c>
      <c r="BC255" s="29">
        <v>1</v>
      </c>
      <c r="BD255" s="29">
        <v>3</v>
      </c>
      <c r="BE255" s="29" t="s">
        <v>8</v>
      </c>
      <c r="BF255" s="29">
        <v>3</v>
      </c>
      <c r="BG255" s="29" t="s">
        <v>8</v>
      </c>
      <c r="BH255" s="29">
        <v>1</v>
      </c>
      <c r="BI255" s="29">
        <v>1</v>
      </c>
      <c r="BJ255" s="29" t="s">
        <v>8</v>
      </c>
      <c r="BK255" s="29">
        <v>1</v>
      </c>
      <c r="BL255" s="29" t="s">
        <v>8</v>
      </c>
      <c r="BM255" s="29">
        <v>0</v>
      </c>
      <c r="BN255" s="29" t="s">
        <v>8</v>
      </c>
      <c r="BO255" s="29" t="s">
        <v>8</v>
      </c>
      <c r="BP255" s="29" t="s">
        <v>8</v>
      </c>
      <c r="BQ255" s="29" t="s">
        <v>8</v>
      </c>
      <c r="BR255" s="29" t="s">
        <v>8</v>
      </c>
      <c r="BS255" s="29" t="s">
        <v>8</v>
      </c>
      <c r="BT255" s="29" t="s">
        <v>8</v>
      </c>
      <c r="BU255" s="29" t="s">
        <v>722</v>
      </c>
      <c r="BV255" s="29" t="b">
        <v>0</v>
      </c>
      <c r="BW255" s="29" t="b">
        <v>0</v>
      </c>
      <c r="BX255" s="29" t="b">
        <v>0</v>
      </c>
      <c r="BY255" s="29" t="b">
        <v>0</v>
      </c>
      <c r="BZ255" s="29" t="b">
        <v>0</v>
      </c>
      <c r="CA255" s="29" t="b">
        <v>0</v>
      </c>
      <c r="CB255" s="29" t="b">
        <v>0</v>
      </c>
      <c r="CC255" s="29" t="b">
        <v>0</v>
      </c>
      <c r="CD255" s="29" t="b">
        <v>0</v>
      </c>
      <c r="CE255" s="29" t="b">
        <v>0</v>
      </c>
      <c r="CF255" s="29" t="b">
        <v>0</v>
      </c>
      <c r="CG255" s="29" t="b">
        <v>0</v>
      </c>
      <c r="CH255" s="29" t="b">
        <v>0</v>
      </c>
      <c r="CI255" s="29" t="b">
        <v>0</v>
      </c>
      <c r="CJ255" s="29" t="b">
        <v>0</v>
      </c>
      <c r="CK255" s="29" t="b">
        <v>0</v>
      </c>
      <c r="CL255" s="29" t="b">
        <v>0</v>
      </c>
      <c r="CM255" s="29" t="b">
        <v>0</v>
      </c>
      <c r="CN255" s="29" t="b">
        <v>0</v>
      </c>
      <c r="CO255" s="29" t="b">
        <v>0</v>
      </c>
      <c r="CP255" s="29" t="b">
        <v>0</v>
      </c>
      <c r="CQ255" s="29" t="b">
        <v>0</v>
      </c>
      <c r="CR255" s="29" t="b">
        <v>0</v>
      </c>
      <c r="CS255" s="29" t="b">
        <v>0</v>
      </c>
      <c r="CT255" s="29" t="b">
        <v>0</v>
      </c>
      <c r="CU255" s="29" t="b">
        <v>0</v>
      </c>
      <c r="CV255" s="29" t="b">
        <v>0</v>
      </c>
      <c r="CW255" s="29" t="b">
        <v>0</v>
      </c>
      <c r="CX255" s="29" t="b">
        <v>0</v>
      </c>
      <c r="CY255" s="29" t="b">
        <v>0</v>
      </c>
      <c r="CZ255" s="29" t="b">
        <v>0</v>
      </c>
      <c r="DA255" s="29" t="b">
        <v>0</v>
      </c>
      <c r="DB255" s="29" t="b">
        <v>0</v>
      </c>
      <c r="DC255" s="29" t="b">
        <v>0</v>
      </c>
      <c r="DD255" s="29" t="b">
        <v>0</v>
      </c>
      <c r="DE255" s="29" t="b">
        <v>0</v>
      </c>
      <c r="DF255" s="29" t="b">
        <v>0</v>
      </c>
      <c r="DG255" s="29" t="b">
        <v>0</v>
      </c>
      <c r="DH255" s="29" t="b">
        <v>0</v>
      </c>
      <c r="DI255" s="29" t="b">
        <v>0</v>
      </c>
      <c r="DJ255" s="29" t="b">
        <v>0</v>
      </c>
      <c r="DK255" s="29" t="b">
        <v>0</v>
      </c>
      <c r="DL255" s="29" t="b">
        <v>0</v>
      </c>
      <c r="DM255" s="29" t="b">
        <v>0</v>
      </c>
      <c r="DN255" s="29" t="b">
        <v>0</v>
      </c>
      <c r="DO255" s="29" t="b">
        <v>0</v>
      </c>
      <c r="DP255" s="29" t="b">
        <v>0</v>
      </c>
      <c r="DQ255" s="29" t="b">
        <v>1</v>
      </c>
      <c r="DR255" s="29" t="b">
        <v>0</v>
      </c>
      <c r="DS255" s="29" t="b">
        <v>0</v>
      </c>
      <c r="DT255" s="29" t="b">
        <v>0</v>
      </c>
      <c r="DU255" s="29" t="b">
        <v>0</v>
      </c>
      <c r="DV255" s="29" t="s">
        <v>15111</v>
      </c>
      <c r="DW255" s="29" t="s">
        <v>15112</v>
      </c>
      <c r="DX255" s="29" t="s">
        <v>15113</v>
      </c>
    </row>
    <row r="256" spans="1:128" s="29" customFormat="1" x14ac:dyDescent="0.25">
      <c r="A256" s="29">
        <v>359925061332446</v>
      </c>
      <c r="B256" s="29">
        <v>320</v>
      </c>
      <c r="C256" s="29" t="s">
        <v>15114</v>
      </c>
      <c r="D256" s="29" t="s">
        <v>15115</v>
      </c>
      <c r="E256" s="50">
        <v>2.37244066961902E+16</v>
      </c>
      <c r="F256" s="50">
        <v>904269474384343</v>
      </c>
      <c r="G256" s="29" t="s">
        <v>20267</v>
      </c>
      <c r="H256" s="29" t="s">
        <v>18992</v>
      </c>
      <c r="I256" s="29">
        <v>66</v>
      </c>
      <c r="J256" s="29">
        <v>1</v>
      </c>
      <c r="K256" s="29">
        <v>1</v>
      </c>
      <c r="L256" s="29">
        <v>1</v>
      </c>
      <c r="M256" s="29">
        <v>2</v>
      </c>
      <c r="N256" s="29">
        <v>4</v>
      </c>
      <c r="O256" s="29">
        <v>1</v>
      </c>
      <c r="P256" s="29">
        <v>0</v>
      </c>
      <c r="Q256" s="29" t="s">
        <v>8</v>
      </c>
      <c r="R256" s="29" t="s">
        <v>8</v>
      </c>
      <c r="S256" s="29" t="s">
        <v>8</v>
      </c>
      <c r="T256" s="29" t="s">
        <v>8</v>
      </c>
      <c r="U256" s="29">
        <v>0</v>
      </c>
      <c r="V256" s="29" t="s">
        <v>8</v>
      </c>
      <c r="W256" s="29" t="s">
        <v>8</v>
      </c>
      <c r="X256" s="29" t="s">
        <v>8</v>
      </c>
      <c r="Y256" s="29" t="s">
        <v>8</v>
      </c>
      <c r="Z256" s="29">
        <v>0</v>
      </c>
      <c r="AA256" s="29" t="s">
        <v>8</v>
      </c>
      <c r="AB256" s="29" t="s">
        <v>8</v>
      </c>
      <c r="AC256" s="29" t="s">
        <v>8</v>
      </c>
      <c r="AD256" s="29" t="s">
        <v>8</v>
      </c>
      <c r="AE256" s="29">
        <v>1</v>
      </c>
      <c r="AF256" s="29">
        <v>1</v>
      </c>
      <c r="AG256" s="29" t="s">
        <v>8</v>
      </c>
      <c r="AH256" s="29">
        <v>1</v>
      </c>
      <c r="AI256" s="29" t="s">
        <v>8</v>
      </c>
      <c r="AJ256" s="29">
        <v>0</v>
      </c>
      <c r="AK256" s="29" t="s">
        <v>8</v>
      </c>
      <c r="AL256" s="29" t="s">
        <v>8</v>
      </c>
      <c r="AM256" s="29" t="s">
        <v>8</v>
      </c>
      <c r="AN256" s="29" t="s">
        <v>8</v>
      </c>
      <c r="AO256" s="29">
        <v>0</v>
      </c>
      <c r="AP256" s="29" t="s">
        <v>8</v>
      </c>
      <c r="AQ256" s="29">
        <v>1</v>
      </c>
      <c r="AR256" s="29">
        <v>2</v>
      </c>
      <c r="AS256" s="29" t="s">
        <v>8</v>
      </c>
      <c r="AT256" s="29">
        <v>1</v>
      </c>
      <c r="AU256" s="29" t="s">
        <v>8</v>
      </c>
      <c r="AV256" s="29">
        <v>1</v>
      </c>
      <c r="AW256" s="29">
        <v>3</v>
      </c>
      <c r="AX256" s="29" t="s">
        <v>8</v>
      </c>
      <c r="AY256" s="29">
        <v>3</v>
      </c>
      <c r="AZ256" s="29" t="s">
        <v>8</v>
      </c>
      <c r="BA256" s="29">
        <v>1</v>
      </c>
      <c r="BB256" s="29" t="s">
        <v>8</v>
      </c>
      <c r="BC256" s="29">
        <v>1</v>
      </c>
      <c r="BD256" s="29">
        <v>3</v>
      </c>
      <c r="BE256" s="29" t="s">
        <v>8</v>
      </c>
      <c r="BF256" s="29">
        <v>3</v>
      </c>
      <c r="BG256" s="29" t="s">
        <v>8</v>
      </c>
      <c r="BH256" s="29">
        <v>1</v>
      </c>
      <c r="BI256" s="29">
        <v>1</v>
      </c>
      <c r="BJ256" s="29" t="s">
        <v>8</v>
      </c>
      <c r="BK256" s="29">
        <v>1</v>
      </c>
      <c r="BL256" s="29" t="s">
        <v>8</v>
      </c>
      <c r="BM256" s="29">
        <v>0</v>
      </c>
      <c r="BN256" s="29" t="s">
        <v>8</v>
      </c>
      <c r="BO256" s="29" t="s">
        <v>8</v>
      </c>
      <c r="BP256" s="29" t="s">
        <v>8</v>
      </c>
      <c r="BQ256" s="29" t="s">
        <v>8</v>
      </c>
      <c r="BR256" s="29" t="s">
        <v>8</v>
      </c>
      <c r="BS256" s="29" t="s">
        <v>8</v>
      </c>
      <c r="BT256" s="29" t="s">
        <v>8</v>
      </c>
      <c r="BU256" s="29" t="s">
        <v>722</v>
      </c>
      <c r="BV256" s="29" t="b">
        <v>0</v>
      </c>
      <c r="BW256" s="29" t="b">
        <v>0</v>
      </c>
      <c r="BX256" s="29" t="b">
        <v>0</v>
      </c>
      <c r="BY256" s="29" t="b">
        <v>0</v>
      </c>
      <c r="BZ256" s="29" t="b">
        <v>0</v>
      </c>
      <c r="CA256" s="29" t="b">
        <v>0</v>
      </c>
      <c r="CB256" s="29" t="b">
        <v>0</v>
      </c>
      <c r="CC256" s="29" t="b">
        <v>0</v>
      </c>
      <c r="CD256" s="29" t="b">
        <v>0</v>
      </c>
      <c r="CE256" s="29" t="b">
        <v>0</v>
      </c>
      <c r="CF256" s="29" t="b">
        <v>0</v>
      </c>
      <c r="CG256" s="29" t="b">
        <v>0</v>
      </c>
      <c r="CH256" s="29" t="b">
        <v>0</v>
      </c>
      <c r="CI256" s="29" t="b">
        <v>0</v>
      </c>
      <c r="CJ256" s="29" t="b">
        <v>0</v>
      </c>
      <c r="CK256" s="29" t="b">
        <v>0</v>
      </c>
      <c r="CL256" s="29" t="b">
        <v>0</v>
      </c>
      <c r="CM256" s="29" t="b">
        <v>0</v>
      </c>
      <c r="CN256" s="29" t="b">
        <v>0</v>
      </c>
      <c r="CO256" s="29" t="b">
        <v>0</v>
      </c>
      <c r="CP256" s="29" t="b">
        <v>0</v>
      </c>
      <c r="CQ256" s="29" t="b">
        <v>0</v>
      </c>
      <c r="CR256" s="29" t="b">
        <v>0</v>
      </c>
      <c r="CS256" s="29" t="b">
        <v>0</v>
      </c>
      <c r="CT256" s="29" t="b">
        <v>0</v>
      </c>
      <c r="CU256" s="29" t="b">
        <v>0</v>
      </c>
      <c r="CV256" s="29" t="b">
        <v>0</v>
      </c>
      <c r="CW256" s="29" t="b">
        <v>0</v>
      </c>
      <c r="CX256" s="29" t="b">
        <v>0</v>
      </c>
      <c r="CY256" s="29" t="b">
        <v>0</v>
      </c>
      <c r="CZ256" s="29" t="b">
        <v>0</v>
      </c>
      <c r="DA256" s="29" t="b">
        <v>0</v>
      </c>
      <c r="DB256" s="29" t="b">
        <v>0</v>
      </c>
      <c r="DC256" s="29" t="b">
        <v>0</v>
      </c>
      <c r="DD256" s="29" t="b">
        <v>0</v>
      </c>
      <c r="DE256" s="29" t="b">
        <v>0</v>
      </c>
      <c r="DF256" s="29" t="b">
        <v>0</v>
      </c>
      <c r="DG256" s="29" t="b">
        <v>0</v>
      </c>
      <c r="DH256" s="29" t="b">
        <v>0</v>
      </c>
      <c r="DI256" s="29" t="b">
        <v>0</v>
      </c>
      <c r="DJ256" s="29" t="b">
        <v>0</v>
      </c>
      <c r="DK256" s="29" t="b">
        <v>0</v>
      </c>
      <c r="DL256" s="29" t="b">
        <v>0</v>
      </c>
      <c r="DM256" s="29" t="b">
        <v>0</v>
      </c>
      <c r="DN256" s="29" t="b">
        <v>0</v>
      </c>
      <c r="DO256" s="29" t="b">
        <v>0</v>
      </c>
      <c r="DP256" s="29" t="b">
        <v>0</v>
      </c>
      <c r="DQ256" s="29" t="b">
        <v>1</v>
      </c>
      <c r="DR256" s="29" t="b">
        <v>0</v>
      </c>
      <c r="DS256" s="29" t="b">
        <v>0</v>
      </c>
      <c r="DT256" s="29" t="b">
        <v>0</v>
      </c>
      <c r="DU256" s="29" t="b">
        <v>0</v>
      </c>
      <c r="DV256" s="29" t="s">
        <v>15116</v>
      </c>
      <c r="DW256" s="29" t="s">
        <v>15117</v>
      </c>
      <c r="DX256" s="29" t="s">
        <v>15118</v>
      </c>
    </row>
    <row r="257" spans="1:128" s="29" customFormat="1" x14ac:dyDescent="0.25">
      <c r="A257" s="29">
        <v>359925061249368</v>
      </c>
      <c r="B257" s="29">
        <v>431</v>
      </c>
      <c r="C257" s="29" t="s">
        <v>15119</v>
      </c>
      <c r="D257" s="29" t="s">
        <v>13995</v>
      </c>
      <c r="E257" s="50">
        <v>237063573</v>
      </c>
      <c r="F257" s="50">
        <v>904262164</v>
      </c>
      <c r="G257" s="29" t="s">
        <v>18992</v>
      </c>
      <c r="H257" s="50">
        <v>1299999</v>
      </c>
      <c r="I257" s="29">
        <v>77</v>
      </c>
      <c r="J257" s="29">
        <v>1</v>
      </c>
      <c r="K257" s="29">
        <v>1</v>
      </c>
      <c r="L257" s="29">
        <v>1</v>
      </c>
      <c r="M257" s="29">
        <v>2</v>
      </c>
      <c r="N257" s="29">
        <v>4</v>
      </c>
      <c r="O257" s="29">
        <v>1</v>
      </c>
      <c r="P257" s="29">
        <v>1</v>
      </c>
      <c r="Q257" s="29">
        <v>4</v>
      </c>
      <c r="R257" s="29" t="s">
        <v>8</v>
      </c>
      <c r="S257" s="29">
        <v>4</v>
      </c>
      <c r="T257" s="29" t="s">
        <v>8</v>
      </c>
      <c r="U257" s="29">
        <v>1</v>
      </c>
      <c r="V257" s="29">
        <v>1</v>
      </c>
      <c r="W257" s="29" t="s">
        <v>8</v>
      </c>
      <c r="X257" s="29">
        <v>4</v>
      </c>
      <c r="Y257" s="29" t="s">
        <v>8</v>
      </c>
      <c r="Z257" s="29">
        <v>1</v>
      </c>
      <c r="AA257" s="29">
        <v>2</v>
      </c>
      <c r="AB257" s="29" t="s">
        <v>8</v>
      </c>
      <c r="AC257" s="29">
        <v>2</v>
      </c>
      <c r="AD257" s="29" t="s">
        <v>8</v>
      </c>
      <c r="AE257" s="29">
        <v>1</v>
      </c>
      <c r="AF257" s="29">
        <v>1</v>
      </c>
      <c r="AG257" s="29" t="s">
        <v>8</v>
      </c>
      <c r="AH257" s="29">
        <v>1</v>
      </c>
      <c r="AI257" s="29" t="s">
        <v>8</v>
      </c>
      <c r="AJ257" s="29">
        <v>0</v>
      </c>
      <c r="AK257" s="29" t="s">
        <v>8</v>
      </c>
      <c r="AL257" s="29" t="s">
        <v>8</v>
      </c>
      <c r="AM257" s="29" t="s">
        <v>8</v>
      </c>
      <c r="AN257" s="29" t="s">
        <v>8</v>
      </c>
      <c r="AO257" s="29">
        <v>0</v>
      </c>
      <c r="AP257" s="29" t="s">
        <v>8</v>
      </c>
      <c r="AQ257" s="29">
        <v>1</v>
      </c>
      <c r="AR257" s="29">
        <v>1</v>
      </c>
      <c r="AS257" s="29" t="s">
        <v>8</v>
      </c>
      <c r="AT257" s="29">
        <v>1</v>
      </c>
      <c r="AU257" s="29" t="s">
        <v>8</v>
      </c>
      <c r="AV257" s="29">
        <v>1</v>
      </c>
      <c r="AW257" s="29">
        <v>1</v>
      </c>
      <c r="AX257" s="29" t="s">
        <v>8</v>
      </c>
      <c r="AY257" s="29">
        <v>1</v>
      </c>
      <c r="AZ257" s="29" t="s">
        <v>8</v>
      </c>
      <c r="BA257" s="29">
        <v>1</v>
      </c>
      <c r="BB257" s="29" t="s">
        <v>8</v>
      </c>
      <c r="BC257" s="29">
        <v>1</v>
      </c>
      <c r="BD257" s="29">
        <v>4</v>
      </c>
      <c r="BE257" s="29" t="s">
        <v>8</v>
      </c>
      <c r="BF257" s="29">
        <v>1</v>
      </c>
      <c r="BG257" s="29" t="s">
        <v>8</v>
      </c>
      <c r="BH257" s="29">
        <v>1</v>
      </c>
      <c r="BI257" s="29">
        <v>1</v>
      </c>
      <c r="BJ257" s="29" t="s">
        <v>8</v>
      </c>
      <c r="BK257" s="29">
        <v>4</v>
      </c>
      <c r="BL257" s="29" t="s">
        <v>8</v>
      </c>
      <c r="BM257" s="29">
        <v>0</v>
      </c>
      <c r="BN257" s="29" t="s">
        <v>8</v>
      </c>
      <c r="BO257" s="29" t="s">
        <v>8</v>
      </c>
      <c r="BP257" s="29" t="s">
        <v>8</v>
      </c>
      <c r="BQ257" s="29" t="s">
        <v>8</v>
      </c>
      <c r="BR257" s="29" t="s">
        <v>8</v>
      </c>
      <c r="BS257" s="29" t="s">
        <v>8</v>
      </c>
      <c r="BT257" s="29" t="s">
        <v>8</v>
      </c>
      <c r="BU257" s="29" t="s">
        <v>8</v>
      </c>
      <c r="BV257" s="29" t="b">
        <v>0</v>
      </c>
      <c r="BW257" s="29" t="b">
        <v>0</v>
      </c>
      <c r="BX257" s="29" t="b">
        <v>0</v>
      </c>
      <c r="BY257" s="29" t="b">
        <v>0</v>
      </c>
      <c r="BZ257" s="29" t="b">
        <v>0</v>
      </c>
      <c r="CA257" s="29" t="b">
        <v>0</v>
      </c>
      <c r="CB257" s="29" t="b">
        <v>0</v>
      </c>
      <c r="CC257" s="29" t="b">
        <v>0</v>
      </c>
      <c r="CD257" s="29" t="b">
        <v>0</v>
      </c>
      <c r="CE257" s="29" t="b">
        <v>0</v>
      </c>
      <c r="CF257" s="29" t="b">
        <v>0</v>
      </c>
      <c r="CG257" s="29" t="b">
        <v>0</v>
      </c>
      <c r="CH257" s="29" t="b">
        <v>0</v>
      </c>
      <c r="CI257" s="29" t="b">
        <v>0</v>
      </c>
      <c r="CJ257" s="29" t="b">
        <v>0</v>
      </c>
      <c r="CK257" s="29" t="b">
        <v>0</v>
      </c>
      <c r="CL257" s="29" t="b">
        <v>1</v>
      </c>
      <c r="CM257" s="29" t="b">
        <v>0</v>
      </c>
      <c r="CN257" s="29" t="b">
        <v>0</v>
      </c>
      <c r="CO257" s="29" t="b">
        <v>0</v>
      </c>
      <c r="CP257" s="29" t="b">
        <v>0</v>
      </c>
      <c r="CQ257" s="29" t="b">
        <v>0</v>
      </c>
      <c r="CR257" s="29" t="b">
        <v>0</v>
      </c>
      <c r="CS257" s="29" t="b">
        <v>0</v>
      </c>
      <c r="CT257" s="29" t="b">
        <v>0</v>
      </c>
      <c r="CU257" s="29" t="b">
        <v>0</v>
      </c>
      <c r="CV257" s="29" t="b">
        <v>0</v>
      </c>
      <c r="CW257" s="29" t="b">
        <v>0</v>
      </c>
      <c r="CX257" s="29" t="b">
        <v>0</v>
      </c>
      <c r="CY257" s="29" t="b">
        <v>0</v>
      </c>
      <c r="CZ257" s="29" t="b">
        <v>0</v>
      </c>
      <c r="DA257" s="29" t="b">
        <v>0</v>
      </c>
      <c r="DB257" s="29" t="b">
        <v>0</v>
      </c>
      <c r="DC257" s="29" t="b">
        <v>0</v>
      </c>
      <c r="DD257" s="29" t="b">
        <v>0</v>
      </c>
      <c r="DE257" s="29" t="b">
        <v>0</v>
      </c>
      <c r="DF257" s="29" t="b">
        <v>0</v>
      </c>
      <c r="DG257" s="29" t="b">
        <v>0</v>
      </c>
      <c r="DH257" s="29" t="b">
        <v>0</v>
      </c>
      <c r="DI257" s="29" t="b">
        <v>0</v>
      </c>
      <c r="DJ257" s="29" t="b">
        <v>0</v>
      </c>
      <c r="DK257" s="29" t="b">
        <v>0</v>
      </c>
      <c r="DL257" s="29" t="b">
        <v>0</v>
      </c>
      <c r="DM257" s="29" t="b">
        <v>0</v>
      </c>
      <c r="DN257" s="29" t="b">
        <v>0</v>
      </c>
      <c r="DO257" s="29" t="b">
        <v>0</v>
      </c>
      <c r="DP257" s="29" t="b">
        <v>0</v>
      </c>
      <c r="DQ257" s="29" t="b">
        <v>0</v>
      </c>
      <c r="DR257" s="29" t="b">
        <v>0</v>
      </c>
      <c r="DS257" s="29" t="b">
        <v>0</v>
      </c>
      <c r="DT257" s="29" t="b">
        <v>0</v>
      </c>
      <c r="DU257" s="29" t="b">
        <v>0</v>
      </c>
      <c r="DV257" s="29" t="s">
        <v>15120</v>
      </c>
      <c r="DW257" s="29" t="s">
        <v>15121</v>
      </c>
      <c r="DX257" s="29" t="s">
        <v>15122</v>
      </c>
    </row>
    <row r="258" spans="1:128" s="29" customFormat="1" x14ac:dyDescent="0.25">
      <c r="A258" s="29">
        <v>359925061249368</v>
      </c>
      <c r="B258" s="29">
        <v>434</v>
      </c>
      <c r="C258" s="29" t="s">
        <v>15123</v>
      </c>
      <c r="D258" s="29" t="s">
        <v>8</v>
      </c>
      <c r="E258" s="29" t="s">
        <v>8</v>
      </c>
      <c r="F258" s="29" t="s">
        <v>8</v>
      </c>
      <c r="G258" s="29" t="s">
        <v>8</v>
      </c>
      <c r="H258" s="29" t="s">
        <v>8</v>
      </c>
      <c r="I258" s="29">
        <v>77</v>
      </c>
      <c r="J258" s="29">
        <v>1</v>
      </c>
      <c r="K258" s="29">
        <v>1</v>
      </c>
      <c r="L258" s="29">
        <v>1</v>
      </c>
      <c r="M258" s="29">
        <v>2</v>
      </c>
      <c r="N258" s="29">
        <v>5</v>
      </c>
      <c r="O258" s="29">
        <v>1</v>
      </c>
      <c r="P258" s="29">
        <v>1</v>
      </c>
      <c r="Q258" s="29">
        <v>1</v>
      </c>
      <c r="R258" s="29" t="s">
        <v>8</v>
      </c>
      <c r="S258" s="29">
        <v>1</v>
      </c>
      <c r="T258" s="29" t="s">
        <v>8</v>
      </c>
      <c r="U258" s="29">
        <v>1</v>
      </c>
      <c r="V258" s="29">
        <v>1</v>
      </c>
      <c r="W258" s="29" t="s">
        <v>8</v>
      </c>
      <c r="X258" s="29">
        <v>1</v>
      </c>
      <c r="Y258" s="29" t="s">
        <v>8</v>
      </c>
      <c r="Z258" s="29">
        <v>1</v>
      </c>
      <c r="AA258" s="29">
        <v>1</v>
      </c>
      <c r="AB258" s="29" t="s">
        <v>8</v>
      </c>
      <c r="AC258" s="29">
        <v>1</v>
      </c>
      <c r="AD258" s="29" t="s">
        <v>8</v>
      </c>
      <c r="AE258" s="29">
        <v>1</v>
      </c>
      <c r="AF258" s="29">
        <v>1</v>
      </c>
      <c r="AG258" s="29" t="s">
        <v>8</v>
      </c>
      <c r="AH258" s="29">
        <v>1</v>
      </c>
      <c r="AI258" s="29" t="s">
        <v>8</v>
      </c>
      <c r="AJ258" s="29">
        <v>1</v>
      </c>
      <c r="AK258" s="29">
        <v>1</v>
      </c>
      <c r="AL258" s="29" t="s">
        <v>8</v>
      </c>
      <c r="AM258" s="29">
        <v>1</v>
      </c>
      <c r="AN258" s="29" t="s">
        <v>8</v>
      </c>
      <c r="AO258" s="29">
        <v>0</v>
      </c>
      <c r="AP258" s="29" t="s">
        <v>8</v>
      </c>
      <c r="AQ258" s="29">
        <v>1</v>
      </c>
      <c r="AR258" s="29">
        <v>1</v>
      </c>
      <c r="AS258" s="29" t="s">
        <v>8</v>
      </c>
      <c r="AT258" s="29">
        <v>2</v>
      </c>
      <c r="AU258" s="29" t="s">
        <v>8</v>
      </c>
      <c r="AV258" s="29">
        <v>1</v>
      </c>
      <c r="AW258" s="29">
        <v>1</v>
      </c>
      <c r="AX258" s="29" t="s">
        <v>8</v>
      </c>
      <c r="AY258" s="29">
        <v>1</v>
      </c>
      <c r="AZ258" s="29" t="s">
        <v>8</v>
      </c>
      <c r="BA258" s="29">
        <v>1</v>
      </c>
      <c r="BB258" s="29" t="s">
        <v>8</v>
      </c>
      <c r="BC258" s="29">
        <v>1</v>
      </c>
      <c r="BD258" s="29">
        <v>1</v>
      </c>
      <c r="BE258" s="29" t="s">
        <v>8</v>
      </c>
      <c r="BF258" s="29">
        <v>1</v>
      </c>
      <c r="BG258" s="29" t="s">
        <v>8</v>
      </c>
      <c r="BH258" s="29">
        <v>1</v>
      </c>
      <c r="BI258" s="29">
        <v>1</v>
      </c>
      <c r="BJ258" s="29" t="s">
        <v>8</v>
      </c>
      <c r="BK258" s="29">
        <v>1</v>
      </c>
      <c r="BL258" s="29" t="s">
        <v>8</v>
      </c>
      <c r="BM258" s="29">
        <v>0</v>
      </c>
      <c r="BN258" s="29" t="s">
        <v>8</v>
      </c>
      <c r="BO258" s="29" t="s">
        <v>8</v>
      </c>
      <c r="BP258" s="29" t="s">
        <v>8</v>
      </c>
      <c r="BQ258" s="29" t="s">
        <v>8</v>
      </c>
      <c r="BR258" s="29" t="s">
        <v>8</v>
      </c>
      <c r="BS258" s="29" t="s">
        <v>8</v>
      </c>
      <c r="BT258" s="29" t="s">
        <v>8</v>
      </c>
      <c r="BU258" s="29" t="s">
        <v>8</v>
      </c>
      <c r="BV258" s="29" t="b">
        <v>0</v>
      </c>
      <c r="BW258" s="29" t="b">
        <v>0</v>
      </c>
      <c r="BX258" s="29" t="b">
        <v>0</v>
      </c>
      <c r="BY258" s="29" t="b">
        <v>0</v>
      </c>
      <c r="BZ258" s="29" t="b">
        <v>0</v>
      </c>
      <c r="CA258" s="29" t="b">
        <v>0</v>
      </c>
      <c r="CB258" s="29" t="b">
        <v>0</v>
      </c>
      <c r="CC258" s="29" t="b">
        <v>0</v>
      </c>
      <c r="CD258" s="29" t="b">
        <v>0</v>
      </c>
      <c r="CE258" s="29" t="b">
        <v>0</v>
      </c>
      <c r="CF258" s="29" t="b">
        <v>0</v>
      </c>
      <c r="CG258" s="29" t="b">
        <v>0</v>
      </c>
      <c r="CH258" s="29" t="b">
        <v>0</v>
      </c>
      <c r="CI258" s="29" t="b">
        <v>0</v>
      </c>
      <c r="CJ258" s="29" t="b">
        <v>0</v>
      </c>
      <c r="CK258" s="29" t="b">
        <v>0</v>
      </c>
      <c r="CL258" s="29" t="b">
        <v>1</v>
      </c>
      <c r="CM258" s="29" t="b">
        <v>0</v>
      </c>
      <c r="CN258" s="29" t="b">
        <v>0</v>
      </c>
      <c r="CO258" s="29" t="b">
        <v>0</v>
      </c>
      <c r="CP258" s="29" t="b">
        <v>0</v>
      </c>
      <c r="CQ258" s="29" t="b">
        <v>0</v>
      </c>
      <c r="CR258" s="29" t="b">
        <v>0</v>
      </c>
      <c r="CS258" s="29" t="b">
        <v>0</v>
      </c>
      <c r="CT258" s="29" t="b">
        <v>0</v>
      </c>
      <c r="CU258" s="29" t="b">
        <v>0</v>
      </c>
      <c r="CV258" s="29" t="b">
        <v>0</v>
      </c>
      <c r="CW258" s="29" t="b">
        <v>0</v>
      </c>
      <c r="CX258" s="29" t="b">
        <v>0</v>
      </c>
      <c r="CY258" s="29" t="b">
        <v>0</v>
      </c>
      <c r="CZ258" s="29" t="b">
        <v>0</v>
      </c>
      <c r="DA258" s="29" t="b">
        <v>0</v>
      </c>
      <c r="DB258" s="29" t="b">
        <v>0</v>
      </c>
      <c r="DC258" s="29" t="b">
        <v>0</v>
      </c>
      <c r="DD258" s="29" t="b">
        <v>0</v>
      </c>
      <c r="DE258" s="29" t="b">
        <v>0</v>
      </c>
      <c r="DF258" s="29" t="b">
        <v>0</v>
      </c>
      <c r="DG258" s="29" t="b">
        <v>0</v>
      </c>
      <c r="DH258" s="29" t="b">
        <v>0</v>
      </c>
      <c r="DI258" s="29" t="b">
        <v>0</v>
      </c>
      <c r="DJ258" s="29" t="b">
        <v>0</v>
      </c>
      <c r="DK258" s="29" t="b">
        <v>0</v>
      </c>
      <c r="DL258" s="29" t="b">
        <v>0</v>
      </c>
      <c r="DM258" s="29" t="b">
        <v>0</v>
      </c>
      <c r="DN258" s="29" t="b">
        <v>0</v>
      </c>
      <c r="DO258" s="29" t="b">
        <v>0</v>
      </c>
      <c r="DP258" s="29" t="b">
        <v>0</v>
      </c>
      <c r="DQ258" s="29" t="b">
        <v>0</v>
      </c>
      <c r="DR258" s="29" t="b">
        <v>0</v>
      </c>
      <c r="DS258" s="29" t="b">
        <v>0</v>
      </c>
      <c r="DT258" s="29" t="b">
        <v>0</v>
      </c>
      <c r="DU258" s="29" t="b">
        <v>0</v>
      </c>
      <c r="DV258" s="29" t="s">
        <v>15124</v>
      </c>
      <c r="DW258" s="29" t="s">
        <v>15125</v>
      </c>
      <c r="DX258" s="29" t="s">
        <v>15126</v>
      </c>
    </row>
    <row r="259" spans="1:128" s="29" customFormat="1" x14ac:dyDescent="0.25">
      <c r="A259" s="29">
        <v>359925061249368</v>
      </c>
      <c r="B259" s="29">
        <v>438</v>
      </c>
      <c r="C259" s="29" t="s">
        <v>15127</v>
      </c>
      <c r="D259" s="29" t="s">
        <v>8</v>
      </c>
      <c r="E259" s="29" t="s">
        <v>8</v>
      </c>
      <c r="F259" s="29" t="s">
        <v>8</v>
      </c>
      <c r="G259" s="29" t="s">
        <v>8</v>
      </c>
      <c r="H259" s="29" t="s">
        <v>8</v>
      </c>
      <c r="I259" s="29">
        <v>77</v>
      </c>
      <c r="J259" s="29">
        <v>1</v>
      </c>
      <c r="K259" s="29">
        <v>1</v>
      </c>
      <c r="L259" s="29">
        <v>1</v>
      </c>
      <c r="M259" s="29">
        <v>2</v>
      </c>
      <c r="N259" s="29">
        <v>4</v>
      </c>
      <c r="O259" s="29">
        <v>1</v>
      </c>
      <c r="P259" s="29">
        <v>1</v>
      </c>
      <c r="Q259" s="29">
        <v>4</v>
      </c>
      <c r="R259" s="29" t="s">
        <v>8</v>
      </c>
      <c r="S259" s="29">
        <v>4</v>
      </c>
      <c r="T259" s="29" t="s">
        <v>8</v>
      </c>
      <c r="U259" s="29">
        <v>1</v>
      </c>
      <c r="V259" s="29">
        <v>1</v>
      </c>
      <c r="W259" s="29" t="s">
        <v>8</v>
      </c>
      <c r="X259" s="29">
        <v>1</v>
      </c>
      <c r="Y259" s="29" t="s">
        <v>8</v>
      </c>
      <c r="Z259" s="29">
        <v>1</v>
      </c>
      <c r="AA259" s="29">
        <v>3</v>
      </c>
      <c r="AB259" s="29" t="s">
        <v>8</v>
      </c>
      <c r="AC259" s="29">
        <v>3</v>
      </c>
      <c r="AD259" s="29" t="s">
        <v>8</v>
      </c>
      <c r="AE259" s="29">
        <v>1</v>
      </c>
      <c r="AF259" s="29">
        <v>1</v>
      </c>
      <c r="AG259" s="29" t="s">
        <v>8</v>
      </c>
      <c r="AH259" s="29">
        <v>1</v>
      </c>
      <c r="AI259" s="29" t="s">
        <v>8</v>
      </c>
      <c r="AJ259" s="29">
        <v>0</v>
      </c>
      <c r="AK259" s="29" t="s">
        <v>8</v>
      </c>
      <c r="AL259" s="29" t="s">
        <v>8</v>
      </c>
      <c r="AM259" s="29" t="s">
        <v>8</v>
      </c>
      <c r="AN259" s="29" t="s">
        <v>8</v>
      </c>
      <c r="AO259" s="29">
        <v>0</v>
      </c>
      <c r="AP259" s="29" t="s">
        <v>8</v>
      </c>
      <c r="AQ259" s="29">
        <v>1</v>
      </c>
      <c r="AR259" s="29">
        <v>1</v>
      </c>
      <c r="AS259" s="29" t="s">
        <v>8</v>
      </c>
      <c r="AT259" s="29">
        <v>1</v>
      </c>
      <c r="AU259" s="29" t="s">
        <v>8</v>
      </c>
      <c r="AV259" s="29">
        <v>1</v>
      </c>
      <c r="AW259" s="29">
        <v>1</v>
      </c>
      <c r="AX259" s="29" t="s">
        <v>8</v>
      </c>
      <c r="AY259" s="29">
        <v>1</v>
      </c>
      <c r="AZ259" s="29" t="s">
        <v>8</v>
      </c>
      <c r="BA259" s="29">
        <v>1</v>
      </c>
      <c r="BB259" s="29" t="s">
        <v>8</v>
      </c>
      <c r="BC259" s="29">
        <v>1</v>
      </c>
      <c r="BD259" s="29">
        <v>4</v>
      </c>
      <c r="BE259" s="29" t="s">
        <v>8</v>
      </c>
      <c r="BF259" s="29">
        <v>1</v>
      </c>
      <c r="BG259" s="29" t="s">
        <v>8</v>
      </c>
      <c r="BH259" s="29">
        <v>1</v>
      </c>
      <c r="BI259" s="29">
        <v>1</v>
      </c>
      <c r="BJ259" s="29" t="s">
        <v>8</v>
      </c>
      <c r="BK259" s="29">
        <v>1</v>
      </c>
      <c r="BL259" s="29" t="s">
        <v>8</v>
      </c>
      <c r="BM259" s="29">
        <v>0</v>
      </c>
      <c r="BN259" s="29" t="s">
        <v>8</v>
      </c>
      <c r="BO259" s="29" t="s">
        <v>8</v>
      </c>
      <c r="BP259" s="29" t="s">
        <v>8</v>
      </c>
      <c r="BQ259" s="29" t="s">
        <v>8</v>
      </c>
      <c r="BR259" s="29" t="s">
        <v>8</v>
      </c>
      <c r="BS259" s="29" t="s">
        <v>8</v>
      </c>
      <c r="BT259" s="29" t="s">
        <v>8</v>
      </c>
      <c r="BU259" s="29" t="s">
        <v>8</v>
      </c>
      <c r="BV259" s="29" t="b">
        <v>0</v>
      </c>
      <c r="BW259" s="29" t="b">
        <v>0</v>
      </c>
      <c r="BX259" s="29" t="b">
        <v>0</v>
      </c>
      <c r="BY259" s="29" t="b">
        <v>0</v>
      </c>
      <c r="BZ259" s="29" t="b">
        <v>0</v>
      </c>
      <c r="CA259" s="29" t="b">
        <v>0</v>
      </c>
      <c r="CB259" s="29" t="b">
        <v>0</v>
      </c>
      <c r="CC259" s="29" t="b">
        <v>0</v>
      </c>
      <c r="CD259" s="29" t="b">
        <v>0</v>
      </c>
      <c r="CE259" s="29" t="b">
        <v>0</v>
      </c>
      <c r="CF259" s="29" t="b">
        <v>0</v>
      </c>
      <c r="CG259" s="29" t="b">
        <v>0</v>
      </c>
      <c r="CH259" s="29" t="b">
        <v>0</v>
      </c>
      <c r="CI259" s="29" t="b">
        <v>0</v>
      </c>
      <c r="CJ259" s="29" t="b">
        <v>0</v>
      </c>
      <c r="CK259" s="29" t="b">
        <v>0</v>
      </c>
      <c r="CL259" s="29" t="b">
        <v>1</v>
      </c>
      <c r="CM259" s="29" t="b">
        <v>0</v>
      </c>
      <c r="CN259" s="29" t="b">
        <v>0</v>
      </c>
      <c r="CO259" s="29" t="b">
        <v>0</v>
      </c>
      <c r="CP259" s="29" t="b">
        <v>0</v>
      </c>
      <c r="CQ259" s="29" t="b">
        <v>0</v>
      </c>
      <c r="CR259" s="29" t="b">
        <v>0</v>
      </c>
      <c r="CS259" s="29" t="b">
        <v>0</v>
      </c>
      <c r="CT259" s="29" t="b">
        <v>0</v>
      </c>
      <c r="CU259" s="29" t="b">
        <v>0</v>
      </c>
      <c r="CV259" s="29" t="b">
        <v>0</v>
      </c>
      <c r="CW259" s="29" t="b">
        <v>0</v>
      </c>
      <c r="CX259" s="29" t="b">
        <v>0</v>
      </c>
      <c r="CY259" s="29" t="b">
        <v>0</v>
      </c>
      <c r="CZ259" s="29" t="b">
        <v>0</v>
      </c>
      <c r="DA259" s="29" t="b">
        <v>0</v>
      </c>
      <c r="DB259" s="29" t="b">
        <v>0</v>
      </c>
      <c r="DC259" s="29" t="b">
        <v>0</v>
      </c>
      <c r="DD259" s="29" t="b">
        <v>0</v>
      </c>
      <c r="DE259" s="29" t="b">
        <v>0</v>
      </c>
      <c r="DF259" s="29" t="b">
        <v>0</v>
      </c>
      <c r="DG259" s="29" t="b">
        <v>0</v>
      </c>
      <c r="DH259" s="29" t="b">
        <v>0</v>
      </c>
      <c r="DI259" s="29" t="b">
        <v>0</v>
      </c>
      <c r="DJ259" s="29" t="b">
        <v>0</v>
      </c>
      <c r="DK259" s="29" t="b">
        <v>0</v>
      </c>
      <c r="DL259" s="29" t="b">
        <v>0</v>
      </c>
      <c r="DM259" s="29" t="b">
        <v>0</v>
      </c>
      <c r="DN259" s="29" t="b">
        <v>0</v>
      </c>
      <c r="DO259" s="29" t="b">
        <v>0</v>
      </c>
      <c r="DP259" s="29" t="b">
        <v>0</v>
      </c>
      <c r="DQ259" s="29" t="b">
        <v>0</v>
      </c>
      <c r="DR259" s="29" t="b">
        <v>0</v>
      </c>
      <c r="DS259" s="29" t="b">
        <v>0</v>
      </c>
      <c r="DT259" s="29" t="b">
        <v>0</v>
      </c>
      <c r="DU259" s="29" t="b">
        <v>0</v>
      </c>
      <c r="DV259" s="29" t="s">
        <v>15128</v>
      </c>
      <c r="DW259" s="29" t="s">
        <v>15129</v>
      </c>
      <c r="DX259" s="29" t="s">
        <v>15130</v>
      </c>
    </row>
    <row r="260" spans="1:128" s="29" customFormat="1" x14ac:dyDescent="0.25">
      <c r="A260" s="29">
        <v>359925061249368</v>
      </c>
      <c r="B260" s="29">
        <v>482</v>
      </c>
      <c r="C260" s="29" t="s">
        <v>15131</v>
      </c>
      <c r="D260" s="29" t="s">
        <v>8</v>
      </c>
      <c r="E260" s="29" t="s">
        <v>8</v>
      </c>
      <c r="F260" s="29" t="s">
        <v>8</v>
      </c>
      <c r="G260" s="29" t="s">
        <v>8</v>
      </c>
      <c r="H260" s="29" t="s">
        <v>8</v>
      </c>
      <c r="I260" s="29">
        <v>77</v>
      </c>
      <c r="J260" s="29">
        <v>0</v>
      </c>
      <c r="K260" s="29">
        <v>1</v>
      </c>
      <c r="L260" s="29">
        <v>1</v>
      </c>
      <c r="M260" s="29">
        <v>2</v>
      </c>
      <c r="N260" s="29">
        <v>5</v>
      </c>
      <c r="O260" s="29">
        <v>1</v>
      </c>
      <c r="P260" s="29">
        <v>1</v>
      </c>
      <c r="Q260" s="29">
        <v>3</v>
      </c>
      <c r="R260" s="29" t="s">
        <v>8</v>
      </c>
      <c r="S260" s="29">
        <v>4</v>
      </c>
      <c r="T260" s="29" t="s">
        <v>8</v>
      </c>
      <c r="U260" s="29">
        <v>1</v>
      </c>
      <c r="V260" s="29">
        <v>1</v>
      </c>
      <c r="W260" s="29" t="s">
        <v>8</v>
      </c>
      <c r="X260" s="29">
        <v>1</v>
      </c>
      <c r="Y260" s="29" t="s">
        <v>8</v>
      </c>
      <c r="Z260" s="29">
        <v>1</v>
      </c>
      <c r="AA260" s="29">
        <v>2</v>
      </c>
      <c r="AB260" s="29" t="s">
        <v>8</v>
      </c>
      <c r="AC260" s="29">
        <v>2</v>
      </c>
      <c r="AD260" s="29" t="s">
        <v>8</v>
      </c>
      <c r="AE260" s="29">
        <v>1</v>
      </c>
      <c r="AF260" s="29">
        <v>1</v>
      </c>
      <c r="AG260" s="29" t="s">
        <v>8</v>
      </c>
      <c r="AH260" s="29">
        <v>1</v>
      </c>
      <c r="AI260" s="29" t="s">
        <v>8</v>
      </c>
      <c r="AJ260" s="29">
        <v>0</v>
      </c>
      <c r="AK260" s="29" t="s">
        <v>8</v>
      </c>
      <c r="AL260" s="29" t="s">
        <v>8</v>
      </c>
      <c r="AM260" s="29" t="s">
        <v>8</v>
      </c>
      <c r="AN260" s="29" t="s">
        <v>8</v>
      </c>
      <c r="AO260" s="29">
        <v>0</v>
      </c>
      <c r="AP260" s="29" t="s">
        <v>8</v>
      </c>
      <c r="AQ260" s="29">
        <v>1</v>
      </c>
      <c r="AR260" s="29">
        <v>1</v>
      </c>
      <c r="AS260" s="29" t="s">
        <v>8</v>
      </c>
      <c r="AT260" s="29">
        <v>1</v>
      </c>
      <c r="AU260" s="29" t="s">
        <v>8</v>
      </c>
      <c r="AV260" s="29">
        <v>1</v>
      </c>
      <c r="AW260" s="29">
        <v>1</v>
      </c>
      <c r="AX260" s="29" t="s">
        <v>8</v>
      </c>
      <c r="AY260" s="29">
        <v>1</v>
      </c>
      <c r="AZ260" s="29" t="s">
        <v>8</v>
      </c>
      <c r="BA260" s="29">
        <v>1</v>
      </c>
      <c r="BB260" s="29" t="s">
        <v>8</v>
      </c>
      <c r="BC260" s="29">
        <v>1</v>
      </c>
      <c r="BD260" s="29">
        <v>3</v>
      </c>
      <c r="BE260" s="29" t="s">
        <v>8</v>
      </c>
      <c r="BF260" s="29">
        <v>1</v>
      </c>
      <c r="BG260" s="29" t="s">
        <v>8</v>
      </c>
      <c r="BH260" s="29">
        <v>1</v>
      </c>
      <c r="BI260" s="29">
        <v>1</v>
      </c>
      <c r="BJ260" s="29" t="s">
        <v>8</v>
      </c>
      <c r="BK260" s="29">
        <v>1</v>
      </c>
      <c r="BL260" s="29" t="s">
        <v>8</v>
      </c>
      <c r="BM260" s="29">
        <v>0</v>
      </c>
      <c r="BN260" s="29" t="s">
        <v>8</v>
      </c>
      <c r="BO260" s="29" t="s">
        <v>8</v>
      </c>
      <c r="BP260" s="29" t="s">
        <v>8</v>
      </c>
      <c r="BQ260" s="29" t="s">
        <v>8</v>
      </c>
      <c r="BR260" s="29" t="s">
        <v>8</v>
      </c>
      <c r="BS260" s="29" t="s">
        <v>8</v>
      </c>
      <c r="BT260" s="29" t="s">
        <v>8</v>
      </c>
      <c r="BU260" s="29" t="s">
        <v>8</v>
      </c>
      <c r="BV260" s="29" t="b">
        <v>0</v>
      </c>
      <c r="BW260" s="29" t="b">
        <v>0</v>
      </c>
      <c r="BX260" s="29" t="b">
        <v>0</v>
      </c>
      <c r="BY260" s="29" t="b">
        <v>0</v>
      </c>
      <c r="BZ260" s="29" t="b">
        <v>0</v>
      </c>
      <c r="CA260" s="29" t="b">
        <v>0</v>
      </c>
      <c r="CB260" s="29" t="b">
        <v>0</v>
      </c>
      <c r="CC260" s="29" t="b">
        <v>0</v>
      </c>
      <c r="CD260" s="29" t="b">
        <v>0</v>
      </c>
      <c r="CE260" s="29" t="b">
        <v>0</v>
      </c>
      <c r="CF260" s="29" t="b">
        <v>0</v>
      </c>
      <c r="CG260" s="29" t="b">
        <v>0</v>
      </c>
      <c r="CH260" s="29" t="b">
        <v>0</v>
      </c>
      <c r="CI260" s="29" t="b">
        <v>0</v>
      </c>
      <c r="CJ260" s="29" t="b">
        <v>0</v>
      </c>
      <c r="CK260" s="29" t="b">
        <v>0</v>
      </c>
      <c r="CL260" s="29" t="b">
        <v>1</v>
      </c>
      <c r="CM260" s="29" t="b">
        <v>0</v>
      </c>
      <c r="CN260" s="29" t="b">
        <v>0</v>
      </c>
      <c r="CO260" s="29" t="b">
        <v>0</v>
      </c>
      <c r="CP260" s="29" t="b">
        <v>0</v>
      </c>
      <c r="CQ260" s="29" t="b">
        <v>0</v>
      </c>
      <c r="CR260" s="29" t="b">
        <v>0</v>
      </c>
      <c r="CS260" s="29" t="b">
        <v>0</v>
      </c>
      <c r="CT260" s="29" t="b">
        <v>0</v>
      </c>
      <c r="CU260" s="29" t="b">
        <v>0</v>
      </c>
      <c r="CV260" s="29" t="b">
        <v>0</v>
      </c>
      <c r="CW260" s="29" t="b">
        <v>0</v>
      </c>
      <c r="CX260" s="29" t="b">
        <v>0</v>
      </c>
      <c r="CY260" s="29" t="b">
        <v>0</v>
      </c>
      <c r="CZ260" s="29" t="b">
        <v>0</v>
      </c>
      <c r="DA260" s="29" t="b">
        <v>0</v>
      </c>
      <c r="DB260" s="29" t="b">
        <v>0</v>
      </c>
      <c r="DC260" s="29" t="b">
        <v>0</v>
      </c>
      <c r="DD260" s="29" t="b">
        <v>0</v>
      </c>
      <c r="DE260" s="29" t="b">
        <v>0</v>
      </c>
      <c r="DF260" s="29" t="b">
        <v>0</v>
      </c>
      <c r="DG260" s="29" t="b">
        <v>0</v>
      </c>
      <c r="DH260" s="29" t="b">
        <v>0</v>
      </c>
      <c r="DI260" s="29" t="b">
        <v>0</v>
      </c>
      <c r="DJ260" s="29" t="b">
        <v>0</v>
      </c>
      <c r="DK260" s="29" t="b">
        <v>0</v>
      </c>
      <c r="DL260" s="29" t="b">
        <v>0</v>
      </c>
      <c r="DM260" s="29" t="b">
        <v>0</v>
      </c>
      <c r="DN260" s="29" t="b">
        <v>0</v>
      </c>
      <c r="DO260" s="29" t="b">
        <v>0</v>
      </c>
      <c r="DP260" s="29" t="b">
        <v>0</v>
      </c>
      <c r="DQ260" s="29" t="b">
        <v>0</v>
      </c>
      <c r="DR260" s="29" t="b">
        <v>0</v>
      </c>
      <c r="DS260" s="29" t="b">
        <v>0</v>
      </c>
      <c r="DT260" s="29" t="b">
        <v>0</v>
      </c>
      <c r="DU260" s="29" t="b">
        <v>0</v>
      </c>
      <c r="DV260" s="29" t="s">
        <v>15132</v>
      </c>
      <c r="DW260" s="29" t="s">
        <v>15133</v>
      </c>
      <c r="DX260" s="29" t="s">
        <v>15134</v>
      </c>
    </row>
    <row r="261" spans="1:128" s="29" customFormat="1" x14ac:dyDescent="0.25">
      <c r="A261" s="29">
        <v>359925061249368</v>
      </c>
      <c r="B261" s="29">
        <v>432</v>
      </c>
      <c r="C261" s="29" t="s">
        <v>15135</v>
      </c>
      <c r="D261" s="29" t="s">
        <v>8</v>
      </c>
      <c r="E261" s="29" t="s">
        <v>8</v>
      </c>
      <c r="F261" s="29" t="s">
        <v>8</v>
      </c>
      <c r="G261" s="29" t="s">
        <v>8</v>
      </c>
      <c r="H261" s="29" t="s">
        <v>8</v>
      </c>
      <c r="I261" s="29">
        <v>77</v>
      </c>
      <c r="J261" s="29">
        <v>1</v>
      </c>
      <c r="K261" s="29">
        <v>1</v>
      </c>
      <c r="L261" s="29">
        <v>1</v>
      </c>
      <c r="M261" s="29">
        <v>2</v>
      </c>
      <c r="N261" s="29">
        <v>5</v>
      </c>
      <c r="O261" s="29">
        <v>1</v>
      </c>
      <c r="P261" s="29">
        <v>1</v>
      </c>
      <c r="Q261" s="29">
        <v>1</v>
      </c>
      <c r="R261" s="29" t="s">
        <v>8</v>
      </c>
      <c r="S261" s="29">
        <v>4</v>
      </c>
      <c r="T261" s="29" t="s">
        <v>8</v>
      </c>
      <c r="U261" s="29">
        <v>1</v>
      </c>
      <c r="V261" s="29">
        <v>1</v>
      </c>
      <c r="W261" s="29" t="s">
        <v>8</v>
      </c>
      <c r="X261" s="29">
        <v>4</v>
      </c>
      <c r="Y261" s="29" t="s">
        <v>8</v>
      </c>
      <c r="Z261" s="29">
        <v>1</v>
      </c>
      <c r="AA261" s="29">
        <v>3</v>
      </c>
      <c r="AB261" s="29" t="s">
        <v>8</v>
      </c>
      <c r="AC261" s="29">
        <v>4</v>
      </c>
      <c r="AD261" s="29" t="s">
        <v>8</v>
      </c>
      <c r="AE261" s="29">
        <v>1</v>
      </c>
      <c r="AF261" s="29">
        <v>1</v>
      </c>
      <c r="AG261" s="29" t="s">
        <v>8</v>
      </c>
      <c r="AH261" s="29">
        <v>1</v>
      </c>
      <c r="AI261" s="29" t="s">
        <v>8</v>
      </c>
      <c r="AJ261" s="29">
        <v>0</v>
      </c>
      <c r="AK261" s="29" t="s">
        <v>8</v>
      </c>
      <c r="AL261" s="29" t="s">
        <v>8</v>
      </c>
      <c r="AM261" s="29" t="s">
        <v>8</v>
      </c>
      <c r="AN261" s="29" t="s">
        <v>8</v>
      </c>
      <c r="AO261" s="29">
        <v>0</v>
      </c>
      <c r="AP261" s="29" t="s">
        <v>8</v>
      </c>
      <c r="AQ261" s="29">
        <v>1</v>
      </c>
      <c r="AR261" s="29">
        <v>1</v>
      </c>
      <c r="AS261" s="29" t="s">
        <v>8</v>
      </c>
      <c r="AT261" s="29">
        <v>2</v>
      </c>
      <c r="AU261" s="29" t="s">
        <v>8</v>
      </c>
      <c r="AV261" s="29">
        <v>1</v>
      </c>
      <c r="AW261" s="29">
        <v>1</v>
      </c>
      <c r="AX261" s="29" t="s">
        <v>8</v>
      </c>
      <c r="AY261" s="29">
        <v>4</v>
      </c>
      <c r="AZ261" s="29" t="s">
        <v>8</v>
      </c>
      <c r="BA261" s="29">
        <v>1</v>
      </c>
      <c r="BB261" s="29" t="s">
        <v>8</v>
      </c>
      <c r="BC261" s="29">
        <v>1</v>
      </c>
      <c r="BD261" s="29">
        <v>1</v>
      </c>
      <c r="BE261" s="29" t="s">
        <v>8</v>
      </c>
      <c r="BF261" s="29">
        <v>4</v>
      </c>
      <c r="BG261" s="29" t="s">
        <v>8</v>
      </c>
      <c r="BH261" s="29">
        <v>1</v>
      </c>
      <c r="BI261" s="29">
        <v>1</v>
      </c>
      <c r="BJ261" s="29" t="s">
        <v>8</v>
      </c>
      <c r="BK261" s="29">
        <v>4</v>
      </c>
      <c r="BL261" s="29" t="s">
        <v>8</v>
      </c>
      <c r="BM261" s="29">
        <v>0</v>
      </c>
      <c r="BN261" s="29" t="s">
        <v>8</v>
      </c>
      <c r="BO261" s="29" t="s">
        <v>8</v>
      </c>
      <c r="BP261" s="29" t="s">
        <v>8</v>
      </c>
      <c r="BQ261" s="29" t="s">
        <v>8</v>
      </c>
      <c r="BR261" s="29" t="s">
        <v>8</v>
      </c>
      <c r="BS261" s="29" t="s">
        <v>8</v>
      </c>
      <c r="BT261" s="29" t="s">
        <v>8</v>
      </c>
      <c r="BU261" s="29" t="s">
        <v>8</v>
      </c>
      <c r="BV261" s="29" t="b">
        <v>0</v>
      </c>
      <c r="BW261" s="29" t="b">
        <v>0</v>
      </c>
      <c r="BX261" s="29" t="b">
        <v>0</v>
      </c>
      <c r="BY261" s="29" t="b">
        <v>0</v>
      </c>
      <c r="BZ261" s="29" t="b">
        <v>0</v>
      </c>
      <c r="CA261" s="29" t="b">
        <v>0</v>
      </c>
      <c r="CB261" s="29" t="b">
        <v>0</v>
      </c>
      <c r="CC261" s="29" t="b">
        <v>0</v>
      </c>
      <c r="CD261" s="29" t="b">
        <v>0</v>
      </c>
      <c r="CE261" s="29" t="b">
        <v>0</v>
      </c>
      <c r="CF261" s="29" t="b">
        <v>0</v>
      </c>
      <c r="CG261" s="29" t="b">
        <v>0</v>
      </c>
      <c r="CH261" s="29" t="b">
        <v>0</v>
      </c>
      <c r="CI261" s="29" t="b">
        <v>0</v>
      </c>
      <c r="CJ261" s="29" t="b">
        <v>0</v>
      </c>
      <c r="CK261" s="29" t="b">
        <v>0</v>
      </c>
      <c r="CL261" s="29" t="b">
        <v>1</v>
      </c>
      <c r="CM261" s="29" t="b">
        <v>0</v>
      </c>
      <c r="CN261" s="29" t="b">
        <v>0</v>
      </c>
      <c r="CO261" s="29" t="b">
        <v>0</v>
      </c>
      <c r="CP261" s="29" t="b">
        <v>0</v>
      </c>
      <c r="CQ261" s="29" t="b">
        <v>0</v>
      </c>
      <c r="CR261" s="29" t="b">
        <v>0</v>
      </c>
      <c r="CS261" s="29" t="b">
        <v>0</v>
      </c>
      <c r="CT261" s="29" t="b">
        <v>0</v>
      </c>
      <c r="CU261" s="29" t="b">
        <v>0</v>
      </c>
      <c r="CV261" s="29" t="b">
        <v>0</v>
      </c>
      <c r="CW261" s="29" t="b">
        <v>0</v>
      </c>
      <c r="CX261" s="29" t="b">
        <v>0</v>
      </c>
      <c r="CY261" s="29" t="b">
        <v>0</v>
      </c>
      <c r="CZ261" s="29" t="b">
        <v>0</v>
      </c>
      <c r="DA261" s="29" t="b">
        <v>0</v>
      </c>
      <c r="DB261" s="29" t="b">
        <v>0</v>
      </c>
      <c r="DC261" s="29" t="b">
        <v>0</v>
      </c>
      <c r="DD261" s="29" t="b">
        <v>0</v>
      </c>
      <c r="DE261" s="29" t="b">
        <v>0</v>
      </c>
      <c r="DF261" s="29" t="b">
        <v>0</v>
      </c>
      <c r="DG261" s="29" t="b">
        <v>0</v>
      </c>
      <c r="DH261" s="29" t="b">
        <v>0</v>
      </c>
      <c r="DI261" s="29" t="b">
        <v>0</v>
      </c>
      <c r="DJ261" s="29" t="b">
        <v>0</v>
      </c>
      <c r="DK261" s="29" t="b">
        <v>0</v>
      </c>
      <c r="DL261" s="29" t="b">
        <v>0</v>
      </c>
      <c r="DM261" s="29" t="b">
        <v>0</v>
      </c>
      <c r="DN261" s="29" t="b">
        <v>0</v>
      </c>
      <c r="DO261" s="29" t="b">
        <v>0</v>
      </c>
      <c r="DP261" s="29" t="b">
        <v>0</v>
      </c>
      <c r="DQ261" s="29" t="b">
        <v>0</v>
      </c>
      <c r="DR261" s="29" t="b">
        <v>0</v>
      </c>
      <c r="DS261" s="29" t="b">
        <v>0</v>
      </c>
      <c r="DT261" s="29" t="b">
        <v>0</v>
      </c>
      <c r="DU261" s="29" t="b">
        <v>0</v>
      </c>
      <c r="DV261" s="29" t="s">
        <v>15136</v>
      </c>
      <c r="DW261" s="29" t="s">
        <v>15137</v>
      </c>
      <c r="DX261" s="29" t="s">
        <v>15138</v>
      </c>
    </row>
    <row r="262" spans="1:128" s="29" customFormat="1" x14ac:dyDescent="0.25">
      <c r="A262" s="29">
        <v>359925061332446</v>
      </c>
      <c r="B262" s="29">
        <v>316</v>
      </c>
      <c r="C262" s="29" t="s">
        <v>15139</v>
      </c>
      <c r="D262" s="29" t="s">
        <v>15140</v>
      </c>
      <c r="E262" s="50">
        <v>2.37245929707782E+16</v>
      </c>
      <c r="F262" s="50">
        <v>9042703174023090</v>
      </c>
      <c r="G262" s="29" t="s">
        <v>20283</v>
      </c>
      <c r="H262" s="29" t="s">
        <v>18992</v>
      </c>
      <c r="I262" s="29">
        <v>66</v>
      </c>
      <c r="J262" s="29">
        <v>1</v>
      </c>
      <c r="K262" s="29">
        <v>1</v>
      </c>
      <c r="L262" s="29">
        <v>1</v>
      </c>
      <c r="M262" s="29">
        <v>2</v>
      </c>
      <c r="N262" s="29">
        <v>6</v>
      </c>
      <c r="O262" s="29">
        <v>1</v>
      </c>
      <c r="P262" s="29">
        <v>0</v>
      </c>
      <c r="Q262" s="29" t="s">
        <v>8</v>
      </c>
      <c r="R262" s="29" t="s">
        <v>8</v>
      </c>
      <c r="S262" s="29" t="s">
        <v>8</v>
      </c>
      <c r="T262" s="29" t="s">
        <v>8</v>
      </c>
      <c r="U262" s="29">
        <v>0</v>
      </c>
      <c r="V262" s="29" t="s">
        <v>8</v>
      </c>
      <c r="W262" s="29" t="s">
        <v>8</v>
      </c>
      <c r="X262" s="29" t="s">
        <v>8</v>
      </c>
      <c r="Y262" s="29" t="s">
        <v>8</v>
      </c>
      <c r="Z262" s="29">
        <v>0</v>
      </c>
      <c r="AA262" s="29" t="s">
        <v>8</v>
      </c>
      <c r="AB262" s="29" t="s">
        <v>8</v>
      </c>
      <c r="AC262" s="29" t="s">
        <v>8</v>
      </c>
      <c r="AD262" s="29" t="s">
        <v>8</v>
      </c>
      <c r="AE262" s="29">
        <v>1</v>
      </c>
      <c r="AF262" s="29">
        <v>1</v>
      </c>
      <c r="AG262" s="29" t="s">
        <v>8</v>
      </c>
      <c r="AH262" s="29">
        <v>1</v>
      </c>
      <c r="AI262" s="29" t="s">
        <v>8</v>
      </c>
      <c r="AJ262" s="29">
        <v>0</v>
      </c>
      <c r="AK262" s="29" t="s">
        <v>8</v>
      </c>
      <c r="AL262" s="29" t="s">
        <v>8</v>
      </c>
      <c r="AM262" s="29" t="s">
        <v>8</v>
      </c>
      <c r="AN262" s="29" t="s">
        <v>8</v>
      </c>
      <c r="AO262" s="29">
        <v>0</v>
      </c>
      <c r="AP262" s="29" t="s">
        <v>8</v>
      </c>
      <c r="AQ262" s="29">
        <v>1</v>
      </c>
      <c r="AR262" s="29">
        <v>1</v>
      </c>
      <c r="AS262" s="29" t="s">
        <v>8</v>
      </c>
      <c r="AT262" s="29">
        <v>1</v>
      </c>
      <c r="AU262" s="29" t="s">
        <v>8</v>
      </c>
      <c r="AV262" s="29">
        <v>1</v>
      </c>
      <c r="AW262" s="29">
        <v>1</v>
      </c>
      <c r="AX262" s="29" t="s">
        <v>8</v>
      </c>
      <c r="AY262" s="29">
        <v>3</v>
      </c>
      <c r="AZ262" s="29" t="s">
        <v>8</v>
      </c>
      <c r="BA262" s="29">
        <v>1</v>
      </c>
      <c r="BB262" s="29" t="s">
        <v>8</v>
      </c>
      <c r="BC262" s="29">
        <v>1</v>
      </c>
      <c r="BD262" s="29">
        <v>4</v>
      </c>
      <c r="BE262" s="29" t="s">
        <v>8</v>
      </c>
      <c r="BF262" s="29">
        <v>3</v>
      </c>
      <c r="BG262" s="29" t="s">
        <v>8</v>
      </c>
      <c r="BH262" s="29">
        <v>1</v>
      </c>
      <c r="BI262" s="29">
        <v>1</v>
      </c>
      <c r="BJ262" s="29" t="s">
        <v>8</v>
      </c>
      <c r="BK262" s="29">
        <v>1</v>
      </c>
      <c r="BL262" s="29" t="s">
        <v>8</v>
      </c>
      <c r="BM262" s="29">
        <v>0</v>
      </c>
      <c r="BN262" s="29" t="s">
        <v>8</v>
      </c>
      <c r="BO262" s="29" t="s">
        <v>8</v>
      </c>
      <c r="BP262" s="29" t="s">
        <v>8</v>
      </c>
      <c r="BQ262" s="29" t="s">
        <v>8</v>
      </c>
      <c r="BR262" s="29" t="s">
        <v>8</v>
      </c>
      <c r="BS262" s="29" t="s">
        <v>8</v>
      </c>
      <c r="BT262" s="29" t="s">
        <v>8</v>
      </c>
      <c r="BU262" s="29" t="s">
        <v>722</v>
      </c>
      <c r="BV262" s="29" t="b">
        <v>0</v>
      </c>
      <c r="BW262" s="29" t="b">
        <v>0</v>
      </c>
      <c r="BX262" s="29" t="b">
        <v>0</v>
      </c>
      <c r="BY262" s="29" t="b">
        <v>0</v>
      </c>
      <c r="BZ262" s="29" t="b">
        <v>0</v>
      </c>
      <c r="CA262" s="29" t="b">
        <v>0</v>
      </c>
      <c r="CB262" s="29" t="b">
        <v>0</v>
      </c>
      <c r="CC262" s="29" t="b">
        <v>0</v>
      </c>
      <c r="CD262" s="29" t="b">
        <v>0</v>
      </c>
      <c r="CE262" s="29" t="b">
        <v>0</v>
      </c>
      <c r="CF262" s="29" t="b">
        <v>0</v>
      </c>
      <c r="CG262" s="29" t="b">
        <v>0</v>
      </c>
      <c r="CH262" s="29" t="b">
        <v>0</v>
      </c>
      <c r="CI262" s="29" t="b">
        <v>0</v>
      </c>
      <c r="CJ262" s="29" t="b">
        <v>0</v>
      </c>
      <c r="CK262" s="29" t="b">
        <v>0</v>
      </c>
      <c r="CL262" s="29" t="b">
        <v>0</v>
      </c>
      <c r="CM262" s="29" t="b">
        <v>0</v>
      </c>
      <c r="CN262" s="29" t="b">
        <v>0</v>
      </c>
      <c r="CO262" s="29" t="b">
        <v>0</v>
      </c>
      <c r="CP262" s="29" t="b">
        <v>0</v>
      </c>
      <c r="CQ262" s="29" t="b">
        <v>0</v>
      </c>
      <c r="CR262" s="29" t="b">
        <v>0</v>
      </c>
      <c r="CS262" s="29" t="b">
        <v>0</v>
      </c>
      <c r="CT262" s="29" t="b">
        <v>0</v>
      </c>
      <c r="CU262" s="29" t="b">
        <v>0</v>
      </c>
      <c r="CV262" s="29" t="b">
        <v>0</v>
      </c>
      <c r="CW262" s="29" t="b">
        <v>0</v>
      </c>
      <c r="CX262" s="29" t="b">
        <v>0</v>
      </c>
      <c r="CY262" s="29" t="b">
        <v>0</v>
      </c>
      <c r="CZ262" s="29" t="b">
        <v>0</v>
      </c>
      <c r="DA262" s="29" t="b">
        <v>0</v>
      </c>
      <c r="DB262" s="29" t="b">
        <v>0</v>
      </c>
      <c r="DC262" s="29" t="b">
        <v>0</v>
      </c>
      <c r="DD262" s="29" t="b">
        <v>0</v>
      </c>
      <c r="DE262" s="29" t="b">
        <v>0</v>
      </c>
      <c r="DF262" s="29" t="b">
        <v>0</v>
      </c>
      <c r="DG262" s="29" t="b">
        <v>0</v>
      </c>
      <c r="DH262" s="29" t="b">
        <v>0</v>
      </c>
      <c r="DI262" s="29" t="b">
        <v>0</v>
      </c>
      <c r="DJ262" s="29" t="b">
        <v>0</v>
      </c>
      <c r="DK262" s="29" t="b">
        <v>0</v>
      </c>
      <c r="DL262" s="29" t="b">
        <v>0</v>
      </c>
      <c r="DM262" s="29" t="b">
        <v>0</v>
      </c>
      <c r="DN262" s="29" t="b">
        <v>0</v>
      </c>
      <c r="DO262" s="29" t="b">
        <v>0</v>
      </c>
      <c r="DP262" s="29" t="b">
        <v>0</v>
      </c>
      <c r="DQ262" s="29" t="b">
        <v>1</v>
      </c>
      <c r="DR262" s="29" t="b">
        <v>0</v>
      </c>
      <c r="DS262" s="29" t="b">
        <v>0</v>
      </c>
      <c r="DT262" s="29" t="b">
        <v>0</v>
      </c>
      <c r="DU262" s="29" t="b">
        <v>0</v>
      </c>
      <c r="DV262" s="29" t="s">
        <v>15141</v>
      </c>
      <c r="DW262" s="29" t="s">
        <v>15142</v>
      </c>
      <c r="DX262" s="29" t="s">
        <v>15143</v>
      </c>
    </row>
    <row r="263" spans="1:128" s="29" customFormat="1" x14ac:dyDescent="0.25">
      <c r="A263" s="29">
        <v>359925061249368</v>
      </c>
      <c r="B263" s="29">
        <v>481</v>
      </c>
      <c r="C263" s="29" t="s">
        <v>15144</v>
      </c>
      <c r="D263" s="29" t="s">
        <v>8</v>
      </c>
      <c r="E263" s="29" t="s">
        <v>8</v>
      </c>
      <c r="F263" s="29" t="s">
        <v>8</v>
      </c>
      <c r="G263" s="29" t="s">
        <v>8</v>
      </c>
      <c r="H263" s="29" t="s">
        <v>8</v>
      </c>
      <c r="I263" s="29">
        <v>77</v>
      </c>
      <c r="J263" s="29">
        <v>0</v>
      </c>
      <c r="K263" s="29">
        <v>1</v>
      </c>
      <c r="L263" s="29">
        <v>1</v>
      </c>
      <c r="M263" s="29">
        <v>2</v>
      </c>
      <c r="N263" s="29">
        <v>3</v>
      </c>
      <c r="O263" s="29">
        <v>1</v>
      </c>
      <c r="P263" s="29">
        <v>1</v>
      </c>
      <c r="Q263" s="29">
        <v>4</v>
      </c>
      <c r="R263" s="29" t="s">
        <v>8</v>
      </c>
      <c r="S263" s="29">
        <v>4</v>
      </c>
      <c r="T263" s="29" t="s">
        <v>8</v>
      </c>
      <c r="U263" s="29">
        <v>1</v>
      </c>
      <c r="V263" s="29">
        <v>4</v>
      </c>
      <c r="W263" s="29" t="s">
        <v>8</v>
      </c>
      <c r="X263" s="29">
        <v>4</v>
      </c>
      <c r="Y263" s="29" t="s">
        <v>8</v>
      </c>
      <c r="Z263" s="29">
        <v>1</v>
      </c>
      <c r="AA263" s="29">
        <v>3</v>
      </c>
      <c r="AB263" s="29" t="s">
        <v>8</v>
      </c>
      <c r="AC263" s="29">
        <v>3</v>
      </c>
      <c r="AD263" s="29" t="s">
        <v>8</v>
      </c>
      <c r="AE263" s="29">
        <v>1</v>
      </c>
      <c r="AF263" s="29">
        <v>1</v>
      </c>
      <c r="AG263" s="29" t="s">
        <v>8</v>
      </c>
      <c r="AH263" s="29">
        <v>1</v>
      </c>
      <c r="AI263" s="29" t="s">
        <v>8</v>
      </c>
      <c r="AJ263" s="29">
        <v>0</v>
      </c>
      <c r="AK263" s="29" t="s">
        <v>8</v>
      </c>
      <c r="AL263" s="29" t="s">
        <v>8</v>
      </c>
      <c r="AM263" s="29" t="s">
        <v>8</v>
      </c>
      <c r="AN263" s="29" t="s">
        <v>8</v>
      </c>
      <c r="AO263" s="29">
        <v>0</v>
      </c>
      <c r="AP263" s="29" t="s">
        <v>8</v>
      </c>
      <c r="AQ263" s="29">
        <v>1</v>
      </c>
      <c r="AR263" s="29">
        <v>1</v>
      </c>
      <c r="AS263" s="29" t="s">
        <v>8</v>
      </c>
      <c r="AT263" s="29">
        <v>1</v>
      </c>
      <c r="AU263" s="29" t="s">
        <v>8</v>
      </c>
      <c r="AV263" s="29">
        <v>1</v>
      </c>
      <c r="AW263" s="29">
        <v>1</v>
      </c>
      <c r="AX263" s="29" t="s">
        <v>8</v>
      </c>
      <c r="AY263" s="29">
        <v>1</v>
      </c>
      <c r="AZ263" s="29" t="s">
        <v>8</v>
      </c>
      <c r="BA263" s="29">
        <v>1</v>
      </c>
      <c r="BB263" s="29" t="s">
        <v>8</v>
      </c>
      <c r="BC263" s="29">
        <v>1</v>
      </c>
      <c r="BD263" s="29">
        <v>2</v>
      </c>
      <c r="BE263" s="29" t="s">
        <v>8</v>
      </c>
      <c r="BF263" s="29">
        <v>1</v>
      </c>
      <c r="BG263" s="29" t="s">
        <v>8</v>
      </c>
      <c r="BH263" s="29">
        <v>1</v>
      </c>
      <c r="BI263" s="29">
        <v>1</v>
      </c>
      <c r="BJ263" s="29" t="s">
        <v>8</v>
      </c>
      <c r="BK263" s="29">
        <v>1</v>
      </c>
      <c r="BL263" s="29" t="s">
        <v>8</v>
      </c>
      <c r="BM263" s="29">
        <v>0</v>
      </c>
      <c r="BN263" s="29" t="s">
        <v>8</v>
      </c>
      <c r="BO263" s="29" t="s">
        <v>8</v>
      </c>
      <c r="BP263" s="29" t="s">
        <v>8</v>
      </c>
      <c r="BQ263" s="29" t="s">
        <v>8</v>
      </c>
      <c r="BR263" s="29" t="s">
        <v>8</v>
      </c>
      <c r="BS263" s="29" t="s">
        <v>8</v>
      </c>
      <c r="BT263" s="29" t="s">
        <v>8</v>
      </c>
      <c r="BU263" s="29" t="s">
        <v>8</v>
      </c>
      <c r="BV263" s="29" t="b">
        <v>0</v>
      </c>
      <c r="BW263" s="29" t="b">
        <v>0</v>
      </c>
      <c r="BX263" s="29" t="b">
        <v>0</v>
      </c>
      <c r="BY263" s="29" t="b">
        <v>0</v>
      </c>
      <c r="BZ263" s="29" t="b">
        <v>0</v>
      </c>
      <c r="CA263" s="29" t="b">
        <v>0</v>
      </c>
      <c r="CB263" s="29" t="b">
        <v>0</v>
      </c>
      <c r="CC263" s="29" t="b">
        <v>0</v>
      </c>
      <c r="CD263" s="29" t="b">
        <v>0</v>
      </c>
      <c r="CE263" s="29" t="b">
        <v>0</v>
      </c>
      <c r="CF263" s="29" t="b">
        <v>0</v>
      </c>
      <c r="CG263" s="29" t="b">
        <v>0</v>
      </c>
      <c r="CH263" s="29" t="b">
        <v>0</v>
      </c>
      <c r="CI263" s="29" t="b">
        <v>0</v>
      </c>
      <c r="CJ263" s="29" t="b">
        <v>0</v>
      </c>
      <c r="CK263" s="29" t="b">
        <v>0</v>
      </c>
      <c r="CL263" s="29" t="b">
        <v>1</v>
      </c>
      <c r="CM263" s="29" t="b">
        <v>0</v>
      </c>
      <c r="CN263" s="29" t="b">
        <v>0</v>
      </c>
      <c r="CO263" s="29" t="b">
        <v>0</v>
      </c>
      <c r="CP263" s="29" t="b">
        <v>0</v>
      </c>
      <c r="CQ263" s="29" t="b">
        <v>0</v>
      </c>
      <c r="CR263" s="29" t="b">
        <v>0</v>
      </c>
      <c r="CS263" s="29" t="b">
        <v>0</v>
      </c>
      <c r="CT263" s="29" t="b">
        <v>0</v>
      </c>
      <c r="CU263" s="29" t="b">
        <v>0</v>
      </c>
      <c r="CV263" s="29" t="b">
        <v>0</v>
      </c>
      <c r="CW263" s="29" t="b">
        <v>0</v>
      </c>
      <c r="CX263" s="29" t="b">
        <v>0</v>
      </c>
      <c r="CY263" s="29" t="b">
        <v>0</v>
      </c>
      <c r="CZ263" s="29" t="b">
        <v>0</v>
      </c>
      <c r="DA263" s="29" t="b">
        <v>0</v>
      </c>
      <c r="DB263" s="29" t="b">
        <v>0</v>
      </c>
      <c r="DC263" s="29" t="b">
        <v>0</v>
      </c>
      <c r="DD263" s="29" t="b">
        <v>0</v>
      </c>
      <c r="DE263" s="29" t="b">
        <v>0</v>
      </c>
      <c r="DF263" s="29" t="b">
        <v>0</v>
      </c>
      <c r="DG263" s="29" t="b">
        <v>0</v>
      </c>
      <c r="DH263" s="29" t="b">
        <v>0</v>
      </c>
      <c r="DI263" s="29" t="b">
        <v>0</v>
      </c>
      <c r="DJ263" s="29" t="b">
        <v>0</v>
      </c>
      <c r="DK263" s="29" t="b">
        <v>0</v>
      </c>
      <c r="DL263" s="29" t="b">
        <v>0</v>
      </c>
      <c r="DM263" s="29" t="b">
        <v>0</v>
      </c>
      <c r="DN263" s="29" t="b">
        <v>0</v>
      </c>
      <c r="DO263" s="29" t="b">
        <v>0</v>
      </c>
      <c r="DP263" s="29" t="b">
        <v>0</v>
      </c>
      <c r="DQ263" s="29" t="b">
        <v>0</v>
      </c>
      <c r="DR263" s="29" t="b">
        <v>0</v>
      </c>
      <c r="DS263" s="29" t="b">
        <v>0</v>
      </c>
      <c r="DT263" s="29" t="b">
        <v>0</v>
      </c>
      <c r="DU263" s="29" t="b">
        <v>0</v>
      </c>
      <c r="DV263" s="29" t="s">
        <v>15145</v>
      </c>
      <c r="DW263" s="29" t="s">
        <v>15146</v>
      </c>
      <c r="DX263" s="29" t="s">
        <v>15143</v>
      </c>
    </row>
    <row r="264" spans="1:128" s="29" customFormat="1" x14ac:dyDescent="0.25">
      <c r="A264" s="29">
        <v>359925061332446</v>
      </c>
      <c r="B264" s="29">
        <v>318</v>
      </c>
      <c r="C264" s="29" t="s">
        <v>15147</v>
      </c>
      <c r="D264" s="29" t="s">
        <v>15148</v>
      </c>
      <c r="E264" s="50">
        <v>2372450224103440</v>
      </c>
      <c r="F264" s="50">
        <v>9042697381628480</v>
      </c>
      <c r="G264" s="29" t="s">
        <v>20267</v>
      </c>
      <c r="H264" s="29" t="s">
        <v>18992</v>
      </c>
      <c r="I264" s="29">
        <v>66</v>
      </c>
      <c r="J264" s="29">
        <v>1</v>
      </c>
      <c r="K264" s="29">
        <v>1</v>
      </c>
      <c r="L264" s="29">
        <v>1</v>
      </c>
      <c r="M264" s="29">
        <v>2</v>
      </c>
      <c r="N264" s="29">
        <v>5</v>
      </c>
      <c r="O264" s="29">
        <v>1</v>
      </c>
      <c r="P264" s="29">
        <v>0</v>
      </c>
      <c r="Q264" s="29" t="s">
        <v>8</v>
      </c>
      <c r="R264" s="29" t="s">
        <v>8</v>
      </c>
      <c r="S264" s="29" t="s">
        <v>8</v>
      </c>
      <c r="T264" s="29" t="s">
        <v>8</v>
      </c>
      <c r="U264" s="29">
        <v>0</v>
      </c>
      <c r="V264" s="29" t="s">
        <v>8</v>
      </c>
      <c r="W264" s="29" t="s">
        <v>8</v>
      </c>
      <c r="X264" s="29" t="s">
        <v>8</v>
      </c>
      <c r="Y264" s="29" t="s">
        <v>8</v>
      </c>
      <c r="Z264" s="29">
        <v>0</v>
      </c>
      <c r="AA264" s="29" t="s">
        <v>8</v>
      </c>
      <c r="AB264" s="29" t="s">
        <v>8</v>
      </c>
      <c r="AC264" s="29" t="s">
        <v>8</v>
      </c>
      <c r="AD264" s="29" t="s">
        <v>8</v>
      </c>
      <c r="AE264" s="29">
        <v>1</v>
      </c>
      <c r="AF264" s="29">
        <v>1</v>
      </c>
      <c r="AG264" s="29" t="s">
        <v>8</v>
      </c>
      <c r="AH264" s="29">
        <v>1</v>
      </c>
      <c r="AI264" s="29" t="s">
        <v>8</v>
      </c>
      <c r="AJ264" s="29">
        <v>0</v>
      </c>
      <c r="AK264" s="29" t="s">
        <v>8</v>
      </c>
      <c r="AL264" s="29" t="s">
        <v>8</v>
      </c>
      <c r="AM264" s="29" t="s">
        <v>8</v>
      </c>
      <c r="AN264" s="29" t="s">
        <v>8</v>
      </c>
      <c r="AO264" s="29">
        <v>0</v>
      </c>
      <c r="AP264" s="29" t="s">
        <v>8</v>
      </c>
      <c r="AQ264" s="29">
        <v>1</v>
      </c>
      <c r="AR264" s="29">
        <v>2</v>
      </c>
      <c r="AS264" s="29" t="s">
        <v>8</v>
      </c>
      <c r="AT264" s="29">
        <v>2</v>
      </c>
      <c r="AU264" s="29" t="s">
        <v>8</v>
      </c>
      <c r="AV264" s="29">
        <v>1</v>
      </c>
      <c r="AW264" s="29">
        <v>3</v>
      </c>
      <c r="AX264" s="29" t="s">
        <v>8</v>
      </c>
      <c r="AY264" s="29">
        <v>3</v>
      </c>
      <c r="AZ264" s="29" t="s">
        <v>8</v>
      </c>
      <c r="BA264" s="29">
        <v>1</v>
      </c>
      <c r="BB264" s="29" t="s">
        <v>8</v>
      </c>
      <c r="BC264" s="29">
        <v>1</v>
      </c>
      <c r="BD264" s="29">
        <v>1</v>
      </c>
      <c r="BE264" s="29" t="s">
        <v>8</v>
      </c>
      <c r="BF264" s="29">
        <v>3</v>
      </c>
      <c r="BG264" s="29" t="s">
        <v>8</v>
      </c>
      <c r="BH264" s="29">
        <v>1</v>
      </c>
      <c r="BI264" s="29">
        <v>1</v>
      </c>
      <c r="BJ264" s="29" t="s">
        <v>8</v>
      </c>
      <c r="BK264" s="29">
        <v>1</v>
      </c>
      <c r="BL264" s="29" t="s">
        <v>8</v>
      </c>
      <c r="BM264" s="29">
        <v>0</v>
      </c>
      <c r="BN264" s="29" t="s">
        <v>8</v>
      </c>
      <c r="BO264" s="29" t="s">
        <v>8</v>
      </c>
      <c r="BP264" s="29" t="s">
        <v>8</v>
      </c>
      <c r="BQ264" s="29" t="s">
        <v>8</v>
      </c>
      <c r="BR264" s="29" t="s">
        <v>8</v>
      </c>
      <c r="BS264" s="29" t="s">
        <v>8</v>
      </c>
      <c r="BT264" s="29" t="s">
        <v>8</v>
      </c>
      <c r="BU264" s="29" t="s">
        <v>722</v>
      </c>
      <c r="BV264" s="29" t="b">
        <v>0</v>
      </c>
      <c r="BW264" s="29" t="b">
        <v>0</v>
      </c>
      <c r="BX264" s="29" t="b">
        <v>0</v>
      </c>
      <c r="BY264" s="29" t="b">
        <v>0</v>
      </c>
      <c r="BZ264" s="29" t="b">
        <v>0</v>
      </c>
      <c r="CA264" s="29" t="b">
        <v>0</v>
      </c>
      <c r="CB264" s="29" t="b">
        <v>0</v>
      </c>
      <c r="CC264" s="29" t="b">
        <v>0</v>
      </c>
      <c r="CD264" s="29" t="b">
        <v>0</v>
      </c>
      <c r="CE264" s="29" t="b">
        <v>0</v>
      </c>
      <c r="CF264" s="29" t="b">
        <v>0</v>
      </c>
      <c r="CG264" s="29" t="b">
        <v>0</v>
      </c>
      <c r="CH264" s="29" t="b">
        <v>0</v>
      </c>
      <c r="CI264" s="29" t="b">
        <v>0</v>
      </c>
      <c r="CJ264" s="29" t="b">
        <v>0</v>
      </c>
      <c r="CK264" s="29" t="b">
        <v>0</v>
      </c>
      <c r="CL264" s="29" t="b">
        <v>0</v>
      </c>
      <c r="CM264" s="29" t="b">
        <v>0</v>
      </c>
      <c r="CN264" s="29" t="b">
        <v>0</v>
      </c>
      <c r="CO264" s="29" t="b">
        <v>0</v>
      </c>
      <c r="CP264" s="29" t="b">
        <v>0</v>
      </c>
      <c r="CQ264" s="29" t="b">
        <v>0</v>
      </c>
      <c r="CR264" s="29" t="b">
        <v>0</v>
      </c>
      <c r="CS264" s="29" t="b">
        <v>0</v>
      </c>
      <c r="CT264" s="29" t="b">
        <v>0</v>
      </c>
      <c r="CU264" s="29" t="b">
        <v>0</v>
      </c>
      <c r="CV264" s="29" t="b">
        <v>0</v>
      </c>
      <c r="CW264" s="29" t="b">
        <v>0</v>
      </c>
      <c r="CX264" s="29" t="b">
        <v>0</v>
      </c>
      <c r="CY264" s="29" t="b">
        <v>0</v>
      </c>
      <c r="CZ264" s="29" t="b">
        <v>0</v>
      </c>
      <c r="DA264" s="29" t="b">
        <v>0</v>
      </c>
      <c r="DB264" s="29" t="b">
        <v>0</v>
      </c>
      <c r="DC264" s="29" t="b">
        <v>0</v>
      </c>
      <c r="DD264" s="29" t="b">
        <v>0</v>
      </c>
      <c r="DE264" s="29" t="b">
        <v>0</v>
      </c>
      <c r="DF264" s="29" t="b">
        <v>0</v>
      </c>
      <c r="DG264" s="29" t="b">
        <v>0</v>
      </c>
      <c r="DH264" s="29" t="b">
        <v>0</v>
      </c>
      <c r="DI264" s="29" t="b">
        <v>0</v>
      </c>
      <c r="DJ264" s="29" t="b">
        <v>0</v>
      </c>
      <c r="DK264" s="29" t="b">
        <v>0</v>
      </c>
      <c r="DL264" s="29" t="b">
        <v>0</v>
      </c>
      <c r="DM264" s="29" t="b">
        <v>0</v>
      </c>
      <c r="DN264" s="29" t="b">
        <v>0</v>
      </c>
      <c r="DO264" s="29" t="b">
        <v>0</v>
      </c>
      <c r="DP264" s="29" t="b">
        <v>0</v>
      </c>
      <c r="DQ264" s="29" t="b">
        <v>1</v>
      </c>
      <c r="DR264" s="29" t="b">
        <v>0</v>
      </c>
      <c r="DS264" s="29" t="b">
        <v>0</v>
      </c>
      <c r="DT264" s="29" t="b">
        <v>0</v>
      </c>
      <c r="DU264" s="29" t="b">
        <v>0</v>
      </c>
      <c r="DV264" s="29" t="s">
        <v>15149</v>
      </c>
      <c r="DW264" s="29" t="s">
        <v>15150</v>
      </c>
      <c r="DX264" s="29" t="s">
        <v>15151</v>
      </c>
    </row>
    <row r="265" spans="1:128" s="29" customFormat="1" x14ac:dyDescent="0.25">
      <c r="A265" s="29">
        <v>359925061249368</v>
      </c>
      <c r="B265" s="29">
        <v>436</v>
      </c>
      <c r="C265" s="29" t="s">
        <v>15152</v>
      </c>
      <c r="D265" s="29" t="s">
        <v>8</v>
      </c>
      <c r="E265" s="29" t="s">
        <v>8</v>
      </c>
      <c r="F265" s="29" t="s">
        <v>8</v>
      </c>
      <c r="G265" s="29" t="s">
        <v>8</v>
      </c>
      <c r="H265" s="29" t="s">
        <v>8</v>
      </c>
      <c r="I265" s="29">
        <v>77</v>
      </c>
      <c r="J265" s="29">
        <v>1</v>
      </c>
      <c r="K265" s="29">
        <v>1</v>
      </c>
      <c r="L265" s="29">
        <v>1</v>
      </c>
      <c r="M265" s="29">
        <v>2</v>
      </c>
      <c r="N265" s="29">
        <v>5</v>
      </c>
      <c r="O265" s="29">
        <v>1</v>
      </c>
      <c r="P265" s="29">
        <v>1</v>
      </c>
      <c r="Q265" s="29">
        <v>3</v>
      </c>
      <c r="R265" s="29" t="s">
        <v>8</v>
      </c>
      <c r="S265" s="29">
        <v>4</v>
      </c>
      <c r="T265" s="29" t="s">
        <v>8</v>
      </c>
      <c r="U265" s="29">
        <v>1</v>
      </c>
      <c r="V265" s="29">
        <v>1</v>
      </c>
      <c r="W265" s="29" t="s">
        <v>8</v>
      </c>
      <c r="X265" s="29">
        <v>1</v>
      </c>
      <c r="Y265" s="29" t="s">
        <v>8</v>
      </c>
      <c r="Z265" s="29">
        <v>1</v>
      </c>
      <c r="AA265" s="29">
        <v>2</v>
      </c>
      <c r="AB265" s="29" t="s">
        <v>8</v>
      </c>
      <c r="AC265" s="29">
        <v>1</v>
      </c>
      <c r="AD265" s="29" t="s">
        <v>8</v>
      </c>
      <c r="AE265" s="29">
        <v>1</v>
      </c>
      <c r="AF265" s="29">
        <v>1</v>
      </c>
      <c r="AG265" s="29" t="s">
        <v>8</v>
      </c>
      <c r="AH265" s="29">
        <v>1</v>
      </c>
      <c r="AI265" s="29" t="s">
        <v>8</v>
      </c>
      <c r="AJ265" s="29">
        <v>0</v>
      </c>
      <c r="AK265" s="29" t="s">
        <v>8</v>
      </c>
      <c r="AL265" s="29" t="s">
        <v>8</v>
      </c>
      <c r="AM265" s="29" t="s">
        <v>8</v>
      </c>
      <c r="AN265" s="29" t="s">
        <v>8</v>
      </c>
      <c r="AO265" s="29">
        <v>0</v>
      </c>
      <c r="AP265" s="29" t="s">
        <v>8</v>
      </c>
      <c r="AQ265" s="29">
        <v>1</v>
      </c>
      <c r="AR265" s="29">
        <v>1</v>
      </c>
      <c r="AS265" s="29" t="s">
        <v>8</v>
      </c>
      <c r="AT265" s="29">
        <v>1</v>
      </c>
      <c r="AU265" s="29" t="s">
        <v>8</v>
      </c>
      <c r="AV265" s="29">
        <v>1</v>
      </c>
      <c r="AW265" s="29">
        <v>2</v>
      </c>
      <c r="AX265" s="29" t="s">
        <v>8</v>
      </c>
      <c r="AY265" s="29">
        <v>1</v>
      </c>
      <c r="AZ265" s="29" t="s">
        <v>8</v>
      </c>
      <c r="BA265" s="29">
        <v>1</v>
      </c>
      <c r="BB265" s="29" t="s">
        <v>8</v>
      </c>
      <c r="BC265" s="29">
        <v>1</v>
      </c>
      <c r="BD265" s="29">
        <v>1</v>
      </c>
      <c r="BE265" s="29" t="s">
        <v>8</v>
      </c>
      <c r="BF265" s="29">
        <v>1</v>
      </c>
      <c r="BG265" s="29" t="s">
        <v>8</v>
      </c>
      <c r="BH265" s="29">
        <v>1</v>
      </c>
      <c r="BI265" s="29">
        <v>1</v>
      </c>
      <c r="BJ265" s="29" t="s">
        <v>8</v>
      </c>
      <c r="BK265" s="29">
        <v>1</v>
      </c>
      <c r="BL265" s="29" t="s">
        <v>8</v>
      </c>
      <c r="BM265" s="29">
        <v>0</v>
      </c>
      <c r="BN265" s="29" t="s">
        <v>8</v>
      </c>
      <c r="BO265" s="29" t="s">
        <v>8</v>
      </c>
      <c r="BP265" s="29" t="s">
        <v>8</v>
      </c>
      <c r="BQ265" s="29" t="s">
        <v>8</v>
      </c>
      <c r="BR265" s="29" t="s">
        <v>8</v>
      </c>
      <c r="BS265" s="29" t="s">
        <v>8</v>
      </c>
      <c r="BT265" s="29" t="s">
        <v>8</v>
      </c>
      <c r="BU265" s="29" t="s">
        <v>8</v>
      </c>
      <c r="BV265" s="29" t="b">
        <v>0</v>
      </c>
      <c r="BW265" s="29" t="b">
        <v>0</v>
      </c>
      <c r="BX265" s="29" t="b">
        <v>0</v>
      </c>
      <c r="BY265" s="29" t="b">
        <v>0</v>
      </c>
      <c r="BZ265" s="29" t="b">
        <v>0</v>
      </c>
      <c r="CA265" s="29" t="b">
        <v>0</v>
      </c>
      <c r="CB265" s="29" t="b">
        <v>0</v>
      </c>
      <c r="CC265" s="29" t="b">
        <v>0</v>
      </c>
      <c r="CD265" s="29" t="b">
        <v>0</v>
      </c>
      <c r="CE265" s="29" t="b">
        <v>0</v>
      </c>
      <c r="CF265" s="29" t="b">
        <v>0</v>
      </c>
      <c r="CG265" s="29" t="b">
        <v>0</v>
      </c>
      <c r="CH265" s="29" t="b">
        <v>0</v>
      </c>
      <c r="CI265" s="29" t="b">
        <v>0</v>
      </c>
      <c r="CJ265" s="29" t="b">
        <v>0</v>
      </c>
      <c r="CK265" s="29" t="b">
        <v>0</v>
      </c>
      <c r="CL265" s="29" t="b">
        <v>1</v>
      </c>
      <c r="CM265" s="29" t="b">
        <v>0</v>
      </c>
      <c r="CN265" s="29" t="b">
        <v>0</v>
      </c>
      <c r="CO265" s="29" t="b">
        <v>0</v>
      </c>
      <c r="CP265" s="29" t="b">
        <v>0</v>
      </c>
      <c r="CQ265" s="29" t="b">
        <v>0</v>
      </c>
      <c r="CR265" s="29" t="b">
        <v>0</v>
      </c>
      <c r="CS265" s="29" t="b">
        <v>0</v>
      </c>
      <c r="CT265" s="29" t="b">
        <v>0</v>
      </c>
      <c r="CU265" s="29" t="b">
        <v>0</v>
      </c>
      <c r="CV265" s="29" t="b">
        <v>0</v>
      </c>
      <c r="CW265" s="29" t="b">
        <v>0</v>
      </c>
      <c r="CX265" s="29" t="b">
        <v>0</v>
      </c>
      <c r="CY265" s="29" t="b">
        <v>0</v>
      </c>
      <c r="CZ265" s="29" t="b">
        <v>0</v>
      </c>
      <c r="DA265" s="29" t="b">
        <v>0</v>
      </c>
      <c r="DB265" s="29" t="b">
        <v>0</v>
      </c>
      <c r="DC265" s="29" t="b">
        <v>0</v>
      </c>
      <c r="DD265" s="29" t="b">
        <v>0</v>
      </c>
      <c r="DE265" s="29" t="b">
        <v>0</v>
      </c>
      <c r="DF265" s="29" t="b">
        <v>0</v>
      </c>
      <c r="DG265" s="29" t="b">
        <v>0</v>
      </c>
      <c r="DH265" s="29" t="b">
        <v>0</v>
      </c>
      <c r="DI265" s="29" t="b">
        <v>0</v>
      </c>
      <c r="DJ265" s="29" t="b">
        <v>0</v>
      </c>
      <c r="DK265" s="29" t="b">
        <v>0</v>
      </c>
      <c r="DL265" s="29" t="b">
        <v>0</v>
      </c>
      <c r="DM265" s="29" t="b">
        <v>0</v>
      </c>
      <c r="DN265" s="29" t="b">
        <v>0</v>
      </c>
      <c r="DO265" s="29" t="b">
        <v>0</v>
      </c>
      <c r="DP265" s="29" t="b">
        <v>0</v>
      </c>
      <c r="DQ265" s="29" t="b">
        <v>0</v>
      </c>
      <c r="DR265" s="29" t="b">
        <v>0</v>
      </c>
      <c r="DS265" s="29" t="b">
        <v>0</v>
      </c>
      <c r="DT265" s="29" t="b">
        <v>0</v>
      </c>
      <c r="DU265" s="29" t="b">
        <v>0</v>
      </c>
      <c r="DV265" s="29" t="s">
        <v>15153</v>
      </c>
      <c r="DW265" s="29" t="s">
        <v>15154</v>
      </c>
      <c r="DX265" s="29" t="s">
        <v>15151</v>
      </c>
    </row>
    <row r="266" spans="1:128" s="29" customFormat="1" x14ac:dyDescent="0.25">
      <c r="A266" s="29">
        <v>359925061276296</v>
      </c>
      <c r="B266" s="29">
        <v>443</v>
      </c>
      <c r="C266" s="29" t="s">
        <v>15155</v>
      </c>
      <c r="D266" s="29" t="s">
        <v>15156</v>
      </c>
      <c r="E266" s="50">
        <v>2370438638997720</v>
      </c>
      <c r="F266" s="50">
        <v>9042732624256720</v>
      </c>
      <c r="G266" s="29" t="s">
        <v>20245</v>
      </c>
      <c r="H266" s="29" t="s">
        <v>18992</v>
      </c>
      <c r="I266" s="29">
        <v>77</v>
      </c>
      <c r="J266" s="29">
        <v>1</v>
      </c>
      <c r="K266" s="29">
        <v>1</v>
      </c>
      <c r="L266" s="29">
        <v>1</v>
      </c>
      <c r="M266" s="29">
        <v>2</v>
      </c>
      <c r="N266" s="29">
        <v>5</v>
      </c>
      <c r="O266" s="29">
        <v>1</v>
      </c>
      <c r="P266" s="29">
        <v>1</v>
      </c>
      <c r="Q266" s="29">
        <v>4</v>
      </c>
      <c r="R266" s="29" t="s">
        <v>8</v>
      </c>
      <c r="S266" s="29">
        <v>4</v>
      </c>
      <c r="T266" s="29" t="s">
        <v>8</v>
      </c>
      <c r="U266" s="29">
        <v>1</v>
      </c>
      <c r="V266" s="29">
        <v>2</v>
      </c>
      <c r="W266" s="29" t="s">
        <v>8</v>
      </c>
      <c r="X266" s="29">
        <v>1</v>
      </c>
      <c r="Y266" s="29" t="s">
        <v>8</v>
      </c>
      <c r="Z266" s="29">
        <v>1</v>
      </c>
      <c r="AA266" s="29">
        <v>1</v>
      </c>
      <c r="AB266" s="29" t="s">
        <v>8</v>
      </c>
      <c r="AC266" s="29">
        <v>1</v>
      </c>
      <c r="AD266" s="29" t="s">
        <v>8</v>
      </c>
      <c r="AE266" s="29">
        <v>1</v>
      </c>
      <c r="AF266" s="29">
        <v>1</v>
      </c>
      <c r="AG266" s="29" t="s">
        <v>8</v>
      </c>
      <c r="AH266" s="29">
        <v>1</v>
      </c>
      <c r="AI266" s="29" t="s">
        <v>8</v>
      </c>
      <c r="AJ266" s="29">
        <v>0</v>
      </c>
      <c r="AK266" s="29" t="s">
        <v>8</v>
      </c>
      <c r="AL266" s="29" t="s">
        <v>8</v>
      </c>
      <c r="AM266" s="29" t="s">
        <v>8</v>
      </c>
      <c r="AN266" s="29" t="s">
        <v>8</v>
      </c>
      <c r="AO266" s="29">
        <v>0</v>
      </c>
      <c r="AP266" s="29" t="s">
        <v>8</v>
      </c>
      <c r="AQ266" s="29">
        <v>1</v>
      </c>
      <c r="AR266" s="29">
        <v>2</v>
      </c>
      <c r="AS266" s="29" t="s">
        <v>8</v>
      </c>
      <c r="AT266" s="29">
        <v>2</v>
      </c>
      <c r="AU266" s="29" t="s">
        <v>8</v>
      </c>
      <c r="AV266" s="29">
        <v>1</v>
      </c>
      <c r="AW266" s="29">
        <v>2</v>
      </c>
      <c r="AX266" s="29" t="s">
        <v>8</v>
      </c>
      <c r="AY266" s="29">
        <v>2</v>
      </c>
      <c r="AZ266" s="29" t="s">
        <v>8</v>
      </c>
      <c r="BA266" s="29">
        <v>1</v>
      </c>
      <c r="BB266" s="29" t="s">
        <v>8</v>
      </c>
      <c r="BC266" s="29">
        <v>1</v>
      </c>
      <c r="BD266" s="29">
        <v>2</v>
      </c>
      <c r="BE266" s="29" t="s">
        <v>8</v>
      </c>
      <c r="BF266" s="29">
        <v>2</v>
      </c>
      <c r="BG266" s="29" t="s">
        <v>8</v>
      </c>
      <c r="BH266" s="29">
        <v>1</v>
      </c>
      <c r="BI266" s="29">
        <v>2</v>
      </c>
      <c r="BJ266" s="29" t="s">
        <v>8</v>
      </c>
      <c r="BK266" s="29">
        <v>2</v>
      </c>
      <c r="BL266" s="29" t="s">
        <v>8</v>
      </c>
      <c r="BM266" s="29">
        <v>0</v>
      </c>
      <c r="BN266" s="29" t="s">
        <v>8</v>
      </c>
      <c r="BO266" s="29" t="s">
        <v>8</v>
      </c>
      <c r="BP266" s="29" t="s">
        <v>8</v>
      </c>
      <c r="BQ266" s="29" t="s">
        <v>8</v>
      </c>
      <c r="BR266" s="29" t="s">
        <v>8</v>
      </c>
      <c r="BS266" s="29" t="s">
        <v>8</v>
      </c>
      <c r="BT266" s="29" t="s">
        <v>8</v>
      </c>
      <c r="BU266" s="29" t="s">
        <v>14203</v>
      </c>
      <c r="BV266" s="29" t="b">
        <v>0</v>
      </c>
      <c r="BW266" s="29" t="b">
        <v>0</v>
      </c>
      <c r="BX266" s="29" t="b">
        <v>0</v>
      </c>
      <c r="BY266" s="29" t="b">
        <v>0</v>
      </c>
      <c r="BZ266" s="29" t="b">
        <v>0</v>
      </c>
      <c r="CA266" s="29" t="b">
        <v>0</v>
      </c>
      <c r="CB266" s="29" t="b">
        <v>0</v>
      </c>
      <c r="CC266" s="29" t="b">
        <v>0</v>
      </c>
      <c r="CD266" s="29" t="b">
        <v>0</v>
      </c>
      <c r="CE266" s="29" t="b">
        <v>0</v>
      </c>
      <c r="CF266" s="29" t="b">
        <v>0</v>
      </c>
      <c r="CG266" s="29" t="b">
        <v>0</v>
      </c>
      <c r="CH266" s="29" t="b">
        <v>0</v>
      </c>
      <c r="CI266" s="29" t="b">
        <v>0</v>
      </c>
      <c r="CJ266" s="29" t="b">
        <v>0</v>
      </c>
      <c r="CK266" s="29" t="b">
        <v>0</v>
      </c>
      <c r="CL266" s="29" t="b">
        <v>0</v>
      </c>
      <c r="CM266" s="29" t="b">
        <v>0</v>
      </c>
      <c r="CN266" s="29" t="b">
        <v>0</v>
      </c>
      <c r="CO266" s="29" t="b">
        <v>1</v>
      </c>
      <c r="CP266" s="29" t="b">
        <v>0</v>
      </c>
      <c r="CQ266" s="29" t="b">
        <v>0</v>
      </c>
      <c r="CR266" s="29" t="b">
        <v>0</v>
      </c>
      <c r="CS266" s="29" t="b">
        <v>0</v>
      </c>
      <c r="CT266" s="29" t="b">
        <v>0</v>
      </c>
      <c r="CU266" s="29" t="b">
        <v>0</v>
      </c>
      <c r="CV266" s="29" t="b">
        <v>0</v>
      </c>
      <c r="CW266" s="29" t="b">
        <v>0</v>
      </c>
      <c r="CX266" s="29" t="b">
        <v>0</v>
      </c>
      <c r="CY266" s="29" t="b">
        <v>0</v>
      </c>
      <c r="CZ266" s="29" t="b">
        <v>0</v>
      </c>
      <c r="DA266" s="29" t="b">
        <v>0</v>
      </c>
      <c r="DB266" s="29" t="b">
        <v>0</v>
      </c>
      <c r="DC266" s="29" t="b">
        <v>0</v>
      </c>
      <c r="DD266" s="29" t="b">
        <v>0</v>
      </c>
      <c r="DE266" s="29" t="b">
        <v>0</v>
      </c>
      <c r="DF266" s="29" t="b">
        <v>0</v>
      </c>
      <c r="DG266" s="29" t="b">
        <v>0</v>
      </c>
      <c r="DH266" s="29" t="b">
        <v>0</v>
      </c>
      <c r="DI266" s="29" t="b">
        <v>0</v>
      </c>
      <c r="DJ266" s="29" t="b">
        <v>0</v>
      </c>
      <c r="DK266" s="29" t="b">
        <v>0</v>
      </c>
      <c r="DL266" s="29" t="b">
        <v>0</v>
      </c>
      <c r="DM266" s="29" t="b">
        <v>0</v>
      </c>
      <c r="DN266" s="29" t="b">
        <v>0</v>
      </c>
      <c r="DO266" s="29" t="b">
        <v>0</v>
      </c>
      <c r="DP266" s="29" t="b">
        <v>0</v>
      </c>
      <c r="DQ266" s="29" t="b">
        <v>0</v>
      </c>
      <c r="DR266" s="29" t="b">
        <v>0</v>
      </c>
      <c r="DS266" s="29" t="b">
        <v>0</v>
      </c>
      <c r="DT266" s="29" t="b">
        <v>0</v>
      </c>
      <c r="DU266" s="29" t="b">
        <v>0</v>
      </c>
      <c r="DV266" s="29" t="s">
        <v>15157</v>
      </c>
      <c r="DW266" s="29" t="s">
        <v>15158</v>
      </c>
      <c r="DX266" s="29" t="s">
        <v>15159</v>
      </c>
    </row>
    <row r="267" spans="1:128" s="29" customFormat="1" x14ac:dyDescent="0.25">
      <c r="A267" s="29">
        <v>359925061279506</v>
      </c>
      <c r="B267" s="29">
        <v>14</v>
      </c>
      <c r="C267" s="29" t="s">
        <v>15160</v>
      </c>
      <c r="D267" s="29" t="s">
        <v>13870</v>
      </c>
      <c r="E267" s="50">
        <v>238228727</v>
      </c>
      <c r="F267" s="50">
        <v>903793966</v>
      </c>
      <c r="G267" s="29" t="s">
        <v>18992</v>
      </c>
      <c r="H267" s="29" t="s">
        <v>20218</v>
      </c>
      <c r="I267" s="29">
        <v>11</v>
      </c>
      <c r="J267" s="29">
        <v>1</v>
      </c>
      <c r="K267" s="29">
        <v>1</v>
      </c>
      <c r="L267" s="29">
        <v>1</v>
      </c>
      <c r="M267" s="29">
        <v>2</v>
      </c>
      <c r="N267" s="29">
        <v>4</v>
      </c>
      <c r="O267" s="29">
        <v>1</v>
      </c>
      <c r="P267" s="29">
        <v>1</v>
      </c>
      <c r="Q267" s="29">
        <v>2</v>
      </c>
      <c r="R267" s="29" t="s">
        <v>8</v>
      </c>
      <c r="S267" s="29">
        <v>3</v>
      </c>
      <c r="T267" s="29" t="s">
        <v>8</v>
      </c>
      <c r="U267" s="29">
        <v>1</v>
      </c>
      <c r="V267" s="29">
        <v>1</v>
      </c>
      <c r="W267" s="29" t="s">
        <v>8</v>
      </c>
      <c r="X267" s="29">
        <v>2</v>
      </c>
      <c r="Y267" s="29" t="s">
        <v>8</v>
      </c>
      <c r="Z267" s="29">
        <v>1</v>
      </c>
      <c r="AA267" s="29">
        <v>2</v>
      </c>
      <c r="AB267" s="29" t="s">
        <v>8</v>
      </c>
      <c r="AC267" s="29">
        <v>2</v>
      </c>
      <c r="AD267" s="29" t="s">
        <v>8</v>
      </c>
      <c r="AE267" s="29">
        <v>1</v>
      </c>
      <c r="AF267" s="29">
        <v>1</v>
      </c>
      <c r="AG267" s="29" t="s">
        <v>8</v>
      </c>
      <c r="AH267" s="29">
        <v>1</v>
      </c>
      <c r="AI267" s="29" t="s">
        <v>8</v>
      </c>
      <c r="AJ267" s="29">
        <v>0</v>
      </c>
      <c r="AK267" s="29" t="s">
        <v>8</v>
      </c>
      <c r="AL267" s="29" t="s">
        <v>8</v>
      </c>
      <c r="AM267" s="29" t="s">
        <v>8</v>
      </c>
      <c r="AN267" s="29" t="s">
        <v>8</v>
      </c>
      <c r="AO267" s="29">
        <v>1</v>
      </c>
      <c r="AP267" s="29" t="s">
        <v>8</v>
      </c>
      <c r="AQ267" s="29">
        <v>1</v>
      </c>
      <c r="AR267" s="29">
        <v>2</v>
      </c>
      <c r="AS267" s="29" t="s">
        <v>8</v>
      </c>
      <c r="AT267" s="29">
        <v>3</v>
      </c>
      <c r="AU267" s="29" t="s">
        <v>8</v>
      </c>
      <c r="AV267" s="29">
        <v>1</v>
      </c>
      <c r="AW267" s="29">
        <v>1</v>
      </c>
      <c r="AX267" s="29" t="s">
        <v>8</v>
      </c>
      <c r="AY267" s="29">
        <v>1</v>
      </c>
      <c r="AZ267" s="29" t="s">
        <v>8</v>
      </c>
      <c r="BA267" s="29">
        <v>1</v>
      </c>
      <c r="BB267" s="29" t="s">
        <v>8</v>
      </c>
      <c r="BC267" s="29">
        <v>1</v>
      </c>
      <c r="BD267" s="29">
        <v>3</v>
      </c>
      <c r="BE267" s="29" t="s">
        <v>8</v>
      </c>
      <c r="BF267" s="29">
        <v>3</v>
      </c>
      <c r="BG267" s="29" t="s">
        <v>8</v>
      </c>
      <c r="BH267" s="29">
        <v>1</v>
      </c>
      <c r="BI267" s="29">
        <v>2</v>
      </c>
      <c r="BJ267" s="29" t="s">
        <v>8</v>
      </c>
      <c r="BK267" s="29">
        <v>2</v>
      </c>
      <c r="BL267" s="29" t="s">
        <v>8</v>
      </c>
      <c r="BM267" s="29">
        <v>0</v>
      </c>
      <c r="BN267" s="29" t="s">
        <v>8</v>
      </c>
      <c r="BO267" s="29" t="s">
        <v>8</v>
      </c>
      <c r="BP267" s="29" t="s">
        <v>8</v>
      </c>
      <c r="BQ267" s="29" t="s">
        <v>8</v>
      </c>
      <c r="BR267" s="29" t="s">
        <v>8</v>
      </c>
      <c r="BS267" s="29" t="s">
        <v>8</v>
      </c>
      <c r="BT267" s="29" t="s">
        <v>8</v>
      </c>
      <c r="BU267" s="29" t="s">
        <v>15161</v>
      </c>
      <c r="BV267" s="29" t="b">
        <v>0</v>
      </c>
      <c r="BW267" s="29" t="b">
        <v>0</v>
      </c>
      <c r="BX267" s="29" t="b">
        <v>0</v>
      </c>
      <c r="BY267" s="29" t="b">
        <v>0</v>
      </c>
      <c r="BZ267" s="29" t="b">
        <v>0</v>
      </c>
      <c r="CA267" s="29" t="b">
        <v>0</v>
      </c>
      <c r="CB267" s="29" t="b">
        <v>0</v>
      </c>
      <c r="CC267" s="29" t="b">
        <v>0</v>
      </c>
      <c r="CD267" s="29" t="b">
        <v>0</v>
      </c>
      <c r="CE267" s="29" t="b">
        <v>0</v>
      </c>
      <c r="CF267" s="29" t="b">
        <v>0</v>
      </c>
      <c r="CG267" s="29" t="b">
        <v>0</v>
      </c>
      <c r="CH267" s="29" t="b">
        <v>0</v>
      </c>
      <c r="CI267" s="29" t="b">
        <v>0</v>
      </c>
      <c r="CJ267" s="29" t="b">
        <v>0</v>
      </c>
      <c r="CK267" s="29" t="b">
        <v>0</v>
      </c>
      <c r="CL267" s="29" t="b">
        <v>0</v>
      </c>
      <c r="CM267" s="29" t="b">
        <v>0</v>
      </c>
      <c r="CN267" s="29" t="b">
        <v>0</v>
      </c>
      <c r="CO267" s="29" t="b">
        <v>0</v>
      </c>
      <c r="CP267" s="29" t="b">
        <v>0</v>
      </c>
      <c r="CQ267" s="29" t="b">
        <v>0</v>
      </c>
      <c r="CR267" s="29" t="b">
        <v>0</v>
      </c>
      <c r="CS267" s="29" t="b">
        <v>0</v>
      </c>
      <c r="CT267" s="29" t="b">
        <v>0</v>
      </c>
      <c r="CU267" s="29" t="b">
        <v>0</v>
      </c>
      <c r="CV267" s="29" t="b">
        <v>0</v>
      </c>
      <c r="CW267" s="29" t="b">
        <v>0</v>
      </c>
      <c r="CX267" s="29" t="b">
        <v>0</v>
      </c>
      <c r="CY267" s="29" t="b">
        <v>0</v>
      </c>
      <c r="CZ267" s="29" t="b">
        <v>1</v>
      </c>
      <c r="DA267" s="29" t="b">
        <v>0</v>
      </c>
      <c r="DB267" s="29" t="b">
        <v>0</v>
      </c>
      <c r="DC267" s="29" t="b">
        <v>0</v>
      </c>
      <c r="DD267" s="29" t="b">
        <v>0</v>
      </c>
      <c r="DE267" s="29" t="b">
        <v>0</v>
      </c>
      <c r="DF267" s="29" t="b">
        <v>0</v>
      </c>
      <c r="DG267" s="29" t="b">
        <v>0</v>
      </c>
      <c r="DH267" s="29" t="b">
        <v>0</v>
      </c>
      <c r="DI267" s="29" t="b">
        <v>0</v>
      </c>
      <c r="DJ267" s="29" t="b">
        <v>0</v>
      </c>
      <c r="DK267" s="29" t="b">
        <v>0</v>
      </c>
      <c r="DL267" s="29" t="b">
        <v>0</v>
      </c>
      <c r="DM267" s="29" t="b">
        <v>0</v>
      </c>
      <c r="DN267" s="29" t="b">
        <v>0</v>
      </c>
      <c r="DO267" s="29" t="b">
        <v>0</v>
      </c>
      <c r="DP267" s="29" t="b">
        <v>0</v>
      </c>
      <c r="DQ267" s="29" t="b">
        <v>0</v>
      </c>
      <c r="DR267" s="29" t="b">
        <v>0</v>
      </c>
      <c r="DS267" s="29" t="b">
        <v>0</v>
      </c>
      <c r="DT267" s="29" t="b">
        <v>0</v>
      </c>
      <c r="DU267" s="29" t="b">
        <v>0</v>
      </c>
      <c r="DV267" s="29" t="s">
        <v>15162</v>
      </c>
      <c r="DW267" s="29" t="s">
        <v>15163</v>
      </c>
      <c r="DX267" s="29" t="s">
        <v>15164</v>
      </c>
    </row>
    <row r="268" spans="1:128" s="29" customFormat="1" x14ac:dyDescent="0.25">
      <c r="A268" s="29">
        <v>359925061284860</v>
      </c>
      <c r="B268" s="29">
        <v>298</v>
      </c>
      <c r="C268" s="29" t="s">
        <v>15165</v>
      </c>
      <c r="D268" s="29" t="s">
        <v>15166</v>
      </c>
      <c r="E268" s="50">
        <v>2378205367283820</v>
      </c>
      <c r="F268" s="50">
        <v>903402296929319</v>
      </c>
      <c r="G268" s="29" t="s">
        <v>18992</v>
      </c>
      <c r="H268" s="29" t="s">
        <v>18992</v>
      </c>
      <c r="I268" s="29">
        <v>33</v>
      </c>
      <c r="J268" s="29">
        <v>1</v>
      </c>
      <c r="K268" s="29">
        <v>1</v>
      </c>
      <c r="L268" s="29">
        <v>1</v>
      </c>
      <c r="M268" s="29">
        <v>2</v>
      </c>
      <c r="N268" s="29">
        <v>3</v>
      </c>
      <c r="O268" s="29">
        <v>1</v>
      </c>
      <c r="P268" s="29">
        <v>1</v>
      </c>
      <c r="Q268" s="29">
        <v>1</v>
      </c>
      <c r="R268" s="29" t="s">
        <v>8</v>
      </c>
      <c r="S268" s="29">
        <v>1</v>
      </c>
      <c r="T268" s="29" t="s">
        <v>8</v>
      </c>
      <c r="U268" s="29">
        <v>0</v>
      </c>
      <c r="V268" s="29" t="s">
        <v>8</v>
      </c>
      <c r="W268" s="29" t="s">
        <v>8</v>
      </c>
      <c r="X268" s="29" t="s">
        <v>8</v>
      </c>
      <c r="Y268" s="29" t="s">
        <v>8</v>
      </c>
      <c r="Z268" s="29">
        <v>1</v>
      </c>
      <c r="AA268" s="29">
        <v>1</v>
      </c>
      <c r="AB268" s="29" t="s">
        <v>8</v>
      </c>
      <c r="AC268" s="29">
        <v>1</v>
      </c>
      <c r="AD268" s="29" t="s">
        <v>8</v>
      </c>
      <c r="AE268" s="29">
        <v>0</v>
      </c>
      <c r="AF268" s="29" t="s">
        <v>8</v>
      </c>
      <c r="AG268" s="29" t="s">
        <v>8</v>
      </c>
      <c r="AH268" s="29" t="s">
        <v>8</v>
      </c>
      <c r="AI268" s="29" t="s">
        <v>8</v>
      </c>
      <c r="AJ268" s="29">
        <v>1</v>
      </c>
      <c r="AK268" s="29">
        <v>1</v>
      </c>
      <c r="AL268" s="29" t="s">
        <v>8</v>
      </c>
      <c r="AM268" s="29">
        <v>1</v>
      </c>
      <c r="AN268" s="29" t="s">
        <v>8</v>
      </c>
      <c r="AO268" s="29">
        <v>0</v>
      </c>
      <c r="AP268" s="29" t="s">
        <v>8</v>
      </c>
      <c r="AQ268" s="29">
        <v>1</v>
      </c>
      <c r="AR268" s="29">
        <v>2</v>
      </c>
      <c r="AS268" s="29" t="s">
        <v>8</v>
      </c>
      <c r="AT268" s="29">
        <v>1</v>
      </c>
      <c r="AU268" s="29" t="s">
        <v>8</v>
      </c>
      <c r="AV268" s="29">
        <v>1</v>
      </c>
      <c r="AW268" s="29">
        <v>3</v>
      </c>
      <c r="AX268" s="29" t="s">
        <v>8</v>
      </c>
      <c r="AY268" s="29">
        <v>3</v>
      </c>
      <c r="AZ268" s="29" t="s">
        <v>8</v>
      </c>
      <c r="BA268" s="29">
        <v>1</v>
      </c>
      <c r="BB268" s="29" t="s">
        <v>8</v>
      </c>
      <c r="BC268" s="29">
        <v>1</v>
      </c>
      <c r="BD268" s="29">
        <v>3</v>
      </c>
      <c r="BE268" s="29" t="s">
        <v>8</v>
      </c>
      <c r="BF268" s="29">
        <v>3</v>
      </c>
      <c r="BG268" s="29" t="s">
        <v>8</v>
      </c>
      <c r="BH268" s="29">
        <v>1</v>
      </c>
      <c r="BI268" s="29">
        <v>1</v>
      </c>
      <c r="BJ268" s="29" t="s">
        <v>8</v>
      </c>
      <c r="BK268" s="29">
        <v>1</v>
      </c>
      <c r="BL268" s="29" t="s">
        <v>8</v>
      </c>
      <c r="BM268" s="29">
        <v>0</v>
      </c>
      <c r="BN268" s="29" t="s">
        <v>8</v>
      </c>
      <c r="BO268" s="29" t="s">
        <v>8</v>
      </c>
      <c r="BP268" s="29" t="s">
        <v>8</v>
      </c>
      <c r="BQ268" s="29" t="s">
        <v>8</v>
      </c>
      <c r="BR268" s="29" t="s">
        <v>8</v>
      </c>
      <c r="BS268" s="29" t="s">
        <v>8</v>
      </c>
      <c r="BT268" s="29" t="s">
        <v>8</v>
      </c>
      <c r="BU268" s="29" t="s">
        <v>14063</v>
      </c>
      <c r="BV268" s="29" t="b">
        <v>0</v>
      </c>
      <c r="BW268" s="29" t="b">
        <v>0</v>
      </c>
      <c r="BX268" s="29" t="b">
        <v>0</v>
      </c>
      <c r="BY268" s="29" t="b">
        <v>0</v>
      </c>
      <c r="BZ268" s="29" t="b">
        <v>0</v>
      </c>
      <c r="CA268" s="29" t="b">
        <v>0</v>
      </c>
      <c r="CB268" s="29" t="b">
        <v>0</v>
      </c>
      <c r="CC268" s="29" t="b">
        <v>0</v>
      </c>
      <c r="CD268" s="29" t="b">
        <v>0</v>
      </c>
      <c r="CE268" s="29" t="b">
        <v>0</v>
      </c>
      <c r="CF268" s="29" t="b">
        <v>0</v>
      </c>
      <c r="CG268" s="29" t="b">
        <v>0</v>
      </c>
      <c r="CH268" s="29" t="b">
        <v>0</v>
      </c>
      <c r="CI268" s="29" t="b">
        <v>0</v>
      </c>
      <c r="CJ268" s="29" t="b">
        <v>0</v>
      </c>
      <c r="CK268" s="29" t="b">
        <v>0</v>
      </c>
      <c r="CL268" s="29" t="b">
        <v>0</v>
      </c>
      <c r="CM268" s="29" t="b">
        <v>0</v>
      </c>
      <c r="CN268" s="29" t="b">
        <v>0</v>
      </c>
      <c r="CO268" s="29" t="b">
        <v>0</v>
      </c>
      <c r="CP268" s="29" t="b">
        <v>0</v>
      </c>
      <c r="CQ268" s="29" t="b">
        <v>0</v>
      </c>
      <c r="CR268" s="29" t="b">
        <v>0</v>
      </c>
      <c r="CS268" s="29" t="b">
        <v>0</v>
      </c>
      <c r="CT268" s="29" t="b">
        <v>0</v>
      </c>
      <c r="CU268" s="29" t="b">
        <v>0</v>
      </c>
      <c r="CV268" s="29" t="b">
        <v>0</v>
      </c>
      <c r="CW268" s="29" t="b">
        <v>0</v>
      </c>
      <c r="CX268" s="29" t="b">
        <v>0</v>
      </c>
      <c r="CY268" s="29" t="b">
        <v>0</v>
      </c>
      <c r="CZ268" s="29" t="b">
        <v>0</v>
      </c>
      <c r="DA268" s="29" t="b">
        <v>0</v>
      </c>
      <c r="DB268" s="29" t="b">
        <v>0</v>
      </c>
      <c r="DC268" s="29" t="b">
        <v>0</v>
      </c>
      <c r="DD268" s="29" t="b">
        <v>0</v>
      </c>
      <c r="DE268" s="29" t="b">
        <v>0</v>
      </c>
      <c r="DF268" s="29" t="b">
        <v>0</v>
      </c>
      <c r="DG268" s="29" t="b">
        <v>1</v>
      </c>
      <c r="DH268" s="29" t="b">
        <v>0</v>
      </c>
      <c r="DI268" s="29" t="b">
        <v>0</v>
      </c>
      <c r="DJ268" s="29" t="b">
        <v>0</v>
      </c>
      <c r="DK268" s="29" t="b">
        <v>0</v>
      </c>
      <c r="DL268" s="29" t="b">
        <v>0</v>
      </c>
      <c r="DM268" s="29" t="b">
        <v>0</v>
      </c>
      <c r="DN268" s="29" t="b">
        <v>0</v>
      </c>
      <c r="DO268" s="29" t="b">
        <v>0</v>
      </c>
      <c r="DP268" s="29" t="b">
        <v>0</v>
      </c>
      <c r="DQ268" s="29" t="b">
        <v>0</v>
      </c>
      <c r="DR268" s="29" t="b">
        <v>0</v>
      </c>
      <c r="DS268" s="29" t="b">
        <v>0</v>
      </c>
      <c r="DT268" s="29" t="b">
        <v>0</v>
      </c>
      <c r="DU268" s="29" t="b">
        <v>0</v>
      </c>
      <c r="DV268" s="29" t="s">
        <v>15167</v>
      </c>
      <c r="DW268" s="29" t="s">
        <v>15168</v>
      </c>
      <c r="DX268" s="29" t="s">
        <v>15169</v>
      </c>
    </row>
    <row r="269" spans="1:128" s="29" customFormat="1" x14ac:dyDescent="0.25">
      <c r="A269" s="29">
        <v>359925060207177</v>
      </c>
      <c r="B269" s="29">
        <v>502</v>
      </c>
      <c r="C269" s="29" t="s">
        <v>15170</v>
      </c>
      <c r="D269" s="29" t="s">
        <v>15171</v>
      </c>
      <c r="E269" s="50">
        <v>2372524643267490</v>
      </c>
      <c r="F269" s="50">
        <v>9037118064443020</v>
      </c>
      <c r="G269" s="50">
        <v>-1.11960361218079E+16</v>
      </c>
      <c r="H269" s="29" t="s">
        <v>20224</v>
      </c>
      <c r="I269" s="29">
        <v>88</v>
      </c>
      <c r="J269" s="29">
        <v>1</v>
      </c>
      <c r="K269" s="29">
        <v>1</v>
      </c>
      <c r="L269" s="29">
        <v>1</v>
      </c>
      <c r="M269" s="29">
        <v>2</v>
      </c>
      <c r="N269" s="29">
        <v>5</v>
      </c>
      <c r="O269" s="29">
        <v>1</v>
      </c>
      <c r="P269" s="29">
        <v>0</v>
      </c>
      <c r="Q269" s="29" t="s">
        <v>8</v>
      </c>
      <c r="R269" s="29" t="s">
        <v>8</v>
      </c>
      <c r="S269" s="29" t="s">
        <v>8</v>
      </c>
      <c r="T269" s="29" t="s">
        <v>8</v>
      </c>
      <c r="U269" s="29">
        <v>1</v>
      </c>
      <c r="V269" s="29">
        <v>2</v>
      </c>
      <c r="W269" s="29" t="s">
        <v>8</v>
      </c>
      <c r="X269" s="29">
        <v>2</v>
      </c>
      <c r="Y269" s="29" t="s">
        <v>8</v>
      </c>
      <c r="Z269" s="29">
        <v>1</v>
      </c>
      <c r="AA269" s="29">
        <v>1</v>
      </c>
      <c r="AB269" s="29" t="s">
        <v>8</v>
      </c>
      <c r="AC269" s="29">
        <v>1</v>
      </c>
      <c r="AD269" s="29" t="s">
        <v>8</v>
      </c>
      <c r="AE269" s="29">
        <v>1</v>
      </c>
      <c r="AF269" s="29">
        <v>1</v>
      </c>
      <c r="AG269" s="29" t="s">
        <v>8</v>
      </c>
      <c r="AH269" s="29">
        <v>1</v>
      </c>
      <c r="AI269" s="29" t="s">
        <v>8</v>
      </c>
      <c r="AJ269" s="29">
        <v>1</v>
      </c>
      <c r="AK269" s="29">
        <v>4</v>
      </c>
      <c r="AL269" s="29" t="s">
        <v>8</v>
      </c>
      <c r="AM269" s="29">
        <v>4</v>
      </c>
      <c r="AN269" s="29" t="s">
        <v>8</v>
      </c>
      <c r="AO269" s="29">
        <v>0</v>
      </c>
      <c r="AP269" s="29" t="s">
        <v>8</v>
      </c>
      <c r="AQ269" s="29">
        <v>1</v>
      </c>
      <c r="AR269" s="29">
        <v>2</v>
      </c>
      <c r="AS269" s="29" t="s">
        <v>8</v>
      </c>
      <c r="AT269" s="29">
        <v>2</v>
      </c>
      <c r="AU269" s="29" t="s">
        <v>8</v>
      </c>
      <c r="AV269" s="29">
        <v>1</v>
      </c>
      <c r="AW269" s="29">
        <v>3</v>
      </c>
      <c r="AX269" s="29" t="s">
        <v>8</v>
      </c>
      <c r="AY269" s="29">
        <v>3</v>
      </c>
      <c r="AZ269" s="29" t="s">
        <v>8</v>
      </c>
      <c r="BA269" s="29">
        <v>1</v>
      </c>
      <c r="BB269" s="29" t="s">
        <v>8</v>
      </c>
      <c r="BC269" s="29">
        <v>1</v>
      </c>
      <c r="BD269" s="29">
        <v>1</v>
      </c>
      <c r="BE269" s="29" t="s">
        <v>8</v>
      </c>
      <c r="BF269" s="29">
        <v>1</v>
      </c>
      <c r="BG269" s="29" t="s">
        <v>8</v>
      </c>
      <c r="BH269" s="29">
        <v>1</v>
      </c>
      <c r="BI269" s="29">
        <v>1</v>
      </c>
      <c r="BJ269" s="29" t="s">
        <v>8</v>
      </c>
      <c r="BK269" s="29">
        <v>1</v>
      </c>
      <c r="BL269" s="29" t="s">
        <v>8</v>
      </c>
      <c r="BM269" s="29">
        <v>0</v>
      </c>
      <c r="BN269" s="29" t="s">
        <v>8</v>
      </c>
      <c r="BO269" s="29" t="s">
        <v>8</v>
      </c>
      <c r="BP269" s="29" t="s">
        <v>8</v>
      </c>
      <c r="BQ269" s="29" t="s">
        <v>8</v>
      </c>
      <c r="BR269" s="29" t="s">
        <v>8</v>
      </c>
      <c r="BS269" s="29" t="s">
        <v>8</v>
      </c>
      <c r="BT269" s="29" t="s">
        <v>8</v>
      </c>
      <c r="BU269" s="29" t="s">
        <v>538</v>
      </c>
      <c r="BV269" s="29" t="b">
        <v>0</v>
      </c>
      <c r="BW269" s="29" t="b">
        <v>0</v>
      </c>
      <c r="BX269" s="29" t="b">
        <v>0</v>
      </c>
      <c r="BY269" s="29" t="b">
        <v>0</v>
      </c>
      <c r="BZ269" s="29" t="b">
        <v>0</v>
      </c>
      <c r="CA269" s="29" t="b">
        <v>0</v>
      </c>
      <c r="CB269" s="29" t="b">
        <v>0</v>
      </c>
      <c r="CC269" s="29" t="b">
        <v>0</v>
      </c>
      <c r="CD269" s="29" t="b">
        <v>0</v>
      </c>
      <c r="CE269" s="29" t="b">
        <v>0</v>
      </c>
      <c r="CF269" s="29" t="b">
        <v>0</v>
      </c>
      <c r="CG269" s="29" t="b">
        <v>0</v>
      </c>
      <c r="CH269" s="29" t="b">
        <v>0</v>
      </c>
      <c r="CI269" s="29" t="b">
        <v>0</v>
      </c>
      <c r="CJ269" s="29" t="b">
        <v>0</v>
      </c>
      <c r="CK269" s="29" t="b">
        <v>0</v>
      </c>
      <c r="CL269" s="29" t="b">
        <v>0</v>
      </c>
      <c r="CM269" s="29" t="b">
        <v>0</v>
      </c>
      <c r="CN269" s="29" t="b">
        <v>0</v>
      </c>
      <c r="CO269" s="29" t="b">
        <v>0</v>
      </c>
      <c r="CP269" s="29" t="b">
        <v>0</v>
      </c>
      <c r="CQ269" s="29" t="b">
        <v>0</v>
      </c>
      <c r="CR269" s="29" t="b">
        <v>0</v>
      </c>
      <c r="CS269" s="29" t="b">
        <v>0</v>
      </c>
      <c r="CT269" s="29" t="b">
        <v>0</v>
      </c>
      <c r="CU269" s="29" t="b">
        <v>0</v>
      </c>
      <c r="CV269" s="29" t="b">
        <v>0</v>
      </c>
      <c r="CW269" s="29" t="b">
        <v>0</v>
      </c>
      <c r="CX269" s="29" t="b">
        <v>0</v>
      </c>
      <c r="CY269" s="29" t="b">
        <v>0</v>
      </c>
      <c r="CZ269" s="29" t="b">
        <v>0</v>
      </c>
      <c r="DA269" s="29" t="b">
        <v>0</v>
      </c>
      <c r="DB269" s="29" t="b">
        <v>0</v>
      </c>
      <c r="DC269" s="29" t="b">
        <v>0</v>
      </c>
      <c r="DD269" s="29" t="b">
        <v>0</v>
      </c>
      <c r="DE269" s="29" t="b">
        <v>0</v>
      </c>
      <c r="DF269" s="29" t="b">
        <v>0</v>
      </c>
      <c r="DG269" s="29" t="b">
        <v>0</v>
      </c>
      <c r="DH269" s="29" t="b">
        <v>0</v>
      </c>
      <c r="DI269" s="29" t="b">
        <v>0</v>
      </c>
      <c r="DJ269" s="29" t="b">
        <v>0</v>
      </c>
      <c r="DK269" s="29" t="b">
        <v>0</v>
      </c>
      <c r="DL269" s="29" t="b">
        <v>0</v>
      </c>
      <c r="DM269" s="29" t="b">
        <v>0</v>
      </c>
      <c r="DN269" s="29" t="b">
        <v>0</v>
      </c>
      <c r="DO269" s="29" t="b">
        <v>0</v>
      </c>
      <c r="DP269" s="29" t="b">
        <v>0</v>
      </c>
      <c r="DQ269" s="29" t="b">
        <v>0</v>
      </c>
      <c r="DR269" s="29" t="b">
        <v>0</v>
      </c>
      <c r="DS269" s="29" t="b">
        <v>0</v>
      </c>
      <c r="DT269" s="29" t="b">
        <v>1</v>
      </c>
      <c r="DU269" s="29" t="b">
        <v>0</v>
      </c>
      <c r="DV269" s="29" t="s">
        <v>15172</v>
      </c>
      <c r="DW269" s="29" t="s">
        <v>15173</v>
      </c>
      <c r="DX269" s="29" t="s">
        <v>15174</v>
      </c>
    </row>
    <row r="270" spans="1:128" s="29" customFormat="1" x14ac:dyDescent="0.25">
      <c r="A270" s="29">
        <v>359925061276692</v>
      </c>
      <c r="B270" s="29">
        <v>451</v>
      </c>
      <c r="C270" s="29" t="s">
        <v>15175</v>
      </c>
      <c r="D270" s="29" t="s">
        <v>15176</v>
      </c>
      <c r="E270" s="50">
        <v>237023859</v>
      </c>
      <c r="F270" s="50">
        <v>904292458</v>
      </c>
      <c r="G270" s="29" t="s">
        <v>18992</v>
      </c>
      <c r="H270" s="29" t="s">
        <v>20284</v>
      </c>
      <c r="I270" s="29">
        <v>77</v>
      </c>
      <c r="J270" s="29">
        <v>1</v>
      </c>
      <c r="K270" s="29">
        <v>1</v>
      </c>
      <c r="L270" s="29">
        <v>1</v>
      </c>
      <c r="M270" s="29">
        <v>1</v>
      </c>
      <c r="N270" s="29">
        <v>5</v>
      </c>
      <c r="O270" s="29">
        <v>1</v>
      </c>
      <c r="P270" s="29">
        <v>1</v>
      </c>
      <c r="Q270" s="29">
        <v>1</v>
      </c>
      <c r="R270" s="29" t="s">
        <v>8</v>
      </c>
      <c r="S270" s="29">
        <v>1</v>
      </c>
      <c r="T270" s="29" t="s">
        <v>8</v>
      </c>
      <c r="U270" s="29">
        <v>1</v>
      </c>
      <c r="V270" s="29">
        <v>1</v>
      </c>
      <c r="W270" s="29" t="s">
        <v>8</v>
      </c>
      <c r="X270" s="29">
        <v>1</v>
      </c>
      <c r="Y270" s="29" t="s">
        <v>8</v>
      </c>
      <c r="Z270" s="29">
        <v>1</v>
      </c>
      <c r="AA270" s="29">
        <v>1</v>
      </c>
      <c r="AB270" s="29" t="s">
        <v>8</v>
      </c>
      <c r="AC270" s="29">
        <v>1</v>
      </c>
      <c r="AD270" s="29" t="s">
        <v>8</v>
      </c>
      <c r="AE270" s="29">
        <v>1</v>
      </c>
      <c r="AF270" s="29">
        <v>1</v>
      </c>
      <c r="AG270" s="29" t="s">
        <v>8</v>
      </c>
      <c r="AH270" s="29">
        <v>1</v>
      </c>
      <c r="AI270" s="29" t="s">
        <v>8</v>
      </c>
      <c r="AJ270" s="29">
        <v>1</v>
      </c>
      <c r="AK270" s="29">
        <v>3</v>
      </c>
      <c r="AL270" s="29" t="s">
        <v>8</v>
      </c>
      <c r="AM270" s="29">
        <v>3</v>
      </c>
      <c r="AN270" s="29" t="s">
        <v>8</v>
      </c>
      <c r="AO270" s="29">
        <v>0</v>
      </c>
      <c r="AP270" s="29" t="s">
        <v>8</v>
      </c>
      <c r="AQ270" s="29">
        <v>1</v>
      </c>
      <c r="AR270" s="29">
        <v>1</v>
      </c>
      <c r="AS270" s="29" t="s">
        <v>8</v>
      </c>
      <c r="AT270" s="29">
        <v>2</v>
      </c>
      <c r="AU270" s="29" t="s">
        <v>8</v>
      </c>
      <c r="AV270" s="29">
        <v>1</v>
      </c>
      <c r="AW270" s="29">
        <v>1</v>
      </c>
      <c r="AX270" s="29" t="s">
        <v>8</v>
      </c>
      <c r="AY270" s="29">
        <v>2</v>
      </c>
      <c r="AZ270" s="29" t="s">
        <v>8</v>
      </c>
      <c r="BA270" s="29">
        <v>0</v>
      </c>
      <c r="BB270" s="29" t="s">
        <v>8</v>
      </c>
      <c r="BC270" s="29">
        <v>1</v>
      </c>
      <c r="BD270" s="29">
        <v>4</v>
      </c>
      <c r="BE270" s="29" t="s">
        <v>8</v>
      </c>
      <c r="BF270" s="29">
        <v>2</v>
      </c>
      <c r="BG270" s="29" t="s">
        <v>8</v>
      </c>
      <c r="BH270" s="29">
        <v>1</v>
      </c>
      <c r="BI270" s="29">
        <v>1</v>
      </c>
      <c r="BJ270" s="29" t="s">
        <v>8</v>
      </c>
      <c r="BK270" s="29">
        <v>4</v>
      </c>
      <c r="BL270" s="29" t="s">
        <v>8</v>
      </c>
      <c r="BM270" s="29">
        <v>0</v>
      </c>
      <c r="BN270" s="29" t="s">
        <v>8</v>
      </c>
      <c r="BO270" s="29" t="s">
        <v>8</v>
      </c>
      <c r="BP270" s="29" t="s">
        <v>8</v>
      </c>
      <c r="BQ270" s="29" t="s">
        <v>8</v>
      </c>
      <c r="BR270" s="29" t="s">
        <v>8</v>
      </c>
      <c r="BS270" s="29" t="s">
        <v>8</v>
      </c>
      <c r="BT270" s="29" t="s">
        <v>8</v>
      </c>
      <c r="BU270" s="29" t="s">
        <v>8</v>
      </c>
      <c r="BV270" s="29" t="b">
        <v>0</v>
      </c>
      <c r="BW270" s="29" t="b">
        <v>0</v>
      </c>
      <c r="BX270" s="29" t="b">
        <v>0</v>
      </c>
      <c r="BY270" s="29" t="b">
        <v>0</v>
      </c>
      <c r="BZ270" s="29" t="b">
        <v>0</v>
      </c>
      <c r="CA270" s="29" t="b">
        <v>0</v>
      </c>
      <c r="CB270" s="29" t="b">
        <v>0</v>
      </c>
      <c r="CC270" s="29" t="b">
        <v>0</v>
      </c>
      <c r="CD270" s="29" t="b">
        <v>0</v>
      </c>
      <c r="CE270" s="29" t="b">
        <v>0</v>
      </c>
      <c r="CF270" s="29" t="b">
        <v>0</v>
      </c>
      <c r="CG270" s="29" t="b">
        <v>0</v>
      </c>
      <c r="CH270" s="29" t="b">
        <v>0</v>
      </c>
      <c r="CI270" s="29" t="b">
        <v>0</v>
      </c>
      <c r="CJ270" s="29" t="b">
        <v>0</v>
      </c>
      <c r="CK270" s="29" t="b">
        <v>0</v>
      </c>
      <c r="CL270" s="29" t="b">
        <v>0</v>
      </c>
      <c r="CM270" s="29" t="b">
        <v>0</v>
      </c>
      <c r="CN270" s="29" t="b">
        <v>0</v>
      </c>
      <c r="CO270" s="29" t="b">
        <v>0</v>
      </c>
      <c r="CP270" s="29" t="b">
        <v>1</v>
      </c>
      <c r="CQ270" s="29" t="b">
        <v>0</v>
      </c>
      <c r="CR270" s="29" t="b">
        <v>0</v>
      </c>
      <c r="CS270" s="29" t="b">
        <v>0</v>
      </c>
      <c r="CT270" s="29" t="b">
        <v>0</v>
      </c>
      <c r="CU270" s="29" t="b">
        <v>0</v>
      </c>
      <c r="CV270" s="29" t="b">
        <v>0</v>
      </c>
      <c r="CW270" s="29" t="b">
        <v>0</v>
      </c>
      <c r="CX270" s="29" t="b">
        <v>0</v>
      </c>
      <c r="CY270" s="29" t="b">
        <v>0</v>
      </c>
      <c r="CZ270" s="29" t="b">
        <v>0</v>
      </c>
      <c r="DA270" s="29" t="b">
        <v>0</v>
      </c>
      <c r="DB270" s="29" t="b">
        <v>0</v>
      </c>
      <c r="DC270" s="29" t="b">
        <v>0</v>
      </c>
      <c r="DD270" s="29" t="b">
        <v>0</v>
      </c>
      <c r="DE270" s="29" t="b">
        <v>0</v>
      </c>
      <c r="DF270" s="29" t="b">
        <v>0</v>
      </c>
      <c r="DG270" s="29" t="b">
        <v>0</v>
      </c>
      <c r="DH270" s="29" t="b">
        <v>0</v>
      </c>
      <c r="DI270" s="29" t="b">
        <v>0</v>
      </c>
      <c r="DJ270" s="29" t="b">
        <v>0</v>
      </c>
      <c r="DK270" s="29" t="b">
        <v>0</v>
      </c>
      <c r="DL270" s="29" t="b">
        <v>0</v>
      </c>
      <c r="DM270" s="29" t="b">
        <v>0</v>
      </c>
      <c r="DN270" s="29" t="b">
        <v>0</v>
      </c>
      <c r="DO270" s="29" t="b">
        <v>0</v>
      </c>
      <c r="DP270" s="29" t="b">
        <v>0</v>
      </c>
      <c r="DQ270" s="29" t="b">
        <v>0</v>
      </c>
      <c r="DR270" s="29" t="b">
        <v>0</v>
      </c>
      <c r="DS270" s="29" t="b">
        <v>0</v>
      </c>
      <c r="DT270" s="29" t="b">
        <v>0</v>
      </c>
      <c r="DU270" s="29" t="b">
        <v>0</v>
      </c>
      <c r="DV270" s="29" t="s">
        <v>15177</v>
      </c>
      <c r="DW270" s="29" t="s">
        <v>15178</v>
      </c>
      <c r="DX270" s="29" t="s">
        <v>15179</v>
      </c>
    </row>
    <row r="271" spans="1:128" s="29" customFormat="1" x14ac:dyDescent="0.25">
      <c r="A271" s="29">
        <v>359925061279597</v>
      </c>
      <c r="B271" s="29">
        <v>231</v>
      </c>
      <c r="C271" s="29" t="s">
        <v>15180</v>
      </c>
      <c r="D271" s="29" t="s">
        <v>14149</v>
      </c>
      <c r="E271" s="50">
        <v>237828028</v>
      </c>
      <c r="F271" s="50">
        <v>903411577</v>
      </c>
      <c r="G271" s="29" t="s">
        <v>18992</v>
      </c>
      <c r="H271" s="29" t="s">
        <v>20218</v>
      </c>
      <c r="I271" s="29">
        <v>33</v>
      </c>
      <c r="J271" s="29">
        <v>1</v>
      </c>
      <c r="K271" s="29">
        <v>1</v>
      </c>
      <c r="L271" s="29">
        <v>1</v>
      </c>
      <c r="M271" s="29">
        <v>2</v>
      </c>
      <c r="N271" s="29">
        <v>5</v>
      </c>
      <c r="O271" s="29">
        <v>1</v>
      </c>
      <c r="P271" s="29">
        <v>1</v>
      </c>
      <c r="Q271" s="29">
        <v>1</v>
      </c>
      <c r="R271" s="29" t="s">
        <v>8</v>
      </c>
      <c r="S271" s="29">
        <v>2</v>
      </c>
      <c r="T271" s="29" t="s">
        <v>8</v>
      </c>
      <c r="U271" s="29">
        <v>1</v>
      </c>
      <c r="V271" s="29">
        <v>1</v>
      </c>
      <c r="W271" s="29" t="s">
        <v>8</v>
      </c>
      <c r="X271" s="29">
        <v>1</v>
      </c>
      <c r="Y271" s="29" t="s">
        <v>8</v>
      </c>
      <c r="Z271" s="29">
        <v>1</v>
      </c>
      <c r="AA271" s="29">
        <v>1</v>
      </c>
      <c r="AB271" s="29" t="s">
        <v>8</v>
      </c>
      <c r="AC271" s="29">
        <v>1</v>
      </c>
      <c r="AD271" s="29" t="s">
        <v>8</v>
      </c>
      <c r="AE271" s="29">
        <v>0</v>
      </c>
      <c r="AF271" s="29" t="s">
        <v>8</v>
      </c>
      <c r="AG271" s="29" t="s">
        <v>8</v>
      </c>
      <c r="AH271" s="29" t="s">
        <v>8</v>
      </c>
      <c r="AI271" s="29" t="s">
        <v>8</v>
      </c>
      <c r="AJ271" s="29">
        <v>1</v>
      </c>
      <c r="AK271" s="29">
        <v>1</v>
      </c>
      <c r="AL271" s="29" t="s">
        <v>8</v>
      </c>
      <c r="AM271" s="29">
        <v>1</v>
      </c>
      <c r="AN271" s="29" t="s">
        <v>8</v>
      </c>
      <c r="AO271" s="29">
        <v>0</v>
      </c>
      <c r="AP271" s="29" t="s">
        <v>8</v>
      </c>
      <c r="AQ271" s="29">
        <v>1</v>
      </c>
      <c r="AR271" s="29">
        <v>2</v>
      </c>
      <c r="AS271" s="29" t="s">
        <v>8</v>
      </c>
      <c r="AT271" s="29">
        <v>2</v>
      </c>
      <c r="AU271" s="29" t="s">
        <v>8</v>
      </c>
      <c r="AV271" s="29">
        <v>1</v>
      </c>
      <c r="AW271" s="29">
        <v>3</v>
      </c>
      <c r="AX271" s="29" t="s">
        <v>8</v>
      </c>
      <c r="AY271" s="29">
        <v>3</v>
      </c>
      <c r="AZ271" s="29" t="s">
        <v>8</v>
      </c>
      <c r="BA271" s="29">
        <v>1</v>
      </c>
      <c r="BB271" s="29" t="s">
        <v>8</v>
      </c>
      <c r="BC271" s="29">
        <v>1</v>
      </c>
      <c r="BD271" s="29">
        <v>3</v>
      </c>
      <c r="BE271" s="29" t="s">
        <v>8</v>
      </c>
      <c r="BF271" s="29">
        <v>3</v>
      </c>
      <c r="BG271" s="29" t="s">
        <v>8</v>
      </c>
      <c r="BH271" s="29">
        <v>1</v>
      </c>
      <c r="BI271" s="29">
        <v>2</v>
      </c>
      <c r="BJ271" s="29" t="s">
        <v>8</v>
      </c>
      <c r="BK271" s="29">
        <v>2</v>
      </c>
      <c r="BL271" s="29" t="s">
        <v>8</v>
      </c>
      <c r="BM271" s="29">
        <v>0</v>
      </c>
      <c r="BN271" s="29" t="s">
        <v>8</v>
      </c>
      <c r="BO271" s="29" t="s">
        <v>8</v>
      </c>
      <c r="BP271" s="29" t="s">
        <v>8</v>
      </c>
      <c r="BQ271" s="29" t="s">
        <v>8</v>
      </c>
      <c r="BR271" s="29" t="s">
        <v>8</v>
      </c>
      <c r="BS271" s="29" t="s">
        <v>8</v>
      </c>
      <c r="BT271" s="29" t="s">
        <v>8</v>
      </c>
      <c r="BU271" s="29" t="s">
        <v>538</v>
      </c>
      <c r="BV271" s="29" t="b">
        <v>0</v>
      </c>
      <c r="BW271" s="29" t="b">
        <v>0</v>
      </c>
      <c r="BX271" s="29" t="b">
        <v>0</v>
      </c>
      <c r="BY271" s="29" t="b">
        <v>0</v>
      </c>
      <c r="BZ271" s="29" t="b">
        <v>0</v>
      </c>
      <c r="CA271" s="29" t="b">
        <v>0</v>
      </c>
      <c r="CB271" s="29" t="b">
        <v>0</v>
      </c>
      <c r="CC271" s="29" t="b">
        <v>0</v>
      </c>
      <c r="CD271" s="29" t="b">
        <v>0</v>
      </c>
      <c r="CE271" s="29" t="b">
        <v>0</v>
      </c>
      <c r="CF271" s="29" t="b">
        <v>0</v>
      </c>
      <c r="CG271" s="29" t="b">
        <v>0</v>
      </c>
      <c r="CH271" s="29" t="b">
        <v>0</v>
      </c>
      <c r="CI271" s="29" t="b">
        <v>0</v>
      </c>
      <c r="CJ271" s="29" t="b">
        <v>0</v>
      </c>
      <c r="CK271" s="29" t="b">
        <v>0</v>
      </c>
      <c r="CL271" s="29" t="b">
        <v>0</v>
      </c>
      <c r="CM271" s="29" t="b">
        <v>0</v>
      </c>
      <c r="CN271" s="29" t="b">
        <v>0</v>
      </c>
      <c r="CO271" s="29" t="b">
        <v>0</v>
      </c>
      <c r="CP271" s="29" t="b">
        <v>0</v>
      </c>
      <c r="CQ271" s="29" t="b">
        <v>0</v>
      </c>
      <c r="CR271" s="29" t="b">
        <v>0</v>
      </c>
      <c r="CS271" s="29" t="b">
        <v>0</v>
      </c>
      <c r="CT271" s="29" t="b">
        <v>0</v>
      </c>
      <c r="CU271" s="29" t="b">
        <v>0</v>
      </c>
      <c r="CV271" s="29" t="b">
        <v>0</v>
      </c>
      <c r="CW271" s="29" t="b">
        <v>0</v>
      </c>
      <c r="CX271" s="29" t="b">
        <v>0</v>
      </c>
      <c r="CY271" s="29" t="b">
        <v>0</v>
      </c>
      <c r="CZ271" s="29" t="b">
        <v>0</v>
      </c>
      <c r="DA271" s="29" t="b">
        <v>0</v>
      </c>
      <c r="DB271" s="29" t="b">
        <v>1</v>
      </c>
      <c r="DC271" s="29" t="b">
        <v>0</v>
      </c>
      <c r="DD271" s="29" t="b">
        <v>0</v>
      </c>
      <c r="DE271" s="29" t="b">
        <v>0</v>
      </c>
      <c r="DF271" s="29" t="b">
        <v>0</v>
      </c>
      <c r="DG271" s="29" t="b">
        <v>0</v>
      </c>
      <c r="DH271" s="29" t="b">
        <v>0</v>
      </c>
      <c r="DI271" s="29" t="b">
        <v>0</v>
      </c>
      <c r="DJ271" s="29" t="b">
        <v>0</v>
      </c>
      <c r="DK271" s="29" t="b">
        <v>0</v>
      </c>
      <c r="DL271" s="29" t="b">
        <v>0</v>
      </c>
      <c r="DM271" s="29" t="b">
        <v>0</v>
      </c>
      <c r="DN271" s="29" t="b">
        <v>0</v>
      </c>
      <c r="DO271" s="29" t="b">
        <v>0</v>
      </c>
      <c r="DP271" s="29" t="b">
        <v>0</v>
      </c>
      <c r="DQ271" s="29" t="b">
        <v>0</v>
      </c>
      <c r="DR271" s="29" t="b">
        <v>0</v>
      </c>
      <c r="DS271" s="29" t="b">
        <v>0</v>
      </c>
      <c r="DT271" s="29" t="b">
        <v>0</v>
      </c>
      <c r="DU271" s="29" t="b">
        <v>0</v>
      </c>
      <c r="DV271" s="29" t="s">
        <v>15181</v>
      </c>
      <c r="DW271" s="29" t="s">
        <v>15182</v>
      </c>
      <c r="DX271" s="29" t="s">
        <v>15183</v>
      </c>
    </row>
    <row r="272" spans="1:128" s="29" customFormat="1" x14ac:dyDescent="0.25">
      <c r="A272" s="29">
        <v>359925061279506</v>
      </c>
      <c r="B272" s="29">
        <v>39</v>
      </c>
      <c r="C272" s="29" t="s">
        <v>15184</v>
      </c>
      <c r="D272" s="29" t="s">
        <v>14180</v>
      </c>
      <c r="E272" s="50">
        <v>23822751</v>
      </c>
      <c r="F272" s="50">
        <v>903796233</v>
      </c>
      <c r="G272" s="29" t="s">
        <v>18992</v>
      </c>
      <c r="H272" s="29" t="s">
        <v>20233</v>
      </c>
      <c r="I272" s="29">
        <v>11</v>
      </c>
      <c r="J272" s="29">
        <v>0</v>
      </c>
      <c r="K272" s="29">
        <v>1</v>
      </c>
      <c r="L272" s="29">
        <v>1</v>
      </c>
      <c r="M272" s="29">
        <v>2</v>
      </c>
      <c r="N272" s="29">
        <v>5</v>
      </c>
      <c r="O272" s="29">
        <v>1</v>
      </c>
      <c r="P272" s="29">
        <v>1</v>
      </c>
      <c r="Q272" s="29">
        <v>1</v>
      </c>
      <c r="R272" s="29" t="s">
        <v>8</v>
      </c>
      <c r="S272" s="29">
        <v>2</v>
      </c>
      <c r="T272" s="29" t="s">
        <v>8</v>
      </c>
      <c r="U272" s="29">
        <v>1</v>
      </c>
      <c r="V272" s="29">
        <v>1</v>
      </c>
      <c r="W272" s="29" t="s">
        <v>8</v>
      </c>
      <c r="X272" s="29">
        <v>1</v>
      </c>
      <c r="Y272" s="29" t="s">
        <v>8</v>
      </c>
      <c r="Z272" s="29">
        <v>1</v>
      </c>
      <c r="AA272" s="29">
        <v>3</v>
      </c>
      <c r="AB272" s="29" t="s">
        <v>8</v>
      </c>
      <c r="AC272" s="29">
        <v>2</v>
      </c>
      <c r="AD272" s="29" t="s">
        <v>8</v>
      </c>
      <c r="AE272" s="29">
        <v>1</v>
      </c>
      <c r="AF272" s="29">
        <v>1</v>
      </c>
      <c r="AG272" s="29" t="s">
        <v>8</v>
      </c>
      <c r="AH272" s="29">
        <v>1</v>
      </c>
      <c r="AI272" s="29" t="s">
        <v>8</v>
      </c>
      <c r="AJ272" s="29">
        <v>1</v>
      </c>
      <c r="AK272" s="29">
        <v>4</v>
      </c>
      <c r="AL272" s="29" t="s">
        <v>8</v>
      </c>
      <c r="AM272" s="29">
        <v>4</v>
      </c>
      <c r="AN272" s="29" t="s">
        <v>8</v>
      </c>
      <c r="AO272" s="29">
        <v>0</v>
      </c>
      <c r="AP272" s="29" t="s">
        <v>8</v>
      </c>
      <c r="AQ272" s="29">
        <v>1</v>
      </c>
      <c r="AR272" s="29">
        <v>2</v>
      </c>
      <c r="AS272" s="29" t="s">
        <v>8</v>
      </c>
      <c r="AT272" s="29">
        <v>2</v>
      </c>
      <c r="AU272" s="29" t="s">
        <v>8</v>
      </c>
      <c r="AV272" s="29">
        <v>1</v>
      </c>
      <c r="AW272" s="29">
        <v>2</v>
      </c>
      <c r="AX272" s="29" t="s">
        <v>8</v>
      </c>
      <c r="AY272" s="29">
        <v>2</v>
      </c>
      <c r="AZ272" s="29" t="s">
        <v>8</v>
      </c>
      <c r="BA272" s="29">
        <v>1</v>
      </c>
      <c r="BB272" s="29" t="s">
        <v>8</v>
      </c>
      <c r="BC272" s="29">
        <v>1</v>
      </c>
      <c r="BD272" s="29">
        <v>3</v>
      </c>
      <c r="BE272" s="29" t="s">
        <v>8</v>
      </c>
      <c r="BF272" s="29">
        <v>3</v>
      </c>
      <c r="BG272" s="29" t="s">
        <v>8</v>
      </c>
      <c r="BH272" s="29">
        <v>1</v>
      </c>
      <c r="BI272" s="29">
        <v>2</v>
      </c>
      <c r="BJ272" s="29" t="s">
        <v>8</v>
      </c>
      <c r="BK272" s="29">
        <v>2</v>
      </c>
      <c r="BL272" s="29" t="s">
        <v>8</v>
      </c>
      <c r="BM272" s="29">
        <v>0</v>
      </c>
      <c r="BN272" s="29" t="s">
        <v>8</v>
      </c>
      <c r="BO272" s="29" t="s">
        <v>8</v>
      </c>
      <c r="BP272" s="29" t="s">
        <v>8</v>
      </c>
      <c r="BQ272" s="29" t="s">
        <v>8</v>
      </c>
      <c r="BR272" s="29" t="s">
        <v>8</v>
      </c>
      <c r="BS272" s="29" t="s">
        <v>8</v>
      </c>
      <c r="BT272" s="29" t="s">
        <v>8</v>
      </c>
      <c r="BU272" s="29" t="s">
        <v>14215</v>
      </c>
      <c r="BV272" s="29" t="b">
        <v>0</v>
      </c>
      <c r="BW272" s="29" t="b">
        <v>0</v>
      </c>
      <c r="BX272" s="29" t="b">
        <v>0</v>
      </c>
      <c r="BY272" s="29" t="b">
        <v>0</v>
      </c>
      <c r="BZ272" s="29" t="b">
        <v>0</v>
      </c>
      <c r="CA272" s="29" t="b">
        <v>0</v>
      </c>
      <c r="CB272" s="29" t="b">
        <v>0</v>
      </c>
      <c r="CC272" s="29" t="b">
        <v>0</v>
      </c>
      <c r="CD272" s="29" t="b">
        <v>0</v>
      </c>
      <c r="CE272" s="29" t="b">
        <v>0</v>
      </c>
      <c r="CF272" s="29" t="b">
        <v>0</v>
      </c>
      <c r="CG272" s="29" t="b">
        <v>0</v>
      </c>
      <c r="CH272" s="29" t="b">
        <v>0</v>
      </c>
      <c r="CI272" s="29" t="b">
        <v>0</v>
      </c>
      <c r="CJ272" s="29" t="b">
        <v>0</v>
      </c>
      <c r="CK272" s="29" t="b">
        <v>0</v>
      </c>
      <c r="CL272" s="29" t="b">
        <v>0</v>
      </c>
      <c r="CM272" s="29" t="b">
        <v>0</v>
      </c>
      <c r="CN272" s="29" t="b">
        <v>0</v>
      </c>
      <c r="CO272" s="29" t="b">
        <v>0</v>
      </c>
      <c r="CP272" s="29" t="b">
        <v>0</v>
      </c>
      <c r="CQ272" s="29" t="b">
        <v>0</v>
      </c>
      <c r="CR272" s="29" t="b">
        <v>0</v>
      </c>
      <c r="CS272" s="29" t="b">
        <v>0</v>
      </c>
      <c r="CT272" s="29" t="b">
        <v>0</v>
      </c>
      <c r="CU272" s="29" t="b">
        <v>0</v>
      </c>
      <c r="CV272" s="29" t="b">
        <v>0</v>
      </c>
      <c r="CW272" s="29" t="b">
        <v>0</v>
      </c>
      <c r="CX272" s="29" t="b">
        <v>0</v>
      </c>
      <c r="CY272" s="29" t="b">
        <v>0</v>
      </c>
      <c r="CZ272" s="29" t="b">
        <v>1</v>
      </c>
      <c r="DA272" s="29" t="b">
        <v>0</v>
      </c>
      <c r="DB272" s="29" t="b">
        <v>0</v>
      </c>
      <c r="DC272" s="29" t="b">
        <v>0</v>
      </c>
      <c r="DD272" s="29" t="b">
        <v>0</v>
      </c>
      <c r="DE272" s="29" t="b">
        <v>0</v>
      </c>
      <c r="DF272" s="29" t="b">
        <v>0</v>
      </c>
      <c r="DG272" s="29" t="b">
        <v>0</v>
      </c>
      <c r="DH272" s="29" t="b">
        <v>0</v>
      </c>
      <c r="DI272" s="29" t="b">
        <v>0</v>
      </c>
      <c r="DJ272" s="29" t="b">
        <v>0</v>
      </c>
      <c r="DK272" s="29" t="b">
        <v>0</v>
      </c>
      <c r="DL272" s="29" t="b">
        <v>0</v>
      </c>
      <c r="DM272" s="29" t="b">
        <v>0</v>
      </c>
      <c r="DN272" s="29" t="b">
        <v>0</v>
      </c>
      <c r="DO272" s="29" t="b">
        <v>0</v>
      </c>
      <c r="DP272" s="29" t="b">
        <v>0</v>
      </c>
      <c r="DQ272" s="29" t="b">
        <v>0</v>
      </c>
      <c r="DR272" s="29" t="b">
        <v>0</v>
      </c>
      <c r="DS272" s="29" t="b">
        <v>0</v>
      </c>
      <c r="DT272" s="29" t="b">
        <v>0</v>
      </c>
      <c r="DU272" s="29" t="b">
        <v>0</v>
      </c>
      <c r="DV272" s="29" t="s">
        <v>15185</v>
      </c>
      <c r="DW272" s="29" t="s">
        <v>15186</v>
      </c>
      <c r="DX272" s="29" t="s">
        <v>15183</v>
      </c>
    </row>
    <row r="273" spans="1:128" s="29" customFormat="1" x14ac:dyDescent="0.25">
      <c r="A273" s="29">
        <v>359925061276783</v>
      </c>
      <c r="B273" s="29">
        <v>415</v>
      </c>
      <c r="C273" s="29" t="s">
        <v>15187</v>
      </c>
      <c r="D273" s="29" t="s">
        <v>15188</v>
      </c>
      <c r="E273" s="50">
        <v>237077546782785</v>
      </c>
      <c r="F273" s="50">
        <v>904256107904719</v>
      </c>
      <c r="G273" s="29" t="s">
        <v>20247</v>
      </c>
      <c r="H273" s="29" t="s">
        <v>18992</v>
      </c>
      <c r="I273" s="29">
        <v>77</v>
      </c>
      <c r="J273" s="29">
        <v>1</v>
      </c>
      <c r="K273" s="29">
        <v>1</v>
      </c>
      <c r="L273" s="29">
        <v>1</v>
      </c>
      <c r="M273" s="29">
        <v>1</v>
      </c>
      <c r="N273" s="29">
        <v>5</v>
      </c>
      <c r="O273" s="29">
        <v>1</v>
      </c>
      <c r="P273" s="29">
        <v>1</v>
      </c>
      <c r="Q273" s="29">
        <v>3</v>
      </c>
      <c r="R273" s="29" t="s">
        <v>8</v>
      </c>
      <c r="S273" s="29">
        <v>2</v>
      </c>
      <c r="T273" s="29" t="s">
        <v>8</v>
      </c>
      <c r="U273" s="29">
        <v>1</v>
      </c>
      <c r="V273" s="29">
        <v>1</v>
      </c>
      <c r="W273" s="29" t="s">
        <v>8</v>
      </c>
      <c r="X273" s="29">
        <v>1</v>
      </c>
      <c r="Y273" s="29" t="s">
        <v>8</v>
      </c>
      <c r="Z273" s="29">
        <v>0</v>
      </c>
      <c r="AA273" s="29" t="s">
        <v>8</v>
      </c>
      <c r="AB273" s="29" t="s">
        <v>8</v>
      </c>
      <c r="AC273" s="29" t="s">
        <v>8</v>
      </c>
      <c r="AD273" s="29" t="s">
        <v>8</v>
      </c>
      <c r="AE273" s="29">
        <v>1</v>
      </c>
      <c r="AF273" s="29">
        <v>1</v>
      </c>
      <c r="AG273" s="29" t="s">
        <v>8</v>
      </c>
      <c r="AH273" s="29">
        <v>1</v>
      </c>
      <c r="AI273" s="29" t="s">
        <v>8</v>
      </c>
      <c r="AJ273" s="29">
        <v>0</v>
      </c>
      <c r="AK273" s="29" t="s">
        <v>8</v>
      </c>
      <c r="AL273" s="29" t="s">
        <v>8</v>
      </c>
      <c r="AM273" s="29" t="s">
        <v>8</v>
      </c>
      <c r="AN273" s="29" t="s">
        <v>8</v>
      </c>
      <c r="AO273" s="29">
        <v>0</v>
      </c>
      <c r="AP273" s="29" t="s">
        <v>8</v>
      </c>
      <c r="AQ273" s="29">
        <v>1</v>
      </c>
      <c r="AR273" s="29">
        <v>2</v>
      </c>
      <c r="AS273" s="29" t="s">
        <v>8</v>
      </c>
      <c r="AT273" s="29">
        <v>1</v>
      </c>
      <c r="AU273" s="29" t="s">
        <v>8</v>
      </c>
      <c r="AV273" s="29">
        <v>1</v>
      </c>
      <c r="AW273" s="29">
        <v>3</v>
      </c>
      <c r="AX273" s="29" t="s">
        <v>8</v>
      </c>
      <c r="AY273" s="29">
        <v>1</v>
      </c>
      <c r="AZ273" s="29" t="s">
        <v>8</v>
      </c>
      <c r="BA273" s="29">
        <v>0</v>
      </c>
      <c r="BB273" s="29" t="s">
        <v>8</v>
      </c>
      <c r="BC273" s="29">
        <v>1</v>
      </c>
      <c r="BD273" s="29">
        <v>4</v>
      </c>
      <c r="BE273" s="29" t="s">
        <v>8</v>
      </c>
      <c r="BF273" s="29">
        <v>1</v>
      </c>
      <c r="BG273" s="29" t="s">
        <v>8</v>
      </c>
      <c r="BH273" s="29">
        <v>1</v>
      </c>
      <c r="BI273" s="29">
        <v>1</v>
      </c>
      <c r="BJ273" s="29" t="s">
        <v>8</v>
      </c>
      <c r="BK273" s="29">
        <v>1</v>
      </c>
      <c r="BL273" s="29" t="s">
        <v>8</v>
      </c>
      <c r="BM273" s="29">
        <v>0</v>
      </c>
      <c r="BN273" s="29" t="s">
        <v>8</v>
      </c>
      <c r="BO273" s="29" t="s">
        <v>8</v>
      </c>
      <c r="BP273" s="29" t="s">
        <v>8</v>
      </c>
      <c r="BQ273" s="29" t="s">
        <v>8</v>
      </c>
      <c r="BR273" s="29" t="s">
        <v>8</v>
      </c>
      <c r="BS273" s="29" t="s">
        <v>8</v>
      </c>
      <c r="BT273" s="29" t="s">
        <v>8</v>
      </c>
      <c r="BU273" s="29" t="s">
        <v>8</v>
      </c>
      <c r="BV273" s="29" t="b">
        <v>0</v>
      </c>
      <c r="BW273" s="29" t="b">
        <v>0</v>
      </c>
      <c r="BX273" s="29" t="b">
        <v>0</v>
      </c>
      <c r="BY273" s="29" t="b">
        <v>0</v>
      </c>
      <c r="BZ273" s="29" t="b">
        <v>0</v>
      </c>
      <c r="CA273" s="29" t="b">
        <v>0</v>
      </c>
      <c r="CB273" s="29" t="b">
        <v>0</v>
      </c>
      <c r="CC273" s="29" t="b">
        <v>0</v>
      </c>
      <c r="CD273" s="29" t="b">
        <v>0</v>
      </c>
      <c r="CE273" s="29" t="b">
        <v>0</v>
      </c>
      <c r="CF273" s="29" t="b">
        <v>0</v>
      </c>
      <c r="CG273" s="29" t="b">
        <v>0</v>
      </c>
      <c r="CH273" s="29" t="b">
        <v>0</v>
      </c>
      <c r="CI273" s="29" t="b">
        <v>0</v>
      </c>
      <c r="CJ273" s="29" t="b">
        <v>0</v>
      </c>
      <c r="CK273" s="29" t="b">
        <v>0</v>
      </c>
      <c r="CL273" s="29" t="b">
        <v>0</v>
      </c>
      <c r="CM273" s="29" t="b">
        <v>0</v>
      </c>
      <c r="CN273" s="29" t="b">
        <v>0</v>
      </c>
      <c r="CO273" s="29" t="b">
        <v>0</v>
      </c>
      <c r="CP273" s="29" t="b">
        <v>0</v>
      </c>
      <c r="CQ273" s="29" t="b">
        <v>1</v>
      </c>
      <c r="CR273" s="29" t="b">
        <v>0</v>
      </c>
      <c r="CS273" s="29" t="b">
        <v>0</v>
      </c>
      <c r="CT273" s="29" t="b">
        <v>0</v>
      </c>
      <c r="CU273" s="29" t="b">
        <v>0</v>
      </c>
      <c r="CV273" s="29" t="b">
        <v>0</v>
      </c>
      <c r="CW273" s="29" t="b">
        <v>0</v>
      </c>
      <c r="CX273" s="29" t="b">
        <v>0</v>
      </c>
      <c r="CY273" s="29" t="b">
        <v>0</v>
      </c>
      <c r="CZ273" s="29" t="b">
        <v>0</v>
      </c>
      <c r="DA273" s="29" t="b">
        <v>0</v>
      </c>
      <c r="DB273" s="29" t="b">
        <v>0</v>
      </c>
      <c r="DC273" s="29" t="b">
        <v>0</v>
      </c>
      <c r="DD273" s="29" t="b">
        <v>0</v>
      </c>
      <c r="DE273" s="29" t="b">
        <v>0</v>
      </c>
      <c r="DF273" s="29" t="b">
        <v>0</v>
      </c>
      <c r="DG273" s="29" t="b">
        <v>0</v>
      </c>
      <c r="DH273" s="29" t="b">
        <v>0</v>
      </c>
      <c r="DI273" s="29" t="b">
        <v>0</v>
      </c>
      <c r="DJ273" s="29" t="b">
        <v>0</v>
      </c>
      <c r="DK273" s="29" t="b">
        <v>0</v>
      </c>
      <c r="DL273" s="29" t="b">
        <v>0</v>
      </c>
      <c r="DM273" s="29" t="b">
        <v>0</v>
      </c>
      <c r="DN273" s="29" t="b">
        <v>0</v>
      </c>
      <c r="DO273" s="29" t="b">
        <v>0</v>
      </c>
      <c r="DP273" s="29" t="b">
        <v>0</v>
      </c>
      <c r="DQ273" s="29" t="b">
        <v>0</v>
      </c>
      <c r="DR273" s="29" t="b">
        <v>0</v>
      </c>
      <c r="DS273" s="29" t="b">
        <v>0</v>
      </c>
      <c r="DT273" s="29" t="b">
        <v>0</v>
      </c>
      <c r="DU273" s="29" t="b">
        <v>0</v>
      </c>
      <c r="DV273" s="29" t="s">
        <v>15189</v>
      </c>
      <c r="DW273" s="29" t="s">
        <v>15190</v>
      </c>
      <c r="DX273" s="29" t="s">
        <v>15191</v>
      </c>
    </row>
    <row r="274" spans="1:128" s="29" customFormat="1" x14ac:dyDescent="0.25">
      <c r="A274" s="29">
        <v>359925061276296</v>
      </c>
      <c r="B274" s="29">
        <v>449</v>
      </c>
      <c r="C274" s="29" t="s">
        <v>15192</v>
      </c>
      <c r="D274" s="29" t="s">
        <v>15193</v>
      </c>
      <c r="E274" s="50">
        <v>2.37060437393612E+16</v>
      </c>
      <c r="F274" s="50">
        <v>9042653832005680</v>
      </c>
      <c r="G274" s="29" t="s">
        <v>20270</v>
      </c>
      <c r="H274" s="29" t="s">
        <v>18992</v>
      </c>
      <c r="I274" s="29">
        <v>77</v>
      </c>
      <c r="J274" s="29">
        <v>1</v>
      </c>
      <c r="K274" s="29">
        <v>1</v>
      </c>
      <c r="L274" s="29">
        <v>1</v>
      </c>
      <c r="M274" s="29">
        <v>2</v>
      </c>
      <c r="N274" s="29">
        <v>8</v>
      </c>
      <c r="O274" s="29">
        <v>1</v>
      </c>
      <c r="P274" s="29">
        <v>1</v>
      </c>
      <c r="Q274" s="29">
        <v>4</v>
      </c>
      <c r="R274" s="29" t="s">
        <v>8</v>
      </c>
      <c r="S274" s="29">
        <v>4</v>
      </c>
      <c r="T274" s="29" t="s">
        <v>8</v>
      </c>
      <c r="U274" s="29">
        <v>1</v>
      </c>
      <c r="V274" s="29">
        <v>1</v>
      </c>
      <c r="W274" s="29" t="s">
        <v>8</v>
      </c>
      <c r="X274" s="29">
        <v>1</v>
      </c>
      <c r="Y274" s="29" t="s">
        <v>8</v>
      </c>
      <c r="Z274" s="29">
        <v>1</v>
      </c>
      <c r="AA274" s="29">
        <v>1</v>
      </c>
      <c r="AB274" s="29" t="s">
        <v>8</v>
      </c>
      <c r="AC274" s="29">
        <v>1</v>
      </c>
      <c r="AD274" s="29" t="s">
        <v>8</v>
      </c>
      <c r="AE274" s="29">
        <v>1</v>
      </c>
      <c r="AF274" s="29">
        <v>1</v>
      </c>
      <c r="AG274" s="29" t="s">
        <v>8</v>
      </c>
      <c r="AH274" s="29">
        <v>1</v>
      </c>
      <c r="AI274" s="29" t="s">
        <v>8</v>
      </c>
      <c r="AJ274" s="29">
        <v>0</v>
      </c>
      <c r="AK274" s="29" t="s">
        <v>8</v>
      </c>
      <c r="AL274" s="29" t="s">
        <v>8</v>
      </c>
      <c r="AM274" s="29" t="s">
        <v>8</v>
      </c>
      <c r="AN274" s="29" t="s">
        <v>8</v>
      </c>
      <c r="AO274" s="29">
        <v>0</v>
      </c>
      <c r="AP274" s="29" t="s">
        <v>8</v>
      </c>
      <c r="AQ274" s="29">
        <v>1</v>
      </c>
      <c r="AR274" s="29">
        <v>1</v>
      </c>
      <c r="AS274" s="29" t="s">
        <v>8</v>
      </c>
      <c r="AT274" s="29">
        <v>1</v>
      </c>
      <c r="AU274" s="29" t="s">
        <v>8</v>
      </c>
      <c r="AV274" s="29">
        <v>1</v>
      </c>
      <c r="AW274" s="29">
        <v>2</v>
      </c>
      <c r="AX274" s="29" t="s">
        <v>8</v>
      </c>
      <c r="AY274" s="29">
        <v>2</v>
      </c>
      <c r="AZ274" s="29" t="s">
        <v>8</v>
      </c>
      <c r="BA274" s="29">
        <v>1</v>
      </c>
      <c r="BB274" s="29" t="s">
        <v>8</v>
      </c>
      <c r="BC274" s="29">
        <v>1</v>
      </c>
      <c r="BD274" s="29">
        <v>4</v>
      </c>
      <c r="BE274" s="29" t="s">
        <v>8</v>
      </c>
      <c r="BF274" s="29">
        <v>2</v>
      </c>
      <c r="BG274" s="29" t="s">
        <v>8</v>
      </c>
      <c r="BH274" s="29">
        <v>1</v>
      </c>
      <c r="BI274" s="29">
        <v>1</v>
      </c>
      <c r="BJ274" s="29" t="s">
        <v>8</v>
      </c>
      <c r="BK274" s="29">
        <v>1</v>
      </c>
      <c r="BL274" s="29" t="s">
        <v>8</v>
      </c>
      <c r="BM274" s="29">
        <v>0</v>
      </c>
      <c r="BN274" s="29" t="s">
        <v>8</v>
      </c>
      <c r="BO274" s="29" t="s">
        <v>8</v>
      </c>
      <c r="BP274" s="29" t="s">
        <v>8</v>
      </c>
      <c r="BQ274" s="29" t="s">
        <v>8</v>
      </c>
      <c r="BR274" s="29" t="s">
        <v>8</v>
      </c>
      <c r="BS274" s="29" t="s">
        <v>8</v>
      </c>
      <c r="BT274" s="29" t="s">
        <v>8</v>
      </c>
      <c r="BU274" s="29" t="s">
        <v>14203</v>
      </c>
      <c r="BV274" s="29" t="b">
        <v>0</v>
      </c>
      <c r="BW274" s="29" t="b">
        <v>0</v>
      </c>
      <c r="BX274" s="29" t="b">
        <v>0</v>
      </c>
      <c r="BY274" s="29" t="b">
        <v>0</v>
      </c>
      <c r="BZ274" s="29" t="b">
        <v>0</v>
      </c>
      <c r="CA274" s="29" t="b">
        <v>0</v>
      </c>
      <c r="CB274" s="29" t="b">
        <v>0</v>
      </c>
      <c r="CC274" s="29" t="b">
        <v>0</v>
      </c>
      <c r="CD274" s="29" t="b">
        <v>0</v>
      </c>
      <c r="CE274" s="29" t="b">
        <v>0</v>
      </c>
      <c r="CF274" s="29" t="b">
        <v>0</v>
      </c>
      <c r="CG274" s="29" t="b">
        <v>0</v>
      </c>
      <c r="CH274" s="29" t="b">
        <v>0</v>
      </c>
      <c r="CI274" s="29" t="b">
        <v>0</v>
      </c>
      <c r="CJ274" s="29" t="b">
        <v>0</v>
      </c>
      <c r="CK274" s="29" t="b">
        <v>0</v>
      </c>
      <c r="CL274" s="29" t="b">
        <v>0</v>
      </c>
      <c r="CM274" s="29" t="b">
        <v>0</v>
      </c>
      <c r="CN274" s="29" t="b">
        <v>0</v>
      </c>
      <c r="CO274" s="29" t="b">
        <v>1</v>
      </c>
      <c r="CP274" s="29" t="b">
        <v>0</v>
      </c>
      <c r="CQ274" s="29" t="b">
        <v>0</v>
      </c>
      <c r="CR274" s="29" t="b">
        <v>0</v>
      </c>
      <c r="CS274" s="29" t="b">
        <v>0</v>
      </c>
      <c r="CT274" s="29" t="b">
        <v>0</v>
      </c>
      <c r="CU274" s="29" t="b">
        <v>0</v>
      </c>
      <c r="CV274" s="29" t="b">
        <v>0</v>
      </c>
      <c r="CW274" s="29" t="b">
        <v>0</v>
      </c>
      <c r="CX274" s="29" t="b">
        <v>0</v>
      </c>
      <c r="CY274" s="29" t="b">
        <v>0</v>
      </c>
      <c r="CZ274" s="29" t="b">
        <v>0</v>
      </c>
      <c r="DA274" s="29" t="b">
        <v>0</v>
      </c>
      <c r="DB274" s="29" t="b">
        <v>0</v>
      </c>
      <c r="DC274" s="29" t="b">
        <v>0</v>
      </c>
      <c r="DD274" s="29" t="b">
        <v>0</v>
      </c>
      <c r="DE274" s="29" t="b">
        <v>0</v>
      </c>
      <c r="DF274" s="29" t="b">
        <v>0</v>
      </c>
      <c r="DG274" s="29" t="b">
        <v>0</v>
      </c>
      <c r="DH274" s="29" t="b">
        <v>0</v>
      </c>
      <c r="DI274" s="29" t="b">
        <v>0</v>
      </c>
      <c r="DJ274" s="29" t="b">
        <v>0</v>
      </c>
      <c r="DK274" s="29" t="b">
        <v>0</v>
      </c>
      <c r="DL274" s="29" t="b">
        <v>0</v>
      </c>
      <c r="DM274" s="29" t="b">
        <v>0</v>
      </c>
      <c r="DN274" s="29" t="b">
        <v>0</v>
      </c>
      <c r="DO274" s="29" t="b">
        <v>0</v>
      </c>
      <c r="DP274" s="29" t="b">
        <v>0</v>
      </c>
      <c r="DQ274" s="29" t="b">
        <v>0</v>
      </c>
      <c r="DR274" s="29" t="b">
        <v>0</v>
      </c>
      <c r="DS274" s="29" t="b">
        <v>0</v>
      </c>
      <c r="DT274" s="29" t="b">
        <v>0</v>
      </c>
      <c r="DU274" s="29" t="b">
        <v>0</v>
      </c>
      <c r="DV274" s="29" t="s">
        <v>15194</v>
      </c>
      <c r="DW274" s="29" t="s">
        <v>15195</v>
      </c>
      <c r="DX274" s="29" t="s">
        <v>15196</v>
      </c>
    </row>
    <row r="275" spans="1:128" s="29" customFormat="1" x14ac:dyDescent="0.25">
      <c r="A275" s="29">
        <v>359925061276296</v>
      </c>
      <c r="B275" s="29">
        <v>488</v>
      </c>
      <c r="C275" s="29" t="s">
        <v>15197</v>
      </c>
      <c r="D275" s="29" t="s">
        <v>15198</v>
      </c>
      <c r="E275" s="50">
        <v>2370781021790970</v>
      </c>
      <c r="F275" s="50">
        <v>9042542797720560</v>
      </c>
      <c r="G275" s="29" t="s">
        <v>20270</v>
      </c>
      <c r="H275" s="29" t="s">
        <v>18992</v>
      </c>
      <c r="I275" s="29">
        <v>77</v>
      </c>
      <c r="J275" s="29">
        <v>0</v>
      </c>
      <c r="K275" s="29">
        <v>1</v>
      </c>
      <c r="L275" s="29">
        <v>1</v>
      </c>
      <c r="M275" s="29">
        <v>2</v>
      </c>
      <c r="N275" s="29">
        <v>5</v>
      </c>
      <c r="O275" s="29">
        <v>1</v>
      </c>
      <c r="P275" s="29">
        <v>1</v>
      </c>
      <c r="Q275" s="29">
        <v>4</v>
      </c>
      <c r="R275" s="29" t="s">
        <v>8</v>
      </c>
      <c r="S275" s="29">
        <v>4</v>
      </c>
      <c r="T275" s="29" t="s">
        <v>8</v>
      </c>
      <c r="U275" s="29">
        <v>0</v>
      </c>
      <c r="V275" s="29" t="s">
        <v>8</v>
      </c>
      <c r="W275" s="29" t="s">
        <v>8</v>
      </c>
      <c r="X275" s="29" t="s">
        <v>8</v>
      </c>
      <c r="Y275" s="29" t="s">
        <v>8</v>
      </c>
      <c r="Z275" s="29">
        <v>1</v>
      </c>
      <c r="AA275" s="29">
        <v>1</v>
      </c>
      <c r="AB275" s="29" t="s">
        <v>8</v>
      </c>
      <c r="AC275" s="29">
        <v>1</v>
      </c>
      <c r="AD275" s="29" t="s">
        <v>8</v>
      </c>
      <c r="AE275" s="29">
        <v>1</v>
      </c>
      <c r="AF275" s="29">
        <v>1</v>
      </c>
      <c r="AG275" s="29" t="s">
        <v>8</v>
      </c>
      <c r="AH275" s="29">
        <v>1</v>
      </c>
      <c r="AI275" s="29" t="s">
        <v>8</v>
      </c>
      <c r="AJ275" s="29">
        <v>0</v>
      </c>
      <c r="AK275" s="29" t="s">
        <v>8</v>
      </c>
      <c r="AL275" s="29" t="s">
        <v>8</v>
      </c>
      <c r="AM275" s="29" t="s">
        <v>8</v>
      </c>
      <c r="AN275" s="29" t="s">
        <v>8</v>
      </c>
      <c r="AO275" s="29">
        <v>0</v>
      </c>
      <c r="AP275" s="29" t="s">
        <v>8</v>
      </c>
      <c r="AQ275" s="29">
        <v>1</v>
      </c>
      <c r="AR275" s="29">
        <v>2</v>
      </c>
      <c r="AS275" s="29" t="s">
        <v>8</v>
      </c>
      <c r="AT275" s="29">
        <v>2</v>
      </c>
      <c r="AU275" s="29" t="s">
        <v>8</v>
      </c>
      <c r="AV275" s="29">
        <v>1</v>
      </c>
      <c r="AW275" s="29">
        <v>2</v>
      </c>
      <c r="AX275" s="29" t="s">
        <v>8</v>
      </c>
      <c r="AY275" s="29">
        <v>2</v>
      </c>
      <c r="AZ275" s="29" t="s">
        <v>8</v>
      </c>
      <c r="BA275" s="29">
        <v>1</v>
      </c>
      <c r="BB275" s="29" t="s">
        <v>8</v>
      </c>
      <c r="BC275" s="29">
        <v>1</v>
      </c>
      <c r="BD275" s="29">
        <v>4</v>
      </c>
      <c r="BE275" s="29" t="s">
        <v>8</v>
      </c>
      <c r="BF275" s="29">
        <v>2</v>
      </c>
      <c r="BG275" s="29" t="s">
        <v>8</v>
      </c>
      <c r="BH275" s="29">
        <v>1</v>
      </c>
      <c r="BI275" s="29">
        <v>2</v>
      </c>
      <c r="BJ275" s="29" t="s">
        <v>8</v>
      </c>
      <c r="BK275" s="29">
        <v>2</v>
      </c>
      <c r="BL275" s="29" t="s">
        <v>8</v>
      </c>
      <c r="BM275" s="29">
        <v>0</v>
      </c>
      <c r="BN275" s="29" t="s">
        <v>8</v>
      </c>
      <c r="BO275" s="29" t="s">
        <v>8</v>
      </c>
      <c r="BP275" s="29" t="s">
        <v>8</v>
      </c>
      <c r="BQ275" s="29" t="s">
        <v>8</v>
      </c>
      <c r="BR275" s="29" t="s">
        <v>8</v>
      </c>
      <c r="BS275" s="29" t="s">
        <v>8</v>
      </c>
      <c r="BT275" s="29" t="s">
        <v>8</v>
      </c>
      <c r="BU275" s="29" t="s">
        <v>14203</v>
      </c>
      <c r="BV275" s="29" t="b">
        <v>0</v>
      </c>
      <c r="BW275" s="29" t="b">
        <v>0</v>
      </c>
      <c r="BX275" s="29" t="b">
        <v>0</v>
      </c>
      <c r="BY275" s="29" t="b">
        <v>0</v>
      </c>
      <c r="BZ275" s="29" t="b">
        <v>0</v>
      </c>
      <c r="CA275" s="29" t="b">
        <v>0</v>
      </c>
      <c r="CB275" s="29" t="b">
        <v>0</v>
      </c>
      <c r="CC275" s="29" t="b">
        <v>0</v>
      </c>
      <c r="CD275" s="29" t="b">
        <v>0</v>
      </c>
      <c r="CE275" s="29" t="b">
        <v>0</v>
      </c>
      <c r="CF275" s="29" t="b">
        <v>0</v>
      </c>
      <c r="CG275" s="29" t="b">
        <v>0</v>
      </c>
      <c r="CH275" s="29" t="b">
        <v>0</v>
      </c>
      <c r="CI275" s="29" t="b">
        <v>0</v>
      </c>
      <c r="CJ275" s="29" t="b">
        <v>0</v>
      </c>
      <c r="CK275" s="29" t="b">
        <v>0</v>
      </c>
      <c r="CL275" s="29" t="b">
        <v>0</v>
      </c>
      <c r="CM275" s="29" t="b">
        <v>0</v>
      </c>
      <c r="CN275" s="29" t="b">
        <v>0</v>
      </c>
      <c r="CO275" s="29" t="b">
        <v>1</v>
      </c>
      <c r="CP275" s="29" t="b">
        <v>0</v>
      </c>
      <c r="CQ275" s="29" t="b">
        <v>0</v>
      </c>
      <c r="CR275" s="29" t="b">
        <v>0</v>
      </c>
      <c r="CS275" s="29" t="b">
        <v>0</v>
      </c>
      <c r="CT275" s="29" t="b">
        <v>0</v>
      </c>
      <c r="CU275" s="29" t="b">
        <v>0</v>
      </c>
      <c r="CV275" s="29" t="b">
        <v>0</v>
      </c>
      <c r="CW275" s="29" t="b">
        <v>0</v>
      </c>
      <c r="CX275" s="29" t="b">
        <v>0</v>
      </c>
      <c r="CY275" s="29" t="b">
        <v>0</v>
      </c>
      <c r="CZ275" s="29" t="b">
        <v>0</v>
      </c>
      <c r="DA275" s="29" t="b">
        <v>0</v>
      </c>
      <c r="DB275" s="29" t="b">
        <v>0</v>
      </c>
      <c r="DC275" s="29" t="b">
        <v>0</v>
      </c>
      <c r="DD275" s="29" t="b">
        <v>0</v>
      </c>
      <c r="DE275" s="29" t="b">
        <v>0</v>
      </c>
      <c r="DF275" s="29" t="b">
        <v>0</v>
      </c>
      <c r="DG275" s="29" t="b">
        <v>0</v>
      </c>
      <c r="DH275" s="29" t="b">
        <v>0</v>
      </c>
      <c r="DI275" s="29" t="b">
        <v>0</v>
      </c>
      <c r="DJ275" s="29" t="b">
        <v>0</v>
      </c>
      <c r="DK275" s="29" t="b">
        <v>0</v>
      </c>
      <c r="DL275" s="29" t="b">
        <v>0</v>
      </c>
      <c r="DM275" s="29" t="b">
        <v>0</v>
      </c>
      <c r="DN275" s="29" t="b">
        <v>0</v>
      </c>
      <c r="DO275" s="29" t="b">
        <v>0</v>
      </c>
      <c r="DP275" s="29" t="b">
        <v>0</v>
      </c>
      <c r="DQ275" s="29" t="b">
        <v>0</v>
      </c>
      <c r="DR275" s="29" t="b">
        <v>0</v>
      </c>
      <c r="DS275" s="29" t="b">
        <v>0</v>
      </c>
      <c r="DT275" s="29" t="b">
        <v>0</v>
      </c>
      <c r="DU275" s="29" t="b">
        <v>0</v>
      </c>
      <c r="DV275" s="29" t="s">
        <v>15199</v>
      </c>
      <c r="DW275" s="29" t="s">
        <v>15200</v>
      </c>
      <c r="DX275" s="29" t="s">
        <v>15201</v>
      </c>
    </row>
    <row r="276" spans="1:128" s="29" customFormat="1" x14ac:dyDescent="0.25">
      <c r="A276" s="29">
        <v>359925060207177</v>
      </c>
      <c r="B276" s="29">
        <v>504</v>
      </c>
      <c r="C276" s="29" t="s">
        <v>15202</v>
      </c>
      <c r="D276" s="29" t="s">
        <v>15203</v>
      </c>
      <c r="E276" s="50">
        <v>2.37253674529508E+16</v>
      </c>
      <c r="F276" s="50">
        <v>9037089318271780</v>
      </c>
      <c r="G276" s="29" t="s">
        <v>18992</v>
      </c>
      <c r="H276" s="29" t="s">
        <v>18992</v>
      </c>
      <c r="I276" s="29">
        <v>88</v>
      </c>
      <c r="J276" s="29">
        <v>1</v>
      </c>
      <c r="K276" s="29">
        <v>1</v>
      </c>
      <c r="L276" s="29">
        <v>1</v>
      </c>
      <c r="M276" s="29">
        <v>2</v>
      </c>
      <c r="N276" s="29">
        <v>5</v>
      </c>
      <c r="O276" s="29">
        <v>1</v>
      </c>
      <c r="P276" s="29">
        <v>0</v>
      </c>
      <c r="Q276" s="29" t="s">
        <v>8</v>
      </c>
      <c r="R276" s="29" t="s">
        <v>8</v>
      </c>
      <c r="S276" s="29" t="s">
        <v>8</v>
      </c>
      <c r="T276" s="29" t="s">
        <v>8</v>
      </c>
      <c r="U276" s="29">
        <v>1</v>
      </c>
      <c r="V276" s="29">
        <v>4</v>
      </c>
      <c r="W276" s="29" t="s">
        <v>8</v>
      </c>
      <c r="X276" s="29">
        <v>4</v>
      </c>
      <c r="Y276" s="29" t="s">
        <v>8</v>
      </c>
      <c r="Z276" s="29">
        <v>1</v>
      </c>
      <c r="AA276" s="29">
        <v>1</v>
      </c>
      <c r="AB276" s="29" t="s">
        <v>8</v>
      </c>
      <c r="AC276" s="29">
        <v>2</v>
      </c>
      <c r="AD276" s="29" t="s">
        <v>8</v>
      </c>
      <c r="AE276" s="29">
        <v>1</v>
      </c>
      <c r="AF276" s="29">
        <v>1</v>
      </c>
      <c r="AG276" s="29" t="s">
        <v>8</v>
      </c>
      <c r="AH276" s="29">
        <v>1</v>
      </c>
      <c r="AI276" s="29" t="s">
        <v>8</v>
      </c>
      <c r="AJ276" s="29">
        <v>1</v>
      </c>
      <c r="AK276" s="29">
        <v>4</v>
      </c>
      <c r="AL276" s="29" t="s">
        <v>8</v>
      </c>
      <c r="AM276" s="29">
        <v>4</v>
      </c>
      <c r="AN276" s="29" t="s">
        <v>8</v>
      </c>
      <c r="AO276" s="29">
        <v>1</v>
      </c>
      <c r="AP276" s="29" t="s">
        <v>8</v>
      </c>
      <c r="AQ276" s="29">
        <v>1</v>
      </c>
      <c r="AR276" s="29">
        <v>2</v>
      </c>
      <c r="AS276" s="29" t="s">
        <v>8</v>
      </c>
      <c r="AT276" s="29">
        <v>2</v>
      </c>
      <c r="AU276" s="29" t="s">
        <v>8</v>
      </c>
      <c r="AV276" s="29">
        <v>1</v>
      </c>
      <c r="AW276" s="29">
        <v>2</v>
      </c>
      <c r="AX276" s="29" t="s">
        <v>8</v>
      </c>
      <c r="AY276" s="29">
        <v>2</v>
      </c>
      <c r="AZ276" s="29" t="s">
        <v>8</v>
      </c>
      <c r="BA276" s="29">
        <v>1</v>
      </c>
      <c r="BB276" s="29" t="s">
        <v>8</v>
      </c>
      <c r="BC276" s="29">
        <v>1</v>
      </c>
      <c r="BD276" s="29">
        <v>3</v>
      </c>
      <c r="BE276" s="29" t="s">
        <v>8</v>
      </c>
      <c r="BF276" s="29">
        <v>2</v>
      </c>
      <c r="BG276" s="29" t="s">
        <v>8</v>
      </c>
      <c r="BH276" s="29">
        <v>1</v>
      </c>
      <c r="BI276" s="29">
        <v>1</v>
      </c>
      <c r="BJ276" s="29" t="s">
        <v>8</v>
      </c>
      <c r="BK276" s="29">
        <v>1</v>
      </c>
      <c r="BL276" s="29" t="s">
        <v>8</v>
      </c>
      <c r="BM276" s="29">
        <v>0</v>
      </c>
      <c r="BN276" s="29" t="s">
        <v>8</v>
      </c>
      <c r="BO276" s="29" t="s">
        <v>8</v>
      </c>
      <c r="BP276" s="29" t="s">
        <v>8</v>
      </c>
      <c r="BQ276" s="29" t="s">
        <v>8</v>
      </c>
      <c r="BR276" s="29" t="s">
        <v>8</v>
      </c>
      <c r="BS276" s="29" t="s">
        <v>8</v>
      </c>
      <c r="BT276" s="29" t="s">
        <v>8</v>
      </c>
      <c r="BU276" s="29" t="s">
        <v>538</v>
      </c>
      <c r="BV276" s="29" t="b">
        <v>0</v>
      </c>
      <c r="BW276" s="29" t="b">
        <v>0</v>
      </c>
      <c r="BX276" s="29" t="b">
        <v>0</v>
      </c>
      <c r="BY276" s="29" t="b">
        <v>0</v>
      </c>
      <c r="BZ276" s="29" t="b">
        <v>0</v>
      </c>
      <c r="CA276" s="29" t="b">
        <v>0</v>
      </c>
      <c r="CB276" s="29" t="b">
        <v>0</v>
      </c>
      <c r="CC276" s="29" t="b">
        <v>0</v>
      </c>
      <c r="CD276" s="29" t="b">
        <v>0</v>
      </c>
      <c r="CE276" s="29" t="b">
        <v>0</v>
      </c>
      <c r="CF276" s="29" t="b">
        <v>0</v>
      </c>
      <c r="CG276" s="29" t="b">
        <v>0</v>
      </c>
      <c r="CH276" s="29" t="b">
        <v>0</v>
      </c>
      <c r="CI276" s="29" t="b">
        <v>0</v>
      </c>
      <c r="CJ276" s="29" t="b">
        <v>0</v>
      </c>
      <c r="CK276" s="29" t="b">
        <v>0</v>
      </c>
      <c r="CL276" s="29" t="b">
        <v>0</v>
      </c>
      <c r="CM276" s="29" t="b">
        <v>0</v>
      </c>
      <c r="CN276" s="29" t="b">
        <v>0</v>
      </c>
      <c r="CO276" s="29" t="b">
        <v>0</v>
      </c>
      <c r="CP276" s="29" t="b">
        <v>0</v>
      </c>
      <c r="CQ276" s="29" t="b">
        <v>0</v>
      </c>
      <c r="CR276" s="29" t="b">
        <v>0</v>
      </c>
      <c r="CS276" s="29" t="b">
        <v>0</v>
      </c>
      <c r="CT276" s="29" t="b">
        <v>0</v>
      </c>
      <c r="CU276" s="29" t="b">
        <v>0</v>
      </c>
      <c r="CV276" s="29" t="b">
        <v>0</v>
      </c>
      <c r="CW276" s="29" t="b">
        <v>0</v>
      </c>
      <c r="CX276" s="29" t="b">
        <v>0</v>
      </c>
      <c r="CY276" s="29" t="b">
        <v>0</v>
      </c>
      <c r="CZ276" s="29" t="b">
        <v>0</v>
      </c>
      <c r="DA276" s="29" t="b">
        <v>0</v>
      </c>
      <c r="DB276" s="29" t="b">
        <v>0</v>
      </c>
      <c r="DC276" s="29" t="b">
        <v>0</v>
      </c>
      <c r="DD276" s="29" t="b">
        <v>0</v>
      </c>
      <c r="DE276" s="29" t="b">
        <v>0</v>
      </c>
      <c r="DF276" s="29" t="b">
        <v>0</v>
      </c>
      <c r="DG276" s="29" t="b">
        <v>0</v>
      </c>
      <c r="DH276" s="29" t="b">
        <v>0</v>
      </c>
      <c r="DI276" s="29" t="b">
        <v>0</v>
      </c>
      <c r="DJ276" s="29" t="b">
        <v>0</v>
      </c>
      <c r="DK276" s="29" t="b">
        <v>0</v>
      </c>
      <c r="DL276" s="29" t="b">
        <v>0</v>
      </c>
      <c r="DM276" s="29" t="b">
        <v>0</v>
      </c>
      <c r="DN276" s="29" t="b">
        <v>0</v>
      </c>
      <c r="DO276" s="29" t="b">
        <v>0</v>
      </c>
      <c r="DP276" s="29" t="b">
        <v>0</v>
      </c>
      <c r="DQ276" s="29" t="b">
        <v>0</v>
      </c>
      <c r="DR276" s="29" t="b">
        <v>0</v>
      </c>
      <c r="DS276" s="29" t="b">
        <v>0</v>
      </c>
      <c r="DT276" s="29" t="b">
        <v>1</v>
      </c>
      <c r="DU276" s="29" t="b">
        <v>0</v>
      </c>
      <c r="DV276" s="29" t="s">
        <v>15204</v>
      </c>
      <c r="DW276" s="29" t="s">
        <v>15205</v>
      </c>
      <c r="DX276" s="29" t="s">
        <v>15206</v>
      </c>
    </row>
    <row r="277" spans="1:128" s="29" customFormat="1" x14ac:dyDescent="0.25">
      <c r="A277" s="29">
        <v>359925061276296</v>
      </c>
      <c r="B277" s="29">
        <v>447</v>
      </c>
      <c r="C277" s="29" t="s">
        <v>15207</v>
      </c>
      <c r="D277" s="29" t="s">
        <v>15208</v>
      </c>
      <c r="E277" s="50">
        <v>2.37058556549516E+16</v>
      </c>
      <c r="F277" s="50">
        <v>9042650824900350</v>
      </c>
      <c r="G277" s="29" t="s">
        <v>20282</v>
      </c>
      <c r="H277" s="29" t="s">
        <v>18992</v>
      </c>
      <c r="I277" s="29">
        <v>77</v>
      </c>
      <c r="J277" s="29">
        <v>1</v>
      </c>
      <c r="K277" s="29">
        <v>1</v>
      </c>
      <c r="L277" s="29">
        <v>1</v>
      </c>
      <c r="M277" s="29">
        <v>2</v>
      </c>
      <c r="N277" s="29">
        <v>5</v>
      </c>
      <c r="O277" s="29">
        <v>1</v>
      </c>
      <c r="P277" s="29">
        <v>1</v>
      </c>
      <c r="Q277" s="29">
        <v>4</v>
      </c>
      <c r="R277" s="29" t="s">
        <v>8</v>
      </c>
      <c r="S277" s="29">
        <v>4</v>
      </c>
      <c r="T277" s="29" t="s">
        <v>8</v>
      </c>
      <c r="U277" s="29">
        <v>1</v>
      </c>
      <c r="V277" s="29">
        <v>1</v>
      </c>
      <c r="W277" s="29" t="s">
        <v>8</v>
      </c>
      <c r="X277" s="29">
        <v>1</v>
      </c>
      <c r="Y277" s="29" t="s">
        <v>8</v>
      </c>
      <c r="Z277" s="29">
        <v>1</v>
      </c>
      <c r="AA277" s="29">
        <v>1</v>
      </c>
      <c r="AB277" s="29" t="s">
        <v>8</v>
      </c>
      <c r="AC277" s="29">
        <v>1</v>
      </c>
      <c r="AD277" s="29" t="s">
        <v>8</v>
      </c>
      <c r="AE277" s="29">
        <v>1</v>
      </c>
      <c r="AF277" s="29">
        <v>1</v>
      </c>
      <c r="AG277" s="29" t="s">
        <v>8</v>
      </c>
      <c r="AH277" s="29">
        <v>1</v>
      </c>
      <c r="AI277" s="29" t="s">
        <v>8</v>
      </c>
      <c r="AJ277" s="29">
        <v>0</v>
      </c>
      <c r="AK277" s="29" t="s">
        <v>8</v>
      </c>
      <c r="AL277" s="29" t="s">
        <v>8</v>
      </c>
      <c r="AM277" s="29" t="s">
        <v>8</v>
      </c>
      <c r="AN277" s="29" t="s">
        <v>8</v>
      </c>
      <c r="AO277" s="29">
        <v>0</v>
      </c>
      <c r="AP277" s="29" t="s">
        <v>8</v>
      </c>
      <c r="AQ277" s="29">
        <v>1</v>
      </c>
      <c r="AR277" s="29">
        <v>3</v>
      </c>
      <c r="AS277" s="29" t="s">
        <v>8</v>
      </c>
      <c r="AT277" s="29">
        <v>1</v>
      </c>
      <c r="AU277" s="29" t="s">
        <v>8</v>
      </c>
      <c r="AV277" s="29">
        <v>1</v>
      </c>
      <c r="AW277" s="29">
        <v>1</v>
      </c>
      <c r="AX277" s="29" t="s">
        <v>8</v>
      </c>
      <c r="AY277" s="29">
        <v>1</v>
      </c>
      <c r="AZ277" s="29" t="s">
        <v>8</v>
      </c>
      <c r="BA277" s="29">
        <v>1</v>
      </c>
      <c r="BB277" s="29" t="s">
        <v>8</v>
      </c>
      <c r="BC277" s="29">
        <v>1</v>
      </c>
      <c r="BD277" s="29">
        <v>3</v>
      </c>
      <c r="BE277" s="29" t="s">
        <v>8</v>
      </c>
      <c r="BF277" s="29">
        <v>2</v>
      </c>
      <c r="BG277" s="29" t="s">
        <v>8</v>
      </c>
      <c r="BH277" s="29">
        <v>1</v>
      </c>
      <c r="BI277" s="29">
        <v>1</v>
      </c>
      <c r="BJ277" s="29" t="s">
        <v>8</v>
      </c>
      <c r="BK277" s="29">
        <v>1</v>
      </c>
      <c r="BL277" s="29" t="s">
        <v>8</v>
      </c>
      <c r="BM277" s="29">
        <v>0</v>
      </c>
      <c r="BN277" s="29" t="s">
        <v>8</v>
      </c>
      <c r="BO277" s="29" t="s">
        <v>8</v>
      </c>
      <c r="BP277" s="29" t="s">
        <v>8</v>
      </c>
      <c r="BQ277" s="29" t="s">
        <v>8</v>
      </c>
      <c r="BR277" s="29" t="s">
        <v>8</v>
      </c>
      <c r="BS277" s="29" t="s">
        <v>8</v>
      </c>
      <c r="BT277" s="29" t="s">
        <v>8</v>
      </c>
      <c r="BU277" s="29" t="s">
        <v>14203</v>
      </c>
      <c r="BV277" s="29" t="b">
        <v>0</v>
      </c>
      <c r="BW277" s="29" t="b">
        <v>0</v>
      </c>
      <c r="BX277" s="29" t="b">
        <v>0</v>
      </c>
      <c r="BY277" s="29" t="b">
        <v>0</v>
      </c>
      <c r="BZ277" s="29" t="b">
        <v>0</v>
      </c>
      <c r="CA277" s="29" t="b">
        <v>0</v>
      </c>
      <c r="CB277" s="29" t="b">
        <v>0</v>
      </c>
      <c r="CC277" s="29" t="b">
        <v>0</v>
      </c>
      <c r="CD277" s="29" t="b">
        <v>0</v>
      </c>
      <c r="CE277" s="29" t="b">
        <v>0</v>
      </c>
      <c r="CF277" s="29" t="b">
        <v>0</v>
      </c>
      <c r="CG277" s="29" t="b">
        <v>0</v>
      </c>
      <c r="CH277" s="29" t="b">
        <v>0</v>
      </c>
      <c r="CI277" s="29" t="b">
        <v>0</v>
      </c>
      <c r="CJ277" s="29" t="b">
        <v>0</v>
      </c>
      <c r="CK277" s="29" t="b">
        <v>0</v>
      </c>
      <c r="CL277" s="29" t="b">
        <v>0</v>
      </c>
      <c r="CM277" s="29" t="b">
        <v>0</v>
      </c>
      <c r="CN277" s="29" t="b">
        <v>0</v>
      </c>
      <c r="CO277" s="29" t="b">
        <v>1</v>
      </c>
      <c r="CP277" s="29" t="b">
        <v>0</v>
      </c>
      <c r="CQ277" s="29" t="b">
        <v>0</v>
      </c>
      <c r="CR277" s="29" t="b">
        <v>0</v>
      </c>
      <c r="CS277" s="29" t="b">
        <v>0</v>
      </c>
      <c r="CT277" s="29" t="b">
        <v>0</v>
      </c>
      <c r="CU277" s="29" t="b">
        <v>0</v>
      </c>
      <c r="CV277" s="29" t="b">
        <v>0</v>
      </c>
      <c r="CW277" s="29" t="b">
        <v>0</v>
      </c>
      <c r="CX277" s="29" t="b">
        <v>0</v>
      </c>
      <c r="CY277" s="29" t="b">
        <v>0</v>
      </c>
      <c r="CZ277" s="29" t="b">
        <v>0</v>
      </c>
      <c r="DA277" s="29" t="b">
        <v>0</v>
      </c>
      <c r="DB277" s="29" t="b">
        <v>0</v>
      </c>
      <c r="DC277" s="29" t="b">
        <v>0</v>
      </c>
      <c r="DD277" s="29" t="b">
        <v>0</v>
      </c>
      <c r="DE277" s="29" t="b">
        <v>0</v>
      </c>
      <c r="DF277" s="29" t="b">
        <v>0</v>
      </c>
      <c r="DG277" s="29" t="b">
        <v>0</v>
      </c>
      <c r="DH277" s="29" t="b">
        <v>0</v>
      </c>
      <c r="DI277" s="29" t="b">
        <v>0</v>
      </c>
      <c r="DJ277" s="29" t="b">
        <v>0</v>
      </c>
      <c r="DK277" s="29" t="b">
        <v>0</v>
      </c>
      <c r="DL277" s="29" t="b">
        <v>0</v>
      </c>
      <c r="DM277" s="29" t="b">
        <v>0</v>
      </c>
      <c r="DN277" s="29" t="b">
        <v>0</v>
      </c>
      <c r="DO277" s="29" t="b">
        <v>0</v>
      </c>
      <c r="DP277" s="29" t="b">
        <v>0</v>
      </c>
      <c r="DQ277" s="29" t="b">
        <v>0</v>
      </c>
      <c r="DR277" s="29" t="b">
        <v>0</v>
      </c>
      <c r="DS277" s="29" t="b">
        <v>0</v>
      </c>
      <c r="DT277" s="29" t="b">
        <v>0</v>
      </c>
      <c r="DU277" s="29" t="b">
        <v>0</v>
      </c>
      <c r="DV277" s="29" t="s">
        <v>15209</v>
      </c>
      <c r="DW277" s="41" t="s">
        <v>15210</v>
      </c>
      <c r="DX277" s="29" t="s">
        <v>15211</v>
      </c>
    </row>
    <row r="278" spans="1:128" s="29" customFormat="1" x14ac:dyDescent="0.25">
      <c r="A278" s="29">
        <v>359925061276692</v>
      </c>
      <c r="B278" s="29">
        <v>455</v>
      </c>
      <c r="C278" s="29" t="s">
        <v>15212</v>
      </c>
      <c r="D278" s="29" t="s">
        <v>15213</v>
      </c>
      <c r="E278" s="50">
        <v>2.37039255458144E+16</v>
      </c>
      <c r="F278" s="50">
        <v>9042751791640180</v>
      </c>
      <c r="G278" s="29" t="s">
        <v>20285</v>
      </c>
      <c r="H278" s="29" t="s">
        <v>18992</v>
      </c>
      <c r="I278" s="29">
        <v>77</v>
      </c>
      <c r="J278" s="29">
        <v>1</v>
      </c>
      <c r="K278" s="29">
        <v>1</v>
      </c>
      <c r="L278" s="29">
        <v>1</v>
      </c>
      <c r="M278" s="29">
        <v>2</v>
      </c>
      <c r="N278" s="29">
        <v>2</v>
      </c>
      <c r="O278" s="29">
        <v>1</v>
      </c>
      <c r="P278" s="29">
        <v>1</v>
      </c>
      <c r="Q278" s="29">
        <v>4</v>
      </c>
      <c r="R278" s="29" t="s">
        <v>8</v>
      </c>
      <c r="S278" s="29">
        <v>4</v>
      </c>
      <c r="T278" s="29" t="s">
        <v>8</v>
      </c>
      <c r="U278" s="29">
        <v>1</v>
      </c>
      <c r="V278" s="29">
        <v>4</v>
      </c>
      <c r="W278" s="29" t="s">
        <v>8</v>
      </c>
      <c r="X278" s="29">
        <v>4</v>
      </c>
      <c r="Y278" s="29" t="s">
        <v>8</v>
      </c>
      <c r="Z278" s="29">
        <v>1</v>
      </c>
      <c r="AA278" s="29">
        <v>1</v>
      </c>
      <c r="AB278" s="29" t="s">
        <v>8</v>
      </c>
      <c r="AC278" s="29">
        <v>1</v>
      </c>
      <c r="AD278" s="29" t="s">
        <v>8</v>
      </c>
      <c r="AE278" s="29">
        <v>1</v>
      </c>
      <c r="AF278" s="29">
        <v>1</v>
      </c>
      <c r="AG278" s="29" t="s">
        <v>8</v>
      </c>
      <c r="AH278" s="29">
        <v>1</v>
      </c>
      <c r="AI278" s="29" t="s">
        <v>8</v>
      </c>
      <c r="AJ278" s="29">
        <v>1</v>
      </c>
      <c r="AK278" s="29">
        <v>4</v>
      </c>
      <c r="AL278" s="29" t="s">
        <v>8</v>
      </c>
      <c r="AM278" s="29">
        <v>4</v>
      </c>
      <c r="AN278" s="29" t="s">
        <v>8</v>
      </c>
      <c r="AO278" s="29">
        <v>0</v>
      </c>
      <c r="AP278" s="29" t="s">
        <v>8</v>
      </c>
      <c r="AQ278" s="29">
        <v>1</v>
      </c>
      <c r="AR278" s="29">
        <v>1</v>
      </c>
      <c r="AS278" s="29" t="s">
        <v>8</v>
      </c>
      <c r="AT278" s="29">
        <v>1</v>
      </c>
      <c r="AU278" s="29" t="s">
        <v>8</v>
      </c>
      <c r="AV278" s="29">
        <v>1</v>
      </c>
      <c r="AW278" s="29">
        <v>3</v>
      </c>
      <c r="AX278" s="29" t="s">
        <v>8</v>
      </c>
      <c r="AY278" s="29">
        <v>3</v>
      </c>
      <c r="AZ278" s="29" t="s">
        <v>8</v>
      </c>
      <c r="BA278" s="29">
        <v>1</v>
      </c>
      <c r="BB278" s="29" t="s">
        <v>8</v>
      </c>
      <c r="BC278" s="29">
        <v>1</v>
      </c>
      <c r="BD278" s="29">
        <v>4</v>
      </c>
      <c r="BE278" s="29" t="s">
        <v>8</v>
      </c>
      <c r="BF278" s="29">
        <v>2</v>
      </c>
      <c r="BG278" s="29" t="s">
        <v>8</v>
      </c>
      <c r="BH278" s="29">
        <v>1</v>
      </c>
      <c r="BI278" s="29">
        <v>1</v>
      </c>
      <c r="BJ278" s="29" t="s">
        <v>8</v>
      </c>
      <c r="BK278" s="29">
        <v>1</v>
      </c>
      <c r="BL278" s="29" t="s">
        <v>8</v>
      </c>
      <c r="BM278" s="29">
        <v>0</v>
      </c>
      <c r="BN278" s="29" t="s">
        <v>8</v>
      </c>
      <c r="BO278" s="29" t="s">
        <v>8</v>
      </c>
      <c r="BP278" s="29" t="s">
        <v>8</v>
      </c>
      <c r="BQ278" s="29" t="s">
        <v>8</v>
      </c>
      <c r="BR278" s="29" t="s">
        <v>8</v>
      </c>
      <c r="BS278" s="29" t="s">
        <v>8</v>
      </c>
      <c r="BT278" s="29" t="s">
        <v>8</v>
      </c>
      <c r="BU278" s="29" t="s">
        <v>8</v>
      </c>
      <c r="BV278" s="29" t="b">
        <v>0</v>
      </c>
      <c r="BW278" s="29" t="b">
        <v>0</v>
      </c>
      <c r="BX278" s="29" t="b">
        <v>0</v>
      </c>
      <c r="BY278" s="29" t="b">
        <v>0</v>
      </c>
      <c r="BZ278" s="29" t="b">
        <v>0</v>
      </c>
      <c r="CA278" s="29" t="b">
        <v>0</v>
      </c>
      <c r="CB278" s="29" t="b">
        <v>0</v>
      </c>
      <c r="CC278" s="29" t="b">
        <v>0</v>
      </c>
      <c r="CD278" s="29" t="b">
        <v>0</v>
      </c>
      <c r="CE278" s="29" t="b">
        <v>0</v>
      </c>
      <c r="CF278" s="29" t="b">
        <v>0</v>
      </c>
      <c r="CG278" s="29" t="b">
        <v>0</v>
      </c>
      <c r="CH278" s="29" t="b">
        <v>0</v>
      </c>
      <c r="CI278" s="29" t="b">
        <v>0</v>
      </c>
      <c r="CJ278" s="29" t="b">
        <v>0</v>
      </c>
      <c r="CK278" s="29" t="b">
        <v>0</v>
      </c>
      <c r="CL278" s="29" t="b">
        <v>0</v>
      </c>
      <c r="CM278" s="29" t="b">
        <v>0</v>
      </c>
      <c r="CN278" s="29" t="b">
        <v>0</v>
      </c>
      <c r="CO278" s="29" t="b">
        <v>0</v>
      </c>
      <c r="CP278" s="29" t="b">
        <v>1</v>
      </c>
      <c r="CQ278" s="29" t="b">
        <v>0</v>
      </c>
      <c r="CR278" s="29" t="b">
        <v>0</v>
      </c>
      <c r="CS278" s="29" t="b">
        <v>0</v>
      </c>
      <c r="CT278" s="29" t="b">
        <v>0</v>
      </c>
      <c r="CU278" s="29" t="b">
        <v>0</v>
      </c>
      <c r="CV278" s="29" t="b">
        <v>0</v>
      </c>
      <c r="CW278" s="29" t="b">
        <v>0</v>
      </c>
      <c r="CX278" s="29" t="b">
        <v>0</v>
      </c>
      <c r="CY278" s="29" t="b">
        <v>0</v>
      </c>
      <c r="CZ278" s="29" t="b">
        <v>0</v>
      </c>
      <c r="DA278" s="29" t="b">
        <v>0</v>
      </c>
      <c r="DB278" s="29" t="b">
        <v>0</v>
      </c>
      <c r="DC278" s="29" t="b">
        <v>0</v>
      </c>
      <c r="DD278" s="29" t="b">
        <v>0</v>
      </c>
      <c r="DE278" s="29" t="b">
        <v>0</v>
      </c>
      <c r="DF278" s="29" t="b">
        <v>0</v>
      </c>
      <c r="DG278" s="29" t="b">
        <v>0</v>
      </c>
      <c r="DH278" s="29" t="b">
        <v>0</v>
      </c>
      <c r="DI278" s="29" t="b">
        <v>0</v>
      </c>
      <c r="DJ278" s="29" t="b">
        <v>0</v>
      </c>
      <c r="DK278" s="29" t="b">
        <v>0</v>
      </c>
      <c r="DL278" s="29" t="b">
        <v>0</v>
      </c>
      <c r="DM278" s="29" t="b">
        <v>0</v>
      </c>
      <c r="DN278" s="29" t="b">
        <v>0</v>
      </c>
      <c r="DO278" s="29" t="b">
        <v>0</v>
      </c>
      <c r="DP278" s="29" t="b">
        <v>0</v>
      </c>
      <c r="DQ278" s="29" t="b">
        <v>0</v>
      </c>
      <c r="DR278" s="29" t="b">
        <v>0</v>
      </c>
      <c r="DS278" s="29" t="b">
        <v>0</v>
      </c>
      <c r="DT278" s="29" t="b">
        <v>0</v>
      </c>
      <c r="DU278" s="29" t="b">
        <v>0</v>
      </c>
      <c r="DV278" s="29" t="s">
        <v>15214</v>
      </c>
      <c r="DW278" s="29" t="s">
        <v>15215</v>
      </c>
      <c r="DX278" s="29" t="s">
        <v>15216</v>
      </c>
    </row>
    <row r="279" spans="1:128" s="29" customFormat="1" x14ac:dyDescent="0.25">
      <c r="A279" s="29">
        <v>359925061276692</v>
      </c>
      <c r="B279" s="29">
        <v>477</v>
      </c>
      <c r="C279" s="29" t="s">
        <v>15217</v>
      </c>
      <c r="D279" s="29" t="s">
        <v>15218</v>
      </c>
      <c r="E279" s="50">
        <v>237037508</v>
      </c>
      <c r="F279" s="50">
        <v>904273949</v>
      </c>
      <c r="G279" s="29" t="s">
        <v>18992</v>
      </c>
      <c r="H279" s="50">
        <v>899999</v>
      </c>
      <c r="I279" s="29">
        <v>77</v>
      </c>
      <c r="J279" s="29">
        <v>1</v>
      </c>
      <c r="K279" s="29">
        <v>1</v>
      </c>
      <c r="L279" s="29">
        <v>1</v>
      </c>
      <c r="M279" s="29">
        <v>2</v>
      </c>
      <c r="N279" s="29">
        <v>4</v>
      </c>
      <c r="O279" s="29">
        <v>1</v>
      </c>
      <c r="P279" s="29">
        <v>1</v>
      </c>
      <c r="Q279" s="29">
        <v>4</v>
      </c>
      <c r="R279" s="29" t="s">
        <v>8</v>
      </c>
      <c r="S279" s="29">
        <v>4</v>
      </c>
      <c r="T279" s="29" t="s">
        <v>8</v>
      </c>
      <c r="U279" s="29">
        <v>1</v>
      </c>
      <c r="V279" s="29">
        <v>4</v>
      </c>
      <c r="W279" s="29" t="s">
        <v>8</v>
      </c>
      <c r="X279" s="29">
        <v>4</v>
      </c>
      <c r="Y279" s="29" t="s">
        <v>8</v>
      </c>
      <c r="Z279" s="29">
        <v>1</v>
      </c>
      <c r="AA279" s="29">
        <v>1</v>
      </c>
      <c r="AB279" s="29" t="s">
        <v>8</v>
      </c>
      <c r="AC279" s="29">
        <v>1</v>
      </c>
      <c r="AD279" s="29" t="s">
        <v>8</v>
      </c>
      <c r="AE279" s="29">
        <v>1</v>
      </c>
      <c r="AF279" s="29">
        <v>1</v>
      </c>
      <c r="AG279" s="29" t="s">
        <v>8</v>
      </c>
      <c r="AH279" s="29">
        <v>1</v>
      </c>
      <c r="AI279" s="29" t="s">
        <v>8</v>
      </c>
      <c r="AJ279" s="29">
        <v>1</v>
      </c>
      <c r="AK279" s="29">
        <v>4</v>
      </c>
      <c r="AL279" s="29" t="s">
        <v>8</v>
      </c>
      <c r="AM279" s="29">
        <v>4</v>
      </c>
      <c r="AN279" s="29" t="s">
        <v>8</v>
      </c>
      <c r="AO279" s="29">
        <v>0</v>
      </c>
      <c r="AP279" s="29" t="s">
        <v>8</v>
      </c>
      <c r="AQ279" s="29">
        <v>1</v>
      </c>
      <c r="AR279" s="29">
        <v>2</v>
      </c>
      <c r="AS279" s="29" t="s">
        <v>8</v>
      </c>
      <c r="AT279" s="29">
        <v>2</v>
      </c>
      <c r="AU279" s="29" t="s">
        <v>8</v>
      </c>
      <c r="AV279" s="29">
        <v>1</v>
      </c>
      <c r="AW279" s="29">
        <v>3</v>
      </c>
      <c r="AX279" s="29" t="s">
        <v>8</v>
      </c>
      <c r="AY279" s="29">
        <v>3</v>
      </c>
      <c r="AZ279" s="29" t="s">
        <v>8</v>
      </c>
      <c r="BA279" s="29">
        <v>1</v>
      </c>
      <c r="BB279" s="29" t="s">
        <v>8</v>
      </c>
      <c r="BC279" s="29">
        <v>1</v>
      </c>
      <c r="BD279" s="29">
        <v>3</v>
      </c>
      <c r="BE279" s="29" t="s">
        <v>8</v>
      </c>
      <c r="BF279" s="29">
        <v>2</v>
      </c>
      <c r="BG279" s="29" t="s">
        <v>8</v>
      </c>
      <c r="BH279" s="29">
        <v>1</v>
      </c>
      <c r="BI279" s="29">
        <v>1</v>
      </c>
      <c r="BJ279" s="29" t="s">
        <v>8</v>
      </c>
      <c r="BK279" s="29">
        <v>1</v>
      </c>
      <c r="BL279" s="29" t="s">
        <v>8</v>
      </c>
      <c r="BM279" s="29">
        <v>0</v>
      </c>
      <c r="BN279" s="29" t="s">
        <v>8</v>
      </c>
      <c r="BO279" s="29" t="s">
        <v>8</v>
      </c>
      <c r="BP279" s="29" t="s">
        <v>8</v>
      </c>
      <c r="BQ279" s="29" t="s">
        <v>8</v>
      </c>
      <c r="BR279" s="29" t="s">
        <v>8</v>
      </c>
      <c r="BS279" s="29" t="s">
        <v>8</v>
      </c>
      <c r="BT279" s="29" t="s">
        <v>8</v>
      </c>
      <c r="BU279" s="29" t="s">
        <v>8</v>
      </c>
      <c r="BV279" s="29" t="b">
        <v>0</v>
      </c>
      <c r="BW279" s="29" t="b">
        <v>0</v>
      </c>
      <c r="BX279" s="29" t="b">
        <v>0</v>
      </c>
      <c r="BY279" s="29" t="b">
        <v>0</v>
      </c>
      <c r="BZ279" s="29" t="b">
        <v>0</v>
      </c>
      <c r="CA279" s="29" t="b">
        <v>0</v>
      </c>
      <c r="CB279" s="29" t="b">
        <v>0</v>
      </c>
      <c r="CC279" s="29" t="b">
        <v>0</v>
      </c>
      <c r="CD279" s="29" t="b">
        <v>0</v>
      </c>
      <c r="CE279" s="29" t="b">
        <v>0</v>
      </c>
      <c r="CF279" s="29" t="b">
        <v>0</v>
      </c>
      <c r="CG279" s="29" t="b">
        <v>0</v>
      </c>
      <c r="CH279" s="29" t="b">
        <v>0</v>
      </c>
      <c r="CI279" s="29" t="b">
        <v>0</v>
      </c>
      <c r="CJ279" s="29" t="b">
        <v>0</v>
      </c>
      <c r="CK279" s="29" t="b">
        <v>0</v>
      </c>
      <c r="CL279" s="29" t="b">
        <v>0</v>
      </c>
      <c r="CM279" s="29" t="b">
        <v>0</v>
      </c>
      <c r="CN279" s="29" t="b">
        <v>0</v>
      </c>
      <c r="CO279" s="29" t="b">
        <v>0</v>
      </c>
      <c r="CP279" s="29" t="b">
        <v>1</v>
      </c>
      <c r="CQ279" s="29" t="b">
        <v>0</v>
      </c>
      <c r="CR279" s="29" t="b">
        <v>0</v>
      </c>
      <c r="CS279" s="29" t="b">
        <v>0</v>
      </c>
      <c r="CT279" s="29" t="b">
        <v>0</v>
      </c>
      <c r="CU279" s="29" t="b">
        <v>0</v>
      </c>
      <c r="CV279" s="29" t="b">
        <v>0</v>
      </c>
      <c r="CW279" s="29" t="b">
        <v>0</v>
      </c>
      <c r="CX279" s="29" t="b">
        <v>0</v>
      </c>
      <c r="CY279" s="29" t="b">
        <v>0</v>
      </c>
      <c r="CZ279" s="29" t="b">
        <v>0</v>
      </c>
      <c r="DA279" s="29" t="b">
        <v>0</v>
      </c>
      <c r="DB279" s="29" t="b">
        <v>0</v>
      </c>
      <c r="DC279" s="29" t="b">
        <v>0</v>
      </c>
      <c r="DD279" s="29" t="b">
        <v>0</v>
      </c>
      <c r="DE279" s="29" t="b">
        <v>0</v>
      </c>
      <c r="DF279" s="29" t="b">
        <v>0</v>
      </c>
      <c r="DG279" s="29" t="b">
        <v>0</v>
      </c>
      <c r="DH279" s="29" t="b">
        <v>0</v>
      </c>
      <c r="DI279" s="29" t="b">
        <v>0</v>
      </c>
      <c r="DJ279" s="29" t="b">
        <v>0</v>
      </c>
      <c r="DK279" s="29" t="b">
        <v>0</v>
      </c>
      <c r="DL279" s="29" t="b">
        <v>0</v>
      </c>
      <c r="DM279" s="29" t="b">
        <v>0</v>
      </c>
      <c r="DN279" s="29" t="b">
        <v>0</v>
      </c>
      <c r="DO279" s="29" t="b">
        <v>0</v>
      </c>
      <c r="DP279" s="29" t="b">
        <v>0</v>
      </c>
      <c r="DQ279" s="29" t="b">
        <v>0</v>
      </c>
      <c r="DR279" s="29" t="b">
        <v>0</v>
      </c>
      <c r="DS279" s="29" t="b">
        <v>0</v>
      </c>
      <c r="DT279" s="29" t="b">
        <v>0</v>
      </c>
      <c r="DU279" s="29" t="b">
        <v>0</v>
      </c>
      <c r="DV279" s="29" t="s">
        <v>15219</v>
      </c>
      <c r="DW279" s="29" t="s">
        <v>15220</v>
      </c>
      <c r="DX279" s="29" t="s">
        <v>15221</v>
      </c>
    </row>
    <row r="280" spans="1:128" s="29" customFormat="1" x14ac:dyDescent="0.25">
      <c r="A280" s="29">
        <v>359925061276692</v>
      </c>
      <c r="B280" s="29">
        <v>453</v>
      </c>
      <c r="C280" s="29" t="s">
        <v>15222</v>
      </c>
      <c r="D280" s="29" t="s">
        <v>15223</v>
      </c>
      <c r="E280" s="50">
        <v>237022591</v>
      </c>
      <c r="F280" s="50">
        <v>904288682</v>
      </c>
      <c r="G280" s="29" t="s">
        <v>18992</v>
      </c>
      <c r="H280" s="50">
        <v>899999</v>
      </c>
      <c r="I280" s="29">
        <v>77</v>
      </c>
      <c r="J280" s="29">
        <v>1</v>
      </c>
      <c r="K280" s="29">
        <v>1</v>
      </c>
      <c r="L280" s="29">
        <v>1</v>
      </c>
      <c r="M280" s="29">
        <v>2</v>
      </c>
      <c r="N280" s="29">
        <v>4</v>
      </c>
      <c r="O280" s="29">
        <v>1</v>
      </c>
      <c r="P280" s="29">
        <v>1</v>
      </c>
      <c r="Q280" s="29">
        <v>4</v>
      </c>
      <c r="R280" s="29" t="s">
        <v>8</v>
      </c>
      <c r="S280" s="29">
        <v>4</v>
      </c>
      <c r="T280" s="29" t="s">
        <v>8</v>
      </c>
      <c r="U280" s="29">
        <v>1</v>
      </c>
      <c r="V280" s="29">
        <v>1</v>
      </c>
      <c r="W280" s="29" t="s">
        <v>8</v>
      </c>
      <c r="X280" s="29">
        <v>1</v>
      </c>
      <c r="Y280" s="29" t="s">
        <v>8</v>
      </c>
      <c r="Z280" s="29">
        <v>1</v>
      </c>
      <c r="AA280" s="29">
        <v>1</v>
      </c>
      <c r="AB280" s="29" t="s">
        <v>8</v>
      </c>
      <c r="AC280" s="29">
        <v>1</v>
      </c>
      <c r="AD280" s="29" t="s">
        <v>8</v>
      </c>
      <c r="AE280" s="29">
        <v>1</v>
      </c>
      <c r="AF280" s="29">
        <v>1</v>
      </c>
      <c r="AG280" s="29" t="s">
        <v>8</v>
      </c>
      <c r="AH280" s="29">
        <v>1</v>
      </c>
      <c r="AI280" s="29" t="s">
        <v>8</v>
      </c>
      <c r="AJ280" s="29">
        <v>0</v>
      </c>
      <c r="AK280" s="29" t="s">
        <v>8</v>
      </c>
      <c r="AL280" s="29" t="s">
        <v>8</v>
      </c>
      <c r="AM280" s="29" t="s">
        <v>8</v>
      </c>
      <c r="AN280" s="29" t="s">
        <v>8</v>
      </c>
      <c r="AO280" s="29">
        <v>0</v>
      </c>
      <c r="AP280" s="29" t="s">
        <v>8</v>
      </c>
      <c r="AQ280" s="29">
        <v>1</v>
      </c>
      <c r="AR280" s="29">
        <v>2</v>
      </c>
      <c r="AS280" s="29" t="s">
        <v>8</v>
      </c>
      <c r="AT280" s="29">
        <v>2</v>
      </c>
      <c r="AU280" s="29" t="s">
        <v>8</v>
      </c>
      <c r="AV280" s="29">
        <v>1</v>
      </c>
      <c r="AW280" s="29">
        <v>4</v>
      </c>
      <c r="AX280" s="29" t="s">
        <v>8</v>
      </c>
      <c r="AY280" s="29">
        <v>4</v>
      </c>
      <c r="AZ280" s="29" t="s">
        <v>8</v>
      </c>
      <c r="BA280" s="29">
        <v>1</v>
      </c>
      <c r="BB280" s="29" t="s">
        <v>8</v>
      </c>
      <c r="BC280" s="29">
        <v>1</v>
      </c>
      <c r="BD280" s="29">
        <v>4</v>
      </c>
      <c r="BE280" s="29" t="s">
        <v>8</v>
      </c>
      <c r="BF280" s="29">
        <v>2</v>
      </c>
      <c r="BG280" s="29" t="s">
        <v>8</v>
      </c>
      <c r="BH280" s="29">
        <v>1</v>
      </c>
      <c r="BI280" s="29">
        <v>1</v>
      </c>
      <c r="BJ280" s="29" t="s">
        <v>8</v>
      </c>
      <c r="BK280" s="29">
        <v>1</v>
      </c>
      <c r="BL280" s="29" t="s">
        <v>8</v>
      </c>
      <c r="BM280" s="29">
        <v>0</v>
      </c>
      <c r="BN280" s="29" t="s">
        <v>8</v>
      </c>
      <c r="BO280" s="29" t="s">
        <v>8</v>
      </c>
      <c r="BP280" s="29" t="s">
        <v>8</v>
      </c>
      <c r="BQ280" s="29" t="s">
        <v>8</v>
      </c>
      <c r="BR280" s="29" t="s">
        <v>8</v>
      </c>
      <c r="BS280" s="29" t="s">
        <v>8</v>
      </c>
      <c r="BT280" s="29" t="s">
        <v>8</v>
      </c>
      <c r="BU280" s="29" t="s">
        <v>8</v>
      </c>
      <c r="BV280" s="29" t="b">
        <v>0</v>
      </c>
      <c r="BW280" s="29" t="b">
        <v>0</v>
      </c>
      <c r="BX280" s="29" t="b">
        <v>0</v>
      </c>
      <c r="BY280" s="29" t="b">
        <v>0</v>
      </c>
      <c r="BZ280" s="29" t="b">
        <v>0</v>
      </c>
      <c r="CA280" s="29" t="b">
        <v>0</v>
      </c>
      <c r="CB280" s="29" t="b">
        <v>0</v>
      </c>
      <c r="CC280" s="29" t="b">
        <v>0</v>
      </c>
      <c r="CD280" s="29" t="b">
        <v>0</v>
      </c>
      <c r="CE280" s="29" t="b">
        <v>0</v>
      </c>
      <c r="CF280" s="29" t="b">
        <v>0</v>
      </c>
      <c r="CG280" s="29" t="b">
        <v>0</v>
      </c>
      <c r="CH280" s="29" t="b">
        <v>0</v>
      </c>
      <c r="CI280" s="29" t="b">
        <v>0</v>
      </c>
      <c r="CJ280" s="29" t="b">
        <v>0</v>
      </c>
      <c r="CK280" s="29" t="b">
        <v>0</v>
      </c>
      <c r="CL280" s="29" t="b">
        <v>0</v>
      </c>
      <c r="CM280" s="29" t="b">
        <v>0</v>
      </c>
      <c r="CN280" s="29" t="b">
        <v>0</v>
      </c>
      <c r="CO280" s="29" t="b">
        <v>0</v>
      </c>
      <c r="CP280" s="29" t="b">
        <v>1</v>
      </c>
      <c r="CQ280" s="29" t="b">
        <v>0</v>
      </c>
      <c r="CR280" s="29" t="b">
        <v>0</v>
      </c>
      <c r="CS280" s="29" t="b">
        <v>0</v>
      </c>
      <c r="CT280" s="29" t="b">
        <v>0</v>
      </c>
      <c r="CU280" s="29" t="b">
        <v>0</v>
      </c>
      <c r="CV280" s="29" t="b">
        <v>0</v>
      </c>
      <c r="CW280" s="29" t="b">
        <v>0</v>
      </c>
      <c r="CX280" s="29" t="b">
        <v>0</v>
      </c>
      <c r="CY280" s="29" t="b">
        <v>0</v>
      </c>
      <c r="CZ280" s="29" t="b">
        <v>0</v>
      </c>
      <c r="DA280" s="29" t="b">
        <v>0</v>
      </c>
      <c r="DB280" s="29" t="b">
        <v>0</v>
      </c>
      <c r="DC280" s="29" t="b">
        <v>0</v>
      </c>
      <c r="DD280" s="29" t="b">
        <v>0</v>
      </c>
      <c r="DE280" s="29" t="b">
        <v>0</v>
      </c>
      <c r="DF280" s="29" t="b">
        <v>0</v>
      </c>
      <c r="DG280" s="29" t="b">
        <v>0</v>
      </c>
      <c r="DH280" s="29" t="b">
        <v>0</v>
      </c>
      <c r="DI280" s="29" t="b">
        <v>0</v>
      </c>
      <c r="DJ280" s="29" t="b">
        <v>0</v>
      </c>
      <c r="DK280" s="29" t="b">
        <v>0</v>
      </c>
      <c r="DL280" s="29" t="b">
        <v>0</v>
      </c>
      <c r="DM280" s="29" t="b">
        <v>0</v>
      </c>
      <c r="DN280" s="29" t="b">
        <v>0</v>
      </c>
      <c r="DO280" s="29" t="b">
        <v>0</v>
      </c>
      <c r="DP280" s="29" t="b">
        <v>0</v>
      </c>
      <c r="DQ280" s="29" t="b">
        <v>0</v>
      </c>
      <c r="DR280" s="29" t="b">
        <v>0</v>
      </c>
      <c r="DS280" s="29" t="b">
        <v>0</v>
      </c>
      <c r="DT280" s="29" t="b">
        <v>0</v>
      </c>
      <c r="DU280" s="29" t="b">
        <v>0</v>
      </c>
      <c r="DV280" s="29" t="s">
        <v>15224</v>
      </c>
      <c r="DW280" s="29" t="s">
        <v>15225</v>
      </c>
      <c r="DX280" s="29" t="s">
        <v>15226</v>
      </c>
    </row>
    <row r="281" spans="1:128" s="29" customFormat="1" x14ac:dyDescent="0.25">
      <c r="A281" s="29">
        <v>359925061185968</v>
      </c>
      <c r="B281" s="29">
        <v>167</v>
      </c>
      <c r="C281" s="29" t="s">
        <v>15227</v>
      </c>
      <c r="D281" s="29" t="s">
        <v>15228</v>
      </c>
      <c r="E281" s="50">
        <v>2.37721495837036E+16</v>
      </c>
      <c r="F281" s="50">
        <v>9043084804820090</v>
      </c>
      <c r="G281" s="29" t="s">
        <v>20229</v>
      </c>
      <c r="H281" s="29" t="s">
        <v>18992</v>
      </c>
      <c r="I281" s="29">
        <v>22</v>
      </c>
      <c r="J281" s="29">
        <v>1</v>
      </c>
      <c r="K281" s="29">
        <v>1</v>
      </c>
      <c r="L281" s="29">
        <v>1</v>
      </c>
      <c r="M281" s="29">
        <v>1</v>
      </c>
      <c r="N281" s="29">
        <v>5</v>
      </c>
      <c r="O281" s="29">
        <v>1</v>
      </c>
      <c r="P281" s="29">
        <v>1</v>
      </c>
      <c r="Q281" s="29">
        <v>1</v>
      </c>
      <c r="R281" s="29" t="s">
        <v>8</v>
      </c>
      <c r="S281" s="29">
        <v>1</v>
      </c>
      <c r="T281" s="29" t="s">
        <v>8</v>
      </c>
      <c r="U281" s="29">
        <v>1</v>
      </c>
      <c r="V281" s="29">
        <v>1</v>
      </c>
      <c r="W281" s="29" t="s">
        <v>8</v>
      </c>
      <c r="X281" s="29">
        <v>1</v>
      </c>
      <c r="Y281" s="29" t="s">
        <v>8</v>
      </c>
      <c r="Z281" s="29">
        <v>1</v>
      </c>
      <c r="AA281" s="29">
        <v>1</v>
      </c>
      <c r="AB281" s="29" t="s">
        <v>8</v>
      </c>
      <c r="AC281" s="29">
        <v>1</v>
      </c>
      <c r="AD281" s="29" t="s">
        <v>8</v>
      </c>
      <c r="AE281" s="29">
        <v>1</v>
      </c>
      <c r="AF281" s="29">
        <v>1</v>
      </c>
      <c r="AG281" s="29" t="s">
        <v>8</v>
      </c>
      <c r="AH281" s="29">
        <v>1</v>
      </c>
      <c r="AI281" s="29" t="s">
        <v>8</v>
      </c>
      <c r="AJ281" s="29">
        <v>0</v>
      </c>
      <c r="AK281" s="29" t="s">
        <v>8</v>
      </c>
      <c r="AL281" s="29" t="s">
        <v>8</v>
      </c>
      <c r="AM281" s="29" t="s">
        <v>8</v>
      </c>
      <c r="AN281" s="29" t="s">
        <v>8</v>
      </c>
      <c r="AO281" s="29">
        <v>1</v>
      </c>
      <c r="AP281" s="29" t="s">
        <v>8</v>
      </c>
      <c r="AQ281" s="29">
        <v>1</v>
      </c>
      <c r="AR281" s="29">
        <v>3</v>
      </c>
      <c r="AS281" s="29" t="s">
        <v>8</v>
      </c>
      <c r="AT281" s="29">
        <v>3</v>
      </c>
      <c r="AU281" s="29" t="s">
        <v>8</v>
      </c>
      <c r="AV281" s="29">
        <v>1</v>
      </c>
      <c r="AW281" s="29">
        <v>3</v>
      </c>
      <c r="AX281" s="29" t="s">
        <v>8</v>
      </c>
      <c r="AY281" s="29">
        <v>3</v>
      </c>
      <c r="AZ281" s="29" t="s">
        <v>8</v>
      </c>
      <c r="BA281" s="29">
        <v>1</v>
      </c>
      <c r="BB281" s="29" t="s">
        <v>8</v>
      </c>
      <c r="BC281" s="29">
        <v>1</v>
      </c>
      <c r="BD281" s="29">
        <v>3</v>
      </c>
      <c r="BE281" s="29" t="s">
        <v>8</v>
      </c>
      <c r="BF281" s="29">
        <v>3</v>
      </c>
      <c r="BG281" s="29" t="s">
        <v>8</v>
      </c>
      <c r="BH281" s="29">
        <v>1</v>
      </c>
      <c r="BI281" s="29">
        <v>4</v>
      </c>
      <c r="BJ281" s="29" t="s">
        <v>8</v>
      </c>
      <c r="BK281" s="29">
        <v>4</v>
      </c>
      <c r="BL281" s="29" t="s">
        <v>8</v>
      </c>
      <c r="BM281" s="29">
        <v>1</v>
      </c>
      <c r="BN281" s="29" t="s">
        <v>8</v>
      </c>
      <c r="BO281" s="29">
        <v>1</v>
      </c>
      <c r="BP281" s="29" t="s">
        <v>8</v>
      </c>
      <c r="BQ281" s="29">
        <v>1</v>
      </c>
      <c r="BR281" s="29" t="s">
        <v>8</v>
      </c>
      <c r="BS281" s="29">
        <v>1</v>
      </c>
      <c r="BT281" s="29" t="s">
        <v>8</v>
      </c>
      <c r="BU281" s="29" t="s">
        <v>14063</v>
      </c>
      <c r="BV281" s="29" t="b">
        <v>0</v>
      </c>
      <c r="BW281" s="29" t="b">
        <v>0</v>
      </c>
      <c r="BX281" s="29" t="b">
        <v>0</v>
      </c>
      <c r="BY281" s="29" t="b">
        <v>0</v>
      </c>
      <c r="BZ281" s="29" t="b">
        <v>0</v>
      </c>
      <c r="CA281" s="29" t="b">
        <v>0</v>
      </c>
      <c r="CB281" s="29" t="b">
        <v>0</v>
      </c>
      <c r="CC281" s="29" t="b">
        <v>0</v>
      </c>
      <c r="CD281" s="29" t="b">
        <v>0</v>
      </c>
      <c r="CE281" s="29" t="b">
        <v>0</v>
      </c>
      <c r="CF281" s="29" t="b">
        <v>0</v>
      </c>
      <c r="CG281" s="29" t="b">
        <v>1</v>
      </c>
      <c r="CH281" s="29" t="b">
        <v>0</v>
      </c>
      <c r="CI281" s="29" t="b">
        <v>0</v>
      </c>
      <c r="CJ281" s="29" t="b">
        <v>0</v>
      </c>
      <c r="CK281" s="29" t="b">
        <v>0</v>
      </c>
      <c r="CL281" s="29" t="b">
        <v>0</v>
      </c>
      <c r="CM281" s="29" t="b">
        <v>0</v>
      </c>
      <c r="CN281" s="29" t="b">
        <v>0</v>
      </c>
      <c r="CO281" s="29" t="b">
        <v>0</v>
      </c>
      <c r="CP281" s="29" t="b">
        <v>0</v>
      </c>
      <c r="CQ281" s="29" t="b">
        <v>0</v>
      </c>
      <c r="CR281" s="29" t="b">
        <v>0</v>
      </c>
      <c r="CS281" s="29" t="b">
        <v>0</v>
      </c>
      <c r="CT281" s="29" t="b">
        <v>0</v>
      </c>
      <c r="CU281" s="29" t="b">
        <v>0</v>
      </c>
      <c r="CV281" s="29" t="b">
        <v>0</v>
      </c>
      <c r="CW281" s="29" t="b">
        <v>0</v>
      </c>
      <c r="CX281" s="29" t="b">
        <v>0</v>
      </c>
      <c r="CY281" s="29" t="b">
        <v>0</v>
      </c>
      <c r="CZ281" s="29" t="b">
        <v>0</v>
      </c>
      <c r="DA281" s="29" t="b">
        <v>0</v>
      </c>
      <c r="DB281" s="29" t="b">
        <v>0</v>
      </c>
      <c r="DC281" s="29" t="b">
        <v>0</v>
      </c>
      <c r="DD281" s="29" t="b">
        <v>0</v>
      </c>
      <c r="DE281" s="29" t="b">
        <v>0</v>
      </c>
      <c r="DF281" s="29" t="b">
        <v>0</v>
      </c>
      <c r="DG281" s="29" t="b">
        <v>0</v>
      </c>
      <c r="DH281" s="29" t="b">
        <v>0</v>
      </c>
      <c r="DI281" s="29" t="b">
        <v>0</v>
      </c>
      <c r="DJ281" s="29" t="b">
        <v>0</v>
      </c>
      <c r="DK281" s="29" t="b">
        <v>0</v>
      </c>
      <c r="DL281" s="29" t="b">
        <v>0</v>
      </c>
      <c r="DM281" s="29" t="b">
        <v>0</v>
      </c>
      <c r="DN281" s="29" t="b">
        <v>0</v>
      </c>
      <c r="DO281" s="29" t="b">
        <v>0</v>
      </c>
      <c r="DP281" s="29" t="b">
        <v>0</v>
      </c>
      <c r="DQ281" s="29" t="b">
        <v>0</v>
      </c>
      <c r="DR281" s="29" t="b">
        <v>0</v>
      </c>
      <c r="DS281" s="29" t="b">
        <v>0</v>
      </c>
      <c r="DT281" s="29" t="b">
        <v>0</v>
      </c>
      <c r="DU281" s="29" t="b">
        <v>0</v>
      </c>
      <c r="DV281" s="29" t="s">
        <v>15229</v>
      </c>
      <c r="DW281" s="29" t="s">
        <v>15230</v>
      </c>
      <c r="DX281" s="29" t="s">
        <v>15231</v>
      </c>
    </row>
    <row r="282" spans="1:128" s="29" customFormat="1" x14ac:dyDescent="0.25">
      <c r="A282" s="29">
        <v>359925061279597</v>
      </c>
      <c r="B282" s="29">
        <v>289</v>
      </c>
      <c r="C282" s="29" t="s">
        <v>15232</v>
      </c>
      <c r="D282" s="29" t="s">
        <v>15233</v>
      </c>
      <c r="E282" s="50">
        <v>2.37789799964082E+16</v>
      </c>
      <c r="F282" s="50">
        <v>9034000587034270</v>
      </c>
      <c r="G282" s="29" t="s">
        <v>20267</v>
      </c>
      <c r="H282" s="29" t="s">
        <v>18992</v>
      </c>
      <c r="I282" s="29">
        <v>33</v>
      </c>
      <c r="J282" s="29">
        <v>0</v>
      </c>
      <c r="K282" s="29">
        <v>1</v>
      </c>
      <c r="L282" s="29">
        <v>1</v>
      </c>
      <c r="M282" s="29">
        <v>2</v>
      </c>
      <c r="N282" s="29">
        <v>4</v>
      </c>
      <c r="O282" s="29">
        <v>1</v>
      </c>
      <c r="P282" s="29">
        <v>1</v>
      </c>
      <c r="Q282" s="29">
        <v>1</v>
      </c>
      <c r="R282" s="29" t="s">
        <v>8</v>
      </c>
      <c r="S282" s="29">
        <v>1</v>
      </c>
      <c r="T282" s="29" t="s">
        <v>8</v>
      </c>
      <c r="U282" s="29">
        <v>0</v>
      </c>
      <c r="V282" s="29" t="s">
        <v>8</v>
      </c>
      <c r="W282" s="29" t="s">
        <v>8</v>
      </c>
      <c r="X282" s="29" t="s">
        <v>8</v>
      </c>
      <c r="Y282" s="29" t="s">
        <v>8</v>
      </c>
      <c r="Z282" s="29">
        <v>1</v>
      </c>
      <c r="AA282" s="29">
        <v>1</v>
      </c>
      <c r="AB282" s="29" t="s">
        <v>8</v>
      </c>
      <c r="AC282" s="29">
        <v>1</v>
      </c>
      <c r="AD282" s="29" t="s">
        <v>8</v>
      </c>
      <c r="AE282" s="29">
        <v>0</v>
      </c>
      <c r="AF282" s="29" t="s">
        <v>8</v>
      </c>
      <c r="AG282" s="29" t="s">
        <v>8</v>
      </c>
      <c r="AH282" s="29" t="s">
        <v>8</v>
      </c>
      <c r="AI282" s="29" t="s">
        <v>8</v>
      </c>
      <c r="AJ282" s="29">
        <v>1</v>
      </c>
      <c r="AK282" s="29">
        <v>1</v>
      </c>
      <c r="AL282" s="29" t="s">
        <v>8</v>
      </c>
      <c r="AM282" s="29">
        <v>1</v>
      </c>
      <c r="AN282" s="29" t="s">
        <v>8</v>
      </c>
      <c r="AO282" s="29">
        <v>0</v>
      </c>
      <c r="AP282" s="29" t="s">
        <v>8</v>
      </c>
      <c r="AQ282" s="29">
        <v>1</v>
      </c>
      <c r="AR282" s="29">
        <v>1</v>
      </c>
      <c r="AS282" s="29" t="s">
        <v>8</v>
      </c>
      <c r="AT282" s="29">
        <v>2</v>
      </c>
      <c r="AU282" s="29" t="s">
        <v>8</v>
      </c>
      <c r="AV282" s="29">
        <v>1</v>
      </c>
      <c r="AW282" s="29">
        <v>2</v>
      </c>
      <c r="AX282" s="29" t="s">
        <v>8</v>
      </c>
      <c r="AY282" s="29">
        <v>3</v>
      </c>
      <c r="AZ282" s="29" t="s">
        <v>8</v>
      </c>
      <c r="BA282" s="29">
        <v>1</v>
      </c>
      <c r="BB282" s="29" t="s">
        <v>8</v>
      </c>
      <c r="BC282" s="29">
        <v>1</v>
      </c>
      <c r="BD282" s="29">
        <v>3</v>
      </c>
      <c r="BE282" s="29" t="s">
        <v>8</v>
      </c>
      <c r="BF282" s="29">
        <v>3</v>
      </c>
      <c r="BG282" s="29" t="s">
        <v>8</v>
      </c>
      <c r="BH282" s="29">
        <v>1</v>
      </c>
      <c r="BI282" s="29">
        <v>1</v>
      </c>
      <c r="BJ282" s="29" t="s">
        <v>8</v>
      </c>
      <c r="BK282" s="29">
        <v>2</v>
      </c>
      <c r="BL282" s="29" t="s">
        <v>8</v>
      </c>
      <c r="BM282" s="29">
        <v>0</v>
      </c>
      <c r="BN282" s="29" t="s">
        <v>8</v>
      </c>
      <c r="BO282" s="29" t="s">
        <v>8</v>
      </c>
      <c r="BP282" s="29" t="s">
        <v>8</v>
      </c>
      <c r="BQ282" s="29" t="s">
        <v>8</v>
      </c>
      <c r="BR282" s="29" t="s">
        <v>8</v>
      </c>
      <c r="BS282" s="29" t="s">
        <v>8</v>
      </c>
      <c r="BT282" s="29" t="s">
        <v>8</v>
      </c>
      <c r="BU282" s="29" t="s">
        <v>120</v>
      </c>
      <c r="BV282" s="29" t="b">
        <v>0</v>
      </c>
      <c r="BW282" s="29" t="b">
        <v>0</v>
      </c>
      <c r="BX282" s="29" t="b">
        <v>0</v>
      </c>
      <c r="BY282" s="29" t="b">
        <v>0</v>
      </c>
      <c r="BZ282" s="29" t="b">
        <v>0</v>
      </c>
      <c r="CA282" s="29" t="b">
        <v>0</v>
      </c>
      <c r="CB282" s="29" t="b">
        <v>0</v>
      </c>
      <c r="CC282" s="29" t="b">
        <v>0</v>
      </c>
      <c r="CD282" s="29" t="b">
        <v>0</v>
      </c>
      <c r="CE282" s="29" t="b">
        <v>0</v>
      </c>
      <c r="CF282" s="29" t="b">
        <v>0</v>
      </c>
      <c r="CG282" s="29" t="b">
        <v>0</v>
      </c>
      <c r="CH282" s="29" t="b">
        <v>0</v>
      </c>
      <c r="CI282" s="29" t="b">
        <v>0</v>
      </c>
      <c r="CJ282" s="29" t="b">
        <v>0</v>
      </c>
      <c r="CK282" s="29" t="b">
        <v>0</v>
      </c>
      <c r="CL282" s="29" t="b">
        <v>0</v>
      </c>
      <c r="CM282" s="29" t="b">
        <v>0</v>
      </c>
      <c r="CN282" s="29" t="b">
        <v>0</v>
      </c>
      <c r="CO282" s="29" t="b">
        <v>0</v>
      </c>
      <c r="CP282" s="29" t="b">
        <v>0</v>
      </c>
      <c r="CQ282" s="29" t="b">
        <v>0</v>
      </c>
      <c r="CR282" s="29" t="b">
        <v>0</v>
      </c>
      <c r="CS282" s="29" t="b">
        <v>0</v>
      </c>
      <c r="CT282" s="29" t="b">
        <v>0</v>
      </c>
      <c r="CU282" s="29" t="b">
        <v>0</v>
      </c>
      <c r="CV282" s="29" t="b">
        <v>0</v>
      </c>
      <c r="CW282" s="29" t="b">
        <v>0</v>
      </c>
      <c r="CX282" s="29" t="b">
        <v>0</v>
      </c>
      <c r="CY282" s="29" t="b">
        <v>0</v>
      </c>
      <c r="CZ282" s="29" t="b">
        <v>0</v>
      </c>
      <c r="DA282" s="29" t="b">
        <v>0</v>
      </c>
      <c r="DB282" s="29" t="b">
        <v>1</v>
      </c>
      <c r="DC282" s="29" t="b">
        <v>0</v>
      </c>
      <c r="DD282" s="29" t="b">
        <v>0</v>
      </c>
      <c r="DE282" s="29" t="b">
        <v>0</v>
      </c>
      <c r="DF282" s="29" t="b">
        <v>0</v>
      </c>
      <c r="DG282" s="29" t="b">
        <v>0</v>
      </c>
      <c r="DH282" s="29" t="b">
        <v>0</v>
      </c>
      <c r="DI282" s="29" t="b">
        <v>0</v>
      </c>
      <c r="DJ282" s="29" t="b">
        <v>0</v>
      </c>
      <c r="DK282" s="29" t="b">
        <v>0</v>
      </c>
      <c r="DL282" s="29" t="b">
        <v>0</v>
      </c>
      <c r="DM282" s="29" t="b">
        <v>0</v>
      </c>
      <c r="DN282" s="29" t="b">
        <v>0</v>
      </c>
      <c r="DO282" s="29" t="b">
        <v>0</v>
      </c>
      <c r="DP282" s="29" t="b">
        <v>0</v>
      </c>
      <c r="DQ282" s="29" t="b">
        <v>0</v>
      </c>
      <c r="DR282" s="29" t="b">
        <v>0</v>
      </c>
      <c r="DS282" s="29" t="b">
        <v>0</v>
      </c>
      <c r="DT282" s="29" t="b">
        <v>0</v>
      </c>
      <c r="DU282" s="29" t="b">
        <v>0</v>
      </c>
      <c r="DV282" s="29" t="s">
        <v>15234</v>
      </c>
      <c r="DW282" s="29" t="s">
        <v>15235</v>
      </c>
      <c r="DX282" s="29" t="s">
        <v>15236</v>
      </c>
    </row>
    <row r="283" spans="1:128" s="29" customFormat="1" x14ac:dyDescent="0.25">
      <c r="A283" s="29">
        <v>359925061276783</v>
      </c>
      <c r="B283" s="29">
        <v>417</v>
      </c>
      <c r="C283" s="29" t="s">
        <v>15237</v>
      </c>
      <c r="D283" s="29" t="s">
        <v>15238</v>
      </c>
      <c r="E283" s="50">
        <v>2.3707264427109E+16</v>
      </c>
      <c r="F283" s="50">
        <v>9042590145228590</v>
      </c>
      <c r="G283" s="29" t="s">
        <v>20277</v>
      </c>
      <c r="H283" s="29" t="s">
        <v>18992</v>
      </c>
      <c r="I283" s="29">
        <v>77</v>
      </c>
      <c r="J283" s="29">
        <v>1</v>
      </c>
      <c r="K283" s="29">
        <v>1</v>
      </c>
      <c r="L283" s="29">
        <v>1</v>
      </c>
      <c r="M283" s="29">
        <v>2</v>
      </c>
      <c r="N283" s="29">
        <v>3</v>
      </c>
      <c r="O283" s="29">
        <v>1</v>
      </c>
      <c r="P283" s="29">
        <v>1</v>
      </c>
      <c r="Q283" s="29">
        <v>4</v>
      </c>
      <c r="R283" s="29" t="s">
        <v>8</v>
      </c>
      <c r="S283" s="29">
        <v>4</v>
      </c>
      <c r="T283" s="29" t="s">
        <v>8</v>
      </c>
      <c r="U283" s="29">
        <v>1</v>
      </c>
      <c r="V283" s="29">
        <v>1</v>
      </c>
      <c r="W283" s="29" t="s">
        <v>8</v>
      </c>
      <c r="X283" s="29">
        <v>1</v>
      </c>
      <c r="Y283" s="29" t="s">
        <v>8</v>
      </c>
      <c r="Z283" s="29">
        <v>1</v>
      </c>
      <c r="AA283" s="29">
        <v>3</v>
      </c>
      <c r="AB283" s="29" t="s">
        <v>8</v>
      </c>
      <c r="AC283" s="29">
        <v>3</v>
      </c>
      <c r="AD283" s="29" t="s">
        <v>8</v>
      </c>
      <c r="AE283" s="29">
        <v>1</v>
      </c>
      <c r="AF283" s="29">
        <v>1</v>
      </c>
      <c r="AG283" s="29" t="s">
        <v>8</v>
      </c>
      <c r="AH283" s="29">
        <v>1</v>
      </c>
      <c r="AI283" s="29" t="s">
        <v>8</v>
      </c>
      <c r="AJ283" s="29">
        <v>0</v>
      </c>
      <c r="AK283" s="29" t="s">
        <v>8</v>
      </c>
      <c r="AL283" s="29" t="s">
        <v>8</v>
      </c>
      <c r="AM283" s="29" t="s">
        <v>8</v>
      </c>
      <c r="AN283" s="29" t="s">
        <v>8</v>
      </c>
      <c r="AO283" s="29">
        <v>0</v>
      </c>
      <c r="AP283" s="29" t="s">
        <v>8</v>
      </c>
      <c r="AQ283" s="29">
        <v>1</v>
      </c>
      <c r="AR283" s="29">
        <v>2</v>
      </c>
      <c r="AS283" s="29" t="s">
        <v>8</v>
      </c>
      <c r="AT283" s="29">
        <v>2</v>
      </c>
      <c r="AU283" s="29" t="s">
        <v>8</v>
      </c>
      <c r="AV283" s="29">
        <v>1</v>
      </c>
      <c r="AW283" s="29">
        <v>3</v>
      </c>
      <c r="AX283" s="29" t="s">
        <v>8</v>
      </c>
      <c r="AY283" s="29">
        <v>3</v>
      </c>
      <c r="AZ283" s="29" t="s">
        <v>8</v>
      </c>
      <c r="BA283" s="29">
        <v>1</v>
      </c>
      <c r="BB283" s="29" t="s">
        <v>8</v>
      </c>
      <c r="BC283" s="29">
        <v>1</v>
      </c>
      <c r="BD283" s="29">
        <v>3</v>
      </c>
      <c r="BE283" s="29" t="s">
        <v>8</v>
      </c>
      <c r="BF283" s="29">
        <v>1</v>
      </c>
      <c r="BG283" s="29" t="s">
        <v>8</v>
      </c>
      <c r="BH283" s="29">
        <v>1</v>
      </c>
      <c r="BI283" s="29">
        <v>1</v>
      </c>
      <c r="BJ283" s="29" t="s">
        <v>8</v>
      </c>
      <c r="BK283" s="29">
        <v>1</v>
      </c>
      <c r="BL283" s="29" t="s">
        <v>8</v>
      </c>
      <c r="BM283" s="29">
        <v>0</v>
      </c>
      <c r="BN283" s="29" t="s">
        <v>8</v>
      </c>
      <c r="BO283" s="29" t="s">
        <v>8</v>
      </c>
      <c r="BP283" s="29" t="s">
        <v>8</v>
      </c>
      <c r="BQ283" s="29" t="s">
        <v>8</v>
      </c>
      <c r="BR283" s="29" t="s">
        <v>8</v>
      </c>
      <c r="BS283" s="29" t="s">
        <v>8</v>
      </c>
      <c r="BT283" s="29" t="s">
        <v>8</v>
      </c>
      <c r="BU283" s="29" t="s">
        <v>8</v>
      </c>
      <c r="BV283" s="29" t="b">
        <v>0</v>
      </c>
      <c r="BW283" s="29" t="b">
        <v>0</v>
      </c>
      <c r="BX283" s="29" t="b">
        <v>0</v>
      </c>
      <c r="BY283" s="29" t="b">
        <v>0</v>
      </c>
      <c r="BZ283" s="29" t="b">
        <v>0</v>
      </c>
      <c r="CA283" s="29" t="b">
        <v>0</v>
      </c>
      <c r="CB283" s="29" t="b">
        <v>0</v>
      </c>
      <c r="CC283" s="29" t="b">
        <v>0</v>
      </c>
      <c r="CD283" s="29" t="b">
        <v>0</v>
      </c>
      <c r="CE283" s="29" t="b">
        <v>0</v>
      </c>
      <c r="CF283" s="29" t="b">
        <v>0</v>
      </c>
      <c r="CG283" s="29" t="b">
        <v>0</v>
      </c>
      <c r="CH283" s="29" t="b">
        <v>0</v>
      </c>
      <c r="CI283" s="29" t="b">
        <v>0</v>
      </c>
      <c r="CJ283" s="29" t="b">
        <v>0</v>
      </c>
      <c r="CK283" s="29" t="b">
        <v>0</v>
      </c>
      <c r="CL283" s="29" t="b">
        <v>0</v>
      </c>
      <c r="CM283" s="29" t="b">
        <v>0</v>
      </c>
      <c r="CN283" s="29" t="b">
        <v>0</v>
      </c>
      <c r="CO283" s="29" t="b">
        <v>0</v>
      </c>
      <c r="CP283" s="29" t="b">
        <v>0</v>
      </c>
      <c r="CQ283" s="29" t="b">
        <v>1</v>
      </c>
      <c r="CR283" s="29" t="b">
        <v>0</v>
      </c>
      <c r="CS283" s="29" t="b">
        <v>0</v>
      </c>
      <c r="CT283" s="29" t="b">
        <v>0</v>
      </c>
      <c r="CU283" s="29" t="b">
        <v>0</v>
      </c>
      <c r="CV283" s="29" t="b">
        <v>0</v>
      </c>
      <c r="CW283" s="29" t="b">
        <v>0</v>
      </c>
      <c r="CX283" s="29" t="b">
        <v>0</v>
      </c>
      <c r="CY283" s="29" t="b">
        <v>0</v>
      </c>
      <c r="CZ283" s="29" t="b">
        <v>0</v>
      </c>
      <c r="DA283" s="29" t="b">
        <v>0</v>
      </c>
      <c r="DB283" s="29" t="b">
        <v>0</v>
      </c>
      <c r="DC283" s="29" t="b">
        <v>0</v>
      </c>
      <c r="DD283" s="29" t="b">
        <v>0</v>
      </c>
      <c r="DE283" s="29" t="b">
        <v>0</v>
      </c>
      <c r="DF283" s="29" t="b">
        <v>0</v>
      </c>
      <c r="DG283" s="29" t="b">
        <v>0</v>
      </c>
      <c r="DH283" s="29" t="b">
        <v>0</v>
      </c>
      <c r="DI283" s="29" t="b">
        <v>0</v>
      </c>
      <c r="DJ283" s="29" t="b">
        <v>0</v>
      </c>
      <c r="DK283" s="29" t="b">
        <v>0</v>
      </c>
      <c r="DL283" s="29" t="b">
        <v>0</v>
      </c>
      <c r="DM283" s="29" t="b">
        <v>0</v>
      </c>
      <c r="DN283" s="29" t="b">
        <v>0</v>
      </c>
      <c r="DO283" s="29" t="b">
        <v>0</v>
      </c>
      <c r="DP283" s="29" t="b">
        <v>0</v>
      </c>
      <c r="DQ283" s="29" t="b">
        <v>0</v>
      </c>
      <c r="DR283" s="29" t="b">
        <v>0</v>
      </c>
      <c r="DS283" s="29" t="b">
        <v>0</v>
      </c>
      <c r="DT283" s="29" t="b">
        <v>0</v>
      </c>
      <c r="DU283" s="29" t="b">
        <v>0</v>
      </c>
      <c r="DV283" s="29" t="s">
        <v>15239</v>
      </c>
      <c r="DW283" s="29" t="s">
        <v>15240</v>
      </c>
      <c r="DX283" s="29" t="s">
        <v>15241</v>
      </c>
    </row>
    <row r="284" spans="1:128" s="29" customFormat="1" x14ac:dyDescent="0.25">
      <c r="A284" s="29">
        <v>359925061276783</v>
      </c>
      <c r="B284" s="29">
        <v>418</v>
      </c>
      <c r="C284" s="29" t="s">
        <v>15242</v>
      </c>
      <c r="D284" s="29" t="s">
        <v>15243</v>
      </c>
      <c r="E284" s="50">
        <v>2370733189552570</v>
      </c>
      <c r="F284" s="50">
        <v>9042592735043610</v>
      </c>
      <c r="G284" s="29" t="s">
        <v>20286</v>
      </c>
      <c r="H284" s="29" t="s">
        <v>18992</v>
      </c>
      <c r="I284" s="29">
        <v>77</v>
      </c>
      <c r="J284" s="29">
        <v>1</v>
      </c>
      <c r="K284" s="29">
        <v>1</v>
      </c>
      <c r="L284" s="29">
        <v>1</v>
      </c>
      <c r="M284" s="29">
        <v>1</v>
      </c>
      <c r="N284" s="29">
        <v>5</v>
      </c>
      <c r="O284" s="29">
        <v>1</v>
      </c>
      <c r="P284" s="29">
        <v>1</v>
      </c>
      <c r="Q284" s="29">
        <v>4</v>
      </c>
      <c r="R284" s="29" t="s">
        <v>8</v>
      </c>
      <c r="S284" s="29">
        <v>3</v>
      </c>
      <c r="T284" s="29" t="s">
        <v>8</v>
      </c>
      <c r="U284" s="29">
        <v>1</v>
      </c>
      <c r="V284" s="29">
        <v>2</v>
      </c>
      <c r="W284" s="29" t="s">
        <v>8</v>
      </c>
      <c r="X284" s="29">
        <v>1</v>
      </c>
      <c r="Y284" s="29" t="s">
        <v>8</v>
      </c>
      <c r="Z284" s="29">
        <v>1</v>
      </c>
      <c r="AA284" s="29">
        <v>2</v>
      </c>
      <c r="AB284" s="29" t="s">
        <v>8</v>
      </c>
      <c r="AC284" s="29">
        <v>2</v>
      </c>
      <c r="AD284" s="29" t="s">
        <v>8</v>
      </c>
      <c r="AE284" s="29">
        <v>1</v>
      </c>
      <c r="AF284" s="29">
        <v>1</v>
      </c>
      <c r="AG284" s="29" t="s">
        <v>8</v>
      </c>
      <c r="AH284" s="29">
        <v>1</v>
      </c>
      <c r="AI284" s="29" t="s">
        <v>8</v>
      </c>
      <c r="AJ284" s="29">
        <v>0</v>
      </c>
      <c r="AK284" s="29" t="s">
        <v>8</v>
      </c>
      <c r="AL284" s="29" t="s">
        <v>8</v>
      </c>
      <c r="AM284" s="29" t="s">
        <v>8</v>
      </c>
      <c r="AN284" s="29" t="s">
        <v>8</v>
      </c>
      <c r="AO284" s="29">
        <v>0</v>
      </c>
      <c r="AP284" s="29" t="s">
        <v>8</v>
      </c>
      <c r="AQ284" s="29">
        <v>1</v>
      </c>
      <c r="AR284" s="29">
        <v>2</v>
      </c>
      <c r="AS284" s="29" t="s">
        <v>8</v>
      </c>
      <c r="AT284" s="29">
        <v>1</v>
      </c>
      <c r="AU284" s="29" t="s">
        <v>8</v>
      </c>
      <c r="AV284" s="29">
        <v>1</v>
      </c>
      <c r="AW284" s="29">
        <v>3</v>
      </c>
      <c r="AX284" s="29" t="s">
        <v>8</v>
      </c>
      <c r="AY284" s="29">
        <v>2</v>
      </c>
      <c r="AZ284" s="29" t="s">
        <v>8</v>
      </c>
      <c r="BA284" s="29">
        <v>1</v>
      </c>
      <c r="BB284" s="29" t="s">
        <v>8</v>
      </c>
      <c r="BC284" s="29">
        <v>1</v>
      </c>
      <c r="BD284" s="29">
        <v>3</v>
      </c>
      <c r="BE284" s="29" t="s">
        <v>8</v>
      </c>
      <c r="BF284" s="29">
        <v>1</v>
      </c>
      <c r="BG284" s="29" t="s">
        <v>8</v>
      </c>
      <c r="BH284" s="29">
        <v>1</v>
      </c>
      <c r="BI284" s="29">
        <v>1</v>
      </c>
      <c r="BJ284" s="29" t="s">
        <v>8</v>
      </c>
      <c r="BK284" s="29">
        <v>1</v>
      </c>
      <c r="BL284" s="29" t="s">
        <v>8</v>
      </c>
      <c r="BM284" s="29">
        <v>0</v>
      </c>
      <c r="BN284" s="29" t="s">
        <v>8</v>
      </c>
      <c r="BO284" s="29" t="s">
        <v>8</v>
      </c>
      <c r="BP284" s="29" t="s">
        <v>8</v>
      </c>
      <c r="BQ284" s="29" t="s">
        <v>8</v>
      </c>
      <c r="BR284" s="29" t="s">
        <v>8</v>
      </c>
      <c r="BS284" s="29" t="s">
        <v>8</v>
      </c>
      <c r="BT284" s="29" t="s">
        <v>8</v>
      </c>
      <c r="BU284" s="29" t="s">
        <v>8</v>
      </c>
      <c r="BV284" s="29" t="b">
        <v>0</v>
      </c>
      <c r="BW284" s="29" t="b">
        <v>0</v>
      </c>
      <c r="BX284" s="29" t="b">
        <v>0</v>
      </c>
      <c r="BY284" s="29" t="b">
        <v>0</v>
      </c>
      <c r="BZ284" s="29" t="b">
        <v>0</v>
      </c>
      <c r="CA284" s="29" t="b">
        <v>0</v>
      </c>
      <c r="CB284" s="29" t="b">
        <v>0</v>
      </c>
      <c r="CC284" s="29" t="b">
        <v>0</v>
      </c>
      <c r="CD284" s="29" t="b">
        <v>0</v>
      </c>
      <c r="CE284" s="29" t="b">
        <v>0</v>
      </c>
      <c r="CF284" s="29" t="b">
        <v>0</v>
      </c>
      <c r="CG284" s="29" t="b">
        <v>0</v>
      </c>
      <c r="CH284" s="29" t="b">
        <v>0</v>
      </c>
      <c r="CI284" s="29" t="b">
        <v>0</v>
      </c>
      <c r="CJ284" s="29" t="b">
        <v>0</v>
      </c>
      <c r="CK284" s="29" t="b">
        <v>0</v>
      </c>
      <c r="CL284" s="29" t="b">
        <v>0</v>
      </c>
      <c r="CM284" s="29" t="b">
        <v>0</v>
      </c>
      <c r="CN284" s="29" t="b">
        <v>0</v>
      </c>
      <c r="CO284" s="29" t="b">
        <v>0</v>
      </c>
      <c r="CP284" s="29" t="b">
        <v>0</v>
      </c>
      <c r="CQ284" s="29" t="b">
        <v>1</v>
      </c>
      <c r="CR284" s="29" t="b">
        <v>0</v>
      </c>
      <c r="CS284" s="29" t="b">
        <v>0</v>
      </c>
      <c r="CT284" s="29" t="b">
        <v>0</v>
      </c>
      <c r="CU284" s="29" t="b">
        <v>0</v>
      </c>
      <c r="CV284" s="29" t="b">
        <v>0</v>
      </c>
      <c r="CW284" s="29" t="b">
        <v>0</v>
      </c>
      <c r="CX284" s="29" t="b">
        <v>0</v>
      </c>
      <c r="CY284" s="29" t="b">
        <v>0</v>
      </c>
      <c r="CZ284" s="29" t="b">
        <v>0</v>
      </c>
      <c r="DA284" s="29" t="b">
        <v>0</v>
      </c>
      <c r="DB284" s="29" t="b">
        <v>0</v>
      </c>
      <c r="DC284" s="29" t="b">
        <v>0</v>
      </c>
      <c r="DD284" s="29" t="b">
        <v>0</v>
      </c>
      <c r="DE284" s="29" t="b">
        <v>0</v>
      </c>
      <c r="DF284" s="29" t="b">
        <v>0</v>
      </c>
      <c r="DG284" s="29" t="b">
        <v>0</v>
      </c>
      <c r="DH284" s="29" t="b">
        <v>0</v>
      </c>
      <c r="DI284" s="29" t="b">
        <v>0</v>
      </c>
      <c r="DJ284" s="29" t="b">
        <v>0</v>
      </c>
      <c r="DK284" s="29" t="b">
        <v>0</v>
      </c>
      <c r="DL284" s="29" t="b">
        <v>0</v>
      </c>
      <c r="DM284" s="29" t="b">
        <v>0</v>
      </c>
      <c r="DN284" s="29" t="b">
        <v>0</v>
      </c>
      <c r="DO284" s="29" t="b">
        <v>0</v>
      </c>
      <c r="DP284" s="29" t="b">
        <v>0</v>
      </c>
      <c r="DQ284" s="29" t="b">
        <v>0</v>
      </c>
      <c r="DR284" s="29" t="b">
        <v>0</v>
      </c>
      <c r="DS284" s="29" t="b">
        <v>0</v>
      </c>
      <c r="DT284" s="29" t="b">
        <v>0</v>
      </c>
      <c r="DU284" s="29" t="b">
        <v>0</v>
      </c>
      <c r="DV284" s="29" t="s">
        <v>15244</v>
      </c>
      <c r="DW284" s="29" t="s">
        <v>15245</v>
      </c>
      <c r="DX284" s="29" t="s">
        <v>15246</v>
      </c>
    </row>
    <row r="285" spans="1:128" s="29" customFormat="1" x14ac:dyDescent="0.25">
      <c r="A285" s="29">
        <v>359925061276783</v>
      </c>
      <c r="B285" s="29">
        <v>420</v>
      </c>
      <c r="C285" s="29" t="s">
        <v>15247</v>
      </c>
      <c r="D285" s="29" t="s">
        <v>15248</v>
      </c>
      <c r="E285" s="50">
        <v>2370777020560110</v>
      </c>
      <c r="F285" s="50">
        <v>904257315099294</v>
      </c>
      <c r="G285" s="29" t="s">
        <v>20287</v>
      </c>
      <c r="H285" s="29" t="s">
        <v>18992</v>
      </c>
      <c r="I285" s="29">
        <v>77</v>
      </c>
      <c r="J285" s="29">
        <v>1</v>
      </c>
      <c r="K285" s="29">
        <v>1</v>
      </c>
      <c r="L285" s="29">
        <v>1</v>
      </c>
      <c r="M285" s="29">
        <v>1</v>
      </c>
      <c r="N285" s="29">
        <v>4</v>
      </c>
      <c r="O285" s="29">
        <v>1</v>
      </c>
      <c r="P285" s="29">
        <v>1</v>
      </c>
      <c r="Q285" s="29">
        <v>4</v>
      </c>
      <c r="R285" s="29" t="s">
        <v>8</v>
      </c>
      <c r="S285" s="29">
        <v>4</v>
      </c>
      <c r="T285" s="29" t="s">
        <v>8</v>
      </c>
      <c r="U285" s="29">
        <v>1</v>
      </c>
      <c r="V285" s="29">
        <v>3</v>
      </c>
      <c r="W285" s="29" t="s">
        <v>8</v>
      </c>
      <c r="X285" s="29">
        <v>3</v>
      </c>
      <c r="Y285" s="29" t="s">
        <v>8</v>
      </c>
      <c r="Z285" s="29">
        <v>1</v>
      </c>
      <c r="AA285" s="29">
        <v>3</v>
      </c>
      <c r="AB285" s="29" t="s">
        <v>8</v>
      </c>
      <c r="AC285" s="29">
        <v>3</v>
      </c>
      <c r="AD285" s="29" t="s">
        <v>8</v>
      </c>
      <c r="AE285" s="29">
        <v>1</v>
      </c>
      <c r="AF285" s="29">
        <v>1</v>
      </c>
      <c r="AG285" s="29" t="s">
        <v>8</v>
      </c>
      <c r="AH285" s="29">
        <v>1</v>
      </c>
      <c r="AI285" s="29" t="s">
        <v>8</v>
      </c>
      <c r="AJ285" s="29">
        <v>0</v>
      </c>
      <c r="AK285" s="29" t="s">
        <v>8</v>
      </c>
      <c r="AL285" s="29" t="s">
        <v>8</v>
      </c>
      <c r="AM285" s="29" t="s">
        <v>8</v>
      </c>
      <c r="AN285" s="29" t="s">
        <v>8</v>
      </c>
      <c r="AO285" s="29">
        <v>0</v>
      </c>
      <c r="AP285" s="29" t="s">
        <v>8</v>
      </c>
      <c r="AQ285" s="29">
        <v>1</v>
      </c>
      <c r="AR285" s="29">
        <v>2</v>
      </c>
      <c r="AS285" s="29" t="s">
        <v>8</v>
      </c>
      <c r="AT285" s="29">
        <v>2</v>
      </c>
      <c r="AU285" s="29" t="s">
        <v>8</v>
      </c>
      <c r="AV285" s="29">
        <v>1</v>
      </c>
      <c r="AW285" s="29">
        <v>3</v>
      </c>
      <c r="AX285" s="29" t="s">
        <v>8</v>
      </c>
      <c r="AY285" s="29">
        <v>2</v>
      </c>
      <c r="AZ285" s="29" t="s">
        <v>8</v>
      </c>
      <c r="BA285" s="29">
        <v>0</v>
      </c>
      <c r="BB285" s="29" t="s">
        <v>8</v>
      </c>
      <c r="BC285" s="29">
        <v>1</v>
      </c>
      <c r="BD285" s="29">
        <v>3</v>
      </c>
      <c r="BE285" s="29" t="s">
        <v>8</v>
      </c>
      <c r="BF285" s="29">
        <v>2</v>
      </c>
      <c r="BG285" s="29" t="s">
        <v>8</v>
      </c>
      <c r="BH285" s="29">
        <v>1</v>
      </c>
      <c r="BI285" s="29">
        <v>1</v>
      </c>
      <c r="BJ285" s="29" t="s">
        <v>8</v>
      </c>
      <c r="BK285" s="29">
        <v>1</v>
      </c>
      <c r="BL285" s="29" t="s">
        <v>8</v>
      </c>
      <c r="BM285" s="29">
        <v>0</v>
      </c>
      <c r="BN285" s="29" t="s">
        <v>8</v>
      </c>
      <c r="BO285" s="29" t="s">
        <v>8</v>
      </c>
      <c r="BP285" s="29" t="s">
        <v>8</v>
      </c>
      <c r="BQ285" s="29" t="s">
        <v>8</v>
      </c>
      <c r="BR285" s="29" t="s">
        <v>8</v>
      </c>
      <c r="BS285" s="29" t="s">
        <v>8</v>
      </c>
      <c r="BT285" s="29" t="s">
        <v>8</v>
      </c>
      <c r="BU285" s="29" t="s">
        <v>8</v>
      </c>
      <c r="BV285" s="29" t="b">
        <v>0</v>
      </c>
      <c r="BW285" s="29" t="b">
        <v>0</v>
      </c>
      <c r="BX285" s="29" t="b">
        <v>0</v>
      </c>
      <c r="BY285" s="29" t="b">
        <v>0</v>
      </c>
      <c r="BZ285" s="29" t="b">
        <v>0</v>
      </c>
      <c r="CA285" s="29" t="b">
        <v>0</v>
      </c>
      <c r="CB285" s="29" t="b">
        <v>0</v>
      </c>
      <c r="CC285" s="29" t="b">
        <v>0</v>
      </c>
      <c r="CD285" s="29" t="b">
        <v>0</v>
      </c>
      <c r="CE285" s="29" t="b">
        <v>0</v>
      </c>
      <c r="CF285" s="29" t="b">
        <v>0</v>
      </c>
      <c r="CG285" s="29" t="b">
        <v>0</v>
      </c>
      <c r="CH285" s="29" t="b">
        <v>0</v>
      </c>
      <c r="CI285" s="29" t="b">
        <v>0</v>
      </c>
      <c r="CJ285" s="29" t="b">
        <v>0</v>
      </c>
      <c r="CK285" s="29" t="b">
        <v>0</v>
      </c>
      <c r="CL285" s="29" t="b">
        <v>0</v>
      </c>
      <c r="CM285" s="29" t="b">
        <v>0</v>
      </c>
      <c r="CN285" s="29" t="b">
        <v>0</v>
      </c>
      <c r="CO285" s="29" t="b">
        <v>0</v>
      </c>
      <c r="CP285" s="29" t="b">
        <v>0</v>
      </c>
      <c r="CQ285" s="29" t="b">
        <v>1</v>
      </c>
      <c r="CR285" s="29" t="b">
        <v>0</v>
      </c>
      <c r="CS285" s="29" t="b">
        <v>0</v>
      </c>
      <c r="CT285" s="29" t="b">
        <v>0</v>
      </c>
      <c r="CU285" s="29" t="b">
        <v>0</v>
      </c>
      <c r="CV285" s="29" t="b">
        <v>0</v>
      </c>
      <c r="CW285" s="29" t="b">
        <v>0</v>
      </c>
      <c r="CX285" s="29" t="b">
        <v>0</v>
      </c>
      <c r="CY285" s="29" t="b">
        <v>0</v>
      </c>
      <c r="CZ285" s="29" t="b">
        <v>0</v>
      </c>
      <c r="DA285" s="29" t="b">
        <v>0</v>
      </c>
      <c r="DB285" s="29" t="b">
        <v>0</v>
      </c>
      <c r="DC285" s="29" t="b">
        <v>0</v>
      </c>
      <c r="DD285" s="29" t="b">
        <v>0</v>
      </c>
      <c r="DE285" s="29" t="b">
        <v>0</v>
      </c>
      <c r="DF285" s="29" t="b">
        <v>0</v>
      </c>
      <c r="DG285" s="29" t="b">
        <v>0</v>
      </c>
      <c r="DH285" s="29" t="b">
        <v>0</v>
      </c>
      <c r="DI285" s="29" t="b">
        <v>0</v>
      </c>
      <c r="DJ285" s="29" t="b">
        <v>0</v>
      </c>
      <c r="DK285" s="29" t="b">
        <v>0</v>
      </c>
      <c r="DL285" s="29" t="b">
        <v>0</v>
      </c>
      <c r="DM285" s="29" t="b">
        <v>0</v>
      </c>
      <c r="DN285" s="29" t="b">
        <v>0</v>
      </c>
      <c r="DO285" s="29" t="b">
        <v>0</v>
      </c>
      <c r="DP285" s="29" t="b">
        <v>0</v>
      </c>
      <c r="DQ285" s="29" t="b">
        <v>0</v>
      </c>
      <c r="DR285" s="29" t="b">
        <v>0</v>
      </c>
      <c r="DS285" s="29" t="b">
        <v>0</v>
      </c>
      <c r="DT285" s="29" t="b">
        <v>0</v>
      </c>
      <c r="DU285" s="29" t="b">
        <v>0</v>
      </c>
      <c r="DV285" s="29" t="s">
        <v>15249</v>
      </c>
      <c r="DW285" s="29" t="s">
        <v>15250</v>
      </c>
      <c r="DX285" s="29" t="s">
        <v>15251</v>
      </c>
    </row>
    <row r="286" spans="1:128" s="29" customFormat="1" x14ac:dyDescent="0.25">
      <c r="A286" s="29">
        <v>359925061276783</v>
      </c>
      <c r="B286" s="29">
        <v>419</v>
      </c>
      <c r="C286" s="29" t="s">
        <v>15252</v>
      </c>
      <c r="D286" s="29" t="s">
        <v>15253</v>
      </c>
      <c r="E286" s="50">
        <v>2.37071827680029E+16</v>
      </c>
      <c r="F286" s="50">
        <v>9042590622107760</v>
      </c>
      <c r="G286" s="29" t="s">
        <v>20288</v>
      </c>
      <c r="H286" s="29" t="s">
        <v>18992</v>
      </c>
      <c r="I286" s="29">
        <v>77</v>
      </c>
      <c r="J286" s="29">
        <v>1</v>
      </c>
      <c r="K286" s="29">
        <v>1</v>
      </c>
      <c r="L286" s="29">
        <v>1</v>
      </c>
      <c r="M286" s="29">
        <v>1</v>
      </c>
      <c r="N286" s="29">
        <v>5</v>
      </c>
      <c r="O286" s="29">
        <v>1</v>
      </c>
      <c r="P286" s="29">
        <v>1</v>
      </c>
      <c r="Q286" s="29">
        <v>4</v>
      </c>
      <c r="R286" s="29" t="s">
        <v>8</v>
      </c>
      <c r="S286" s="29">
        <v>4</v>
      </c>
      <c r="T286" s="29" t="s">
        <v>8</v>
      </c>
      <c r="U286" s="29">
        <v>1</v>
      </c>
      <c r="V286" s="29">
        <v>2</v>
      </c>
      <c r="W286" s="29" t="s">
        <v>8</v>
      </c>
      <c r="X286" s="29">
        <v>4</v>
      </c>
      <c r="Y286" s="29" t="s">
        <v>8</v>
      </c>
      <c r="Z286" s="29">
        <v>1</v>
      </c>
      <c r="AA286" s="29">
        <v>3</v>
      </c>
      <c r="AB286" s="29" t="s">
        <v>8</v>
      </c>
      <c r="AC286" s="29">
        <v>3</v>
      </c>
      <c r="AD286" s="29" t="s">
        <v>8</v>
      </c>
      <c r="AE286" s="29">
        <v>1</v>
      </c>
      <c r="AF286" s="29">
        <v>1</v>
      </c>
      <c r="AG286" s="29" t="s">
        <v>8</v>
      </c>
      <c r="AH286" s="29">
        <v>1</v>
      </c>
      <c r="AI286" s="29" t="s">
        <v>8</v>
      </c>
      <c r="AJ286" s="29">
        <v>0</v>
      </c>
      <c r="AK286" s="29" t="s">
        <v>8</v>
      </c>
      <c r="AL286" s="29" t="s">
        <v>8</v>
      </c>
      <c r="AM286" s="29" t="s">
        <v>8</v>
      </c>
      <c r="AN286" s="29" t="s">
        <v>8</v>
      </c>
      <c r="AO286" s="29">
        <v>0</v>
      </c>
      <c r="AP286" s="29" t="s">
        <v>8</v>
      </c>
      <c r="AQ286" s="29">
        <v>1</v>
      </c>
      <c r="AR286" s="29">
        <v>1</v>
      </c>
      <c r="AS286" s="29" t="s">
        <v>8</v>
      </c>
      <c r="AT286" s="29">
        <v>1</v>
      </c>
      <c r="AU286" s="29" t="s">
        <v>8</v>
      </c>
      <c r="AV286" s="29">
        <v>1</v>
      </c>
      <c r="AW286" s="29">
        <v>3</v>
      </c>
      <c r="AX286" s="29" t="s">
        <v>8</v>
      </c>
      <c r="AY286" s="29">
        <v>3</v>
      </c>
      <c r="AZ286" s="29" t="s">
        <v>8</v>
      </c>
      <c r="BA286" s="29">
        <v>0</v>
      </c>
      <c r="BB286" s="29" t="s">
        <v>8</v>
      </c>
      <c r="BC286" s="29">
        <v>1</v>
      </c>
      <c r="BD286" s="29">
        <v>3</v>
      </c>
      <c r="BE286" s="29" t="s">
        <v>8</v>
      </c>
      <c r="BF286" s="29">
        <v>1</v>
      </c>
      <c r="BG286" s="29" t="s">
        <v>8</v>
      </c>
      <c r="BH286" s="29">
        <v>1</v>
      </c>
      <c r="BI286" s="29">
        <v>1</v>
      </c>
      <c r="BJ286" s="29" t="s">
        <v>8</v>
      </c>
      <c r="BK286" s="29">
        <v>1</v>
      </c>
      <c r="BL286" s="29" t="s">
        <v>8</v>
      </c>
      <c r="BM286" s="29">
        <v>0</v>
      </c>
      <c r="BN286" s="29" t="s">
        <v>8</v>
      </c>
      <c r="BO286" s="29" t="s">
        <v>8</v>
      </c>
      <c r="BP286" s="29" t="s">
        <v>8</v>
      </c>
      <c r="BQ286" s="29" t="s">
        <v>8</v>
      </c>
      <c r="BR286" s="29" t="s">
        <v>8</v>
      </c>
      <c r="BS286" s="29" t="s">
        <v>8</v>
      </c>
      <c r="BT286" s="29" t="s">
        <v>8</v>
      </c>
      <c r="BU286" s="29" t="s">
        <v>8</v>
      </c>
      <c r="BV286" s="29" t="b">
        <v>0</v>
      </c>
      <c r="BW286" s="29" t="b">
        <v>0</v>
      </c>
      <c r="BX286" s="29" t="b">
        <v>0</v>
      </c>
      <c r="BY286" s="29" t="b">
        <v>0</v>
      </c>
      <c r="BZ286" s="29" t="b">
        <v>0</v>
      </c>
      <c r="CA286" s="29" t="b">
        <v>0</v>
      </c>
      <c r="CB286" s="29" t="b">
        <v>0</v>
      </c>
      <c r="CC286" s="29" t="b">
        <v>0</v>
      </c>
      <c r="CD286" s="29" t="b">
        <v>0</v>
      </c>
      <c r="CE286" s="29" t="b">
        <v>0</v>
      </c>
      <c r="CF286" s="29" t="b">
        <v>0</v>
      </c>
      <c r="CG286" s="29" t="b">
        <v>0</v>
      </c>
      <c r="CH286" s="29" t="b">
        <v>0</v>
      </c>
      <c r="CI286" s="29" t="b">
        <v>0</v>
      </c>
      <c r="CJ286" s="29" t="b">
        <v>0</v>
      </c>
      <c r="CK286" s="29" t="b">
        <v>0</v>
      </c>
      <c r="CL286" s="29" t="b">
        <v>0</v>
      </c>
      <c r="CM286" s="29" t="b">
        <v>0</v>
      </c>
      <c r="CN286" s="29" t="b">
        <v>0</v>
      </c>
      <c r="CO286" s="29" t="b">
        <v>0</v>
      </c>
      <c r="CP286" s="29" t="b">
        <v>0</v>
      </c>
      <c r="CQ286" s="29" t="b">
        <v>1</v>
      </c>
      <c r="CR286" s="29" t="b">
        <v>0</v>
      </c>
      <c r="CS286" s="29" t="b">
        <v>0</v>
      </c>
      <c r="CT286" s="29" t="b">
        <v>0</v>
      </c>
      <c r="CU286" s="29" t="b">
        <v>0</v>
      </c>
      <c r="CV286" s="29" t="b">
        <v>0</v>
      </c>
      <c r="CW286" s="29" t="b">
        <v>0</v>
      </c>
      <c r="CX286" s="29" t="b">
        <v>0</v>
      </c>
      <c r="CY286" s="29" t="b">
        <v>0</v>
      </c>
      <c r="CZ286" s="29" t="b">
        <v>0</v>
      </c>
      <c r="DA286" s="29" t="b">
        <v>0</v>
      </c>
      <c r="DB286" s="29" t="b">
        <v>0</v>
      </c>
      <c r="DC286" s="29" t="b">
        <v>0</v>
      </c>
      <c r="DD286" s="29" t="b">
        <v>0</v>
      </c>
      <c r="DE286" s="29" t="b">
        <v>0</v>
      </c>
      <c r="DF286" s="29" t="b">
        <v>0</v>
      </c>
      <c r="DG286" s="29" t="b">
        <v>0</v>
      </c>
      <c r="DH286" s="29" t="b">
        <v>0</v>
      </c>
      <c r="DI286" s="29" t="b">
        <v>0</v>
      </c>
      <c r="DJ286" s="29" t="b">
        <v>0</v>
      </c>
      <c r="DK286" s="29" t="b">
        <v>0</v>
      </c>
      <c r="DL286" s="29" t="b">
        <v>0</v>
      </c>
      <c r="DM286" s="29" t="b">
        <v>0</v>
      </c>
      <c r="DN286" s="29" t="b">
        <v>0</v>
      </c>
      <c r="DO286" s="29" t="b">
        <v>0</v>
      </c>
      <c r="DP286" s="29" t="b">
        <v>0</v>
      </c>
      <c r="DQ286" s="29" t="b">
        <v>0</v>
      </c>
      <c r="DR286" s="29" t="b">
        <v>0</v>
      </c>
      <c r="DS286" s="29" t="b">
        <v>0</v>
      </c>
      <c r="DT286" s="29" t="b">
        <v>0</v>
      </c>
      <c r="DU286" s="29" t="b">
        <v>0</v>
      </c>
      <c r="DV286" s="29" t="s">
        <v>15254</v>
      </c>
      <c r="DW286" s="29" t="s">
        <v>15255</v>
      </c>
      <c r="DX286" s="29" t="s">
        <v>15256</v>
      </c>
    </row>
    <row r="287" spans="1:128" s="29" customFormat="1" x14ac:dyDescent="0.25">
      <c r="A287" s="29">
        <v>359925060207177</v>
      </c>
      <c r="B287" s="29">
        <v>507</v>
      </c>
      <c r="C287" s="29" t="s">
        <v>15257</v>
      </c>
      <c r="D287" s="29" t="s">
        <v>15258</v>
      </c>
      <c r="E287" s="50">
        <v>2372457630824210</v>
      </c>
      <c r="F287" s="50">
        <v>9037135058878250</v>
      </c>
      <c r="G287" s="29" t="s">
        <v>18992</v>
      </c>
      <c r="H287" s="29" t="s">
        <v>18992</v>
      </c>
      <c r="I287" s="29">
        <v>88</v>
      </c>
      <c r="J287" s="29">
        <v>1</v>
      </c>
      <c r="K287" s="29">
        <v>1</v>
      </c>
      <c r="L287" s="29">
        <v>1</v>
      </c>
      <c r="M287" s="29">
        <v>2</v>
      </c>
      <c r="N287" s="29">
        <v>5</v>
      </c>
      <c r="O287" s="29">
        <v>1</v>
      </c>
      <c r="P287" s="29">
        <v>0</v>
      </c>
      <c r="Q287" s="29" t="s">
        <v>8</v>
      </c>
      <c r="R287" s="29" t="s">
        <v>8</v>
      </c>
      <c r="S287" s="29" t="s">
        <v>8</v>
      </c>
      <c r="T287" s="29" t="s">
        <v>8</v>
      </c>
      <c r="U287" s="29">
        <v>0</v>
      </c>
      <c r="V287" s="29" t="s">
        <v>8</v>
      </c>
      <c r="W287" s="29" t="s">
        <v>8</v>
      </c>
      <c r="X287" s="29" t="s">
        <v>8</v>
      </c>
      <c r="Y287" s="29" t="s">
        <v>8</v>
      </c>
      <c r="Z287" s="29">
        <v>1</v>
      </c>
      <c r="AA287" s="29">
        <v>1</v>
      </c>
      <c r="AB287" s="29" t="s">
        <v>8</v>
      </c>
      <c r="AC287" s="29">
        <v>1</v>
      </c>
      <c r="AD287" s="29" t="s">
        <v>8</v>
      </c>
      <c r="AE287" s="29">
        <v>1</v>
      </c>
      <c r="AF287" s="29">
        <v>1</v>
      </c>
      <c r="AG287" s="29" t="s">
        <v>8</v>
      </c>
      <c r="AH287" s="29">
        <v>1</v>
      </c>
      <c r="AI287" s="29" t="s">
        <v>8</v>
      </c>
      <c r="AJ287" s="29">
        <v>1</v>
      </c>
      <c r="AK287" s="29">
        <v>4</v>
      </c>
      <c r="AL287" s="29" t="s">
        <v>8</v>
      </c>
      <c r="AM287" s="29">
        <v>4</v>
      </c>
      <c r="AN287" s="29" t="s">
        <v>8</v>
      </c>
      <c r="AO287" s="29">
        <v>0</v>
      </c>
      <c r="AP287" s="29" t="s">
        <v>8</v>
      </c>
      <c r="AQ287" s="29">
        <v>1</v>
      </c>
      <c r="AR287" s="29">
        <v>2</v>
      </c>
      <c r="AS287" s="29" t="s">
        <v>8</v>
      </c>
      <c r="AT287" s="29">
        <v>2</v>
      </c>
      <c r="AU287" s="29" t="s">
        <v>8</v>
      </c>
      <c r="AV287" s="29">
        <v>1</v>
      </c>
      <c r="AW287" s="29">
        <v>3</v>
      </c>
      <c r="AX287" s="29" t="s">
        <v>8</v>
      </c>
      <c r="AY287" s="29">
        <v>3</v>
      </c>
      <c r="AZ287" s="29" t="s">
        <v>8</v>
      </c>
      <c r="BA287" s="29">
        <v>1</v>
      </c>
      <c r="BB287" s="29" t="s">
        <v>8</v>
      </c>
      <c r="BC287" s="29">
        <v>1</v>
      </c>
      <c r="BD287" s="29">
        <v>3</v>
      </c>
      <c r="BE287" s="29" t="s">
        <v>8</v>
      </c>
      <c r="BF287" s="29">
        <v>2</v>
      </c>
      <c r="BG287" s="29" t="s">
        <v>8</v>
      </c>
      <c r="BH287" s="29">
        <v>1</v>
      </c>
      <c r="BI287" s="29">
        <v>1</v>
      </c>
      <c r="BJ287" s="29" t="s">
        <v>8</v>
      </c>
      <c r="BK287" s="29">
        <v>1</v>
      </c>
      <c r="BL287" s="29" t="s">
        <v>8</v>
      </c>
      <c r="BM287" s="29">
        <v>0</v>
      </c>
      <c r="BN287" s="29" t="s">
        <v>8</v>
      </c>
      <c r="BO287" s="29" t="s">
        <v>8</v>
      </c>
      <c r="BP287" s="29" t="s">
        <v>8</v>
      </c>
      <c r="BQ287" s="29" t="s">
        <v>8</v>
      </c>
      <c r="BR287" s="29" t="s">
        <v>8</v>
      </c>
      <c r="BS287" s="29" t="s">
        <v>8</v>
      </c>
      <c r="BT287" s="29" t="s">
        <v>8</v>
      </c>
      <c r="BU287" s="29" t="s">
        <v>15259</v>
      </c>
      <c r="BV287" s="29" t="b">
        <v>0</v>
      </c>
      <c r="BW287" s="29" t="b">
        <v>0</v>
      </c>
      <c r="BX287" s="29" t="b">
        <v>0</v>
      </c>
      <c r="BY287" s="29" t="b">
        <v>0</v>
      </c>
      <c r="BZ287" s="29" t="b">
        <v>0</v>
      </c>
      <c r="CA287" s="29" t="b">
        <v>0</v>
      </c>
      <c r="CB287" s="29" t="b">
        <v>0</v>
      </c>
      <c r="CC287" s="29" t="b">
        <v>0</v>
      </c>
      <c r="CD287" s="29" t="b">
        <v>0</v>
      </c>
      <c r="CE287" s="29" t="b">
        <v>0</v>
      </c>
      <c r="CF287" s="29" t="b">
        <v>0</v>
      </c>
      <c r="CG287" s="29" t="b">
        <v>0</v>
      </c>
      <c r="CH287" s="29" t="b">
        <v>0</v>
      </c>
      <c r="CI287" s="29" t="b">
        <v>0</v>
      </c>
      <c r="CJ287" s="29" t="b">
        <v>0</v>
      </c>
      <c r="CK287" s="29" t="b">
        <v>0</v>
      </c>
      <c r="CL287" s="29" t="b">
        <v>0</v>
      </c>
      <c r="CM287" s="29" t="b">
        <v>0</v>
      </c>
      <c r="CN287" s="29" t="b">
        <v>0</v>
      </c>
      <c r="CO287" s="29" t="b">
        <v>0</v>
      </c>
      <c r="CP287" s="29" t="b">
        <v>0</v>
      </c>
      <c r="CQ287" s="29" t="b">
        <v>0</v>
      </c>
      <c r="CR287" s="29" t="b">
        <v>0</v>
      </c>
      <c r="CS287" s="29" t="b">
        <v>0</v>
      </c>
      <c r="CT287" s="29" t="b">
        <v>0</v>
      </c>
      <c r="CU287" s="29" t="b">
        <v>0</v>
      </c>
      <c r="CV287" s="29" t="b">
        <v>0</v>
      </c>
      <c r="CW287" s="29" t="b">
        <v>0</v>
      </c>
      <c r="CX287" s="29" t="b">
        <v>0</v>
      </c>
      <c r="CY287" s="29" t="b">
        <v>0</v>
      </c>
      <c r="CZ287" s="29" t="b">
        <v>0</v>
      </c>
      <c r="DA287" s="29" t="b">
        <v>0</v>
      </c>
      <c r="DB287" s="29" t="b">
        <v>0</v>
      </c>
      <c r="DC287" s="29" t="b">
        <v>0</v>
      </c>
      <c r="DD287" s="29" t="b">
        <v>0</v>
      </c>
      <c r="DE287" s="29" t="b">
        <v>0</v>
      </c>
      <c r="DF287" s="29" t="b">
        <v>0</v>
      </c>
      <c r="DG287" s="29" t="b">
        <v>0</v>
      </c>
      <c r="DH287" s="29" t="b">
        <v>0</v>
      </c>
      <c r="DI287" s="29" t="b">
        <v>0</v>
      </c>
      <c r="DJ287" s="29" t="b">
        <v>0</v>
      </c>
      <c r="DK287" s="29" t="b">
        <v>0</v>
      </c>
      <c r="DL287" s="29" t="b">
        <v>0</v>
      </c>
      <c r="DM287" s="29" t="b">
        <v>0</v>
      </c>
      <c r="DN287" s="29" t="b">
        <v>0</v>
      </c>
      <c r="DO287" s="29" t="b">
        <v>0</v>
      </c>
      <c r="DP287" s="29" t="b">
        <v>0</v>
      </c>
      <c r="DQ287" s="29" t="b">
        <v>0</v>
      </c>
      <c r="DR287" s="29" t="b">
        <v>0</v>
      </c>
      <c r="DS287" s="29" t="b">
        <v>0</v>
      </c>
      <c r="DT287" s="29" t="b">
        <v>1</v>
      </c>
      <c r="DU287" s="29" t="b">
        <v>0</v>
      </c>
      <c r="DV287" s="29" t="s">
        <v>15260</v>
      </c>
      <c r="DW287" s="29" t="s">
        <v>15261</v>
      </c>
      <c r="DX287" s="29" t="s">
        <v>15262</v>
      </c>
    </row>
    <row r="288" spans="1:128" s="29" customFormat="1" x14ac:dyDescent="0.25">
      <c r="A288" s="29">
        <v>359925061279597</v>
      </c>
      <c r="B288" s="29">
        <v>280</v>
      </c>
      <c r="C288" s="29" t="s">
        <v>15263</v>
      </c>
      <c r="D288" s="29" t="s">
        <v>15264</v>
      </c>
      <c r="E288" s="50">
        <v>2.37797097513494E+16</v>
      </c>
      <c r="F288" s="50">
        <v>9034042234449070</v>
      </c>
      <c r="G288" s="29" t="s">
        <v>18992</v>
      </c>
      <c r="H288" s="29" t="s">
        <v>18992</v>
      </c>
      <c r="I288" s="29">
        <v>33</v>
      </c>
      <c r="J288" s="29">
        <v>1</v>
      </c>
      <c r="K288" s="29">
        <v>1</v>
      </c>
      <c r="L288" s="29">
        <v>1</v>
      </c>
      <c r="M288" s="29">
        <v>2</v>
      </c>
      <c r="N288" s="29">
        <v>3</v>
      </c>
      <c r="O288" s="29">
        <v>1</v>
      </c>
      <c r="P288" s="29">
        <v>1</v>
      </c>
      <c r="Q288" s="29">
        <v>1</v>
      </c>
      <c r="R288" s="29" t="s">
        <v>8</v>
      </c>
      <c r="S288" s="29">
        <v>3</v>
      </c>
      <c r="T288" s="29" t="s">
        <v>8</v>
      </c>
      <c r="U288" s="29">
        <v>1</v>
      </c>
      <c r="V288" s="29">
        <v>3</v>
      </c>
      <c r="W288" s="29" t="s">
        <v>8</v>
      </c>
      <c r="X288" s="29">
        <v>3</v>
      </c>
      <c r="Y288" s="29" t="s">
        <v>8</v>
      </c>
      <c r="Z288" s="29">
        <v>1</v>
      </c>
      <c r="AA288" s="29">
        <v>1</v>
      </c>
      <c r="AB288" s="29" t="s">
        <v>8</v>
      </c>
      <c r="AC288" s="29">
        <v>1</v>
      </c>
      <c r="AD288" s="29" t="s">
        <v>8</v>
      </c>
      <c r="AE288" s="29">
        <v>0</v>
      </c>
      <c r="AF288" s="29" t="s">
        <v>8</v>
      </c>
      <c r="AG288" s="29" t="s">
        <v>8</v>
      </c>
      <c r="AH288" s="29" t="s">
        <v>8</v>
      </c>
      <c r="AI288" s="29" t="s">
        <v>8</v>
      </c>
      <c r="AJ288" s="29">
        <v>1</v>
      </c>
      <c r="AK288" s="29">
        <v>1</v>
      </c>
      <c r="AL288" s="29" t="s">
        <v>8</v>
      </c>
      <c r="AM288" s="29">
        <v>1</v>
      </c>
      <c r="AN288" s="29" t="s">
        <v>8</v>
      </c>
      <c r="AO288" s="29">
        <v>0</v>
      </c>
      <c r="AP288" s="29" t="s">
        <v>8</v>
      </c>
      <c r="AQ288" s="29">
        <v>1</v>
      </c>
      <c r="AR288" s="29">
        <v>2</v>
      </c>
      <c r="AS288" s="29" t="s">
        <v>8</v>
      </c>
      <c r="AT288" s="29">
        <v>2</v>
      </c>
      <c r="AU288" s="29" t="s">
        <v>8</v>
      </c>
      <c r="AV288" s="29">
        <v>1</v>
      </c>
      <c r="AW288" s="29">
        <v>3</v>
      </c>
      <c r="AX288" s="29" t="s">
        <v>8</v>
      </c>
      <c r="AY288" s="29">
        <v>3</v>
      </c>
      <c r="AZ288" s="29" t="s">
        <v>8</v>
      </c>
      <c r="BA288" s="29">
        <v>0</v>
      </c>
      <c r="BB288" s="29" t="s">
        <v>8</v>
      </c>
      <c r="BC288" s="29">
        <v>1</v>
      </c>
      <c r="BD288" s="29">
        <v>2</v>
      </c>
      <c r="BE288" s="29" t="s">
        <v>8</v>
      </c>
      <c r="BF288" s="29">
        <v>3</v>
      </c>
      <c r="BG288" s="29" t="s">
        <v>8</v>
      </c>
      <c r="BH288" s="29">
        <v>1</v>
      </c>
      <c r="BI288" s="29">
        <v>2</v>
      </c>
      <c r="BJ288" s="29" t="s">
        <v>8</v>
      </c>
      <c r="BK288" s="29">
        <v>2</v>
      </c>
      <c r="BL288" s="29" t="s">
        <v>8</v>
      </c>
      <c r="BM288" s="29">
        <v>0</v>
      </c>
      <c r="BN288" s="29" t="s">
        <v>8</v>
      </c>
      <c r="BO288" s="29" t="s">
        <v>8</v>
      </c>
      <c r="BP288" s="29" t="s">
        <v>8</v>
      </c>
      <c r="BQ288" s="29" t="s">
        <v>8</v>
      </c>
      <c r="BR288" s="29" t="s">
        <v>8</v>
      </c>
      <c r="BS288" s="29" t="s">
        <v>8</v>
      </c>
      <c r="BT288" s="29" t="s">
        <v>8</v>
      </c>
      <c r="BU288" s="29" t="s">
        <v>538</v>
      </c>
      <c r="BV288" s="29" t="b">
        <v>0</v>
      </c>
      <c r="BW288" s="29" t="b">
        <v>0</v>
      </c>
      <c r="BX288" s="29" t="b">
        <v>0</v>
      </c>
      <c r="BY288" s="29" t="b">
        <v>0</v>
      </c>
      <c r="BZ288" s="29" t="b">
        <v>0</v>
      </c>
      <c r="CA288" s="29" t="b">
        <v>0</v>
      </c>
      <c r="CB288" s="29" t="b">
        <v>0</v>
      </c>
      <c r="CC288" s="29" t="b">
        <v>0</v>
      </c>
      <c r="CD288" s="29" t="b">
        <v>0</v>
      </c>
      <c r="CE288" s="29" t="b">
        <v>0</v>
      </c>
      <c r="CF288" s="29" t="b">
        <v>0</v>
      </c>
      <c r="CG288" s="29" t="b">
        <v>0</v>
      </c>
      <c r="CH288" s="29" t="b">
        <v>0</v>
      </c>
      <c r="CI288" s="29" t="b">
        <v>0</v>
      </c>
      <c r="CJ288" s="29" t="b">
        <v>0</v>
      </c>
      <c r="CK288" s="29" t="b">
        <v>0</v>
      </c>
      <c r="CL288" s="29" t="b">
        <v>0</v>
      </c>
      <c r="CM288" s="29" t="b">
        <v>0</v>
      </c>
      <c r="CN288" s="29" t="b">
        <v>0</v>
      </c>
      <c r="CO288" s="29" t="b">
        <v>0</v>
      </c>
      <c r="CP288" s="29" t="b">
        <v>0</v>
      </c>
      <c r="CQ288" s="29" t="b">
        <v>0</v>
      </c>
      <c r="CR288" s="29" t="b">
        <v>0</v>
      </c>
      <c r="CS288" s="29" t="b">
        <v>0</v>
      </c>
      <c r="CT288" s="29" t="b">
        <v>0</v>
      </c>
      <c r="CU288" s="29" t="b">
        <v>0</v>
      </c>
      <c r="CV288" s="29" t="b">
        <v>0</v>
      </c>
      <c r="CW288" s="29" t="b">
        <v>0</v>
      </c>
      <c r="CX288" s="29" t="b">
        <v>0</v>
      </c>
      <c r="CY288" s="29" t="b">
        <v>0</v>
      </c>
      <c r="CZ288" s="29" t="b">
        <v>0</v>
      </c>
      <c r="DA288" s="29" t="b">
        <v>0</v>
      </c>
      <c r="DB288" s="29" t="b">
        <v>1</v>
      </c>
      <c r="DC288" s="29" t="b">
        <v>0</v>
      </c>
      <c r="DD288" s="29" t="b">
        <v>0</v>
      </c>
      <c r="DE288" s="29" t="b">
        <v>0</v>
      </c>
      <c r="DF288" s="29" t="b">
        <v>0</v>
      </c>
      <c r="DG288" s="29" t="b">
        <v>0</v>
      </c>
      <c r="DH288" s="29" t="b">
        <v>0</v>
      </c>
      <c r="DI288" s="29" t="b">
        <v>0</v>
      </c>
      <c r="DJ288" s="29" t="b">
        <v>0</v>
      </c>
      <c r="DK288" s="29" t="b">
        <v>0</v>
      </c>
      <c r="DL288" s="29" t="b">
        <v>0</v>
      </c>
      <c r="DM288" s="29" t="b">
        <v>0</v>
      </c>
      <c r="DN288" s="29" t="b">
        <v>0</v>
      </c>
      <c r="DO288" s="29" t="b">
        <v>0</v>
      </c>
      <c r="DP288" s="29" t="b">
        <v>0</v>
      </c>
      <c r="DQ288" s="29" t="b">
        <v>0</v>
      </c>
      <c r="DR288" s="29" t="b">
        <v>0</v>
      </c>
      <c r="DS288" s="29" t="b">
        <v>0</v>
      </c>
      <c r="DT288" s="29" t="b">
        <v>0</v>
      </c>
      <c r="DU288" s="29" t="b">
        <v>0</v>
      </c>
      <c r="DV288" s="29" t="s">
        <v>15265</v>
      </c>
      <c r="DW288" s="29" t="s">
        <v>15266</v>
      </c>
      <c r="DX288" s="29" t="s">
        <v>15267</v>
      </c>
    </row>
    <row r="289" spans="1:128" s="29" customFormat="1" x14ac:dyDescent="0.25">
      <c r="A289" s="29">
        <v>359925061284860</v>
      </c>
      <c r="B289" s="29">
        <v>300</v>
      </c>
      <c r="C289" s="29" t="s">
        <v>15268</v>
      </c>
      <c r="D289" s="29" t="s">
        <v>15269</v>
      </c>
      <c r="E289" s="50">
        <v>2.37817959390634E+16</v>
      </c>
      <c r="F289" s="50">
        <v>9033995721094290</v>
      </c>
      <c r="G289" s="29" t="s">
        <v>20244</v>
      </c>
      <c r="H289" s="29" t="s">
        <v>18992</v>
      </c>
      <c r="I289" s="29">
        <v>33</v>
      </c>
      <c r="J289" s="29">
        <v>1</v>
      </c>
      <c r="K289" s="29">
        <v>1</v>
      </c>
      <c r="L289" s="29">
        <v>1</v>
      </c>
      <c r="M289" s="29">
        <v>2</v>
      </c>
      <c r="N289" s="29">
        <v>6</v>
      </c>
      <c r="O289" s="29">
        <v>1</v>
      </c>
      <c r="P289" s="29">
        <v>1</v>
      </c>
      <c r="Q289" s="29">
        <v>1</v>
      </c>
      <c r="R289" s="29" t="s">
        <v>8</v>
      </c>
      <c r="S289" s="29">
        <v>1</v>
      </c>
      <c r="T289" s="29" t="s">
        <v>8</v>
      </c>
      <c r="U289" s="29">
        <v>1</v>
      </c>
      <c r="V289" s="29">
        <v>1</v>
      </c>
      <c r="W289" s="29" t="s">
        <v>8</v>
      </c>
      <c r="X289" s="29">
        <v>1</v>
      </c>
      <c r="Y289" s="29" t="s">
        <v>8</v>
      </c>
      <c r="Z289" s="29">
        <v>1</v>
      </c>
      <c r="AA289" s="29">
        <v>1</v>
      </c>
      <c r="AB289" s="29" t="s">
        <v>8</v>
      </c>
      <c r="AC289" s="29">
        <v>1</v>
      </c>
      <c r="AD289" s="29" t="s">
        <v>8</v>
      </c>
      <c r="AE289" s="29">
        <v>0</v>
      </c>
      <c r="AF289" s="29" t="s">
        <v>8</v>
      </c>
      <c r="AG289" s="29" t="s">
        <v>8</v>
      </c>
      <c r="AH289" s="29" t="s">
        <v>8</v>
      </c>
      <c r="AI289" s="29" t="s">
        <v>8</v>
      </c>
      <c r="AJ289" s="29">
        <v>1</v>
      </c>
      <c r="AK289" s="29">
        <v>1</v>
      </c>
      <c r="AL289" s="29" t="s">
        <v>8</v>
      </c>
      <c r="AM289" s="29">
        <v>1</v>
      </c>
      <c r="AN289" s="29" t="s">
        <v>8</v>
      </c>
      <c r="AO289" s="29">
        <v>0</v>
      </c>
      <c r="AP289" s="29" t="s">
        <v>8</v>
      </c>
      <c r="AQ289" s="29">
        <v>1</v>
      </c>
      <c r="AR289" s="29">
        <v>1</v>
      </c>
      <c r="AS289" s="29" t="s">
        <v>8</v>
      </c>
      <c r="AT289" s="29">
        <v>1</v>
      </c>
      <c r="AU289" s="29" t="s">
        <v>8</v>
      </c>
      <c r="AV289" s="29">
        <v>1</v>
      </c>
      <c r="AW289" s="29">
        <v>3</v>
      </c>
      <c r="AX289" s="29" t="s">
        <v>8</v>
      </c>
      <c r="AY289" s="29">
        <v>3</v>
      </c>
      <c r="AZ289" s="29" t="s">
        <v>8</v>
      </c>
      <c r="BA289" s="29">
        <v>1</v>
      </c>
      <c r="BB289" s="29" t="s">
        <v>8</v>
      </c>
      <c r="BC289" s="29">
        <v>1</v>
      </c>
      <c r="BD289" s="29">
        <v>3</v>
      </c>
      <c r="BE289" s="29" t="s">
        <v>8</v>
      </c>
      <c r="BF289" s="29">
        <v>3</v>
      </c>
      <c r="BG289" s="29" t="s">
        <v>8</v>
      </c>
      <c r="BH289" s="29">
        <v>1</v>
      </c>
      <c r="BI289" s="29">
        <v>1</v>
      </c>
      <c r="BJ289" s="29" t="s">
        <v>8</v>
      </c>
      <c r="BK289" s="29">
        <v>1</v>
      </c>
      <c r="BL289" s="29" t="s">
        <v>8</v>
      </c>
      <c r="BM289" s="29">
        <v>0</v>
      </c>
      <c r="BN289" s="29" t="s">
        <v>8</v>
      </c>
      <c r="BO289" s="29" t="s">
        <v>8</v>
      </c>
      <c r="BP289" s="29" t="s">
        <v>8</v>
      </c>
      <c r="BQ289" s="29" t="s">
        <v>8</v>
      </c>
      <c r="BR289" s="29" t="s">
        <v>8</v>
      </c>
      <c r="BS289" s="29" t="s">
        <v>8</v>
      </c>
      <c r="BT289" s="29" t="s">
        <v>8</v>
      </c>
      <c r="BU289" s="29" t="s">
        <v>14063</v>
      </c>
      <c r="BV289" s="29" t="b">
        <v>0</v>
      </c>
      <c r="BW289" s="29" t="b">
        <v>0</v>
      </c>
      <c r="BX289" s="29" t="b">
        <v>0</v>
      </c>
      <c r="BY289" s="29" t="b">
        <v>0</v>
      </c>
      <c r="BZ289" s="29" t="b">
        <v>0</v>
      </c>
      <c r="CA289" s="29" t="b">
        <v>0</v>
      </c>
      <c r="CB289" s="29" t="b">
        <v>0</v>
      </c>
      <c r="CC289" s="29" t="b">
        <v>0</v>
      </c>
      <c r="CD289" s="29" t="b">
        <v>0</v>
      </c>
      <c r="CE289" s="29" t="b">
        <v>0</v>
      </c>
      <c r="CF289" s="29" t="b">
        <v>0</v>
      </c>
      <c r="CG289" s="29" t="b">
        <v>0</v>
      </c>
      <c r="CH289" s="29" t="b">
        <v>0</v>
      </c>
      <c r="CI289" s="29" t="b">
        <v>0</v>
      </c>
      <c r="CJ289" s="29" t="b">
        <v>0</v>
      </c>
      <c r="CK289" s="29" t="b">
        <v>0</v>
      </c>
      <c r="CL289" s="29" t="b">
        <v>0</v>
      </c>
      <c r="CM289" s="29" t="b">
        <v>0</v>
      </c>
      <c r="CN289" s="29" t="b">
        <v>0</v>
      </c>
      <c r="CO289" s="29" t="b">
        <v>0</v>
      </c>
      <c r="CP289" s="29" t="b">
        <v>0</v>
      </c>
      <c r="CQ289" s="29" t="b">
        <v>0</v>
      </c>
      <c r="CR289" s="29" t="b">
        <v>0</v>
      </c>
      <c r="CS289" s="29" t="b">
        <v>0</v>
      </c>
      <c r="CT289" s="29" t="b">
        <v>0</v>
      </c>
      <c r="CU289" s="29" t="b">
        <v>0</v>
      </c>
      <c r="CV289" s="29" t="b">
        <v>0</v>
      </c>
      <c r="CW289" s="29" t="b">
        <v>0</v>
      </c>
      <c r="CX289" s="29" t="b">
        <v>0</v>
      </c>
      <c r="CY289" s="29" t="b">
        <v>0</v>
      </c>
      <c r="CZ289" s="29" t="b">
        <v>0</v>
      </c>
      <c r="DA289" s="29" t="b">
        <v>0</v>
      </c>
      <c r="DB289" s="29" t="b">
        <v>0</v>
      </c>
      <c r="DC289" s="29" t="b">
        <v>0</v>
      </c>
      <c r="DD289" s="29" t="b">
        <v>0</v>
      </c>
      <c r="DE289" s="29" t="b">
        <v>0</v>
      </c>
      <c r="DF289" s="29" t="b">
        <v>0</v>
      </c>
      <c r="DG289" s="29" t="b">
        <v>1</v>
      </c>
      <c r="DH289" s="29" t="b">
        <v>0</v>
      </c>
      <c r="DI289" s="29" t="b">
        <v>0</v>
      </c>
      <c r="DJ289" s="29" t="b">
        <v>0</v>
      </c>
      <c r="DK289" s="29" t="b">
        <v>0</v>
      </c>
      <c r="DL289" s="29" t="b">
        <v>0</v>
      </c>
      <c r="DM289" s="29" t="b">
        <v>0</v>
      </c>
      <c r="DN289" s="29" t="b">
        <v>0</v>
      </c>
      <c r="DO289" s="29" t="b">
        <v>0</v>
      </c>
      <c r="DP289" s="29" t="b">
        <v>0</v>
      </c>
      <c r="DQ289" s="29" t="b">
        <v>0</v>
      </c>
      <c r="DR289" s="29" t="b">
        <v>0</v>
      </c>
      <c r="DS289" s="29" t="b">
        <v>0</v>
      </c>
      <c r="DT289" s="29" t="b">
        <v>0</v>
      </c>
      <c r="DU289" s="29" t="b">
        <v>0</v>
      </c>
      <c r="DV289" s="29" t="s">
        <v>15270</v>
      </c>
      <c r="DW289" s="29" t="s">
        <v>15271</v>
      </c>
      <c r="DX289" s="29" t="s">
        <v>15267</v>
      </c>
    </row>
    <row r="290" spans="1:128" s="29" customFormat="1" x14ac:dyDescent="0.25">
      <c r="A290" s="29">
        <v>359925061276783</v>
      </c>
      <c r="B290" s="29">
        <v>984</v>
      </c>
      <c r="C290" s="29" t="s">
        <v>15272</v>
      </c>
      <c r="D290" s="29" t="s">
        <v>15273</v>
      </c>
      <c r="E290" s="50">
        <v>2.37087296587945E+16</v>
      </c>
      <c r="F290" s="50">
        <v>904250708386173</v>
      </c>
      <c r="G290" s="29" t="s">
        <v>18992</v>
      </c>
      <c r="H290" s="29" t="s">
        <v>18992</v>
      </c>
      <c r="I290" s="29">
        <v>77</v>
      </c>
      <c r="J290" s="29">
        <v>1</v>
      </c>
      <c r="K290" s="29">
        <v>1</v>
      </c>
      <c r="L290" s="29">
        <v>1</v>
      </c>
      <c r="M290" s="29">
        <v>2</v>
      </c>
      <c r="N290" s="29">
        <v>4</v>
      </c>
      <c r="O290" s="29">
        <v>1</v>
      </c>
      <c r="P290" s="29">
        <v>1</v>
      </c>
      <c r="Q290" s="29">
        <v>4</v>
      </c>
      <c r="R290" s="29" t="s">
        <v>8</v>
      </c>
      <c r="S290" s="29">
        <v>3</v>
      </c>
      <c r="T290" s="29" t="s">
        <v>8</v>
      </c>
      <c r="U290" s="29">
        <v>1</v>
      </c>
      <c r="V290" s="29">
        <v>3</v>
      </c>
      <c r="W290" s="29" t="s">
        <v>8</v>
      </c>
      <c r="X290" s="29">
        <v>2</v>
      </c>
      <c r="Y290" s="29" t="s">
        <v>8</v>
      </c>
      <c r="Z290" s="29">
        <v>1</v>
      </c>
      <c r="AA290" s="29">
        <v>3</v>
      </c>
      <c r="AB290" s="29" t="s">
        <v>8</v>
      </c>
      <c r="AC290" s="29">
        <v>3</v>
      </c>
      <c r="AD290" s="29" t="s">
        <v>8</v>
      </c>
      <c r="AE290" s="29">
        <v>1</v>
      </c>
      <c r="AF290" s="29">
        <v>1</v>
      </c>
      <c r="AG290" s="29" t="s">
        <v>8</v>
      </c>
      <c r="AH290" s="29">
        <v>1</v>
      </c>
      <c r="AI290" s="29" t="s">
        <v>8</v>
      </c>
      <c r="AJ290" s="29">
        <v>0</v>
      </c>
      <c r="AK290" s="29" t="s">
        <v>8</v>
      </c>
      <c r="AL290" s="29" t="s">
        <v>8</v>
      </c>
      <c r="AM290" s="29" t="s">
        <v>8</v>
      </c>
      <c r="AN290" s="29" t="s">
        <v>8</v>
      </c>
      <c r="AO290" s="29">
        <v>0</v>
      </c>
      <c r="AP290" s="29" t="s">
        <v>8</v>
      </c>
      <c r="AQ290" s="29">
        <v>1</v>
      </c>
      <c r="AR290" s="29">
        <v>2</v>
      </c>
      <c r="AS290" s="29" t="s">
        <v>8</v>
      </c>
      <c r="AT290" s="29">
        <v>2</v>
      </c>
      <c r="AU290" s="29" t="s">
        <v>8</v>
      </c>
      <c r="AV290" s="29">
        <v>1</v>
      </c>
      <c r="AW290" s="29">
        <v>3</v>
      </c>
      <c r="AX290" s="29" t="s">
        <v>8</v>
      </c>
      <c r="AY290" s="29">
        <v>3</v>
      </c>
      <c r="AZ290" s="29" t="s">
        <v>8</v>
      </c>
      <c r="BA290" s="29">
        <v>1</v>
      </c>
      <c r="BB290" s="29" t="s">
        <v>8</v>
      </c>
      <c r="BC290" s="29">
        <v>1</v>
      </c>
      <c r="BD290" s="29">
        <v>2</v>
      </c>
      <c r="BE290" s="29" t="s">
        <v>8</v>
      </c>
      <c r="BF290" s="29">
        <v>1</v>
      </c>
      <c r="BG290" s="29" t="s">
        <v>8</v>
      </c>
      <c r="BH290" s="29">
        <v>1</v>
      </c>
      <c r="BI290" s="29">
        <v>1</v>
      </c>
      <c r="BJ290" s="29" t="s">
        <v>8</v>
      </c>
      <c r="BK290" s="29">
        <v>1</v>
      </c>
      <c r="BL290" s="29" t="s">
        <v>8</v>
      </c>
      <c r="BM290" s="29">
        <v>0</v>
      </c>
      <c r="BN290" s="29" t="s">
        <v>8</v>
      </c>
      <c r="BO290" s="29" t="s">
        <v>8</v>
      </c>
      <c r="BP290" s="29" t="s">
        <v>8</v>
      </c>
      <c r="BQ290" s="29" t="s">
        <v>8</v>
      </c>
      <c r="BR290" s="29" t="s">
        <v>8</v>
      </c>
      <c r="BS290" s="29" t="s">
        <v>8</v>
      </c>
      <c r="BT290" s="29" t="s">
        <v>8</v>
      </c>
      <c r="BU290" s="29" t="s">
        <v>8</v>
      </c>
      <c r="BV290" s="29" t="b">
        <v>0</v>
      </c>
      <c r="BW290" s="29" t="b">
        <v>0</v>
      </c>
      <c r="BX290" s="29" t="b">
        <v>0</v>
      </c>
      <c r="BY290" s="29" t="b">
        <v>0</v>
      </c>
      <c r="BZ290" s="29" t="b">
        <v>0</v>
      </c>
      <c r="CA290" s="29" t="b">
        <v>0</v>
      </c>
      <c r="CB290" s="29" t="b">
        <v>0</v>
      </c>
      <c r="CC290" s="29" t="b">
        <v>0</v>
      </c>
      <c r="CD290" s="29" t="b">
        <v>0</v>
      </c>
      <c r="CE290" s="29" t="b">
        <v>0</v>
      </c>
      <c r="CF290" s="29" t="b">
        <v>0</v>
      </c>
      <c r="CG290" s="29" t="b">
        <v>0</v>
      </c>
      <c r="CH290" s="29" t="b">
        <v>0</v>
      </c>
      <c r="CI290" s="29" t="b">
        <v>0</v>
      </c>
      <c r="CJ290" s="29" t="b">
        <v>0</v>
      </c>
      <c r="CK290" s="29" t="b">
        <v>0</v>
      </c>
      <c r="CL290" s="29" t="b">
        <v>0</v>
      </c>
      <c r="CM290" s="29" t="b">
        <v>0</v>
      </c>
      <c r="CN290" s="29" t="b">
        <v>0</v>
      </c>
      <c r="CO290" s="29" t="b">
        <v>0</v>
      </c>
      <c r="CP290" s="29" t="b">
        <v>0</v>
      </c>
      <c r="CQ290" s="29" t="b">
        <v>1</v>
      </c>
      <c r="CR290" s="29" t="b">
        <v>0</v>
      </c>
      <c r="CS290" s="29" t="b">
        <v>0</v>
      </c>
      <c r="CT290" s="29" t="b">
        <v>0</v>
      </c>
      <c r="CU290" s="29" t="b">
        <v>0</v>
      </c>
      <c r="CV290" s="29" t="b">
        <v>0</v>
      </c>
      <c r="CW290" s="29" t="b">
        <v>0</v>
      </c>
      <c r="CX290" s="29" t="b">
        <v>0</v>
      </c>
      <c r="CY290" s="29" t="b">
        <v>0</v>
      </c>
      <c r="CZ290" s="29" t="b">
        <v>0</v>
      </c>
      <c r="DA290" s="29" t="b">
        <v>0</v>
      </c>
      <c r="DB290" s="29" t="b">
        <v>0</v>
      </c>
      <c r="DC290" s="29" t="b">
        <v>0</v>
      </c>
      <c r="DD290" s="29" t="b">
        <v>0</v>
      </c>
      <c r="DE290" s="29" t="b">
        <v>0</v>
      </c>
      <c r="DF290" s="29" t="b">
        <v>0</v>
      </c>
      <c r="DG290" s="29" t="b">
        <v>0</v>
      </c>
      <c r="DH290" s="29" t="b">
        <v>0</v>
      </c>
      <c r="DI290" s="29" t="b">
        <v>0</v>
      </c>
      <c r="DJ290" s="29" t="b">
        <v>0</v>
      </c>
      <c r="DK290" s="29" t="b">
        <v>0</v>
      </c>
      <c r="DL290" s="29" t="b">
        <v>0</v>
      </c>
      <c r="DM290" s="29" t="b">
        <v>0</v>
      </c>
      <c r="DN290" s="29" t="b">
        <v>0</v>
      </c>
      <c r="DO290" s="29" t="b">
        <v>0</v>
      </c>
      <c r="DP290" s="29" t="b">
        <v>0</v>
      </c>
      <c r="DQ290" s="29" t="b">
        <v>0</v>
      </c>
      <c r="DR290" s="29" t="b">
        <v>0</v>
      </c>
      <c r="DS290" s="29" t="b">
        <v>0</v>
      </c>
      <c r="DT290" s="29" t="b">
        <v>0</v>
      </c>
      <c r="DU290" s="29" t="b">
        <v>0</v>
      </c>
      <c r="DV290" s="29" t="s">
        <v>15274</v>
      </c>
      <c r="DW290" s="29" t="s">
        <v>15275</v>
      </c>
      <c r="DX290" s="29" t="s">
        <v>15276</v>
      </c>
    </row>
    <row r="291" spans="1:128" s="29" customFormat="1" x14ac:dyDescent="0.25">
      <c r="A291" s="29">
        <v>359925061276783</v>
      </c>
      <c r="B291" s="29">
        <v>985</v>
      </c>
      <c r="C291" s="29" t="s">
        <v>15277</v>
      </c>
      <c r="D291" s="29" t="s">
        <v>15278</v>
      </c>
      <c r="E291" s="50">
        <v>2.37085632518064E+16</v>
      </c>
      <c r="F291" s="50">
        <v>9042507138992350</v>
      </c>
      <c r="G291" s="29" t="s">
        <v>20289</v>
      </c>
      <c r="H291" s="29" t="s">
        <v>18992</v>
      </c>
      <c r="I291" s="29">
        <v>77</v>
      </c>
      <c r="J291" s="29">
        <v>1</v>
      </c>
      <c r="K291" s="29">
        <v>1</v>
      </c>
      <c r="L291" s="29">
        <v>1</v>
      </c>
      <c r="M291" s="29">
        <v>2</v>
      </c>
      <c r="N291" s="29">
        <v>6</v>
      </c>
      <c r="O291" s="29">
        <v>1</v>
      </c>
      <c r="P291" s="29">
        <v>1</v>
      </c>
      <c r="Q291" s="29">
        <v>4</v>
      </c>
      <c r="R291" s="29" t="s">
        <v>8</v>
      </c>
      <c r="S291" s="29">
        <v>4</v>
      </c>
      <c r="T291" s="29" t="s">
        <v>8</v>
      </c>
      <c r="U291" s="29">
        <v>1</v>
      </c>
      <c r="V291" s="29">
        <v>3</v>
      </c>
      <c r="W291" s="29" t="s">
        <v>8</v>
      </c>
      <c r="X291" s="29">
        <v>2</v>
      </c>
      <c r="Y291" s="29" t="s">
        <v>8</v>
      </c>
      <c r="Z291" s="29">
        <v>0</v>
      </c>
      <c r="AA291" s="29" t="s">
        <v>8</v>
      </c>
      <c r="AB291" s="29" t="s">
        <v>8</v>
      </c>
      <c r="AC291" s="29" t="s">
        <v>8</v>
      </c>
      <c r="AD291" s="29" t="s">
        <v>8</v>
      </c>
      <c r="AE291" s="29">
        <v>1</v>
      </c>
      <c r="AF291" s="29">
        <v>1</v>
      </c>
      <c r="AG291" s="29" t="s">
        <v>8</v>
      </c>
      <c r="AH291" s="29">
        <v>1</v>
      </c>
      <c r="AI291" s="29" t="s">
        <v>8</v>
      </c>
      <c r="AJ291" s="29">
        <v>0</v>
      </c>
      <c r="AK291" s="29" t="s">
        <v>8</v>
      </c>
      <c r="AL291" s="29" t="s">
        <v>8</v>
      </c>
      <c r="AM291" s="29" t="s">
        <v>8</v>
      </c>
      <c r="AN291" s="29" t="s">
        <v>8</v>
      </c>
      <c r="AO291" s="29">
        <v>0</v>
      </c>
      <c r="AP291" s="29" t="s">
        <v>8</v>
      </c>
      <c r="AQ291" s="29">
        <v>1</v>
      </c>
      <c r="AR291" s="29">
        <v>2</v>
      </c>
      <c r="AS291" s="29" t="s">
        <v>8</v>
      </c>
      <c r="AT291" s="29">
        <v>1</v>
      </c>
      <c r="AU291" s="29" t="s">
        <v>8</v>
      </c>
      <c r="AV291" s="29">
        <v>1</v>
      </c>
      <c r="AW291" s="29">
        <v>3</v>
      </c>
      <c r="AX291" s="29" t="s">
        <v>8</v>
      </c>
      <c r="AY291" s="29">
        <v>2</v>
      </c>
      <c r="AZ291" s="29" t="s">
        <v>8</v>
      </c>
      <c r="BA291" s="29">
        <v>1</v>
      </c>
      <c r="BB291" s="29" t="s">
        <v>8</v>
      </c>
      <c r="BC291" s="29">
        <v>1</v>
      </c>
      <c r="BD291" s="29">
        <v>3</v>
      </c>
      <c r="BE291" s="29" t="s">
        <v>8</v>
      </c>
      <c r="BF291" s="29">
        <v>1</v>
      </c>
      <c r="BG291" s="29" t="s">
        <v>8</v>
      </c>
      <c r="BH291" s="29">
        <v>1</v>
      </c>
      <c r="BI291" s="29">
        <v>1</v>
      </c>
      <c r="BJ291" s="29" t="s">
        <v>8</v>
      </c>
      <c r="BK291" s="29">
        <v>1</v>
      </c>
      <c r="BL291" s="29" t="s">
        <v>8</v>
      </c>
      <c r="BM291" s="29">
        <v>0</v>
      </c>
      <c r="BN291" s="29" t="s">
        <v>8</v>
      </c>
      <c r="BO291" s="29" t="s">
        <v>8</v>
      </c>
      <c r="BP291" s="29" t="s">
        <v>8</v>
      </c>
      <c r="BQ291" s="29" t="s">
        <v>8</v>
      </c>
      <c r="BR291" s="29" t="s">
        <v>8</v>
      </c>
      <c r="BS291" s="29" t="s">
        <v>8</v>
      </c>
      <c r="BT291" s="29" t="s">
        <v>8</v>
      </c>
      <c r="BU291" s="29" t="s">
        <v>8</v>
      </c>
      <c r="BV291" s="29" t="b">
        <v>0</v>
      </c>
      <c r="BW291" s="29" t="b">
        <v>0</v>
      </c>
      <c r="BX291" s="29" t="b">
        <v>0</v>
      </c>
      <c r="BY291" s="29" t="b">
        <v>0</v>
      </c>
      <c r="BZ291" s="29" t="b">
        <v>0</v>
      </c>
      <c r="CA291" s="29" t="b">
        <v>0</v>
      </c>
      <c r="CB291" s="29" t="b">
        <v>0</v>
      </c>
      <c r="CC291" s="29" t="b">
        <v>0</v>
      </c>
      <c r="CD291" s="29" t="b">
        <v>0</v>
      </c>
      <c r="CE291" s="29" t="b">
        <v>0</v>
      </c>
      <c r="CF291" s="29" t="b">
        <v>0</v>
      </c>
      <c r="CG291" s="29" t="b">
        <v>0</v>
      </c>
      <c r="CH291" s="29" t="b">
        <v>0</v>
      </c>
      <c r="CI291" s="29" t="b">
        <v>0</v>
      </c>
      <c r="CJ291" s="29" t="b">
        <v>0</v>
      </c>
      <c r="CK291" s="29" t="b">
        <v>0</v>
      </c>
      <c r="CL291" s="29" t="b">
        <v>0</v>
      </c>
      <c r="CM291" s="29" t="b">
        <v>0</v>
      </c>
      <c r="CN291" s="29" t="b">
        <v>0</v>
      </c>
      <c r="CO291" s="29" t="b">
        <v>0</v>
      </c>
      <c r="CP291" s="29" t="b">
        <v>0</v>
      </c>
      <c r="CQ291" s="29" t="b">
        <v>1</v>
      </c>
      <c r="CR291" s="29" t="b">
        <v>0</v>
      </c>
      <c r="CS291" s="29" t="b">
        <v>0</v>
      </c>
      <c r="CT291" s="29" t="b">
        <v>0</v>
      </c>
      <c r="CU291" s="29" t="b">
        <v>0</v>
      </c>
      <c r="CV291" s="29" t="b">
        <v>0</v>
      </c>
      <c r="CW291" s="29" t="b">
        <v>0</v>
      </c>
      <c r="CX291" s="29" t="b">
        <v>0</v>
      </c>
      <c r="CY291" s="29" t="b">
        <v>0</v>
      </c>
      <c r="CZ291" s="29" t="b">
        <v>0</v>
      </c>
      <c r="DA291" s="29" t="b">
        <v>0</v>
      </c>
      <c r="DB291" s="29" t="b">
        <v>0</v>
      </c>
      <c r="DC291" s="29" t="b">
        <v>0</v>
      </c>
      <c r="DD291" s="29" t="b">
        <v>0</v>
      </c>
      <c r="DE291" s="29" t="b">
        <v>0</v>
      </c>
      <c r="DF291" s="29" t="b">
        <v>0</v>
      </c>
      <c r="DG291" s="29" t="b">
        <v>0</v>
      </c>
      <c r="DH291" s="29" t="b">
        <v>0</v>
      </c>
      <c r="DI291" s="29" t="b">
        <v>0</v>
      </c>
      <c r="DJ291" s="29" t="b">
        <v>0</v>
      </c>
      <c r="DK291" s="29" t="b">
        <v>0</v>
      </c>
      <c r="DL291" s="29" t="b">
        <v>0</v>
      </c>
      <c r="DM291" s="29" t="b">
        <v>0</v>
      </c>
      <c r="DN291" s="29" t="b">
        <v>0</v>
      </c>
      <c r="DO291" s="29" t="b">
        <v>0</v>
      </c>
      <c r="DP291" s="29" t="b">
        <v>0</v>
      </c>
      <c r="DQ291" s="29" t="b">
        <v>0</v>
      </c>
      <c r="DR291" s="29" t="b">
        <v>0</v>
      </c>
      <c r="DS291" s="29" t="b">
        <v>0</v>
      </c>
      <c r="DT291" s="29" t="b">
        <v>0</v>
      </c>
      <c r="DU291" s="29" t="b">
        <v>0</v>
      </c>
      <c r="DV291" s="29" t="s">
        <v>15279</v>
      </c>
      <c r="DW291" s="29" t="s">
        <v>15280</v>
      </c>
      <c r="DX291" s="29" t="s">
        <v>15281</v>
      </c>
    </row>
    <row r="292" spans="1:128" s="29" customFormat="1" x14ac:dyDescent="0.25">
      <c r="A292" s="29">
        <v>359925061276783</v>
      </c>
      <c r="B292" s="29">
        <v>985</v>
      </c>
      <c r="C292" s="29" t="s">
        <v>15277</v>
      </c>
      <c r="D292" s="29" t="s">
        <v>15278</v>
      </c>
      <c r="E292" s="50">
        <v>2.37085632518064E+16</v>
      </c>
      <c r="F292" s="50">
        <v>9042507138992350</v>
      </c>
      <c r="G292" s="29" t="s">
        <v>20289</v>
      </c>
      <c r="H292" s="29" t="s">
        <v>18992</v>
      </c>
      <c r="I292" s="29">
        <v>77</v>
      </c>
      <c r="J292" s="29">
        <v>1</v>
      </c>
      <c r="K292" s="29">
        <v>1</v>
      </c>
      <c r="L292" s="29">
        <v>1</v>
      </c>
      <c r="M292" s="29">
        <v>2</v>
      </c>
      <c r="N292" s="29">
        <v>6</v>
      </c>
      <c r="O292" s="29">
        <v>1</v>
      </c>
      <c r="P292" s="29">
        <v>1</v>
      </c>
      <c r="Q292" s="29">
        <v>4</v>
      </c>
      <c r="R292" s="29" t="s">
        <v>8</v>
      </c>
      <c r="S292" s="29">
        <v>4</v>
      </c>
      <c r="T292" s="29" t="s">
        <v>8</v>
      </c>
      <c r="U292" s="29">
        <v>1</v>
      </c>
      <c r="V292" s="29">
        <v>3</v>
      </c>
      <c r="W292" s="29" t="s">
        <v>8</v>
      </c>
      <c r="X292" s="29">
        <v>2</v>
      </c>
      <c r="Y292" s="29" t="s">
        <v>8</v>
      </c>
      <c r="Z292" s="29">
        <v>0</v>
      </c>
      <c r="AA292" s="29" t="s">
        <v>8</v>
      </c>
      <c r="AB292" s="29" t="s">
        <v>8</v>
      </c>
      <c r="AC292" s="29" t="s">
        <v>8</v>
      </c>
      <c r="AD292" s="29" t="s">
        <v>8</v>
      </c>
      <c r="AE292" s="29">
        <v>1</v>
      </c>
      <c r="AF292" s="29">
        <v>1</v>
      </c>
      <c r="AG292" s="29" t="s">
        <v>8</v>
      </c>
      <c r="AH292" s="29">
        <v>1</v>
      </c>
      <c r="AI292" s="29" t="s">
        <v>8</v>
      </c>
      <c r="AJ292" s="29">
        <v>0</v>
      </c>
      <c r="AK292" s="29" t="s">
        <v>8</v>
      </c>
      <c r="AL292" s="29" t="s">
        <v>8</v>
      </c>
      <c r="AM292" s="29" t="s">
        <v>8</v>
      </c>
      <c r="AN292" s="29" t="s">
        <v>8</v>
      </c>
      <c r="AO292" s="29">
        <v>0</v>
      </c>
      <c r="AP292" s="29" t="s">
        <v>8</v>
      </c>
      <c r="AQ292" s="29">
        <v>1</v>
      </c>
      <c r="AR292" s="29">
        <v>2</v>
      </c>
      <c r="AS292" s="29" t="s">
        <v>8</v>
      </c>
      <c r="AT292" s="29">
        <v>1</v>
      </c>
      <c r="AU292" s="29" t="s">
        <v>8</v>
      </c>
      <c r="AV292" s="29">
        <v>1</v>
      </c>
      <c r="AW292" s="29">
        <v>3</v>
      </c>
      <c r="AX292" s="29" t="s">
        <v>8</v>
      </c>
      <c r="AY292" s="29">
        <v>2</v>
      </c>
      <c r="AZ292" s="29" t="s">
        <v>8</v>
      </c>
      <c r="BA292" s="29">
        <v>1</v>
      </c>
      <c r="BB292" s="29" t="s">
        <v>8</v>
      </c>
      <c r="BC292" s="29">
        <v>1</v>
      </c>
      <c r="BD292" s="29">
        <v>3</v>
      </c>
      <c r="BE292" s="29" t="s">
        <v>8</v>
      </c>
      <c r="BF292" s="29">
        <v>1</v>
      </c>
      <c r="BG292" s="29" t="s">
        <v>8</v>
      </c>
      <c r="BH292" s="29">
        <v>1</v>
      </c>
      <c r="BI292" s="29">
        <v>1</v>
      </c>
      <c r="BJ292" s="29" t="s">
        <v>8</v>
      </c>
      <c r="BK292" s="29">
        <v>1</v>
      </c>
      <c r="BL292" s="29" t="s">
        <v>8</v>
      </c>
      <c r="BM292" s="29">
        <v>0</v>
      </c>
      <c r="BN292" s="29" t="s">
        <v>8</v>
      </c>
      <c r="BO292" s="29" t="s">
        <v>8</v>
      </c>
      <c r="BP292" s="29" t="s">
        <v>8</v>
      </c>
      <c r="BQ292" s="29" t="s">
        <v>8</v>
      </c>
      <c r="BR292" s="29" t="s">
        <v>8</v>
      </c>
      <c r="BS292" s="29" t="s">
        <v>8</v>
      </c>
      <c r="BT292" s="29" t="s">
        <v>8</v>
      </c>
      <c r="BU292" s="29" t="s">
        <v>8</v>
      </c>
      <c r="BV292" s="29" t="b">
        <v>0</v>
      </c>
      <c r="BW292" s="29" t="b">
        <v>0</v>
      </c>
      <c r="BX292" s="29" t="b">
        <v>0</v>
      </c>
      <c r="BY292" s="29" t="b">
        <v>0</v>
      </c>
      <c r="BZ292" s="29" t="b">
        <v>0</v>
      </c>
      <c r="CA292" s="29" t="b">
        <v>0</v>
      </c>
      <c r="CB292" s="29" t="b">
        <v>0</v>
      </c>
      <c r="CC292" s="29" t="b">
        <v>0</v>
      </c>
      <c r="CD292" s="29" t="b">
        <v>0</v>
      </c>
      <c r="CE292" s="29" t="b">
        <v>0</v>
      </c>
      <c r="CF292" s="29" t="b">
        <v>0</v>
      </c>
      <c r="CG292" s="29" t="b">
        <v>0</v>
      </c>
      <c r="CH292" s="29" t="b">
        <v>0</v>
      </c>
      <c r="CI292" s="29" t="b">
        <v>0</v>
      </c>
      <c r="CJ292" s="29" t="b">
        <v>0</v>
      </c>
      <c r="CK292" s="29" t="b">
        <v>0</v>
      </c>
      <c r="CL292" s="29" t="b">
        <v>0</v>
      </c>
      <c r="CM292" s="29" t="b">
        <v>0</v>
      </c>
      <c r="CN292" s="29" t="b">
        <v>0</v>
      </c>
      <c r="CO292" s="29" t="b">
        <v>0</v>
      </c>
      <c r="CP292" s="29" t="b">
        <v>0</v>
      </c>
      <c r="CQ292" s="29" t="b">
        <v>1</v>
      </c>
      <c r="CR292" s="29" t="b">
        <v>0</v>
      </c>
      <c r="CS292" s="29" t="b">
        <v>0</v>
      </c>
      <c r="CT292" s="29" t="b">
        <v>0</v>
      </c>
      <c r="CU292" s="29" t="b">
        <v>0</v>
      </c>
      <c r="CV292" s="29" t="b">
        <v>0</v>
      </c>
      <c r="CW292" s="29" t="b">
        <v>0</v>
      </c>
      <c r="CX292" s="29" t="b">
        <v>0</v>
      </c>
      <c r="CY292" s="29" t="b">
        <v>0</v>
      </c>
      <c r="CZ292" s="29" t="b">
        <v>0</v>
      </c>
      <c r="DA292" s="29" t="b">
        <v>0</v>
      </c>
      <c r="DB292" s="29" t="b">
        <v>0</v>
      </c>
      <c r="DC292" s="29" t="b">
        <v>0</v>
      </c>
      <c r="DD292" s="29" t="b">
        <v>0</v>
      </c>
      <c r="DE292" s="29" t="b">
        <v>0</v>
      </c>
      <c r="DF292" s="29" t="b">
        <v>0</v>
      </c>
      <c r="DG292" s="29" t="b">
        <v>0</v>
      </c>
      <c r="DH292" s="29" t="b">
        <v>0</v>
      </c>
      <c r="DI292" s="29" t="b">
        <v>0</v>
      </c>
      <c r="DJ292" s="29" t="b">
        <v>0</v>
      </c>
      <c r="DK292" s="29" t="b">
        <v>0</v>
      </c>
      <c r="DL292" s="29" t="b">
        <v>0</v>
      </c>
      <c r="DM292" s="29" t="b">
        <v>0</v>
      </c>
      <c r="DN292" s="29" t="b">
        <v>0</v>
      </c>
      <c r="DO292" s="29" t="b">
        <v>0</v>
      </c>
      <c r="DP292" s="29" t="b">
        <v>0</v>
      </c>
      <c r="DQ292" s="29" t="b">
        <v>0</v>
      </c>
      <c r="DR292" s="29" t="b">
        <v>0</v>
      </c>
      <c r="DS292" s="29" t="b">
        <v>0</v>
      </c>
      <c r="DT292" s="29" t="b">
        <v>0</v>
      </c>
      <c r="DU292" s="29" t="b">
        <v>0</v>
      </c>
      <c r="DV292" s="29" t="s">
        <v>15279</v>
      </c>
      <c r="DW292" s="29" t="s">
        <v>15280</v>
      </c>
      <c r="DX292" s="29" t="s">
        <v>15282</v>
      </c>
    </row>
    <row r="293" spans="1:128" s="29" customFormat="1" x14ac:dyDescent="0.25">
      <c r="A293" s="29">
        <v>359925061276783</v>
      </c>
      <c r="B293" s="29">
        <v>417</v>
      </c>
      <c r="C293" s="29" t="s">
        <v>15237</v>
      </c>
      <c r="D293" s="29" t="s">
        <v>15238</v>
      </c>
      <c r="E293" s="50">
        <v>2.3707264427109E+16</v>
      </c>
      <c r="F293" s="50">
        <v>9042590145228590</v>
      </c>
      <c r="G293" s="29" t="s">
        <v>20277</v>
      </c>
      <c r="H293" s="29" t="s">
        <v>18992</v>
      </c>
      <c r="I293" s="29">
        <v>77</v>
      </c>
      <c r="J293" s="29">
        <v>1</v>
      </c>
      <c r="K293" s="29">
        <v>1</v>
      </c>
      <c r="L293" s="29">
        <v>1</v>
      </c>
      <c r="M293" s="29">
        <v>2</v>
      </c>
      <c r="N293" s="29">
        <v>3</v>
      </c>
      <c r="O293" s="29">
        <v>1</v>
      </c>
      <c r="P293" s="29">
        <v>1</v>
      </c>
      <c r="Q293" s="29">
        <v>4</v>
      </c>
      <c r="R293" s="29" t="s">
        <v>8</v>
      </c>
      <c r="S293" s="29">
        <v>4</v>
      </c>
      <c r="T293" s="29" t="s">
        <v>8</v>
      </c>
      <c r="U293" s="29">
        <v>1</v>
      </c>
      <c r="V293" s="29">
        <v>1</v>
      </c>
      <c r="W293" s="29" t="s">
        <v>8</v>
      </c>
      <c r="X293" s="29">
        <v>1</v>
      </c>
      <c r="Y293" s="29" t="s">
        <v>8</v>
      </c>
      <c r="Z293" s="29">
        <v>1</v>
      </c>
      <c r="AA293" s="29">
        <v>3</v>
      </c>
      <c r="AB293" s="29" t="s">
        <v>8</v>
      </c>
      <c r="AC293" s="29">
        <v>3</v>
      </c>
      <c r="AD293" s="29" t="s">
        <v>8</v>
      </c>
      <c r="AE293" s="29">
        <v>1</v>
      </c>
      <c r="AF293" s="29">
        <v>1</v>
      </c>
      <c r="AG293" s="29" t="s">
        <v>8</v>
      </c>
      <c r="AH293" s="29">
        <v>1</v>
      </c>
      <c r="AI293" s="29" t="s">
        <v>8</v>
      </c>
      <c r="AJ293" s="29">
        <v>0</v>
      </c>
      <c r="AK293" s="29" t="s">
        <v>8</v>
      </c>
      <c r="AL293" s="29" t="s">
        <v>8</v>
      </c>
      <c r="AM293" s="29" t="s">
        <v>8</v>
      </c>
      <c r="AN293" s="29" t="s">
        <v>8</v>
      </c>
      <c r="AO293" s="29">
        <v>0</v>
      </c>
      <c r="AP293" s="29" t="s">
        <v>8</v>
      </c>
      <c r="AQ293" s="29">
        <v>1</v>
      </c>
      <c r="AR293" s="29">
        <v>2</v>
      </c>
      <c r="AS293" s="29" t="s">
        <v>8</v>
      </c>
      <c r="AT293" s="29">
        <v>2</v>
      </c>
      <c r="AU293" s="29" t="s">
        <v>8</v>
      </c>
      <c r="AV293" s="29">
        <v>1</v>
      </c>
      <c r="AW293" s="29">
        <v>3</v>
      </c>
      <c r="AX293" s="29" t="s">
        <v>8</v>
      </c>
      <c r="AY293" s="29">
        <v>3</v>
      </c>
      <c r="AZ293" s="29" t="s">
        <v>8</v>
      </c>
      <c r="BA293" s="29">
        <v>1</v>
      </c>
      <c r="BB293" s="29" t="s">
        <v>8</v>
      </c>
      <c r="BC293" s="29">
        <v>1</v>
      </c>
      <c r="BD293" s="29">
        <v>3</v>
      </c>
      <c r="BE293" s="29" t="s">
        <v>8</v>
      </c>
      <c r="BF293" s="29">
        <v>1</v>
      </c>
      <c r="BG293" s="29" t="s">
        <v>8</v>
      </c>
      <c r="BH293" s="29">
        <v>1</v>
      </c>
      <c r="BI293" s="29">
        <v>1</v>
      </c>
      <c r="BJ293" s="29" t="s">
        <v>8</v>
      </c>
      <c r="BK293" s="29">
        <v>1</v>
      </c>
      <c r="BL293" s="29" t="s">
        <v>8</v>
      </c>
      <c r="BM293" s="29">
        <v>0</v>
      </c>
      <c r="BN293" s="29" t="s">
        <v>8</v>
      </c>
      <c r="BO293" s="29" t="s">
        <v>8</v>
      </c>
      <c r="BP293" s="29" t="s">
        <v>8</v>
      </c>
      <c r="BQ293" s="29" t="s">
        <v>8</v>
      </c>
      <c r="BR293" s="29" t="s">
        <v>8</v>
      </c>
      <c r="BS293" s="29" t="s">
        <v>8</v>
      </c>
      <c r="BT293" s="29" t="s">
        <v>8</v>
      </c>
      <c r="BU293" s="29" t="s">
        <v>8</v>
      </c>
      <c r="BV293" s="29" t="b">
        <v>0</v>
      </c>
      <c r="BW293" s="29" t="b">
        <v>0</v>
      </c>
      <c r="BX293" s="29" t="b">
        <v>0</v>
      </c>
      <c r="BY293" s="29" t="b">
        <v>0</v>
      </c>
      <c r="BZ293" s="29" t="b">
        <v>0</v>
      </c>
      <c r="CA293" s="29" t="b">
        <v>0</v>
      </c>
      <c r="CB293" s="29" t="b">
        <v>0</v>
      </c>
      <c r="CC293" s="29" t="b">
        <v>0</v>
      </c>
      <c r="CD293" s="29" t="b">
        <v>0</v>
      </c>
      <c r="CE293" s="29" t="b">
        <v>0</v>
      </c>
      <c r="CF293" s="29" t="b">
        <v>0</v>
      </c>
      <c r="CG293" s="29" t="b">
        <v>0</v>
      </c>
      <c r="CH293" s="29" t="b">
        <v>0</v>
      </c>
      <c r="CI293" s="29" t="b">
        <v>0</v>
      </c>
      <c r="CJ293" s="29" t="b">
        <v>0</v>
      </c>
      <c r="CK293" s="29" t="b">
        <v>0</v>
      </c>
      <c r="CL293" s="29" t="b">
        <v>0</v>
      </c>
      <c r="CM293" s="29" t="b">
        <v>0</v>
      </c>
      <c r="CN293" s="29" t="b">
        <v>0</v>
      </c>
      <c r="CO293" s="29" t="b">
        <v>0</v>
      </c>
      <c r="CP293" s="29" t="b">
        <v>0</v>
      </c>
      <c r="CQ293" s="29" t="b">
        <v>1</v>
      </c>
      <c r="CR293" s="29" t="b">
        <v>0</v>
      </c>
      <c r="CS293" s="29" t="b">
        <v>0</v>
      </c>
      <c r="CT293" s="29" t="b">
        <v>0</v>
      </c>
      <c r="CU293" s="29" t="b">
        <v>0</v>
      </c>
      <c r="CV293" s="29" t="b">
        <v>0</v>
      </c>
      <c r="CW293" s="29" t="b">
        <v>0</v>
      </c>
      <c r="CX293" s="29" t="b">
        <v>0</v>
      </c>
      <c r="CY293" s="29" t="b">
        <v>0</v>
      </c>
      <c r="CZ293" s="29" t="b">
        <v>0</v>
      </c>
      <c r="DA293" s="29" t="b">
        <v>0</v>
      </c>
      <c r="DB293" s="29" t="b">
        <v>0</v>
      </c>
      <c r="DC293" s="29" t="b">
        <v>0</v>
      </c>
      <c r="DD293" s="29" t="b">
        <v>0</v>
      </c>
      <c r="DE293" s="29" t="b">
        <v>0</v>
      </c>
      <c r="DF293" s="29" t="b">
        <v>0</v>
      </c>
      <c r="DG293" s="29" t="b">
        <v>0</v>
      </c>
      <c r="DH293" s="29" t="b">
        <v>0</v>
      </c>
      <c r="DI293" s="29" t="b">
        <v>0</v>
      </c>
      <c r="DJ293" s="29" t="b">
        <v>0</v>
      </c>
      <c r="DK293" s="29" t="b">
        <v>0</v>
      </c>
      <c r="DL293" s="29" t="b">
        <v>0</v>
      </c>
      <c r="DM293" s="29" t="b">
        <v>0</v>
      </c>
      <c r="DN293" s="29" t="b">
        <v>0</v>
      </c>
      <c r="DO293" s="29" t="b">
        <v>0</v>
      </c>
      <c r="DP293" s="29" t="b">
        <v>0</v>
      </c>
      <c r="DQ293" s="29" t="b">
        <v>0</v>
      </c>
      <c r="DR293" s="29" t="b">
        <v>0</v>
      </c>
      <c r="DS293" s="29" t="b">
        <v>0</v>
      </c>
      <c r="DT293" s="29" t="b">
        <v>0</v>
      </c>
      <c r="DU293" s="29" t="b">
        <v>0</v>
      </c>
      <c r="DV293" s="29" t="s">
        <v>15239</v>
      </c>
      <c r="DW293" s="29" t="s">
        <v>15240</v>
      </c>
      <c r="DX293" s="29" t="s">
        <v>15283</v>
      </c>
    </row>
    <row r="294" spans="1:128" s="29" customFormat="1" x14ac:dyDescent="0.25">
      <c r="A294" s="29">
        <v>359925061276296</v>
      </c>
      <c r="B294" s="29">
        <v>446</v>
      </c>
      <c r="C294" s="29" t="s">
        <v>15284</v>
      </c>
      <c r="D294" s="29" t="s">
        <v>15285</v>
      </c>
      <c r="E294" s="50">
        <v>2.37056681237887E+16</v>
      </c>
      <c r="F294" s="50">
        <v>9042670630690660</v>
      </c>
      <c r="G294" s="29" t="s">
        <v>20277</v>
      </c>
      <c r="H294" s="29" t="s">
        <v>18992</v>
      </c>
      <c r="I294" s="29">
        <v>77</v>
      </c>
      <c r="J294" s="29">
        <v>1</v>
      </c>
      <c r="K294" s="29">
        <v>1</v>
      </c>
      <c r="L294" s="29">
        <v>1</v>
      </c>
      <c r="M294" s="29">
        <v>2</v>
      </c>
      <c r="N294" s="29">
        <v>4</v>
      </c>
      <c r="O294" s="29">
        <v>1</v>
      </c>
      <c r="P294" s="29">
        <v>1</v>
      </c>
      <c r="Q294" s="29">
        <v>4</v>
      </c>
      <c r="R294" s="29" t="s">
        <v>8</v>
      </c>
      <c r="S294" s="29">
        <v>4</v>
      </c>
      <c r="T294" s="29" t="s">
        <v>8</v>
      </c>
      <c r="U294" s="29">
        <v>1</v>
      </c>
      <c r="V294" s="29">
        <v>1</v>
      </c>
      <c r="W294" s="29" t="s">
        <v>8</v>
      </c>
      <c r="X294" s="29">
        <v>1</v>
      </c>
      <c r="Y294" s="29" t="s">
        <v>8</v>
      </c>
      <c r="Z294" s="29">
        <v>1</v>
      </c>
      <c r="AA294" s="29">
        <v>1</v>
      </c>
      <c r="AB294" s="29" t="s">
        <v>8</v>
      </c>
      <c r="AC294" s="29">
        <v>1</v>
      </c>
      <c r="AD294" s="29" t="s">
        <v>8</v>
      </c>
      <c r="AE294" s="29">
        <v>1</v>
      </c>
      <c r="AF294" s="29">
        <v>1</v>
      </c>
      <c r="AG294" s="29" t="s">
        <v>8</v>
      </c>
      <c r="AH294" s="29">
        <v>1</v>
      </c>
      <c r="AI294" s="29" t="s">
        <v>8</v>
      </c>
      <c r="AJ294" s="29">
        <v>0</v>
      </c>
      <c r="AK294" s="29" t="s">
        <v>8</v>
      </c>
      <c r="AL294" s="29" t="s">
        <v>8</v>
      </c>
      <c r="AM294" s="29" t="s">
        <v>8</v>
      </c>
      <c r="AN294" s="29" t="s">
        <v>8</v>
      </c>
      <c r="AO294" s="29">
        <v>0</v>
      </c>
      <c r="AP294" s="29" t="s">
        <v>8</v>
      </c>
      <c r="AQ294" s="29">
        <v>1</v>
      </c>
      <c r="AR294" s="29">
        <v>2</v>
      </c>
      <c r="AS294" s="29" t="s">
        <v>8</v>
      </c>
      <c r="AT294" s="29">
        <v>2</v>
      </c>
      <c r="AU294" s="29" t="s">
        <v>8</v>
      </c>
      <c r="AV294" s="29">
        <v>1</v>
      </c>
      <c r="AW294" s="29">
        <v>2</v>
      </c>
      <c r="AX294" s="29" t="s">
        <v>8</v>
      </c>
      <c r="AY294" s="29">
        <v>2</v>
      </c>
      <c r="AZ294" s="29" t="s">
        <v>8</v>
      </c>
      <c r="BA294" s="29">
        <v>1</v>
      </c>
      <c r="BB294" s="29" t="s">
        <v>8</v>
      </c>
      <c r="BC294" s="29">
        <v>1</v>
      </c>
      <c r="BD294" s="29">
        <v>4</v>
      </c>
      <c r="BE294" s="29" t="s">
        <v>8</v>
      </c>
      <c r="BF294" s="29">
        <v>2</v>
      </c>
      <c r="BG294" s="29" t="s">
        <v>8</v>
      </c>
      <c r="BH294" s="29">
        <v>1</v>
      </c>
      <c r="BI294" s="29">
        <v>2</v>
      </c>
      <c r="BJ294" s="29" t="s">
        <v>8</v>
      </c>
      <c r="BK294" s="29">
        <v>2</v>
      </c>
      <c r="BL294" s="29" t="s">
        <v>8</v>
      </c>
      <c r="BM294" s="29">
        <v>0</v>
      </c>
      <c r="BN294" s="29" t="s">
        <v>8</v>
      </c>
      <c r="BO294" s="29" t="s">
        <v>8</v>
      </c>
      <c r="BP294" s="29" t="s">
        <v>8</v>
      </c>
      <c r="BQ294" s="29" t="s">
        <v>8</v>
      </c>
      <c r="BR294" s="29" t="s">
        <v>8</v>
      </c>
      <c r="BS294" s="29" t="s">
        <v>8</v>
      </c>
      <c r="BT294" s="29" t="s">
        <v>8</v>
      </c>
      <c r="BU294" s="29" t="s">
        <v>14203</v>
      </c>
      <c r="BV294" s="29" t="b">
        <v>0</v>
      </c>
      <c r="BW294" s="29" t="b">
        <v>0</v>
      </c>
      <c r="BX294" s="29" t="b">
        <v>0</v>
      </c>
      <c r="BY294" s="29" t="b">
        <v>0</v>
      </c>
      <c r="BZ294" s="29" t="b">
        <v>0</v>
      </c>
      <c r="CA294" s="29" t="b">
        <v>0</v>
      </c>
      <c r="CB294" s="29" t="b">
        <v>0</v>
      </c>
      <c r="CC294" s="29" t="b">
        <v>0</v>
      </c>
      <c r="CD294" s="29" t="b">
        <v>0</v>
      </c>
      <c r="CE294" s="29" t="b">
        <v>0</v>
      </c>
      <c r="CF294" s="29" t="b">
        <v>0</v>
      </c>
      <c r="CG294" s="29" t="b">
        <v>0</v>
      </c>
      <c r="CH294" s="29" t="b">
        <v>0</v>
      </c>
      <c r="CI294" s="29" t="b">
        <v>0</v>
      </c>
      <c r="CJ294" s="29" t="b">
        <v>0</v>
      </c>
      <c r="CK294" s="29" t="b">
        <v>0</v>
      </c>
      <c r="CL294" s="29" t="b">
        <v>0</v>
      </c>
      <c r="CM294" s="29" t="b">
        <v>0</v>
      </c>
      <c r="CN294" s="29" t="b">
        <v>0</v>
      </c>
      <c r="CO294" s="29" t="b">
        <v>1</v>
      </c>
      <c r="CP294" s="29" t="b">
        <v>0</v>
      </c>
      <c r="CQ294" s="29" t="b">
        <v>0</v>
      </c>
      <c r="CR294" s="29" t="b">
        <v>0</v>
      </c>
      <c r="CS294" s="29" t="b">
        <v>0</v>
      </c>
      <c r="CT294" s="29" t="b">
        <v>0</v>
      </c>
      <c r="CU294" s="29" t="b">
        <v>0</v>
      </c>
      <c r="CV294" s="29" t="b">
        <v>0</v>
      </c>
      <c r="CW294" s="29" t="b">
        <v>0</v>
      </c>
      <c r="CX294" s="29" t="b">
        <v>0</v>
      </c>
      <c r="CY294" s="29" t="b">
        <v>0</v>
      </c>
      <c r="CZ294" s="29" t="b">
        <v>0</v>
      </c>
      <c r="DA294" s="29" t="b">
        <v>0</v>
      </c>
      <c r="DB294" s="29" t="b">
        <v>0</v>
      </c>
      <c r="DC294" s="29" t="b">
        <v>0</v>
      </c>
      <c r="DD294" s="29" t="b">
        <v>0</v>
      </c>
      <c r="DE294" s="29" t="b">
        <v>0</v>
      </c>
      <c r="DF294" s="29" t="b">
        <v>0</v>
      </c>
      <c r="DG294" s="29" t="b">
        <v>0</v>
      </c>
      <c r="DH294" s="29" t="b">
        <v>0</v>
      </c>
      <c r="DI294" s="29" t="b">
        <v>0</v>
      </c>
      <c r="DJ294" s="29" t="b">
        <v>0</v>
      </c>
      <c r="DK294" s="29" t="b">
        <v>0</v>
      </c>
      <c r="DL294" s="29" t="b">
        <v>0</v>
      </c>
      <c r="DM294" s="29" t="b">
        <v>0</v>
      </c>
      <c r="DN294" s="29" t="b">
        <v>0</v>
      </c>
      <c r="DO294" s="29" t="b">
        <v>0</v>
      </c>
      <c r="DP294" s="29" t="b">
        <v>0</v>
      </c>
      <c r="DQ294" s="29" t="b">
        <v>0</v>
      </c>
      <c r="DR294" s="29" t="b">
        <v>0</v>
      </c>
      <c r="DS294" s="29" t="b">
        <v>0</v>
      </c>
      <c r="DT294" s="29" t="b">
        <v>0</v>
      </c>
      <c r="DU294" s="29" t="b">
        <v>0</v>
      </c>
      <c r="DV294" s="29" t="s">
        <v>15286</v>
      </c>
      <c r="DW294" s="29" t="s">
        <v>15287</v>
      </c>
      <c r="DX294" s="29" t="s">
        <v>15283</v>
      </c>
    </row>
    <row r="295" spans="1:128" s="29" customFormat="1" x14ac:dyDescent="0.25">
      <c r="A295" s="29">
        <v>359925061284860</v>
      </c>
      <c r="B295" s="29">
        <v>205</v>
      </c>
      <c r="C295" s="29" t="s">
        <v>15288</v>
      </c>
      <c r="D295" s="29" t="s">
        <v>15289</v>
      </c>
      <c r="E295" s="50">
        <v>237835504</v>
      </c>
      <c r="F295" s="50">
        <v>903393937</v>
      </c>
      <c r="G295" s="29" t="s">
        <v>18992</v>
      </c>
      <c r="H295" s="29" t="s">
        <v>20248</v>
      </c>
      <c r="I295" s="29">
        <v>33</v>
      </c>
      <c r="J295" s="29">
        <v>1</v>
      </c>
      <c r="K295" s="29">
        <v>1</v>
      </c>
      <c r="L295" s="29">
        <v>1</v>
      </c>
      <c r="M295" s="29">
        <v>2</v>
      </c>
      <c r="N295" s="29">
        <v>4</v>
      </c>
      <c r="O295" s="29">
        <v>1</v>
      </c>
      <c r="P295" s="29">
        <v>1</v>
      </c>
      <c r="Q295" s="29">
        <v>2</v>
      </c>
      <c r="R295" s="29" t="s">
        <v>8</v>
      </c>
      <c r="S295" s="29">
        <v>2</v>
      </c>
      <c r="T295" s="29" t="s">
        <v>8</v>
      </c>
      <c r="U295" s="29">
        <v>1</v>
      </c>
      <c r="V295" s="29">
        <v>3</v>
      </c>
      <c r="W295" s="29" t="s">
        <v>8</v>
      </c>
      <c r="X295" s="29">
        <v>2</v>
      </c>
      <c r="Y295" s="29" t="s">
        <v>8</v>
      </c>
      <c r="Z295" s="29">
        <v>1</v>
      </c>
      <c r="AA295" s="29">
        <v>1</v>
      </c>
      <c r="AB295" s="29" t="s">
        <v>8</v>
      </c>
      <c r="AC295" s="29">
        <v>1</v>
      </c>
      <c r="AD295" s="29" t="s">
        <v>8</v>
      </c>
      <c r="AE295" s="29">
        <v>0</v>
      </c>
      <c r="AF295" s="29" t="s">
        <v>8</v>
      </c>
      <c r="AG295" s="29" t="s">
        <v>8</v>
      </c>
      <c r="AH295" s="29" t="s">
        <v>8</v>
      </c>
      <c r="AI295" s="29" t="s">
        <v>8</v>
      </c>
      <c r="AJ295" s="29">
        <v>1</v>
      </c>
      <c r="AK295" s="29">
        <v>1</v>
      </c>
      <c r="AL295" s="29" t="s">
        <v>8</v>
      </c>
      <c r="AM295" s="29">
        <v>1</v>
      </c>
      <c r="AN295" s="29" t="s">
        <v>8</v>
      </c>
      <c r="AO295" s="29">
        <v>0</v>
      </c>
      <c r="AP295" s="29" t="s">
        <v>8</v>
      </c>
      <c r="AQ295" s="29">
        <v>1</v>
      </c>
      <c r="AR295" s="29">
        <v>2</v>
      </c>
      <c r="AS295" s="29" t="s">
        <v>8</v>
      </c>
      <c r="AT295" s="29">
        <v>2</v>
      </c>
      <c r="AU295" s="29" t="s">
        <v>8</v>
      </c>
      <c r="AV295" s="29">
        <v>1</v>
      </c>
      <c r="AW295" s="29">
        <v>3</v>
      </c>
      <c r="AX295" s="29" t="s">
        <v>8</v>
      </c>
      <c r="AY295" s="29">
        <v>3</v>
      </c>
      <c r="AZ295" s="29" t="s">
        <v>8</v>
      </c>
      <c r="BA295" s="29">
        <v>1</v>
      </c>
      <c r="BB295" s="29" t="s">
        <v>8</v>
      </c>
      <c r="BC295" s="29">
        <v>1</v>
      </c>
      <c r="BD295" s="29">
        <v>2</v>
      </c>
      <c r="BE295" s="29" t="s">
        <v>8</v>
      </c>
      <c r="BF295" s="29">
        <v>2</v>
      </c>
      <c r="BG295" s="29" t="s">
        <v>8</v>
      </c>
      <c r="BH295" s="29">
        <v>1</v>
      </c>
      <c r="BI295" s="29">
        <v>1</v>
      </c>
      <c r="BJ295" s="29" t="s">
        <v>8</v>
      </c>
      <c r="BK295" s="29">
        <v>1</v>
      </c>
      <c r="BL295" s="29" t="s">
        <v>8</v>
      </c>
      <c r="BM295" s="29">
        <v>0</v>
      </c>
      <c r="BN295" s="29" t="s">
        <v>8</v>
      </c>
      <c r="BO295" s="29" t="s">
        <v>8</v>
      </c>
      <c r="BP295" s="29" t="s">
        <v>8</v>
      </c>
      <c r="BQ295" s="29" t="s">
        <v>8</v>
      </c>
      <c r="BR295" s="29" t="s">
        <v>8</v>
      </c>
      <c r="BS295" s="29" t="s">
        <v>8</v>
      </c>
      <c r="BT295" s="29" t="s">
        <v>8</v>
      </c>
      <c r="BU295" s="29" t="s">
        <v>14063</v>
      </c>
      <c r="BV295" s="29" t="b">
        <v>0</v>
      </c>
      <c r="BW295" s="29" t="b">
        <v>0</v>
      </c>
      <c r="BX295" s="29" t="b">
        <v>0</v>
      </c>
      <c r="BY295" s="29" t="b">
        <v>0</v>
      </c>
      <c r="BZ295" s="29" t="b">
        <v>0</v>
      </c>
      <c r="CA295" s="29" t="b">
        <v>0</v>
      </c>
      <c r="CB295" s="29" t="b">
        <v>0</v>
      </c>
      <c r="CC295" s="29" t="b">
        <v>0</v>
      </c>
      <c r="CD295" s="29" t="b">
        <v>0</v>
      </c>
      <c r="CE295" s="29" t="b">
        <v>0</v>
      </c>
      <c r="CF295" s="29" t="b">
        <v>0</v>
      </c>
      <c r="CG295" s="29" t="b">
        <v>0</v>
      </c>
      <c r="CH295" s="29" t="b">
        <v>0</v>
      </c>
      <c r="CI295" s="29" t="b">
        <v>0</v>
      </c>
      <c r="CJ295" s="29" t="b">
        <v>0</v>
      </c>
      <c r="CK295" s="29" t="b">
        <v>0</v>
      </c>
      <c r="CL295" s="29" t="b">
        <v>0</v>
      </c>
      <c r="CM295" s="29" t="b">
        <v>0</v>
      </c>
      <c r="CN295" s="29" t="b">
        <v>0</v>
      </c>
      <c r="CO295" s="29" t="b">
        <v>0</v>
      </c>
      <c r="CP295" s="29" t="b">
        <v>0</v>
      </c>
      <c r="CQ295" s="29" t="b">
        <v>0</v>
      </c>
      <c r="CR295" s="29" t="b">
        <v>0</v>
      </c>
      <c r="CS295" s="29" t="b">
        <v>0</v>
      </c>
      <c r="CT295" s="29" t="b">
        <v>0</v>
      </c>
      <c r="CU295" s="29" t="b">
        <v>0</v>
      </c>
      <c r="CV295" s="29" t="b">
        <v>0</v>
      </c>
      <c r="CW295" s="29" t="b">
        <v>0</v>
      </c>
      <c r="CX295" s="29" t="b">
        <v>0</v>
      </c>
      <c r="CY295" s="29" t="b">
        <v>0</v>
      </c>
      <c r="CZ295" s="29" t="b">
        <v>0</v>
      </c>
      <c r="DA295" s="29" t="b">
        <v>0</v>
      </c>
      <c r="DB295" s="29" t="b">
        <v>0</v>
      </c>
      <c r="DC295" s="29" t="b">
        <v>0</v>
      </c>
      <c r="DD295" s="29" t="b">
        <v>0</v>
      </c>
      <c r="DE295" s="29" t="b">
        <v>0</v>
      </c>
      <c r="DF295" s="29" t="b">
        <v>0</v>
      </c>
      <c r="DG295" s="29" t="b">
        <v>1</v>
      </c>
      <c r="DH295" s="29" t="b">
        <v>0</v>
      </c>
      <c r="DI295" s="29" t="b">
        <v>0</v>
      </c>
      <c r="DJ295" s="29" t="b">
        <v>0</v>
      </c>
      <c r="DK295" s="29" t="b">
        <v>0</v>
      </c>
      <c r="DL295" s="29" t="b">
        <v>0</v>
      </c>
      <c r="DM295" s="29" t="b">
        <v>0</v>
      </c>
      <c r="DN295" s="29" t="b">
        <v>0</v>
      </c>
      <c r="DO295" s="29" t="b">
        <v>0</v>
      </c>
      <c r="DP295" s="29" t="b">
        <v>0</v>
      </c>
      <c r="DQ295" s="29" t="b">
        <v>0</v>
      </c>
      <c r="DR295" s="29" t="b">
        <v>0</v>
      </c>
      <c r="DS295" s="29" t="b">
        <v>0</v>
      </c>
      <c r="DT295" s="29" t="b">
        <v>0</v>
      </c>
      <c r="DU295" s="29" t="b">
        <v>0</v>
      </c>
      <c r="DV295" s="29" t="s">
        <v>15290</v>
      </c>
      <c r="DW295" s="29" t="s">
        <v>15291</v>
      </c>
      <c r="DX295" s="29" t="s">
        <v>15292</v>
      </c>
    </row>
    <row r="296" spans="1:128" s="29" customFormat="1" x14ac:dyDescent="0.25">
      <c r="A296" s="29">
        <v>359925061185968</v>
      </c>
      <c r="B296" s="29">
        <v>123</v>
      </c>
      <c r="C296" s="29" t="s">
        <v>15293</v>
      </c>
      <c r="D296" s="29" t="s">
        <v>15294</v>
      </c>
      <c r="E296" s="50">
        <v>2.37693159857486E+16</v>
      </c>
      <c r="F296" s="50">
        <v>9043145611919040</v>
      </c>
      <c r="G296" s="29" t="s">
        <v>20253</v>
      </c>
      <c r="H296" s="29" t="s">
        <v>18992</v>
      </c>
      <c r="I296" s="29">
        <v>22</v>
      </c>
      <c r="J296" s="29">
        <v>1</v>
      </c>
      <c r="K296" s="29">
        <v>1</v>
      </c>
      <c r="L296" s="29">
        <v>1</v>
      </c>
      <c r="M296" s="29">
        <v>2</v>
      </c>
      <c r="N296" s="29">
        <v>4</v>
      </c>
      <c r="O296" s="29">
        <v>1</v>
      </c>
      <c r="P296" s="29">
        <v>1</v>
      </c>
      <c r="Q296" s="29">
        <v>2</v>
      </c>
      <c r="R296" s="29" t="s">
        <v>8</v>
      </c>
      <c r="S296" s="29">
        <v>3</v>
      </c>
      <c r="T296" s="29" t="s">
        <v>8</v>
      </c>
      <c r="U296" s="29">
        <v>1</v>
      </c>
      <c r="V296" s="29">
        <v>1</v>
      </c>
      <c r="W296" s="29" t="s">
        <v>8</v>
      </c>
      <c r="X296" s="29">
        <v>3</v>
      </c>
      <c r="Y296" s="29" t="s">
        <v>8</v>
      </c>
      <c r="Z296" s="29">
        <v>1</v>
      </c>
      <c r="AA296" s="29">
        <v>1</v>
      </c>
      <c r="AB296" s="29" t="s">
        <v>8</v>
      </c>
      <c r="AC296" s="29">
        <v>3</v>
      </c>
      <c r="AD296" s="29" t="s">
        <v>8</v>
      </c>
      <c r="AE296" s="29">
        <v>1</v>
      </c>
      <c r="AF296" s="29">
        <v>1</v>
      </c>
      <c r="AG296" s="29" t="s">
        <v>8</v>
      </c>
      <c r="AH296" s="29">
        <v>1</v>
      </c>
      <c r="AI296" s="29" t="s">
        <v>8</v>
      </c>
      <c r="AJ296" s="29">
        <v>0</v>
      </c>
      <c r="AK296" s="29" t="s">
        <v>8</v>
      </c>
      <c r="AL296" s="29" t="s">
        <v>8</v>
      </c>
      <c r="AM296" s="29" t="s">
        <v>8</v>
      </c>
      <c r="AN296" s="29" t="s">
        <v>8</v>
      </c>
      <c r="AO296" s="29">
        <v>1</v>
      </c>
      <c r="AP296" s="29" t="s">
        <v>8</v>
      </c>
      <c r="AQ296" s="29">
        <v>1</v>
      </c>
      <c r="AR296" s="29">
        <v>1</v>
      </c>
      <c r="AS296" s="29" t="s">
        <v>8</v>
      </c>
      <c r="AT296" s="29">
        <v>2</v>
      </c>
      <c r="AU296" s="29" t="s">
        <v>8</v>
      </c>
      <c r="AV296" s="29">
        <v>1</v>
      </c>
      <c r="AW296" s="29">
        <v>4</v>
      </c>
      <c r="AX296" s="29" t="s">
        <v>8</v>
      </c>
      <c r="AY296" s="29">
        <v>4</v>
      </c>
      <c r="AZ296" s="29" t="s">
        <v>8</v>
      </c>
      <c r="BA296" s="29">
        <v>1</v>
      </c>
      <c r="BB296" s="29" t="s">
        <v>8</v>
      </c>
      <c r="BC296" s="29">
        <v>1</v>
      </c>
      <c r="BD296" s="29">
        <v>4</v>
      </c>
      <c r="BE296" s="29" t="s">
        <v>8</v>
      </c>
      <c r="BF296" s="29">
        <v>4</v>
      </c>
      <c r="BG296" s="29" t="s">
        <v>8</v>
      </c>
      <c r="BH296" s="29">
        <v>1</v>
      </c>
      <c r="BI296" s="29">
        <v>1</v>
      </c>
      <c r="BJ296" s="29" t="s">
        <v>8</v>
      </c>
      <c r="BK296" s="29">
        <v>1</v>
      </c>
      <c r="BL296" s="29" t="s">
        <v>8</v>
      </c>
      <c r="BM296" s="29">
        <v>0</v>
      </c>
      <c r="BN296" s="29" t="s">
        <v>8</v>
      </c>
      <c r="BO296" s="29" t="s">
        <v>8</v>
      </c>
      <c r="BP296" s="29" t="s">
        <v>8</v>
      </c>
      <c r="BQ296" s="29" t="s">
        <v>8</v>
      </c>
      <c r="BR296" s="29" t="s">
        <v>8</v>
      </c>
      <c r="BS296" s="29" t="s">
        <v>8</v>
      </c>
      <c r="BT296" s="29" t="s">
        <v>8</v>
      </c>
      <c r="BU296" s="29" t="s">
        <v>14186</v>
      </c>
      <c r="BV296" s="29" t="b">
        <v>0</v>
      </c>
      <c r="BW296" s="29" t="b">
        <v>0</v>
      </c>
      <c r="BX296" s="29" t="b">
        <v>0</v>
      </c>
      <c r="BY296" s="29" t="b">
        <v>0</v>
      </c>
      <c r="BZ296" s="29" t="b">
        <v>0</v>
      </c>
      <c r="CA296" s="29" t="b">
        <v>0</v>
      </c>
      <c r="CB296" s="29" t="b">
        <v>0</v>
      </c>
      <c r="CC296" s="29" t="b">
        <v>0</v>
      </c>
      <c r="CD296" s="29" t="b">
        <v>0</v>
      </c>
      <c r="CE296" s="29" t="b">
        <v>0</v>
      </c>
      <c r="CF296" s="29" t="b">
        <v>0</v>
      </c>
      <c r="CG296" s="29" t="b">
        <v>1</v>
      </c>
      <c r="CH296" s="29" t="b">
        <v>0</v>
      </c>
      <c r="CI296" s="29" t="b">
        <v>0</v>
      </c>
      <c r="CJ296" s="29" t="b">
        <v>0</v>
      </c>
      <c r="CK296" s="29" t="b">
        <v>0</v>
      </c>
      <c r="CL296" s="29" t="b">
        <v>0</v>
      </c>
      <c r="CM296" s="29" t="b">
        <v>0</v>
      </c>
      <c r="CN296" s="29" t="b">
        <v>0</v>
      </c>
      <c r="CO296" s="29" t="b">
        <v>0</v>
      </c>
      <c r="CP296" s="29" t="b">
        <v>0</v>
      </c>
      <c r="CQ296" s="29" t="b">
        <v>0</v>
      </c>
      <c r="CR296" s="29" t="b">
        <v>0</v>
      </c>
      <c r="CS296" s="29" t="b">
        <v>0</v>
      </c>
      <c r="CT296" s="29" t="b">
        <v>0</v>
      </c>
      <c r="CU296" s="29" t="b">
        <v>0</v>
      </c>
      <c r="CV296" s="29" t="b">
        <v>0</v>
      </c>
      <c r="CW296" s="29" t="b">
        <v>0</v>
      </c>
      <c r="CX296" s="29" t="b">
        <v>0</v>
      </c>
      <c r="CY296" s="29" t="b">
        <v>0</v>
      </c>
      <c r="CZ296" s="29" t="b">
        <v>0</v>
      </c>
      <c r="DA296" s="29" t="b">
        <v>0</v>
      </c>
      <c r="DB296" s="29" t="b">
        <v>0</v>
      </c>
      <c r="DC296" s="29" t="b">
        <v>0</v>
      </c>
      <c r="DD296" s="29" t="b">
        <v>0</v>
      </c>
      <c r="DE296" s="29" t="b">
        <v>0</v>
      </c>
      <c r="DF296" s="29" t="b">
        <v>0</v>
      </c>
      <c r="DG296" s="29" t="b">
        <v>0</v>
      </c>
      <c r="DH296" s="29" t="b">
        <v>0</v>
      </c>
      <c r="DI296" s="29" t="b">
        <v>0</v>
      </c>
      <c r="DJ296" s="29" t="b">
        <v>0</v>
      </c>
      <c r="DK296" s="29" t="b">
        <v>0</v>
      </c>
      <c r="DL296" s="29" t="b">
        <v>0</v>
      </c>
      <c r="DM296" s="29" t="b">
        <v>0</v>
      </c>
      <c r="DN296" s="29" t="b">
        <v>0</v>
      </c>
      <c r="DO296" s="29" t="b">
        <v>0</v>
      </c>
      <c r="DP296" s="29" t="b">
        <v>0</v>
      </c>
      <c r="DQ296" s="29" t="b">
        <v>0</v>
      </c>
      <c r="DR296" s="29" t="b">
        <v>0</v>
      </c>
      <c r="DS296" s="29" t="b">
        <v>0</v>
      </c>
      <c r="DT296" s="29" t="b">
        <v>0</v>
      </c>
      <c r="DU296" s="29" t="b">
        <v>0</v>
      </c>
      <c r="DV296" s="29" t="s">
        <v>15295</v>
      </c>
      <c r="DW296" s="29" t="s">
        <v>15296</v>
      </c>
      <c r="DX296" s="29" t="s">
        <v>15297</v>
      </c>
    </row>
    <row r="297" spans="1:128" s="29" customFormat="1" x14ac:dyDescent="0.25">
      <c r="A297" s="29">
        <v>359925061276296</v>
      </c>
      <c r="B297" s="29">
        <v>450</v>
      </c>
      <c r="C297" s="29" t="s">
        <v>15298</v>
      </c>
      <c r="D297" s="29" t="s">
        <v>15299</v>
      </c>
      <c r="E297" s="50">
        <v>2.37058824991214E+16</v>
      </c>
      <c r="F297" s="50">
        <v>9042628198463110</v>
      </c>
      <c r="G297" s="29" t="s">
        <v>20290</v>
      </c>
      <c r="H297" s="29" t="s">
        <v>18992</v>
      </c>
      <c r="I297" s="29">
        <v>77</v>
      </c>
      <c r="J297" s="29">
        <v>1</v>
      </c>
      <c r="K297" s="29">
        <v>1</v>
      </c>
      <c r="L297" s="29">
        <v>1</v>
      </c>
      <c r="M297" s="29">
        <v>2</v>
      </c>
      <c r="N297" s="29">
        <v>3</v>
      </c>
      <c r="O297" s="29">
        <v>1</v>
      </c>
      <c r="P297" s="29">
        <v>1</v>
      </c>
      <c r="Q297" s="29">
        <v>4</v>
      </c>
      <c r="R297" s="29" t="s">
        <v>8</v>
      </c>
      <c r="S297" s="29">
        <v>4</v>
      </c>
      <c r="T297" s="29" t="s">
        <v>8</v>
      </c>
      <c r="U297" s="29">
        <v>1</v>
      </c>
      <c r="V297" s="29">
        <v>1</v>
      </c>
      <c r="W297" s="29" t="s">
        <v>8</v>
      </c>
      <c r="X297" s="29">
        <v>1</v>
      </c>
      <c r="Y297" s="29" t="s">
        <v>8</v>
      </c>
      <c r="Z297" s="29">
        <v>1</v>
      </c>
      <c r="AA297" s="29">
        <v>1</v>
      </c>
      <c r="AB297" s="29" t="s">
        <v>8</v>
      </c>
      <c r="AC297" s="29">
        <v>1</v>
      </c>
      <c r="AD297" s="29" t="s">
        <v>8</v>
      </c>
      <c r="AE297" s="29">
        <v>1</v>
      </c>
      <c r="AF297" s="29">
        <v>1</v>
      </c>
      <c r="AG297" s="29" t="s">
        <v>8</v>
      </c>
      <c r="AH297" s="29">
        <v>1</v>
      </c>
      <c r="AI297" s="29" t="s">
        <v>8</v>
      </c>
      <c r="AJ297" s="29">
        <v>0</v>
      </c>
      <c r="AK297" s="29" t="s">
        <v>8</v>
      </c>
      <c r="AL297" s="29" t="s">
        <v>8</v>
      </c>
      <c r="AM297" s="29" t="s">
        <v>8</v>
      </c>
      <c r="AN297" s="29" t="s">
        <v>8</v>
      </c>
      <c r="AO297" s="29">
        <v>0</v>
      </c>
      <c r="AP297" s="29" t="s">
        <v>8</v>
      </c>
      <c r="AQ297" s="29">
        <v>1</v>
      </c>
      <c r="AR297" s="29">
        <v>1</v>
      </c>
      <c r="AS297" s="29" t="s">
        <v>8</v>
      </c>
      <c r="AT297" s="29">
        <v>1</v>
      </c>
      <c r="AU297" s="29" t="s">
        <v>8</v>
      </c>
      <c r="AV297" s="29">
        <v>1</v>
      </c>
      <c r="AW297" s="29">
        <v>2</v>
      </c>
      <c r="AX297" s="29" t="s">
        <v>8</v>
      </c>
      <c r="AY297" s="29">
        <v>2</v>
      </c>
      <c r="AZ297" s="29" t="s">
        <v>8</v>
      </c>
      <c r="BA297" s="29">
        <v>0</v>
      </c>
      <c r="BB297" s="29" t="s">
        <v>8</v>
      </c>
      <c r="BC297" s="29">
        <v>1</v>
      </c>
      <c r="BD297" s="29">
        <v>3</v>
      </c>
      <c r="BE297" s="29" t="s">
        <v>8</v>
      </c>
      <c r="BF297" s="29">
        <v>2</v>
      </c>
      <c r="BG297" s="29" t="s">
        <v>8</v>
      </c>
      <c r="BH297" s="29">
        <v>1</v>
      </c>
      <c r="BI297" s="29">
        <v>1</v>
      </c>
      <c r="BJ297" s="29" t="s">
        <v>8</v>
      </c>
      <c r="BK297" s="29">
        <v>1</v>
      </c>
      <c r="BL297" s="29" t="s">
        <v>8</v>
      </c>
      <c r="BM297" s="29">
        <v>0</v>
      </c>
      <c r="BN297" s="29" t="s">
        <v>8</v>
      </c>
      <c r="BO297" s="29" t="s">
        <v>8</v>
      </c>
      <c r="BP297" s="29" t="s">
        <v>8</v>
      </c>
      <c r="BQ297" s="29" t="s">
        <v>8</v>
      </c>
      <c r="BR297" s="29" t="s">
        <v>8</v>
      </c>
      <c r="BS297" s="29" t="s">
        <v>8</v>
      </c>
      <c r="BT297" s="29" t="s">
        <v>8</v>
      </c>
      <c r="BU297" s="29" t="s">
        <v>14203</v>
      </c>
      <c r="BV297" s="29" t="b">
        <v>0</v>
      </c>
      <c r="BW297" s="29" t="b">
        <v>0</v>
      </c>
      <c r="BX297" s="29" t="b">
        <v>0</v>
      </c>
      <c r="BY297" s="29" t="b">
        <v>0</v>
      </c>
      <c r="BZ297" s="29" t="b">
        <v>0</v>
      </c>
      <c r="CA297" s="29" t="b">
        <v>0</v>
      </c>
      <c r="CB297" s="29" t="b">
        <v>0</v>
      </c>
      <c r="CC297" s="29" t="b">
        <v>0</v>
      </c>
      <c r="CD297" s="29" t="b">
        <v>0</v>
      </c>
      <c r="CE297" s="29" t="b">
        <v>0</v>
      </c>
      <c r="CF297" s="29" t="b">
        <v>0</v>
      </c>
      <c r="CG297" s="29" t="b">
        <v>0</v>
      </c>
      <c r="CH297" s="29" t="b">
        <v>0</v>
      </c>
      <c r="CI297" s="29" t="b">
        <v>0</v>
      </c>
      <c r="CJ297" s="29" t="b">
        <v>0</v>
      </c>
      <c r="CK297" s="29" t="b">
        <v>0</v>
      </c>
      <c r="CL297" s="29" t="b">
        <v>0</v>
      </c>
      <c r="CM297" s="29" t="b">
        <v>0</v>
      </c>
      <c r="CN297" s="29" t="b">
        <v>0</v>
      </c>
      <c r="CO297" s="29" t="b">
        <v>1</v>
      </c>
      <c r="CP297" s="29" t="b">
        <v>0</v>
      </c>
      <c r="CQ297" s="29" t="b">
        <v>0</v>
      </c>
      <c r="CR297" s="29" t="b">
        <v>0</v>
      </c>
      <c r="CS297" s="29" t="b">
        <v>0</v>
      </c>
      <c r="CT297" s="29" t="b">
        <v>0</v>
      </c>
      <c r="CU297" s="29" t="b">
        <v>0</v>
      </c>
      <c r="CV297" s="29" t="b">
        <v>0</v>
      </c>
      <c r="CW297" s="29" t="b">
        <v>0</v>
      </c>
      <c r="CX297" s="29" t="b">
        <v>0</v>
      </c>
      <c r="CY297" s="29" t="b">
        <v>0</v>
      </c>
      <c r="CZ297" s="29" t="b">
        <v>0</v>
      </c>
      <c r="DA297" s="29" t="b">
        <v>0</v>
      </c>
      <c r="DB297" s="29" t="b">
        <v>0</v>
      </c>
      <c r="DC297" s="29" t="b">
        <v>0</v>
      </c>
      <c r="DD297" s="29" t="b">
        <v>0</v>
      </c>
      <c r="DE297" s="29" t="b">
        <v>0</v>
      </c>
      <c r="DF297" s="29" t="b">
        <v>0</v>
      </c>
      <c r="DG297" s="29" t="b">
        <v>0</v>
      </c>
      <c r="DH297" s="29" t="b">
        <v>0</v>
      </c>
      <c r="DI297" s="29" t="b">
        <v>0</v>
      </c>
      <c r="DJ297" s="29" t="b">
        <v>0</v>
      </c>
      <c r="DK297" s="29" t="b">
        <v>0</v>
      </c>
      <c r="DL297" s="29" t="b">
        <v>0</v>
      </c>
      <c r="DM297" s="29" t="b">
        <v>0</v>
      </c>
      <c r="DN297" s="29" t="b">
        <v>0</v>
      </c>
      <c r="DO297" s="29" t="b">
        <v>0</v>
      </c>
      <c r="DP297" s="29" t="b">
        <v>0</v>
      </c>
      <c r="DQ297" s="29" t="b">
        <v>0</v>
      </c>
      <c r="DR297" s="29" t="b">
        <v>0</v>
      </c>
      <c r="DS297" s="29" t="b">
        <v>0</v>
      </c>
      <c r="DT297" s="29" t="b">
        <v>0</v>
      </c>
      <c r="DU297" s="29" t="b">
        <v>0</v>
      </c>
      <c r="DV297" s="29" t="s">
        <v>15300</v>
      </c>
      <c r="DW297" s="29" t="s">
        <v>15301</v>
      </c>
      <c r="DX297" s="29" t="s">
        <v>15302</v>
      </c>
    </row>
    <row r="298" spans="1:128" s="29" customFormat="1" x14ac:dyDescent="0.25">
      <c r="A298" s="29">
        <v>359925061284860</v>
      </c>
      <c r="B298" s="29">
        <v>242</v>
      </c>
      <c r="C298" s="29" t="s">
        <v>15303</v>
      </c>
      <c r="D298" s="29" t="s">
        <v>15304</v>
      </c>
      <c r="E298" s="50">
        <v>237828009</v>
      </c>
      <c r="F298" s="50">
        <v>903420397</v>
      </c>
      <c r="G298" s="29" t="s">
        <v>18992</v>
      </c>
      <c r="H298" s="29" t="s">
        <v>20248</v>
      </c>
      <c r="I298" s="29">
        <v>33</v>
      </c>
      <c r="J298" s="29">
        <v>1</v>
      </c>
      <c r="K298" s="29">
        <v>1</v>
      </c>
      <c r="L298" s="29">
        <v>1</v>
      </c>
      <c r="M298" s="29">
        <v>2</v>
      </c>
      <c r="N298" s="29">
        <v>5</v>
      </c>
      <c r="O298" s="29">
        <v>1</v>
      </c>
      <c r="P298" s="29">
        <v>1</v>
      </c>
      <c r="Q298" s="29">
        <v>1</v>
      </c>
      <c r="R298" s="29" t="s">
        <v>8</v>
      </c>
      <c r="S298" s="29">
        <v>4</v>
      </c>
      <c r="T298" s="29" t="s">
        <v>8</v>
      </c>
      <c r="U298" s="29">
        <v>1</v>
      </c>
      <c r="V298" s="29">
        <v>1</v>
      </c>
      <c r="W298" s="29" t="s">
        <v>8</v>
      </c>
      <c r="X298" s="29">
        <v>1</v>
      </c>
      <c r="Y298" s="29" t="s">
        <v>8</v>
      </c>
      <c r="Z298" s="29">
        <v>1</v>
      </c>
      <c r="AA298" s="29">
        <v>1</v>
      </c>
      <c r="AB298" s="29" t="s">
        <v>8</v>
      </c>
      <c r="AC298" s="29">
        <v>1</v>
      </c>
      <c r="AD298" s="29" t="s">
        <v>8</v>
      </c>
      <c r="AE298" s="29">
        <v>0</v>
      </c>
      <c r="AF298" s="29" t="s">
        <v>8</v>
      </c>
      <c r="AG298" s="29" t="s">
        <v>8</v>
      </c>
      <c r="AH298" s="29" t="s">
        <v>8</v>
      </c>
      <c r="AI298" s="29" t="s">
        <v>8</v>
      </c>
      <c r="AJ298" s="29">
        <v>1</v>
      </c>
      <c r="AK298" s="29">
        <v>1</v>
      </c>
      <c r="AL298" s="29" t="s">
        <v>8</v>
      </c>
      <c r="AM298" s="29">
        <v>1</v>
      </c>
      <c r="AN298" s="29" t="s">
        <v>8</v>
      </c>
      <c r="AO298" s="29">
        <v>0</v>
      </c>
      <c r="AP298" s="29" t="s">
        <v>8</v>
      </c>
      <c r="AQ298" s="29">
        <v>1</v>
      </c>
      <c r="AR298" s="29">
        <v>2</v>
      </c>
      <c r="AS298" s="29" t="s">
        <v>8</v>
      </c>
      <c r="AT298" s="29">
        <v>1</v>
      </c>
      <c r="AU298" s="29" t="s">
        <v>8</v>
      </c>
      <c r="AV298" s="29">
        <v>1</v>
      </c>
      <c r="AW298" s="29">
        <v>3</v>
      </c>
      <c r="AX298" s="29" t="s">
        <v>8</v>
      </c>
      <c r="AY298" s="29">
        <v>2</v>
      </c>
      <c r="AZ298" s="29" t="s">
        <v>8</v>
      </c>
      <c r="BA298" s="29">
        <v>0</v>
      </c>
      <c r="BB298" s="29" t="s">
        <v>8</v>
      </c>
      <c r="BC298" s="29">
        <v>1</v>
      </c>
      <c r="BD298" s="29">
        <v>3</v>
      </c>
      <c r="BE298" s="29" t="s">
        <v>8</v>
      </c>
      <c r="BF298" s="29">
        <v>2</v>
      </c>
      <c r="BG298" s="29" t="s">
        <v>8</v>
      </c>
      <c r="BH298" s="29">
        <v>1</v>
      </c>
      <c r="BI298" s="29">
        <v>1</v>
      </c>
      <c r="BJ298" s="29" t="s">
        <v>8</v>
      </c>
      <c r="BK298" s="29">
        <v>1</v>
      </c>
      <c r="BL298" s="29" t="s">
        <v>8</v>
      </c>
      <c r="BM298" s="29">
        <v>0</v>
      </c>
      <c r="BN298" s="29" t="s">
        <v>8</v>
      </c>
      <c r="BO298" s="29" t="s">
        <v>8</v>
      </c>
      <c r="BP298" s="29" t="s">
        <v>8</v>
      </c>
      <c r="BQ298" s="29" t="s">
        <v>8</v>
      </c>
      <c r="BR298" s="29" t="s">
        <v>8</v>
      </c>
      <c r="BS298" s="29" t="s">
        <v>8</v>
      </c>
      <c r="BT298" s="29" t="s">
        <v>8</v>
      </c>
      <c r="BU298" s="29" t="s">
        <v>14063</v>
      </c>
      <c r="BV298" s="29" t="b">
        <v>0</v>
      </c>
      <c r="BW298" s="29" t="b">
        <v>0</v>
      </c>
      <c r="BX298" s="29" t="b">
        <v>0</v>
      </c>
      <c r="BY298" s="29" t="b">
        <v>0</v>
      </c>
      <c r="BZ298" s="29" t="b">
        <v>0</v>
      </c>
      <c r="CA298" s="29" t="b">
        <v>0</v>
      </c>
      <c r="CB298" s="29" t="b">
        <v>0</v>
      </c>
      <c r="CC298" s="29" t="b">
        <v>0</v>
      </c>
      <c r="CD298" s="29" t="b">
        <v>0</v>
      </c>
      <c r="CE298" s="29" t="b">
        <v>0</v>
      </c>
      <c r="CF298" s="29" t="b">
        <v>0</v>
      </c>
      <c r="CG298" s="29" t="b">
        <v>0</v>
      </c>
      <c r="CH298" s="29" t="b">
        <v>0</v>
      </c>
      <c r="CI298" s="29" t="b">
        <v>0</v>
      </c>
      <c r="CJ298" s="29" t="b">
        <v>0</v>
      </c>
      <c r="CK298" s="29" t="b">
        <v>0</v>
      </c>
      <c r="CL298" s="29" t="b">
        <v>0</v>
      </c>
      <c r="CM298" s="29" t="b">
        <v>0</v>
      </c>
      <c r="CN298" s="29" t="b">
        <v>0</v>
      </c>
      <c r="CO298" s="29" t="b">
        <v>0</v>
      </c>
      <c r="CP298" s="29" t="b">
        <v>0</v>
      </c>
      <c r="CQ298" s="29" t="b">
        <v>0</v>
      </c>
      <c r="CR298" s="29" t="b">
        <v>0</v>
      </c>
      <c r="CS298" s="29" t="b">
        <v>0</v>
      </c>
      <c r="CT298" s="29" t="b">
        <v>0</v>
      </c>
      <c r="CU298" s="29" t="b">
        <v>0</v>
      </c>
      <c r="CV298" s="29" t="b">
        <v>0</v>
      </c>
      <c r="CW298" s="29" t="b">
        <v>0</v>
      </c>
      <c r="CX298" s="29" t="b">
        <v>0</v>
      </c>
      <c r="CY298" s="29" t="b">
        <v>0</v>
      </c>
      <c r="CZ298" s="29" t="b">
        <v>0</v>
      </c>
      <c r="DA298" s="29" t="b">
        <v>0</v>
      </c>
      <c r="DB298" s="29" t="b">
        <v>0</v>
      </c>
      <c r="DC298" s="29" t="b">
        <v>0</v>
      </c>
      <c r="DD298" s="29" t="b">
        <v>0</v>
      </c>
      <c r="DE298" s="29" t="b">
        <v>0</v>
      </c>
      <c r="DF298" s="29" t="b">
        <v>0</v>
      </c>
      <c r="DG298" s="29" t="b">
        <v>1</v>
      </c>
      <c r="DH298" s="29" t="b">
        <v>0</v>
      </c>
      <c r="DI298" s="29" t="b">
        <v>0</v>
      </c>
      <c r="DJ298" s="29" t="b">
        <v>0</v>
      </c>
      <c r="DK298" s="29" t="b">
        <v>0</v>
      </c>
      <c r="DL298" s="29" t="b">
        <v>0</v>
      </c>
      <c r="DM298" s="29" t="b">
        <v>0</v>
      </c>
      <c r="DN298" s="29" t="b">
        <v>0</v>
      </c>
      <c r="DO298" s="29" t="b">
        <v>0</v>
      </c>
      <c r="DP298" s="29" t="b">
        <v>0</v>
      </c>
      <c r="DQ298" s="29" t="b">
        <v>0</v>
      </c>
      <c r="DR298" s="29" t="b">
        <v>0</v>
      </c>
      <c r="DS298" s="29" t="b">
        <v>0</v>
      </c>
      <c r="DT298" s="29" t="b">
        <v>0</v>
      </c>
      <c r="DU298" s="29" t="b">
        <v>0</v>
      </c>
      <c r="DV298" s="29" t="s">
        <v>15305</v>
      </c>
      <c r="DW298" s="29" t="s">
        <v>15306</v>
      </c>
      <c r="DX298" s="29" t="s">
        <v>15302</v>
      </c>
    </row>
    <row r="299" spans="1:128" s="29" customFormat="1" x14ac:dyDescent="0.25">
      <c r="A299" s="29">
        <v>359925061185968</v>
      </c>
      <c r="B299" s="29">
        <v>127</v>
      </c>
      <c r="C299" s="29" t="s">
        <v>15307</v>
      </c>
      <c r="D299" s="29" t="s">
        <v>15308</v>
      </c>
      <c r="E299" s="50">
        <v>237690951</v>
      </c>
      <c r="F299" s="50">
        <v>904309237</v>
      </c>
      <c r="G299" s="29" t="s">
        <v>18992</v>
      </c>
      <c r="H299" s="29" t="s">
        <v>20291</v>
      </c>
      <c r="I299" s="29">
        <v>22</v>
      </c>
      <c r="J299" s="29">
        <v>1</v>
      </c>
      <c r="K299" s="29">
        <v>1</v>
      </c>
      <c r="L299" s="29">
        <v>1</v>
      </c>
      <c r="M299" s="29">
        <v>2</v>
      </c>
      <c r="N299" s="29">
        <v>4</v>
      </c>
      <c r="O299" s="29">
        <v>1</v>
      </c>
      <c r="P299" s="29">
        <v>1</v>
      </c>
      <c r="Q299" s="29">
        <v>1</v>
      </c>
      <c r="R299" s="29" t="s">
        <v>8</v>
      </c>
      <c r="S299" s="29">
        <v>1</v>
      </c>
      <c r="T299" s="29" t="s">
        <v>8</v>
      </c>
      <c r="U299" s="29">
        <v>1</v>
      </c>
      <c r="V299" s="29">
        <v>1</v>
      </c>
      <c r="W299" s="29" t="s">
        <v>8</v>
      </c>
      <c r="X299" s="29">
        <v>1</v>
      </c>
      <c r="Y299" s="29" t="s">
        <v>8</v>
      </c>
      <c r="Z299" s="29">
        <v>1</v>
      </c>
      <c r="AA299" s="29">
        <v>1</v>
      </c>
      <c r="AB299" s="29" t="s">
        <v>8</v>
      </c>
      <c r="AC299" s="29">
        <v>3</v>
      </c>
      <c r="AD299" s="29" t="s">
        <v>8</v>
      </c>
      <c r="AE299" s="29">
        <v>1</v>
      </c>
      <c r="AF299" s="29">
        <v>1</v>
      </c>
      <c r="AG299" s="29" t="s">
        <v>8</v>
      </c>
      <c r="AH299" s="29">
        <v>1</v>
      </c>
      <c r="AI299" s="29" t="s">
        <v>8</v>
      </c>
      <c r="AJ299" s="29">
        <v>0</v>
      </c>
      <c r="AK299" s="29" t="s">
        <v>8</v>
      </c>
      <c r="AL299" s="29" t="s">
        <v>8</v>
      </c>
      <c r="AM299" s="29" t="s">
        <v>8</v>
      </c>
      <c r="AN299" s="29" t="s">
        <v>8</v>
      </c>
      <c r="AO299" s="29">
        <v>1</v>
      </c>
      <c r="AP299" s="29" t="s">
        <v>8</v>
      </c>
      <c r="AQ299" s="29">
        <v>1</v>
      </c>
      <c r="AR299" s="29">
        <v>3</v>
      </c>
      <c r="AS299" s="29" t="s">
        <v>8</v>
      </c>
      <c r="AT299" s="29">
        <v>3</v>
      </c>
      <c r="AU299" s="29" t="s">
        <v>8</v>
      </c>
      <c r="AV299" s="29">
        <v>1</v>
      </c>
      <c r="AW299" s="29">
        <v>1</v>
      </c>
      <c r="AX299" s="29" t="s">
        <v>8</v>
      </c>
      <c r="AY299" s="29">
        <v>1</v>
      </c>
      <c r="AZ299" s="29" t="s">
        <v>8</v>
      </c>
      <c r="BA299" s="29">
        <v>1</v>
      </c>
      <c r="BB299" s="29" t="s">
        <v>8</v>
      </c>
      <c r="BC299" s="29">
        <v>1</v>
      </c>
      <c r="BD299" s="29">
        <v>5</v>
      </c>
      <c r="BE299" s="29" t="s">
        <v>8</v>
      </c>
      <c r="BF299" s="29">
        <v>3</v>
      </c>
      <c r="BG299" s="29" t="s">
        <v>8</v>
      </c>
      <c r="BH299" s="29">
        <v>1</v>
      </c>
      <c r="BI299" s="29">
        <v>3</v>
      </c>
      <c r="BJ299" s="29" t="s">
        <v>8</v>
      </c>
      <c r="BK299" s="29">
        <v>3</v>
      </c>
      <c r="BL299" s="29" t="s">
        <v>8</v>
      </c>
      <c r="BM299" s="29">
        <v>0</v>
      </c>
      <c r="BN299" s="29" t="s">
        <v>8</v>
      </c>
      <c r="BO299" s="29" t="s">
        <v>8</v>
      </c>
      <c r="BP299" s="29" t="s">
        <v>8</v>
      </c>
      <c r="BQ299" s="29" t="s">
        <v>8</v>
      </c>
      <c r="BR299" s="29" t="s">
        <v>8</v>
      </c>
      <c r="BS299" s="29" t="s">
        <v>8</v>
      </c>
      <c r="BT299" s="29" t="s">
        <v>8</v>
      </c>
      <c r="BU299" s="29" t="s">
        <v>14186</v>
      </c>
      <c r="BV299" s="29" t="b">
        <v>0</v>
      </c>
      <c r="BW299" s="29" t="b">
        <v>0</v>
      </c>
      <c r="BX299" s="29" t="b">
        <v>0</v>
      </c>
      <c r="BY299" s="29" t="b">
        <v>0</v>
      </c>
      <c r="BZ299" s="29" t="b">
        <v>0</v>
      </c>
      <c r="CA299" s="29" t="b">
        <v>0</v>
      </c>
      <c r="CB299" s="29" t="b">
        <v>0</v>
      </c>
      <c r="CC299" s="29" t="b">
        <v>0</v>
      </c>
      <c r="CD299" s="29" t="b">
        <v>0</v>
      </c>
      <c r="CE299" s="29" t="b">
        <v>0</v>
      </c>
      <c r="CF299" s="29" t="b">
        <v>0</v>
      </c>
      <c r="CG299" s="29" t="b">
        <v>1</v>
      </c>
      <c r="CH299" s="29" t="b">
        <v>0</v>
      </c>
      <c r="CI299" s="29" t="b">
        <v>0</v>
      </c>
      <c r="CJ299" s="29" t="b">
        <v>0</v>
      </c>
      <c r="CK299" s="29" t="b">
        <v>0</v>
      </c>
      <c r="CL299" s="29" t="b">
        <v>0</v>
      </c>
      <c r="CM299" s="29" t="b">
        <v>0</v>
      </c>
      <c r="CN299" s="29" t="b">
        <v>0</v>
      </c>
      <c r="CO299" s="29" t="b">
        <v>0</v>
      </c>
      <c r="CP299" s="29" t="b">
        <v>0</v>
      </c>
      <c r="CQ299" s="29" t="b">
        <v>0</v>
      </c>
      <c r="CR299" s="29" t="b">
        <v>0</v>
      </c>
      <c r="CS299" s="29" t="b">
        <v>0</v>
      </c>
      <c r="CT299" s="29" t="b">
        <v>0</v>
      </c>
      <c r="CU299" s="29" t="b">
        <v>0</v>
      </c>
      <c r="CV299" s="29" t="b">
        <v>0</v>
      </c>
      <c r="CW299" s="29" t="b">
        <v>0</v>
      </c>
      <c r="CX299" s="29" t="b">
        <v>0</v>
      </c>
      <c r="CY299" s="29" t="b">
        <v>0</v>
      </c>
      <c r="CZ299" s="29" t="b">
        <v>0</v>
      </c>
      <c r="DA299" s="29" t="b">
        <v>0</v>
      </c>
      <c r="DB299" s="29" t="b">
        <v>0</v>
      </c>
      <c r="DC299" s="29" t="b">
        <v>0</v>
      </c>
      <c r="DD299" s="29" t="b">
        <v>0</v>
      </c>
      <c r="DE299" s="29" t="b">
        <v>0</v>
      </c>
      <c r="DF299" s="29" t="b">
        <v>0</v>
      </c>
      <c r="DG299" s="29" t="b">
        <v>0</v>
      </c>
      <c r="DH299" s="29" t="b">
        <v>0</v>
      </c>
      <c r="DI299" s="29" t="b">
        <v>0</v>
      </c>
      <c r="DJ299" s="29" t="b">
        <v>0</v>
      </c>
      <c r="DK299" s="29" t="b">
        <v>0</v>
      </c>
      <c r="DL299" s="29" t="b">
        <v>0</v>
      </c>
      <c r="DM299" s="29" t="b">
        <v>0</v>
      </c>
      <c r="DN299" s="29" t="b">
        <v>0</v>
      </c>
      <c r="DO299" s="29" t="b">
        <v>0</v>
      </c>
      <c r="DP299" s="29" t="b">
        <v>0</v>
      </c>
      <c r="DQ299" s="29" t="b">
        <v>0</v>
      </c>
      <c r="DR299" s="29" t="b">
        <v>0</v>
      </c>
      <c r="DS299" s="29" t="b">
        <v>0</v>
      </c>
      <c r="DT299" s="29" t="b">
        <v>0</v>
      </c>
      <c r="DU299" s="29" t="b">
        <v>0</v>
      </c>
      <c r="DV299" s="29" t="s">
        <v>15309</v>
      </c>
      <c r="DW299" s="29" t="s">
        <v>15310</v>
      </c>
      <c r="DX299" s="29" t="s">
        <v>15311</v>
      </c>
    </row>
    <row r="300" spans="1:128" s="29" customFormat="1" x14ac:dyDescent="0.25">
      <c r="A300" s="29">
        <v>359925061185968</v>
      </c>
      <c r="B300" s="29">
        <v>165</v>
      </c>
      <c r="C300" s="29" t="s">
        <v>15312</v>
      </c>
      <c r="D300" s="29" t="s">
        <v>15313</v>
      </c>
      <c r="E300" s="50">
        <v>2377182145244230</v>
      </c>
      <c r="F300" s="50">
        <v>9043090580481320</v>
      </c>
      <c r="G300" s="29" t="s">
        <v>20221</v>
      </c>
      <c r="H300" s="29" t="s">
        <v>18992</v>
      </c>
      <c r="I300" s="29">
        <v>22</v>
      </c>
      <c r="J300" s="29">
        <v>1</v>
      </c>
      <c r="K300" s="29">
        <v>1</v>
      </c>
      <c r="L300" s="29">
        <v>1</v>
      </c>
      <c r="M300" s="29">
        <v>2</v>
      </c>
      <c r="N300" s="29">
        <v>3</v>
      </c>
      <c r="O300" s="29">
        <v>1</v>
      </c>
      <c r="P300" s="29">
        <v>1</v>
      </c>
      <c r="Q300" s="29">
        <v>1</v>
      </c>
      <c r="R300" s="29" t="s">
        <v>8</v>
      </c>
      <c r="S300" s="29">
        <v>1</v>
      </c>
      <c r="T300" s="29" t="s">
        <v>8</v>
      </c>
      <c r="U300" s="29">
        <v>1</v>
      </c>
      <c r="V300" s="29">
        <v>1</v>
      </c>
      <c r="W300" s="29" t="s">
        <v>8</v>
      </c>
      <c r="X300" s="29">
        <v>3</v>
      </c>
      <c r="Y300" s="29" t="s">
        <v>8</v>
      </c>
      <c r="Z300" s="29">
        <v>1</v>
      </c>
      <c r="AA300" s="29">
        <v>3</v>
      </c>
      <c r="AB300" s="29" t="s">
        <v>8</v>
      </c>
      <c r="AC300" s="29">
        <v>3</v>
      </c>
      <c r="AD300" s="29" t="s">
        <v>8</v>
      </c>
      <c r="AE300" s="29">
        <v>1</v>
      </c>
      <c r="AF300" s="29">
        <v>1</v>
      </c>
      <c r="AG300" s="29" t="s">
        <v>8</v>
      </c>
      <c r="AH300" s="29">
        <v>1</v>
      </c>
      <c r="AI300" s="29" t="s">
        <v>8</v>
      </c>
      <c r="AJ300" s="29">
        <v>0</v>
      </c>
      <c r="AK300" s="29" t="s">
        <v>8</v>
      </c>
      <c r="AL300" s="29" t="s">
        <v>8</v>
      </c>
      <c r="AM300" s="29" t="s">
        <v>8</v>
      </c>
      <c r="AN300" s="29" t="s">
        <v>8</v>
      </c>
      <c r="AO300" s="29">
        <v>1</v>
      </c>
      <c r="AP300" s="29" t="s">
        <v>8</v>
      </c>
      <c r="AQ300" s="29">
        <v>1</v>
      </c>
      <c r="AR300" s="29">
        <v>2</v>
      </c>
      <c r="AS300" s="29" t="s">
        <v>8</v>
      </c>
      <c r="AT300" s="29">
        <v>1</v>
      </c>
      <c r="AU300" s="29" t="s">
        <v>8</v>
      </c>
      <c r="AV300" s="29">
        <v>1</v>
      </c>
      <c r="AW300" s="29">
        <v>3</v>
      </c>
      <c r="AX300" s="29" t="s">
        <v>8</v>
      </c>
      <c r="AY300" s="29">
        <v>3</v>
      </c>
      <c r="AZ300" s="29" t="s">
        <v>8</v>
      </c>
      <c r="BA300" s="29">
        <v>1</v>
      </c>
      <c r="BB300" s="29" t="s">
        <v>8</v>
      </c>
      <c r="BC300" s="29">
        <v>1</v>
      </c>
      <c r="BD300" s="29">
        <v>3</v>
      </c>
      <c r="BE300" s="29" t="s">
        <v>8</v>
      </c>
      <c r="BF300" s="29">
        <v>3</v>
      </c>
      <c r="BG300" s="29" t="s">
        <v>8</v>
      </c>
      <c r="BH300" s="29">
        <v>1</v>
      </c>
      <c r="BI300" s="29">
        <v>4</v>
      </c>
      <c r="BJ300" s="29" t="s">
        <v>8</v>
      </c>
      <c r="BK300" s="29">
        <v>4</v>
      </c>
      <c r="BL300" s="29" t="s">
        <v>8</v>
      </c>
      <c r="BM300" s="29">
        <v>1</v>
      </c>
      <c r="BN300" s="29" t="s">
        <v>8</v>
      </c>
      <c r="BO300" s="29">
        <v>1</v>
      </c>
      <c r="BP300" s="29" t="s">
        <v>8</v>
      </c>
      <c r="BQ300" s="29">
        <v>0</v>
      </c>
      <c r="BR300" s="29" t="s">
        <v>8</v>
      </c>
      <c r="BS300" s="29">
        <v>1</v>
      </c>
      <c r="BT300" s="29" t="s">
        <v>8</v>
      </c>
      <c r="BU300" s="29" t="s">
        <v>14063</v>
      </c>
      <c r="BV300" s="29" t="b">
        <v>0</v>
      </c>
      <c r="BW300" s="29" t="b">
        <v>0</v>
      </c>
      <c r="BX300" s="29" t="b">
        <v>0</v>
      </c>
      <c r="BY300" s="29" t="b">
        <v>0</v>
      </c>
      <c r="BZ300" s="29" t="b">
        <v>0</v>
      </c>
      <c r="CA300" s="29" t="b">
        <v>0</v>
      </c>
      <c r="CB300" s="29" t="b">
        <v>0</v>
      </c>
      <c r="CC300" s="29" t="b">
        <v>0</v>
      </c>
      <c r="CD300" s="29" t="b">
        <v>0</v>
      </c>
      <c r="CE300" s="29" t="b">
        <v>0</v>
      </c>
      <c r="CF300" s="29" t="b">
        <v>0</v>
      </c>
      <c r="CG300" s="29" t="b">
        <v>1</v>
      </c>
      <c r="CH300" s="29" t="b">
        <v>0</v>
      </c>
      <c r="CI300" s="29" t="b">
        <v>0</v>
      </c>
      <c r="CJ300" s="29" t="b">
        <v>0</v>
      </c>
      <c r="CK300" s="29" t="b">
        <v>0</v>
      </c>
      <c r="CL300" s="29" t="b">
        <v>0</v>
      </c>
      <c r="CM300" s="29" t="b">
        <v>0</v>
      </c>
      <c r="CN300" s="29" t="b">
        <v>0</v>
      </c>
      <c r="CO300" s="29" t="b">
        <v>0</v>
      </c>
      <c r="CP300" s="29" t="b">
        <v>0</v>
      </c>
      <c r="CQ300" s="29" t="b">
        <v>0</v>
      </c>
      <c r="CR300" s="29" t="b">
        <v>0</v>
      </c>
      <c r="CS300" s="29" t="b">
        <v>0</v>
      </c>
      <c r="CT300" s="29" t="b">
        <v>0</v>
      </c>
      <c r="CU300" s="29" t="b">
        <v>0</v>
      </c>
      <c r="CV300" s="29" t="b">
        <v>0</v>
      </c>
      <c r="CW300" s="29" t="b">
        <v>0</v>
      </c>
      <c r="CX300" s="29" t="b">
        <v>0</v>
      </c>
      <c r="CY300" s="29" t="b">
        <v>0</v>
      </c>
      <c r="CZ300" s="29" t="b">
        <v>0</v>
      </c>
      <c r="DA300" s="29" t="b">
        <v>0</v>
      </c>
      <c r="DB300" s="29" t="b">
        <v>0</v>
      </c>
      <c r="DC300" s="29" t="b">
        <v>0</v>
      </c>
      <c r="DD300" s="29" t="b">
        <v>0</v>
      </c>
      <c r="DE300" s="29" t="b">
        <v>0</v>
      </c>
      <c r="DF300" s="29" t="b">
        <v>0</v>
      </c>
      <c r="DG300" s="29" t="b">
        <v>0</v>
      </c>
      <c r="DH300" s="29" t="b">
        <v>0</v>
      </c>
      <c r="DI300" s="29" t="b">
        <v>0</v>
      </c>
      <c r="DJ300" s="29" t="b">
        <v>0</v>
      </c>
      <c r="DK300" s="29" t="b">
        <v>0</v>
      </c>
      <c r="DL300" s="29" t="b">
        <v>0</v>
      </c>
      <c r="DM300" s="29" t="b">
        <v>0</v>
      </c>
      <c r="DN300" s="29" t="b">
        <v>0</v>
      </c>
      <c r="DO300" s="29" t="b">
        <v>0</v>
      </c>
      <c r="DP300" s="29" t="b">
        <v>0</v>
      </c>
      <c r="DQ300" s="29" t="b">
        <v>0</v>
      </c>
      <c r="DR300" s="29" t="b">
        <v>0</v>
      </c>
      <c r="DS300" s="29" t="b">
        <v>0</v>
      </c>
      <c r="DT300" s="29" t="b">
        <v>0</v>
      </c>
      <c r="DU300" s="29" t="b">
        <v>0</v>
      </c>
      <c r="DV300" s="29" t="s">
        <v>15314</v>
      </c>
      <c r="DW300" s="29" t="s">
        <v>15315</v>
      </c>
      <c r="DX300" s="29" t="s">
        <v>15316</v>
      </c>
    </row>
    <row r="301" spans="1:128" s="29" customFormat="1" x14ac:dyDescent="0.25">
      <c r="A301" s="29">
        <v>359925061185968</v>
      </c>
      <c r="B301" s="29">
        <v>198</v>
      </c>
      <c r="C301" s="29" t="s">
        <v>15317</v>
      </c>
      <c r="D301" s="29" t="s">
        <v>15318</v>
      </c>
      <c r="E301" s="50">
        <v>2377038590277880</v>
      </c>
      <c r="F301" s="50">
        <v>9042950324078030</v>
      </c>
      <c r="G301" s="29" t="s">
        <v>20271</v>
      </c>
      <c r="H301" s="29" t="s">
        <v>18992</v>
      </c>
      <c r="I301" s="29">
        <v>22</v>
      </c>
      <c r="J301" s="29">
        <v>1</v>
      </c>
      <c r="K301" s="29">
        <v>1</v>
      </c>
      <c r="L301" s="29">
        <v>1</v>
      </c>
      <c r="M301" s="29">
        <v>2</v>
      </c>
      <c r="N301" s="29">
        <v>5</v>
      </c>
      <c r="O301" s="29">
        <v>1</v>
      </c>
      <c r="P301" s="29">
        <v>1</v>
      </c>
      <c r="Q301" s="29">
        <v>3</v>
      </c>
      <c r="R301" s="29" t="s">
        <v>8</v>
      </c>
      <c r="S301" s="29">
        <v>1</v>
      </c>
      <c r="T301" s="29" t="s">
        <v>8</v>
      </c>
      <c r="U301" s="29">
        <v>1</v>
      </c>
      <c r="V301" s="29">
        <v>1</v>
      </c>
      <c r="W301" s="29" t="s">
        <v>8</v>
      </c>
      <c r="X301" s="29">
        <v>2</v>
      </c>
      <c r="Y301" s="29" t="s">
        <v>8</v>
      </c>
      <c r="Z301" s="29">
        <v>1</v>
      </c>
      <c r="AA301" s="29">
        <v>3</v>
      </c>
      <c r="AB301" s="29" t="s">
        <v>8</v>
      </c>
      <c r="AC301" s="29">
        <v>3</v>
      </c>
      <c r="AD301" s="29" t="s">
        <v>8</v>
      </c>
      <c r="AE301" s="29">
        <v>1</v>
      </c>
      <c r="AF301" s="29">
        <v>1</v>
      </c>
      <c r="AG301" s="29" t="s">
        <v>8</v>
      </c>
      <c r="AH301" s="29">
        <v>1</v>
      </c>
      <c r="AI301" s="29" t="s">
        <v>8</v>
      </c>
      <c r="AJ301" s="29">
        <v>1</v>
      </c>
      <c r="AK301" s="29">
        <v>3</v>
      </c>
      <c r="AL301" s="29" t="s">
        <v>8</v>
      </c>
      <c r="AM301" s="29">
        <v>3</v>
      </c>
      <c r="AN301" s="29" t="s">
        <v>8</v>
      </c>
      <c r="AO301" s="29">
        <v>1</v>
      </c>
      <c r="AP301" s="29" t="s">
        <v>8</v>
      </c>
      <c r="AQ301" s="29">
        <v>1</v>
      </c>
      <c r="AR301" s="29">
        <v>2</v>
      </c>
      <c r="AS301" s="29" t="s">
        <v>8</v>
      </c>
      <c r="AT301" s="29">
        <v>2</v>
      </c>
      <c r="AU301" s="29" t="s">
        <v>8</v>
      </c>
      <c r="AV301" s="29">
        <v>1</v>
      </c>
      <c r="AW301" s="29">
        <v>2</v>
      </c>
      <c r="AX301" s="29" t="s">
        <v>8</v>
      </c>
      <c r="AY301" s="29">
        <v>2</v>
      </c>
      <c r="AZ301" s="29" t="s">
        <v>8</v>
      </c>
      <c r="BA301" s="29">
        <v>1</v>
      </c>
      <c r="BB301" s="29" t="s">
        <v>8</v>
      </c>
      <c r="BC301" s="29">
        <v>1</v>
      </c>
      <c r="BD301" s="29">
        <v>4</v>
      </c>
      <c r="BE301" s="29" t="s">
        <v>8</v>
      </c>
      <c r="BF301" s="29">
        <v>3</v>
      </c>
      <c r="BG301" s="29" t="s">
        <v>8</v>
      </c>
      <c r="BH301" s="29">
        <v>1</v>
      </c>
      <c r="BI301" s="29">
        <v>2</v>
      </c>
      <c r="BJ301" s="29" t="s">
        <v>8</v>
      </c>
      <c r="BK301" s="29">
        <v>3</v>
      </c>
      <c r="BL301" s="29" t="s">
        <v>8</v>
      </c>
      <c r="BM301" s="29">
        <v>0</v>
      </c>
      <c r="BN301" s="29" t="s">
        <v>8</v>
      </c>
      <c r="BO301" s="29" t="s">
        <v>8</v>
      </c>
      <c r="BP301" s="29" t="s">
        <v>8</v>
      </c>
      <c r="BQ301" s="29" t="s">
        <v>8</v>
      </c>
      <c r="BR301" s="29" t="s">
        <v>8</v>
      </c>
      <c r="BS301" s="29" t="s">
        <v>8</v>
      </c>
      <c r="BT301" s="29" t="s">
        <v>8</v>
      </c>
      <c r="BU301" s="29" t="s">
        <v>14063</v>
      </c>
      <c r="BV301" s="29" t="b">
        <v>0</v>
      </c>
      <c r="BW301" s="29" t="b">
        <v>0</v>
      </c>
      <c r="BX301" s="29" t="b">
        <v>0</v>
      </c>
      <c r="BY301" s="29" t="b">
        <v>0</v>
      </c>
      <c r="BZ301" s="29" t="b">
        <v>0</v>
      </c>
      <c r="CA301" s="29" t="b">
        <v>0</v>
      </c>
      <c r="CB301" s="29" t="b">
        <v>0</v>
      </c>
      <c r="CC301" s="29" t="b">
        <v>0</v>
      </c>
      <c r="CD301" s="29" t="b">
        <v>0</v>
      </c>
      <c r="CE301" s="29" t="b">
        <v>0</v>
      </c>
      <c r="CF301" s="29" t="b">
        <v>0</v>
      </c>
      <c r="CG301" s="29" t="b">
        <v>1</v>
      </c>
      <c r="CH301" s="29" t="b">
        <v>0</v>
      </c>
      <c r="CI301" s="29" t="b">
        <v>0</v>
      </c>
      <c r="CJ301" s="29" t="b">
        <v>0</v>
      </c>
      <c r="CK301" s="29" t="b">
        <v>0</v>
      </c>
      <c r="CL301" s="29" t="b">
        <v>0</v>
      </c>
      <c r="CM301" s="29" t="b">
        <v>0</v>
      </c>
      <c r="CN301" s="29" t="b">
        <v>0</v>
      </c>
      <c r="CO301" s="29" t="b">
        <v>0</v>
      </c>
      <c r="CP301" s="29" t="b">
        <v>0</v>
      </c>
      <c r="CQ301" s="29" t="b">
        <v>0</v>
      </c>
      <c r="CR301" s="29" t="b">
        <v>0</v>
      </c>
      <c r="CS301" s="29" t="b">
        <v>0</v>
      </c>
      <c r="CT301" s="29" t="b">
        <v>0</v>
      </c>
      <c r="CU301" s="29" t="b">
        <v>0</v>
      </c>
      <c r="CV301" s="29" t="b">
        <v>0</v>
      </c>
      <c r="CW301" s="29" t="b">
        <v>0</v>
      </c>
      <c r="CX301" s="29" t="b">
        <v>0</v>
      </c>
      <c r="CY301" s="29" t="b">
        <v>0</v>
      </c>
      <c r="CZ301" s="29" t="b">
        <v>0</v>
      </c>
      <c r="DA301" s="29" t="b">
        <v>0</v>
      </c>
      <c r="DB301" s="29" t="b">
        <v>0</v>
      </c>
      <c r="DC301" s="29" t="b">
        <v>0</v>
      </c>
      <c r="DD301" s="29" t="b">
        <v>0</v>
      </c>
      <c r="DE301" s="29" t="b">
        <v>0</v>
      </c>
      <c r="DF301" s="29" t="b">
        <v>0</v>
      </c>
      <c r="DG301" s="29" t="b">
        <v>0</v>
      </c>
      <c r="DH301" s="29" t="b">
        <v>0</v>
      </c>
      <c r="DI301" s="29" t="b">
        <v>0</v>
      </c>
      <c r="DJ301" s="29" t="b">
        <v>0</v>
      </c>
      <c r="DK301" s="29" t="b">
        <v>0</v>
      </c>
      <c r="DL301" s="29" t="b">
        <v>0</v>
      </c>
      <c r="DM301" s="29" t="b">
        <v>0</v>
      </c>
      <c r="DN301" s="29" t="b">
        <v>0</v>
      </c>
      <c r="DO301" s="29" t="b">
        <v>0</v>
      </c>
      <c r="DP301" s="29" t="b">
        <v>0</v>
      </c>
      <c r="DQ301" s="29" t="b">
        <v>0</v>
      </c>
      <c r="DR301" s="29" t="b">
        <v>0</v>
      </c>
      <c r="DS301" s="29" t="b">
        <v>0</v>
      </c>
      <c r="DT301" s="29" t="b">
        <v>0</v>
      </c>
      <c r="DU301" s="29" t="b">
        <v>0</v>
      </c>
      <c r="DV301" s="29" t="s">
        <v>15319</v>
      </c>
      <c r="DW301" s="29" t="s">
        <v>15320</v>
      </c>
      <c r="DX301" s="29" t="s">
        <v>15321</v>
      </c>
    </row>
    <row r="302" spans="1:128" s="29" customFormat="1" x14ac:dyDescent="0.25">
      <c r="A302" s="29">
        <v>359925061279597</v>
      </c>
      <c r="B302" s="29">
        <v>233</v>
      </c>
      <c r="C302" s="29" t="s">
        <v>15322</v>
      </c>
      <c r="D302" s="29" t="s">
        <v>15323</v>
      </c>
      <c r="E302" s="50">
        <v>2.37802790543428E+16</v>
      </c>
      <c r="F302" s="50">
        <v>9034018129906440</v>
      </c>
      <c r="G302" s="29" t="s">
        <v>19653</v>
      </c>
      <c r="H302" s="29" t="s">
        <v>18992</v>
      </c>
      <c r="I302" s="29">
        <v>33</v>
      </c>
      <c r="J302" s="29">
        <v>1</v>
      </c>
      <c r="K302" s="29">
        <v>1</v>
      </c>
      <c r="L302" s="29">
        <v>1</v>
      </c>
      <c r="M302" s="29">
        <v>2</v>
      </c>
      <c r="N302" s="29">
        <v>2</v>
      </c>
      <c r="O302" s="29">
        <v>1</v>
      </c>
      <c r="P302" s="29">
        <v>1</v>
      </c>
      <c r="Q302" s="29">
        <v>2</v>
      </c>
      <c r="R302" s="29" t="s">
        <v>8</v>
      </c>
      <c r="S302" s="29">
        <v>2</v>
      </c>
      <c r="T302" s="29" t="s">
        <v>8</v>
      </c>
      <c r="U302" s="29">
        <v>1</v>
      </c>
      <c r="V302" s="29">
        <v>2</v>
      </c>
      <c r="W302" s="29" t="s">
        <v>8</v>
      </c>
      <c r="X302" s="29">
        <v>2</v>
      </c>
      <c r="Y302" s="29" t="s">
        <v>8</v>
      </c>
      <c r="Z302" s="29">
        <v>1</v>
      </c>
      <c r="AA302" s="29">
        <v>1</v>
      </c>
      <c r="AB302" s="29" t="s">
        <v>8</v>
      </c>
      <c r="AC302" s="29">
        <v>1</v>
      </c>
      <c r="AD302" s="29" t="s">
        <v>8</v>
      </c>
      <c r="AE302" s="29">
        <v>0</v>
      </c>
      <c r="AF302" s="29" t="s">
        <v>8</v>
      </c>
      <c r="AG302" s="29" t="s">
        <v>8</v>
      </c>
      <c r="AH302" s="29" t="s">
        <v>8</v>
      </c>
      <c r="AI302" s="29" t="s">
        <v>8</v>
      </c>
      <c r="AJ302" s="29">
        <v>1</v>
      </c>
      <c r="AK302" s="29">
        <v>1</v>
      </c>
      <c r="AL302" s="29" t="s">
        <v>8</v>
      </c>
      <c r="AM302" s="29">
        <v>1</v>
      </c>
      <c r="AN302" s="29" t="s">
        <v>8</v>
      </c>
      <c r="AO302" s="29">
        <v>0</v>
      </c>
      <c r="AP302" s="29" t="s">
        <v>8</v>
      </c>
      <c r="AQ302" s="29">
        <v>1</v>
      </c>
      <c r="AR302" s="29">
        <v>2</v>
      </c>
      <c r="AS302" s="29" t="s">
        <v>8</v>
      </c>
      <c r="AT302" s="29">
        <v>2</v>
      </c>
      <c r="AU302" s="29" t="s">
        <v>8</v>
      </c>
      <c r="AV302" s="29">
        <v>1</v>
      </c>
      <c r="AW302" s="29">
        <v>2</v>
      </c>
      <c r="AX302" s="29" t="s">
        <v>8</v>
      </c>
      <c r="AY302" s="29">
        <v>2</v>
      </c>
      <c r="AZ302" s="29" t="s">
        <v>8</v>
      </c>
      <c r="BA302" s="29">
        <v>1</v>
      </c>
      <c r="BB302" s="29" t="s">
        <v>8</v>
      </c>
      <c r="BC302" s="29">
        <v>1</v>
      </c>
      <c r="BD302" s="29">
        <v>2</v>
      </c>
      <c r="BE302" s="29" t="s">
        <v>8</v>
      </c>
      <c r="BF302" s="29">
        <v>2</v>
      </c>
      <c r="BG302" s="29" t="s">
        <v>8</v>
      </c>
      <c r="BH302" s="29">
        <v>1</v>
      </c>
      <c r="BI302" s="29">
        <v>2</v>
      </c>
      <c r="BJ302" s="29" t="s">
        <v>8</v>
      </c>
      <c r="BK302" s="29">
        <v>2</v>
      </c>
      <c r="BL302" s="29" t="s">
        <v>8</v>
      </c>
      <c r="BM302" s="29">
        <v>0</v>
      </c>
      <c r="BN302" s="29" t="s">
        <v>8</v>
      </c>
      <c r="BO302" s="29" t="s">
        <v>8</v>
      </c>
      <c r="BP302" s="29" t="s">
        <v>8</v>
      </c>
      <c r="BQ302" s="29" t="s">
        <v>8</v>
      </c>
      <c r="BR302" s="29" t="s">
        <v>8</v>
      </c>
      <c r="BS302" s="29" t="s">
        <v>8</v>
      </c>
      <c r="BT302" s="29" t="s">
        <v>8</v>
      </c>
      <c r="BU302" s="29" t="s">
        <v>538</v>
      </c>
      <c r="BV302" s="29" t="b">
        <v>0</v>
      </c>
      <c r="BW302" s="29" t="b">
        <v>0</v>
      </c>
      <c r="BX302" s="29" t="b">
        <v>0</v>
      </c>
      <c r="BY302" s="29" t="b">
        <v>0</v>
      </c>
      <c r="BZ302" s="29" t="b">
        <v>0</v>
      </c>
      <c r="CA302" s="29" t="b">
        <v>0</v>
      </c>
      <c r="CB302" s="29" t="b">
        <v>0</v>
      </c>
      <c r="CC302" s="29" t="b">
        <v>0</v>
      </c>
      <c r="CD302" s="29" t="b">
        <v>0</v>
      </c>
      <c r="CE302" s="29" t="b">
        <v>0</v>
      </c>
      <c r="CF302" s="29" t="b">
        <v>0</v>
      </c>
      <c r="CG302" s="29" t="b">
        <v>0</v>
      </c>
      <c r="CH302" s="29" t="b">
        <v>0</v>
      </c>
      <c r="CI302" s="29" t="b">
        <v>0</v>
      </c>
      <c r="CJ302" s="29" t="b">
        <v>0</v>
      </c>
      <c r="CK302" s="29" t="b">
        <v>0</v>
      </c>
      <c r="CL302" s="29" t="b">
        <v>0</v>
      </c>
      <c r="CM302" s="29" t="b">
        <v>0</v>
      </c>
      <c r="CN302" s="29" t="b">
        <v>0</v>
      </c>
      <c r="CO302" s="29" t="b">
        <v>0</v>
      </c>
      <c r="CP302" s="29" t="b">
        <v>0</v>
      </c>
      <c r="CQ302" s="29" t="b">
        <v>0</v>
      </c>
      <c r="CR302" s="29" t="b">
        <v>0</v>
      </c>
      <c r="CS302" s="29" t="b">
        <v>0</v>
      </c>
      <c r="CT302" s="29" t="b">
        <v>0</v>
      </c>
      <c r="CU302" s="29" t="b">
        <v>0</v>
      </c>
      <c r="CV302" s="29" t="b">
        <v>0</v>
      </c>
      <c r="CW302" s="29" t="b">
        <v>0</v>
      </c>
      <c r="CX302" s="29" t="b">
        <v>0</v>
      </c>
      <c r="CY302" s="29" t="b">
        <v>0</v>
      </c>
      <c r="CZ302" s="29" t="b">
        <v>0</v>
      </c>
      <c r="DA302" s="29" t="b">
        <v>0</v>
      </c>
      <c r="DB302" s="29" t="b">
        <v>1</v>
      </c>
      <c r="DC302" s="29" t="b">
        <v>0</v>
      </c>
      <c r="DD302" s="29" t="b">
        <v>0</v>
      </c>
      <c r="DE302" s="29" t="b">
        <v>0</v>
      </c>
      <c r="DF302" s="29" t="b">
        <v>0</v>
      </c>
      <c r="DG302" s="29" t="b">
        <v>0</v>
      </c>
      <c r="DH302" s="29" t="b">
        <v>0</v>
      </c>
      <c r="DI302" s="29" t="b">
        <v>0</v>
      </c>
      <c r="DJ302" s="29" t="b">
        <v>0</v>
      </c>
      <c r="DK302" s="29" t="b">
        <v>0</v>
      </c>
      <c r="DL302" s="29" t="b">
        <v>0</v>
      </c>
      <c r="DM302" s="29" t="b">
        <v>0</v>
      </c>
      <c r="DN302" s="29" t="b">
        <v>0</v>
      </c>
      <c r="DO302" s="29" t="b">
        <v>0</v>
      </c>
      <c r="DP302" s="29" t="b">
        <v>0</v>
      </c>
      <c r="DQ302" s="29" t="b">
        <v>0</v>
      </c>
      <c r="DR302" s="29" t="b">
        <v>0</v>
      </c>
      <c r="DS302" s="29" t="b">
        <v>0</v>
      </c>
      <c r="DT302" s="29" t="b">
        <v>0</v>
      </c>
      <c r="DU302" s="29" t="b">
        <v>0</v>
      </c>
      <c r="DV302" s="29" t="s">
        <v>15324</v>
      </c>
      <c r="DW302" s="29" t="s">
        <v>15325</v>
      </c>
      <c r="DX302" s="29" t="s">
        <v>15326</v>
      </c>
    </row>
    <row r="303" spans="1:128" s="29" customFormat="1" x14ac:dyDescent="0.25">
      <c r="A303" s="29">
        <v>359925061284860</v>
      </c>
      <c r="B303" s="29">
        <v>245</v>
      </c>
      <c r="C303" s="29" t="s">
        <v>15327</v>
      </c>
      <c r="D303" s="29" t="s">
        <v>15304</v>
      </c>
      <c r="E303" s="50">
        <v>237828009</v>
      </c>
      <c r="F303" s="50">
        <v>903420397</v>
      </c>
      <c r="G303" s="29" t="s">
        <v>18992</v>
      </c>
      <c r="H303" s="29" t="s">
        <v>20248</v>
      </c>
      <c r="I303" s="29">
        <v>33</v>
      </c>
      <c r="J303" s="29">
        <v>1</v>
      </c>
      <c r="K303" s="29">
        <v>1</v>
      </c>
      <c r="L303" s="29">
        <v>1</v>
      </c>
      <c r="M303" s="29">
        <v>2</v>
      </c>
      <c r="N303" s="29">
        <v>3</v>
      </c>
      <c r="O303" s="29">
        <v>1</v>
      </c>
      <c r="P303" s="29">
        <v>1</v>
      </c>
      <c r="Q303" s="29">
        <v>1</v>
      </c>
      <c r="R303" s="29" t="s">
        <v>8</v>
      </c>
      <c r="S303" s="29">
        <v>2</v>
      </c>
      <c r="T303" s="29" t="s">
        <v>8</v>
      </c>
      <c r="U303" s="29">
        <v>1</v>
      </c>
      <c r="V303" s="29">
        <v>1</v>
      </c>
      <c r="W303" s="29" t="s">
        <v>8</v>
      </c>
      <c r="X303" s="29">
        <v>1</v>
      </c>
      <c r="Y303" s="29" t="s">
        <v>8</v>
      </c>
      <c r="Z303" s="29">
        <v>1</v>
      </c>
      <c r="AA303" s="29">
        <v>1</v>
      </c>
      <c r="AB303" s="29" t="s">
        <v>8</v>
      </c>
      <c r="AC303" s="29">
        <v>1</v>
      </c>
      <c r="AD303" s="29" t="s">
        <v>8</v>
      </c>
      <c r="AE303" s="29">
        <v>0</v>
      </c>
      <c r="AF303" s="29" t="s">
        <v>8</v>
      </c>
      <c r="AG303" s="29" t="s">
        <v>8</v>
      </c>
      <c r="AH303" s="29" t="s">
        <v>8</v>
      </c>
      <c r="AI303" s="29" t="s">
        <v>8</v>
      </c>
      <c r="AJ303" s="29">
        <v>1</v>
      </c>
      <c r="AK303" s="29">
        <v>1</v>
      </c>
      <c r="AL303" s="29" t="s">
        <v>8</v>
      </c>
      <c r="AM303" s="29">
        <v>1</v>
      </c>
      <c r="AN303" s="29" t="s">
        <v>8</v>
      </c>
      <c r="AO303" s="29">
        <v>0</v>
      </c>
      <c r="AP303" s="29" t="s">
        <v>8</v>
      </c>
      <c r="AQ303" s="29">
        <v>1</v>
      </c>
      <c r="AR303" s="29">
        <v>2</v>
      </c>
      <c r="AS303" s="29" t="s">
        <v>8</v>
      </c>
      <c r="AT303" s="29">
        <v>2</v>
      </c>
      <c r="AU303" s="29" t="s">
        <v>8</v>
      </c>
      <c r="AV303" s="29">
        <v>1</v>
      </c>
      <c r="AW303" s="29">
        <v>3</v>
      </c>
      <c r="AX303" s="29" t="s">
        <v>8</v>
      </c>
      <c r="AY303" s="29">
        <v>3</v>
      </c>
      <c r="AZ303" s="29" t="s">
        <v>8</v>
      </c>
      <c r="BA303" s="29">
        <v>1</v>
      </c>
      <c r="BB303" s="29" t="s">
        <v>8</v>
      </c>
      <c r="BC303" s="29">
        <v>1</v>
      </c>
      <c r="BD303" s="29">
        <v>3</v>
      </c>
      <c r="BE303" s="29" t="s">
        <v>8</v>
      </c>
      <c r="BF303" s="29">
        <v>3</v>
      </c>
      <c r="BG303" s="29" t="s">
        <v>8</v>
      </c>
      <c r="BH303" s="29">
        <v>1</v>
      </c>
      <c r="BI303" s="29">
        <v>1</v>
      </c>
      <c r="BJ303" s="29" t="s">
        <v>8</v>
      </c>
      <c r="BK303" s="29">
        <v>1</v>
      </c>
      <c r="BL303" s="29" t="s">
        <v>8</v>
      </c>
      <c r="BM303" s="29">
        <v>0</v>
      </c>
      <c r="BN303" s="29" t="s">
        <v>8</v>
      </c>
      <c r="BO303" s="29" t="s">
        <v>8</v>
      </c>
      <c r="BP303" s="29" t="s">
        <v>8</v>
      </c>
      <c r="BQ303" s="29" t="s">
        <v>8</v>
      </c>
      <c r="BR303" s="29" t="s">
        <v>8</v>
      </c>
      <c r="BS303" s="29" t="s">
        <v>8</v>
      </c>
      <c r="BT303" s="29" t="s">
        <v>8</v>
      </c>
      <c r="BU303" s="29" t="s">
        <v>14063</v>
      </c>
      <c r="BV303" s="29" t="b">
        <v>0</v>
      </c>
      <c r="BW303" s="29" t="b">
        <v>0</v>
      </c>
      <c r="BX303" s="29" t="b">
        <v>0</v>
      </c>
      <c r="BY303" s="29" t="b">
        <v>0</v>
      </c>
      <c r="BZ303" s="29" t="b">
        <v>0</v>
      </c>
      <c r="CA303" s="29" t="b">
        <v>0</v>
      </c>
      <c r="CB303" s="29" t="b">
        <v>0</v>
      </c>
      <c r="CC303" s="29" t="b">
        <v>0</v>
      </c>
      <c r="CD303" s="29" t="b">
        <v>0</v>
      </c>
      <c r="CE303" s="29" t="b">
        <v>0</v>
      </c>
      <c r="CF303" s="29" t="b">
        <v>0</v>
      </c>
      <c r="CG303" s="29" t="b">
        <v>0</v>
      </c>
      <c r="CH303" s="29" t="b">
        <v>0</v>
      </c>
      <c r="CI303" s="29" t="b">
        <v>0</v>
      </c>
      <c r="CJ303" s="29" t="b">
        <v>0</v>
      </c>
      <c r="CK303" s="29" t="b">
        <v>0</v>
      </c>
      <c r="CL303" s="29" t="b">
        <v>0</v>
      </c>
      <c r="CM303" s="29" t="b">
        <v>0</v>
      </c>
      <c r="CN303" s="29" t="b">
        <v>0</v>
      </c>
      <c r="CO303" s="29" t="b">
        <v>0</v>
      </c>
      <c r="CP303" s="29" t="b">
        <v>0</v>
      </c>
      <c r="CQ303" s="29" t="b">
        <v>0</v>
      </c>
      <c r="CR303" s="29" t="b">
        <v>0</v>
      </c>
      <c r="CS303" s="29" t="b">
        <v>0</v>
      </c>
      <c r="CT303" s="29" t="b">
        <v>0</v>
      </c>
      <c r="CU303" s="29" t="b">
        <v>0</v>
      </c>
      <c r="CV303" s="29" t="b">
        <v>0</v>
      </c>
      <c r="CW303" s="29" t="b">
        <v>0</v>
      </c>
      <c r="CX303" s="29" t="b">
        <v>0</v>
      </c>
      <c r="CY303" s="29" t="b">
        <v>0</v>
      </c>
      <c r="CZ303" s="29" t="b">
        <v>0</v>
      </c>
      <c r="DA303" s="29" t="b">
        <v>0</v>
      </c>
      <c r="DB303" s="29" t="b">
        <v>0</v>
      </c>
      <c r="DC303" s="29" t="b">
        <v>0</v>
      </c>
      <c r="DD303" s="29" t="b">
        <v>0</v>
      </c>
      <c r="DE303" s="29" t="b">
        <v>0</v>
      </c>
      <c r="DF303" s="29" t="b">
        <v>0</v>
      </c>
      <c r="DG303" s="29" t="b">
        <v>1</v>
      </c>
      <c r="DH303" s="29" t="b">
        <v>0</v>
      </c>
      <c r="DI303" s="29" t="b">
        <v>0</v>
      </c>
      <c r="DJ303" s="29" t="b">
        <v>0</v>
      </c>
      <c r="DK303" s="29" t="b">
        <v>0</v>
      </c>
      <c r="DL303" s="29" t="b">
        <v>0</v>
      </c>
      <c r="DM303" s="29" t="b">
        <v>0</v>
      </c>
      <c r="DN303" s="29" t="b">
        <v>0</v>
      </c>
      <c r="DO303" s="29" t="b">
        <v>0</v>
      </c>
      <c r="DP303" s="29" t="b">
        <v>0</v>
      </c>
      <c r="DQ303" s="29" t="b">
        <v>0</v>
      </c>
      <c r="DR303" s="29" t="b">
        <v>0</v>
      </c>
      <c r="DS303" s="29" t="b">
        <v>0</v>
      </c>
      <c r="DT303" s="29" t="b">
        <v>0</v>
      </c>
      <c r="DU303" s="29" t="b">
        <v>0</v>
      </c>
      <c r="DV303" s="29" t="s">
        <v>15328</v>
      </c>
      <c r="DW303" s="29" t="s">
        <v>15329</v>
      </c>
      <c r="DX303" s="29" t="s">
        <v>15330</v>
      </c>
    </row>
    <row r="304" spans="1:128" s="29" customFormat="1" x14ac:dyDescent="0.25">
      <c r="A304" s="29">
        <v>359925060207177</v>
      </c>
      <c r="B304" s="29">
        <v>507</v>
      </c>
      <c r="C304" s="29" t="s">
        <v>15257</v>
      </c>
      <c r="D304" s="29" t="s">
        <v>15258</v>
      </c>
      <c r="E304" s="50">
        <v>2372457630824210</v>
      </c>
      <c r="F304" s="50">
        <v>9037135058878250</v>
      </c>
      <c r="G304" s="29" t="s">
        <v>18992</v>
      </c>
      <c r="H304" s="29" t="s">
        <v>18992</v>
      </c>
      <c r="I304" s="29">
        <v>88</v>
      </c>
      <c r="J304" s="29">
        <v>1</v>
      </c>
      <c r="K304" s="29">
        <v>1</v>
      </c>
      <c r="L304" s="29">
        <v>1</v>
      </c>
      <c r="M304" s="29">
        <v>2</v>
      </c>
      <c r="N304" s="29">
        <v>5</v>
      </c>
      <c r="O304" s="29">
        <v>1</v>
      </c>
      <c r="P304" s="29">
        <v>0</v>
      </c>
      <c r="Q304" s="29" t="s">
        <v>8</v>
      </c>
      <c r="R304" s="29" t="s">
        <v>8</v>
      </c>
      <c r="S304" s="29" t="s">
        <v>8</v>
      </c>
      <c r="T304" s="29" t="s">
        <v>8</v>
      </c>
      <c r="U304" s="29">
        <v>0</v>
      </c>
      <c r="V304" s="29" t="s">
        <v>8</v>
      </c>
      <c r="W304" s="29" t="s">
        <v>8</v>
      </c>
      <c r="X304" s="29" t="s">
        <v>8</v>
      </c>
      <c r="Y304" s="29" t="s">
        <v>8</v>
      </c>
      <c r="Z304" s="29">
        <v>1</v>
      </c>
      <c r="AA304" s="29">
        <v>1</v>
      </c>
      <c r="AB304" s="29" t="s">
        <v>8</v>
      </c>
      <c r="AC304" s="29">
        <v>1</v>
      </c>
      <c r="AD304" s="29" t="s">
        <v>8</v>
      </c>
      <c r="AE304" s="29">
        <v>1</v>
      </c>
      <c r="AF304" s="29">
        <v>1</v>
      </c>
      <c r="AG304" s="29" t="s">
        <v>8</v>
      </c>
      <c r="AH304" s="29">
        <v>1</v>
      </c>
      <c r="AI304" s="29" t="s">
        <v>8</v>
      </c>
      <c r="AJ304" s="29">
        <v>1</v>
      </c>
      <c r="AK304" s="29">
        <v>4</v>
      </c>
      <c r="AL304" s="29" t="s">
        <v>8</v>
      </c>
      <c r="AM304" s="29">
        <v>4</v>
      </c>
      <c r="AN304" s="29" t="s">
        <v>8</v>
      </c>
      <c r="AO304" s="29">
        <v>0</v>
      </c>
      <c r="AP304" s="29" t="s">
        <v>8</v>
      </c>
      <c r="AQ304" s="29">
        <v>1</v>
      </c>
      <c r="AR304" s="29">
        <v>2</v>
      </c>
      <c r="AS304" s="29" t="s">
        <v>8</v>
      </c>
      <c r="AT304" s="29">
        <v>2</v>
      </c>
      <c r="AU304" s="29" t="s">
        <v>8</v>
      </c>
      <c r="AV304" s="29">
        <v>1</v>
      </c>
      <c r="AW304" s="29">
        <v>3</v>
      </c>
      <c r="AX304" s="29" t="s">
        <v>8</v>
      </c>
      <c r="AY304" s="29">
        <v>3</v>
      </c>
      <c r="AZ304" s="29" t="s">
        <v>8</v>
      </c>
      <c r="BA304" s="29">
        <v>1</v>
      </c>
      <c r="BB304" s="29" t="s">
        <v>8</v>
      </c>
      <c r="BC304" s="29">
        <v>1</v>
      </c>
      <c r="BD304" s="29">
        <v>3</v>
      </c>
      <c r="BE304" s="29" t="s">
        <v>8</v>
      </c>
      <c r="BF304" s="29">
        <v>2</v>
      </c>
      <c r="BG304" s="29" t="s">
        <v>8</v>
      </c>
      <c r="BH304" s="29">
        <v>1</v>
      </c>
      <c r="BI304" s="29">
        <v>1</v>
      </c>
      <c r="BJ304" s="29" t="s">
        <v>8</v>
      </c>
      <c r="BK304" s="29">
        <v>1</v>
      </c>
      <c r="BL304" s="29" t="s">
        <v>8</v>
      </c>
      <c r="BM304" s="29">
        <v>0</v>
      </c>
      <c r="BN304" s="29" t="s">
        <v>8</v>
      </c>
      <c r="BO304" s="29" t="s">
        <v>8</v>
      </c>
      <c r="BP304" s="29" t="s">
        <v>8</v>
      </c>
      <c r="BQ304" s="29" t="s">
        <v>8</v>
      </c>
      <c r="BR304" s="29" t="s">
        <v>8</v>
      </c>
      <c r="BS304" s="29" t="s">
        <v>8</v>
      </c>
      <c r="BT304" s="29" t="s">
        <v>8</v>
      </c>
      <c r="BU304" s="29" t="s">
        <v>15259</v>
      </c>
      <c r="BV304" s="29" t="b">
        <v>0</v>
      </c>
      <c r="BW304" s="29" t="b">
        <v>0</v>
      </c>
      <c r="BX304" s="29" t="b">
        <v>0</v>
      </c>
      <c r="BY304" s="29" t="b">
        <v>0</v>
      </c>
      <c r="BZ304" s="29" t="b">
        <v>0</v>
      </c>
      <c r="CA304" s="29" t="b">
        <v>0</v>
      </c>
      <c r="CB304" s="29" t="b">
        <v>0</v>
      </c>
      <c r="CC304" s="29" t="b">
        <v>0</v>
      </c>
      <c r="CD304" s="29" t="b">
        <v>0</v>
      </c>
      <c r="CE304" s="29" t="b">
        <v>0</v>
      </c>
      <c r="CF304" s="29" t="b">
        <v>0</v>
      </c>
      <c r="CG304" s="29" t="b">
        <v>0</v>
      </c>
      <c r="CH304" s="29" t="b">
        <v>0</v>
      </c>
      <c r="CI304" s="29" t="b">
        <v>0</v>
      </c>
      <c r="CJ304" s="29" t="b">
        <v>0</v>
      </c>
      <c r="CK304" s="29" t="b">
        <v>0</v>
      </c>
      <c r="CL304" s="29" t="b">
        <v>0</v>
      </c>
      <c r="CM304" s="29" t="b">
        <v>0</v>
      </c>
      <c r="CN304" s="29" t="b">
        <v>0</v>
      </c>
      <c r="CO304" s="29" t="b">
        <v>0</v>
      </c>
      <c r="CP304" s="29" t="b">
        <v>0</v>
      </c>
      <c r="CQ304" s="29" t="b">
        <v>0</v>
      </c>
      <c r="CR304" s="29" t="b">
        <v>0</v>
      </c>
      <c r="CS304" s="29" t="b">
        <v>0</v>
      </c>
      <c r="CT304" s="29" t="b">
        <v>0</v>
      </c>
      <c r="CU304" s="29" t="b">
        <v>0</v>
      </c>
      <c r="CV304" s="29" t="b">
        <v>0</v>
      </c>
      <c r="CW304" s="29" t="b">
        <v>0</v>
      </c>
      <c r="CX304" s="29" t="b">
        <v>0</v>
      </c>
      <c r="CY304" s="29" t="b">
        <v>0</v>
      </c>
      <c r="CZ304" s="29" t="b">
        <v>0</v>
      </c>
      <c r="DA304" s="29" t="b">
        <v>0</v>
      </c>
      <c r="DB304" s="29" t="b">
        <v>0</v>
      </c>
      <c r="DC304" s="29" t="b">
        <v>0</v>
      </c>
      <c r="DD304" s="29" t="b">
        <v>0</v>
      </c>
      <c r="DE304" s="29" t="b">
        <v>0</v>
      </c>
      <c r="DF304" s="29" t="b">
        <v>0</v>
      </c>
      <c r="DG304" s="29" t="b">
        <v>0</v>
      </c>
      <c r="DH304" s="29" t="b">
        <v>0</v>
      </c>
      <c r="DI304" s="29" t="b">
        <v>0</v>
      </c>
      <c r="DJ304" s="29" t="b">
        <v>0</v>
      </c>
      <c r="DK304" s="29" t="b">
        <v>0</v>
      </c>
      <c r="DL304" s="29" t="b">
        <v>0</v>
      </c>
      <c r="DM304" s="29" t="b">
        <v>0</v>
      </c>
      <c r="DN304" s="29" t="b">
        <v>0</v>
      </c>
      <c r="DO304" s="29" t="b">
        <v>0</v>
      </c>
      <c r="DP304" s="29" t="b">
        <v>0</v>
      </c>
      <c r="DQ304" s="29" t="b">
        <v>0</v>
      </c>
      <c r="DR304" s="29" t="b">
        <v>0</v>
      </c>
      <c r="DS304" s="29" t="b">
        <v>0</v>
      </c>
      <c r="DT304" s="29" t="b">
        <v>1</v>
      </c>
      <c r="DU304" s="29" t="b">
        <v>0</v>
      </c>
      <c r="DV304" s="29" t="s">
        <v>15260</v>
      </c>
      <c r="DW304" s="29" t="s">
        <v>15261</v>
      </c>
      <c r="DX304" s="29" t="s">
        <v>15331</v>
      </c>
    </row>
    <row r="305" spans="1:128" s="29" customFormat="1" x14ac:dyDescent="0.25">
      <c r="A305" s="29">
        <v>359925061279597</v>
      </c>
      <c r="B305" s="29">
        <v>278</v>
      </c>
      <c r="C305" s="29" t="s">
        <v>15332</v>
      </c>
      <c r="D305" s="29" t="s">
        <v>15333</v>
      </c>
      <c r="E305" s="50">
        <v>2.37798935647419E+16</v>
      </c>
      <c r="F305" s="50">
        <v>9034098384489200</v>
      </c>
      <c r="G305" s="29" t="s">
        <v>20292</v>
      </c>
      <c r="H305" s="29" t="s">
        <v>18992</v>
      </c>
      <c r="I305" s="29">
        <v>33</v>
      </c>
      <c r="J305" s="29">
        <v>1</v>
      </c>
      <c r="K305" s="29">
        <v>1</v>
      </c>
      <c r="L305" s="29">
        <v>1</v>
      </c>
      <c r="M305" s="29">
        <v>2</v>
      </c>
      <c r="N305" s="29">
        <v>3</v>
      </c>
      <c r="O305" s="29">
        <v>1</v>
      </c>
      <c r="P305" s="29">
        <v>1</v>
      </c>
      <c r="Q305" s="29">
        <v>1</v>
      </c>
      <c r="R305" s="29" t="s">
        <v>8</v>
      </c>
      <c r="S305" s="29">
        <v>1</v>
      </c>
      <c r="T305" s="29" t="s">
        <v>8</v>
      </c>
      <c r="U305" s="29">
        <v>1</v>
      </c>
      <c r="V305" s="29">
        <v>1</v>
      </c>
      <c r="W305" s="29" t="s">
        <v>8</v>
      </c>
      <c r="X305" s="29">
        <v>1</v>
      </c>
      <c r="Y305" s="29" t="s">
        <v>8</v>
      </c>
      <c r="Z305" s="29">
        <v>1</v>
      </c>
      <c r="AA305" s="29">
        <v>1</v>
      </c>
      <c r="AB305" s="29" t="s">
        <v>8</v>
      </c>
      <c r="AC305" s="29">
        <v>1</v>
      </c>
      <c r="AD305" s="29" t="s">
        <v>8</v>
      </c>
      <c r="AE305" s="29">
        <v>0</v>
      </c>
      <c r="AF305" s="29" t="s">
        <v>8</v>
      </c>
      <c r="AG305" s="29" t="s">
        <v>8</v>
      </c>
      <c r="AH305" s="29" t="s">
        <v>8</v>
      </c>
      <c r="AI305" s="29" t="s">
        <v>8</v>
      </c>
      <c r="AJ305" s="29">
        <v>1</v>
      </c>
      <c r="AK305" s="29">
        <v>1</v>
      </c>
      <c r="AL305" s="29" t="s">
        <v>8</v>
      </c>
      <c r="AM305" s="29">
        <v>1</v>
      </c>
      <c r="AN305" s="29" t="s">
        <v>8</v>
      </c>
      <c r="AO305" s="29">
        <v>0</v>
      </c>
      <c r="AP305" s="29" t="s">
        <v>8</v>
      </c>
      <c r="AQ305" s="29">
        <v>1</v>
      </c>
      <c r="AR305" s="29">
        <v>2</v>
      </c>
      <c r="AS305" s="29" t="s">
        <v>8</v>
      </c>
      <c r="AT305" s="29">
        <v>2</v>
      </c>
      <c r="AU305" s="29" t="s">
        <v>8</v>
      </c>
      <c r="AV305" s="29">
        <v>1</v>
      </c>
      <c r="AW305" s="29">
        <v>2</v>
      </c>
      <c r="AX305" s="29" t="s">
        <v>8</v>
      </c>
      <c r="AY305" s="29">
        <v>2</v>
      </c>
      <c r="AZ305" s="29" t="s">
        <v>8</v>
      </c>
      <c r="BA305" s="29">
        <v>1</v>
      </c>
      <c r="BB305" s="29" t="s">
        <v>8</v>
      </c>
      <c r="BC305" s="29">
        <v>1</v>
      </c>
      <c r="BD305" s="29">
        <v>3</v>
      </c>
      <c r="BE305" s="29" t="s">
        <v>8</v>
      </c>
      <c r="BF305" s="29">
        <v>3</v>
      </c>
      <c r="BG305" s="29" t="s">
        <v>8</v>
      </c>
      <c r="BH305" s="29">
        <v>1</v>
      </c>
      <c r="BI305" s="29">
        <v>2</v>
      </c>
      <c r="BJ305" s="29" t="s">
        <v>8</v>
      </c>
      <c r="BK305" s="29">
        <v>2</v>
      </c>
      <c r="BL305" s="29" t="s">
        <v>8</v>
      </c>
      <c r="BM305" s="29">
        <v>0</v>
      </c>
      <c r="BN305" s="29" t="s">
        <v>8</v>
      </c>
      <c r="BO305" s="29" t="s">
        <v>8</v>
      </c>
      <c r="BP305" s="29" t="s">
        <v>8</v>
      </c>
      <c r="BQ305" s="29" t="s">
        <v>8</v>
      </c>
      <c r="BR305" s="29" t="s">
        <v>8</v>
      </c>
      <c r="BS305" s="29" t="s">
        <v>8</v>
      </c>
      <c r="BT305" s="29" t="s">
        <v>8</v>
      </c>
      <c r="BU305" s="29" t="s">
        <v>538</v>
      </c>
      <c r="BV305" s="29" t="b">
        <v>0</v>
      </c>
      <c r="BW305" s="29" t="b">
        <v>0</v>
      </c>
      <c r="BX305" s="29" t="b">
        <v>0</v>
      </c>
      <c r="BY305" s="29" t="b">
        <v>0</v>
      </c>
      <c r="BZ305" s="29" t="b">
        <v>0</v>
      </c>
      <c r="CA305" s="29" t="b">
        <v>0</v>
      </c>
      <c r="CB305" s="29" t="b">
        <v>0</v>
      </c>
      <c r="CC305" s="29" t="b">
        <v>0</v>
      </c>
      <c r="CD305" s="29" t="b">
        <v>0</v>
      </c>
      <c r="CE305" s="29" t="b">
        <v>0</v>
      </c>
      <c r="CF305" s="29" t="b">
        <v>0</v>
      </c>
      <c r="CG305" s="29" t="b">
        <v>0</v>
      </c>
      <c r="CH305" s="29" t="b">
        <v>0</v>
      </c>
      <c r="CI305" s="29" t="b">
        <v>0</v>
      </c>
      <c r="CJ305" s="29" t="b">
        <v>0</v>
      </c>
      <c r="CK305" s="29" t="b">
        <v>0</v>
      </c>
      <c r="CL305" s="29" t="b">
        <v>0</v>
      </c>
      <c r="CM305" s="29" t="b">
        <v>0</v>
      </c>
      <c r="CN305" s="29" t="b">
        <v>0</v>
      </c>
      <c r="CO305" s="29" t="b">
        <v>0</v>
      </c>
      <c r="CP305" s="29" t="b">
        <v>0</v>
      </c>
      <c r="CQ305" s="29" t="b">
        <v>0</v>
      </c>
      <c r="CR305" s="29" t="b">
        <v>0</v>
      </c>
      <c r="CS305" s="29" t="b">
        <v>0</v>
      </c>
      <c r="CT305" s="29" t="b">
        <v>0</v>
      </c>
      <c r="CU305" s="29" t="b">
        <v>0</v>
      </c>
      <c r="CV305" s="29" t="b">
        <v>0</v>
      </c>
      <c r="CW305" s="29" t="b">
        <v>0</v>
      </c>
      <c r="CX305" s="29" t="b">
        <v>0</v>
      </c>
      <c r="CY305" s="29" t="b">
        <v>0</v>
      </c>
      <c r="CZ305" s="29" t="b">
        <v>0</v>
      </c>
      <c r="DA305" s="29" t="b">
        <v>0</v>
      </c>
      <c r="DB305" s="29" t="b">
        <v>1</v>
      </c>
      <c r="DC305" s="29" t="b">
        <v>0</v>
      </c>
      <c r="DD305" s="29" t="b">
        <v>0</v>
      </c>
      <c r="DE305" s="29" t="b">
        <v>0</v>
      </c>
      <c r="DF305" s="29" t="b">
        <v>0</v>
      </c>
      <c r="DG305" s="29" t="b">
        <v>0</v>
      </c>
      <c r="DH305" s="29" t="b">
        <v>0</v>
      </c>
      <c r="DI305" s="29" t="b">
        <v>0</v>
      </c>
      <c r="DJ305" s="29" t="b">
        <v>0</v>
      </c>
      <c r="DK305" s="29" t="b">
        <v>0</v>
      </c>
      <c r="DL305" s="29" t="b">
        <v>0</v>
      </c>
      <c r="DM305" s="29" t="b">
        <v>0</v>
      </c>
      <c r="DN305" s="29" t="b">
        <v>0</v>
      </c>
      <c r="DO305" s="29" t="b">
        <v>0</v>
      </c>
      <c r="DP305" s="29" t="b">
        <v>0</v>
      </c>
      <c r="DQ305" s="29" t="b">
        <v>0</v>
      </c>
      <c r="DR305" s="29" t="b">
        <v>0</v>
      </c>
      <c r="DS305" s="29" t="b">
        <v>0</v>
      </c>
      <c r="DT305" s="29" t="b">
        <v>0</v>
      </c>
      <c r="DU305" s="29" t="b">
        <v>0</v>
      </c>
      <c r="DV305" s="29" t="s">
        <v>15334</v>
      </c>
      <c r="DW305" s="29" t="s">
        <v>15335</v>
      </c>
      <c r="DX305" s="29" t="s">
        <v>15336</v>
      </c>
    </row>
    <row r="306" spans="1:128" s="29" customFormat="1" x14ac:dyDescent="0.25">
      <c r="A306" s="29">
        <v>359925060746166</v>
      </c>
      <c r="B306" s="29">
        <v>561</v>
      </c>
      <c r="C306" s="29" t="s">
        <v>15337</v>
      </c>
      <c r="D306" s="29" t="s">
        <v>8</v>
      </c>
      <c r="E306" s="29" t="s">
        <v>8</v>
      </c>
      <c r="F306" s="29" t="s">
        <v>8</v>
      </c>
      <c r="G306" s="29" t="s">
        <v>8</v>
      </c>
      <c r="H306" s="29" t="s">
        <v>8</v>
      </c>
      <c r="I306" s="29">
        <v>88</v>
      </c>
      <c r="J306" s="29">
        <v>1</v>
      </c>
      <c r="K306" s="29">
        <v>1</v>
      </c>
      <c r="L306" s="29">
        <v>1</v>
      </c>
      <c r="M306" s="29">
        <v>2</v>
      </c>
      <c r="N306" s="29">
        <v>4</v>
      </c>
      <c r="O306" s="29">
        <v>1</v>
      </c>
      <c r="P306" s="29">
        <v>0</v>
      </c>
      <c r="Q306" s="29" t="s">
        <v>8</v>
      </c>
      <c r="R306" s="29" t="s">
        <v>8</v>
      </c>
      <c r="S306" s="29" t="s">
        <v>8</v>
      </c>
      <c r="T306" s="29" t="s">
        <v>8</v>
      </c>
      <c r="U306" s="29">
        <v>1</v>
      </c>
      <c r="V306" s="29">
        <v>4</v>
      </c>
      <c r="W306" s="29" t="s">
        <v>8</v>
      </c>
      <c r="X306" s="29">
        <v>4</v>
      </c>
      <c r="Y306" s="29" t="s">
        <v>8</v>
      </c>
      <c r="Z306" s="29">
        <v>1</v>
      </c>
      <c r="AA306" s="29">
        <v>3</v>
      </c>
      <c r="AB306" s="29" t="s">
        <v>8</v>
      </c>
      <c r="AC306" s="29">
        <v>4</v>
      </c>
      <c r="AD306" s="29" t="s">
        <v>8</v>
      </c>
      <c r="AE306" s="29">
        <v>1</v>
      </c>
      <c r="AF306" s="29">
        <v>1</v>
      </c>
      <c r="AG306" s="29" t="s">
        <v>8</v>
      </c>
      <c r="AH306" s="29">
        <v>1</v>
      </c>
      <c r="AI306" s="29" t="s">
        <v>8</v>
      </c>
      <c r="AJ306" s="29">
        <v>0</v>
      </c>
      <c r="AK306" s="29" t="s">
        <v>8</v>
      </c>
      <c r="AL306" s="29" t="s">
        <v>8</v>
      </c>
      <c r="AM306" s="29" t="s">
        <v>8</v>
      </c>
      <c r="AN306" s="29" t="s">
        <v>8</v>
      </c>
      <c r="AO306" s="29">
        <v>1</v>
      </c>
      <c r="AP306" s="29" t="s">
        <v>8</v>
      </c>
      <c r="AQ306" s="29">
        <v>1</v>
      </c>
      <c r="AR306" s="29">
        <v>3</v>
      </c>
      <c r="AS306" s="29" t="s">
        <v>8</v>
      </c>
      <c r="AT306" s="29">
        <v>3</v>
      </c>
      <c r="AU306" s="29" t="s">
        <v>8</v>
      </c>
      <c r="AV306" s="29">
        <v>1</v>
      </c>
      <c r="AW306" s="29">
        <v>3</v>
      </c>
      <c r="AX306" s="29" t="s">
        <v>8</v>
      </c>
      <c r="AY306" s="29">
        <v>3</v>
      </c>
      <c r="AZ306" s="29" t="s">
        <v>8</v>
      </c>
      <c r="BA306" s="29">
        <v>1</v>
      </c>
      <c r="BB306" s="29" t="s">
        <v>8</v>
      </c>
      <c r="BC306" s="29">
        <v>1</v>
      </c>
      <c r="BD306" s="29">
        <v>4</v>
      </c>
      <c r="BE306" s="29" t="s">
        <v>8</v>
      </c>
      <c r="BF306" s="29">
        <v>4</v>
      </c>
      <c r="BG306" s="29" t="s">
        <v>8</v>
      </c>
      <c r="BH306" s="29">
        <v>1</v>
      </c>
      <c r="BI306" s="29">
        <v>2</v>
      </c>
      <c r="BJ306" s="29" t="s">
        <v>8</v>
      </c>
      <c r="BK306" s="29">
        <v>2</v>
      </c>
      <c r="BL306" s="29" t="s">
        <v>8</v>
      </c>
      <c r="BM306" s="29">
        <v>0</v>
      </c>
      <c r="BN306" s="29" t="s">
        <v>8</v>
      </c>
      <c r="BO306" s="29" t="s">
        <v>8</v>
      </c>
      <c r="BP306" s="29" t="s">
        <v>8</v>
      </c>
      <c r="BQ306" s="29" t="s">
        <v>8</v>
      </c>
      <c r="BR306" s="29" t="s">
        <v>8</v>
      </c>
      <c r="BS306" s="29" t="s">
        <v>8</v>
      </c>
      <c r="BT306" s="29" t="s">
        <v>8</v>
      </c>
      <c r="BU306" s="29" t="s">
        <v>8</v>
      </c>
      <c r="BV306" s="29" t="b">
        <v>0</v>
      </c>
      <c r="BW306" s="29" t="b">
        <v>0</v>
      </c>
      <c r="BX306" s="29" t="b">
        <v>0</v>
      </c>
      <c r="BY306" s="29" t="b">
        <v>0</v>
      </c>
      <c r="BZ306" s="29" t="b">
        <v>0</v>
      </c>
      <c r="CA306" s="29" t="b">
        <v>0</v>
      </c>
      <c r="CB306" s="29" t="b">
        <v>0</v>
      </c>
      <c r="CC306" s="29" t="b">
        <v>1</v>
      </c>
      <c r="CD306" s="29" t="b">
        <v>0</v>
      </c>
      <c r="CE306" s="29" t="b">
        <v>0</v>
      </c>
      <c r="CF306" s="29" t="b">
        <v>0</v>
      </c>
      <c r="CG306" s="29" t="b">
        <v>0</v>
      </c>
      <c r="CH306" s="29" t="b">
        <v>0</v>
      </c>
      <c r="CI306" s="29" t="b">
        <v>0</v>
      </c>
      <c r="CJ306" s="29" t="b">
        <v>0</v>
      </c>
      <c r="CK306" s="29" t="b">
        <v>0</v>
      </c>
      <c r="CL306" s="29" t="b">
        <v>0</v>
      </c>
      <c r="CM306" s="29" t="b">
        <v>0</v>
      </c>
      <c r="CN306" s="29" t="b">
        <v>0</v>
      </c>
      <c r="CO306" s="29" t="b">
        <v>0</v>
      </c>
      <c r="CP306" s="29" t="b">
        <v>0</v>
      </c>
      <c r="CQ306" s="29" t="b">
        <v>0</v>
      </c>
      <c r="CR306" s="29" t="b">
        <v>0</v>
      </c>
      <c r="CS306" s="29" t="b">
        <v>0</v>
      </c>
      <c r="CT306" s="29" t="b">
        <v>0</v>
      </c>
      <c r="CU306" s="29" t="b">
        <v>0</v>
      </c>
      <c r="CV306" s="29" t="b">
        <v>0</v>
      </c>
      <c r="CW306" s="29" t="b">
        <v>0</v>
      </c>
      <c r="CX306" s="29" t="b">
        <v>0</v>
      </c>
      <c r="CY306" s="29" t="b">
        <v>0</v>
      </c>
      <c r="CZ306" s="29" t="b">
        <v>0</v>
      </c>
      <c r="DA306" s="29" t="b">
        <v>0</v>
      </c>
      <c r="DB306" s="29" t="b">
        <v>0</v>
      </c>
      <c r="DC306" s="29" t="b">
        <v>0</v>
      </c>
      <c r="DD306" s="29" t="b">
        <v>0</v>
      </c>
      <c r="DE306" s="29" t="b">
        <v>0</v>
      </c>
      <c r="DF306" s="29" t="b">
        <v>0</v>
      </c>
      <c r="DG306" s="29" t="b">
        <v>0</v>
      </c>
      <c r="DH306" s="29" t="b">
        <v>0</v>
      </c>
      <c r="DI306" s="29" t="b">
        <v>0</v>
      </c>
      <c r="DJ306" s="29" t="b">
        <v>0</v>
      </c>
      <c r="DK306" s="29" t="b">
        <v>0</v>
      </c>
      <c r="DL306" s="29" t="b">
        <v>0</v>
      </c>
      <c r="DM306" s="29" t="b">
        <v>0</v>
      </c>
      <c r="DN306" s="29" t="b">
        <v>0</v>
      </c>
      <c r="DO306" s="29" t="b">
        <v>0</v>
      </c>
      <c r="DP306" s="29" t="b">
        <v>0</v>
      </c>
      <c r="DQ306" s="29" t="b">
        <v>0</v>
      </c>
      <c r="DR306" s="29" t="b">
        <v>0</v>
      </c>
      <c r="DS306" s="29" t="b">
        <v>0</v>
      </c>
      <c r="DT306" s="29" t="b">
        <v>0</v>
      </c>
      <c r="DU306" s="29" t="b">
        <v>0</v>
      </c>
      <c r="DV306" s="29" t="s">
        <v>15338</v>
      </c>
      <c r="DW306" s="29" t="s">
        <v>15339</v>
      </c>
      <c r="DX306" s="29" t="s">
        <v>15340</v>
      </c>
    </row>
    <row r="307" spans="1:128" s="29" customFormat="1" x14ac:dyDescent="0.25">
      <c r="A307" s="29">
        <v>359925060746166</v>
      </c>
      <c r="B307" s="29">
        <v>563</v>
      </c>
      <c r="C307" s="29" t="s">
        <v>15341</v>
      </c>
      <c r="D307" s="29" t="s">
        <v>8</v>
      </c>
      <c r="E307" s="29" t="s">
        <v>8</v>
      </c>
      <c r="F307" s="29" t="s">
        <v>8</v>
      </c>
      <c r="G307" s="29" t="s">
        <v>8</v>
      </c>
      <c r="H307" s="29" t="s">
        <v>8</v>
      </c>
      <c r="I307" s="29">
        <v>88</v>
      </c>
      <c r="J307" s="29">
        <v>1</v>
      </c>
      <c r="K307" s="29">
        <v>1</v>
      </c>
      <c r="L307" s="29">
        <v>1</v>
      </c>
      <c r="M307" s="29">
        <v>2</v>
      </c>
      <c r="N307" s="29">
        <v>4</v>
      </c>
      <c r="O307" s="29">
        <v>1</v>
      </c>
      <c r="P307" s="29">
        <v>0</v>
      </c>
      <c r="Q307" s="29" t="s">
        <v>8</v>
      </c>
      <c r="R307" s="29" t="s">
        <v>8</v>
      </c>
      <c r="S307" s="29" t="s">
        <v>8</v>
      </c>
      <c r="T307" s="29" t="s">
        <v>8</v>
      </c>
      <c r="U307" s="29">
        <v>1</v>
      </c>
      <c r="V307" s="29">
        <v>4</v>
      </c>
      <c r="W307" s="29" t="s">
        <v>8</v>
      </c>
      <c r="X307" s="29">
        <v>4</v>
      </c>
      <c r="Y307" s="29" t="s">
        <v>8</v>
      </c>
      <c r="Z307" s="29">
        <v>1</v>
      </c>
      <c r="AA307" s="29">
        <v>3</v>
      </c>
      <c r="AB307" s="29" t="s">
        <v>8</v>
      </c>
      <c r="AC307" s="29">
        <v>3</v>
      </c>
      <c r="AD307" s="29" t="s">
        <v>8</v>
      </c>
      <c r="AE307" s="29">
        <v>1</v>
      </c>
      <c r="AF307" s="29">
        <v>1</v>
      </c>
      <c r="AG307" s="29" t="s">
        <v>8</v>
      </c>
      <c r="AH307" s="29">
        <v>1</v>
      </c>
      <c r="AI307" s="29" t="s">
        <v>8</v>
      </c>
      <c r="AJ307" s="29">
        <v>0</v>
      </c>
      <c r="AK307" s="29" t="s">
        <v>8</v>
      </c>
      <c r="AL307" s="29" t="s">
        <v>8</v>
      </c>
      <c r="AM307" s="29" t="s">
        <v>8</v>
      </c>
      <c r="AN307" s="29" t="s">
        <v>8</v>
      </c>
      <c r="AO307" s="29">
        <v>0</v>
      </c>
      <c r="AP307" s="29" t="s">
        <v>8</v>
      </c>
      <c r="AQ307" s="29">
        <v>1</v>
      </c>
      <c r="AR307" s="29">
        <v>3</v>
      </c>
      <c r="AS307" s="29" t="s">
        <v>8</v>
      </c>
      <c r="AT307" s="29">
        <v>3</v>
      </c>
      <c r="AU307" s="29" t="s">
        <v>8</v>
      </c>
      <c r="AV307" s="29">
        <v>1</v>
      </c>
      <c r="AW307" s="29">
        <v>3</v>
      </c>
      <c r="AX307" s="29" t="s">
        <v>8</v>
      </c>
      <c r="AY307" s="29">
        <v>3</v>
      </c>
      <c r="AZ307" s="29" t="s">
        <v>8</v>
      </c>
      <c r="BA307" s="29">
        <v>1</v>
      </c>
      <c r="BB307" s="29" t="s">
        <v>8</v>
      </c>
      <c r="BC307" s="29">
        <v>1</v>
      </c>
      <c r="BD307" s="29">
        <v>3</v>
      </c>
      <c r="BE307" s="29" t="s">
        <v>8</v>
      </c>
      <c r="BF307" s="29">
        <v>3</v>
      </c>
      <c r="BG307" s="29" t="s">
        <v>8</v>
      </c>
      <c r="BH307" s="29">
        <v>1</v>
      </c>
      <c r="BI307" s="29">
        <v>2</v>
      </c>
      <c r="BJ307" s="29" t="s">
        <v>8</v>
      </c>
      <c r="BK307" s="29">
        <v>2</v>
      </c>
      <c r="BL307" s="29" t="s">
        <v>8</v>
      </c>
      <c r="BM307" s="29">
        <v>0</v>
      </c>
      <c r="BN307" s="29" t="s">
        <v>8</v>
      </c>
      <c r="BO307" s="29" t="s">
        <v>8</v>
      </c>
      <c r="BP307" s="29" t="s">
        <v>8</v>
      </c>
      <c r="BQ307" s="29" t="s">
        <v>8</v>
      </c>
      <c r="BR307" s="29" t="s">
        <v>8</v>
      </c>
      <c r="BS307" s="29" t="s">
        <v>8</v>
      </c>
      <c r="BT307" s="29" t="s">
        <v>8</v>
      </c>
      <c r="BU307" s="29" t="s">
        <v>538</v>
      </c>
      <c r="BV307" s="29" t="b">
        <v>0</v>
      </c>
      <c r="BW307" s="29" t="b">
        <v>0</v>
      </c>
      <c r="BX307" s="29" t="b">
        <v>0</v>
      </c>
      <c r="BY307" s="29" t="b">
        <v>0</v>
      </c>
      <c r="BZ307" s="29" t="b">
        <v>0</v>
      </c>
      <c r="CA307" s="29" t="b">
        <v>0</v>
      </c>
      <c r="CB307" s="29" t="b">
        <v>0</v>
      </c>
      <c r="CC307" s="29" t="b">
        <v>1</v>
      </c>
      <c r="CD307" s="29" t="b">
        <v>0</v>
      </c>
      <c r="CE307" s="29" t="b">
        <v>0</v>
      </c>
      <c r="CF307" s="29" t="b">
        <v>0</v>
      </c>
      <c r="CG307" s="29" t="b">
        <v>0</v>
      </c>
      <c r="CH307" s="29" t="b">
        <v>0</v>
      </c>
      <c r="CI307" s="29" t="b">
        <v>0</v>
      </c>
      <c r="CJ307" s="29" t="b">
        <v>0</v>
      </c>
      <c r="CK307" s="29" t="b">
        <v>0</v>
      </c>
      <c r="CL307" s="29" t="b">
        <v>0</v>
      </c>
      <c r="CM307" s="29" t="b">
        <v>0</v>
      </c>
      <c r="CN307" s="29" t="b">
        <v>0</v>
      </c>
      <c r="CO307" s="29" t="b">
        <v>0</v>
      </c>
      <c r="CP307" s="29" t="b">
        <v>0</v>
      </c>
      <c r="CQ307" s="29" t="b">
        <v>0</v>
      </c>
      <c r="CR307" s="29" t="b">
        <v>0</v>
      </c>
      <c r="CS307" s="29" t="b">
        <v>0</v>
      </c>
      <c r="CT307" s="29" t="b">
        <v>0</v>
      </c>
      <c r="CU307" s="29" t="b">
        <v>0</v>
      </c>
      <c r="CV307" s="29" t="b">
        <v>0</v>
      </c>
      <c r="CW307" s="29" t="b">
        <v>0</v>
      </c>
      <c r="CX307" s="29" t="b">
        <v>0</v>
      </c>
      <c r="CY307" s="29" t="b">
        <v>0</v>
      </c>
      <c r="CZ307" s="29" t="b">
        <v>0</v>
      </c>
      <c r="DA307" s="29" t="b">
        <v>0</v>
      </c>
      <c r="DB307" s="29" t="b">
        <v>0</v>
      </c>
      <c r="DC307" s="29" t="b">
        <v>0</v>
      </c>
      <c r="DD307" s="29" t="b">
        <v>0</v>
      </c>
      <c r="DE307" s="29" t="b">
        <v>0</v>
      </c>
      <c r="DF307" s="29" t="b">
        <v>0</v>
      </c>
      <c r="DG307" s="29" t="b">
        <v>0</v>
      </c>
      <c r="DH307" s="29" t="b">
        <v>0</v>
      </c>
      <c r="DI307" s="29" t="b">
        <v>0</v>
      </c>
      <c r="DJ307" s="29" t="b">
        <v>0</v>
      </c>
      <c r="DK307" s="29" t="b">
        <v>0</v>
      </c>
      <c r="DL307" s="29" t="b">
        <v>0</v>
      </c>
      <c r="DM307" s="29" t="b">
        <v>0</v>
      </c>
      <c r="DN307" s="29" t="b">
        <v>0</v>
      </c>
      <c r="DO307" s="29" t="b">
        <v>0</v>
      </c>
      <c r="DP307" s="29" t="b">
        <v>0</v>
      </c>
      <c r="DQ307" s="29" t="b">
        <v>0</v>
      </c>
      <c r="DR307" s="29" t="b">
        <v>0</v>
      </c>
      <c r="DS307" s="29" t="b">
        <v>0</v>
      </c>
      <c r="DT307" s="29" t="b">
        <v>0</v>
      </c>
      <c r="DU307" s="29" t="b">
        <v>0</v>
      </c>
      <c r="DV307" s="29" t="s">
        <v>15342</v>
      </c>
      <c r="DW307" s="29" t="s">
        <v>15343</v>
      </c>
      <c r="DX307" s="29" t="s">
        <v>15344</v>
      </c>
    </row>
    <row r="308" spans="1:128" s="29" customFormat="1" x14ac:dyDescent="0.25">
      <c r="A308" s="29">
        <v>359925061287715</v>
      </c>
      <c r="B308" s="29">
        <v>1</v>
      </c>
      <c r="C308" s="29" t="s">
        <v>15345</v>
      </c>
      <c r="D308" s="29" t="s">
        <v>15346</v>
      </c>
      <c r="E308" s="50">
        <v>2.37252848489061E+16</v>
      </c>
      <c r="F308" s="50">
        <v>9042666095612760</v>
      </c>
      <c r="G308" s="29" t="s">
        <v>20293</v>
      </c>
      <c r="H308" s="29" t="s">
        <v>18992</v>
      </c>
      <c r="I308" s="29">
        <v>66</v>
      </c>
      <c r="J308" s="29">
        <v>1</v>
      </c>
      <c r="K308" s="29">
        <v>1</v>
      </c>
      <c r="L308" s="29">
        <v>1</v>
      </c>
      <c r="M308" s="29">
        <v>2</v>
      </c>
      <c r="N308" s="29">
        <v>6</v>
      </c>
      <c r="O308" s="29">
        <v>1</v>
      </c>
      <c r="P308" s="29">
        <v>0</v>
      </c>
      <c r="Q308" s="29" t="s">
        <v>8</v>
      </c>
      <c r="R308" s="29" t="s">
        <v>8</v>
      </c>
      <c r="S308" s="29" t="s">
        <v>8</v>
      </c>
      <c r="T308" s="29" t="s">
        <v>8</v>
      </c>
      <c r="U308" s="29">
        <v>0</v>
      </c>
      <c r="V308" s="29" t="s">
        <v>8</v>
      </c>
      <c r="W308" s="29" t="s">
        <v>8</v>
      </c>
      <c r="X308" s="29" t="s">
        <v>8</v>
      </c>
      <c r="Y308" s="29" t="s">
        <v>8</v>
      </c>
      <c r="Z308" s="29">
        <v>0</v>
      </c>
      <c r="AA308" s="29" t="s">
        <v>8</v>
      </c>
      <c r="AB308" s="29" t="s">
        <v>8</v>
      </c>
      <c r="AC308" s="29" t="s">
        <v>8</v>
      </c>
      <c r="AD308" s="29" t="s">
        <v>8</v>
      </c>
      <c r="AE308" s="29">
        <v>1</v>
      </c>
      <c r="AF308" s="29">
        <v>1</v>
      </c>
      <c r="AG308" s="29" t="s">
        <v>8</v>
      </c>
      <c r="AH308" s="29">
        <v>1</v>
      </c>
      <c r="AI308" s="29" t="s">
        <v>8</v>
      </c>
      <c r="AJ308" s="29">
        <v>0</v>
      </c>
      <c r="AK308" s="29" t="s">
        <v>8</v>
      </c>
      <c r="AL308" s="29" t="s">
        <v>8</v>
      </c>
      <c r="AM308" s="29" t="s">
        <v>8</v>
      </c>
      <c r="AN308" s="29" t="s">
        <v>8</v>
      </c>
      <c r="AO308" s="29">
        <v>0</v>
      </c>
      <c r="AP308" s="29" t="s">
        <v>8</v>
      </c>
      <c r="AQ308" s="29">
        <v>1</v>
      </c>
      <c r="AR308" s="29">
        <v>1</v>
      </c>
      <c r="AS308" s="29" t="s">
        <v>8</v>
      </c>
      <c r="AT308" s="29">
        <v>1</v>
      </c>
      <c r="AU308" s="29" t="s">
        <v>8</v>
      </c>
      <c r="AV308" s="29">
        <v>1</v>
      </c>
      <c r="AW308" s="29">
        <v>2</v>
      </c>
      <c r="AX308" s="29" t="s">
        <v>8</v>
      </c>
      <c r="AY308" s="29">
        <v>2</v>
      </c>
      <c r="AZ308" s="29" t="s">
        <v>8</v>
      </c>
      <c r="BA308" s="29">
        <v>1</v>
      </c>
      <c r="BB308" s="29" t="s">
        <v>8</v>
      </c>
      <c r="BC308" s="29">
        <v>0</v>
      </c>
      <c r="BD308" s="29" t="s">
        <v>8</v>
      </c>
      <c r="BE308" s="29" t="s">
        <v>8</v>
      </c>
      <c r="BF308" s="29" t="s">
        <v>8</v>
      </c>
      <c r="BG308" s="29" t="s">
        <v>8</v>
      </c>
      <c r="BH308" s="29">
        <v>1</v>
      </c>
      <c r="BI308" s="29">
        <v>1</v>
      </c>
      <c r="BJ308" s="29" t="s">
        <v>8</v>
      </c>
      <c r="BK308" s="29">
        <v>1</v>
      </c>
      <c r="BL308" s="29" t="s">
        <v>8</v>
      </c>
      <c r="BM308" s="29">
        <v>0</v>
      </c>
      <c r="BN308" s="29" t="s">
        <v>8</v>
      </c>
      <c r="BO308" s="29" t="s">
        <v>8</v>
      </c>
      <c r="BP308" s="29" t="s">
        <v>8</v>
      </c>
      <c r="BQ308" s="29" t="s">
        <v>8</v>
      </c>
      <c r="BR308" s="29" t="s">
        <v>8</v>
      </c>
      <c r="BS308" s="29" t="s">
        <v>8</v>
      </c>
      <c r="BT308" s="29" t="s">
        <v>8</v>
      </c>
      <c r="BU308" s="29" t="s">
        <v>8</v>
      </c>
      <c r="BV308" s="29" t="b">
        <v>0</v>
      </c>
      <c r="BW308" s="29" t="b">
        <v>0</v>
      </c>
      <c r="BX308" s="29" t="b">
        <v>0</v>
      </c>
      <c r="BY308" s="29" t="b">
        <v>0</v>
      </c>
      <c r="BZ308" s="29" t="b">
        <v>0</v>
      </c>
      <c r="CA308" s="29" t="b">
        <v>0</v>
      </c>
      <c r="CB308" s="29" t="b">
        <v>0</v>
      </c>
      <c r="CC308" s="29" t="b">
        <v>0</v>
      </c>
      <c r="CD308" s="29" t="b">
        <v>0</v>
      </c>
      <c r="CE308" s="29" t="b">
        <v>0</v>
      </c>
      <c r="CF308" s="29" t="b">
        <v>0</v>
      </c>
      <c r="CG308" s="29" t="b">
        <v>0</v>
      </c>
      <c r="CH308" s="29" t="b">
        <v>0</v>
      </c>
      <c r="CI308" s="29" t="b">
        <v>0</v>
      </c>
      <c r="CJ308" s="29" t="b">
        <v>0</v>
      </c>
      <c r="CK308" s="29" t="b">
        <v>0</v>
      </c>
      <c r="CL308" s="29" t="b">
        <v>0</v>
      </c>
      <c r="CM308" s="29" t="b">
        <v>0</v>
      </c>
      <c r="CN308" s="29" t="b">
        <v>0</v>
      </c>
      <c r="CO308" s="29" t="b">
        <v>0</v>
      </c>
      <c r="CP308" s="29" t="b">
        <v>0</v>
      </c>
      <c r="CQ308" s="29" t="b">
        <v>0</v>
      </c>
      <c r="CR308" s="29" t="b">
        <v>0</v>
      </c>
      <c r="CS308" s="29" t="b">
        <v>0</v>
      </c>
      <c r="CT308" s="29" t="b">
        <v>0</v>
      </c>
      <c r="CU308" s="29" t="b">
        <v>0</v>
      </c>
      <c r="CV308" s="29" t="b">
        <v>0</v>
      </c>
      <c r="CW308" s="29" t="b">
        <v>0</v>
      </c>
      <c r="CX308" s="29" t="b">
        <v>0</v>
      </c>
      <c r="CY308" s="29" t="b">
        <v>0</v>
      </c>
      <c r="CZ308" s="29" t="b">
        <v>0</v>
      </c>
      <c r="DA308" s="29" t="b">
        <v>0</v>
      </c>
      <c r="DB308" s="29" t="b">
        <v>0</v>
      </c>
      <c r="DC308" s="29" t="b">
        <v>0</v>
      </c>
      <c r="DD308" s="29" t="b">
        <v>0</v>
      </c>
      <c r="DE308" s="29" t="b">
        <v>0</v>
      </c>
      <c r="DF308" s="29" t="b">
        <v>0</v>
      </c>
      <c r="DG308" s="29" t="b">
        <v>0</v>
      </c>
      <c r="DH308" s="29" t="b">
        <v>0</v>
      </c>
      <c r="DI308" s="29" t="b">
        <v>0</v>
      </c>
      <c r="DJ308" s="29" t="b">
        <v>0</v>
      </c>
      <c r="DK308" s="29" t="b">
        <v>1</v>
      </c>
      <c r="DL308" s="29" t="b">
        <v>0</v>
      </c>
      <c r="DM308" s="29" t="b">
        <v>0</v>
      </c>
      <c r="DN308" s="29" t="b">
        <v>0</v>
      </c>
      <c r="DO308" s="29" t="b">
        <v>0</v>
      </c>
      <c r="DP308" s="29" t="b">
        <v>0</v>
      </c>
      <c r="DQ308" s="29" t="b">
        <v>0</v>
      </c>
      <c r="DR308" s="29" t="b">
        <v>0</v>
      </c>
      <c r="DS308" s="29" t="b">
        <v>0</v>
      </c>
      <c r="DT308" s="29" t="b">
        <v>0</v>
      </c>
      <c r="DU308" s="29" t="b">
        <v>0</v>
      </c>
      <c r="DV308" s="29" t="s">
        <v>15347</v>
      </c>
      <c r="DW308" s="29" t="s">
        <v>15348</v>
      </c>
      <c r="DX308" s="29" t="s">
        <v>15349</v>
      </c>
    </row>
    <row r="309" spans="1:128" s="29" customFormat="1" x14ac:dyDescent="0.25">
      <c r="A309" s="29">
        <v>359925060207177</v>
      </c>
      <c r="B309" s="29">
        <v>506</v>
      </c>
      <c r="C309" s="29" t="s">
        <v>15350</v>
      </c>
      <c r="D309" s="29" t="s">
        <v>15351</v>
      </c>
      <c r="E309" s="50">
        <v>2.37246892394709E+16</v>
      </c>
      <c r="F309" s="50">
        <v>903711245848613</v>
      </c>
      <c r="G309" s="29" t="s">
        <v>18992</v>
      </c>
      <c r="H309" s="29" t="s">
        <v>18992</v>
      </c>
      <c r="I309" s="29">
        <v>88</v>
      </c>
      <c r="J309" s="29">
        <v>1</v>
      </c>
      <c r="K309" s="29">
        <v>1</v>
      </c>
      <c r="L309" s="29">
        <v>1</v>
      </c>
      <c r="M309" s="29">
        <v>2</v>
      </c>
      <c r="N309" s="29">
        <v>4</v>
      </c>
      <c r="O309" s="29">
        <v>1</v>
      </c>
      <c r="P309" s="29">
        <v>0</v>
      </c>
      <c r="Q309" s="29" t="s">
        <v>8</v>
      </c>
      <c r="R309" s="29" t="s">
        <v>8</v>
      </c>
      <c r="S309" s="29" t="s">
        <v>8</v>
      </c>
      <c r="T309" s="29" t="s">
        <v>8</v>
      </c>
      <c r="U309" s="29">
        <v>0</v>
      </c>
      <c r="V309" s="29" t="s">
        <v>8</v>
      </c>
      <c r="W309" s="29" t="s">
        <v>8</v>
      </c>
      <c r="X309" s="29" t="s">
        <v>8</v>
      </c>
      <c r="Y309" s="29" t="s">
        <v>8</v>
      </c>
      <c r="Z309" s="29">
        <v>1</v>
      </c>
      <c r="AA309" s="29">
        <v>1</v>
      </c>
      <c r="AB309" s="29" t="s">
        <v>8</v>
      </c>
      <c r="AC309" s="29">
        <v>1</v>
      </c>
      <c r="AD309" s="29" t="s">
        <v>8</v>
      </c>
      <c r="AE309" s="29">
        <v>1</v>
      </c>
      <c r="AF309" s="29">
        <v>1</v>
      </c>
      <c r="AG309" s="29" t="s">
        <v>8</v>
      </c>
      <c r="AH309" s="29">
        <v>1</v>
      </c>
      <c r="AI309" s="29" t="s">
        <v>8</v>
      </c>
      <c r="AJ309" s="29">
        <v>1</v>
      </c>
      <c r="AK309" s="29">
        <v>4</v>
      </c>
      <c r="AL309" s="29" t="s">
        <v>8</v>
      </c>
      <c r="AM309" s="29">
        <v>4</v>
      </c>
      <c r="AN309" s="29" t="s">
        <v>8</v>
      </c>
      <c r="AO309" s="29">
        <v>1</v>
      </c>
      <c r="AP309" s="29" t="s">
        <v>8</v>
      </c>
      <c r="AQ309" s="29">
        <v>1</v>
      </c>
      <c r="AR309" s="29">
        <v>2</v>
      </c>
      <c r="AS309" s="29" t="s">
        <v>8</v>
      </c>
      <c r="AT309" s="29">
        <v>2</v>
      </c>
      <c r="AU309" s="29" t="s">
        <v>8</v>
      </c>
      <c r="AV309" s="29">
        <v>1</v>
      </c>
      <c r="AW309" s="29">
        <v>3</v>
      </c>
      <c r="AX309" s="29" t="s">
        <v>8</v>
      </c>
      <c r="AY309" s="29">
        <v>3</v>
      </c>
      <c r="AZ309" s="29" t="s">
        <v>8</v>
      </c>
      <c r="BA309" s="29">
        <v>1</v>
      </c>
      <c r="BB309" s="29" t="s">
        <v>8</v>
      </c>
      <c r="BC309" s="29">
        <v>1</v>
      </c>
      <c r="BD309" s="29">
        <v>3</v>
      </c>
      <c r="BE309" s="29" t="s">
        <v>8</v>
      </c>
      <c r="BF309" s="29">
        <v>2</v>
      </c>
      <c r="BG309" s="29" t="s">
        <v>8</v>
      </c>
      <c r="BH309" s="29">
        <v>1</v>
      </c>
      <c r="BI309" s="29">
        <v>1</v>
      </c>
      <c r="BJ309" s="29" t="s">
        <v>8</v>
      </c>
      <c r="BK309" s="29">
        <v>1</v>
      </c>
      <c r="BL309" s="29" t="s">
        <v>8</v>
      </c>
      <c r="BM309" s="29">
        <v>0</v>
      </c>
      <c r="BN309" s="29" t="s">
        <v>8</v>
      </c>
      <c r="BO309" s="29" t="s">
        <v>8</v>
      </c>
      <c r="BP309" s="29" t="s">
        <v>8</v>
      </c>
      <c r="BQ309" s="29" t="s">
        <v>8</v>
      </c>
      <c r="BR309" s="29" t="s">
        <v>8</v>
      </c>
      <c r="BS309" s="29" t="s">
        <v>8</v>
      </c>
      <c r="BT309" s="29" t="s">
        <v>8</v>
      </c>
      <c r="BU309" s="29" t="s">
        <v>538</v>
      </c>
      <c r="BV309" s="29" t="b">
        <v>0</v>
      </c>
      <c r="BW309" s="29" t="b">
        <v>0</v>
      </c>
      <c r="BX309" s="29" t="b">
        <v>0</v>
      </c>
      <c r="BY309" s="29" t="b">
        <v>0</v>
      </c>
      <c r="BZ309" s="29" t="b">
        <v>0</v>
      </c>
      <c r="CA309" s="29" t="b">
        <v>0</v>
      </c>
      <c r="CB309" s="29" t="b">
        <v>0</v>
      </c>
      <c r="CC309" s="29" t="b">
        <v>0</v>
      </c>
      <c r="CD309" s="29" t="b">
        <v>0</v>
      </c>
      <c r="CE309" s="29" t="b">
        <v>0</v>
      </c>
      <c r="CF309" s="29" t="b">
        <v>0</v>
      </c>
      <c r="CG309" s="29" t="b">
        <v>0</v>
      </c>
      <c r="CH309" s="29" t="b">
        <v>0</v>
      </c>
      <c r="CI309" s="29" t="b">
        <v>0</v>
      </c>
      <c r="CJ309" s="29" t="b">
        <v>0</v>
      </c>
      <c r="CK309" s="29" t="b">
        <v>0</v>
      </c>
      <c r="CL309" s="29" t="b">
        <v>0</v>
      </c>
      <c r="CM309" s="29" t="b">
        <v>0</v>
      </c>
      <c r="CN309" s="29" t="b">
        <v>0</v>
      </c>
      <c r="CO309" s="29" t="b">
        <v>0</v>
      </c>
      <c r="CP309" s="29" t="b">
        <v>0</v>
      </c>
      <c r="CQ309" s="29" t="b">
        <v>0</v>
      </c>
      <c r="CR309" s="29" t="b">
        <v>0</v>
      </c>
      <c r="CS309" s="29" t="b">
        <v>0</v>
      </c>
      <c r="CT309" s="29" t="b">
        <v>0</v>
      </c>
      <c r="CU309" s="29" t="b">
        <v>0</v>
      </c>
      <c r="CV309" s="29" t="b">
        <v>0</v>
      </c>
      <c r="CW309" s="29" t="b">
        <v>0</v>
      </c>
      <c r="CX309" s="29" t="b">
        <v>0</v>
      </c>
      <c r="CY309" s="29" t="b">
        <v>0</v>
      </c>
      <c r="CZ309" s="29" t="b">
        <v>0</v>
      </c>
      <c r="DA309" s="29" t="b">
        <v>0</v>
      </c>
      <c r="DB309" s="29" t="b">
        <v>0</v>
      </c>
      <c r="DC309" s="29" t="b">
        <v>0</v>
      </c>
      <c r="DD309" s="29" t="b">
        <v>0</v>
      </c>
      <c r="DE309" s="29" t="b">
        <v>0</v>
      </c>
      <c r="DF309" s="29" t="b">
        <v>0</v>
      </c>
      <c r="DG309" s="29" t="b">
        <v>0</v>
      </c>
      <c r="DH309" s="29" t="b">
        <v>0</v>
      </c>
      <c r="DI309" s="29" t="b">
        <v>0</v>
      </c>
      <c r="DJ309" s="29" t="b">
        <v>0</v>
      </c>
      <c r="DK309" s="29" t="b">
        <v>0</v>
      </c>
      <c r="DL309" s="29" t="b">
        <v>0</v>
      </c>
      <c r="DM309" s="29" t="b">
        <v>0</v>
      </c>
      <c r="DN309" s="29" t="b">
        <v>0</v>
      </c>
      <c r="DO309" s="29" t="b">
        <v>0</v>
      </c>
      <c r="DP309" s="29" t="b">
        <v>0</v>
      </c>
      <c r="DQ309" s="29" t="b">
        <v>0</v>
      </c>
      <c r="DR309" s="29" t="b">
        <v>0</v>
      </c>
      <c r="DS309" s="29" t="b">
        <v>0</v>
      </c>
      <c r="DT309" s="29" t="b">
        <v>1</v>
      </c>
      <c r="DU309" s="29" t="b">
        <v>0</v>
      </c>
      <c r="DV309" s="29" t="s">
        <v>15352</v>
      </c>
      <c r="DW309" s="29" t="s">
        <v>15353</v>
      </c>
      <c r="DX309" s="29" t="s">
        <v>15354</v>
      </c>
    </row>
    <row r="310" spans="1:128" s="29" customFormat="1" x14ac:dyDescent="0.25">
      <c r="A310" s="29">
        <v>359925060746166</v>
      </c>
      <c r="B310" s="29">
        <v>565</v>
      </c>
      <c r="C310" s="29" t="s">
        <v>15355</v>
      </c>
      <c r="D310" s="29" t="s">
        <v>8</v>
      </c>
      <c r="E310" s="29" t="s">
        <v>8</v>
      </c>
      <c r="F310" s="29" t="s">
        <v>8</v>
      </c>
      <c r="G310" s="29" t="s">
        <v>8</v>
      </c>
      <c r="H310" s="29" t="s">
        <v>8</v>
      </c>
      <c r="I310" s="29">
        <v>88</v>
      </c>
      <c r="J310" s="29">
        <v>1</v>
      </c>
      <c r="K310" s="29">
        <v>1</v>
      </c>
      <c r="L310" s="29">
        <v>1</v>
      </c>
      <c r="M310" s="29">
        <v>2</v>
      </c>
      <c r="N310" s="29">
        <v>5</v>
      </c>
      <c r="O310" s="29">
        <v>1</v>
      </c>
      <c r="P310" s="29">
        <v>0</v>
      </c>
      <c r="Q310" s="29" t="s">
        <v>8</v>
      </c>
      <c r="R310" s="29" t="s">
        <v>8</v>
      </c>
      <c r="S310" s="29" t="s">
        <v>8</v>
      </c>
      <c r="T310" s="29" t="s">
        <v>8</v>
      </c>
      <c r="U310" s="29">
        <v>1</v>
      </c>
      <c r="V310" s="29">
        <v>3</v>
      </c>
      <c r="W310" s="29" t="s">
        <v>8</v>
      </c>
      <c r="X310" s="29">
        <v>3</v>
      </c>
      <c r="Y310" s="29" t="s">
        <v>8</v>
      </c>
      <c r="Z310" s="29">
        <v>1</v>
      </c>
      <c r="AA310" s="29">
        <v>3</v>
      </c>
      <c r="AB310" s="29" t="s">
        <v>8</v>
      </c>
      <c r="AC310" s="29">
        <v>3</v>
      </c>
      <c r="AD310" s="29" t="s">
        <v>8</v>
      </c>
      <c r="AE310" s="29">
        <v>1</v>
      </c>
      <c r="AF310" s="29">
        <v>1</v>
      </c>
      <c r="AG310" s="29" t="s">
        <v>8</v>
      </c>
      <c r="AH310" s="29">
        <v>1</v>
      </c>
      <c r="AI310" s="29" t="s">
        <v>8</v>
      </c>
      <c r="AJ310" s="29">
        <v>0</v>
      </c>
      <c r="AK310" s="29" t="s">
        <v>8</v>
      </c>
      <c r="AL310" s="29" t="s">
        <v>8</v>
      </c>
      <c r="AM310" s="29" t="s">
        <v>8</v>
      </c>
      <c r="AN310" s="29" t="s">
        <v>8</v>
      </c>
      <c r="AO310" s="29">
        <v>0</v>
      </c>
      <c r="AP310" s="29" t="s">
        <v>8</v>
      </c>
      <c r="AQ310" s="29">
        <v>1</v>
      </c>
      <c r="AR310" s="29">
        <v>3</v>
      </c>
      <c r="AS310" s="29" t="s">
        <v>8</v>
      </c>
      <c r="AT310" s="29">
        <v>3</v>
      </c>
      <c r="AU310" s="29" t="s">
        <v>8</v>
      </c>
      <c r="AV310" s="29">
        <v>1</v>
      </c>
      <c r="AW310" s="29">
        <v>3</v>
      </c>
      <c r="AX310" s="29" t="s">
        <v>8</v>
      </c>
      <c r="AY310" s="29">
        <v>3</v>
      </c>
      <c r="AZ310" s="29" t="s">
        <v>8</v>
      </c>
      <c r="BA310" s="29">
        <v>1</v>
      </c>
      <c r="BB310" s="29" t="s">
        <v>8</v>
      </c>
      <c r="BC310" s="29">
        <v>1</v>
      </c>
      <c r="BD310" s="29">
        <v>4</v>
      </c>
      <c r="BE310" s="29" t="s">
        <v>8</v>
      </c>
      <c r="BF310" s="29">
        <v>3</v>
      </c>
      <c r="BG310" s="29" t="s">
        <v>8</v>
      </c>
      <c r="BH310" s="29">
        <v>1</v>
      </c>
      <c r="BI310" s="29">
        <v>2</v>
      </c>
      <c r="BJ310" s="29" t="s">
        <v>8</v>
      </c>
      <c r="BK310" s="29">
        <v>2</v>
      </c>
      <c r="BL310" s="29" t="s">
        <v>8</v>
      </c>
      <c r="BM310" s="29">
        <v>0</v>
      </c>
      <c r="BN310" s="29" t="s">
        <v>8</v>
      </c>
      <c r="BO310" s="29" t="s">
        <v>8</v>
      </c>
      <c r="BP310" s="29" t="s">
        <v>8</v>
      </c>
      <c r="BQ310" s="29" t="s">
        <v>8</v>
      </c>
      <c r="BR310" s="29" t="s">
        <v>8</v>
      </c>
      <c r="BS310" s="29" t="s">
        <v>8</v>
      </c>
      <c r="BT310" s="29" t="s">
        <v>8</v>
      </c>
      <c r="BU310" s="29" t="s">
        <v>538</v>
      </c>
      <c r="BV310" s="29" t="b">
        <v>0</v>
      </c>
      <c r="BW310" s="29" t="b">
        <v>0</v>
      </c>
      <c r="BX310" s="29" t="b">
        <v>0</v>
      </c>
      <c r="BY310" s="29" t="b">
        <v>0</v>
      </c>
      <c r="BZ310" s="29" t="b">
        <v>0</v>
      </c>
      <c r="CA310" s="29" t="b">
        <v>0</v>
      </c>
      <c r="CB310" s="29" t="b">
        <v>0</v>
      </c>
      <c r="CC310" s="29" t="b">
        <v>1</v>
      </c>
      <c r="CD310" s="29" t="b">
        <v>0</v>
      </c>
      <c r="CE310" s="29" t="b">
        <v>0</v>
      </c>
      <c r="CF310" s="29" t="b">
        <v>0</v>
      </c>
      <c r="CG310" s="29" t="b">
        <v>0</v>
      </c>
      <c r="CH310" s="29" t="b">
        <v>0</v>
      </c>
      <c r="CI310" s="29" t="b">
        <v>0</v>
      </c>
      <c r="CJ310" s="29" t="b">
        <v>0</v>
      </c>
      <c r="CK310" s="29" t="b">
        <v>0</v>
      </c>
      <c r="CL310" s="29" t="b">
        <v>0</v>
      </c>
      <c r="CM310" s="29" t="b">
        <v>0</v>
      </c>
      <c r="CN310" s="29" t="b">
        <v>0</v>
      </c>
      <c r="CO310" s="29" t="b">
        <v>0</v>
      </c>
      <c r="CP310" s="29" t="b">
        <v>0</v>
      </c>
      <c r="CQ310" s="29" t="b">
        <v>0</v>
      </c>
      <c r="CR310" s="29" t="b">
        <v>0</v>
      </c>
      <c r="CS310" s="29" t="b">
        <v>0</v>
      </c>
      <c r="CT310" s="29" t="b">
        <v>0</v>
      </c>
      <c r="CU310" s="29" t="b">
        <v>0</v>
      </c>
      <c r="CV310" s="29" t="b">
        <v>0</v>
      </c>
      <c r="CW310" s="29" t="b">
        <v>0</v>
      </c>
      <c r="CX310" s="29" t="b">
        <v>0</v>
      </c>
      <c r="CY310" s="29" t="b">
        <v>0</v>
      </c>
      <c r="CZ310" s="29" t="b">
        <v>0</v>
      </c>
      <c r="DA310" s="29" t="b">
        <v>0</v>
      </c>
      <c r="DB310" s="29" t="b">
        <v>0</v>
      </c>
      <c r="DC310" s="29" t="b">
        <v>0</v>
      </c>
      <c r="DD310" s="29" t="b">
        <v>0</v>
      </c>
      <c r="DE310" s="29" t="b">
        <v>0</v>
      </c>
      <c r="DF310" s="29" t="b">
        <v>0</v>
      </c>
      <c r="DG310" s="29" t="b">
        <v>0</v>
      </c>
      <c r="DH310" s="29" t="b">
        <v>0</v>
      </c>
      <c r="DI310" s="29" t="b">
        <v>0</v>
      </c>
      <c r="DJ310" s="29" t="b">
        <v>0</v>
      </c>
      <c r="DK310" s="29" t="b">
        <v>0</v>
      </c>
      <c r="DL310" s="29" t="b">
        <v>0</v>
      </c>
      <c r="DM310" s="29" t="b">
        <v>0</v>
      </c>
      <c r="DN310" s="29" t="b">
        <v>0</v>
      </c>
      <c r="DO310" s="29" t="b">
        <v>0</v>
      </c>
      <c r="DP310" s="29" t="b">
        <v>0</v>
      </c>
      <c r="DQ310" s="29" t="b">
        <v>0</v>
      </c>
      <c r="DR310" s="29" t="b">
        <v>0</v>
      </c>
      <c r="DS310" s="29" t="b">
        <v>0</v>
      </c>
      <c r="DT310" s="29" t="b">
        <v>0</v>
      </c>
      <c r="DU310" s="29" t="b">
        <v>0</v>
      </c>
      <c r="DV310" s="29" t="s">
        <v>15356</v>
      </c>
      <c r="DW310" s="29" t="s">
        <v>15357</v>
      </c>
      <c r="DX310" s="29" t="s">
        <v>15358</v>
      </c>
    </row>
    <row r="311" spans="1:128" s="29" customFormat="1" x14ac:dyDescent="0.25">
      <c r="A311" s="29">
        <v>359925060207177</v>
      </c>
      <c r="B311" s="29">
        <v>581</v>
      </c>
      <c r="C311" s="29" t="s">
        <v>15359</v>
      </c>
      <c r="D311" s="29" t="s">
        <v>15360</v>
      </c>
      <c r="E311" s="50">
        <v>2.37235470373211E+16</v>
      </c>
      <c r="F311" s="50">
        <v>9037452012467860</v>
      </c>
      <c r="G311" s="29" t="s">
        <v>20294</v>
      </c>
      <c r="H311" s="29" t="s">
        <v>18992</v>
      </c>
      <c r="I311" s="29">
        <v>88</v>
      </c>
      <c r="J311" s="29">
        <v>0</v>
      </c>
      <c r="K311" s="29">
        <v>1</v>
      </c>
      <c r="L311" s="29">
        <v>1</v>
      </c>
      <c r="M311" s="29">
        <v>2</v>
      </c>
      <c r="N311" s="29">
        <v>4</v>
      </c>
      <c r="O311" s="29">
        <v>1</v>
      </c>
      <c r="P311" s="29">
        <v>0</v>
      </c>
      <c r="Q311" s="29" t="s">
        <v>8</v>
      </c>
      <c r="R311" s="29" t="s">
        <v>8</v>
      </c>
      <c r="S311" s="29" t="s">
        <v>8</v>
      </c>
      <c r="T311" s="29" t="s">
        <v>8</v>
      </c>
      <c r="U311" s="29">
        <v>1</v>
      </c>
      <c r="V311" s="29">
        <v>4</v>
      </c>
      <c r="W311" s="29" t="s">
        <v>8</v>
      </c>
      <c r="X311" s="29">
        <v>4</v>
      </c>
      <c r="Y311" s="29" t="s">
        <v>8</v>
      </c>
      <c r="Z311" s="29">
        <v>0</v>
      </c>
      <c r="AA311" s="29" t="s">
        <v>8</v>
      </c>
      <c r="AB311" s="29" t="s">
        <v>8</v>
      </c>
      <c r="AC311" s="29" t="s">
        <v>8</v>
      </c>
      <c r="AD311" s="29" t="s">
        <v>8</v>
      </c>
      <c r="AE311" s="29">
        <v>1</v>
      </c>
      <c r="AF311" s="29">
        <v>1</v>
      </c>
      <c r="AG311" s="29" t="s">
        <v>8</v>
      </c>
      <c r="AH311" s="29">
        <v>1</v>
      </c>
      <c r="AI311" s="29" t="s">
        <v>8</v>
      </c>
      <c r="AJ311" s="29">
        <v>0</v>
      </c>
      <c r="AK311" s="29" t="s">
        <v>8</v>
      </c>
      <c r="AL311" s="29" t="s">
        <v>8</v>
      </c>
      <c r="AM311" s="29" t="s">
        <v>8</v>
      </c>
      <c r="AN311" s="29" t="s">
        <v>8</v>
      </c>
      <c r="AO311" s="29">
        <v>0</v>
      </c>
      <c r="AP311" s="29" t="s">
        <v>8</v>
      </c>
      <c r="AQ311" s="29">
        <v>1</v>
      </c>
      <c r="AR311" s="29">
        <v>1</v>
      </c>
      <c r="AS311" s="29" t="s">
        <v>8</v>
      </c>
      <c r="AT311" s="29">
        <v>1</v>
      </c>
      <c r="AU311" s="29" t="s">
        <v>8</v>
      </c>
      <c r="AV311" s="29">
        <v>1</v>
      </c>
      <c r="AW311" s="29">
        <v>2</v>
      </c>
      <c r="AX311" s="29" t="s">
        <v>8</v>
      </c>
      <c r="AY311" s="29">
        <v>2</v>
      </c>
      <c r="AZ311" s="29" t="s">
        <v>8</v>
      </c>
      <c r="BA311" s="29">
        <v>1</v>
      </c>
      <c r="BB311" s="29" t="s">
        <v>8</v>
      </c>
      <c r="BC311" s="29">
        <v>1</v>
      </c>
      <c r="BD311" s="29">
        <v>3</v>
      </c>
      <c r="BE311" s="29" t="s">
        <v>8</v>
      </c>
      <c r="BF311" s="29">
        <v>3</v>
      </c>
      <c r="BG311" s="29" t="s">
        <v>8</v>
      </c>
      <c r="BH311" s="29">
        <v>1</v>
      </c>
      <c r="BI311" s="29">
        <v>1</v>
      </c>
      <c r="BJ311" s="29" t="s">
        <v>8</v>
      </c>
      <c r="BK311" s="29">
        <v>1</v>
      </c>
      <c r="BL311" s="29" t="s">
        <v>8</v>
      </c>
      <c r="BM311" s="29">
        <v>0</v>
      </c>
      <c r="BN311" s="29" t="s">
        <v>8</v>
      </c>
      <c r="BO311" s="29" t="s">
        <v>8</v>
      </c>
      <c r="BP311" s="29" t="s">
        <v>8</v>
      </c>
      <c r="BQ311" s="29" t="s">
        <v>8</v>
      </c>
      <c r="BR311" s="29" t="s">
        <v>8</v>
      </c>
      <c r="BS311" s="29" t="s">
        <v>8</v>
      </c>
      <c r="BT311" s="29" t="s">
        <v>8</v>
      </c>
      <c r="BU311" s="29" t="s">
        <v>15361</v>
      </c>
      <c r="BV311" s="29" t="b">
        <v>0</v>
      </c>
      <c r="BW311" s="29" t="b">
        <v>0</v>
      </c>
      <c r="BX311" s="29" t="b">
        <v>0</v>
      </c>
      <c r="BY311" s="29" t="b">
        <v>0</v>
      </c>
      <c r="BZ311" s="29" t="b">
        <v>0</v>
      </c>
      <c r="CA311" s="29" t="b">
        <v>0</v>
      </c>
      <c r="CB311" s="29" t="b">
        <v>0</v>
      </c>
      <c r="CC311" s="29" t="b">
        <v>0</v>
      </c>
      <c r="CD311" s="29" t="b">
        <v>0</v>
      </c>
      <c r="CE311" s="29" t="b">
        <v>0</v>
      </c>
      <c r="CF311" s="29" t="b">
        <v>0</v>
      </c>
      <c r="CG311" s="29" t="b">
        <v>0</v>
      </c>
      <c r="CH311" s="29" t="b">
        <v>0</v>
      </c>
      <c r="CI311" s="29" t="b">
        <v>0</v>
      </c>
      <c r="CJ311" s="29" t="b">
        <v>0</v>
      </c>
      <c r="CK311" s="29" t="b">
        <v>0</v>
      </c>
      <c r="CL311" s="29" t="b">
        <v>0</v>
      </c>
      <c r="CM311" s="29" t="b">
        <v>0</v>
      </c>
      <c r="CN311" s="29" t="b">
        <v>0</v>
      </c>
      <c r="CO311" s="29" t="b">
        <v>0</v>
      </c>
      <c r="CP311" s="29" t="b">
        <v>0</v>
      </c>
      <c r="CQ311" s="29" t="b">
        <v>0</v>
      </c>
      <c r="CR311" s="29" t="b">
        <v>0</v>
      </c>
      <c r="CS311" s="29" t="b">
        <v>0</v>
      </c>
      <c r="CT311" s="29" t="b">
        <v>0</v>
      </c>
      <c r="CU311" s="29" t="b">
        <v>0</v>
      </c>
      <c r="CV311" s="29" t="b">
        <v>0</v>
      </c>
      <c r="CW311" s="29" t="b">
        <v>0</v>
      </c>
      <c r="CX311" s="29" t="b">
        <v>0</v>
      </c>
      <c r="CY311" s="29" t="b">
        <v>0</v>
      </c>
      <c r="CZ311" s="29" t="b">
        <v>0</v>
      </c>
      <c r="DA311" s="29" t="b">
        <v>0</v>
      </c>
      <c r="DB311" s="29" t="b">
        <v>0</v>
      </c>
      <c r="DC311" s="29" t="b">
        <v>0</v>
      </c>
      <c r="DD311" s="29" t="b">
        <v>0</v>
      </c>
      <c r="DE311" s="29" t="b">
        <v>0</v>
      </c>
      <c r="DF311" s="29" t="b">
        <v>0</v>
      </c>
      <c r="DG311" s="29" t="b">
        <v>0</v>
      </c>
      <c r="DH311" s="29" t="b">
        <v>0</v>
      </c>
      <c r="DI311" s="29" t="b">
        <v>0</v>
      </c>
      <c r="DJ311" s="29" t="b">
        <v>0</v>
      </c>
      <c r="DK311" s="29" t="b">
        <v>0</v>
      </c>
      <c r="DL311" s="29" t="b">
        <v>0</v>
      </c>
      <c r="DM311" s="29" t="b">
        <v>0</v>
      </c>
      <c r="DN311" s="29" t="b">
        <v>0</v>
      </c>
      <c r="DO311" s="29" t="b">
        <v>0</v>
      </c>
      <c r="DP311" s="29" t="b">
        <v>0</v>
      </c>
      <c r="DQ311" s="29" t="b">
        <v>0</v>
      </c>
      <c r="DR311" s="29" t="b">
        <v>0</v>
      </c>
      <c r="DS311" s="29" t="b">
        <v>0</v>
      </c>
      <c r="DT311" s="29" t="b">
        <v>1</v>
      </c>
      <c r="DU311" s="29" t="b">
        <v>0</v>
      </c>
      <c r="DV311" s="29" t="s">
        <v>15362</v>
      </c>
      <c r="DW311" s="29" t="s">
        <v>15363</v>
      </c>
      <c r="DX311" s="29" t="s">
        <v>15364</v>
      </c>
    </row>
    <row r="312" spans="1:128" s="29" customFormat="1" x14ac:dyDescent="0.25">
      <c r="A312" s="29">
        <v>359925060746166</v>
      </c>
      <c r="B312" s="29">
        <v>567</v>
      </c>
      <c r="C312" s="29" t="s">
        <v>15365</v>
      </c>
      <c r="D312" s="29" t="s">
        <v>8</v>
      </c>
      <c r="E312" s="29" t="s">
        <v>8</v>
      </c>
      <c r="F312" s="29" t="s">
        <v>8</v>
      </c>
      <c r="G312" s="29" t="s">
        <v>8</v>
      </c>
      <c r="H312" s="29" t="s">
        <v>8</v>
      </c>
      <c r="I312" s="29">
        <v>88</v>
      </c>
      <c r="J312" s="29">
        <v>1</v>
      </c>
      <c r="K312" s="29">
        <v>1</v>
      </c>
      <c r="L312" s="29">
        <v>1</v>
      </c>
      <c r="M312" s="29">
        <v>2</v>
      </c>
      <c r="N312" s="29">
        <v>4</v>
      </c>
      <c r="O312" s="29">
        <v>1</v>
      </c>
      <c r="P312" s="29">
        <v>0</v>
      </c>
      <c r="Q312" s="29" t="s">
        <v>8</v>
      </c>
      <c r="R312" s="29" t="s">
        <v>8</v>
      </c>
      <c r="S312" s="29" t="s">
        <v>8</v>
      </c>
      <c r="T312" s="29" t="s">
        <v>8</v>
      </c>
      <c r="U312" s="29">
        <v>1</v>
      </c>
      <c r="V312" s="29">
        <v>3</v>
      </c>
      <c r="W312" s="29" t="s">
        <v>8</v>
      </c>
      <c r="X312" s="29">
        <v>3</v>
      </c>
      <c r="Y312" s="29" t="s">
        <v>8</v>
      </c>
      <c r="Z312" s="29">
        <v>1</v>
      </c>
      <c r="AA312" s="29">
        <v>3</v>
      </c>
      <c r="AB312" s="29" t="s">
        <v>8</v>
      </c>
      <c r="AC312" s="29">
        <v>3</v>
      </c>
      <c r="AD312" s="29" t="s">
        <v>8</v>
      </c>
      <c r="AE312" s="29">
        <v>1</v>
      </c>
      <c r="AF312" s="29">
        <v>1</v>
      </c>
      <c r="AG312" s="29" t="s">
        <v>8</v>
      </c>
      <c r="AH312" s="29">
        <v>1</v>
      </c>
      <c r="AI312" s="29" t="s">
        <v>8</v>
      </c>
      <c r="AJ312" s="29">
        <v>0</v>
      </c>
      <c r="AK312" s="29" t="s">
        <v>8</v>
      </c>
      <c r="AL312" s="29" t="s">
        <v>8</v>
      </c>
      <c r="AM312" s="29" t="s">
        <v>8</v>
      </c>
      <c r="AN312" s="29" t="s">
        <v>8</v>
      </c>
      <c r="AO312" s="29">
        <v>1</v>
      </c>
      <c r="AP312" s="29" t="s">
        <v>8</v>
      </c>
      <c r="AQ312" s="29">
        <v>1</v>
      </c>
      <c r="AR312" s="29">
        <v>2</v>
      </c>
      <c r="AS312" s="29" t="s">
        <v>8</v>
      </c>
      <c r="AT312" s="29">
        <v>3</v>
      </c>
      <c r="AU312" s="29" t="s">
        <v>8</v>
      </c>
      <c r="AV312" s="29">
        <v>1</v>
      </c>
      <c r="AW312" s="29">
        <v>3</v>
      </c>
      <c r="AX312" s="29" t="s">
        <v>8</v>
      </c>
      <c r="AY312" s="29">
        <v>3</v>
      </c>
      <c r="AZ312" s="29" t="s">
        <v>8</v>
      </c>
      <c r="BA312" s="29">
        <v>1</v>
      </c>
      <c r="BB312" s="29" t="s">
        <v>8</v>
      </c>
      <c r="BC312" s="29">
        <v>1</v>
      </c>
      <c r="BD312" s="29">
        <v>4</v>
      </c>
      <c r="BE312" s="29" t="s">
        <v>8</v>
      </c>
      <c r="BF312" s="29">
        <v>4</v>
      </c>
      <c r="BG312" s="29" t="s">
        <v>8</v>
      </c>
      <c r="BH312" s="29">
        <v>1</v>
      </c>
      <c r="BI312" s="29">
        <v>2</v>
      </c>
      <c r="BJ312" s="29" t="s">
        <v>8</v>
      </c>
      <c r="BK312" s="29">
        <v>2</v>
      </c>
      <c r="BL312" s="29" t="s">
        <v>8</v>
      </c>
      <c r="BM312" s="29">
        <v>0</v>
      </c>
      <c r="BN312" s="29" t="s">
        <v>8</v>
      </c>
      <c r="BO312" s="29" t="s">
        <v>8</v>
      </c>
      <c r="BP312" s="29" t="s">
        <v>8</v>
      </c>
      <c r="BQ312" s="29" t="s">
        <v>8</v>
      </c>
      <c r="BR312" s="29" t="s">
        <v>8</v>
      </c>
      <c r="BS312" s="29" t="s">
        <v>8</v>
      </c>
      <c r="BT312" s="29" t="s">
        <v>8</v>
      </c>
      <c r="BU312" s="29" t="s">
        <v>538</v>
      </c>
      <c r="BV312" s="29" t="b">
        <v>0</v>
      </c>
      <c r="BW312" s="29" t="b">
        <v>0</v>
      </c>
      <c r="BX312" s="29" t="b">
        <v>0</v>
      </c>
      <c r="BY312" s="29" t="b">
        <v>0</v>
      </c>
      <c r="BZ312" s="29" t="b">
        <v>0</v>
      </c>
      <c r="CA312" s="29" t="b">
        <v>0</v>
      </c>
      <c r="CB312" s="29" t="b">
        <v>0</v>
      </c>
      <c r="CC312" s="29" t="b">
        <v>1</v>
      </c>
      <c r="CD312" s="29" t="b">
        <v>0</v>
      </c>
      <c r="CE312" s="29" t="b">
        <v>0</v>
      </c>
      <c r="CF312" s="29" t="b">
        <v>0</v>
      </c>
      <c r="CG312" s="29" t="b">
        <v>0</v>
      </c>
      <c r="CH312" s="29" t="b">
        <v>0</v>
      </c>
      <c r="CI312" s="29" t="b">
        <v>0</v>
      </c>
      <c r="CJ312" s="29" t="b">
        <v>0</v>
      </c>
      <c r="CK312" s="29" t="b">
        <v>0</v>
      </c>
      <c r="CL312" s="29" t="b">
        <v>0</v>
      </c>
      <c r="CM312" s="29" t="b">
        <v>0</v>
      </c>
      <c r="CN312" s="29" t="b">
        <v>0</v>
      </c>
      <c r="CO312" s="29" t="b">
        <v>0</v>
      </c>
      <c r="CP312" s="29" t="b">
        <v>0</v>
      </c>
      <c r="CQ312" s="29" t="b">
        <v>0</v>
      </c>
      <c r="CR312" s="29" t="b">
        <v>0</v>
      </c>
      <c r="CS312" s="29" t="b">
        <v>0</v>
      </c>
      <c r="CT312" s="29" t="b">
        <v>0</v>
      </c>
      <c r="CU312" s="29" t="b">
        <v>0</v>
      </c>
      <c r="CV312" s="29" t="b">
        <v>0</v>
      </c>
      <c r="CW312" s="29" t="b">
        <v>0</v>
      </c>
      <c r="CX312" s="29" t="b">
        <v>0</v>
      </c>
      <c r="CY312" s="29" t="b">
        <v>0</v>
      </c>
      <c r="CZ312" s="29" t="b">
        <v>0</v>
      </c>
      <c r="DA312" s="29" t="b">
        <v>0</v>
      </c>
      <c r="DB312" s="29" t="b">
        <v>0</v>
      </c>
      <c r="DC312" s="29" t="b">
        <v>0</v>
      </c>
      <c r="DD312" s="29" t="b">
        <v>0</v>
      </c>
      <c r="DE312" s="29" t="b">
        <v>0</v>
      </c>
      <c r="DF312" s="29" t="b">
        <v>0</v>
      </c>
      <c r="DG312" s="29" t="b">
        <v>0</v>
      </c>
      <c r="DH312" s="29" t="b">
        <v>0</v>
      </c>
      <c r="DI312" s="29" t="b">
        <v>0</v>
      </c>
      <c r="DJ312" s="29" t="b">
        <v>0</v>
      </c>
      <c r="DK312" s="29" t="b">
        <v>0</v>
      </c>
      <c r="DL312" s="29" t="b">
        <v>0</v>
      </c>
      <c r="DM312" s="29" t="b">
        <v>0</v>
      </c>
      <c r="DN312" s="29" t="b">
        <v>0</v>
      </c>
      <c r="DO312" s="29" t="b">
        <v>0</v>
      </c>
      <c r="DP312" s="29" t="b">
        <v>0</v>
      </c>
      <c r="DQ312" s="29" t="b">
        <v>0</v>
      </c>
      <c r="DR312" s="29" t="b">
        <v>0</v>
      </c>
      <c r="DS312" s="29" t="b">
        <v>0</v>
      </c>
      <c r="DT312" s="29" t="b">
        <v>0</v>
      </c>
      <c r="DU312" s="29" t="b">
        <v>0</v>
      </c>
      <c r="DV312" s="29" t="s">
        <v>15366</v>
      </c>
      <c r="DW312" s="29" t="s">
        <v>15367</v>
      </c>
      <c r="DX312" s="29" t="s">
        <v>15368</v>
      </c>
    </row>
    <row r="313" spans="1:128" s="29" customFormat="1" x14ac:dyDescent="0.25">
      <c r="A313" s="29">
        <v>359925060207177</v>
      </c>
      <c r="B313" s="29">
        <v>583</v>
      </c>
      <c r="C313" s="29" t="s">
        <v>15369</v>
      </c>
      <c r="D313" s="29" t="s">
        <v>15370</v>
      </c>
      <c r="E313" s="50">
        <v>2.37234761816862E+16</v>
      </c>
      <c r="F313" s="50">
        <v>9037385139618540</v>
      </c>
      <c r="G313" s="29" t="s">
        <v>20216</v>
      </c>
      <c r="H313" s="29" t="s">
        <v>18992</v>
      </c>
      <c r="I313" s="29">
        <v>88</v>
      </c>
      <c r="J313" s="29">
        <v>0</v>
      </c>
      <c r="K313" s="29">
        <v>1</v>
      </c>
      <c r="L313" s="29">
        <v>1</v>
      </c>
      <c r="M313" s="29">
        <v>1</v>
      </c>
      <c r="N313" s="29">
        <v>7</v>
      </c>
      <c r="O313" s="29">
        <v>1</v>
      </c>
      <c r="P313" s="29">
        <v>0</v>
      </c>
      <c r="Q313" s="29" t="s">
        <v>8</v>
      </c>
      <c r="R313" s="29" t="s">
        <v>8</v>
      </c>
      <c r="S313" s="29" t="s">
        <v>8</v>
      </c>
      <c r="T313" s="29" t="s">
        <v>8</v>
      </c>
      <c r="U313" s="29">
        <v>1</v>
      </c>
      <c r="V313" s="29">
        <v>4</v>
      </c>
      <c r="W313" s="29" t="s">
        <v>8</v>
      </c>
      <c r="X313" s="29">
        <v>3</v>
      </c>
      <c r="Y313" s="29" t="s">
        <v>8</v>
      </c>
      <c r="Z313" s="29">
        <v>1</v>
      </c>
      <c r="AA313" s="29">
        <v>3</v>
      </c>
      <c r="AB313" s="29" t="s">
        <v>8</v>
      </c>
      <c r="AC313" s="29">
        <v>3</v>
      </c>
      <c r="AD313" s="29" t="s">
        <v>8</v>
      </c>
      <c r="AE313" s="29">
        <v>1</v>
      </c>
      <c r="AF313" s="29">
        <v>1</v>
      </c>
      <c r="AG313" s="29" t="s">
        <v>8</v>
      </c>
      <c r="AH313" s="29">
        <v>1</v>
      </c>
      <c r="AI313" s="29" t="s">
        <v>8</v>
      </c>
      <c r="AJ313" s="29">
        <v>1</v>
      </c>
      <c r="AK313" s="29">
        <v>4</v>
      </c>
      <c r="AL313" s="29" t="s">
        <v>8</v>
      </c>
      <c r="AM313" s="29">
        <v>4</v>
      </c>
      <c r="AN313" s="29" t="s">
        <v>8</v>
      </c>
      <c r="AO313" s="29">
        <v>1</v>
      </c>
      <c r="AP313" s="29" t="s">
        <v>8</v>
      </c>
      <c r="AQ313" s="29">
        <v>1</v>
      </c>
      <c r="AR313" s="29">
        <v>2</v>
      </c>
      <c r="AS313" s="29" t="s">
        <v>8</v>
      </c>
      <c r="AT313" s="29">
        <v>2</v>
      </c>
      <c r="AU313" s="29" t="s">
        <v>8</v>
      </c>
      <c r="AV313" s="29">
        <v>1</v>
      </c>
      <c r="AW313" s="29">
        <v>3</v>
      </c>
      <c r="AX313" s="29" t="s">
        <v>8</v>
      </c>
      <c r="AY313" s="29">
        <v>3</v>
      </c>
      <c r="AZ313" s="29" t="s">
        <v>8</v>
      </c>
      <c r="BA313" s="29">
        <v>1</v>
      </c>
      <c r="BB313" s="29" t="s">
        <v>8</v>
      </c>
      <c r="BC313" s="29">
        <v>1</v>
      </c>
      <c r="BD313" s="29">
        <v>4</v>
      </c>
      <c r="BE313" s="29" t="s">
        <v>8</v>
      </c>
      <c r="BF313" s="29">
        <v>3</v>
      </c>
      <c r="BG313" s="29" t="s">
        <v>8</v>
      </c>
      <c r="BH313" s="29">
        <v>0</v>
      </c>
      <c r="BI313" s="29" t="s">
        <v>8</v>
      </c>
      <c r="BJ313" s="29" t="s">
        <v>8</v>
      </c>
      <c r="BK313" s="29" t="s">
        <v>8</v>
      </c>
      <c r="BL313" s="29" t="s">
        <v>8</v>
      </c>
      <c r="BM313" s="29">
        <v>1</v>
      </c>
      <c r="BN313" s="29" t="s">
        <v>8</v>
      </c>
      <c r="BO313" s="29">
        <v>1</v>
      </c>
      <c r="BP313" s="29" t="s">
        <v>8</v>
      </c>
      <c r="BQ313" s="29">
        <v>1</v>
      </c>
      <c r="BR313" s="29" t="s">
        <v>8</v>
      </c>
      <c r="BS313" s="29">
        <v>0</v>
      </c>
      <c r="BT313" s="29" t="s">
        <v>8</v>
      </c>
      <c r="BU313" s="29" t="s">
        <v>15361</v>
      </c>
      <c r="BV313" s="29" t="b">
        <v>0</v>
      </c>
      <c r="BW313" s="29" t="b">
        <v>0</v>
      </c>
      <c r="BX313" s="29" t="b">
        <v>0</v>
      </c>
      <c r="BY313" s="29" t="b">
        <v>0</v>
      </c>
      <c r="BZ313" s="29" t="b">
        <v>0</v>
      </c>
      <c r="CA313" s="29" t="b">
        <v>0</v>
      </c>
      <c r="CB313" s="29" t="b">
        <v>0</v>
      </c>
      <c r="CC313" s="29" t="b">
        <v>0</v>
      </c>
      <c r="CD313" s="29" t="b">
        <v>0</v>
      </c>
      <c r="CE313" s="29" t="b">
        <v>0</v>
      </c>
      <c r="CF313" s="29" t="b">
        <v>0</v>
      </c>
      <c r="CG313" s="29" t="b">
        <v>0</v>
      </c>
      <c r="CH313" s="29" t="b">
        <v>0</v>
      </c>
      <c r="CI313" s="29" t="b">
        <v>0</v>
      </c>
      <c r="CJ313" s="29" t="b">
        <v>0</v>
      </c>
      <c r="CK313" s="29" t="b">
        <v>0</v>
      </c>
      <c r="CL313" s="29" t="b">
        <v>0</v>
      </c>
      <c r="CM313" s="29" t="b">
        <v>0</v>
      </c>
      <c r="CN313" s="29" t="b">
        <v>0</v>
      </c>
      <c r="CO313" s="29" t="b">
        <v>0</v>
      </c>
      <c r="CP313" s="29" t="b">
        <v>0</v>
      </c>
      <c r="CQ313" s="29" t="b">
        <v>0</v>
      </c>
      <c r="CR313" s="29" t="b">
        <v>0</v>
      </c>
      <c r="CS313" s="29" t="b">
        <v>0</v>
      </c>
      <c r="CT313" s="29" t="b">
        <v>0</v>
      </c>
      <c r="CU313" s="29" t="b">
        <v>0</v>
      </c>
      <c r="CV313" s="29" t="b">
        <v>0</v>
      </c>
      <c r="CW313" s="29" t="b">
        <v>0</v>
      </c>
      <c r="CX313" s="29" t="b">
        <v>0</v>
      </c>
      <c r="CY313" s="29" t="b">
        <v>0</v>
      </c>
      <c r="CZ313" s="29" t="b">
        <v>0</v>
      </c>
      <c r="DA313" s="29" t="b">
        <v>0</v>
      </c>
      <c r="DB313" s="29" t="b">
        <v>0</v>
      </c>
      <c r="DC313" s="29" t="b">
        <v>0</v>
      </c>
      <c r="DD313" s="29" t="b">
        <v>0</v>
      </c>
      <c r="DE313" s="29" t="b">
        <v>0</v>
      </c>
      <c r="DF313" s="29" t="b">
        <v>0</v>
      </c>
      <c r="DG313" s="29" t="b">
        <v>0</v>
      </c>
      <c r="DH313" s="29" t="b">
        <v>0</v>
      </c>
      <c r="DI313" s="29" t="b">
        <v>0</v>
      </c>
      <c r="DJ313" s="29" t="b">
        <v>0</v>
      </c>
      <c r="DK313" s="29" t="b">
        <v>0</v>
      </c>
      <c r="DL313" s="29" t="b">
        <v>0</v>
      </c>
      <c r="DM313" s="29" t="b">
        <v>0</v>
      </c>
      <c r="DN313" s="29" t="b">
        <v>0</v>
      </c>
      <c r="DO313" s="29" t="b">
        <v>0</v>
      </c>
      <c r="DP313" s="29" t="b">
        <v>0</v>
      </c>
      <c r="DQ313" s="29" t="b">
        <v>0</v>
      </c>
      <c r="DR313" s="29" t="b">
        <v>0</v>
      </c>
      <c r="DS313" s="29" t="b">
        <v>0</v>
      </c>
      <c r="DT313" s="29" t="b">
        <v>1</v>
      </c>
      <c r="DU313" s="29" t="b">
        <v>0</v>
      </c>
      <c r="DV313" s="29" t="s">
        <v>15371</v>
      </c>
      <c r="DW313" s="29" t="s">
        <v>15372</v>
      </c>
      <c r="DX313" s="29" t="s">
        <v>15373</v>
      </c>
    </row>
    <row r="314" spans="1:128" s="29" customFormat="1" x14ac:dyDescent="0.25">
      <c r="A314" s="29">
        <v>359925061287715</v>
      </c>
      <c r="B314" s="29">
        <v>305</v>
      </c>
      <c r="C314" s="29" t="s">
        <v>15374</v>
      </c>
      <c r="D314" s="29" t="s">
        <v>15375</v>
      </c>
      <c r="E314" s="50">
        <v>2.37248699381397E+16</v>
      </c>
      <c r="F314" s="50">
        <v>9042686765364800</v>
      </c>
      <c r="G314" s="29" t="s">
        <v>20241</v>
      </c>
      <c r="H314" s="29" t="s">
        <v>18992</v>
      </c>
      <c r="I314" s="29">
        <v>66</v>
      </c>
      <c r="J314" s="29">
        <v>1</v>
      </c>
      <c r="K314" s="29">
        <v>1</v>
      </c>
      <c r="L314" s="29">
        <v>1</v>
      </c>
      <c r="M314" s="29">
        <v>2</v>
      </c>
      <c r="N314" s="29">
        <v>6</v>
      </c>
      <c r="O314" s="29">
        <v>1</v>
      </c>
      <c r="P314" s="29">
        <v>0</v>
      </c>
      <c r="Q314" s="29" t="s">
        <v>8</v>
      </c>
      <c r="R314" s="29" t="s">
        <v>8</v>
      </c>
      <c r="S314" s="29" t="s">
        <v>8</v>
      </c>
      <c r="T314" s="29" t="s">
        <v>8</v>
      </c>
      <c r="U314" s="29">
        <v>1</v>
      </c>
      <c r="V314" s="29">
        <v>1</v>
      </c>
      <c r="W314" s="29" t="s">
        <v>8</v>
      </c>
      <c r="X314" s="29">
        <v>1</v>
      </c>
      <c r="Y314" s="29" t="s">
        <v>8</v>
      </c>
      <c r="Z314" s="29">
        <v>1</v>
      </c>
      <c r="AA314" s="29">
        <v>1</v>
      </c>
      <c r="AB314" s="29" t="s">
        <v>8</v>
      </c>
      <c r="AC314" s="29">
        <v>1</v>
      </c>
      <c r="AD314" s="29" t="s">
        <v>8</v>
      </c>
      <c r="AE314" s="29">
        <v>1</v>
      </c>
      <c r="AF314" s="29">
        <v>1</v>
      </c>
      <c r="AG314" s="29" t="s">
        <v>8</v>
      </c>
      <c r="AH314" s="29">
        <v>1</v>
      </c>
      <c r="AI314" s="29" t="s">
        <v>8</v>
      </c>
      <c r="AJ314" s="29">
        <v>0</v>
      </c>
      <c r="AK314" s="29" t="s">
        <v>8</v>
      </c>
      <c r="AL314" s="29" t="s">
        <v>8</v>
      </c>
      <c r="AM314" s="29" t="s">
        <v>8</v>
      </c>
      <c r="AN314" s="29" t="s">
        <v>8</v>
      </c>
      <c r="AO314" s="29">
        <v>0</v>
      </c>
      <c r="AP314" s="29" t="s">
        <v>8</v>
      </c>
      <c r="AQ314" s="29">
        <v>1</v>
      </c>
      <c r="AR314" s="29">
        <v>1</v>
      </c>
      <c r="AS314" s="29" t="s">
        <v>8</v>
      </c>
      <c r="AT314" s="29">
        <v>1</v>
      </c>
      <c r="AU314" s="29" t="s">
        <v>8</v>
      </c>
      <c r="AV314" s="29">
        <v>1</v>
      </c>
      <c r="AW314" s="29">
        <v>2</v>
      </c>
      <c r="AX314" s="29" t="s">
        <v>8</v>
      </c>
      <c r="AY314" s="29">
        <v>2</v>
      </c>
      <c r="AZ314" s="29" t="s">
        <v>8</v>
      </c>
      <c r="BA314" s="29">
        <v>1</v>
      </c>
      <c r="BB314" s="29" t="s">
        <v>8</v>
      </c>
      <c r="BC314" s="29">
        <v>1</v>
      </c>
      <c r="BD314" s="29">
        <v>3</v>
      </c>
      <c r="BE314" s="29" t="s">
        <v>8</v>
      </c>
      <c r="BF314" s="29">
        <v>3</v>
      </c>
      <c r="BG314" s="29" t="s">
        <v>8</v>
      </c>
      <c r="BH314" s="29">
        <v>1</v>
      </c>
      <c r="BI314" s="29">
        <v>1</v>
      </c>
      <c r="BJ314" s="29" t="s">
        <v>8</v>
      </c>
      <c r="BK314" s="29">
        <v>1</v>
      </c>
      <c r="BL314" s="29" t="s">
        <v>8</v>
      </c>
      <c r="BM314" s="29">
        <v>0</v>
      </c>
      <c r="BN314" s="29" t="s">
        <v>8</v>
      </c>
      <c r="BO314" s="29" t="s">
        <v>8</v>
      </c>
      <c r="BP314" s="29" t="s">
        <v>8</v>
      </c>
      <c r="BQ314" s="29" t="s">
        <v>8</v>
      </c>
      <c r="BR314" s="29" t="s">
        <v>8</v>
      </c>
      <c r="BS314" s="29" t="s">
        <v>8</v>
      </c>
      <c r="BT314" s="29" t="s">
        <v>8</v>
      </c>
      <c r="BU314" s="29" t="s">
        <v>15376</v>
      </c>
      <c r="BV314" s="29" t="b">
        <v>0</v>
      </c>
      <c r="BW314" s="29" t="b">
        <v>0</v>
      </c>
      <c r="BX314" s="29" t="b">
        <v>0</v>
      </c>
      <c r="BY314" s="29" t="b">
        <v>0</v>
      </c>
      <c r="BZ314" s="29" t="b">
        <v>0</v>
      </c>
      <c r="CA314" s="29" t="b">
        <v>0</v>
      </c>
      <c r="CB314" s="29" t="b">
        <v>0</v>
      </c>
      <c r="CC314" s="29" t="b">
        <v>0</v>
      </c>
      <c r="CD314" s="29" t="b">
        <v>0</v>
      </c>
      <c r="CE314" s="29" t="b">
        <v>0</v>
      </c>
      <c r="CF314" s="29" t="b">
        <v>0</v>
      </c>
      <c r="CG314" s="29" t="b">
        <v>0</v>
      </c>
      <c r="CH314" s="29" t="b">
        <v>0</v>
      </c>
      <c r="CI314" s="29" t="b">
        <v>0</v>
      </c>
      <c r="CJ314" s="29" t="b">
        <v>0</v>
      </c>
      <c r="CK314" s="29" t="b">
        <v>0</v>
      </c>
      <c r="CL314" s="29" t="b">
        <v>0</v>
      </c>
      <c r="CM314" s="29" t="b">
        <v>0</v>
      </c>
      <c r="CN314" s="29" t="b">
        <v>0</v>
      </c>
      <c r="CO314" s="29" t="b">
        <v>0</v>
      </c>
      <c r="CP314" s="29" t="b">
        <v>0</v>
      </c>
      <c r="CQ314" s="29" t="b">
        <v>0</v>
      </c>
      <c r="CR314" s="29" t="b">
        <v>0</v>
      </c>
      <c r="CS314" s="29" t="b">
        <v>0</v>
      </c>
      <c r="CT314" s="29" t="b">
        <v>0</v>
      </c>
      <c r="CU314" s="29" t="b">
        <v>0</v>
      </c>
      <c r="CV314" s="29" t="b">
        <v>0</v>
      </c>
      <c r="CW314" s="29" t="b">
        <v>0</v>
      </c>
      <c r="CX314" s="29" t="b">
        <v>0</v>
      </c>
      <c r="CY314" s="29" t="b">
        <v>0</v>
      </c>
      <c r="CZ314" s="29" t="b">
        <v>0</v>
      </c>
      <c r="DA314" s="29" t="b">
        <v>0</v>
      </c>
      <c r="DB314" s="29" t="b">
        <v>0</v>
      </c>
      <c r="DC314" s="29" t="b">
        <v>0</v>
      </c>
      <c r="DD314" s="29" t="b">
        <v>0</v>
      </c>
      <c r="DE314" s="29" t="b">
        <v>0</v>
      </c>
      <c r="DF314" s="29" t="b">
        <v>0</v>
      </c>
      <c r="DG314" s="29" t="b">
        <v>0</v>
      </c>
      <c r="DH314" s="29" t="b">
        <v>0</v>
      </c>
      <c r="DI314" s="29" t="b">
        <v>0</v>
      </c>
      <c r="DJ314" s="29" t="b">
        <v>0</v>
      </c>
      <c r="DK314" s="29" t="b">
        <v>1</v>
      </c>
      <c r="DL314" s="29" t="b">
        <v>0</v>
      </c>
      <c r="DM314" s="29" t="b">
        <v>0</v>
      </c>
      <c r="DN314" s="29" t="b">
        <v>0</v>
      </c>
      <c r="DO314" s="29" t="b">
        <v>0</v>
      </c>
      <c r="DP314" s="29" t="b">
        <v>0</v>
      </c>
      <c r="DQ314" s="29" t="b">
        <v>0</v>
      </c>
      <c r="DR314" s="29" t="b">
        <v>0</v>
      </c>
      <c r="DS314" s="29" t="b">
        <v>0</v>
      </c>
      <c r="DT314" s="29" t="b">
        <v>0</v>
      </c>
      <c r="DU314" s="29" t="b">
        <v>0</v>
      </c>
      <c r="DV314" s="29" t="s">
        <v>15377</v>
      </c>
      <c r="DW314" s="29" t="s">
        <v>15378</v>
      </c>
      <c r="DX314" s="29" t="s">
        <v>15379</v>
      </c>
    </row>
    <row r="315" spans="1:128" s="29" customFormat="1" x14ac:dyDescent="0.25">
      <c r="A315" s="29">
        <v>359925060746166</v>
      </c>
      <c r="B315" s="29">
        <v>569</v>
      </c>
      <c r="C315" s="29" t="s">
        <v>15380</v>
      </c>
      <c r="D315" s="29" t="s">
        <v>8</v>
      </c>
      <c r="E315" s="29" t="s">
        <v>8</v>
      </c>
      <c r="F315" s="29" t="s">
        <v>8</v>
      </c>
      <c r="G315" s="29" t="s">
        <v>8</v>
      </c>
      <c r="H315" s="29" t="s">
        <v>8</v>
      </c>
      <c r="I315" s="29">
        <v>88</v>
      </c>
      <c r="J315" s="29">
        <v>1</v>
      </c>
      <c r="K315" s="29">
        <v>1</v>
      </c>
      <c r="L315" s="29">
        <v>1</v>
      </c>
      <c r="M315" s="29">
        <v>2</v>
      </c>
      <c r="N315" s="29">
        <v>5</v>
      </c>
      <c r="O315" s="29">
        <v>1</v>
      </c>
      <c r="P315" s="29">
        <v>0</v>
      </c>
      <c r="Q315" s="29" t="s">
        <v>8</v>
      </c>
      <c r="R315" s="29" t="s">
        <v>8</v>
      </c>
      <c r="S315" s="29" t="s">
        <v>8</v>
      </c>
      <c r="T315" s="29" t="s">
        <v>8</v>
      </c>
      <c r="U315" s="29">
        <v>1</v>
      </c>
      <c r="V315" s="29">
        <v>3</v>
      </c>
      <c r="W315" s="29" t="s">
        <v>8</v>
      </c>
      <c r="X315" s="29">
        <v>4</v>
      </c>
      <c r="Y315" s="29" t="s">
        <v>8</v>
      </c>
      <c r="Z315" s="29">
        <v>1</v>
      </c>
      <c r="AA315" s="29">
        <v>3</v>
      </c>
      <c r="AB315" s="29" t="s">
        <v>8</v>
      </c>
      <c r="AC315" s="29">
        <v>3</v>
      </c>
      <c r="AD315" s="29" t="s">
        <v>8</v>
      </c>
      <c r="AE315" s="29">
        <v>1</v>
      </c>
      <c r="AF315" s="29">
        <v>1</v>
      </c>
      <c r="AG315" s="29" t="s">
        <v>8</v>
      </c>
      <c r="AH315" s="29">
        <v>1</v>
      </c>
      <c r="AI315" s="29" t="s">
        <v>8</v>
      </c>
      <c r="AJ315" s="29">
        <v>0</v>
      </c>
      <c r="AK315" s="29" t="s">
        <v>8</v>
      </c>
      <c r="AL315" s="29" t="s">
        <v>8</v>
      </c>
      <c r="AM315" s="29" t="s">
        <v>8</v>
      </c>
      <c r="AN315" s="29" t="s">
        <v>8</v>
      </c>
      <c r="AO315" s="29">
        <v>0</v>
      </c>
      <c r="AP315" s="29" t="s">
        <v>8</v>
      </c>
      <c r="AQ315" s="29">
        <v>1</v>
      </c>
      <c r="AR315" s="29">
        <v>3</v>
      </c>
      <c r="AS315" s="29" t="s">
        <v>8</v>
      </c>
      <c r="AT315" s="29">
        <v>3</v>
      </c>
      <c r="AU315" s="29" t="s">
        <v>8</v>
      </c>
      <c r="AV315" s="29">
        <v>1</v>
      </c>
      <c r="AW315" s="29">
        <v>3</v>
      </c>
      <c r="AX315" s="29" t="s">
        <v>8</v>
      </c>
      <c r="AY315" s="29">
        <v>3</v>
      </c>
      <c r="AZ315" s="29" t="s">
        <v>8</v>
      </c>
      <c r="BA315" s="29">
        <v>1</v>
      </c>
      <c r="BB315" s="29" t="s">
        <v>8</v>
      </c>
      <c r="BC315" s="29">
        <v>1</v>
      </c>
      <c r="BD315" s="29">
        <v>4</v>
      </c>
      <c r="BE315" s="29" t="s">
        <v>8</v>
      </c>
      <c r="BF315" s="29">
        <v>4</v>
      </c>
      <c r="BG315" s="29" t="s">
        <v>8</v>
      </c>
      <c r="BH315" s="29">
        <v>1</v>
      </c>
      <c r="BI315" s="29">
        <v>2</v>
      </c>
      <c r="BJ315" s="29" t="s">
        <v>8</v>
      </c>
      <c r="BK315" s="29">
        <v>2</v>
      </c>
      <c r="BL315" s="29" t="s">
        <v>8</v>
      </c>
      <c r="BM315" s="29">
        <v>0</v>
      </c>
      <c r="BN315" s="29" t="s">
        <v>8</v>
      </c>
      <c r="BO315" s="29" t="s">
        <v>8</v>
      </c>
      <c r="BP315" s="29" t="s">
        <v>8</v>
      </c>
      <c r="BQ315" s="29" t="s">
        <v>8</v>
      </c>
      <c r="BR315" s="29" t="s">
        <v>8</v>
      </c>
      <c r="BS315" s="29" t="s">
        <v>8</v>
      </c>
      <c r="BT315" s="29" t="s">
        <v>8</v>
      </c>
      <c r="BU315" s="29" t="s">
        <v>538</v>
      </c>
      <c r="BV315" s="29" t="b">
        <v>0</v>
      </c>
      <c r="BW315" s="29" t="b">
        <v>0</v>
      </c>
      <c r="BX315" s="29" t="b">
        <v>0</v>
      </c>
      <c r="BY315" s="29" t="b">
        <v>0</v>
      </c>
      <c r="BZ315" s="29" t="b">
        <v>0</v>
      </c>
      <c r="CA315" s="29" t="b">
        <v>0</v>
      </c>
      <c r="CB315" s="29" t="b">
        <v>0</v>
      </c>
      <c r="CC315" s="29" t="b">
        <v>1</v>
      </c>
      <c r="CD315" s="29" t="b">
        <v>0</v>
      </c>
      <c r="CE315" s="29" t="b">
        <v>0</v>
      </c>
      <c r="CF315" s="29" t="b">
        <v>0</v>
      </c>
      <c r="CG315" s="29" t="b">
        <v>0</v>
      </c>
      <c r="CH315" s="29" t="b">
        <v>0</v>
      </c>
      <c r="CI315" s="29" t="b">
        <v>0</v>
      </c>
      <c r="CJ315" s="29" t="b">
        <v>0</v>
      </c>
      <c r="CK315" s="29" t="b">
        <v>0</v>
      </c>
      <c r="CL315" s="29" t="b">
        <v>0</v>
      </c>
      <c r="CM315" s="29" t="b">
        <v>0</v>
      </c>
      <c r="CN315" s="29" t="b">
        <v>0</v>
      </c>
      <c r="CO315" s="29" t="b">
        <v>0</v>
      </c>
      <c r="CP315" s="29" t="b">
        <v>0</v>
      </c>
      <c r="CQ315" s="29" t="b">
        <v>0</v>
      </c>
      <c r="CR315" s="29" t="b">
        <v>0</v>
      </c>
      <c r="CS315" s="29" t="b">
        <v>0</v>
      </c>
      <c r="CT315" s="29" t="b">
        <v>0</v>
      </c>
      <c r="CU315" s="29" t="b">
        <v>0</v>
      </c>
      <c r="CV315" s="29" t="b">
        <v>0</v>
      </c>
      <c r="CW315" s="29" t="b">
        <v>0</v>
      </c>
      <c r="CX315" s="29" t="b">
        <v>0</v>
      </c>
      <c r="CY315" s="29" t="b">
        <v>0</v>
      </c>
      <c r="CZ315" s="29" t="b">
        <v>0</v>
      </c>
      <c r="DA315" s="29" t="b">
        <v>0</v>
      </c>
      <c r="DB315" s="29" t="b">
        <v>0</v>
      </c>
      <c r="DC315" s="29" t="b">
        <v>0</v>
      </c>
      <c r="DD315" s="29" t="b">
        <v>0</v>
      </c>
      <c r="DE315" s="29" t="b">
        <v>0</v>
      </c>
      <c r="DF315" s="29" t="b">
        <v>0</v>
      </c>
      <c r="DG315" s="29" t="b">
        <v>0</v>
      </c>
      <c r="DH315" s="29" t="b">
        <v>0</v>
      </c>
      <c r="DI315" s="29" t="b">
        <v>0</v>
      </c>
      <c r="DJ315" s="29" t="b">
        <v>0</v>
      </c>
      <c r="DK315" s="29" t="b">
        <v>0</v>
      </c>
      <c r="DL315" s="29" t="b">
        <v>0</v>
      </c>
      <c r="DM315" s="29" t="b">
        <v>0</v>
      </c>
      <c r="DN315" s="29" t="b">
        <v>0</v>
      </c>
      <c r="DO315" s="29" t="b">
        <v>0</v>
      </c>
      <c r="DP315" s="29" t="b">
        <v>0</v>
      </c>
      <c r="DQ315" s="29" t="b">
        <v>0</v>
      </c>
      <c r="DR315" s="29" t="b">
        <v>0</v>
      </c>
      <c r="DS315" s="29" t="b">
        <v>0</v>
      </c>
      <c r="DT315" s="29" t="b">
        <v>0</v>
      </c>
      <c r="DU315" s="29" t="b">
        <v>0</v>
      </c>
      <c r="DV315" s="29" t="s">
        <v>15381</v>
      </c>
      <c r="DW315" s="29" t="s">
        <v>15382</v>
      </c>
      <c r="DX315" s="29" t="s">
        <v>15379</v>
      </c>
    </row>
    <row r="316" spans="1:128" s="29" customFormat="1" x14ac:dyDescent="0.25">
      <c r="A316" s="29">
        <v>359925060746166</v>
      </c>
      <c r="B316" s="29">
        <v>593</v>
      </c>
      <c r="C316" s="29" t="s">
        <v>15383</v>
      </c>
      <c r="D316" s="29" t="s">
        <v>8</v>
      </c>
      <c r="E316" s="29" t="s">
        <v>8</v>
      </c>
      <c r="F316" s="29" t="s">
        <v>8</v>
      </c>
      <c r="G316" s="29" t="s">
        <v>8</v>
      </c>
      <c r="H316" s="29" t="s">
        <v>8</v>
      </c>
      <c r="I316" s="29">
        <v>88</v>
      </c>
      <c r="J316" s="29">
        <v>0</v>
      </c>
      <c r="K316" s="29">
        <v>1</v>
      </c>
      <c r="L316" s="29">
        <v>1</v>
      </c>
      <c r="M316" s="29">
        <v>2</v>
      </c>
      <c r="N316" s="29">
        <v>5</v>
      </c>
      <c r="O316" s="29">
        <v>1</v>
      </c>
      <c r="P316" s="29">
        <v>0</v>
      </c>
      <c r="Q316" s="29" t="s">
        <v>8</v>
      </c>
      <c r="R316" s="29" t="s">
        <v>8</v>
      </c>
      <c r="S316" s="29" t="s">
        <v>8</v>
      </c>
      <c r="T316" s="29" t="s">
        <v>8</v>
      </c>
      <c r="U316" s="29">
        <v>1</v>
      </c>
      <c r="V316" s="29">
        <v>2</v>
      </c>
      <c r="W316" s="29" t="s">
        <v>8</v>
      </c>
      <c r="X316" s="29">
        <v>2</v>
      </c>
      <c r="Y316" s="29" t="s">
        <v>8</v>
      </c>
      <c r="Z316" s="29">
        <v>1</v>
      </c>
      <c r="AA316" s="29">
        <v>3</v>
      </c>
      <c r="AB316" s="29" t="s">
        <v>8</v>
      </c>
      <c r="AC316" s="29">
        <v>2</v>
      </c>
      <c r="AD316" s="29" t="s">
        <v>8</v>
      </c>
      <c r="AE316" s="29">
        <v>1</v>
      </c>
      <c r="AF316" s="29">
        <v>1</v>
      </c>
      <c r="AG316" s="29" t="s">
        <v>8</v>
      </c>
      <c r="AH316" s="29">
        <v>1</v>
      </c>
      <c r="AI316" s="29" t="s">
        <v>8</v>
      </c>
      <c r="AJ316" s="29">
        <v>0</v>
      </c>
      <c r="AK316" s="29" t="s">
        <v>8</v>
      </c>
      <c r="AL316" s="29" t="s">
        <v>8</v>
      </c>
      <c r="AM316" s="29" t="s">
        <v>8</v>
      </c>
      <c r="AN316" s="29" t="s">
        <v>8</v>
      </c>
      <c r="AO316" s="29">
        <v>1</v>
      </c>
      <c r="AP316" s="29" t="s">
        <v>8</v>
      </c>
      <c r="AQ316" s="29">
        <v>1</v>
      </c>
      <c r="AR316" s="29">
        <v>3</v>
      </c>
      <c r="AS316" s="29" t="s">
        <v>8</v>
      </c>
      <c r="AT316" s="29">
        <v>3</v>
      </c>
      <c r="AU316" s="29" t="s">
        <v>8</v>
      </c>
      <c r="AV316" s="29">
        <v>1</v>
      </c>
      <c r="AW316" s="29">
        <v>3</v>
      </c>
      <c r="AX316" s="29" t="s">
        <v>8</v>
      </c>
      <c r="AY316" s="29">
        <v>3</v>
      </c>
      <c r="AZ316" s="29" t="s">
        <v>8</v>
      </c>
      <c r="BA316" s="29">
        <v>1</v>
      </c>
      <c r="BB316" s="29" t="s">
        <v>8</v>
      </c>
      <c r="BC316" s="29">
        <v>1</v>
      </c>
      <c r="BD316" s="29">
        <v>4</v>
      </c>
      <c r="BE316" s="29" t="s">
        <v>8</v>
      </c>
      <c r="BF316" s="29">
        <v>3</v>
      </c>
      <c r="BG316" s="29" t="s">
        <v>8</v>
      </c>
      <c r="BH316" s="29">
        <v>1</v>
      </c>
      <c r="BI316" s="29">
        <v>2</v>
      </c>
      <c r="BJ316" s="29" t="s">
        <v>8</v>
      </c>
      <c r="BK316" s="29">
        <v>2</v>
      </c>
      <c r="BL316" s="29" t="s">
        <v>8</v>
      </c>
      <c r="BM316" s="29">
        <v>0</v>
      </c>
      <c r="BN316" s="29" t="s">
        <v>8</v>
      </c>
      <c r="BO316" s="29" t="s">
        <v>8</v>
      </c>
      <c r="BP316" s="29" t="s">
        <v>8</v>
      </c>
      <c r="BQ316" s="29" t="s">
        <v>8</v>
      </c>
      <c r="BR316" s="29" t="s">
        <v>8</v>
      </c>
      <c r="BS316" s="29" t="s">
        <v>8</v>
      </c>
      <c r="BT316" s="29" t="s">
        <v>8</v>
      </c>
      <c r="BU316" s="29" t="s">
        <v>538</v>
      </c>
      <c r="BV316" s="29" t="b">
        <v>0</v>
      </c>
      <c r="BW316" s="29" t="b">
        <v>0</v>
      </c>
      <c r="BX316" s="29" t="b">
        <v>0</v>
      </c>
      <c r="BY316" s="29" t="b">
        <v>0</v>
      </c>
      <c r="BZ316" s="29" t="b">
        <v>0</v>
      </c>
      <c r="CA316" s="29" t="b">
        <v>0</v>
      </c>
      <c r="CB316" s="29" t="b">
        <v>0</v>
      </c>
      <c r="CC316" s="29" t="b">
        <v>1</v>
      </c>
      <c r="CD316" s="29" t="b">
        <v>0</v>
      </c>
      <c r="CE316" s="29" t="b">
        <v>0</v>
      </c>
      <c r="CF316" s="29" t="b">
        <v>0</v>
      </c>
      <c r="CG316" s="29" t="b">
        <v>0</v>
      </c>
      <c r="CH316" s="29" t="b">
        <v>0</v>
      </c>
      <c r="CI316" s="29" t="b">
        <v>0</v>
      </c>
      <c r="CJ316" s="29" t="b">
        <v>0</v>
      </c>
      <c r="CK316" s="29" t="b">
        <v>0</v>
      </c>
      <c r="CL316" s="29" t="b">
        <v>0</v>
      </c>
      <c r="CM316" s="29" t="b">
        <v>0</v>
      </c>
      <c r="CN316" s="29" t="b">
        <v>0</v>
      </c>
      <c r="CO316" s="29" t="b">
        <v>0</v>
      </c>
      <c r="CP316" s="29" t="b">
        <v>0</v>
      </c>
      <c r="CQ316" s="29" t="b">
        <v>0</v>
      </c>
      <c r="CR316" s="29" t="b">
        <v>0</v>
      </c>
      <c r="CS316" s="29" t="b">
        <v>0</v>
      </c>
      <c r="CT316" s="29" t="b">
        <v>0</v>
      </c>
      <c r="CU316" s="29" t="b">
        <v>0</v>
      </c>
      <c r="CV316" s="29" t="b">
        <v>0</v>
      </c>
      <c r="CW316" s="29" t="b">
        <v>0</v>
      </c>
      <c r="CX316" s="29" t="b">
        <v>0</v>
      </c>
      <c r="CY316" s="29" t="b">
        <v>0</v>
      </c>
      <c r="CZ316" s="29" t="b">
        <v>0</v>
      </c>
      <c r="DA316" s="29" t="b">
        <v>0</v>
      </c>
      <c r="DB316" s="29" t="b">
        <v>0</v>
      </c>
      <c r="DC316" s="29" t="b">
        <v>0</v>
      </c>
      <c r="DD316" s="29" t="b">
        <v>0</v>
      </c>
      <c r="DE316" s="29" t="b">
        <v>0</v>
      </c>
      <c r="DF316" s="29" t="b">
        <v>0</v>
      </c>
      <c r="DG316" s="29" t="b">
        <v>0</v>
      </c>
      <c r="DH316" s="29" t="b">
        <v>0</v>
      </c>
      <c r="DI316" s="29" t="b">
        <v>0</v>
      </c>
      <c r="DJ316" s="29" t="b">
        <v>0</v>
      </c>
      <c r="DK316" s="29" t="b">
        <v>0</v>
      </c>
      <c r="DL316" s="29" t="b">
        <v>0</v>
      </c>
      <c r="DM316" s="29" t="b">
        <v>0</v>
      </c>
      <c r="DN316" s="29" t="b">
        <v>0</v>
      </c>
      <c r="DO316" s="29" t="b">
        <v>0</v>
      </c>
      <c r="DP316" s="29" t="b">
        <v>0</v>
      </c>
      <c r="DQ316" s="29" t="b">
        <v>0</v>
      </c>
      <c r="DR316" s="29" t="b">
        <v>0</v>
      </c>
      <c r="DS316" s="29" t="b">
        <v>0</v>
      </c>
      <c r="DT316" s="29" t="b">
        <v>0</v>
      </c>
      <c r="DU316" s="29" t="b">
        <v>0</v>
      </c>
      <c r="DV316" s="29" t="s">
        <v>15384</v>
      </c>
      <c r="DW316" s="29" t="s">
        <v>15385</v>
      </c>
      <c r="DX316" s="29" t="s">
        <v>15386</v>
      </c>
    </row>
    <row r="317" spans="1:128" s="29" customFormat="1" x14ac:dyDescent="0.25">
      <c r="A317" s="29">
        <v>359925061279506</v>
      </c>
      <c r="B317" s="29">
        <v>18</v>
      </c>
      <c r="C317" s="29" t="s">
        <v>15387</v>
      </c>
      <c r="D317" s="29" t="s">
        <v>13923</v>
      </c>
      <c r="E317" s="50">
        <v>238228756</v>
      </c>
      <c r="F317" s="50">
        <v>903782195</v>
      </c>
      <c r="G317" s="29" t="s">
        <v>18992</v>
      </c>
      <c r="H317" s="29" t="s">
        <v>20218</v>
      </c>
      <c r="I317" s="29">
        <v>11</v>
      </c>
      <c r="J317" s="29">
        <v>1</v>
      </c>
      <c r="K317" s="29">
        <v>1</v>
      </c>
      <c r="L317" s="29">
        <v>1</v>
      </c>
      <c r="M317" s="29">
        <v>2</v>
      </c>
      <c r="N317" s="29">
        <v>5</v>
      </c>
      <c r="O317" s="29">
        <v>1</v>
      </c>
      <c r="P317" s="29">
        <v>1</v>
      </c>
      <c r="Q317" s="29">
        <v>4</v>
      </c>
      <c r="R317" s="29" t="s">
        <v>8</v>
      </c>
      <c r="S317" s="29">
        <v>4</v>
      </c>
      <c r="T317" s="29" t="s">
        <v>8</v>
      </c>
      <c r="U317" s="29">
        <v>0</v>
      </c>
      <c r="V317" s="29" t="s">
        <v>8</v>
      </c>
      <c r="W317" s="29" t="s">
        <v>8</v>
      </c>
      <c r="X317" s="29" t="s">
        <v>8</v>
      </c>
      <c r="Y317" s="29" t="s">
        <v>8</v>
      </c>
      <c r="Z317" s="29">
        <v>1</v>
      </c>
      <c r="AA317" s="29">
        <v>3</v>
      </c>
      <c r="AB317" s="29" t="s">
        <v>8</v>
      </c>
      <c r="AC317" s="29">
        <v>2</v>
      </c>
      <c r="AD317" s="29" t="s">
        <v>8</v>
      </c>
      <c r="AE317" s="29">
        <v>1</v>
      </c>
      <c r="AF317" s="29">
        <v>2</v>
      </c>
      <c r="AG317" s="29" t="s">
        <v>8</v>
      </c>
      <c r="AH317" s="29">
        <v>2</v>
      </c>
      <c r="AI317" s="29" t="s">
        <v>8</v>
      </c>
      <c r="AJ317" s="29">
        <v>0</v>
      </c>
      <c r="AK317" s="29" t="s">
        <v>8</v>
      </c>
      <c r="AL317" s="29" t="s">
        <v>8</v>
      </c>
      <c r="AM317" s="29" t="s">
        <v>8</v>
      </c>
      <c r="AN317" s="29" t="s">
        <v>8</v>
      </c>
      <c r="AO317" s="29">
        <v>0</v>
      </c>
      <c r="AP317" s="29" t="s">
        <v>8</v>
      </c>
      <c r="AQ317" s="29">
        <v>1</v>
      </c>
      <c r="AR317" s="29">
        <v>2</v>
      </c>
      <c r="AS317" s="29" t="s">
        <v>8</v>
      </c>
      <c r="AT317" s="29">
        <v>2</v>
      </c>
      <c r="AU317" s="29" t="s">
        <v>8</v>
      </c>
      <c r="AV317" s="29">
        <v>1</v>
      </c>
      <c r="AW317" s="29">
        <v>2</v>
      </c>
      <c r="AX317" s="29" t="s">
        <v>8</v>
      </c>
      <c r="AY317" s="29">
        <v>2</v>
      </c>
      <c r="AZ317" s="29" t="s">
        <v>8</v>
      </c>
      <c r="BA317" s="29">
        <v>1</v>
      </c>
      <c r="BB317" s="29" t="s">
        <v>8</v>
      </c>
      <c r="BC317" s="29">
        <v>1</v>
      </c>
      <c r="BD317" s="29">
        <v>3</v>
      </c>
      <c r="BE317" s="29" t="s">
        <v>8</v>
      </c>
      <c r="BF317" s="29">
        <v>3</v>
      </c>
      <c r="BG317" s="29" t="s">
        <v>8</v>
      </c>
      <c r="BH317" s="29">
        <v>1</v>
      </c>
      <c r="BI317" s="29">
        <v>2</v>
      </c>
      <c r="BJ317" s="29" t="s">
        <v>8</v>
      </c>
      <c r="BK317" s="29">
        <v>2</v>
      </c>
      <c r="BL317" s="29" t="s">
        <v>8</v>
      </c>
      <c r="BM317" s="29">
        <v>0</v>
      </c>
      <c r="BN317" s="29" t="s">
        <v>8</v>
      </c>
      <c r="BO317" s="29" t="s">
        <v>8</v>
      </c>
      <c r="BP317" s="29" t="s">
        <v>8</v>
      </c>
      <c r="BQ317" s="29" t="s">
        <v>8</v>
      </c>
      <c r="BR317" s="29" t="s">
        <v>8</v>
      </c>
      <c r="BS317" s="29" t="s">
        <v>8</v>
      </c>
      <c r="BT317" s="29" t="s">
        <v>8</v>
      </c>
      <c r="BU317" s="29" t="s">
        <v>14215</v>
      </c>
      <c r="BV317" s="29" t="b">
        <v>0</v>
      </c>
      <c r="BW317" s="29" t="b">
        <v>0</v>
      </c>
      <c r="BX317" s="29" t="b">
        <v>0</v>
      </c>
      <c r="BY317" s="29" t="b">
        <v>0</v>
      </c>
      <c r="BZ317" s="29" t="b">
        <v>0</v>
      </c>
      <c r="CA317" s="29" t="b">
        <v>0</v>
      </c>
      <c r="CB317" s="29" t="b">
        <v>0</v>
      </c>
      <c r="CC317" s="29" t="b">
        <v>0</v>
      </c>
      <c r="CD317" s="29" t="b">
        <v>0</v>
      </c>
      <c r="CE317" s="29" t="b">
        <v>0</v>
      </c>
      <c r="CF317" s="29" t="b">
        <v>0</v>
      </c>
      <c r="CG317" s="29" t="b">
        <v>0</v>
      </c>
      <c r="CH317" s="29" t="b">
        <v>0</v>
      </c>
      <c r="CI317" s="29" t="b">
        <v>0</v>
      </c>
      <c r="CJ317" s="29" t="b">
        <v>0</v>
      </c>
      <c r="CK317" s="29" t="b">
        <v>0</v>
      </c>
      <c r="CL317" s="29" t="b">
        <v>0</v>
      </c>
      <c r="CM317" s="29" t="b">
        <v>0</v>
      </c>
      <c r="CN317" s="29" t="b">
        <v>0</v>
      </c>
      <c r="CO317" s="29" t="b">
        <v>0</v>
      </c>
      <c r="CP317" s="29" t="b">
        <v>0</v>
      </c>
      <c r="CQ317" s="29" t="b">
        <v>0</v>
      </c>
      <c r="CR317" s="29" t="b">
        <v>0</v>
      </c>
      <c r="CS317" s="29" t="b">
        <v>0</v>
      </c>
      <c r="CT317" s="29" t="b">
        <v>0</v>
      </c>
      <c r="CU317" s="29" t="b">
        <v>0</v>
      </c>
      <c r="CV317" s="29" t="b">
        <v>0</v>
      </c>
      <c r="CW317" s="29" t="b">
        <v>0</v>
      </c>
      <c r="CX317" s="29" t="b">
        <v>0</v>
      </c>
      <c r="CY317" s="29" t="b">
        <v>0</v>
      </c>
      <c r="CZ317" s="29" t="b">
        <v>1</v>
      </c>
      <c r="DA317" s="29" t="b">
        <v>0</v>
      </c>
      <c r="DB317" s="29" t="b">
        <v>0</v>
      </c>
      <c r="DC317" s="29" t="b">
        <v>0</v>
      </c>
      <c r="DD317" s="29" t="b">
        <v>0</v>
      </c>
      <c r="DE317" s="29" t="b">
        <v>0</v>
      </c>
      <c r="DF317" s="29" t="b">
        <v>0</v>
      </c>
      <c r="DG317" s="29" t="b">
        <v>0</v>
      </c>
      <c r="DH317" s="29" t="b">
        <v>0</v>
      </c>
      <c r="DI317" s="29" t="b">
        <v>0</v>
      </c>
      <c r="DJ317" s="29" t="b">
        <v>0</v>
      </c>
      <c r="DK317" s="29" t="b">
        <v>0</v>
      </c>
      <c r="DL317" s="29" t="b">
        <v>0</v>
      </c>
      <c r="DM317" s="29" t="b">
        <v>0</v>
      </c>
      <c r="DN317" s="29" t="b">
        <v>0</v>
      </c>
      <c r="DO317" s="29" t="b">
        <v>0</v>
      </c>
      <c r="DP317" s="29" t="b">
        <v>0</v>
      </c>
      <c r="DQ317" s="29" t="b">
        <v>0</v>
      </c>
      <c r="DR317" s="29" t="b">
        <v>0</v>
      </c>
      <c r="DS317" s="29" t="b">
        <v>0</v>
      </c>
      <c r="DT317" s="29" t="b">
        <v>0</v>
      </c>
      <c r="DU317" s="29" t="b">
        <v>0</v>
      </c>
      <c r="DV317" s="29" t="s">
        <v>15388</v>
      </c>
      <c r="DW317" s="29" t="s">
        <v>15389</v>
      </c>
      <c r="DX317" s="29" t="s">
        <v>15390</v>
      </c>
    </row>
    <row r="318" spans="1:128" s="29" customFormat="1" x14ac:dyDescent="0.25">
      <c r="A318" s="29">
        <v>359925060207177</v>
      </c>
      <c r="B318" s="29">
        <v>509</v>
      </c>
      <c r="C318" s="29" t="s">
        <v>15391</v>
      </c>
      <c r="D318" s="29" t="s">
        <v>15392</v>
      </c>
      <c r="E318" s="50">
        <v>2372385090044220</v>
      </c>
      <c r="F318" s="50">
        <v>9036969378898210</v>
      </c>
      <c r="G318" s="29" t="s">
        <v>20295</v>
      </c>
      <c r="H318" s="29" t="s">
        <v>18992</v>
      </c>
      <c r="I318" s="29">
        <v>88</v>
      </c>
      <c r="J318" s="29">
        <v>1</v>
      </c>
      <c r="K318" s="29">
        <v>1</v>
      </c>
      <c r="L318" s="29">
        <v>1</v>
      </c>
      <c r="M318" s="29">
        <v>2</v>
      </c>
      <c r="N318" s="29">
        <v>4</v>
      </c>
      <c r="O318" s="29">
        <v>1</v>
      </c>
      <c r="P318" s="29">
        <v>0</v>
      </c>
      <c r="Q318" s="29" t="s">
        <v>8</v>
      </c>
      <c r="R318" s="29" t="s">
        <v>8</v>
      </c>
      <c r="S318" s="29" t="s">
        <v>8</v>
      </c>
      <c r="T318" s="29" t="s">
        <v>8</v>
      </c>
      <c r="U318" s="29">
        <v>0</v>
      </c>
      <c r="V318" s="29" t="s">
        <v>8</v>
      </c>
      <c r="W318" s="29" t="s">
        <v>8</v>
      </c>
      <c r="X318" s="29" t="s">
        <v>8</v>
      </c>
      <c r="Y318" s="29" t="s">
        <v>8</v>
      </c>
      <c r="Z318" s="29">
        <v>1</v>
      </c>
      <c r="AA318" s="29">
        <v>1</v>
      </c>
      <c r="AB318" s="29" t="s">
        <v>8</v>
      </c>
      <c r="AC318" s="29">
        <v>1</v>
      </c>
      <c r="AD318" s="29" t="s">
        <v>8</v>
      </c>
      <c r="AE318" s="29">
        <v>1</v>
      </c>
      <c r="AF318" s="29">
        <v>1</v>
      </c>
      <c r="AG318" s="29" t="s">
        <v>8</v>
      </c>
      <c r="AH318" s="29">
        <v>1</v>
      </c>
      <c r="AI318" s="29" t="s">
        <v>8</v>
      </c>
      <c r="AJ318" s="29">
        <v>1</v>
      </c>
      <c r="AK318" s="29">
        <v>4</v>
      </c>
      <c r="AL318" s="29" t="s">
        <v>8</v>
      </c>
      <c r="AM318" s="29">
        <v>4</v>
      </c>
      <c r="AN318" s="29" t="s">
        <v>8</v>
      </c>
      <c r="AO318" s="29">
        <v>0</v>
      </c>
      <c r="AP318" s="29" t="s">
        <v>8</v>
      </c>
      <c r="AQ318" s="29">
        <v>1</v>
      </c>
      <c r="AR318" s="29">
        <v>2</v>
      </c>
      <c r="AS318" s="29" t="s">
        <v>8</v>
      </c>
      <c r="AT318" s="29">
        <v>2</v>
      </c>
      <c r="AU318" s="29" t="s">
        <v>8</v>
      </c>
      <c r="AV318" s="29">
        <v>1</v>
      </c>
      <c r="AW318" s="29">
        <v>3</v>
      </c>
      <c r="AX318" s="29" t="s">
        <v>8</v>
      </c>
      <c r="AY318" s="29">
        <v>3</v>
      </c>
      <c r="AZ318" s="29" t="s">
        <v>8</v>
      </c>
      <c r="BA318" s="29">
        <v>1</v>
      </c>
      <c r="BB318" s="29" t="s">
        <v>8</v>
      </c>
      <c r="BC318" s="29">
        <v>1</v>
      </c>
      <c r="BD318" s="29">
        <v>4</v>
      </c>
      <c r="BE318" s="29" t="s">
        <v>8</v>
      </c>
      <c r="BF318" s="29">
        <v>2</v>
      </c>
      <c r="BG318" s="29" t="s">
        <v>8</v>
      </c>
      <c r="BH318" s="29">
        <v>1</v>
      </c>
      <c r="BI318" s="29">
        <v>1</v>
      </c>
      <c r="BJ318" s="29" t="s">
        <v>8</v>
      </c>
      <c r="BK318" s="29">
        <v>1</v>
      </c>
      <c r="BL318" s="29" t="s">
        <v>8</v>
      </c>
      <c r="BM318" s="29">
        <v>0</v>
      </c>
      <c r="BN318" s="29" t="s">
        <v>8</v>
      </c>
      <c r="BO318" s="29" t="s">
        <v>8</v>
      </c>
      <c r="BP318" s="29" t="s">
        <v>8</v>
      </c>
      <c r="BQ318" s="29" t="s">
        <v>8</v>
      </c>
      <c r="BR318" s="29" t="s">
        <v>8</v>
      </c>
      <c r="BS318" s="29" t="s">
        <v>8</v>
      </c>
      <c r="BT318" s="29" t="s">
        <v>8</v>
      </c>
      <c r="BU318" s="29" t="s">
        <v>15361</v>
      </c>
      <c r="BV318" s="29" t="b">
        <v>0</v>
      </c>
      <c r="BW318" s="29" t="b">
        <v>0</v>
      </c>
      <c r="BX318" s="29" t="b">
        <v>0</v>
      </c>
      <c r="BY318" s="29" t="b">
        <v>0</v>
      </c>
      <c r="BZ318" s="29" t="b">
        <v>0</v>
      </c>
      <c r="CA318" s="29" t="b">
        <v>0</v>
      </c>
      <c r="CB318" s="29" t="b">
        <v>0</v>
      </c>
      <c r="CC318" s="29" t="b">
        <v>0</v>
      </c>
      <c r="CD318" s="29" t="b">
        <v>0</v>
      </c>
      <c r="CE318" s="29" t="b">
        <v>0</v>
      </c>
      <c r="CF318" s="29" t="b">
        <v>0</v>
      </c>
      <c r="CG318" s="29" t="b">
        <v>0</v>
      </c>
      <c r="CH318" s="29" t="b">
        <v>0</v>
      </c>
      <c r="CI318" s="29" t="b">
        <v>0</v>
      </c>
      <c r="CJ318" s="29" t="b">
        <v>0</v>
      </c>
      <c r="CK318" s="29" t="b">
        <v>0</v>
      </c>
      <c r="CL318" s="29" t="b">
        <v>0</v>
      </c>
      <c r="CM318" s="29" t="b">
        <v>0</v>
      </c>
      <c r="CN318" s="29" t="b">
        <v>0</v>
      </c>
      <c r="CO318" s="29" t="b">
        <v>0</v>
      </c>
      <c r="CP318" s="29" t="b">
        <v>0</v>
      </c>
      <c r="CQ318" s="29" t="b">
        <v>0</v>
      </c>
      <c r="CR318" s="29" t="b">
        <v>0</v>
      </c>
      <c r="CS318" s="29" t="b">
        <v>0</v>
      </c>
      <c r="CT318" s="29" t="b">
        <v>0</v>
      </c>
      <c r="CU318" s="29" t="b">
        <v>0</v>
      </c>
      <c r="CV318" s="29" t="b">
        <v>0</v>
      </c>
      <c r="CW318" s="29" t="b">
        <v>0</v>
      </c>
      <c r="CX318" s="29" t="b">
        <v>0</v>
      </c>
      <c r="CY318" s="29" t="b">
        <v>0</v>
      </c>
      <c r="CZ318" s="29" t="b">
        <v>0</v>
      </c>
      <c r="DA318" s="29" t="b">
        <v>0</v>
      </c>
      <c r="DB318" s="29" t="b">
        <v>0</v>
      </c>
      <c r="DC318" s="29" t="b">
        <v>0</v>
      </c>
      <c r="DD318" s="29" t="b">
        <v>0</v>
      </c>
      <c r="DE318" s="29" t="b">
        <v>0</v>
      </c>
      <c r="DF318" s="29" t="b">
        <v>0</v>
      </c>
      <c r="DG318" s="29" t="b">
        <v>0</v>
      </c>
      <c r="DH318" s="29" t="b">
        <v>0</v>
      </c>
      <c r="DI318" s="29" t="b">
        <v>0</v>
      </c>
      <c r="DJ318" s="29" t="b">
        <v>0</v>
      </c>
      <c r="DK318" s="29" t="b">
        <v>0</v>
      </c>
      <c r="DL318" s="29" t="b">
        <v>0</v>
      </c>
      <c r="DM318" s="29" t="b">
        <v>0</v>
      </c>
      <c r="DN318" s="29" t="b">
        <v>0</v>
      </c>
      <c r="DO318" s="29" t="b">
        <v>0</v>
      </c>
      <c r="DP318" s="29" t="b">
        <v>0</v>
      </c>
      <c r="DQ318" s="29" t="b">
        <v>0</v>
      </c>
      <c r="DR318" s="29" t="b">
        <v>0</v>
      </c>
      <c r="DS318" s="29" t="b">
        <v>0</v>
      </c>
      <c r="DT318" s="29" t="b">
        <v>1</v>
      </c>
      <c r="DU318" s="29" t="b">
        <v>0</v>
      </c>
      <c r="DV318" s="29" t="s">
        <v>15393</v>
      </c>
      <c r="DW318" s="29" t="s">
        <v>15394</v>
      </c>
      <c r="DX318" s="29" t="s">
        <v>15390</v>
      </c>
    </row>
    <row r="319" spans="1:128" s="29" customFormat="1" x14ac:dyDescent="0.25">
      <c r="A319" s="29">
        <v>359925061185968</v>
      </c>
      <c r="B319" s="29">
        <v>161</v>
      </c>
      <c r="C319" s="29" t="s">
        <v>15395</v>
      </c>
      <c r="D319" s="29" t="s">
        <v>15396</v>
      </c>
      <c r="E319" s="50">
        <v>2.37717962902024E+16</v>
      </c>
      <c r="F319" s="50">
        <v>9043113643723930</v>
      </c>
      <c r="G319" s="29" t="s">
        <v>20296</v>
      </c>
      <c r="H319" s="29" t="s">
        <v>18992</v>
      </c>
      <c r="I319" s="29">
        <v>22</v>
      </c>
      <c r="J319" s="29">
        <v>1</v>
      </c>
      <c r="K319" s="29">
        <v>1</v>
      </c>
      <c r="L319" s="29">
        <v>1</v>
      </c>
      <c r="M319" s="29">
        <v>2</v>
      </c>
      <c r="N319" s="29">
        <v>5</v>
      </c>
      <c r="O319" s="29">
        <v>1</v>
      </c>
      <c r="P319" s="29">
        <v>1</v>
      </c>
      <c r="Q319" s="29">
        <v>1</v>
      </c>
      <c r="R319" s="29" t="s">
        <v>8</v>
      </c>
      <c r="S319" s="29">
        <v>1</v>
      </c>
      <c r="T319" s="29" t="s">
        <v>8</v>
      </c>
      <c r="U319" s="29">
        <v>1</v>
      </c>
      <c r="V319" s="29">
        <v>1</v>
      </c>
      <c r="W319" s="29" t="s">
        <v>8</v>
      </c>
      <c r="X319" s="29">
        <v>1</v>
      </c>
      <c r="Y319" s="29" t="s">
        <v>8</v>
      </c>
      <c r="Z319" s="29">
        <v>1</v>
      </c>
      <c r="AA319" s="29">
        <v>3</v>
      </c>
      <c r="AB319" s="29" t="s">
        <v>8</v>
      </c>
      <c r="AC319" s="29">
        <v>3</v>
      </c>
      <c r="AD319" s="29" t="s">
        <v>8</v>
      </c>
      <c r="AE319" s="29">
        <v>1</v>
      </c>
      <c r="AF319" s="29">
        <v>1</v>
      </c>
      <c r="AG319" s="29" t="s">
        <v>8</v>
      </c>
      <c r="AH319" s="29">
        <v>1</v>
      </c>
      <c r="AI319" s="29" t="s">
        <v>8</v>
      </c>
      <c r="AJ319" s="29">
        <v>0</v>
      </c>
      <c r="AK319" s="29" t="s">
        <v>8</v>
      </c>
      <c r="AL319" s="29" t="s">
        <v>8</v>
      </c>
      <c r="AM319" s="29" t="s">
        <v>8</v>
      </c>
      <c r="AN319" s="29" t="s">
        <v>8</v>
      </c>
      <c r="AO319" s="29">
        <v>1</v>
      </c>
      <c r="AP319" s="29" t="s">
        <v>8</v>
      </c>
      <c r="AQ319" s="29">
        <v>1</v>
      </c>
      <c r="AR319" s="29">
        <v>1</v>
      </c>
      <c r="AS319" s="29" t="s">
        <v>8</v>
      </c>
      <c r="AT319" s="29">
        <v>1</v>
      </c>
      <c r="AU319" s="29" t="s">
        <v>8</v>
      </c>
      <c r="AV319" s="29">
        <v>1</v>
      </c>
      <c r="AW319" s="29">
        <v>3</v>
      </c>
      <c r="AX319" s="29" t="s">
        <v>8</v>
      </c>
      <c r="AY319" s="29">
        <v>3</v>
      </c>
      <c r="AZ319" s="29" t="s">
        <v>8</v>
      </c>
      <c r="BA319" s="29">
        <v>1</v>
      </c>
      <c r="BB319" s="29" t="s">
        <v>8</v>
      </c>
      <c r="BC319" s="29">
        <v>1</v>
      </c>
      <c r="BD319" s="29">
        <v>3</v>
      </c>
      <c r="BE319" s="29" t="s">
        <v>8</v>
      </c>
      <c r="BF319" s="29">
        <v>3</v>
      </c>
      <c r="BG319" s="29" t="s">
        <v>8</v>
      </c>
      <c r="BH319" s="29">
        <v>1</v>
      </c>
      <c r="BI319" s="29">
        <v>3</v>
      </c>
      <c r="BJ319" s="29" t="s">
        <v>8</v>
      </c>
      <c r="BK319" s="29">
        <v>3</v>
      </c>
      <c r="BL319" s="29" t="s">
        <v>8</v>
      </c>
      <c r="BM319" s="29">
        <v>1</v>
      </c>
      <c r="BN319" s="29" t="s">
        <v>8</v>
      </c>
      <c r="BO319" s="29">
        <v>1</v>
      </c>
      <c r="BP319" s="29" t="s">
        <v>8</v>
      </c>
      <c r="BQ319" s="29">
        <v>0</v>
      </c>
      <c r="BR319" s="29" t="s">
        <v>8</v>
      </c>
      <c r="BS319" s="29">
        <v>0</v>
      </c>
      <c r="BT319" s="29" t="s">
        <v>8</v>
      </c>
      <c r="BU319" s="29" t="s">
        <v>14186</v>
      </c>
      <c r="BV319" s="29" t="b">
        <v>0</v>
      </c>
      <c r="BW319" s="29" t="b">
        <v>0</v>
      </c>
      <c r="BX319" s="29" t="b">
        <v>0</v>
      </c>
      <c r="BY319" s="29" t="b">
        <v>0</v>
      </c>
      <c r="BZ319" s="29" t="b">
        <v>0</v>
      </c>
      <c r="CA319" s="29" t="b">
        <v>0</v>
      </c>
      <c r="CB319" s="29" t="b">
        <v>0</v>
      </c>
      <c r="CC319" s="29" t="b">
        <v>0</v>
      </c>
      <c r="CD319" s="29" t="b">
        <v>0</v>
      </c>
      <c r="CE319" s="29" t="b">
        <v>0</v>
      </c>
      <c r="CF319" s="29" t="b">
        <v>0</v>
      </c>
      <c r="CG319" s="29" t="b">
        <v>1</v>
      </c>
      <c r="CH319" s="29" t="b">
        <v>0</v>
      </c>
      <c r="CI319" s="29" t="b">
        <v>0</v>
      </c>
      <c r="CJ319" s="29" t="b">
        <v>0</v>
      </c>
      <c r="CK319" s="29" t="b">
        <v>0</v>
      </c>
      <c r="CL319" s="29" t="b">
        <v>0</v>
      </c>
      <c r="CM319" s="29" t="b">
        <v>0</v>
      </c>
      <c r="CN319" s="29" t="b">
        <v>0</v>
      </c>
      <c r="CO319" s="29" t="b">
        <v>0</v>
      </c>
      <c r="CP319" s="29" t="b">
        <v>0</v>
      </c>
      <c r="CQ319" s="29" t="b">
        <v>0</v>
      </c>
      <c r="CR319" s="29" t="b">
        <v>0</v>
      </c>
      <c r="CS319" s="29" t="b">
        <v>0</v>
      </c>
      <c r="CT319" s="29" t="b">
        <v>0</v>
      </c>
      <c r="CU319" s="29" t="b">
        <v>0</v>
      </c>
      <c r="CV319" s="29" t="b">
        <v>0</v>
      </c>
      <c r="CW319" s="29" t="b">
        <v>0</v>
      </c>
      <c r="CX319" s="29" t="b">
        <v>0</v>
      </c>
      <c r="CY319" s="29" t="b">
        <v>0</v>
      </c>
      <c r="CZ319" s="29" t="b">
        <v>0</v>
      </c>
      <c r="DA319" s="29" t="b">
        <v>0</v>
      </c>
      <c r="DB319" s="29" t="b">
        <v>0</v>
      </c>
      <c r="DC319" s="29" t="b">
        <v>0</v>
      </c>
      <c r="DD319" s="29" t="b">
        <v>0</v>
      </c>
      <c r="DE319" s="29" t="b">
        <v>0</v>
      </c>
      <c r="DF319" s="29" t="b">
        <v>0</v>
      </c>
      <c r="DG319" s="29" t="b">
        <v>0</v>
      </c>
      <c r="DH319" s="29" t="b">
        <v>0</v>
      </c>
      <c r="DI319" s="29" t="b">
        <v>0</v>
      </c>
      <c r="DJ319" s="29" t="b">
        <v>0</v>
      </c>
      <c r="DK319" s="29" t="b">
        <v>0</v>
      </c>
      <c r="DL319" s="29" t="b">
        <v>0</v>
      </c>
      <c r="DM319" s="29" t="b">
        <v>0</v>
      </c>
      <c r="DN319" s="29" t="b">
        <v>0</v>
      </c>
      <c r="DO319" s="29" t="b">
        <v>0</v>
      </c>
      <c r="DP319" s="29" t="b">
        <v>0</v>
      </c>
      <c r="DQ319" s="29" t="b">
        <v>0</v>
      </c>
      <c r="DR319" s="29" t="b">
        <v>0</v>
      </c>
      <c r="DS319" s="29" t="b">
        <v>0</v>
      </c>
      <c r="DT319" s="29" t="b">
        <v>0</v>
      </c>
      <c r="DU319" s="29" t="b">
        <v>0</v>
      </c>
      <c r="DV319" s="29" t="s">
        <v>15397</v>
      </c>
      <c r="DW319" s="29" t="s">
        <v>15398</v>
      </c>
      <c r="DX319" s="29" t="s">
        <v>15399</v>
      </c>
    </row>
    <row r="320" spans="1:128" s="29" customFormat="1" x14ac:dyDescent="0.25">
      <c r="A320" s="29">
        <v>359925061287715</v>
      </c>
      <c r="B320" s="29">
        <v>395</v>
      </c>
      <c r="C320" s="29" t="s">
        <v>15400</v>
      </c>
      <c r="D320" s="29" t="s">
        <v>15401</v>
      </c>
      <c r="E320" s="50">
        <v>2.37240178897616E+16</v>
      </c>
      <c r="F320" s="50">
        <v>9042709222456490</v>
      </c>
      <c r="G320" s="29" t="s">
        <v>20267</v>
      </c>
      <c r="H320" s="29" t="s">
        <v>18992</v>
      </c>
      <c r="I320" s="29">
        <v>66</v>
      </c>
      <c r="J320" s="29">
        <v>1</v>
      </c>
      <c r="K320" s="29">
        <v>1</v>
      </c>
      <c r="L320" s="29">
        <v>1</v>
      </c>
      <c r="M320" s="29">
        <v>2</v>
      </c>
      <c r="N320" s="29">
        <v>3</v>
      </c>
      <c r="O320" s="29">
        <v>1</v>
      </c>
      <c r="P320" s="29">
        <v>0</v>
      </c>
      <c r="Q320" s="29" t="s">
        <v>8</v>
      </c>
      <c r="R320" s="29" t="s">
        <v>8</v>
      </c>
      <c r="S320" s="29" t="s">
        <v>8</v>
      </c>
      <c r="T320" s="29" t="s">
        <v>8</v>
      </c>
      <c r="U320" s="29">
        <v>1</v>
      </c>
      <c r="V320" s="29">
        <v>1</v>
      </c>
      <c r="W320" s="29" t="s">
        <v>8</v>
      </c>
      <c r="X320" s="29">
        <v>1</v>
      </c>
      <c r="Y320" s="29" t="s">
        <v>8</v>
      </c>
      <c r="Z320" s="29">
        <v>0</v>
      </c>
      <c r="AA320" s="29" t="s">
        <v>8</v>
      </c>
      <c r="AB320" s="29" t="s">
        <v>8</v>
      </c>
      <c r="AC320" s="29" t="s">
        <v>8</v>
      </c>
      <c r="AD320" s="29" t="s">
        <v>8</v>
      </c>
      <c r="AE320" s="29">
        <v>1</v>
      </c>
      <c r="AF320" s="29">
        <v>1</v>
      </c>
      <c r="AG320" s="29" t="s">
        <v>8</v>
      </c>
      <c r="AH320" s="29">
        <v>1</v>
      </c>
      <c r="AI320" s="29" t="s">
        <v>8</v>
      </c>
      <c r="AJ320" s="29">
        <v>0</v>
      </c>
      <c r="AK320" s="29" t="s">
        <v>8</v>
      </c>
      <c r="AL320" s="29" t="s">
        <v>8</v>
      </c>
      <c r="AM320" s="29" t="s">
        <v>8</v>
      </c>
      <c r="AN320" s="29" t="s">
        <v>8</v>
      </c>
      <c r="AO320" s="29">
        <v>0</v>
      </c>
      <c r="AP320" s="29" t="s">
        <v>8</v>
      </c>
      <c r="AQ320" s="29">
        <v>1</v>
      </c>
      <c r="AR320" s="29">
        <v>2</v>
      </c>
      <c r="AS320" s="29" t="s">
        <v>8</v>
      </c>
      <c r="AT320" s="29">
        <v>1</v>
      </c>
      <c r="AU320" s="29" t="s">
        <v>8</v>
      </c>
      <c r="AV320" s="29">
        <v>1</v>
      </c>
      <c r="AW320" s="29">
        <v>2</v>
      </c>
      <c r="AX320" s="29" t="s">
        <v>8</v>
      </c>
      <c r="AY320" s="29">
        <v>1</v>
      </c>
      <c r="AZ320" s="29" t="s">
        <v>8</v>
      </c>
      <c r="BA320" s="29">
        <v>1</v>
      </c>
      <c r="BB320" s="29" t="s">
        <v>8</v>
      </c>
      <c r="BC320" s="29">
        <v>1</v>
      </c>
      <c r="BD320" s="29">
        <v>2</v>
      </c>
      <c r="BE320" s="29" t="s">
        <v>8</v>
      </c>
      <c r="BF320" s="29">
        <v>2</v>
      </c>
      <c r="BG320" s="29" t="s">
        <v>8</v>
      </c>
      <c r="BH320" s="29">
        <v>1</v>
      </c>
      <c r="BI320" s="29">
        <v>2</v>
      </c>
      <c r="BJ320" s="29" t="s">
        <v>8</v>
      </c>
      <c r="BK320" s="29">
        <v>2</v>
      </c>
      <c r="BL320" s="29" t="s">
        <v>8</v>
      </c>
      <c r="BM320" s="29">
        <v>0</v>
      </c>
      <c r="BN320" s="29" t="s">
        <v>8</v>
      </c>
      <c r="BO320" s="29" t="s">
        <v>8</v>
      </c>
      <c r="BP320" s="29" t="s">
        <v>8</v>
      </c>
      <c r="BQ320" s="29" t="s">
        <v>8</v>
      </c>
      <c r="BR320" s="29" t="s">
        <v>8</v>
      </c>
      <c r="BS320" s="29" t="s">
        <v>8</v>
      </c>
      <c r="BT320" s="29" t="s">
        <v>8</v>
      </c>
      <c r="BU320" s="29" t="s">
        <v>538</v>
      </c>
      <c r="BV320" s="29" t="b">
        <v>0</v>
      </c>
      <c r="BW320" s="29" t="b">
        <v>0</v>
      </c>
      <c r="BX320" s="29" t="b">
        <v>0</v>
      </c>
      <c r="BY320" s="29" t="b">
        <v>0</v>
      </c>
      <c r="BZ320" s="29" t="b">
        <v>0</v>
      </c>
      <c r="CA320" s="29" t="b">
        <v>0</v>
      </c>
      <c r="CB320" s="29" t="b">
        <v>0</v>
      </c>
      <c r="CC320" s="29" t="b">
        <v>0</v>
      </c>
      <c r="CD320" s="29" t="b">
        <v>0</v>
      </c>
      <c r="CE320" s="29" t="b">
        <v>0</v>
      </c>
      <c r="CF320" s="29" t="b">
        <v>0</v>
      </c>
      <c r="CG320" s="29" t="b">
        <v>0</v>
      </c>
      <c r="CH320" s="29" t="b">
        <v>0</v>
      </c>
      <c r="CI320" s="29" t="b">
        <v>0</v>
      </c>
      <c r="CJ320" s="29" t="b">
        <v>0</v>
      </c>
      <c r="CK320" s="29" t="b">
        <v>0</v>
      </c>
      <c r="CL320" s="29" t="b">
        <v>0</v>
      </c>
      <c r="CM320" s="29" t="b">
        <v>0</v>
      </c>
      <c r="CN320" s="29" t="b">
        <v>0</v>
      </c>
      <c r="CO320" s="29" t="b">
        <v>0</v>
      </c>
      <c r="CP320" s="29" t="b">
        <v>0</v>
      </c>
      <c r="CQ320" s="29" t="b">
        <v>0</v>
      </c>
      <c r="CR320" s="29" t="b">
        <v>0</v>
      </c>
      <c r="CS320" s="29" t="b">
        <v>0</v>
      </c>
      <c r="CT320" s="29" t="b">
        <v>0</v>
      </c>
      <c r="CU320" s="29" t="b">
        <v>0</v>
      </c>
      <c r="CV320" s="29" t="b">
        <v>0</v>
      </c>
      <c r="CW320" s="29" t="b">
        <v>0</v>
      </c>
      <c r="CX320" s="29" t="b">
        <v>0</v>
      </c>
      <c r="CY320" s="29" t="b">
        <v>0</v>
      </c>
      <c r="CZ320" s="29" t="b">
        <v>0</v>
      </c>
      <c r="DA320" s="29" t="b">
        <v>0</v>
      </c>
      <c r="DB320" s="29" t="b">
        <v>0</v>
      </c>
      <c r="DC320" s="29" t="b">
        <v>0</v>
      </c>
      <c r="DD320" s="29" t="b">
        <v>0</v>
      </c>
      <c r="DE320" s="29" t="b">
        <v>0</v>
      </c>
      <c r="DF320" s="29" t="b">
        <v>0</v>
      </c>
      <c r="DG320" s="29" t="b">
        <v>0</v>
      </c>
      <c r="DH320" s="29" t="b">
        <v>0</v>
      </c>
      <c r="DI320" s="29" t="b">
        <v>0</v>
      </c>
      <c r="DJ320" s="29" t="b">
        <v>0</v>
      </c>
      <c r="DK320" s="29" t="b">
        <v>1</v>
      </c>
      <c r="DL320" s="29" t="b">
        <v>0</v>
      </c>
      <c r="DM320" s="29" t="b">
        <v>0</v>
      </c>
      <c r="DN320" s="29" t="b">
        <v>0</v>
      </c>
      <c r="DO320" s="29" t="b">
        <v>0</v>
      </c>
      <c r="DP320" s="29" t="b">
        <v>0</v>
      </c>
      <c r="DQ320" s="29" t="b">
        <v>0</v>
      </c>
      <c r="DR320" s="29" t="b">
        <v>0</v>
      </c>
      <c r="DS320" s="29" t="b">
        <v>0</v>
      </c>
      <c r="DT320" s="29" t="b">
        <v>0</v>
      </c>
      <c r="DU320" s="29" t="b">
        <v>0</v>
      </c>
      <c r="DV320" s="29" t="s">
        <v>15402</v>
      </c>
      <c r="DW320" s="29" t="s">
        <v>15403</v>
      </c>
      <c r="DX320" s="29" t="s">
        <v>15404</v>
      </c>
    </row>
    <row r="321" spans="1:128" s="29" customFormat="1" x14ac:dyDescent="0.25">
      <c r="A321" s="29">
        <v>359925061287715</v>
      </c>
      <c r="B321" s="29">
        <v>394</v>
      </c>
      <c r="C321" s="29" t="s">
        <v>15405</v>
      </c>
      <c r="D321" s="29" t="s">
        <v>15406</v>
      </c>
      <c r="E321" s="50">
        <v>2372370171770500</v>
      </c>
      <c r="F321" s="50">
        <v>9042714617642720</v>
      </c>
      <c r="G321" s="50">
        <v>-4939559605717650</v>
      </c>
      <c r="H321" s="29" t="s">
        <v>19909</v>
      </c>
      <c r="I321" s="29">
        <v>66</v>
      </c>
      <c r="J321" s="29">
        <v>0</v>
      </c>
      <c r="K321" s="29">
        <v>1</v>
      </c>
      <c r="L321" s="29">
        <v>1</v>
      </c>
      <c r="M321" s="29">
        <v>2</v>
      </c>
      <c r="N321" s="29">
        <v>3</v>
      </c>
      <c r="O321" s="29">
        <v>1</v>
      </c>
      <c r="P321" s="29">
        <v>0</v>
      </c>
      <c r="Q321" s="29" t="s">
        <v>8</v>
      </c>
      <c r="R321" s="29" t="s">
        <v>8</v>
      </c>
      <c r="S321" s="29" t="s">
        <v>8</v>
      </c>
      <c r="T321" s="29" t="s">
        <v>8</v>
      </c>
      <c r="U321" s="29">
        <v>0</v>
      </c>
      <c r="V321" s="29" t="s">
        <v>8</v>
      </c>
      <c r="W321" s="29" t="s">
        <v>8</v>
      </c>
      <c r="X321" s="29" t="s">
        <v>8</v>
      </c>
      <c r="Y321" s="29" t="s">
        <v>8</v>
      </c>
      <c r="Z321" s="29">
        <v>0</v>
      </c>
      <c r="AA321" s="29" t="s">
        <v>8</v>
      </c>
      <c r="AB321" s="29" t="s">
        <v>8</v>
      </c>
      <c r="AC321" s="29" t="s">
        <v>8</v>
      </c>
      <c r="AD321" s="29" t="s">
        <v>8</v>
      </c>
      <c r="AE321" s="29">
        <v>1</v>
      </c>
      <c r="AF321" s="29">
        <v>1</v>
      </c>
      <c r="AG321" s="29" t="s">
        <v>8</v>
      </c>
      <c r="AH321" s="29">
        <v>1</v>
      </c>
      <c r="AI321" s="29" t="s">
        <v>8</v>
      </c>
      <c r="AJ321" s="29">
        <v>0</v>
      </c>
      <c r="AK321" s="29" t="s">
        <v>8</v>
      </c>
      <c r="AL321" s="29" t="s">
        <v>8</v>
      </c>
      <c r="AM321" s="29" t="s">
        <v>8</v>
      </c>
      <c r="AN321" s="29" t="s">
        <v>8</v>
      </c>
      <c r="AO321" s="29">
        <v>0</v>
      </c>
      <c r="AP321" s="29" t="s">
        <v>8</v>
      </c>
      <c r="AQ321" s="29">
        <v>1</v>
      </c>
      <c r="AR321" s="29">
        <v>2</v>
      </c>
      <c r="AS321" s="29" t="s">
        <v>8</v>
      </c>
      <c r="AT321" s="29">
        <v>2</v>
      </c>
      <c r="AU321" s="29" t="s">
        <v>8</v>
      </c>
      <c r="AV321" s="29">
        <v>1</v>
      </c>
      <c r="AW321" s="29">
        <v>1</v>
      </c>
      <c r="AX321" s="29" t="s">
        <v>8</v>
      </c>
      <c r="AY321" s="29">
        <v>1</v>
      </c>
      <c r="AZ321" s="29" t="s">
        <v>8</v>
      </c>
      <c r="BA321" s="29">
        <v>1</v>
      </c>
      <c r="BB321" s="29" t="s">
        <v>8</v>
      </c>
      <c r="BC321" s="29">
        <v>1</v>
      </c>
      <c r="BD321" s="29">
        <v>2</v>
      </c>
      <c r="BE321" s="29" t="s">
        <v>8</v>
      </c>
      <c r="BF321" s="29">
        <v>2</v>
      </c>
      <c r="BG321" s="29" t="s">
        <v>8</v>
      </c>
      <c r="BH321" s="29">
        <v>1</v>
      </c>
      <c r="BI321" s="29">
        <v>2</v>
      </c>
      <c r="BJ321" s="29" t="s">
        <v>8</v>
      </c>
      <c r="BK321" s="29">
        <v>1</v>
      </c>
      <c r="BL321" s="29" t="s">
        <v>8</v>
      </c>
      <c r="BM321" s="29">
        <v>0</v>
      </c>
      <c r="BN321" s="29" t="s">
        <v>8</v>
      </c>
      <c r="BO321" s="29" t="s">
        <v>8</v>
      </c>
      <c r="BP321" s="29" t="s">
        <v>8</v>
      </c>
      <c r="BQ321" s="29" t="s">
        <v>8</v>
      </c>
      <c r="BR321" s="29" t="s">
        <v>8</v>
      </c>
      <c r="BS321" s="29" t="s">
        <v>8</v>
      </c>
      <c r="BT321" s="29" t="s">
        <v>8</v>
      </c>
      <c r="BU321" s="29" t="s">
        <v>538</v>
      </c>
      <c r="BV321" s="29" t="b">
        <v>0</v>
      </c>
      <c r="BW321" s="29" t="b">
        <v>0</v>
      </c>
      <c r="BX321" s="29" t="b">
        <v>0</v>
      </c>
      <c r="BY321" s="29" t="b">
        <v>0</v>
      </c>
      <c r="BZ321" s="29" t="b">
        <v>0</v>
      </c>
      <c r="CA321" s="29" t="b">
        <v>0</v>
      </c>
      <c r="CB321" s="29" t="b">
        <v>0</v>
      </c>
      <c r="CC321" s="29" t="b">
        <v>0</v>
      </c>
      <c r="CD321" s="29" t="b">
        <v>0</v>
      </c>
      <c r="CE321" s="29" t="b">
        <v>0</v>
      </c>
      <c r="CF321" s="29" t="b">
        <v>0</v>
      </c>
      <c r="CG321" s="29" t="b">
        <v>0</v>
      </c>
      <c r="CH321" s="29" t="b">
        <v>0</v>
      </c>
      <c r="CI321" s="29" t="b">
        <v>0</v>
      </c>
      <c r="CJ321" s="29" t="b">
        <v>0</v>
      </c>
      <c r="CK321" s="29" t="b">
        <v>0</v>
      </c>
      <c r="CL321" s="29" t="b">
        <v>0</v>
      </c>
      <c r="CM321" s="29" t="b">
        <v>0</v>
      </c>
      <c r="CN321" s="29" t="b">
        <v>0</v>
      </c>
      <c r="CO321" s="29" t="b">
        <v>0</v>
      </c>
      <c r="CP321" s="29" t="b">
        <v>0</v>
      </c>
      <c r="CQ321" s="29" t="b">
        <v>0</v>
      </c>
      <c r="CR321" s="29" t="b">
        <v>0</v>
      </c>
      <c r="CS321" s="29" t="b">
        <v>0</v>
      </c>
      <c r="CT321" s="29" t="b">
        <v>0</v>
      </c>
      <c r="CU321" s="29" t="b">
        <v>0</v>
      </c>
      <c r="CV321" s="29" t="b">
        <v>0</v>
      </c>
      <c r="CW321" s="29" t="b">
        <v>0</v>
      </c>
      <c r="CX321" s="29" t="b">
        <v>0</v>
      </c>
      <c r="CY321" s="29" t="b">
        <v>0</v>
      </c>
      <c r="CZ321" s="29" t="b">
        <v>0</v>
      </c>
      <c r="DA321" s="29" t="b">
        <v>0</v>
      </c>
      <c r="DB321" s="29" t="b">
        <v>0</v>
      </c>
      <c r="DC321" s="29" t="b">
        <v>0</v>
      </c>
      <c r="DD321" s="29" t="b">
        <v>0</v>
      </c>
      <c r="DE321" s="29" t="b">
        <v>0</v>
      </c>
      <c r="DF321" s="29" t="b">
        <v>0</v>
      </c>
      <c r="DG321" s="29" t="b">
        <v>0</v>
      </c>
      <c r="DH321" s="29" t="b">
        <v>0</v>
      </c>
      <c r="DI321" s="29" t="b">
        <v>0</v>
      </c>
      <c r="DJ321" s="29" t="b">
        <v>0</v>
      </c>
      <c r="DK321" s="29" t="b">
        <v>1</v>
      </c>
      <c r="DL321" s="29" t="b">
        <v>0</v>
      </c>
      <c r="DM321" s="29" t="b">
        <v>0</v>
      </c>
      <c r="DN321" s="29" t="b">
        <v>0</v>
      </c>
      <c r="DO321" s="29" t="b">
        <v>0</v>
      </c>
      <c r="DP321" s="29" t="b">
        <v>0</v>
      </c>
      <c r="DQ321" s="29" t="b">
        <v>0</v>
      </c>
      <c r="DR321" s="29" t="b">
        <v>0</v>
      </c>
      <c r="DS321" s="29" t="b">
        <v>0</v>
      </c>
      <c r="DT321" s="29" t="b">
        <v>0</v>
      </c>
      <c r="DU321" s="29" t="b">
        <v>0</v>
      </c>
      <c r="DV321" s="29" t="s">
        <v>15407</v>
      </c>
      <c r="DW321" s="29" t="s">
        <v>15408</v>
      </c>
      <c r="DX321" s="29" t="s">
        <v>15409</v>
      </c>
    </row>
    <row r="322" spans="1:128" s="29" customFormat="1" x14ac:dyDescent="0.25">
      <c r="A322" s="29">
        <v>359925061287715</v>
      </c>
      <c r="B322" s="29">
        <v>307</v>
      </c>
      <c r="C322" s="29" t="s">
        <v>15410</v>
      </c>
      <c r="D322" s="29" t="s">
        <v>15411</v>
      </c>
      <c r="E322" s="50">
        <v>2.37250916707422E+16</v>
      </c>
      <c r="F322" s="50">
        <v>9042616748123730</v>
      </c>
      <c r="G322" s="29" t="s">
        <v>20297</v>
      </c>
      <c r="H322" s="29" t="s">
        <v>18992</v>
      </c>
      <c r="I322" s="29">
        <v>66</v>
      </c>
      <c r="J322" s="29">
        <v>1</v>
      </c>
      <c r="K322" s="29">
        <v>1</v>
      </c>
      <c r="L322" s="29">
        <v>1</v>
      </c>
      <c r="M322" s="29">
        <v>2</v>
      </c>
      <c r="N322" s="29">
        <v>6</v>
      </c>
      <c r="O322" s="29">
        <v>1</v>
      </c>
      <c r="P322" s="29">
        <v>0</v>
      </c>
      <c r="Q322" s="29" t="s">
        <v>8</v>
      </c>
      <c r="R322" s="29" t="s">
        <v>8</v>
      </c>
      <c r="S322" s="29" t="s">
        <v>8</v>
      </c>
      <c r="T322" s="29" t="s">
        <v>8</v>
      </c>
      <c r="U322" s="29">
        <v>1</v>
      </c>
      <c r="V322" s="29">
        <v>1</v>
      </c>
      <c r="W322" s="29" t="s">
        <v>8</v>
      </c>
      <c r="X322" s="29">
        <v>1</v>
      </c>
      <c r="Y322" s="29" t="s">
        <v>8</v>
      </c>
      <c r="Z322" s="29">
        <v>0</v>
      </c>
      <c r="AA322" s="29" t="s">
        <v>8</v>
      </c>
      <c r="AB322" s="29" t="s">
        <v>8</v>
      </c>
      <c r="AC322" s="29" t="s">
        <v>8</v>
      </c>
      <c r="AD322" s="29" t="s">
        <v>8</v>
      </c>
      <c r="AE322" s="29">
        <v>1</v>
      </c>
      <c r="AF322" s="29">
        <v>1</v>
      </c>
      <c r="AG322" s="29" t="s">
        <v>8</v>
      </c>
      <c r="AH322" s="29">
        <v>1</v>
      </c>
      <c r="AI322" s="29" t="s">
        <v>8</v>
      </c>
      <c r="AJ322" s="29">
        <v>0</v>
      </c>
      <c r="AK322" s="29" t="s">
        <v>8</v>
      </c>
      <c r="AL322" s="29" t="s">
        <v>8</v>
      </c>
      <c r="AM322" s="29" t="s">
        <v>8</v>
      </c>
      <c r="AN322" s="29" t="s">
        <v>8</v>
      </c>
      <c r="AO322" s="29">
        <v>0</v>
      </c>
      <c r="AP322" s="29" t="s">
        <v>8</v>
      </c>
      <c r="AQ322" s="29">
        <v>1</v>
      </c>
      <c r="AR322" s="29">
        <v>2</v>
      </c>
      <c r="AS322" s="29" t="s">
        <v>8</v>
      </c>
      <c r="AT322" s="29">
        <v>1</v>
      </c>
      <c r="AU322" s="29" t="s">
        <v>8</v>
      </c>
      <c r="AV322" s="29">
        <v>1</v>
      </c>
      <c r="AW322" s="29">
        <v>3</v>
      </c>
      <c r="AX322" s="29" t="s">
        <v>8</v>
      </c>
      <c r="AY322" s="29">
        <v>3</v>
      </c>
      <c r="AZ322" s="29" t="s">
        <v>8</v>
      </c>
      <c r="BA322" s="29">
        <v>1</v>
      </c>
      <c r="BB322" s="29" t="s">
        <v>8</v>
      </c>
      <c r="BC322" s="29">
        <v>1</v>
      </c>
      <c r="BD322" s="29">
        <v>2</v>
      </c>
      <c r="BE322" s="29" t="s">
        <v>8</v>
      </c>
      <c r="BF322" s="29">
        <v>2</v>
      </c>
      <c r="BG322" s="29" t="s">
        <v>8</v>
      </c>
      <c r="BH322" s="29">
        <v>1</v>
      </c>
      <c r="BI322" s="29">
        <v>1</v>
      </c>
      <c r="BJ322" s="29" t="s">
        <v>8</v>
      </c>
      <c r="BK322" s="29">
        <v>1</v>
      </c>
      <c r="BL322" s="29" t="s">
        <v>8</v>
      </c>
      <c r="BM322" s="29">
        <v>0</v>
      </c>
      <c r="BN322" s="29" t="s">
        <v>8</v>
      </c>
      <c r="BO322" s="29" t="s">
        <v>8</v>
      </c>
      <c r="BP322" s="29" t="s">
        <v>8</v>
      </c>
      <c r="BQ322" s="29" t="s">
        <v>8</v>
      </c>
      <c r="BR322" s="29" t="s">
        <v>8</v>
      </c>
      <c r="BS322" s="29" t="s">
        <v>8</v>
      </c>
      <c r="BT322" s="29" t="s">
        <v>8</v>
      </c>
      <c r="BU322" s="29" t="s">
        <v>15376</v>
      </c>
      <c r="BV322" s="29" t="b">
        <v>0</v>
      </c>
      <c r="BW322" s="29" t="b">
        <v>0</v>
      </c>
      <c r="BX322" s="29" t="b">
        <v>0</v>
      </c>
      <c r="BY322" s="29" t="b">
        <v>0</v>
      </c>
      <c r="BZ322" s="29" t="b">
        <v>0</v>
      </c>
      <c r="CA322" s="29" t="b">
        <v>0</v>
      </c>
      <c r="CB322" s="29" t="b">
        <v>0</v>
      </c>
      <c r="CC322" s="29" t="b">
        <v>0</v>
      </c>
      <c r="CD322" s="29" t="b">
        <v>0</v>
      </c>
      <c r="CE322" s="29" t="b">
        <v>0</v>
      </c>
      <c r="CF322" s="29" t="b">
        <v>0</v>
      </c>
      <c r="CG322" s="29" t="b">
        <v>0</v>
      </c>
      <c r="CH322" s="29" t="b">
        <v>0</v>
      </c>
      <c r="CI322" s="29" t="b">
        <v>0</v>
      </c>
      <c r="CJ322" s="29" t="b">
        <v>0</v>
      </c>
      <c r="CK322" s="29" t="b">
        <v>0</v>
      </c>
      <c r="CL322" s="29" t="b">
        <v>0</v>
      </c>
      <c r="CM322" s="29" t="b">
        <v>0</v>
      </c>
      <c r="CN322" s="29" t="b">
        <v>0</v>
      </c>
      <c r="CO322" s="29" t="b">
        <v>0</v>
      </c>
      <c r="CP322" s="29" t="b">
        <v>0</v>
      </c>
      <c r="CQ322" s="29" t="b">
        <v>0</v>
      </c>
      <c r="CR322" s="29" t="b">
        <v>0</v>
      </c>
      <c r="CS322" s="29" t="b">
        <v>0</v>
      </c>
      <c r="CT322" s="29" t="b">
        <v>0</v>
      </c>
      <c r="CU322" s="29" t="b">
        <v>0</v>
      </c>
      <c r="CV322" s="29" t="b">
        <v>0</v>
      </c>
      <c r="CW322" s="29" t="b">
        <v>0</v>
      </c>
      <c r="CX322" s="29" t="b">
        <v>0</v>
      </c>
      <c r="CY322" s="29" t="b">
        <v>0</v>
      </c>
      <c r="CZ322" s="29" t="b">
        <v>0</v>
      </c>
      <c r="DA322" s="29" t="b">
        <v>0</v>
      </c>
      <c r="DB322" s="29" t="b">
        <v>0</v>
      </c>
      <c r="DC322" s="29" t="b">
        <v>0</v>
      </c>
      <c r="DD322" s="29" t="b">
        <v>0</v>
      </c>
      <c r="DE322" s="29" t="b">
        <v>0</v>
      </c>
      <c r="DF322" s="29" t="b">
        <v>0</v>
      </c>
      <c r="DG322" s="29" t="b">
        <v>0</v>
      </c>
      <c r="DH322" s="29" t="b">
        <v>0</v>
      </c>
      <c r="DI322" s="29" t="b">
        <v>0</v>
      </c>
      <c r="DJ322" s="29" t="b">
        <v>0</v>
      </c>
      <c r="DK322" s="29" t="b">
        <v>1</v>
      </c>
      <c r="DL322" s="29" t="b">
        <v>0</v>
      </c>
      <c r="DM322" s="29" t="b">
        <v>0</v>
      </c>
      <c r="DN322" s="29" t="b">
        <v>0</v>
      </c>
      <c r="DO322" s="29" t="b">
        <v>0</v>
      </c>
      <c r="DP322" s="29" t="b">
        <v>0</v>
      </c>
      <c r="DQ322" s="29" t="b">
        <v>0</v>
      </c>
      <c r="DR322" s="29" t="b">
        <v>0</v>
      </c>
      <c r="DS322" s="29" t="b">
        <v>0</v>
      </c>
      <c r="DT322" s="29" t="b">
        <v>0</v>
      </c>
      <c r="DU322" s="29" t="b">
        <v>0</v>
      </c>
      <c r="DV322" s="29" t="s">
        <v>15412</v>
      </c>
      <c r="DW322" s="29" t="s">
        <v>15413</v>
      </c>
      <c r="DX322" s="29" t="s">
        <v>15409</v>
      </c>
    </row>
    <row r="323" spans="1:128" s="29" customFormat="1" x14ac:dyDescent="0.25">
      <c r="A323" s="29">
        <v>359925061287715</v>
      </c>
      <c r="B323" s="29">
        <v>309</v>
      </c>
      <c r="C323" s="29" t="s">
        <v>15414</v>
      </c>
      <c r="D323" s="29" t="s">
        <v>15415</v>
      </c>
      <c r="E323" s="50">
        <v>2.37249077425067E+16</v>
      </c>
      <c r="F323" s="50">
        <v>9042640140944490</v>
      </c>
      <c r="G323" s="29" t="s">
        <v>20297</v>
      </c>
      <c r="H323" s="29" t="s">
        <v>18992</v>
      </c>
      <c r="I323" s="29">
        <v>66</v>
      </c>
      <c r="J323" s="29">
        <v>1</v>
      </c>
      <c r="K323" s="29">
        <v>1</v>
      </c>
      <c r="L323" s="29">
        <v>1</v>
      </c>
      <c r="M323" s="29">
        <v>2</v>
      </c>
      <c r="N323" s="29">
        <v>4</v>
      </c>
      <c r="O323" s="29">
        <v>1</v>
      </c>
      <c r="P323" s="29">
        <v>0</v>
      </c>
      <c r="Q323" s="29" t="s">
        <v>8</v>
      </c>
      <c r="R323" s="29" t="s">
        <v>8</v>
      </c>
      <c r="S323" s="29" t="s">
        <v>8</v>
      </c>
      <c r="T323" s="29" t="s">
        <v>8</v>
      </c>
      <c r="U323" s="29">
        <v>1</v>
      </c>
      <c r="V323" s="29">
        <v>3</v>
      </c>
      <c r="W323" s="29" t="s">
        <v>8</v>
      </c>
      <c r="X323" s="29">
        <v>2</v>
      </c>
      <c r="Y323" s="29" t="s">
        <v>8</v>
      </c>
      <c r="Z323" s="29">
        <v>0</v>
      </c>
      <c r="AA323" s="29" t="s">
        <v>8</v>
      </c>
      <c r="AB323" s="29" t="s">
        <v>8</v>
      </c>
      <c r="AC323" s="29" t="s">
        <v>8</v>
      </c>
      <c r="AD323" s="29" t="s">
        <v>8</v>
      </c>
      <c r="AE323" s="29">
        <v>1</v>
      </c>
      <c r="AF323" s="29">
        <v>1</v>
      </c>
      <c r="AG323" s="29" t="s">
        <v>8</v>
      </c>
      <c r="AH323" s="29">
        <v>1</v>
      </c>
      <c r="AI323" s="29" t="s">
        <v>8</v>
      </c>
      <c r="AJ323" s="29">
        <v>0</v>
      </c>
      <c r="AK323" s="29" t="s">
        <v>8</v>
      </c>
      <c r="AL323" s="29" t="s">
        <v>8</v>
      </c>
      <c r="AM323" s="29" t="s">
        <v>8</v>
      </c>
      <c r="AN323" s="29" t="s">
        <v>8</v>
      </c>
      <c r="AO323" s="29">
        <v>0</v>
      </c>
      <c r="AP323" s="29" t="s">
        <v>8</v>
      </c>
      <c r="AQ323" s="29">
        <v>1</v>
      </c>
      <c r="AR323" s="29">
        <v>2</v>
      </c>
      <c r="AS323" s="29" t="s">
        <v>8</v>
      </c>
      <c r="AT323" s="29">
        <v>1</v>
      </c>
      <c r="AU323" s="29" t="s">
        <v>8</v>
      </c>
      <c r="AV323" s="29">
        <v>1</v>
      </c>
      <c r="AW323" s="29">
        <v>2</v>
      </c>
      <c r="AX323" s="29" t="s">
        <v>8</v>
      </c>
      <c r="AY323" s="29">
        <v>2</v>
      </c>
      <c r="AZ323" s="29" t="s">
        <v>8</v>
      </c>
      <c r="BA323" s="29">
        <v>1</v>
      </c>
      <c r="BB323" s="29" t="s">
        <v>8</v>
      </c>
      <c r="BC323" s="29">
        <v>1</v>
      </c>
      <c r="BD323" s="29">
        <v>3</v>
      </c>
      <c r="BE323" s="29" t="s">
        <v>8</v>
      </c>
      <c r="BF323" s="29">
        <v>3</v>
      </c>
      <c r="BG323" s="29" t="s">
        <v>8</v>
      </c>
      <c r="BH323" s="29">
        <v>1</v>
      </c>
      <c r="BI323" s="29">
        <v>1</v>
      </c>
      <c r="BJ323" s="29" t="s">
        <v>8</v>
      </c>
      <c r="BK323" s="29">
        <v>1</v>
      </c>
      <c r="BL323" s="29" t="s">
        <v>8</v>
      </c>
      <c r="BM323" s="29">
        <v>0</v>
      </c>
      <c r="BN323" s="29" t="s">
        <v>8</v>
      </c>
      <c r="BO323" s="29" t="s">
        <v>8</v>
      </c>
      <c r="BP323" s="29" t="s">
        <v>8</v>
      </c>
      <c r="BQ323" s="29" t="s">
        <v>8</v>
      </c>
      <c r="BR323" s="29" t="s">
        <v>8</v>
      </c>
      <c r="BS323" s="29" t="s">
        <v>8</v>
      </c>
      <c r="BT323" s="29" t="s">
        <v>8</v>
      </c>
      <c r="BU323" s="29" t="s">
        <v>15376</v>
      </c>
      <c r="BV323" s="29" t="b">
        <v>0</v>
      </c>
      <c r="BW323" s="29" t="b">
        <v>0</v>
      </c>
      <c r="BX323" s="29" t="b">
        <v>0</v>
      </c>
      <c r="BY323" s="29" t="b">
        <v>0</v>
      </c>
      <c r="BZ323" s="29" t="b">
        <v>0</v>
      </c>
      <c r="CA323" s="29" t="b">
        <v>0</v>
      </c>
      <c r="CB323" s="29" t="b">
        <v>0</v>
      </c>
      <c r="CC323" s="29" t="b">
        <v>0</v>
      </c>
      <c r="CD323" s="29" t="b">
        <v>0</v>
      </c>
      <c r="CE323" s="29" t="b">
        <v>0</v>
      </c>
      <c r="CF323" s="29" t="b">
        <v>0</v>
      </c>
      <c r="CG323" s="29" t="b">
        <v>0</v>
      </c>
      <c r="CH323" s="29" t="b">
        <v>0</v>
      </c>
      <c r="CI323" s="29" t="b">
        <v>0</v>
      </c>
      <c r="CJ323" s="29" t="b">
        <v>0</v>
      </c>
      <c r="CK323" s="29" t="b">
        <v>0</v>
      </c>
      <c r="CL323" s="29" t="b">
        <v>0</v>
      </c>
      <c r="CM323" s="29" t="b">
        <v>0</v>
      </c>
      <c r="CN323" s="29" t="b">
        <v>0</v>
      </c>
      <c r="CO323" s="29" t="b">
        <v>0</v>
      </c>
      <c r="CP323" s="29" t="b">
        <v>0</v>
      </c>
      <c r="CQ323" s="29" t="b">
        <v>0</v>
      </c>
      <c r="CR323" s="29" t="b">
        <v>0</v>
      </c>
      <c r="CS323" s="29" t="b">
        <v>0</v>
      </c>
      <c r="CT323" s="29" t="b">
        <v>0</v>
      </c>
      <c r="CU323" s="29" t="b">
        <v>0</v>
      </c>
      <c r="CV323" s="29" t="b">
        <v>0</v>
      </c>
      <c r="CW323" s="29" t="b">
        <v>0</v>
      </c>
      <c r="CX323" s="29" t="b">
        <v>0</v>
      </c>
      <c r="CY323" s="29" t="b">
        <v>0</v>
      </c>
      <c r="CZ323" s="29" t="b">
        <v>0</v>
      </c>
      <c r="DA323" s="29" t="b">
        <v>0</v>
      </c>
      <c r="DB323" s="29" t="b">
        <v>0</v>
      </c>
      <c r="DC323" s="29" t="b">
        <v>0</v>
      </c>
      <c r="DD323" s="29" t="b">
        <v>0</v>
      </c>
      <c r="DE323" s="29" t="b">
        <v>0</v>
      </c>
      <c r="DF323" s="29" t="b">
        <v>0</v>
      </c>
      <c r="DG323" s="29" t="b">
        <v>0</v>
      </c>
      <c r="DH323" s="29" t="b">
        <v>0</v>
      </c>
      <c r="DI323" s="29" t="b">
        <v>0</v>
      </c>
      <c r="DJ323" s="29" t="b">
        <v>0</v>
      </c>
      <c r="DK323" s="29" t="b">
        <v>1</v>
      </c>
      <c r="DL323" s="29" t="b">
        <v>0</v>
      </c>
      <c r="DM323" s="29" t="b">
        <v>0</v>
      </c>
      <c r="DN323" s="29" t="b">
        <v>0</v>
      </c>
      <c r="DO323" s="29" t="b">
        <v>0</v>
      </c>
      <c r="DP323" s="29" t="b">
        <v>0</v>
      </c>
      <c r="DQ323" s="29" t="b">
        <v>0</v>
      </c>
      <c r="DR323" s="29" t="b">
        <v>0</v>
      </c>
      <c r="DS323" s="29" t="b">
        <v>0</v>
      </c>
      <c r="DT323" s="29" t="b">
        <v>0</v>
      </c>
      <c r="DU323" s="29" t="b">
        <v>0</v>
      </c>
      <c r="DV323" s="29" t="s">
        <v>15416</v>
      </c>
      <c r="DW323" s="29" t="s">
        <v>15417</v>
      </c>
      <c r="DX323" s="29" t="s">
        <v>15418</v>
      </c>
    </row>
    <row r="324" spans="1:128" s="29" customFormat="1" x14ac:dyDescent="0.25">
      <c r="A324" s="29">
        <v>359925061276783</v>
      </c>
      <c r="B324" s="29">
        <v>483</v>
      </c>
      <c r="C324" s="29" t="s">
        <v>15419</v>
      </c>
      <c r="D324" s="29" t="s">
        <v>15420</v>
      </c>
      <c r="E324" s="50">
        <v>2370879243448790</v>
      </c>
      <c r="F324" s="50">
        <v>9042476194087670</v>
      </c>
      <c r="G324" s="29" t="s">
        <v>18992</v>
      </c>
      <c r="H324" s="29" t="s">
        <v>18992</v>
      </c>
      <c r="I324" s="29">
        <v>77</v>
      </c>
      <c r="J324" s="29">
        <v>1</v>
      </c>
      <c r="K324" s="29">
        <v>1</v>
      </c>
      <c r="L324" s="29">
        <v>1</v>
      </c>
      <c r="M324" s="29">
        <v>2</v>
      </c>
      <c r="N324" s="29">
        <v>4</v>
      </c>
      <c r="O324" s="29">
        <v>1</v>
      </c>
      <c r="P324" s="29">
        <v>1</v>
      </c>
      <c r="Q324" s="29">
        <v>4</v>
      </c>
      <c r="R324" s="29" t="s">
        <v>8</v>
      </c>
      <c r="S324" s="29">
        <v>4</v>
      </c>
      <c r="T324" s="29" t="s">
        <v>8</v>
      </c>
      <c r="U324" s="29">
        <v>1</v>
      </c>
      <c r="V324" s="29">
        <v>3</v>
      </c>
      <c r="W324" s="29" t="s">
        <v>8</v>
      </c>
      <c r="X324" s="29">
        <v>3</v>
      </c>
      <c r="Y324" s="29" t="s">
        <v>8</v>
      </c>
      <c r="Z324" s="29">
        <v>1</v>
      </c>
      <c r="AA324" s="29">
        <v>3</v>
      </c>
      <c r="AB324" s="29" t="s">
        <v>8</v>
      </c>
      <c r="AC324" s="29">
        <v>3</v>
      </c>
      <c r="AD324" s="29" t="s">
        <v>8</v>
      </c>
      <c r="AE324" s="29">
        <v>1</v>
      </c>
      <c r="AF324" s="29">
        <v>1</v>
      </c>
      <c r="AG324" s="29" t="s">
        <v>8</v>
      </c>
      <c r="AH324" s="29">
        <v>1</v>
      </c>
      <c r="AI324" s="29" t="s">
        <v>8</v>
      </c>
      <c r="AJ324" s="29">
        <v>0</v>
      </c>
      <c r="AK324" s="29" t="s">
        <v>8</v>
      </c>
      <c r="AL324" s="29" t="s">
        <v>8</v>
      </c>
      <c r="AM324" s="29" t="s">
        <v>8</v>
      </c>
      <c r="AN324" s="29" t="s">
        <v>8</v>
      </c>
      <c r="AO324" s="29">
        <v>0</v>
      </c>
      <c r="AP324" s="29" t="s">
        <v>8</v>
      </c>
      <c r="AQ324" s="29">
        <v>1</v>
      </c>
      <c r="AR324" s="29">
        <v>1</v>
      </c>
      <c r="AS324" s="29" t="s">
        <v>8</v>
      </c>
      <c r="AT324" s="29">
        <v>1</v>
      </c>
      <c r="AU324" s="29" t="s">
        <v>8</v>
      </c>
      <c r="AV324" s="29">
        <v>1</v>
      </c>
      <c r="AW324" s="29">
        <v>3</v>
      </c>
      <c r="AX324" s="29" t="s">
        <v>8</v>
      </c>
      <c r="AY324" s="29">
        <v>2</v>
      </c>
      <c r="AZ324" s="29" t="s">
        <v>8</v>
      </c>
      <c r="BA324" s="29">
        <v>1</v>
      </c>
      <c r="BB324" s="29" t="s">
        <v>8</v>
      </c>
      <c r="BC324" s="29">
        <v>1</v>
      </c>
      <c r="BD324" s="29">
        <v>3</v>
      </c>
      <c r="BE324" s="29" t="s">
        <v>8</v>
      </c>
      <c r="BF324" s="29">
        <v>2</v>
      </c>
      <c r="BG324" s="29" t="s">
        <v>8</v>
      </c>
      <c r="BH324" s="29">
        <v>1</v>
      </c>
      <c r="BI324" s="29">
        <v>1</v>
      </c>
      <c r="BJ324" s="29" t="s">
        <v>8</v>
      </c>
      <c r="BK324" s="29">
        <v>1</v>
      </c>
      <c r="BL324" s="29" t="s">
        <v>8</v>
      </c>
      <c r="BM324" s="29">
        <v>0</v>
      </c>
      <c r="BN324" s="29" t="s">
        <v>8</v>
      </c>
      <c r="BO324" s="29" t="s">
        <v>8</v>
      </c>
      <c r="BP324" s="29" t="s">
        <v>8</v>
      </c>
      <c r="BQ324" s="29" t="s">
        <v>8</v>
      </c>
      <c r="BR324" s="29" t="s">
        <v>8</v>
      </c>
      <c r="BS324" s="29" t="s">
        <v>8</v>
      </c>
      <c r="BT324" s="29" t="s">
        <v>8</v>
      </c>
      <c r="BU324" s="29" t="s">
        <v>8</v>
      </c>
      <c r="BV324" s="29" t="b">
        <v>0</v>
      </c>
      <c r="BW324" s="29" t="b">
        <v>0</v>
      </c>
      <c r="BX324" s="29" t="b">
        <v>0</v>
      </c>
      <c r="BY324" s="29" t="b">
        <v>0</v>
      </c>
      <c r="BZ324" s="29" t="b">
        <v>0</v>
      </c>
      <c r="CA324" s="29" t="b">
        <v>0</v>
      </c>
      <c r="CB324" s="29" t="b">
        <v>0</v>
      </c>
      <c r="CC324" s="29" t="b">
        <v>0</v>
      </c>
      <c r="CD324" s="29" t="b">
        <v>0</v>
      </c>
      <c r="CE324" s="29" t="b">
        <v>0</v>
      </c>
      <c r="CF324" s="29" t="b">
        <v>0</v>
      </c>
      <c r="CG324" s="29" t="b">
        <v>0</v>
      </c>
      <c r="CH324" s="29" t="b">
        <v>0</v>
      </c>
      <c r="CI324" s="29" t="b">
        <v>0</v>
      </c>
      <c r="CJ324" s="29" t="b">
        <v>0</v>
      </c>
      <c r="CK324" s="29" t="b">
        <v>0</v>
      </c>
      <c r="CL324" s="29" t="b">
        <v>0</v>
      </c>
      <c r="CM324" s="29" t="b">
        <v>0</v>
      </c>
      <c r="CN324" s="29" t="b">
        <v>0</v>
      </c>
      <c r="CO324" s="29" t="b">
        <v>0</v>
      </c>
      <c r="CP324" s="29" t="b">
        <v>0</v>
      </c>
      <c r="CQ324" s="29" t="b">
        <v>1</v>
      </c>
      <c r="CR324" s="29" t="b">
        <v>0</v>
      </c>
      <c r="CS324" s="29" t="b">
        <v>0</v>
      </c>
      <c r="CT324" s="29" t="b">
        <v>0</v>
      </c>
      <c r="CU324" s="29" t="b">
        <v>0</v>
      </c>
      <c r="CV324" s="29" t="b">
        <v>0</v>
      </c>
      <c r="CW324" s="29" t="b">
        <v>0</v>
      </c>
      <c r="CX324" s="29" t="b">
        <v>0</v>
      </c>
      <c r="CY324" s="29" t="b">
        <v>0</v>
      </c>
      <c r="CZ324" s="29" t="b">
        <v>0</v>
      </c>
      <c r="DA324" s="29" t="b">
        <v>0</v>
      </c>
      <c r="DB324" s="29" t="b">
        <v>0</v>
      </c>
      <c r="DC324" s="29" t="b">
        <v>0</v>
      </c>
      <c r="DD324" s="29" t="b">
        <v>0</v>
      </c>
      <c r="DE324" s="29" t="b">
        <v>0</v>
      </c>
      <c r="DF324" s="29" t="b">
        <v>0</v>
      </c>
      <c r="DG324" s="29" t="b">
        <v>0</v>
      </c>
      <c r="DH324" s="29" t="b">
        <v>0</v>
      </c>
      <c r="DI324" s="29" t="b">
        <v>0</v>
      </c>
      <c r="DJ324" s="29" t="b">
        <v>0</v>
      </c>
      <c r="DK324" s="29" t="b">
        <v>0</v>
      </c>
      <c r="DL324" s="29" t="b">
        <v>0</v>
      </c>
      <c r="DM324" s="29" t="b">
        <v>0</v>
      </c>
      <c r="DN324" s="29" t="b">
        <v>0</v>
      </c>
      <c r="DO324" s="29" t="b">
        <v>0</v>
      </c>
      <c r="DP324" s="29" t="b">
        <v>0</v>
      </c>
      <c r="DQ324" s="29" t="b">
        <v>0</v>
      </c>
      <c r="DR324" s="29" t="b">
        <v>0</v>
      </c>
      <c r="DS324" s="29" t="b">
        <v>0</v>
      </c>
      <c r="DT324" s="29" t="b">
        <v>0</v>
      </c>
      <c r="DU324" s="29" t="b">
        <v>0</v>
      </c>
      <c r="DV324" s="29" t="s">
        <v>15421</v>
      </c>
      <c r="DW324" s="29" t="s">
        <v>15422</v>
      </c>
      <c r="DX324" s="29" t="s">
        <v>15418</v>
      </c>
    </row>
    <row r="325" spans="1:128" s="29" customFormat="1" x14ac:dyDescent="0.25">
      <c r="A325" s="29">
        <v>359925060207177</v>
      </c>
      <c r="B325" s="29">
        <v>508</v>
      </c>
      <c r="C325" s="29" t="s">
        <v>15423</v>
      </c>
      <c r="D325" s="29" t="s">
        <v>15424</v>
      </c>
      <c r="E325" s="50">
        <v>2.37249902746861E+16</v>
      </c>
      <c r="F325" s="50">
        <v>9037014115332820</v>
      </c>
      <c r="G325" s="29" t="s">
        <v>20298</v>
      </c>
      <c r="H325" s="29" t="s">
        <v>18992</v>
      </c>
      <c r="I325" s="29">
        <v>88</v>
      </c>
      <c r="J325" s="29">
        <v>1</v>
      </c>
      <c r="K325" s="29">
        <v>1</v>
      </c>
      <c r="L325" s="29">
        <v>1</v>
      </c>
      <c r="M325" s="29">
        <v>2</v>
      </c>
      <c r="N325" s="29">
        <v>5</v>
      </c>
      <c r="O325" s="29">
        <v>1</v>
      </c>
      <c r="P325" s="29">
        <v>0</v>
      </c>
      <c r="Q325" s="29" t="s">
        <v>8</v>
      </c>
      <c r="R325" s="29" t="s">
        <v>8</v>
      </c>
      <c r="S325" s="29" t="s">
        <v>8</v>
      </c>
      <c r="T325" s="29" t="s">
        <v>8</v>
      </c>
      <c r="U325" s="29">
        <v>0</v>
      </c>
      <c r="V325" s="29" t="s">
        <v>8</v>
      </c>
      <c r="W325" s="29" t="s">
        <v>8</v>
      </c>
      <c r="X325" s="29" t="s">
        <v>8</v>
      </c>
      <c r="Y325" s="29" t="s">
        <v>8</v>
      </c>
      <c r="Z325" s="29">
        <v>1</v>
      </c>
      <c r="AA325" s="29">
        <v>1</v>
      </c>
      <c r="AB325" s="29" t="s">
        <v>8</v>
      </c>
      <c r="AC325" s="29">
        <v>1</v>
      </c>
      <c r="AD325" s="29" t="s">
        <v>8</v>
      </c>
      <c r="AE325" s="29">
        <v>1</v>
      </c>
      <c r="AF325" s="29">
        <v>1</v>
      </c>
      <c r="AG325" s="29" t="s">
        <v>8</v>
      </c>
      <c r="AH325" s="29">
        <v>1</v>
      </c>
      <c r="AI325" s="29" t="s">
        <v>8</v>
      </c>
      <c r="AJ325" s="29">
        <v>1</v>
      </c>
      <c r="AK325" s="29">
        <v>4</v>
      </c>
      <c r="AL325" s="29" t="s">
        <v>8</v>
      </c>
      <c r="AM325" s="29">
        <v>4</v>
      </c>
      <c r="AN325" s="29" t="s">
        <v>8</v>
      </c>
      <c r="AO325" s="29">
        <v>1</v>
      </c>
      <c r="AP325" s="29" t="s">
        <v>8</v>
      </c>
      <c r="AQ325" s="29">
        <v>1</v>
      </c>
      <c r="AR325" s="29">
        <v>2</v>
      </c>
      <c r="AS325" s="29" t="s">
        <v>8</v>
      </c>
      <c r="AT325" s="29">
        <v>2</v>
      </c>
      <c r="AU325" s="29" t="s">
        <v>8</v>
      </c>
      <c r="AV325" s="29">
        <v>1</v>
      </c>
      <c r="AW325" s="29">
        <v>4</v>
      </c>
      <c r="AX325" s="29" t="s">
        <v>8</v>
      </c>
      <c r="AY325" s="29">
        <v>4</v>
      </c>
      <c r="AZ325" s="29" t="s">
        <v>8</v>
      </c>
      <c r="BA325" s="29">
        <v>0</v>
      </c>
      <c r="BB325" s="29" t="s">
        <v>8</v>
      </c>
      <c r="BC325" s="29">
        <v>1</v>
      </c>
      <c r="BD325" s="29">
        <v>3</v>
      </c>
      <c r="BE325" s="29" t="s">
        <v>8</v>
      </c>
      <c r="BF325" s="29">
        <v>2</v>
      </c>
      <c r="BG325" s="29" t="s">
        <v>8</v>
      </c>
      <c r="BH325" s="29">
        <v>1</v>
      </c>
      <c r="BI325" s="29">
        <v>1</v>
      </c>
      <c r="BJ325" s="29" t="s">
        <v>8</v>
      </c>
      <c r="BK325" s="29">
        <v>1</v>
      </c>
      <c r="BL325" s="29" t="s">
        <v>8</v>
      </c>
      <c r="BM325" s="29">
        <v>0</v>
      </c>
      <c r="BN325" s="29" t="s">
        <v>8</v>
      </c>
      <c r="BO325" s="29" t="s">
        <v>8</v>
      </c>
      <c r="BP325" s="29" t="s">
        <v>8</v>
      </c>
      <c r="BQ325" s="29" t="s">
        <v>8</v>
      </c>
      <c r="BR325" s="29" t="s">
        <v>8</v>
      </c>
      <c r="BS325" s="29" t="s">
        <v>8</v>
      </c>
      <c r="BT325" s="29" t="s">
        <v>8</v>
      </c>
      <c r="BU325" s="29" t="s">
        <v>15361</v>
      </c>
      <c r="BV325" s="29" t="b">
        <v>0</v>
      </c>
      <c r="BW325" s="29" t="b">
        <v>0</v>
      </c>
      <c r="BX325" s="29" t="b">
        <v>0</v>
      </c>
      <c r="BY325" s="29" t="b">
        <v>0</v>
      </c>
      <c r="BZ325" s="29" t="b">
        <v>0</v>
      </c>
      <c r="CA325" s="29" t="b">
        <v>0</v>
      </c>
      <c r="CB325" s="29" t="b">
        <v>0</v>
      </c>
      <c r="CC325" s="29" t="b">
        <v>0</v>
      </c>
      <c r="CD325" s="29" t="b">
        <v>0</v>
      </c>
      <c r="CE325" s="29" t="b">
        <v>0</v>
      </c>
      <c r="CF325" s="29" t="b">
        <v>0</v>
      </c>
      <c r="CG325" s="29" t="b">
        <v>0</v>
      </c>
      <c r="CH325" s="29" t="b">
        <v>0</v>
      </c>
      <c r="CI325" s="29" t="b">
        <v>0</v>
      </c>
      <c r="CJ325" s="29" t="b">
        <v>0</v>
      </c>
      <c r="CK325" s="29" t="b">
        <v>0</v>
      </c>
      <c r="CL325" s="29" t="b">
        <v>0</v>
      </c>
      <c r="CM325" s="29" t="b">
        <v>0</v>
      </c>
      <c r="CN325" s="29" t="b">
        <v>0</v>
      </c>
      <c r="CO325" s="29" t="b">
        <v>0</v>
      </c>
      <c r="CP325" s="29" t="b">
        <v>0</v>
      </c>
      <c r="CQ325" s="29" t="b">
        <v>0</v>
      </c>
      <c r="CR325" s="29" t="b">
        <v>0</v>
      </c>
      <c r="CS325" s="29" t="b">
        <v>0</v>
      </c>
      <c r="CT325" s="29" t="b">
        <v>0</v>
      </c>
      <c r="CU325" s="29" t="b">
        <v>0</v>
      </c>
      <c r="CV325" s="29" t="b">
        <v>0</v>
      </c>
      <c r="CW325" s="29" t="b">
        <v>0</v>
      </c>
      <c r="CX325" s="29" t="b">
        <v>0</v>
      </c>
      <c r="CY325" s="29" t="b">
        <v>0</v>
      </c>
      <c r="CZ325" s="29" t="b">
        <v>0</v>
      </c>
      <c r="DA325" s="29" t="b">
        <v>0</v>
      </c>
      <c r="DB325" s="29" t="b">
        <v>0</v>
      </c>
      <c r="DC325" s="29" t="b">
        <v>0</v>
      </c>
      <c r="DD325" s="29" t="b">
        <v>0</v>
      </c>
      <c r="DE325" s="29" t="b">
        <v>0</v>
      </c>
      <c r="DF325" s="29" t="b">
        <v>0</v>
      </c>
      <c r="DG325" s="29" t="b">
        <v>0</v>
      </c>
      <c r="DH325" s="29" t="b">
        <v>0</v>
      </c>
      <c r="DI325" s="29" t="b">
        <v>0</v>
      </c>
      <c r="DJ325" s="29" t="b">
        <v>0</v>
      </c>
      <c r="DK325" s="29" t="b">
        <v>0</v>
      </c>
      <c r="DL325" s="29" t="b">
        <v>0</v>
      </c>
      <c r="DM325" s="29" t="b">
        <v>0</v>
      </c>
      <c r="DN325" s="29" t="b">
        <v>0</v>
      </c>
      <c r="DO325" s="29" t="b">
        <v>0</v>
      </c>
      <c r="DP325" s="29" t="b">
        <v>0</v>
      </c>
      <c r="DQ325" s="29" t="b">
        <v>0</v>
      </c>
      <c r="DR325" s="29" t="b">
        <v>0</v>
      </c>
      <c r="DS325" s="29" t="b">
        <v>0</v>
      </c>
      <c r="DT325" s="29" t="b">
        <v>1</v>
      </c>
      <c r="DU325" s="29" t="b">
        <v>0</v>
      </c>
      <c r="DV325" s="29" t="s">
        <v>15425</v>
      </c>
      <c r="DW325" s="29" t="s">
        <v>15426</v>
      </c>
      <c r="DX325" s="29" t="s">
        <v>15427</v>
      </c>
    </row>
    <row r="326" spans="1:128" s="29" customFormat="1" x14ac:dyDescent="0.25">
      <c r="A326" s="29">
        <v>359925060207177</v>
      </c>
      <c r="B326" s="29">
        <v>582</v>
      </c>
      <c r="C326" s="29" t="s">
        <v>15428</v>
      </c>
      <c r="D326" s="29" t="s">
        <v>15429</v>
      </c>
      <c r="E326" s="50">
        <v>2372362923395650</v>
      </c>
      <c r="F326" s="50">
        <v>9037442985970660</v>
      </c>
      <c r="G326" s="50">
        <v>-3660369296558200</v>
      </c>
      <c r="H326" s="29" t="s">
        <v>20224</v>
      </c>
      <c r="I326" s="29">
        <v>88</v>
      </c>
      <c r="J326" s="29">
        <v>0</v>
      </c>
      <c r="K326" s="29">
        <v>1</v>
      </c>
      <c r="L326" s="29">
        <v>1</v>
      </c>
      <c r="M326" s="29">
        <v>2</v>
      </c>
      <c r="N326" s="29">
        <v>5</v>
      </c>
      <c r="O326" s="29">
        <v>1</v>
      </c>
      <c r="P326" s="29">
        <v>0</v>
      </c>
      <c r="Q326" s="29" t="s">
        <v>8</v>
      </c>
      <c r="R326" s="29" t="s">
        <v>8</v>
      </c>
      <c r="S326" s="29" t="s">
        <v>8</v>
      </c>
      <c r="T326" s="29" t="s">
        <v>8</v>
      </c>
      <c r="U326" s="29">
        <v>1</v>
      </c>
      <c r="V326" s="29">
        <v>4</v>
      </c>
      <c r="W326" s="29" t="s">
        <v>8</v>
      </c>
      <c r="X326" s="29">
        <v>3</v>
      </c>
      <c r="Y326" s="29" t="s">
        <v>8</v>
      </c>
      <c r="Z326" s="29">
        <v>0</v>
      </c>
      <c r="AA326" s="29" t="s">
        <v>8</v>
      </c>
      <c r="AB326" s="29" t="s">
        <v>8</v>
      </c>
      <c r="AC326" s="29" t="s">
        <v>8</v>
      </c>
      <c r="AD326" s="29" t="s">
        <v>8</v>
      </c>
      <c r="AE326" s="29">
        <v>1</v>
      </c>
      <c r="AF326" s="29">
        <v>1</v>
      </c>
      <c r="AG326" s="29" t="s">
        <v>8</v>
      </c>
      <c r="AH326" s="29">
        <v>1</v>
      </c>
      <c r="AI326" s="29" t="s">
        <v>8</v>
      </c>
      <c r="AJ326" s="29">
        <v>1</v>
      </c>
      <c r="AK326" s="29">
        <v>4</v>
      </c>
      <c r="AL326" s="29" t="s">
        <v>8</v>
      </c>
      <c r="AM326" s="29">
        <v>4</v>
      </c>
      <c r="AN326" s="29" t="s">
        <v>8</v>
      </c>
      <c r="AO326" s="29">
        <v>0</v>
      </c>
      <c r="AP326" s="29" t="s">
        <v>8</v>
      </c>
      <c r="AQ326" s="29">
        <v>1</v>
      </c>
      <c r="AR326" s="29">
        <v>2</v>
      </c>
      <c r="AS326" s="29" t="s">
        <v>8</v>
      </c>
      <c r="AT326" s="29">
        <v>2</v>
      </c>
      <c r="AU326" s="29" t="s">
        <v>8</v>
      </c>
      <c r="AV326" s="29">
        <v>1</v>
      </c>
      <c r="AW326" s="29">
        <v>4</v>
      </c>
      <c r="AX326" s="29" t="s">
        <v>8</v>
      </c>
      <c r="AY326" s="29">
        <v>4</v>
      </c>
      <c r="AZ326" s="29" t="s">
        <v>8</v>
      </c>
      <c r="BA326" s="29">
        <v>1</v>
      </c>
      <c r="BB326" s="29" t="s">
        <v>8</v>
      </c>
      <c r="BC326" s="29">
        <v>1</v>
      </c>
      <c r="BD326" s="29">
        <v>3</v>
      </c>
      <c r="BE326" s="29" t="s">
        <v>8</v>
      </c>
      <c r="BF326" s="29">
        <v>2</v>
      </c>
      <c r="BG326" s="29" t="s">
        <v>8</v>
      </c>
      <c r="BH326" s="29">
        <v>1</v>
      </c>
      <c r="BI326" s="29">
        <v>1</v>
      </c>
      <c r="BJ326" s="29" t="s">
        <v>8</v>
      </c>
      <c r="BK326" s="29">
        <v>1</v>
      </c>
      <c r="BL326" s="29" t="s">
        <v>8</v>
      </c>
      <c r="BM326" s="29">
        <v>0</v>
      </c>
      <c r="BN326" s="29" t="s">
        <v>8</v>
      </c>
      <c r="BO326" s="29" t="s">
        <v>8</v>
      </c>
      <c r="BP326" s="29" t="s">
        <v>8</v>
      </c>
      <c r="BQ326" s="29" t="s">
        <v>8</v>
      </c>
      <c r="BR326" s="29" t="s">
        <v>8</v>
      </c>
      <c r="BS326" s="29" t="s">
        <v>8</v>
      </c>
      <c r="BT326" s="29" t="s">
        <v>8</v>
      </c>
      <c r="BU326" s="29" t="s">
        <v>15361</v>
      </c>
      <c r="BV326" s="29" t="b">
        <v>0</v>
      </c>
      <c r="BW326" s="29" t="b">
        <v>0</v>
      </c>
      <c r="BX326" s="29" t="b">
        <v>0</v>
      </c>
      <c r="BY326" s="29" t="b">
        <v>0</v>
      </c>
      <c r="BZ326" s="29" t="b">
        <v>0</v>
      </c>
      <c r="CA326" s="29" t="b">
        <v>0</v>
      </c>
      <c r="CB326" s="29" t="b">
        <v>0</v>
      </c>
      <c r="CC326" s="29" t="b">
        <v>0</v>
      </c>
      <c r="CD326" s="29" t="b">
        <v>0</v>
      </c>
      <c r="CE326" s="29" t="b">
        <v>0</v>
      </c>
      <c r="CF326" s="29" t="b">
        <v>0</v>
      </c>
      <c r="CG326" s="29" t="b">
        <v>0</v>
      </c>
      <c r="CH326" s="29" t="b">
        <v>0</v>
      </c>
      <c r="CI326" s="29" t="b">
        <v>0</v>
      </c>
      <c r="CJ326" s="29" t="b">
        <v>0</v>
      </c>
      <c r="CK326" s="29" t="b">
        <v>0</v>
      </c>
      <c r="CL326" s="29" t="b">
        <v>0</v>
      </c>
      <c r="CM326" s="29" t="b">
        <v>0</v>
      </c>
      <c r="CN326" s="29" t="b">
        <v>0</v>
      </c>
      <c r="CO326" s="29" t="b">
        <v>0</v>
      </c>
      <c r="CP326" s="29" t="b">
        <v>0</v>
      </c>
      <c r="CQ326" s="29" t="b">
        <v>0</v>
      </c>
      <c r="CR326" s="29" t="b">
        <v>0</v>
      </c>
      <c r="CS326" s="29" t="b">
        <v>0</v>
      </c>
      <c r="CT326" s="29" t="b">
        <v>0</v>
      </c>
      <c r="CU326" s="29" t="b">
        <v>0</v>
      </c>
      <c r="CV326" s="29" t="b">
        <v>0</v>
      </c>
      <c r="CW326" s="29" t="b">
        <v>0</v>
      </c>
      <c r="CX326" s="29" t="b">
        <v>0</v>
      </c>
      <c r="CY326" s="29" t="b">
        <v>0</v>
      </c>
      <c r="CZ326" s="29" t="b">
        <v>0</v>
      </c>
      <c r="DA326" s="29" t="b">
        <v>0</v>
      </c>
      <c r="DB326" s="29" t="b">
        <v>0</v>
      </c>
      <c r="DC326" s="29" t="b">
        <v>0</v>
      </c>
      <c r="DD326" s="29" t="b">
        <v>0</v>
      </c>
      <c r="DE326" s="29" t="b">
        <v>0</v>
      </c>
      <c r="DF326" s="29" t="b">
        <v>0</v>
      </c>
      <c r="DG326" s="29" t="b">
        <v>0</v>
      </c>
      <c r="DH326" s="29" t="b">
        <v>0</v>
      </c>
      <c r="DI326" s="29" t="b">
        <v>0</v>
      </c>
      <c r="DJ326" s="29" t="b">
        <v>0</v>
      </c>
      <c r="DK326" s="29" t="b">
        <v>0</v>
      </c>
      <c r="DL326" s="29" t="b">
        <v>0</v>
      </c>
      <c r="DM326" s="29" t="b">
        <v>0</v>
      </c>
      <c r="DN326" s="29" t="b">
        <v>0</v>
      </c>
      <c r="DO326" s="29" t="b">
        <v>0</v>
      </c>
      <c r="DP326" s="29" t="b">
        <v>0</v>
      </c>
      <c r="DQ326" s="29" t="b">
        <v>0</v>
      </c>
      <c r="DR326" s="29" t="b">
        <v>0</v>
      </c>
      <c r="DS326" s="29" t="b">
        <v>0</v>
      </c>
      <c r="DT326" s="29" t="b">
        <v>1</v>
      </c>
      <c r="DU326" s="29" t="b">
        <v>0</v>
      </c>
      <c r="DV326" s="29" t="s">
        <v>15430</v>
      </c>
      <c r="DW326" s="29" t="s">
        <v>15431</v>
      </c>
      <c r="DX326" s="29" t="s">
        <v>15432</v>
      </c>
    </row>
    <row r="327" spans="1:128" s="29" customFormat="1" x14ac:dyDescent="0.25">
      <c r="A327" s="29">
        <v>359925060746166</v>
      </c>
      <c r="B327" s="29">
        <v>595</v>
      </c>
      <c r="C327" s="29" t="s">
        <v>15433</v>
      </c>
      <c r="D327" s="29" t="s">
        <v>8</v>
      </c>
      <c r="E327" s="29" t="s">
        <v>8</v>
      </c>
      <c r="F327" s="29" t="s">
        <v>8</v>
      </c>
      <c r="G327" s="29" t="s">
        <v>8</v>
      </c>
      <c r="H327" s="29" t="s">
        <v>8</v>
      </c>
      <c r="I327" s="29">
        <v>88</v>
      </c>
      <c r="J327" s="29">
        <v>0</v>
      </c>
      <c r="K327" s="29">
        <v>1</v>
      </c>
      <c r="L327" s="29">
        <v>1</v>
      </c>
      <c r="M327" s="29">
        <v>2</v>
      </c>
      <c r="N327" s="29">
        <v>6</v>
      </c>
      <c r="O327" s="29">
        <v>1</v>
      </c>
      <c r="P327" s="29">
        <v>0</v>
      </c>
      <c r="Q327" s="29" t="s">
        <v>8</v>
      </c>
      <c r="R327" s="29" t="s">
        <v>8</v>
      </c>
      <c r="S327" s="29" t="s">
        <v>8</v>
      </c>
      <c r="T327" s="29" t="s">
        <v>8</v>
      </c>
      <c r="U327" s="29">
        <v>1</v>
      </c>
      <c r="V327" s="29">
        <v>2</v>
      </c>
      <c r="W327" s="29" t="s">
        <v>8</v>
      </c>
      <c r="X327" s="29">
        <v>2</v>
      </c>
      <c r="Y327" s="29" t="s">
        <v>8</v>
      </c>
      <c r="Z327" s="29">
        <v>1</v>
      </c>
      <c r="AA327" s="29">
        <v>2</v>
      </c>
      <c r="AB327" s="29" t="s">
        <v>8</v>
      </c>
      <c r="AC327" s="29">
        <v>2</v>
      </c>
      <c r="AD327" s="29" t="s">
        <v>8</v>
      </c>
      <c r="AE327" s="29">
        <v>1</v>
      </c>
      <c r="AF327" s="29">
        <v>1</v>
      </c>
      <c r="AG327" s="29" t="s">
        <v>8</v>
      </c>
      <c r="AH327" s="29">
        <v>1</v>
      </c>
      <c r="AI327" s="29" t="s">
        <v>8</v>
      </c>
      <c r="AJ327" s="29">
        <v>0</v>
      </c>
      <c r="AK327" s="29" t="s">
        <v>8</v>
      </c>
      <c r="AL327" s="29" t="s">
        <v>8</v>
      </c>
      <c r="AM327" s="29" t="s">
        <v>8</v>
      </c>
      <c r="AN327" s="29" t="s">
        <v>8</v>
      </c>
      <c r="AO327" s="29">
        <v>0</v>
      </c>
      <c r="AP327" s="29" t="s">
        <v>8</v>
      </c>
      <c r="AQ327" s="29">
        <v>1</v>
      </c>
      <c r="AR327" s="29">
        <v>3</v>
      </c>
      <c r="AS327" s="29" t="s">
        <v>8</v>
      </c>
      <c r="AT327" s="29">
        <v>3</v>
      </c>
      <c r="AU327" s="29" t="s">
        <v>8</v>
      </c>
      <c r="AV327" s="29">
        <v>1</v>
      </c>
      <c r="AW327" s="29">
        <v>3</v>
      </c>
      <c r="AX327" s="29" t="s">
        <v>8</v>
      </c>
      <c r="AY327" s="29">
        <v>3</v>
      </c>
      <c r="AZ327" s="29" t="s">
        <v>8</v>
      </c>
      <c r="BA327" s="29">
        <v>1</v>
      </c>
      <c r="BB327" s="29" t="s">
        <v>8</v>
      </c>
      <c r="BC327" s="29">
        <v>1</v>
      </c>
      <c r="BD327" s="29">
        <v>3</v>
      </c>
      <c r="BE327" s="29" t="s">
        <v>8</v>
      </c>
      <c r="BF327" s="29">
        <v>3</v>
      </c>
      <c r="BG327" s="29" t="s">
        <v>8</v>
      </c>
      <c r="BH327" s="29">
        <v>1</v>
      </c>
      <c r="BI327" s="29">
        <v>2</v>
      </c>
      <c r="BJ327" s="29" t="s">
        <v>8</v>
      </c>
      <c r="BK327" s="29">
        <v>2</v>
      </c>
      <c r="BL327" s="29" t="s">
        <v>8</v>
      </c>
      <c r="BM327" s="29">
        <v>0</v>
      </c>
      <c r="BN327" s="29" t="s">
        <v>8</v>
      </c>
      <c r="BO327" s="29" t="s">
        <v>8</v>
      </c>
      <c r="BP327" s="29" t="s">
        <v>8</v>
      </c>
      <c r="BQ327" s="29" t="s">
        <v>8</v>
      </c>
      <c r="BR327" s="29" t="s">
        <v>8</v>
      </c>
      <c r="BS327" s="29" t="s">
        <v>8</v>
      </c>
      <c r="BT327" s="29" t="s">
        <v>8</v>
      </c>
      <c r="BU327" s="29" t="s">
        <v>538</v>
      </c>
      <c r="BV327" s="29" t="b">
        <v>0</v>
      </c>
      <c r="BW327" s="29" t="b">
        <v>0</v>
      </c>
      <c r="BX327" s="29" t="b">
        <v>0</v>
      </c>
      <c r="BY327" s="29" t="b">
        <v>0</v>
      </c>
      <c r="BZ327" s="29" t="b">
        <v>0</v>
      </c>
      <c r="CA327" s="29" t="b">
        <v>0</v>
      </c>
      <c r="CB327" s="29" t="b">
        <v>0</v>
      </c>
      <c r="CC327" s="29" t="b">
        <v>1</v>
      </c>
      <c r="CD327" s="29" t="b">
        <v>0</v>
      </c>
      <c r="CE327" s="29" t="b">
        <v>0</v>
      </c>
      <c r="CF327" s="29" t="b">
        <v>0</v>
      </c>
      <c r="CG327" s="29" t="b">
        <v>0</v>
      </c>
      <c r="CH327" s="29" t="b">
        <v>0</v>
      </c>
      <c r="CI327" s="29" t="b">
        <v>0</v>
      </c>
      <c r="CJ327" s="29" t="b">
        <v>0</v>
      </c>
      <c r="CK327" s="29" t="b">
        <v>0</v>
      </c>
      <c r="CL327" s="29" t="b">
        <v>0</v>
      </c>
      <c r="CM327" s="29" t="b">
        <v>0</v>
      </c>
      <c r="CN327" s="29" t="b">
        <v>0</v>
      </c>
      <c r="CO327" s="29" t="b">
        <v>0</v>
      </c>
      <c r="CP327" s="29" t="b">
        <v>0</v>
      </c>
      <c r="CQ327" s="29" t="b">
        <v>0</v>
      </c>
      <c r="CR327" s="29" t="b">
        <v>0</v>
      </c>
      <c r="CS327" s="29" t="b">
        <v>0</v>
      </c>
      <c r="CT327" s="29" t="b">
        <v>0</v>
      </c>
      <c r="CU327" s="29" t="b">
        <v>0</v>
      </c>
      <c r="CV327" s="29" t="b">
        <v>0</v>
      </c>
      <c r="CW327" s="29" t="b">
        <v>0</v>
      </c>
      <c r="CX327" s="29" t="b">
        <v>0</v>
      </c>
      <c r="CY327" s="29" t="b">
        <v>0</v>
      </c>
      <c r="CZ327" s="29" t="b">
        <v>0</v>
      </c>
      <c r="DA327" s="29" t="b">
        <v>0</v>
      </c>
      <c r="DB327" s="29" t="b">
        <v>0</v>
      </c>
      <c r="DC327" s="29" t="b">
        <v>0</v>
      </c>
      <c r="DD327" s="29" t="b">
        <v>0</v>
      </c>
      <c r="DE327" s="29" t="b">
        <v>0</v>
      </c>
      <c r="DF327" s="29" t="b">
        <v>0</v>
      </c>
      <c r="DG327" s="29" t="b">
        <v>0</v>
      </c>
      <c r="DH327" s="29" t="b">
        <v>0</v>
      </c>
      <c r="DI327" s="29" t="b">
        <v>0</v>
      </c>
      <c r="DJ327" s="29" t="b">
        <v>0</v>
      </c>
      <c r="DK327" s="29" t="b">
        <v>0</v>
      </c>
      <c r="DL327" s="29" t="b">
        <v>0</v>
      </c>
      <c r="DM327" s="29" t="b">
        <v>0</v>
      </c>
      <c r="DN327" s="29" t="b">
        <v>0</v>
      </c>
      <c r="DO327" s="29" t="b">
        <v>0</v>
      </c>
      <c r="DP327" s="29" t="b">
        <v>0</v>
      </c>
      <c r="DQ327" s="29" t="b">
        <v>0</v>
      </c>
      <c r="DR327" s="29" t="b">
        <v>0</v>
      </c>
      <c r="DS327" s="29" t="b">
        <v>0</v>
      </c>
      <c r="DT327" s="29" t="b">
        <v>0</v>
      </c>
      <c r="DU327" s="29" t="b">
        <v>0</v>
      </c>
      <c r="DV327" s="29" t="s">
        <v>15434</v>
      </c>
      <c r="DW327" s="29" t="s">
        <v>15435</v>
      </c>
      <c r="DX327" s="29" t="s">
        <v>15436</v>
      </c>
    </row>
    <row r="328" spans="1:128" s="29" customFormat="1" x14ac:dyDescent="0.25">
      <c r="A328" s="29">
        <v>359925061276296</v>
      </c>
      <c r="B328" s="29">
        <v>442</v>
      </c>
      <c r="C328" s="29" t="s">
        <v>15437</v>
      </c>
      <c r="D328" s="29" t="s">
        <v>15438</v>
      </c>
      <c r="E328" s="50">
        <v>2370445895973540</v>
      </c>
      <c r="F328" s="50">
        <v>9042720053628410</v>
      </c>
      <c r="G328" s="29" t="s">
        <v>18992</v>
      </c>
      <c r="H328" s="29" t="s">
        <v>18992</v>
      </c>
      <c r="I328" s="29">
        <v>77</v>
      </c>
      <c r="J328" s="29">
        <v>1</v>
      </c>
      <c r="K328" s="29">
        <v>1</v>
      </c>
      <c r="L328" s="29">
        <v>1</v>
      </c>
      <c r="M328" s="29">
        <v>2</v>
      </c>
      <c r="N328" s="29">
        <v>3</v>
      </c>
      <c r="O328" s="29">
        <v>1</v>
      </c>
      <c r="P328" s="29">
        <v>1</v>
      </c>
      <c r="Q328" s="29">
        <v>4</v>
      </c>
      <c r="R328" s="29" t="s">
        <v>8</v>
      </c>
      <c r="S328" s="29">
        <v>4</v>
      </c>
      <c r="T328" s="29" t="s">
        <v>8</v>
      </c>
      <c r="U328" s="29">
        <v>1</v>
      </c>
      <c r="V328" s="29">
        <v>3</v>
      </c>
      <c r="W328" s="29" t="s">
        <v>8</v>
      </c>
      <c r="X328" s="29">
        <v>1</v>
      </c>
      <c r="Y328" s="29" t="s">
        <v>8</v>
      </c>
      <c r="Z328" s="29">
        <v>1</v>
      </c>
      <c r="AA328" s="29">
        <v>1</v>
      </c>
      <c r="AB328" s="29" t="s">
        <v>8</v>
      </c>
      <c r="AC328" s="29">
        <v>1</v>
      </c>
      <c r="AD328" s="29" t="s">
        <v>8</v>
      </c>
      <c r="AE328" s="29">
        <v>1</v>
      </c>
      <c r="AF328" s="29">
        <v>1</v>
      </c>
      <c r="AG328" s="29" t="s">
        <v>8</v>
      </c>
      <c r="AH328" s="29">
        <v>1</v>
      </c>
      <c r="AI328" s="29" t="s">
        <v>8</v>
      </c>
      <c r="AJ328" s="29">
        <v>0</v>
      </c>
      <c r="AK328" s="29" t="s">
        <v>8</v>
      </c>
      <c r="AL328" s="29" t="s">
        <v>8</v>
      </c>
      <c r="AM328" s="29" t="s">
        <v>8</v>
      </c>
      <c r="AN328" s="29" t="s">
        <v>8</v>
      </c>
      <c r="AO328" s="29">
        <v>0</v>
      </c>
      <c r="AP328" s="29" t="s">
        <v>8</v>
      </c>
      <c r="AQ328" s="29">
        <v>1</v>
      </c>
      <c r="AR328" s="29">
        <v>2</v>
      </c>
      <c r="AS328" s="29" t="s">
        <v>8</v>
      </c>
      <c r="AT328" s="29">
        <v>2</v>
      </c>
      <c r="AU328" s="29" t="s">
        <v>8</v>
      </c>
      <c r="AV328" s="29">
        <v>1</v>
      </c>
      <c r="AW328" s="29">
        <v>2</v>
      </c>
      <c r="AX328" s="29" t="s">
        <v>8</v>
      </c>
      <c r="AY328" s="29">
        <v>2</v>
      </c>
      <c r="AZ328" s="29" t="s">
        <v>8</v>
      </c>
      <c r="BA328" s="29">
        <v>1</v>
      </c>
      <c r="BB328" s="29" t="s">
        <v>8</v>
      </c>
      <c r="BC328" s="29">
        <v>1</v>
      </c>
      <c r="BD328" s="29">
        <v>3</v>
      </c>
      <c r="BE328" s="29" t="s">
        <v>8</v>
      </c>
      <c r="BF328" s="29">
        <v>1</v>
      </c>
      <c r="BG328" s="29" t="s">
        <v>8</v>
      </c>
      <c r="BH328" s="29">
        <v>1</v>
      </c>
      <c r="BI328" s="29">
        <v>2</v>
      </c>
      <c r="BJ328" s="29" t="s">
        <v>8</v>
      </c>
      <c r="BK328" s="29">
        <v>2</v>
      </c>
      <c r="BL328" s="29" t="s">
        <v>8</v>
      </c>
      <c r="BM328" s="29">
        <v>0</v>
      </c>
      <c r="BN328" s="29" t="s">
        <v>8</v>
      </c>
      <c r="BO328" s="29" t="s">
        <v>8</v>
      </c>
      <c r="BP328" s="29" t="s">
        <v>8</v>
      </c>
      <c r="BQ328" s="29" t="s">
        <v>8</v>
      </c>
      <c r="BR328" s="29" t="s">
        <v>8</v>
      </c>
      <c r="BS328" s="29" t="s">
        <v>8</v>
      </c>
      <c r="BT328" s="29" t="s">
        <v>8</v>
      </c>
      <c r="BU328" s="29" t="s">
        <v>14203</v>
      </c>
      <c r="BV328" s="29" t="b">
        <v>0</v>
      </c>
      <c r="BW328" s="29" t="b">
        <v>0</v>
      </c>
      <c r="BX328" s="29" t="b">
        <v>0</v>
      </c>
      <c r="BY328" s="29" t="b">
        <v>0</v>
      </c>
      <c r="BZ328" s="29" t="b">
        <v>0</v>
      </c>
      <c r="CA328" s="29" t="b">
        <v>0</v>
      </c>
      <c r="CB328" s="29" t="b">
        <v>0</v>
      </c>
      <c r="CC328" s="29" t="b">
        <v>0</v>
      </c>
      <c r="CD328" s="29" t="b">
        <v>0</v>
      </c>
      <c r="CE328" s="29" t="b">
        <v>0</v>
      </c>
      <c r="CF328" s="29" t="b">
        <v>0</v>
      </c>
      <c r="CG328" s="29" t="b">
        <v>0</v>
      </c>
      <c r="CH328" s="29" t="b">
        <v>0</v>
      </c>
      <c r="CI328" s="29" t="b">
        <v>0</v>
      </c>
      <c r="CJ328" s="29" t="b">
        <v>0</v>
      </c>
      <c r="CK328" s="29" t="b">
        <v>0</v>
      </c>
      <c r="CL328" s="29" t="b">
        <v>0</v>
      </c>
      <c r="CM328" s="29" t="b">
        <v>0</v>
      </c>
      <c r="CN328" s="29" t="b">
        <v>0</v>
      </c>
      <c r="CO328" s="29" t="b">
        <v>1</v>
      </c>
      <c r="CP328" s="29" t="b">
        <v>0</v>
      </c>
      <c r="CQ328" s="29" t="b">
        <v>0</v>
      </c>
      <c r="CR328" s="29" t="b">
        <v>0</v>
      </c>
      <c r="CS328" s="29" t="b">
        <v>0</v>
      </c>
      <c r="CT328" s="29" t="b">
        <v>0</v>
      </c>
      <c r="CU328" s="29" t="b">
        <v>0</v>
      </c>
      <c r="CV328" s="29" t="b">
        <v>0</v>
      </c>
      <c r="CW328" s="29" t="b">
        <v>0</v>
      </c>
      <c r="CX328" s="29" t="b">
        <v>0</v>
      </c>
      <c r="CY328" s="29" t="b">
        <v>0</v>
      </c>
      <c r="CZ328" s="29" t="b">
        <v>0</v>
      </c>
      <c r="DA328" s="29" t="b">
        <v>0</v>
      </c>
      <c r="DB328" s="29" t="b">
        <v>0</v>
      </c>
      <c r="DC328" s="29" t="b">
        <v>0</v>
      </c>
      <c r="DD328" s="29" t="b">
        <v>0</v>
      </c>
      <c r="DE328" s="29" t="b">
        <v>0</v>
      </c>
      <c r="DF328" s="29" t="b">
        <v>0</v>
      </c>
      <c r="DG328" s="29" t="b">
        <v>0</v>
      </c>
      <c r="DH328" s="29" t="b">
        <v>0</v>
      </c>
      <c r="DI328" s="29" t="b">
        <v>0</v>
      </c>
      <c r="DJ328" s="29" t="b">
        <v>0</v>
      </c>
      <c r="DK328" s="29" t="b">
        <v>0</v>
      </c>
      <c r="DL328" s="29" t="b">
        <v>0</v>
      </c>
      <c r="DM328" s="29" t="b">
        <v>0</v>
      </c>
      <c r="DN328" s="29" t="b">
        <v>0</v>
      </c>
      <c r="DO328" s="29" t="b">
        <v>0</v>
      </c>
      <c r="DP328" s="29" t="b">
        <v>0</v>
      </c>
      <c r="DQ328" s="29" t="b">
        <v>0</v>
      </c>
      <c r="DR328" s="29" t="b">
        <v>0</v>
      </c>
      <c r="DS328" s="29" t="b">
        <v>0</v>
      </c>
      <c r="DT328" s="29" t="b">
        <v>0</v>
      </c>
      <c r="DU328" s="29" t="b">
        <v>0</v>
      </c>
      <c r="DV328" s="29" t="s">
        <v>15439</v>
      </c>
      <c r="DW328" s="29" t="s">
        <v>15440</v>
      </c>
      <c r="DX328" s="29" t="s">
        <v>15441</v>
      </c>
    </row>
    <row r="329" spans="1:128" s="29" customFormat="1" x14ac:dyDescent="0.25">
      <c r="A329" s="29">
        <v>359925060207177</v>
      </c>
      <c r="B329" s="29">
        <v>508</v>
      </c>
      <c r="C329" s="29" t="s">
        <v>15423</v>
      </c>
      <c r="D329" s="29" t="s">
        <v>15424</v>
      </c>
      <c r="E329" s="50">
        <v>2.37249902746861E+16</v>
      </c>
      <c r="F329" s="50">
        <v>9037014115332820</v>
      </c>
      <c r="G329" s="29" t="s">
        <v>20298</v>
      </c>
      <c r="H329" s="29" t="s">
        <v>18992</v>
      </c>
      <c r="I329" s="29">
        <v>88</v>
      </c>
      <c r="J329" s="29">
        <v>1</v>
      </c>
      <c r="K329" s="29">
        <v>1</v>
      </c>
      <c r="L329" s="29">
        <v>1</v>
      </c>
      <c r="M329" s="29">
        <v>2</v>
      </c>
      <c r="N329" s="29">
        <v>5</v>
      </c>
      <c r="O329" s="29">
        <v>1</v>
      </c>
      <c r="P329" s="29">
        <v>0</v>
      </c>
      <c r="Q329" s="29" t="s">
        <v>8</v>
      </c>
      <c r="R329" s="29" t="s">
        <v>8</v>
      </c>
      <c r="S329" s="29" t="s">
        <v>8</v>
      </c>
      <c r="T329" s="29" t="s">
        <v>8</v>
      </c>
      <c r="U329" s="29">
        <v>0</v>
      </c>
      <c r="V329" s="29" t="s">
        <v>8</v>
      </c>
      <c r="W329" s="29" t="s">
        <v>8</v>
      </c>
      <c r="X329" s="29" t="s">
        <v>8</v>
      </c>
      <c r="Y329" s="29" t="s">
        <v>8</v>
      </c>
      <c r="Z329" s="29">
        <v>1</v>
      </c>
      <c r="AA329" s="29">
        <v>1</v>
      </c>
      <c r="AB329" s="29" t="s">
        <v>8</v>
      </c>
      <c r="AC329" s="29">
        <v>1</v>
      </c>
      <c r="AD329" s="29" t="s">
        <v>8</v>
      </c>
      <c r="AE329" s="29">
        <v>1</v>
      </c>
      <c r="AF329" s="29">
        <v>1</v>
      </c>
      <c r="AG329" s="29" t="s">
        <v>8</v>
      </c>
      <c r="AH329" s="29">
        <v>1</v>
      </c>
      <c r="AI329" s="29" t="s">
        <v>8</v>
      </c>
      <c r="AJ329" s="29">
        <v>1</v>
      </c>
      <c r="AK329" s="29">
        <v>4</v>
      </c>
      <c r="AL329" s="29" t="s">
        <v>8</v>
      </c>
      <c r="AM329" s="29">
        <v>4</v>
      </c>
      <c r="AN329" s="29" t="s">
        <v>8</v>
      </c>
      <c r="AO329" s="29">
        <v>1</v>
      </c>
      <c r="AP329" s="29" t="s">
        <v>8</v>
      </c>
      <c r="AQ329" s="29">
        <v>1</v>
      </c>
      <c r="AR329" s="29">
        <v>2</v>
      </c>
      <c r="AS329" s="29" t="s">
        <v>8</v>
      </c>
      <c r="AT329" s="29">
        <v>2</v>
      </c>
      <c r="AU329" s="29" t="s">
        <v>8</v>
      </c>
      <c r="AV329" s="29">
        <v>1</v>
      </c>
      <c r="AW329" s="29">
        <v>4</v>
      </c>
      <c r="AX329" s="29" t="s">
        <v>8</v>
      </c>
      <c r="AY329" s="29">
        <v>4</v>
      </c>
      <c r="AZ329" s="29" t="s">
        <v>8</v>
      </c>
      <c r="BA329" s="29">
        <v>0</v>
      </c>
      <c r="BB329" s="29" t="s">
        <v>8</v>
      </c>
      <c r="BC329" s="29">
        <v>1</v>
      </c>
      <c r="BD329" s="29">
        <v>3</v>
      </c>
      <c r="BE329" s="29" t="s">
        <v>8</v>
      </c>
      <c r="BF329" s="29">
        <v>2</v>
      </c>
      <c r="BG329" s="29" t="s">
        <v>8</v>
      </c>
      <c r="BH329" s="29">
        <v>1</v>
      </c>
      <c r="BI329" s="29">
        <v>1</v>
      </c>
      <c r="BJ329" s="29" t="s">
        <v>8</v>
      </c>
      <c r="BK329" s="29">
        <v>1</v>
      </c>
      <c r="BL329" s="29" t="s">
        <v>8</v>
      </c>
      <c r="BM329" s="29">
        <v>0</v>
      </c>
      <c r="BN329" s="29" t="s">
        <v>8</v>
      </c>
      <c r="BO329" s="29" t="s">
        <v>8</v>
      </c>
      <c r="BP329" s="29" t="s">
        <v>8</v>
      </c>
      <c r="BQ329" s="29" t="s">
        <v>8</v>
      </c>
      <c r="BR329" s="29" t="s">
        <v>8</v>
      </c>
      <c r="BS329" s="29" t="s">
        <v>8</v>
      </c>
      <c r="BT329" s="29" t="s">
        <v>8</v>
      </c>
      <c r="BU329" s="29" t="s">
        <v>15361</v>
      </c>
      <c r="BV329" s="29" t="b">
        <v>0</v>
      </c>
      <c r="BW329" s="29" t="b">
        <v>0</v>
      </c>
      <c r="BX329" s="29" t="b">
        <v>0</v>
      </c>
      <c r="BY329" s="29" t="b">
        <v>0</v>
      </c>
      <c r="BZ329" s="29" t="b">
        <v>0</v>
      </c>
      <c r="CA329" s="29" t="b">
        <v>0</v>
      </c>
      <c r="CB329" s="29" t="b">
        <v>0</v>
      </c>
      <c r="CC329" s="29" t="b">
        <v>0</v>
      </c>
      <c r="CD329" s="29" t="b">
        <v>0</v>
      </c>
      <c r="CE329" s="29" t="b">
        <v>0</v>
      </c>
      <c r="CF329" s="29" t="b">
        <v>0</v>
      </c>
      <c r="CG329" s="29" t="b">
        <v>0</v>
      </c>
      <c r="CH329" s="29" t="b">
        <v>0</v>
      </c>
      <c r="CI329" s="29" t="b">
        <v>0</v>
      </c>
      <c r="CJ329" s="29" t="b">
        <v>0</v>
      </c>
      <c r="CK329" s="29" t="b">
        <v>0</v>
      </c>
      <c r="CL329" s="29" t="b">
        <v>0</v>
      </c>
      <c r="CM329" s="29" t="b">
        <v>0</v>
      </c>
      <c r="CN329" s="29" t="b">
        <v>0</v>
      </c>
      <c r="CO329" s="29" t="b">
        <v>0</v>
      </c>
      <c r="CP329" s="29" t="b">
        <v>0</v>
      </c>
      <c r="CQ329" s="29" t="b">
        <v>0</v>
      </c>
      <c r="CR329" s="29" t="b">
        <v>0</v>
      </c>
      <c r="CS329" s="29" t="b">
        <v>0</v>
      </c>
      <c r="CT329" s="29" t="b">
        <v>0</v>
      </c>
      <c r="CU329" s="29" t="b">
        <v>0</v>
      </c>
      <c r="CV329" s="29" t="b">
        <v>0</v>
      </c>
      <c r="CW329" s="29" t="b">
        <v>0</v>
      </c>
      <c r="CX329" s="29" t="b">
        <v>0</v>
      </c>
      <c r="CY329" s="29" t="b">
        <v>0</v>
      </c>
      <c r="CZ329" s="29" t="b">
        <v>0</v>
      </c>
      <c r="DA329" s="29" t="b">
        <v>0</v>
      </c>
      <c r="DB329" s="29" t="b">
        <v>0</v>
      </c>
      <c r="DC329" s="29" t="b">
        <v>0</v>
      </c>
      <c r="DD329" s="29" t="b">
        <v>0</v>
      </c>
      <c r="DE329" s="29" t="b">
        <v>0</v>
      </c>
      <c r="DF329" s="29" t="b">
        <v>0</v>
      </c>
      <c r="DG329" s="29" t="b">
        <v>0</v>
      </c>
      <c r="DH329" s="29" t="b">
        <v>0</v>
      </c>
      <c r="DI329" s="29" t="b">
        <v>0</v>
      </c>
      <c r="DJ329" s="29" t="b">
        <v>0</v>
      </c>
      <c r="DK329" s="29" t="b">
        <v>0</v>
      </c>
      <c r="DL329" s="29" t="b">
        <v>0</v>
      </c>
      <c r="DM329" s="29" t="b">
        <v>0</v>
      </c>
      <c r="DN329" s="29" t="b">
        <v>0</v>
      </c>
      <c r="DO329" s="29" t="b">
        <v>0</v>
      </c>
      <c r="DP329" s="29" t="b">
        <v>0</v>
      </c>
      <c r="DQ329" s="29" t="b">
        <v>0</v>
      </c>
      <c r="DR329" s="29" t="b">
        <v>0</v>
      </c>
      <c r="DS329" s="29" t="b">
        <v>0</v>
      </c>
      <c r="DT329" s="29" t="b">
        <v>1</v>
      </c>
      <c r="DU329" s="29" t="b">
        <v>0</v>
      </c>
      <c r="DV329" s="29" t="s">
        <v>15442</v>
      </c>
      <c r="DW329" s="29" t="s">
        <v>15443</v>
      </c>
      <c r="DX329" s="29" t="s">
        <v>15444</v>
      </c>
    </row>
    <row r="330" spans="1:128" s="29" customFormat="1" x14ac:dyDescent="0.25">
      <c r="A330" s="29">
        <v>359925061287715</v>
      </c>
      <c r="B330" s="29">
        <v>303</v>
      </c>
      <c r="C330" s="29" t="s">
        <v>15445</v>
      </c>
      <c r="D330" s="29" t="s">
        <v>15446</v>
      </c>
      <c r="E330" s="50">
        <v>2.37251374342952E+16</v>
      </c>
      <c r="F330" s="50">
        <v>9042566663383730</v>
      </c>
      <c r="G330" s="29" t="s">
        <v>20210</v>
      </c>
      <c r="H330" s="29" t="s">
        <v>18992</v>
      </c>
      <c r="I330" s="29">
        <v>66</v>
      </c>
      <c r="J330" s="29">
        <v>1</v>
      </c>
      <c r="K330" s="29">
        <v>1</v>
      </c>
      <c r="L330" s="29">
        <v>1</v>
      </c>
      <c r="M330" s="29">
        <v>2</v>
      </c>
      <c r="N330" s="29">
        <v>4</v>
      </c>
      <c r="O330" s="29">
        <v>1</v>
      </c>
      <c r="P330" s="29">
        <v>0</v>
      </c>
      <c r="Q330" s="29" t="s">
        <v>8</v>
      </c>
      <c r="R330" s="29" t="s">
        <v>8</v>
      </c>
      <c r="S330" s="29" t="s">
        <v>8</v>
      </c>
      <c r="T330" s="29" t="s">
        <v>8</v>
      </c>
      <c r="U330" s="29">
        <v>1</v>
      </c>
      <c r="V330" s="29">
        <v>3</v>
      </c>
      <c r="W330" s="29" t="s">
        <v>8</v>
      </c>
      <c r="X330" s="29">
        <v>1</v>
      </c>
      <c r="Y330" s="29" t="s">
        <v>8</v>
      </c>
      <c r="Z330" s="29">
        <v>0</v>
      </c>
      <c r="AA330" s="29" t="s">
        <v>8</v>
      </c>
      <c r="AB330" s="29" t="s">
        <v>8</v>
      </c>
      <c r="AC330" s="29" t="s">
        <v>8</v>
      </c>
      <c r="AD330" s="29" t="s">
        <v>8</v>
      </c>
      <c r="AE330" s="29">
        <v>1</v>
      </c>
      <c r="AF330" s="29">
        <v>1</v>
      </c>
      <c r="AG330" s="29" t="s">
        <v>8</v>
      </c>
      <c r="AH330" s="29">
        <v>1</v>
      </c>
      <c r="AI330" s="29" t="s">
        <v>8</v>
      </c>
      <c r="AJ330" s="29">
        <v>0</v>
      </c>
      <c r="AK330" s="29" t="s">
        <v>8</v>
      </c>
      <c r="AL330" s="29" t="s">
        <v>8</v>
      </c>
      <c r="AM330" s="29" t="s">
        <v>8</v>
      </c>
      <c r="AN330" s="29" t="s">
        <v>8</v>
      </c>
      <c r="AO330" s="29">
        <v>0</v>
      </c>
      <c r="AP330" s="29" t="s">
        <v>8</v>
      </c>
      <c r="AQ330" s="29">
        <v>1</v>
      </c>
      <c r="AR330" s="29">
        <v>2</v>
      </c>
      <c r="AS330" s="29" t="s">
        <v>8</v>
      </c>
      <c r="AT330" s="29">
        <v>2</v>
      </c>
      <c r="AU330" s="29" t="s">
        <v>8</v>
      </c>
      <c r="AV330" s="29">
        <v>1</v>
      </c>
      <c r="AW330" s="29">
        <v>2</v>
      </c>
      <c r="AX330" s="29" t="s">
        <v>8</v>
      </c>
      <c r="AY330" s="29">
        <v>2</v>
      </c>
      <c r="AZ330" s="29" t="s">
        <v>8</v>
      </c>
      <c r="BA330" s="29">
        <v>1</v>
      </c>
      <c r="BB330" s="29" t="s">
        <v>8</v>
      </c>
      <c r="BC330" s="29">
        <v>0</v>
      </c>
      <c r="BD330" s="29" t="s">
        <v>8</v>
      </c>
      <c r="BE330" s="29" t="s">
        <v>8</v>
      </c>
      <c r="BF330" s="29" t="s">
        <v>8</v>
      </c>
      <c r="BG330" s="29" t="s">
        <v>8</v>
      </c>
      <c r="BH330" s="29">
        <v>1</v>
      </c>
      <c r="BI330" s="29">
        <v>1</v>
      </c>
      <c r="BJ330" s="29" t="s">
        <v>8</v>
      </c>
      <c r="BK330" s="29">
        <v>1</v>
      </c>
      <c r="BL330" s="29" t="s">
        <v>8</v>
      </c>
      <c r="BM330" s="29">
        <v>0</v>
      </c>
      <c r="BN330" s="29" t="s">
        <v>8</v>
      </c>
      <c r="BO330" s="29" t="s">
        <v>8</v>
      </c>
      <c r="BP330" s="29" t="s">
        <v>8</v>
      </c>
      <c r="BQ330" s="29" t="s">
        <v>8</v>
      </c>
      <c r="BR330" s="29" t="s">
        <v>8</v>
      </c>
      <c r="BS330" s="29" t="s">
        <v>8</v>
      </c>
      <c r="BT330" s="29" t="s">
        <v>8</v>
      </c>
      <c r="BU330" s="29" t="s">
        <v>15447</v>
      </c>
      <c r="BV330" s="29" t="b">
        <v>0</v>
      </c>
      <c r="BW330" s="29" t="b">
        <v>0</v>
      </c>
      <c r="BX330" s="29" t="b">
        <v>0</v>
      </c>
      <c r="BY330" s="29" t="b">
        <v>0</v>
      </c>
      <c r="BZ330" s="29" t="b">
        <v>0</v>
      </c>
      <c r="CA330" s="29" t="b">
        <v>0</v>
      </c>
      <c r="CB330" s="29" t="b">
        <v>0</v>
      </c>
      <c r="CC330" s="29" t="b">
        <v>0</v>
      </c>
      <c r="CD330" s="29" t="b">
        <v>0</v>
      </c>
      <c r="CE330" s="29" t="b">
        <v>0</v>
      </c>
      <c r="CF330" s="29" t="b">
        <v>0</v>
      </c>
      <c r="CG330" s="29" t="b">
        <v>0</v>
      </c>
      <c r="CH330" s="29" t="b">
        <v>0</v>
      </c>
      <c r="CI330" s="29" t="b">
        <v>0</v>
      </c>
      <c r="CJ330" s="29" t="b">
        <v>0</v>
      </c>
      <c r="CK330" s="29" t="b">
        <v>0</v>
      </c>
      <c r="CL330" s="29" t="b">
        <v>0</v>
      </c>
      <c r="CM330" s="29" t="b">
        <v>0</v>
      </c>
      <c r="CN330" s="29" t="b">
        <v>0</v>
      </c>
      <c r="CO330" s="29" t="b">
        <v>0</v>
      </c>
      <c r="CP330" s="29" t="b">
        <v>0</v>
      </c>
      <c r="CQ330" s="29" t="b">
        <v>0</v>
      </c>
      <c r="CR330" s="29" t="b">
        <v>0</v>
      </c>
      <c r="CS330" s="29" t="b">
        <v>0</v>
      </c>
      <c r="CT330" s="29" t="b">
        <v>0</v>
      </c>
      <c r="CU330" s="29" t="b">
        <v>0</v>
      </c>
      <c r="CV330" s="29" t="b">
        <v>0</v>
      </c>
      <c r="CW330" s="29" t="b">
        <v>0</v>
      </c>
      <c r="CX330" s="29" t="b">
        <v>0</v>
      </c>
      <c r="CY330" s="29" t="b">
        <v>0</v>
      </c>
      <c r="CZ330" s="29" t="b">
        <v>0</v>
      </c>
      <c r="DA330" s="29" t="b">
        <v>0</v>
      </c>
      <c r="DB330" s="29" t="b">
        <v>0</v>
      </c>
      <c r="DC330" s="29" t="b">
        <v>0</v>
      </c>
      <c r="DD330" s="29" t="b">
        <v>0</v>
      </c>
      <c r="DE330" s="29" t="b">
        <v>0</v>
      </c>
      <c r="DF330" s="29" t="b">
        <v>0</v>
      </c>
      <c r="DG330" s="29" t="b">
        <v>0</v>
      </c>
      <c r="DH330" s="29" t="b">
        <v>0</v>
      </c>
      <c r="DI330" s="29" t="b">
        <v>0</v>
      </c>
      <c r="DJ330" s="29" t="b">
        <v>0</v>
      </c>
      <c r="DK330" s="29" t="b">
        <v>1</v>
      </c>
      <c r="DL330" s="29" t="b">
        <v>0</v>
      </c>
      <c r="DM330" s="29" t="b">
        <v>0</v>
      </c>
      <c r="DN330" s="29" t="b">
        <v>0</v>
      </c>
      <c r="DO330" s="29" t="b">
        <v>0</v>
      </c>
      <c r="DP330" s="29" t="b">
        <v>0</v>
      </c>
      <c r="DQ330" s="29" t="b">
        <v>0</v>
      </c>
      <c r="DR330" s="29" t="b">
        <v>0</v>
      </c>
      <c r="DS330" s="29" t="b">
        <v>0</v>
      </c>
      <c r="DT330" s="29" t="b">
        <v>0</v>
      </c>
      <c r="DU330" s="29" t="b">
        <v>0</v>
      </c>
      <c r="DV330" s="29" t="s">
        <v>15448</v>
      </c>
      <c r="DW330" s="29" t="s">
        <v>15449</v>
      </c>
      <c r="DX330" s="29" t="s">
        <v>15450</v>
      </c>
    </row>
    <row r="331" spans="1:128" s="29" customFormat="1" x14ac:dyDescent="0.25">
      <c r="A331" s="29">
        <v>359925061190497</v>
      </c>
      <c r="B331" s="29">
        <v>105</v>
      </c>
      <c r="C331" s="29" t="s">
        <v>15451</v>
      </c>
      <c r="D331" s="29" t="s">
        <v>15452</v>
      </c>
      <c r="E331" s="50">
        <v>237738691745825</v>
      </c>
      <c r="F331" s="50">
        <v>9043640396227010</v>
      </c>
      <c r="G331" s="29" t="s">
        <v>18992</v>
      </c>
      <c r="H331" s="29" t="s">
        <v>18992</v>
      </c>
      <c r="I331" s="29">
        <v>22</v>
      </c>
      <c r="J331" s="29">
        <v>1</v>
      </c>
      <c r="K331" s="29">
        <v>1</v>
      </c>
      <c r="L331" s="29">
        <v>1</v>
      </c>
      <c r="M331" s="29">
        <v>2</v>
      </c>
      <c r="N331" s="29">
        <v>6</v>
      </c>
      <c r="O331" s="29">
        <v>1</v>
      </c>
      <c r="P331" s="29">
        <v>1</v>
      </c>
      <c r="Q331" s="29">
        <v>4</v>
      </c>
      <c r="R331" s="29" t="s">
        <v>8</v>
      </c>
      <c r="S331" s="29">
        <v>4</v>
      </c>
      <c r="T331" s="29" t="s">
        <v>8</v>
      </c>
      <c r="U331" s="29">
        <v>1</v>
      </c>
      <c r="V331" s="29">
        <v>4</v>
      </c>
      <c r="W331" s="29" t="s">
        <v>8</v>
      </c>
      <c r="X331" s="29">
        <v>4</v>
      </c>
      <c r="Y331" s="29" t="s">
        <v>8</v>
      </c>
      <c r="Z331" s="29">
        <v>1</v>
      </c>
      <c r="AA331" s="29">
        <v>3</v>
      </c>
      <c r="AB331" s="29" t="s">
        <v>8</v>
      </c>
      <c r="AC331" s="29">
        <v>3</v>
      </c>
      <c r="AD331" s="29" t="s">
        <v>8</v>
      </c>
      <c r="AE331" s="29">
        <v>1</v>
      </c>
      <c r="AF331" s="29">
        <v>1</v>
      </c>
      <c r="AG331" s="29" t="s">
        <v>8</v>
      </c>
      <c r="AH331" s="29">
        <v>1</v>
      </c>
      <c r="AI331" s="29" t="s">
        <v>8</v>
      </c>
      <c r="AJ331" s="29">
        <v>1</v>
      </c>
      <c r="AK331" s="29">
        <v>4</v>
      </c>
      <c r="AL331" s="29" t="s">
        <v>8</v>
      </c>
      <c r="AM331" s="29">
        <v>4</v>
      </c>
      <c r="AN331" s="29" t="s">
        <v>8</v>
      </c>
      <c r="AO331" s="29">
        <v>0</v>
      </c>
      <c r="AP331" s="29" t="s">
        <v>8</v>
      </c>
      <c r="AQ331" s="29">
        <v>1</v>
      </c>
      <c r="AR331" s="29">
        <v>2</v>
      </c>
      <c r="AS331" s="29" t="s">
        <v>8</v>
      </c>
      <c r="AT331" s="29">
        <v>2</v>
      </c>
      <c r="AU331" s="29" t="s">
        <v>8</v>
      </c>
      <c r="AV331" s="29">
        <v>1</v>
      </c>
      <c r="AW331" s="29">
        <v>3</v>
      </c>
      <c r="AX331" s="29" t="s">
        <v>8</v>
      </c>
      <c r="AY331" s="29">
        <v>3</v>
      </c>
      <c r="AZ331" s="29" t="s">
        <v>8</v>
      </c>
      <c r="BA331" s="29">
        <v>1</v>
      </c>
      <c r="BB331" s="29" t="s">
        <v>8</v>
      </c>
      <c r="BC331" s="29">
        <v>1</v>
      </c>
      <c r="BD331" s="29">
        <v>4</v>
      </c>
      <c r="BE331" s="29" t="s">
        <v>8</v>
      </c>
      <c r="BF331" s="29">
        <v>3</v>
      </c>
      <c r="BG331" s="29" t="s">
        <v>8</v>
      </c>
      <c r="BH331" s="29">
        <v>1</v>
      </c>
      <c r="BI331" s="29">
        <v>1</v>
      </c>
      <c r="BJ331" s="29" t="s">
        <v>8</v>
      </c>
      <c r="BK331" s="29">
        <v>1</v>
      </c>
      <c r="BL331" s="29" t="s">
        <v>8</v>
      </c>
      <c r="BM331" s="29">
        <v>0</v>
      </c>
      <c r="BN331" s="29" t="s">
        <v>8</v>
      </c>
      <c r="BO331" s="29" t="s">
        <v>8</v>
      </c>
      <c r="BP331" s="29" t="s">
        <v>8</v>
      </c>
      <c r="BQ331" s="29" t="s">
        <v>8</v>
      </c>
      <c r="BR331" s="29" t="s">
        <v>8</v>
      </c>
      <c r="BS331" s="29" t="s">
        <v>8</v>
      </c>
      <c r="BT331" s="29" t="s">
        <v>8</v>
      </c>
      <c r="BU331" s="29" t="s">
        <v>8</v>
      </c>
      <c r="BV331" s="29" t="b">
        <v>0</v>
      </c>
      <c r="BW331" s="29" t="b">
        <v>0</v>
      </c>
      <c r="BX331" s="29" t="b">
        <v>0</v>
      </c>
      <c r="BY331" s="29" t="b">
        <v>0</v>
      </c>
      <c r="BZ331" s="29" t="b">
        <v>0</v>
      </c>
      <c r="CA331" s="29" t="b">
        <v>0</v>
      </c>
      <c r="CB331" s="29" t="b">
        <v>0</v>
      </c>
      <c r="CC331" s="29" t="b">
        <v>0</v>
      </c>
      <c r="CD331" s="29" t="b">
        <v>0</v>
      </c>
      <c r="CE331" s="29" t="b">
        <v>0</v>
      </c>
      <c r="CF331" s="29" t="b">
        <v>0</v>
      </c>
      <c r="CG331" s="29" t="b">
        <v>0</v>
      </c>
      <c r="CH331" s="29" t="b">
        <v>1</v>
      </c>
      <c r="CI331" s="29" t="b">
        <v>0</v>
      </c>
      <c r="CJ331" s="29" t="b">
        <v>0</v>
      </c>
      <c r="CK331" s="29" t="b">
        <v>0</v>
      </c>
      <c r="CL331" s="29" t="b">
        <v>0</v>
      </c>
      <c r="CM331" s="29" t="b">
        <v>0</v>
      </c>
      <c r="CN331" s="29" t="b">
        <v>0</v>
      </c>
      <c r="CO331" s="29" t="b">
        <v>0</v>
      </c>
      <c r="CP331" s="29" t="b">
        <v>0</v>
      </c>
      <c r="CQ331" s="29" t="b">
        <v>0</v>
      </c>
      <c r="CR331" s="29" t="b">
        <v>0</v>
      </c>
      <c r="CS331" s="29" t="b">
        <v>0</v>
      </c>
      <c r="CT331" s="29" t="b">
        <v>0</v>
      </c>
      <c r="CU331" s="29" t="b">
        <v>0</v>
      </c>
      <c r="CV331" s="29" t="b">
        <v>0</v>
      </c>
      <c r="CW331" s="29" t="b">
        <v>0</v>
      </c>
      <c r="CX331" s="29" t="b">
        <v>0</v>
      </c>
      <c r="CY331" s="29" t="b">
        <v>0</v>
      </c>
      <c r="CZ331" s="29" t="b">
        <v>0</v>
      </c>
      <c r="DA331" s="29" t="b">
        <v>0</v>
      </c>
      <c r="DB331" s="29" t="b">
        <v>0</v>
      </c>
      <c r="DC331" s="29" t="b">
        <v>0</v>
      </c>
      <c r="DD331" s="29" t="b">
        <v>0</v>
      </c>
      <c r="DE331" s="29" t="b">
        <v>0</v>
      </c>
      <c r="DF331" s="29" t="b">
        <v>0</v>
      </c>
      <c r="DG331" s="29" t="b">
        <v>0</v>
      </c>
      <c r="DH331" s="29" t="b">
        <v>0</v>
      </c>
      <c r="DI331" s="29" t="b">
        <v>0</v>
      </c>
      <c r="DJ331" s="29" t="b">
        <v>0</v>
      </c>
      <c r="DK331" s="29" t="b">
        <v>0</v>
      </c>
      <c r="DL331" s="29" t="b">
        <v>0</v>
      </c>
      <c r="DM331" s="29" t="b">
        <v>0</v>
      </c>
      <c r="DN331" s="29" t="b">
        <v>0</v>
      </c>
      <c r="DO331" s="29" t="b">
        <v>0</v>
      </c>
      <c r="DP331" s="29" t="b">
        <v>0</v>
      </c>
      <c r="DQ331" s="29" t="b">
        <v>0</v>
      </c>
      <c r="DR331" s="29" t="b">
        <v>0</v>
      </c>
      <c r="DS331" s="29" t="b">
        <v>0</v>
      </c>
      <c r="DT331" s="29" t="b">
        <v>0</v>
      </c>
      <c r="DU331" s="29" t="b">
        <v>0</v>
      </c>
      <c r="DV331" s="29" t="s">
        <v>15453</v>
      </c>
      <c r="DW331" s="29" t="s">
        <v>15454</v>
      </c>
      <c r="DX331" s="29" t="s">
        <v>15455</v>
      </c>
    </row>
    <row r="332" spans="1:128" s="29" customFormat="1" x14ac:dyDescent="0.25">
      <c r="A332" s="29">
        <v>359925061279514</v>
      </c>
      <c r="B332" s="29">
        <v>63</v>
      </c>
      <c r="C332" s="29" t="s">
        <v>15456</v>
      </c>
      <c r="D332" s="29" t="s">
        <v>15457</v>
      </c>
      <c r="E332" s="50">
        <v>2.38243194392126E+16</v>
      </c>
      <c r="F332" s="50">
        <v>9037794107421990</v>
      </c>
      <c r="G332" s="29" t="s">
        <v>20209</v>
      </c>
      <c r="H332" s="29" t="s">
        <v>18992</v>
      </c>
      <c r="I332" s="29">
        <v>11</v>
      </c>
      <c r="J332" s="29">
        <v>1</v>
      </c>
      <c r="K332" s="29">
        <v>1</v>
      </c>
      <c r="L332" s="29">
        <v>1</v>
      </c>
      <c r="M332" s="29">
        <v>2</v>
      </c>
      <c r="N332" s="29">
        <v>4</v>
      </c>
      <c r="O332" s="29">
        <v>1</v>
      </c>
      <c r="P332" s="29">
        <v>1</v>
      </c>
      <c r="Q332" s="29">
        <v>1</v>
      </c>
      <c r="R332" s="29" t="s">
        <v>8</v>
      </c>
      <c r="S332" s="29">
        <v>1</v>
      </c>
      <c r="T332" s="29" t="s">
        <v>8</v>
      </c>
      <c r="U332" s="29">
        <v>1</v>
      </c>
      <c r="V332" s="29">
        <v>2</v>
      </c>
      <c r="W332" s="29" t="s">
        <v>8</v>
      </c>
      <c r="X332" s="29">
        <v>2</v>
      </c>
      <c r="Y332" s="29" t="s">
        <v>8</v>
      </c>
      <c r="Z332" s="29">
        <v>1</v>
      </c>
      <c r="AA332" s="29">
        <v>1</v>
      </c>
      <c r="AB332" s="29" t="s">
        <v>8</v>
      </c>
      <c r="AC332" s="29">
        <v>1</v>
      </c>
      <c r="AD332" s="29" t="s">
        <v>8</v>
      </c>
      <c r="AE332" s="29">
        <v>1</v>
      </c>
      <c r="AF332" s="29">
        <v>4</v>
      </c>
      <c r="AG332" s="29" t="s">
        <v>8</v>
      </c>
      <c r="AH332" s="29">
        <v>4</v>
      </c>
      <c r="AI332" s="29" t="s">
        <v>8</v>
      </c>
      <c r="AJ332" s="29">
        <v>1</v>
      </c>
      <c r="AK332" s="29">
        <v>1</v>
      </c>
      <c r="AL332" s="29" t="s">
        <v>8</v>
      </c>
      <c r="AM332" s="29">
        <v>1</v>
      </c>
      <c r="AN332" s="29" t="s">
        <v>8</v>
      </c>
      <c r="AO332" s="29">
        <v>0</v>
      </c>
      <c r="AP332" s="29" t="s">
        <v>8</v>
      </c>
      <c r="AQ332" s="29">
        <v>1</v>
      </c>
      <c r="AR332" s="29">
        <v>1</v>
      </c>
      <c r="AS332" s="29" t="s">
        <v>8</v>
      </c>
      <c r="AT332" s="29">
        <v>1</v>
      </c>
      <c r="AU332" s="29" t="s">
        <v>8</v>
      </c>
      <c r="AV332" s="29">
        <v>1</v>
      </c>
      <c r="AW332" s="29">
        <v>1</v>
      </c>
      <c r="AX332" s="29" t="s">
        <v>8</v>
      </c>
      <c r="AY332" s="29">
        <v>2</v>
      </c>
      <c r="AZ332" s="29" t="s">
        <v>8</v>
      </c>
      <c r="BA332" s="29">
        <v>1</v>
      </c>
      <c r="BB332" s="29" t="s">
        <v>8</v>
      </c>
      <c r="BC332" s="29">
        <v>1</v>
      </c>
      <c r="BD332" s="29">
        <v>1</v>
      </c>
      <c r="BE332" s="29" t="s">
        <v>8</v>
      </c>
      <c r="BF332" s="29">
        <v>2</v>
      </c>
      <c r="BG332" s="29" t="s">
        <v>8</v>
      </c>
      <c r="BH332" s="29">
        <v>1</v>
      </c>
      <c r="BI332" s="29">
        <v>1</v>
      </c>
      <c r="BJ332" s="29" t="s">
        <v>8</v>
      </c>
      <c r="BK332" s="29">
        <v>1</v>
      </c>
      <c r="BL332" s="29" t="s">
        <v>8</v>
      </c>
      <c r="BM332" s="29">
        <v>0</v>
      </c>
      <c r="BN332" s="29" t="s">
        <v>8</v>
      </c>
      <c r="BO332" s="29" t="s">
        <v>8</v>
      </c>
      <c r="BP332" s="29" t="s">
        <v>8</v>
      </c>
      <c r="BQ332" s="29" t="s">
        <v>8</v>
      </c>
      <c r="BR332" s="29" t="s">
        <v>8</v>
      </c>
      <c r="BS332" s="29" t="s">
        <v>8</v>
      </c>
      <c r="BT332" s="29" t="s">
        <v>8</v>
      </c>
      <c r="BU332" s="29" t="s">
        <v>722</v>
      </c>
      <c r="BV332" s="29" t="b">
        <v>0</v>
      </c>
      <c r="BW332" s="29" t="b">
        <v>0</v>
      </c>
      <c r="BX332" s="29" t="b">
        <v>0</v>
      </c>
      <c r="BY332" s="29" t="b">
        <v>0</v>
      </c>
      <c r="BZ332" s="29" t="b">
        <v>0</v>
      </c>
      <c r="CA332" s="29" t="b">
        <v>0</v>
      </c>
      <c r="CB332" s="29" t="b">
        <v>0</v>
      </c>
      <c r="CC332" s="29" t="b">
        <v>0</v>
      </c>
      <c r="CD332" s="29" t="b">
        <v>0</v>
      </c>
      <c r="CE332" s="29" t="b">
        <v>0</v>
      </c>
      <c r="CF332" s="29" t="b">
        <v>0</v>
      </c>
      <c r="CG332" s="29" t="b">
        <v>0</v>
      </c>
      <c r="CH332" s="29" t="b">
        <v>0</v>
      </c>
      <c r="CI332" s="29" t="b">
        <v>0</v>
      </c>
      <c r="CJ332" s="29" t="b">
        <v>0</v>
      </c>
      <c r="CK332" s="29" t="b">
        <v>0</v>
      </c>
      <c r="CL332" s="29" t="b">
        <v>0</v>
      </c>
      <c r="CM332" s="29" t="b">
        <v>0</v>
      </c>
      <c r="CN332" s="29" t="b">
        <v>0</v>
      </c>
      <c r="CO332" s="29" t="b">
        <v>0</v>
      </c>
      <c r="CP332" s="29" t="b">
        <v>0</v>
      </c>
      <c r="CQ332" s="29" t="b">
        <v>0</v>
      </c>
      <c r="CR332" s="29" t="b">
        <v>0</v>
      </c>
      <c r="CS332" s="29" t="b">
        <v>0</v>
      </c>
      <c r="CT332" s="29" t="b">
        <v>0</v>
      </c>
      <c r="CU332" s="29" t="b">
        <v>0</v>
      </c>
      <c r="CV332" s="29" t="b">
        <v>0</v>
      </c>
      <c r="CW332" s="29" t="b">
        <v>0</v>
      </c>
      <c r="CX332" s="29" t="b">
        <v>0</v>
      </c>
      <c r="CY332" s="29" t="b">
        <v>0</v>
      </c>
      <c r="CZ332" s="29" t="b">
        <v>0</v>
      </c>
      <c r="DA332" s="29" t="b">
        <v>1</v>
      </c>
      <c r="DB332" s="29" t="b">
        <v>0</v>
      </c>
      <c r="DC332" s="29" t="b">
        <v>0</v>
      </c>
      <c r="DD332" s="29" t="b">
        <v>0</v>
      </c>
      <c r="DE332" s="29" t="b">
        <v>0</v>
      </c>
      <c r="DF332" s="29" t="b">
        <v>0</v>
      </c>
      <c r="DG332" s="29" t="b">
        <v>0</v>
      </c>
      <c r="DH332" s="29" t="b">
        <v>0</v>
      </c>
      <c r="DI332" s="29" t="b">
        <v>0</v>
      </c>
      <c r="DJ332" s="29" t="b">
        <v>0</v>
      </c>
      <c r="DK332" s="29" t="b">
        <v>0</v>
      </c>
      <c r="DL332" s="29" t="b">
        <v>0</v>
      </c>
      <c r="DM332" s="29" t="b">
        <v>0</v>
      </c>
      <c r="DN332" s="29" t="b">
        <v>0</v>
      </c>
      <c r="DO332" s="29" t="b">
        <v>0</v>
      </c>
      <c r="DP332" s="29" t="b">
        <v>0</v>
      </c>
      <c r="DQ332" s="29" t="b">
        <v>0</v>
      </c>
      <c r="DR332" s="29" t="b">
        <v>0</v>
      </c>
      <c r="DS332" s="29" t="b">
        <v>0</v>
      </c>
      <c r="DT332" s="29" t="b">
        <v>0</v>
      </c>
      <c r="DU332" s="29" t="b">
        <v>0</v>
      </c>
      <c r="DV332" s="29" t="s">
        <v>15458</v>
      </c>
      <c r="DW332" s="29" t="s">
        <v>15459</v>
      </c>
      <c r="DX332" s="29" t="s">
        <v>15460</v>
      </c>
    </row>
    <row r="333" spans="1:128" s="29" customFormat="1" x14ac:dyDescent="0.25">
      <c r="A333" s="29">
        <v>359925061190497</v>
      </c>
      <c r="B333" s="29">
        <v>191</v>
      </c>
      <c r="C333" s="29" t="s">
        <v>15461</v>
      </c>
      <c r="D333" s="29" t="s">
        <v>15462</v>
      </c>
      <c r="E333" s="50">
        <v>2.37703939475326E+16</v>
      </c>
      <c r="F333" s="50">
        <v>904302844305466</v>
      </c>
      <c r="G333" s="50">
        <v>1.24776242360472E+16</v>
      </c>
      <c r="H333" s="29" t="s">
        <v>20224</v>
      </c>
      <c r="I333" s="29">
        <v>22</v>
      </c>
      <c r="J333" s="29">
        <v>1</v>
      </c>
      <c r="K333" s="29">
        <v>1</v>
      </c>
      <c r="L333" s="29">
        <v>1</v>
      </c>
      <c r="M333" s="29">
        <v>2</v>
      </c>
      <c r="N333" s="29">
        <v>4</v>
      </c>
      <c r="O333" s="29">
        <v>1</v>
      </c>
      <c r="P333" s="29">
        <v>1</v>
      </c>
      <c r="Q333" s="29">
        <v>4</v>
      </c>
      <c r="R333" s="29" t="s">
        <v>8</v>
      </c>
      <c r="S333" s="29">
        <v>4</v>
      </c>
      <c r="T333" s="29" t="s">
        <v>8</v>
      </c>
      <c r="U333" s="29">
        <v>1</v>
      </c>
      <c r="V333" s="29">
        <v>1</v>
      </c>
      <c r="W333" s="29" t="s">
        <v>8</v>
      </c>
      <c r="X333" s="29">
        <v>1</v>
      </c>
      <c r="Y333" s="29" t="s">
        <v>8</v>
      </c>
      <c r="Z333" s="29">
        <v>1</v>
      </c>
      <c r="AA333" s="29">
        <v>4</v>
      </c>
      <c r="AB333" s="29" t="s">
        <v>8</v>
      </c>
      <c r="AC333" s="29">
        <v>4</v>
      </c>
      <c r="AD333" s="29" t="s">
        <v>8</v>
      </c>
      <c r="AE333" s="29">
        <v>1</v>
      </c>
      <c r="AF333" s="29">
        <v>1</v>
      </c>
      <c r="AG333" s="29" t="s">
        <v>8</v>
      </c>
      <c r="AH333" s="29">
        <v>1</v>
      </c>
      <c r="AI333" s="29" t="s">
        <v>8</v>
      </c>
      <c r="AJ333" s="29">
        <v>1</v>
      </c>
      <c r="AK333" s="29">
        <v>3</v>
      </c>
      <c r="AL333" s="29" t="s">
        <v>8</v>
      </c>
      <c r="AM333" s="29">
        <v>3</v>
      </c>
      <c r="AN333" s="29" t="s">
        <v>8</v>
      </c>
      <c r="AO333" s="29">
        <v>1</v>
      </c>
      <c r="AP333" s="29" t="s">
        <v>8</v>
      </c>
      <c r="AQ333" s="29">
        <v>1</v>
      </c>
      <c r="AR333" s="29">
        <v>1</v>
      </c>
      <c r="AS333" s="29" t="s">
        <v>8</v>
      </c>
      <c r="AT333" s="29">
        <v>2</v>
      </c>
      <c r="AU333" s="29" t="s">
        <v>8</v>
      </c>
      <c r="AV333" s="29">
        <v>1</v>
      </c>
      <c r="AW333" s="29">
        <v>3</v>
      </c>
      <c r="AX333" s="29" t="s">
        <v>8</v>
      </c>
      <c r="AY333" s="29">
        <v>3</v>
      </c>
      <c r="AZ333" s="29" t="s">
        <v>8</v>
      </c>
      <c r="BA333" s="29">
        <v>1</v>
      </c>
      <c r="BB333" s="29" t="s">
        <v>8</v>
      </c>
      <c r="BC333" s="29">
        <v>1</v>
      </c>
      <c r="BD333" s="29">
        <v>4</v>
      </c>
      <c r="BE333" s="29" t="s">
        <v>8</v>
      </c>
      <c r="BF333" s="29">
        <v>3</v>
      </c>
      <c r="BG333" s="29" t="s">
        <v>8</v>
      </c>
      <c r="BH333" s="29">
        <v>1</v>
      </c>
      <c r="BI333" s="29">
        <v>1</v>
      </c>
      <c r="BJ333" s="29" t="s">
        <v>8</v>
      </c>
      <c r="BK333" s="29">
        <v>1</v>
      </c>
      <c r="BL333" s="29" t="s">
        <v>8</v>
      </c>
      <c r="BM333" s="29">
        <v>0</v>
      </c>
      <c r="BN333" s="29" t="s">
        <v>8</v>
      </c>
      <c r="BO333" s="29" t="s">
        <v>8</v>
      </c>
      <c r="BP333" s="29" t="s">
        <v>8</v>
      </c>
      <c r="BQ333" s="29" t="s">
        <v>8</v>
      </c>
      <c r="BR333" s="29" t="s">
        <v>8</v>
      </c>
      <c r="BS333" s="29" t="s">
        <v>8</v>
      </c>
      <c r="BT333" s="29" t="s">
        <v>8</v>
      </c>
      <c r="BU333" s="29" t="s">
        <v>8</v>
      </c>
      <c r="BV333" s="29" t="b">
        <v>0</v>
      </c>
      <c r="BW333" s="29" t="b">
        <v>0</v>
      </c>
      <c r="BX333" s="29" t="b">
        <v>0</v>
      </c>
      <c r="BY333" s="29" t="b">
        <v>0</v>
      </c>
      <c r="BZ333" s="29" t="b">
        <v>0</v>
      </c>
      <c r="CA333" s="29" t="b">
        <v>0</v>
      </c>
      <c r="CB333" s="29" t="b">
        <v>0</v>
      </c>
      <c r="CC333" s="29" t="b">
        <v>0</v>
      </c>
      <c r="CD333" s="29" t="b">
        <v>0</v>
      </c>
      <c r="CE333" s="29" t="b">
        <v>0</v>
      </c>
      <c r="CF333" s="29" t="b">
        <v>0</v>
      </c>
      <c r="CG333" s="29" t="b">
        <v>0</v>
      </c>
      <c r="CH333" s="29" t="b">
        <v>1</v>
      </c>
      <c r="CI333" s="29" t="b">
        <v>0</v>
      </c>
      <c r="CJ333" s="29" t="b">
        <v>0</v>
      </c>
      <c r="CK333" s="29" t="b">
        <v>0</v>
      </c>
      <c r="CL333" s="29" t="b">
        <v>0</v>
      </c>
      <c r="CM333" s="29" t="b">
        <v>0</v>
      </c>
      <c r="CN333" s="29" t="b">
        <v>0</v>
      </c>
      <c r="CO333" s="29" t="b">
        <v>0</v>
      </c>
      <c r="CP333" s="29" t="b">
        <v>0</v>
      </c>
      <c r="CQ333" s="29" t="b">
        <v>0</v>
      </c>
      <c r="CR333" s="29" t="b">
        <v>0</v>
      </c>
      <c r="CS333" s="29" t="b">
        <v>0</v>
      </c>
      <c r="CT333" s="29" t="b">
        <v>0</v>
      </c>
      <c r="CU333" s="29" t="b">
        <v>0</v>
      </c>
      <c r="CV333" s="29" t="b">
        <v>0</v>
      </c>
      <c r="CW333" s="29" t="b">
        <v>0</v>
      </c>
      <c r="CX333" s="29" t="b">
        <v>0</v>
      </c>
      <c r="CY333" s="29" t="b">
        <v>0</v>
      </c>
      <c r="CZ333" s="29" t="b">
        <v>0</v>
      </c>
      <c r="DA333" s="29" t="b">
        <v>0</v>
      </c>
      <c r="DB333" s="29" t="b">
        <v>0</v>
      </c>
      <c r="DC333" s="29" t="b">
        <v>0</v>
      </c>
      <c r="DD333" s="29" t="b">
        <v>0</v>
      </c>
      <c r="DE333" s="29" t="b">
        <v>0</v>
      </c>
      <c r="DF333" s="29" t="b">
        <v>0</v>
      </c>
      <c r="DG333" s="29" t="b">
        <v>0</v>
      </c>
      <c r="DH333" s="29" t="b">
        <v>0</v>
      </c>
      <c r="DI333" s="29" t="b">
        <v>0</v>
      </c>
      <c r="DJ333" s="29" t="b">
        <v>0</v>
      </c>
      <c r="DK333" s="29" t="b">
        <v>0</v>
      </c>
      <c r="DL333" s="29" t="b">
        <v>0</v>
      </c>
      <c r="DM333" s="29" t="b">
        <v>0</v>
      </c>
      <c r="DN333" s="29" t="b">
        <v>0</v>
      </c>
      <c r="DO333" s="29" t="b">
        <v>0</v>
      </c>
      <c r="DP333" s="29" t="b">
        <v>0</v>
      </c>
      <c r="DQ333" s="29" t="b">
        <v>0</v>
      </c>
      <c r="DR333" s="29" t="b">
        <v>0</v>
      </c>
      <c r="DS333" s="29" t="b">
        <v>0</v>
      </c>
      <c r="DT333" s="29" t="b">
        <v>0</v>
      </c>
      <c r="DU333" s="29" t="b">
        <v>0</v>
      </c>
      <c r="DV333" s="29" t="s">
        <v>15463</v>
      </c>
      <c r="DW333" s="29" t="s">
        <v>15464</v>
      </c>
      <c r="DX333" s="29" t="s">
        <v>15465</v>
      </c>
    </row>
    <row r="334" spans="1:128" s="29" customFormat="1" x14ac:dyDescent="0.25">
      <c r="A334" s="29">
        <v>359925061279514</v>
      </c>
      <c r="B334" s="29">
        <v>67</v>
      </c>
      <c r="C334" s="29" t="s">
        <v>15466</v>
      </c>
      <c r="D334" s="29" t="s">
        <v>15467</v>
      </c>
      <c r="E334" s="50">
        <v>2382415941718060</v>
      </c>
      <c r="F334" s="50">
        <v>9037811687306070</v>
      </c>
      <c r="G334" s="29" t="s">
        <v>18992</v>
      </c>
      <c r="H334" s="29" t="s">
        <v>18992</v>
      </c>
      <c r="I334" s="29">
        <v>11</v>
      </c>
      <c r="J334" s="29">
        <v>1</v>
      </c>
      <c r="K334" s="29">
        <v>1</v>
      </c>
      <c r="L334" s="29">
        <v>1</v>
      </c>
      <c r="M334" s="29">
        <v>2</v>
      </c>
      <c r="N334" s="29">
        <v>4</v>
      </c>
      <c r="O334" s="29">
        <v>1</v>
      </c>
      <c r="P334" s="29">
        <v>1</v>
      </c>
      <c r="Q334" s="29">
        <v>1</v>
      </c>
      <c r="R334" s="29" t="s">
        <v>8</v>
      </c>
      <c r="S334" s="29">
        <v>1</v>
      </c>
      <c r="T334" s="29" t="s">
        <v>8</v>
      </c>
      <c r="U334" s="29">
        <v>1</v>
      </c>
      <c r="V334" s="29">
        <v>1</v>
      </c>
      <c r="W334" s="29" t="s">
        <v>8</v>
      </c>
      <c r="X334" s="29">
        <v>1</v>
      </c>
      <c r="Y334" s="29" t="s">
        <v>8</v>
      </c>
      <c r="Z334" s="29">
        <v>1</v>
      </c>
      <c r="AA334" s="29">
        <v>1</v>
      </c>
      <c r="AB334" s="29" t="s">
        <v>8</v>
      </c>
      <c r="AC334" s="29">
        <v>1</v>
      </c>
      <c r="AD334" s="29" t="s">
        <v>8</v>
      </c>
      <c r="AE334" s="29">
        <v>1</v>
      </c>
      <c r="AF334" s="29">
        <v>1</v>
      </c>
      <c r="AG334" s="29" t="s">
        <v>8</v>
      </c>
      <c r="AH334" s="29">
        <v>1</v>
      </c>
      <c r="AI334" s="29" t="s">
        <v>8</v>
      </c>
      <c r="AJ334" s="29">
        <v>1</v>
      </c>
      <c r="AK334" s="29">
        <v>1</v>
      </c>
      <c r="AL334" s="29" t="s">
        <v>8</v>
      </c>
      <c r="AM334" s="29">
        <v>1</v>
      </c>
      <c r="AN334" s="29" t="s">
        <v>8</v>
      </c>
      <c r="AO334" s="29">
        <v>0</v>
      </c>
      <c r="AP334" s="29" t="s">
        <v>8</v>
      </c>
      <c r="AQ334" s="29">
        <v>1</v>
      </c>
      <c r="AR334" s="29">
        <v>1</v>
      </c>
      <c r="AS334" s="29" t="s">
        <v>8</v>
      </c>
      <c r="AT334" s="29">
        <v>1</v>
      </c>
      <c r="AU334" s="29" t="s">
        <v>8</v>
      </c>
      <c r="AV334" s="29">
        <v>1</v>
      </c>
      <c r="AW334" s="29">
        <v>3</v>
      </c>
      <c r="AX334" s="29" t="s">
        <v>8</v>
      </c>
      <c r="AY334" s="29">
        <v>3</v>
      </c>
      <c r="AZ334" s="29" t="s">
        <v>8</v>
      </c>
      <c r="BA334" s="29">
        <v>1</v>
      </c>
      <c r="BB334" s="29" t="s">
        <v>8</v>
      </c>
      <c r="BC334" s="29">
        <v>1</v>
      </c>
      <c r="BD334" s="29">
        <v>3</v>
      </c>
      <c r="BE334" s="29" t="s">
        <v>8</v>
      </c>
      <c r="BF334" s="29">
        <v>2</v>
      </c>
      <c r="BG334" s="29" t="s">
        <v>8</v>
      </c>
      <c r="BH334" s="29">
        <v>1</v>
      </c>
      <c r="BI334" s="29">
        <v>1</v>
      </c>
      <c r="BJ334" s="29" t="s">
        <v>8</v>
      </c>
      <c r="BK334" s="29">
        <v>1</v>
      </c>
      <c r="BL334" s="29" t="s">
        <v>8</v>
      </c>
      <c r="BM334" s="29">
        <v>0</v>
      </c>
      <c r="BN334" s="29" t="s">
        <v>8</v>
      </c>
      <c r="BO334" s="29" t="s">
        <v>8</v>
      </c>
      <c r="BP334" s="29" t="s">
        <v>8</v>
      </c>
      <c r="BQ334" s="29" t="s">
        <v>8</v>
      </c>
      <c r="BR334" s="29" t="s">
        <v>8</v>
      </c>
      <c r="BS334" s="29" t="s">
        <v>8</v>
      </c>
      <c r="BT334" s="29" t="s">
        <v>8</v>
      </c>
      <c r="BU334" s="29" t="s">
        <v>14203</v>
      </c>
      <c r="BV334" s="29" t="b">
        <v>0</v>
      </c>
      <c r="BW334" s="29" t="b">
        <v>0</v>
      </c>
      <c r="BX334" s="29" t="b">
        <v>0</v>
      </c>
      <c r="BY334" s="29" t="b">
        <v>0</v>
      </c>
      <c r="BZ334" s="29" t="b">
        <v>0</v>
      </c>
      <c r="CA334" s="29" t="b">
        <v>0</v>
      </c>
      <c r="CB334" s="29" t="b">
        <v>0</v>
      </c>
      <c r="CC334" s="29" t="b">
        <v>0</v>
      </c>
      <c r="CD334" s="29" t="b">
        <v>0</v>
      </c>
      <c r="CE334" s="29" t="b">
        <v>0</v>
      </c>
      <c r="CF334" s="29" t="b">
        <v>0</v>
      </c>
      <c r="CG334" s="29" t="b">
        <v>0</v>
      </c>
      <c r="CH334" s="29" t="b">
        <v>0</v>
      </c>
      <c r="CI334" s="29" t="b">
        <v>0</v>
      </c>
      <c r="CJ334" s="29" t="b">
        <v>0</v>
      </c>
      <c r="CK334" s="29" t="b">
        <v>0</v>
      </c>
      <c r="CL334" s="29" t="b">
        <v>0</v>
      </c>
      <c r="CM334" s="29" t="b">
        <v>0</v>
      </c>
      <c r="CN334" s="29" t="b">
        <v>0</v>
      </c>
      <c r="CO334" s="29" t="b">
        <v>0</v>
      </c>
      <c r="CP334" s="29" t="b">
        <v>0</v>
      </c>
      <c r="CQ334" s="29" t="b">
        <v>0</v>
      </c>
      <c r="CR334" s="29" t="b">
        <v>0</v>
      </c>
      <c r="CS334" s="29" t="b">
        <v>0</v>
      </c>
      <c r="CT334" s="29" t="b">
        <v>0</v>
      </c>
      <c r="CU334" s="29" t="b">
        <v>0</v>
      </c>
      <c r="CV334" s="29" t="b">
        <v>0</v>
      </c>
      <c r="CW334" s="29" t="b">
        <v>0</v>
      </c>
      <c r="CX334" s="29" t="b">
        <v>0</v>
      </c>
      <c r="CY334" s="29" t="b">
        <v>0</v>
      </c>
      <c r="CZ334" s="29" t="b">
        <v>0</v>
      </c>
      <c r="DA334" s="29" t="b">
        <v>1</v>
      </c>
      <c r="DB334" s="29" t="b">
        <v>0</v>
      </c>
      <c r="DC334" s="29" t="b">
        <v>0</v>
      </c>
      <c r="DD334" s="29" t="b">
        <v>0</v>
      </c>
      <c r="DE334" s="29" t="b">
        <v>0</v>
      </c>
      <c r="DF334" s="29" t="b">
        <v>0</v>
      </c>
      <c r="DG334" s="29" t="b">
        <v>0</v>
      </c>
      <c r="DH334" s="29" t="b">
        <v>0</v>
      </c>
      <c r="DI334" s="29" t="b">
        <v>0</v>
      </c>
      <c r="DJ334" s="29" t="b">
        <v>0</v>
      </c>
      <c r="DK334" s="29" t="b">
        <v>0</v>
      </c>
      <c r="DL334" s="29" t="b">
        <v>0</v>
      </c>
      <c r="DM334" s="29" t="b">
        <v>0</v>
      </c>
      <c r="DN334" s="29" t="b">
        <v>0</v>
      </c>
      <c r="DO334" s="29" t="b">
        <v>0</v>
      </c>
      <c r="DP334" s="29" t="b">
        <v>0</v>
      </c>
      <c r="DQ334" s="29" t="b">
        <v>0</v>
      </c>
      <c r="DR334" s="29" t="b">
        <v>0</v>
      </c>
      <c r="DS334" s="29" t="b">
        <v>0</v>
      </c>
      <c r="DT334" s="29" t="b">
        <v>0</v>
      </c>
      <c r="DU334" s="29" t="b">
        <v>0</v>
      </c>
      <c r="DV334" s="29" t="s">
        <v>15468</v>
      </c>
      <c r="DW334" s="29" t="s">
        <v>15469</v>
      </c>
      <c r="DX334" s="29" t="s">
        <v>15470</v>
      </c>
    </row>
    <row r="335" spans="1:128" s="29" customFormat="1" x14ac:dyDescent="0.25">
      <c r="A335" s="29">
        <v>359925061279514</v>
      </c>
      <c r="B335" s="29">
        <v>69</v>
      </c>
      <c r="C335" s="29" t="s">
        <v>15471</v>
      </c>
      <c r="D335" s="29" t="s">
        <v>15472</v>
      </c>
      <c r="E335" s="50">
        <v>2.38226337170665E+16</v>
      </c>
      <c r="F335" s="50">
        <v>9037804180609720</v>
      </c>
      <c r="G335" s="29" t="s">
        <v>18992</v>
      </c>
      <c r="H335" s="29" t="s">
        <v>18992</v>
      </c>
      <c r="I335" s="29">
        <v>11</v>
      </c>
      <c r="J335" s="29">
        <v>1</v>
      </c>
      <c r="K335" s="29">
        <v>1</v>
      </c>
      <c r="L335" s="29">
        <v>1</v>
      </c>
      <c r="M335" s="29">
        <v>2</v>
      </c>
      <c r="N335" s="29">
        <v>5</v>
      </c>
      <c r="O335" s="29">
        <v>1</v>
      </c>
      <c r="P335" s="29">
        <v>1</v>
      </c>
      <c r="Q335" s="29">
        <v>1</v>
      </c>
      <c r="R335" s="29" t="s">
        <v>8</v>
      </c>
      <c r="S335" s="29">
        <v>1</v>
      </c>
      <c r="T335" s="29" t="s">
        <v>8</v>
      </c>
      <c r="U335" s="29">
        <v>1</v>
      </c>
      <c r="V335" s="29">
        <v>1</v>
      </c>
      <c r="W335" s="29" t="s">
        <v>8</v>
      </c>
      <c r="X335" s="29">
        <v>1</v>
      </c>
      <c r="Y335" s="29" t="s">
        <v>8</v>
      </c>
      <c r="Z335" s="29">
        <v>1</v>
      </c>
      <c r="AA335" s="29">
        <v>1</v>
      </c>
      <c r="AB335" s="29" t="s">
        <v>8</v>
      </c>
      <c r="AC335" s="29">
        <v>1</v>
      </c>
      <c r="AD335" s="29" t="s">
        <v>8</v>
      </c>
      <c r="AE335" s="29">
        <v>1</v>
      </c>
      <c r="AF335" s="29">
        <v>1</v>
      </c>
      <c r="AG335" s="29" t="s">
        <v>8</v>
      </c>
      <c r="AH335" s="29">
        <v>1</v>
      </c>
      <c r="AI335" s="29" t="s">
        <v>8</v>
      </c>
      <c r="AJ335" s="29">
        <v>1</v>
      </c>
      <c r="AK335" s="29">
        <v>1</v>
      </c>
      <c r="AL335" s="29" t="s">
        <v>8</v>
      </c>
      <c r="AM335" s="29">
        <v>1</v>
      </c>
      <c r="AN335" s="29" t="s">
        <v>8</v>
      </c>
      <c r="AO335" s="29">
        <v>0</v>
      </c>
      <c r="AP335" s="29" t="s">
        <v>8</v>
      </c>
      <c r="AQ335" s="29">
        <v>1</v>
      </c>
      <c r="AR335" s="29">
        <v>1</v>
      </c>
      <c r="AS335" s="29" t="s">
        <v>8</v>
      </c>
      <c r="AT335" s="29">
        <v>2</v>
      </c>
      <c r="AU335" s="29" t="s">
        <v>8</v>
      </c>
      <c r="AV335" s="29">
        <v>1</v>
      </c>
      <c r="AW335" s="29">
        <v>2</v>
      </c>
      <c r="AX335" s="29" t="s">
        <v>8</v>
      </c>
      <c r="AY335" s="29">
        <v>2</v>
      </c>
      <c r="AZ335" s="29" t="s">
        <v>8</v>
      </c>
      <c r="BA335" s="29">
        <v>1</v>
      </c>
      <c r="BB335" s="29" t="s">
        <v>8</v>
      </c>
      <c r="BC335" s="29">
        <v>1</v>
      </c>
      <c r="BD335" s="29">
        <v>2</v>
      </c>
      <c r="BE335" s="29" t="s">
        <v>8</v>
      </c>
      <c r="BF335" s="29">
        <v>2</v>
      </c>
      <c r="BG335" s="29" t="s">
        <v>8</v>
      </c>
      <c r="BH335" s="29">
        <v>1</v>
      </c>
      <c r="BI335" s="29">
        <v>1</v>
      </c>
      <c r="BJ335" s="29" t="s">
        <v>8</v>
      </c>
      <c r="BK335" s="29">
        <v>1</v>
      </c>
      <c r="BL335" s="29" t="s">
        <v>8</v>
      </c>
      <c r="BM335" s="29">
        <v>0</v>
      </c>
      <c r="BN335" s="29" t="s">
        <v>8</v>
      </c>
      <c r="BO335" s="29" t="s">
        <v>8</v>
      </c>
      <c r="BP335" s="29" t="s">
        <v>8</v>
      </c>
      <c r="BQ335" s="29" t="s">
        <v>8</v>
      </c>
      <c r="BR335" s="29" t="s">
        <v>8</v>
      </c>
      <c r="BS335" s="29" t="s">
        <v>8</v>
      </c>
      <c r="BT335" s="29" t="s">
        <v>8</v>
      </c>
      <c r="BU335" s="29" t="s">
        <v>722</v>
      </c>
      <c r="BV335" s="29" t="b">
        <v>0</v>
      </c>
      <c r="BW335" s="29" t="b">
        <v>0</v>
      </c>
      <c r="BX335" s="29" t="b">
        <v>0</v>
      </c>
      <c r="BY335" s="29" t="b">
        <v>0</v>
      </c>
      <c r="BZ335" s="29" t="b">
        <v>0</v>
      </c>
      <c r="CA335" s="29" t="b">
        <v>0</v>
      </c>
      <c r="CB335" s="29" t="b">
        <v>0</v>
      </c>
      <c r="CC335" s="29" t="b">
        <v>0</v>
      </c>
      <c r="CD335" s="29" t="b">
        <v>0</v>
      </c>
      <c r="CE335" s="29" t="b">
        <v>0</v>
      </c>
      <c r="CF335" s="29" t="b">
        <v>0</v>
      </c>
      <c r="CG335" s="29" t="b">
        <v>0</v>
      </c>
      <c r="CH335" s="29" t="b">
        <v>0</v>
      </c>
      <c r="CI335" s="29" t="b">
        <v>0</v>
      </c>
      <c r="CJ335" s="29" t="b">
        <v>0</v>
      </c>
      <c r="CK335" s="29" t="b">
        <v>0</v>
      </c>
      <c r="CL335" s="29" t="b">
        <v>0</v>
      </c>
      <c r="CM335" s="29" t="b">
        <v>0</v>
      </c>
      <c r="CN335" s="29" t="b">
        <v>0</v>
      </c>
      <c r="CO335" s="29" t="b">
        <v>0</v>
      </c>
      <c r="CP335" s="29" t="b">
        <v>0</v>
      </c>
      <c r="CQ335" s="29" t="b">
        <v>0</v>
      </c>
      <c r="CR335" s="29" t="b">
        <v>0</v>
      </c>
      <c r="CS335" s="29" t="b">
        <v>0</v>
      </c>
      <c r="CT335" s="29" t="b">
        <v>0</v>
      </c>
      <c r="CU335" s="29" t="b">
        <v>0</v>
      </c>
      <c r="CV335" s="29" t="b">
        <v>0</v>
      </c>
      <c r="CW335" s="29" t="b">
        <v>0</v>
      </c>
      <c r="CX335" s="29" t="b">
        <v>0</v>
      </c>
      <c r="CY335" s="29" t="b">
        <v>0</v>
      </c>
      <c r="CZ335" s="29" t="b">
        <v>0</v>
      </c>
      <c r="DA335" s="29" t="b">
        <v>1</v>
      </c>
      <c r="DB335" s="29" t="b">
        <v>0</v>
      </c>
      <c r="DC335" s="29" t="b">
        <v>0</v>
      </c>
      <c r="DD335" s="29" t="b">
        <v>0</v>
      </c>
      <c r="DE335" s="29" t="b">
        <v>0</v>
      </c>
      <c r="DF335" s="29" t="b">
        <v>0</v>
      </c>
      <c r="DG335" s="29" t="b">
        <v>0</v>
      </c>
      <c r="DH335" s="29" t="b">
        <v>0</v>
      </c>
      <c r="DI335" s="29" t="b">
        <v>0</v>
      </c>
      <c r="DJ335" s="29" t="b">
        <v>0</v>
      </c>
      <c r="DK335" s="29" t="b">
        <v>0</v>
      </c>
      <c r="DL335" s="29" t="b">
        <v>0</v>
      </c>
      <c r="DM335" s="29" t="b">
        <v>0</v>
      </c>
      <c r="DN335" s="29" t="b">
        <v>0</v>
      </c>
      <c r="DO335" s="29" t="b">
        <v>0</v>
      </c>
      <c r="DP335" s="29" t="b">
        <v>0</v>
      </c>
      <c r="DQ335" s="29" t="b">
        <v>0</v>
      </c>
      <c r="DR335" s="29" t="b">
        <v>0</v>
      </c>
      <c r="DS335" s="29" t="b">
        <v>0</v>
      </c>
      <c r="DT335" s="29" t="b">
        <v>0</v>
      </c>
      <c r="DU335" s="29" t="b">
        <v>0</v>
      </c>
      <c r="DV335" s="29" t="s">
        <v>15473</v>
      </c>
      <c r="DW335" s="29" t="s">
        <v>15474</v>
      </c>
      <c r="DX335" s="29" t="s">
        <v>15475</v>
      </c>
    </row>
    <row r="336" spans="1:128" s="29" customFormat="1" x14ac:dyDescent="0.25">
      <c r="A336" s="29">
        <v>359925061279514</v>
      </c>
      <c r="B336" s="29">
        <v>91</v>
      </c>
      <c r="C336" s="29" t="s">
        <v>15476</v>
      </c>
      <c r="D336" s="29" t="s">
        <v>15477</v>
      </c>
      <c r="E336" s="50">
        <v>2.38243536583671E+16</v>
      </c>
      <c r="F336" s="50">
        <v>9037796729242380</v>
      </c>
      <c r="G336" s="29" t="s">
        <v>18992</v>
      </c>
      <c r="H336" s="29" t="s">
        <v>18992</v>
      </c>
      <c r="I336" s="29">
        <v>11</v>
      </c>
      <c r="J336" s="29">
        <v>0</v>
      </c>
      <c r="K336" s="29">
        <v>1</v>
      </c>
      <c r="L336" s="29">
        <v>1</v>
      </c>
      <c r="M336" s="29">
        <v>2</v>
      </c>
      <c r="N336" s="29">
        <v>5</v>
      </c>
      <c r="O336" s="29">
        <v>1</v>
      </c>
      <c r="P336" s="29">
        <v>1</v>
      </c>
      <c r="Q336" s="29">
        <v>1</v>
      </c>
      <c r="R336" s="29" t="s">
        <v>8</v>
      </c>
      <c r="S336" s="29">
        <v>1</v>
      </c>
      <c r="T336" s="29" t="s">
        <v>8</v>
      </c>
      <c r="U336" s="29">
        <v>1</v>
      </c>
      <c r="V336" s="29">
        <v>1</v>
      </c>
      <c r="W336" s="29" t="s">
        <v>8</v>
      </c>
      <c r="X336" s="29">
        <v>1</v>
      </c>
      <c r="Y336" s="29" t="s">
        <v>8</v>
      </c>
      <c r="Z336" s="29">
        <v>1</v>
      </c>
      <c r="AA336" s="29">
        <v>1</v>
      </c>
      <c r="AB336" s="29" t="s">
        <v>8</v>
      </c>
      <c r="AC336" s="29">
        <v>2</v>
      </c>
      <c r="AD336" s="29" t="s">
        <v>8</v>
      </c>
      <c r="AE336" s="29">
        <v>1</v>
      </c>
      <c r="AF336" s="29">
        <v>4</v>
      </c>
      <c r="AG336" s="29" t="s">
        <v>8</v>
      </c>
      <c r="AH336" s="29">
        <v>4</v>
      </c>
      <c r="AI336" s="29" t="s">
        <v>8</v>
      </c>
      <c r="AJ336" s="29">
        <v>1</v>
      </c>
      <c r="AK336" s="29">
        <v>1</v>
      </c>
      <c r="AL336" s="29" t="s">
        <v>8</v>
      </c>
      <c r="AM336" s="29">
        <v>1</v>
      </c>
      <c r="AN336" s="29" t="s">
        <v>8</v>
      </c>
      <c r="AO336" s="29">
        <v>0</v>
      </c>
      <c r="AP336" s="29" t="s">
        <v>8</v>
      </c>
      <c r="AQ336" s="29">
        <v>1</v>
      </c>
      <c r="AR336" s="29">
        <v>1</v>
      </c>
      <c r="AS336" s="29" t="s">
        <v>8</v>
      </c>
      <c r="AT336" s="29">
        <v>2</v>
      </c>
      <c r="AU336" s="29" t="s">
        <v>8</v>
      </c>
      <c r="AV336" s="29">
        <v>1</v>
      </c>
      <c r="AW336" s="29">
        <v>3</v>
      </c>
      <c r="AX336" s="29" t="s">
        <v>8</v>
      </c>
      <c r="AY336" s="29">
        <v>3</v>
      </c>
      <c r="AZ336" s="29" t="s">
        <v>8</v>
      </c>
      <c r="BA336" s="29">
        <v>1</v>
      </c>
      <c r="BB336" s="29" t="s">
        <v>8</v>
      </c>
      <c r="BC336" s="29">
        <v>1</v>
      </c>
      <c r="BD336" s="29">
        <v>2</v>
      </c>
      <c r="BE336" s="29" t="s">
        <v>8</v>
      </c>
      <c r="BF336" s="29">
        <v>2</v>
      </c>
      <c r="BG336" s="29" t="s">
        <v>8</v>
      </c>
      <c r="BH336" s="29">
        <v>0</v>
      </c>
      <c r="BI336" s="29" t="s">
        <v>8</v>
      </c>
      <c r="BJ336" s="29" t="s">
        <v>8</v>
      </c>
      <c r="BK336" s="29" t="s">
        <v>8</v>
      </c>
      <c r="BL336" s="29" t="s">
        <v>8</v>
      </c>
      <c r="BM336" s="29">
        <v>1</v>
      </c>
      <c r="BN336" s="29" t="s">
        <v>8</v>
      </c>
      <c r="BO336" s="29">
        <v>1</v>
      </c>
      <c r="BP336" s="29" t="s">
        <v>8</v>
      </c>
      <c r="BQ336" s="29">
        <v>1</v>
      </c>
      <c r="BR336" s="29" t="s">
        <v>8</v>
      </c>
      <c r="BS336" s="29">
        <v>1</v>
      </c>
      <c r="BT336" s="29" t="s">
        <v>8</v>
      </c>
      <c r="BU336" s="29" t="s">
        <v>722</v>
      </c>
      <c r="BV336" s="29" t="b">
        <v>0</v>
      </c>
      <c r="BW336" s="29" t="b">
        <v>0</v>
      </c>
      <c r="BX336" s="29" t="b">
        <v>0</v>
      </c>
      <c r="BY336" s="29" t="b">
        <v>0</v>
      </c>
      <c r="BZ336" s="29" t="b">
        <v>0</v>
      </c>
      <c r="CA336" s="29" t="b">
        <v>0</v>
      </c>
      <c r="CB336" s="29" t="b">
        <v>0</v>
      </c>
      <c r="CC336" s="29" t="b">
        <v>0</v>
      </c>
      <c r="CD336" s="29" t="b">
        <v>0</v>
      </c>
      <c r="CE336" s="29" t="b">
        <v>0</v>
      </c>
      <c r="CF336" s="29" t="b">
        <v>0</v>
      </c>
      <c r="CG336" s="29" t="b">
        <v>0</v>
      </c>
      <c r="CH336" s="29" t="b">
        <v>0</v>
      </c>
      <c r="CI336" s="29" t="b">
        <v>0</v>
      </c>
      <c r="CJ336" s="29" t="b">
        <v>0</v>
      </c>
      <c r="CK336" s="29" t="b">
        <v>0</v>
      </c>
      <c r="CL336" s="29" t="b">
        <v>0</v>
      </c>
      <c r="CM336" s="29" t="b">
        <v>0</v>
      </c>
      <c r="CN336" s="29" t="b">
        <v>0</v>
      </c>
      <c r="CO336" s="29" t="b">
        <v>0</v>
      </c>
      <c r="CP336" s="29" t="b">
        <v>0</v>
      </c>
      <c r="CQ336" s="29" t="b">
        <v>0</v>
      </c>
      <c r="CR336" s="29" t="b">
        <v>0</v>
      </c>
      <c r="CS336" s="29" t="b">
        <v>0</v>
      </c>
      <c r="CT336" s="29" t="b">
        <v>0</v>
      </c>
      <c r="CU336" s="29" t="b">
        <v>0</v>
      </c>
      <c r="CV336" s="29" t="b">
        <v>0</v>
      </c>
      <c r="CW336" s="29" t="b">
        <v>0</v>
      </c>
      <c r="CX336" s="29" t="b">
        <v>0</v>
      </c>
      <c r="CY336" s="29" t="b">
        <v>0</v>
      </c>
      <c r="CZ336" s="29" t="b">
        <v>0</v>
      </c>
      <c r="DA336" s="29" t="b">
        <v>1</v>
      </c>
      <c r="DB336" s="29" t="b">
        <v>0</v>
      </c>
      <c r="DC336" s="29" t="b">
        <v>0</v>
      </c>
      <c r="DD336" s="29" t="b">
        <v>0</v>
      </c>
      <c r="DE336" s="29" t="b">
        <v>0</v>
      </c>
      <c r="DF336" s="29" t="b">
        <v>0</v>
      </c>
      <c r="DG336" s="29" t="b">
        <v>0</v>
      </c>
      <c r="DH336" s="29" t="b">
        <v>0</v>
      </c>
      <c r="DI336" s="29" t="b">
        <v>0</v>
      </c>
      <c r="DJ336" s="29" t="b">
        <v>0</v>
      </c>
      <c r="DK336" s="29" t="b">
        <v>0</v>
      </c>
      <c r="DL336" s="29" t="b">
        <v>0</v>
      </c>
      <c r="DM336" s="29" t="b">
        <v>0</v>
      </c>
      <c r="DN336" s="29" t="b">
        <v>0</v>
      </c>
      <c r="DO336" s="29" t="b">
        <v>0</v>
      </c>
      <c r="DP336" s="29" t="b">
        <v>0</v>
      </c>
      <c r="DQ336" s="29" t="b">
        <v>0</v>
      </c>
      <c r="DR336" s="29" t="b">
        <v>0</v>
      </c>
      <c r="DS336" s="29" t="b">
        <v>0</v>
      </c>
      <c r="DT336" s="29" t="b">
        <v>0</v>
      </c>
      <c r="DU336" s="29" t="b">
        <v>0</v>
      </c>
      <c r="DV336" s="29" t="s">
        <v>15478</v>
      </c>
      <c r="DW336" s="29" t="s">
        <v>15479</v>
      </c>
      <c r="DX336" s="29" t="s">
        <v>15480</v>
      </c>
    </row>
    <row r="337" spans="1:128" s="29" customFormat="1" x14ac:dyDescent="0.25">
      <c r="A337" s="29">
        <v>359925061190497</v>
      </c>
      <c r="B337" s="29">
        <v>143</v>
      </c>
      <c r="C337" s="29" t="s">
        <v>15481</v>
      </c>
      <c r="D337" s="29" t="s">
        <v>14403</v>
      </c>
      <c r="E337" s="50">
        <v>23772166</v>
      </c>
      <c r="F337" s="50">
        <v>904315202</v>
      </c>
      <c r="G337" s="29" t="s">
        <v>18992</v>
      </c>
      <c r="H337" s="29" t="s">
        <v>20219</v>
      </c>
      <c r="I337" s="29">
        <v>22</v>
      </c>
      <c r="J337" s="29">
        <v>1</v>
      </c>
      <c r="K337" s="29">
        <v>1</v>
      </c>
      <c r="L337" s="29">
        <v>1</v>
      </c>
      <c r="M337" s="29">
        <v>2</v>
      </c>
      <c r="N337" s="29">
        <v>3</v>
      </c>
      <c r="O337" s="29">
        <v>1</v>
      </c>
      <c r="P337" s="29">
        <v>1</v>
      </c>
      <c r="Q337" s="29">
        <v>4</v>
      </c>
      <c r="R337" s="29" t="s">
        <v>8</v>
      </c>
      <c r="S337" s="29">
        <v>4</v>
      </c>
      <c r="T337" s="29" t="s">
        <v>8</v>
      </c>
      <c r="U337" s="29">
        <v>1</v>
      </c>
      <c r="V337" s="29">
        <v>4</v>
      </c>
      <c r="W337" s="29" t="s">
        <v>8</v>
      </c>
      <c r="X337" s="29">
        <v>4</v>
      </c>
      <c r="Y337" s="29" t="s">
        <v>8</v>
      </c>
      <c r="Z337" s="29">
        <v>1</v>
      </c>
      <c r="AA337" s="29">
        <v>1</v>
      </c>
      <c r="AB337" s="29" t="s">
        <v>8</v>
      </c>
      <c r="AC337" s="29">
        <v>1</v>
      </c>
      <c r="AD337" s="29" t="s">
        <v>8</v>
      </c>
      <c r="AE337" s="29">
        <v>1</v>
      </c>
      <c r="AF337" s="29">
        <v>1</v>
      </c>
      <c r="AG337" s="29" t="s">
        <v>8</v>
      </c>
      <c r="AH337" s="29">
        <v>1</v>
      </c>
      <c r="AI337" s="29" t="s">
        <v>8</v>
      </c>
      <c r="AJ337" s="29">
        <v>1</v>
      </c>
      <c r="AK337" s="29">
        <v>4</v>
      </c>
      <c r="AL337" s="29" t="s">
        <v>8</v>
      </c>
      <c r="AM337" s="29">
        <v>4</v>
      </c>
      <c r="AN337" s="29" t="s">
        <v>8</v>
      </c>
      <c r="AO337" s="29">
        <v>1</v>
      </c>
      <c r="AP337" s="29" t="s">
        <v>8</v>
      </c>
      <c r="AQ337" s="29">
        <v>1</v>
      </c>
      <c r="AR337" s="29">
        <v>2</v>
      </c>
      <c r="AS337" s="29" t="s">
        <v>8</v>
      </c>
      <c r="AT337" s="29">
        <v>2</v>
      </c>
      <c r="AU337" s="29" t="s">
        <v>8</v>
      </c>
      <c r="AV337" s="29">
        <v>1</v>
      </c>
      <c r="AW337" s="29">
        <v>3</v>
      </c>
      <c r="AX337" s="29" t="s">
        <v>8</v>
      </c>
      <c r="AY337" s="29">
        <v>3</v>
      </c>
      <c r="AZ337" s="29" t="s">
        <v>8</v>
      </c>
      <c r="BA337" s="29">
        <v>1</v>
      </c>
      <c r="BB337" s="29" t="s">
        <v>8</v>
      </c>
      <c r="BC337" s="29">
        <v>1</v>
      </c>
      <c r="BD337" s="29">
        <v>4</v>
      </c>
      <c r="BE337" s="29" t="s">
        <v>8</v>
      </c>
      <c r="BF337" s="29">
        <v>3</v>
      </c>
      <c r="BG337" s="29" t="s">
        <v>8</v>
      </c>
      <c r="BH337" s="29">
        <v>1</v>
      </c>
      <c r="BI337" s="29">
        <v>1</v>
      </c>
      <c r="BJ337" s="29" t="s">
        <v>8</v>
      </c>
      <c r="BK337" s="29">
        <v>1</v>
      </c>
      <c r="BL337" s="29" t="s">
        <v>8</v>
      </c>
      <c r="BM337" s="29">
        <v>0</v>
      </c>
      <c r="BN337" s="29" t="s">
        <v>8</v>
      </c>
      <c r="BO337" s="29" t="s">
        <v>8</v>
      </c>
      <c r="BP337" s="29" t="s">
        <v>8</v>
      </c>
      <c r="BQ337" s="29" t="s">
        <v>8</v>
      </c>
      <c r="BR337" s="29" t="s">
        <v>8</v>
      </c>
      <c r="BS337" s="29" t="s">
        <v>8</v>
      </c>
      <c r="BT337" s="29" t="s">
        <v>8</v>
      </c>
      <c r="BU337" s="29" t="s">
        <v>8</v>
      </c>
      <c r="BV337" s="29" t="b">
        <v>0</v>
      </c>
      <c r="BW337" s="29" t="b">
        <v>0</v>
      </c>
      <c r="BX337" s="29" t="b">
        <v>0</v>
      </c>
      <c r="BY337" s="29" t="b">
        <v>0</v>
      </c>
      <c r="BZ337" s="29" t="b">
        <v>0</v>
      </c>
      <c r="CA337" s="29" t="b">
        <v>0</v>
      </c>
      <c r="CB337" s="29" t="b">
        <v>0</v>
      </c>
      <c r="CC337" s="29" t="b">
        <v>0</v>
      </c>
      <c r="CD337" s="29" t="b">
        <v>0</v>
      </c>
      <c r="CE337" s="29" t="b">
        <v>0</v>
      </c>
      <c r="CF337" s="29" t="b">
        <v>0</v>
      </c>
      <c r="CG337" s="29" t="b">
        <v>0</v>
      </c>
      <c r="CH337" s="29" t="b">
        <v>1</v>
      </c>
      <c r="CI337" s="29" t="b">
        <v>0</v>
      </c>
      <c r="CJ337" s="29" t="b">
        <v>0</v>
      </c>
      <c r="CK337" s="29" t="b">
        <v>0</v>
      </c>
      <c r="CL337" s="29" t="b">
        <v>0</v>
      </c>
      <c r="CM337" s="29" t="b">
        <v>0</v>
      </c>
      <c r="CN337" s="29" t="b">
        <v>0</v>
      </c>
      <c r="CO337" s="29" t="b">
        <v>0</v>
      </c>
      <c r="CP337" s="29" t="b">
        <v>0</v>
      </c>
      <c r="CQ337" s="29" t="b">
        <v>0</v>
      </c>
      <c r="CR337" s="29" t="b">
        <v>0</v>
      </c>
      <c r="CS337" s="29" t="b">
        <v>0</v>
      </c>
      <c r="CT337" s="29" t="b">
        <v>0</v>
      </c>
      <c r="CU337" s="29" t="b">
        <v>0</v>
      </c>
      <c r="CV337" s="29" t="b">
        <v>0</v>
      </c>
      <c r="CW337" s="29" t="b">
        <v>0</v>
      </c>
      <c r="CX337" s="29" t="b">
        <v>0</v>
      </c>
      <c r="CY337" s="29" t="b">
        <v>0</v>
      </c>
      <c r="CZ337" s="29" t="b">
        <v>0</v>
      </c>
      <c r="DA337" s="29" t="b">
        <v>0</v>
      </c>
      <c r="DB337" s="29" t="b">
        <v>0</v>
      </c>
      <c r="DC337" s="29" t="b">
        <v>0</v>
      </c>
      <c r="DD337" s="29" t="b">
        <v>0</v>
      </c>
      <c r="DE337" s="29" t="b">
        <v>0</v>
      </c>
      <c r="DF337" s="29" t="b">
        <v>0</v>
      </c>
      <c r="DG337" s="29" t="b">
        <v>0</v>
      </c>
      <c r="DH337" s="29" t="b">
        <v>0</v>
      </c>
      <c r="DI337" s="29" t="b">
        <v>0</v>
      </c>
      <c r="DJ337" s="29" t="b">
        <v>0</v>
      </c>
      <c r="DK337" s="29" t="b">
        <v>0</v>
      </c>
      <c r="DL337" s="29" t="b">
        <v>0</v>
      </c>
      <c r="DM337" s="29" t="b">
        <v>0</v>
      </c>
      <c r="DN337" s="29" t="b">
        <v>0</v>
      </c>
      <c r="DO337" s="29" t="b">
        <v>0</v>
      </c>
      <c r="DP337" s="29" t="b">
        <v>0</v>
      </c>
      <c r="DQ337" s="29" t="b">
        <v>0</v>
      </c>
      <c r="DR337" s="29" t="b">
        <v>0</v>
      </c>
      <c r="DS337" s="29" t="b">
        <v>0</v>
      </c>
      <c r="DT337" s="29" t="b">
        <v>0</v>
      </c>
      <c r="DU337" s="29" t="b">
        <v>0</v>
      </c>
      <c r="DV337" s="29" t="s">
        <v>15482</v>
      </c>
      <c r="DW337" s="29" t="s">
        <v>15483</v>
      </c>
      <c r="DX337" s="29" t="s">
        <v>15484</v>
      </c>
    </row>
    <row r="338" spans="1:128" s="29" customFormat="1" x14ac:dyDescent="0.25">
      <c r="A338" s="29">
        <v>359925061279514</v>
      </c>
      <c r="B338" s="29">
        <v>65</v>
      </c>
      <c r="C338" s="29" t="s">
        <v>15485</v>
      </c>
      <c r="D338" s="29" t="s">
        <v>15486</v>
      </c>
      <c r="E338" s="50">
        <v>2.38229588219867E+16</v>
      </c>
      <c r="F338" s="50">
        <v>9037827901303260</v>
      </c>
      <c r="G338" s="29" t="s">
        <v>19626</v>
      </c>
      <c r="H338" s="29" t="s">
        <v>18992</v>
      </c>
      <c r="I338" s="29">
        <v>11</v>
      </c>
      <c r="J338" s="29">
        <v>1</v>
      </c>
      <c r="K338" s="29">
        <v>1</v>
      </c>
      <c r="L338" s="29">
        <v>1</v>
      </c>
      <c r="M338" s="29">
        <v>2</v>
      </c>
      <c r="N338" s="29">
        <v>4</v>
      </c>
      <c r="O338" s="29">
        <v>1</v>
      </c>
      <c r="P338" s="29">
        <v>1</v>
      </c>
      <c r="Q338" s="29">
        <v>1</v>
      </c>
      <c r="R338" s="29" t="s">
        <v>8</v>
      </c>
      <c r="S338" s="29">
        <v>1</v>
      </c>
      <c r="T338" s="29" t="s">
        <v>8</v>
      </c>
      <c r="U338" s="29">
        <v>1</v>
      </c>
      <c r="V338" s="29">
        <v>1</v>
      </c>
      <c r="W338" s="29" t="s">
        <v>8</v>
      </c>
      <c r="X338" s="29">
        <v>1</v>
      </c>
      <c r="Y338" s="29" t="s">
        <v>8</v>
      </c>
      <c r="Z338" s="29">
        <v>1</v>
      </c>
      <c r="AA338" s="29">
        <v>1</v>
      </c>
      <c r="AB338" s="29" t="s">
        <v>8</v>
      </c>
      <c r="AC338" s="29">
        <v>1</v>
      </c>
      <c r="AD338" s="29" t="s">
        <v>8</v>
      </c>
      <c r="AE338" s="29">
        <v>1</v>
      </c>
      <c r="AF338" s="29">
        <v>1</v>
      </c>
      <c r="AG338" s="29" t="s">
        <v>8</v>
      </c>
      <c r="AH338" s="29">
        <v>1</v>
      </c>
      <c r="AI338" s="29" t="s">
        <v>8</v>
      </c>
      <c r="AJ338" s="29">
        <v>1</v>
      </c>
      <c r="AK338" s="29">
        <v>4</v>
      </c>
      <c r="AL338" s="29" t="s">
        <v>8</v>
      </c>
      <c r="AM338" s="29">
        <v>4</v>
      </c>
      <c r="AN338" s="29" t="s">
        <v>8</v>
      </c>
      <c r="AO338" s="29">
        <v>0</v>
      </c>
      <c r="AP338" s="29" t="s">
        <v>8</v>
      </c>
      <c r="AQ338" s="29">
        <v>1</v>
      </c>
      <c r="AR338" s="29">
        <v>1</v>
      </c>
      <c r="AS338" s="29" t="s">
        <v>8</v>
      </c>
      <c r="AT338" s="29">
        <v>1</v>
      </c>
      <c r="AU338" s="29" t="s">
        <v>8</v>
      </c>
      <c r="AV338" s="29">
        <v>1</v>
      </c>
      <c r="AW338" s="29">
        <v>1</v>
      </c>
      <c r="AX338" s="29" t="s">
        <v>8</v>
      </c>
      <c r="AY338" s="29">
        <v>2</v>
      </c>
      <c r="AZ338" s="29" t="s">
        <v>8</v>
      </c>
      <c r="BA338" s="29">
        <v>1</v>
      </c>
      <c r="BB338" s="29" t="s">
        <v>8</v>
      </c>
      <c r="BC338" s="29">
        <v>1</v>
      </c>
      <c r="BD338" s="29">
        <v>2</v>
      </c>
      <c r="BE338" s="29" t="s">
        <v>8</v>
      </c>
      <c r="BF338" s="29">
        <v>2</v>
      </c>
      <c r="BG338" s="29" t="s">
        <v>8</v>
      </c>
      <c r="BH338" s="29">
        <v>1</v>
      </c>
      <c r="BI338" s="29">
        <v>1</v>
      </c>
      <c r="BJ338" s="29" t="s">
        <v>8</v>
      </c>
      <c r="BK338" s="29">
        <v>1</v>
      </c>
      <c r="BL338" s="29" t="s">
        <v>8</v>
      </c>
      <c r="BM338" s="29">
        <v>0</v>
      </c>
      <c r="BN338" s="29" t="s">
        <v>8</v>
      </c>
      <c r="BO338" s="29" t="s">
        <v>8</v>
      </c>
      <c r="BP338" s="29" t="s">
        <v>8</v>
      </c>
      <c r="BQ338" s="29" t="s">
        <v>8</v>
      </c>
      <c r="BR338" s="29" t="s">
        <v>8</v>
      </c>
      <c r="BS338" s="29" t="s">
        <v>8</v>
      </c>
      <c r="BT338" s="29" t="s">
        <v>8</v>
      </c>
      <c r="BU338" s="29" t="s">
        <v>722</v>
      </c>
      <c r="BV338" s="29" t="b">
        <v>0</v>
      </c>
      <c r="BW338" s="29" t="b">
        <v>0</v>
      </c>
      <c r="BX338" s="29" t="b">
        <v>0</v>
      </c>
      <c r="BY338" s="29" t="b">
        <v>0</v>
      </c>
      <c r="BZ338" s="29" t="b">
        <v>0</v>
      </c>
      <c r="CA338" s="29" t="b">
        <v>0</v>
      </c>
      <c r="CB338" s="29" t="b">
        <v>0</v>
      </c>
      <c r="CC338" s="29" t="b">
        <v>0</v>
      </c>
      <c r="CD338" s="29" t="b">
        <v>0</v>
      </c>
      <c r="CE338" s="29" t="b">
        <v>0</v>
      </c>
      <c r="CF338" s="29" t="b">
        <v>0</v>
      </c>
      <c r="CG338" s="29" t="b">
        <v>0</v>
      </c>
      <c r="CH338" s="29" t="b">
        <v>0</v>
      </c>
      <c r="CI338" s="29" t="b">
        <v>0</v>
      </c>
      <c r="CJ338" s="29" t="b">
        <v>0</v>
      </c>
      <c r="CK338" s="29" t="b">
        <v>0</v>
      </c>
      <c r="CL338" s="29" t="b">
        <v>0</v>
      </c>
      <c r="CM338" s="29" t="b">
        <v>0</v>
      </c>
      <c r="CN338" s="29" t="b">
        <v>0</v>
      </c>
      <c r="CO338" s="29" t="b">
        <v>0</v>
      </c>
      <c r="CP338" s="29" t="b">
        <v>0</v>
      </c>
      <c r="CQ338" s="29" t="b">
        <v>0</v>
      </c>
      <c r="CR338" s="29" t="b">
        <v>0</v>
      </c>
      <c r="CS338" s="29" t="b">
        <v>0</v>
      </c>
      <c r="CT338" s="29" t="b">
        <v>0</v>
      </c>
      <c r="CU338" s="29" t="b">
        <v>0</v>
      </c>
      <c r="CV338" s="29" t="b">
        <v>0</v>
      </c>
      <c r="CW338" s="29" t="b">
        <v>0</v>
      </c>
      <c r="CX338" s="29" t="b">
        <v>0</v>
      </c>
      <c r="CY338" s="29" t="b">
        <v>0</v>
      </c>
      <c r="CZ338" s="29" t="b">
        <v>0</v>
      </c>
      <c r="DA338" s="29" t="b">
        <v>1</v>
      </c>
      <c r="DB338" s="29" t="b">
        <v>0</v>
      </c>
      <c r="DC338" s="29" t="b">
        <v>0</v>
      </c>
      <c r="DD338" s="29" t="b">
        <v>0</v>
      </c>
      <c r="DE338" s="29" t="b">
        <v>0</v>
      </c>
      <c r="DF338" s="29" t="b">
        <v>0</v>
      </c>
      <c r="DG338" s="29" t="b">
        <v>0</v>
      </c>
      <c r="DH338" s="29" t="b">
        <v>0</v>
      </c>
      <c r="DI338" s="29" t="b">
        <v>0</v>
      </c>
      <c r="DJ338" s="29" t="b">
        <v>0</v>
      </c>
      <c r="DK338" s="29" t="b">
        <v>0</v>
      </c>
      <c r="DL338" s="29" t="b">
        <v>0</v>
      </c>
      <c r="DM338" s="29" t="b">
        <v>0</v>
      </c>
      <c r="DN338" s="29" t="b">
        <v>0</v>
      </c>
      <c r="DO338" s="29" t="b">
        <v>0</v>
      </c>
      <c r="DP338" s="29" t="b">
        <v>0</v>
      </c>
      <c r="DQ338" s="29" t="b">
        <v>0</v>
      </c>
      <c r="DR338" s="29" t="b">
        <v>0</v>
      </c>
      <c r="DS338" s="29" t="b">
        <v>0</v>
      </c>
      <c r="DT338" s="29" t="b">
        <v>0</v>
      </c>
      <c r="DU338" s="29" t="b">
        <v>0</v>
      </c>
      <c r="DV338" s="29" t="s">
        <v>15487</v>
      </c>
      <c r="DW338" s="29" t="s">
        <v>15488</v>
      </c>
      <c r="DX338" s="29" t="s">
        <v>15489</v>
      </c>
    </row>
    <row r="339" spans="1:128" s="29" customFormat="1" x14ac:dyDescent="0.25">
      <c r="A339" s="29">
        <v>359925061279514</v>
      </c>
      <c r="B339" s="29">
        <v>61</v>
      </c>
      <c r="C339" s="29" t="s">
        <v>15490</v>
      </c>
      <c r="D339" s="29" t="s">
        <v>15491</v>
      </c>
      <c r="E339" s="50">
        <v>2.38243548061675E+16</v>
      </c>
      <c r="F339" s="50">
        <v>9037840298648430</v>
      </c>
      <c r="G339" s="29" t="s">
        <v>20221</v>
      </c>
      <c r="H339" s="29" t="s">
        <v>18992</v>
      </c>
      <c r="I339" s="29">
        <v>11</v>
      </c>
      <c r="J339" s="29">
        <v>1</v>
      </c>
      <c r="K339" s="29">
        <v>1</v>
      </c>
      <c r="L339" s="29">
        <v>1</v>
      </c>
      <c r="M339" s="29">
        <v>1</v>
      </c>
      <c r="N339" s="29">
        <v>6</v>
      </c>
      <c r="O339" s="29">
        <v>1</v>
      </c>
      <c r="P339" s="29">
        <v>1</v>
      </c>
      <c r="Q339" s="29">
        <v>1</v>
      </c>
      <c r="R339" s="29" t="s">
        <v>8</v>
      </c>
      <c r="S339" s="29">
        <v>1</v>
      </c>
      <c r="T339" s="29" t="s">
        <v>8</v>
      </c>
      <c r="U339" s="29">
        <v>1</v>
      </c>
      <c r="V339" s="29">
        <v>1</v>
      </c>
      <c r="W339" s="29" t="s">
        <v>8</v>
      </c>
      <c r="X339" s="29">
        <v>1</v>
      </c>
      <c r="Y339" s="29" t="s">
        <v>8</v>
      </c>
      <c r="Z339" s="29">
        <v>1</v>
      </c>
      <c r="AA339" s="29">
        <v>1</v>
      </c>
      <c r="AB339" s="29" t="s">
        <v>8</v>
      </c>
      <c r="AC339" s="29">
        <v>1</v>
      </c>
      <c r="AD339" s="29" t="s">
        <v>8</v>
      </c>
      <c r="AE339" s="29">
        <v>1</v>
      </c>
      <c r="AF339" s="29">
        <v>1</v>
      </c>
      <c r="AG339" s="29" t="s">
        <v>8</v>
      </c>
      <c r="AH339" s="29">
        <v>1</v>
      </c>
      <c r="AI339" s="29" t="s">
        <v>8</v>
      </c>
      <c r="AJ339" s="29">
        <v>0</v>
      </c>
      <c r="AK339" s="29" t="s">
        <v>8</v>
      </c>
      <c r="AL339" s="29" t="s">
        <v>8</v>
      </c>
      <c r="AM339" s="29" t="s">
        <v>8</v>
      </c>
      <c r="AN339" s="29" t="s">
        <v>8</v>
      </c>
      <c r="AO339" s="29">
        <v>0</v>
      </c>
      <c r="AP339" s="29" t="s">
        <v>8</v>
      </c>
      <c r="AQ339" s="29">
        <v>1</v>
      </c>
      <c r="AR339" s="29">
        <v>1</v>
      </c>
      <c r="AS339" s="29" t="s">
        <v>8</v>
      </c>
      <c r="AT339" s="29">
        <v>1</v>
      </c>
      <c r="AU339" s="29" t="s">
        <v>8</v>
      </c>
      <c r="AV339" s="29">
        <v>1</v>
      </c>
      <c r="AW339" s="29">
        <v>1</v>
      </c>
      <c r="AX339" s="29" t="s">
        <v>8</v>
      </c>
      <c r="AY339" s="29">
        <v>2</v>
      </c>
      <c r="AZ339" s="29" t="s">
        <v>8</v>
      </c>
      <c r="BA339" s="29">
        <v>1</v>
      </c>
      <c r="BB339" s="29" t="s">
        <v>8</v>
      </c>
      <c r="BC339" s="29">
        <v>1</v>
      </c>
      <c r="BD339" s="29">
        <v>2</v>
      </c>
      <c r="BE339" s="29" t="s">
        <v>8</v>
      </c>
      <c r="BF339" s="29">
        <v>1</v>
      </c>
      <c r="BG339" s="29" t="s">
        <v>8</v>
      </c>
      <c r="BH339" s="29">
        <v>1</v>
      </c>
      <c r="BI339" s="29">
        <v>1</v>
      </c>
      <c r="BJ339" s="29" t="s">
        <v>8</v>
      </c>
      <c r="BK339" s="29">
        <v>1</v>
      </c>
      <c r="BL339" s="29" t="s">
        <v>8</v>
      </c>
      <c r="BM339" s="29">
        <v>0</v>
      </c>
      <c r="BN339" s="29" t="s">
        <v>8</v>
      </c>
      <c r="BO339" s="29" t="s">
        <v>8</v>
      </c>
      <c r="BP339" s="29" t="s">
        <v>8</v>
      </c>
      <c r="BQ339" s="29" t="s">
        <v>8</v>
      </c>
      <c r="BR339" s="29" t="s">
        <v>8</v>
      </c>
      <c r="BS339" s="29" t="s">
        <v>8</v>
      </c>
      <c r="BT339" s="29" t="s">
        <v>8</v>
      </c>
      <c r="BU339" s="29" t="s">
        <v>722</v>
      </c>
      <c r="BV339" s="29" t="b">
        <v>0</v>
      </c>
      <c r="BW339" s="29" t="b">
        <v>0</v>
      </c>
      <c r="BX339" s="29" t="b">
        <v>0</v>
      </c>
      <c r="BY339" s="29" t="b">
        <v>0</v>
      </c>
      <c r="BZ339" s="29" t="b">
        <v>0</v>
      </c>
      <c r="CA339" s="29" t="b">
        <v>0</v>
      </c>
      <c r="CB339" s="29" t="b">
        <v>0</v>
      </c>
      <c r="CC339" s="29" t="b">
        <v>0</v>
      </c>
      <c r="CD339" s="29" t="b">
        <v>0</v>
      </c>
      <c r="CE339" s="29" t="b">
        <v>0</v>
      </c>
      <c r="CF339" s="29" t="b">
        <v>0</v>
      </c>
      <c r="CG339" s="29" t="b">
        <v>0</v>
      </c>
      <c r="CH339" s="29" t="b">
        <v>0</v>
      </c>
      <c r="CI339" s="29" t="b">
        <v>0</v>
      </c>
      <c r="CJ339" s="29" t="b">
        <v>0</v>
      </c>
      <c r="CK339" s="29" t="b">
        <v>0</v>
      </c>
      <c r="CL339" s="29" t="b">
        <v>0</v>
      </c>
      <c r="CM339" s="29" t="b">
        <v>0</v>
      </c>
      <c r="CN339" s="29" t="b">
        <v>0</v>
      </c>
      <c r="CO339" s="29" t="b">
        <v>0</v>
      </c>
      <c r="CP339" s="29" t="b">
        <v>0</v>
      </c>
      <c r="CQ339" s="29" t="b">
        <v>0</v>
      </c>
      <c r="CR339" s="29" t="b">
        <v>0</v>
      </c>
      <c r="CS339" s="29" t="b">
        <v>0</v>
      </c>
      <c r="CT339" s="29" t="b">
        <v>0</v>
      </c>
      <c r="CU339" s="29" t="b">
        <v>0</v>
      </c>
      <c r="CV339" s="29" t="b">
        <v>0</v>
      </c>
      <c r="CW339" s="29" t="b">
        <v>0</v>
      </c>
      <c r="CX339" s="29" t="b">
        <v>0</v>
      </c>
      <c r="CY339" s="29" t="b">
        <v>0</v>
      </c>
      <c r="CZ339" s="29" t="b">
        <v>0</v>
      </c>
      <c r="DA339" s="29" t="b">
        <v>1</v>
      </c>
      <c r="DB339" s="29" t="b">
        <v>0</v>
      </c>
      <c r="DC339" s="29" t="b">
        <v>0</v>
      </c>
      <c r="DD339" s="29" t="b">
        <v>0</v>
      </c>
      <c r="DE339" s="29" t="b">
        <v>0</v>
      </c>
      <c r="DF339" s="29" t="b">
        <v>0</v>
      </c>
      <c r="DG339" s="29" t="b">
        <v>0</v>
      </c>
      <c r="DH339" s="29" t="b">
        <v>0</v>
      </c>
      <c r="DI339" s="29" t="b">
        <v>0</v>
      </c>
      <c r="DJ339" s="29" t="b">
        <v>0</v>
      </c>
      <c r="DK339" s="29" t="b">
        <v>0</v>
      </c>
      <c r="DL339" s="29" t="b">
        <v>0</v>
      </c>
      <c r="DM339" s="29" t="b">
        <v>0</v>
      </c>
      <c r="DN339" s="29" t="b">
        <v>0</v>
      </c>
      <c r="DO339" s="29" t="b">
        <v>0</v>
      </c>
      <c r="DP339" s="29" t="b">
        <v>0</v>
      </c>
      <c r="DQ339" s="29" t="b">
        <v>0</v>
      </c>
      <c r="DR339" s="29" t="b">
        <v>0</v>
      </c>
      <c r="DS339" s="29" t="b">
        <v>0</v>
      </c>
      <c r="DT339" s="29" t="b">
        <v>0</v>
      </c>
      <c r="DU339" s="29" t="b">
        <v>0</v>
      </c>
      <c r="DV339" s="29" t="s">
        <v>15492</v>
      </c>
      <c r="DW339" s="29" t="s">
        <v>15493</v>
      </c>
      <c r="DX339" s="29" t="s">
        <v>15494</v>
      </c>
    </row>
    <row r="340" spans="1:128" s="29" customFormat="1" x14ac:dyDescent="0.25">
      <c r="A340" s="29">
        <v>359925061278375</v>
      </c>
      <c r="B340" s="29">
        <v>35</v>
      </c>
      <c r="C340" s="29" t="s">
        <v>15495</v>
      </c>
      <c r="D340" s="29" t="s">
        <v>15496</v>
      </c>
      <c r="E340" s="50">
        <v>2382384441254460</v>
      </c>
      <c r="F340" s="50">
        <v>903785341715259</v>
      </c>
      <c r="G340" s="29" t="s">
        <v>19161</v>
      </c>
      <c r="H340" s="29" t="s">
        <v>18992</v>
      </c>
      <c r="I340" s="29">
        <v>11</v>
      </c>
      <c r="J340" s="29">
        <v>1</v>
      </c>
      <c r="K340" s="29">
        <v>1</v>
      </c>
      <c r="L340" s="29">
        <v>1</v>
      </c>
      <c r="M340" s="29">
        <v>2</v>
      </c>
      <c r="N340" s="29">
        <v>4</v>
      </c>
      <c r="O340" s="29">
        <v>1</v>
      </c>
      <c r="P340" s="29">
        <v>1</v>
      </c>
      <c r="Q340" s="29">
        <v>4</v>
      </c>
      <c r="R340" s="29" t="s">
        <v>8</v>
      </c>
      <c r="S340" s="29">
        <v>4</v>
      </c>
      <c r="T340" s="29" t="s">
        <v>8</v>
      </c>
      <c r="U340" s="29">
        <v>1</v>
      </c>
      <c r="V340" s="29">
        <v>1</v>
      </c>
      <c r="W340" s="29" t="s">
        <v>8</v>
      </c>
      <c r="X340" s="29">
        <v>1</v>
      </c>
      <c r="Y340" s="29" t="s">
        <v>8</v>
      </c>
      <c r="Z340" s="29">
        <v>1</v>
      </c>
      <c r="AA340" s="29">
        <v>1</v>
      </c>
      <c r="AB340" s="29" t="s">
        <v>8</v>
      </c>
      <c r="AC340" s="29">
        <v>1</v>
      </c>
      <c r="AD340" s="29" t="s">
        <v>8</v>
      </c>
      <c r="AE340" s="29">
        <v>1</v>
      </c>
      <c r="AF340" s="29">
        <v>1</v>
      </c>
      <c r="AG340" s="29" t="s">
        <v>8</v>
      </c>
      <c r="AH340" s="29">
        <v>1</v>
      </c>
      <c r="AI340" s="29" t="s">
        <v>8</v>
      </c>
      <c r="AJ340" s="29">
        <v>0</v>
      </c>
      <c r="AK340" s="29" t="s">
        <v>8</v>
      </c>
      <c r="AL340" s="29" t="s">
        <v>8</v>
      </c>
      <c r="AM340" s="29" t="s">
        <v>8</v>
      </c>
      <c r="AN340" s="29" t="s">
        <v>8</v>
      </c>
      <c r="AO340" s="29">
        <v>0</v>
      </c>
      <c r="AP340" s="29" t="s">
        <v>8</v>
      </c>
      <c r="AQ340" s="29">
        <v>1</v>
      </c>
      <c r="AR340" s="29">
        <v>2</v>
      </c>
      <c r="AS340" s="29" t="s">
        <v>8</v>
      </c>
      <c r="AT340" s="29">
        <v>2</v>
      </c>
      <c r="AU340" s="29" t="s">
        <v>8</v>
      </c>
      <c r="AV340" s="29">
        <v>1</v>
      </c>
      <c r="AW340" s="29">
        <v>2</v>
      </c>
      <c r="AX340" s="29" t="s">
        <v>8</v>
      </c>
      <c r="AY340" s="29">
        <v>2</v>
      </c>
      <c r="AZ340" s="29" t="s">
        <v>8</v>
      </c>
      <c r="BA340" s="29">
        <v>1</v>
      </c>
      <c r="BB340" s="29" t="s">
        <v>8</v>
      </c>
      <c r="BC340" s="29">
        <v>1</v>
      </c>
      <c r="BD340" s="29">
        <v>3</v>
      </c>
      <c r="BE340" s="29" t="s">
        <v>8</v>
      </c>
      <c r="BF340" s="29">
        <v>3</v>
      </c>
      <c r="BG340" s="29" t="s">
        <v>8</v>
      </c>
      <c r="BH340" s="29">
        <v>1</v>
      </c>
      <c r="BI340" s="29">
        <v>1</v>
      </c>
      <c r="BJ340" s="29" t="s">
        <v>8</v>
      </c>
      <c r="BK340" s="29">
        <v>1</v>
      </c>
      <c r="BL340" s="29" t="s">
        <v>8</v>
      </c>
      <c r="BM340" s="29">
        <v>0</v>
      </c>
      <c r="BN340" s="29" t="s">
        <v>8</v>
      </c>
      <c r="BO340" s="29" t="s">
        <v>8</v>
      </c>
      <c r="BP340" s="29" t="s">
        <v>8</v>
      </c>
      <c r="BQ340" s="29" t="s">
        <v>8</v>
      </c>
      <c r="BR340" s="29" t="s">
        <v>8</v>
      </c>
      <c r="BS340" s="29" t="s">
        <v>8</v>
      </c>
      <c r="BT340" s="29" t="s">
        <v>8</v>
      </c>
      <c r="BU340" s="29" t="s">
        <v>538</v>
      </c>
      <c r="BV340" s="29" t="b">
        <v>0</v>
      </c>
      <c r="BW340" s="29" t="b">
        <v>0</v>
      </c>
      <c r="BX340" s="29" t="b">
        <v>0</v>
      </c>
      <c r="BY340" s="29" t="b">
        <v>0</v>
      </c>
      <c r="BZ340" s="29" t="b">
        <v>0</v>
      </c>
      <c r="CA340" s="29" t="b">
        <v>0</v>
      </c>
      <c r="CB340" s="29" t="b">
        <v>0</v>
      </c>
      <c r="CC340" s="29" t="b">
        <v>0</v>
      </c>
      <c r="CD340" s="29" t="b">
        <v>0</v>
      </c>
      <c r="CE340" s="29" t="b">
        <v>0</v>
      </c>
      <c r="CF340" s="29" t="b">
        <v>0</v>
      </c>
      <c r="CG340" s="29" t="b">
        <v>0</v>
      </c>
      <c r="CH340" s="29" t="b">
        <v>0</v>
      </c>
      <c r="CI340" s="29" t="b">
        <v>0</v>
      </c>
      <c r="CJ340" s="29" t="b">
        <v>0</v>
      </c>
      <c r="CK340" s="29" t="b">
        <v>0</v>
      </c>
      <c r="CL340" s="29" t="b">
        <v>0</v>
      </c>
      <c r="CM340" s="29" t="b">
        <v>0</v>
      </c>
      <c r="CN340" s="29" t="b">
        <v>0</v>
      </c>
      <c r="CO340" s="29" t="b">
        <v>0</v>
      </c>
      <c r="CP340" s="29" t="b">
        <v>0</v>
      </c>
      <c r="CQ340" s="29" t="b">
        <v>0</v>
      </c>
      <c r="CR340" s="29" t="b">
        <v>0</v>
      </c>
      <c r="CS340" s="29" t="b">
        <v>0</v>
      </c>
      <c r="CT340" s="29" t="b">
        <v>0</v>
      </c>
      <c r="CU340" s="29" t="b">
        <v>0</v>
      </c>
      <c r="CV340" s="29" t="b">
        <v>0</v>
      </c>
      <c r="CW340" s="29" t="b">
        <v>0</v>
      </c>
      <c r="CX340" s="29" t="b">
        <v>1</v>
      </c>
      <c r="CY340" s="29" t="b">
        <v>0</v>
      </c>
      <c r="CZ340" s="29" t="b">
        <v>0</v>
      </c>
      <c r="DA340" s="29" t="b">
        <v>0</v>
      </c>
      <c r="DB340" s="29" t="b">
        <v>0</v>
      </c>
      <c r="DC340" s="29" t="b">
        <v>0</v>
      </c>
      <c r="DD340" s="29" t="b">
        <v>0</v>
      </c>
      <c r="DE340" s="29" t="b">
        <v>0</v>
      </c>
      <c r="DF340" s="29" t="b">
        <v>0</v>
      </c>
      <c r="DG340" s="29" t="b">
        <v>0</v>
      </c>
      <c r="DH340" s="29" t="b">
        <v>0</v>
      </c>
      <c r="DI340" s="29" t="b">
        <v>0</v>
      </c>
      <c r="DJ340" s="29" t="b">
        <v>0</v>
      </c>
      <c r="DK340" s="29" t="b">
        <v>0</v>
      </c>
      <c r="DL340" s="29" t="b">
        <v>0</v>
      </c>
      <c r="DM340" s="29" t="b">
        <v>0</v>
      </c>
      <c r="DN340" s="29" t="b">
        <v>0</v>
      </c>
      <c r="DO340" s="29" t="b">
        <v>0</v>
      </c>
      <c r="DP340" s="29" t="b">
        <v>0</v>
      </c>
      <c r="DQ340" s="29" t="b">
        <v>0</v>
      </c>
      <c r="DR340" s="29" t="b">
        <v>0</v>
      </c>
      <c r="DS340" s="29" t="b">
        <v>0</v>
      </c>
      <c r="DT340" s="29" t="b">
        <v>0</v>
      </c>
      <c r="DU340" s="29" t="b">
        <v>0</v>
      </c>
      <c r="DV340" s="29" t="s">
        <v>15497</v>
      </c>
      <c r="DW340" s="29" t="s">
        <v>15498</v>
      </c>
      <c r="DX340" s="29" t="s">
        <v>15499</v>
      </c>
    </row>
    <row r="341" spans="1:128" s="29" customFormat="1" x14ac:dyDescent="0.25">
      <c r="A341" s="29">
        <v>359925061278375</v>
      </c>
      <c r="B341" s="29">
        <v>84</v>
      </c>
      <c r="C341" s="29" t="s">
        <v>15500</v>
      </c>
      <c r="D341" s="29" t="s">
        <v>15501</v>
      </c>
      <c r="E341" s="50">
        <v>2.38234711422685E+16</v>
      </c>
      <c r="F341" s="50">
        <v>9037793748031320</v>
      </c>
      <c r="G341" s="29" t="s">
        <v>20299</v>
      </c>
      <c r="H341" s="29" t="s">
        <v>18992</v>
      </c>
      <c r="I341" s="29">
        <v>11</v>
      </c>
      <c r="J341" s="29">
        <v>1</v>
      </c>
      <c r="K341" s="29">
        <v>1</v>
      </c>
      <c r="L341" s="29">
        <v>1</v>
      </c>
      <c r="M341" s="29">
        <v>2</v>
      </c>
      <c r="N341" s="29">
        <v>3</v>
      </c>
      <c r="O341" s="29">
        <v>1</v>
      </c>
      <c r="P341" s="29">
        <v>1</v>
      </c>
      <c r="Q341" s="29">
        <v>4</v>
      </c>
      <c r="R341" s="29" t="s">
        <v>8</v>
      </c>
      <c r="S341" s="29">
        <v>4</v>
      </c>
      <c r="T341" s="29" t="s">
        <v>8</v>
      </c>
      <c r="U341" s="29">
        <v>1</v>
      </c>
      <c r="V341" s="29">
        <v>1</v>
      </c>
      <c r="W341" s="29" t="s">
        <v>8</v>
      </c>
      <c r="X341" s="29">
        <v>1</v>
      </c>
      <c r="Y341" s="29" t="s">
        <v>8</v>
      </c>
      <c r="Z341" s="29">
        <v>1</v>
      </c>
      <c r="AA341" s="29">
        <v>1</v>
      </c>
      <c r="AB341" s="29" t="s">
        <v>8</v>
      </c>
      <c r="AC341" s="29">
        <v>1</v>
      </c>
      <c r="AD341" s="29" t="s">
        <v>8</v>
      </c>
      <c r="AE341" s="29">
        <v>1</v>
      </c>
      <c r="AF341" s="29">
        <v>1</v>
      </c>
      <c r="AG341" s="29" t="s">
        <v>8</v>
      </c>
      <c r="AH341" s="29">
        <v>1</v>
      </c>
      <c r="AI341" s="29" t="s">
        <v>8</v>
      </c>
      <c r="AJ341" s="29">
        <v>0</v>
      </c>
      <c r="AK341" s="29" t="s">
        <v>8</v>
      </c>
      <c r="AL341" s="29" t="s">
        <v>8</v>
      </c>
      <c r="AM341" s="29" t="s">
        <v>8</v>
      </c>
      <c r="AN341" s="29" t="s">
        <v>8</v>
      </c>
      <c r="AO341" s="29">
        <v>0</v>
      </c>
      <c r="AP341" s="29" t="s">
        <v>8</v>
      </c>
      <c r="AQ341" s="29">
        <v>1</v>
      </c>
      <c r="AR341" s="29">
        <v>1</v>
      </c>
      <c r="AS341" s="29" t="s">
        <v>8</v>
      </c>
      <c r="AT341" s="29">
        <v>2</v>
      </c>
      <c r="AU341" s="29" t="s">
        <v>8</v>
      </c>
      <c r="AV341" s="29">
        <v>1</v>
      </c>
      <c r="AW341" s="29">
        <v>2</v>
      </c>
      <c r="AX341" s="29" t="s">
        <v>8</v>
      </c>
      <c r="AY341" s="29">
        <v>2</v>
      </c>
      <c r="AZ341" s="29" t="s">
        <v>8</v>
      </c>
      <c r="BA341" s="29">
        <v>1</v>
      </c>
      <c r="BB341" s="29" t="s">
        <v>8</v>
      </c>
      <c r="BC341" s="29">
        <v>1</v>
      </c>
      <c r="BD341" s="29">
        <v>4</v>
      </c>
      <c r="BE341" s="29" t="s">
        <v>8</v>
      </c>
      <c r="BF341" s="29">
        <v>2</v>
      </c>
      <c r="BG341" s="29" t="s">
        <v>8</v>
      </c>
      <c r="BH341" s="29">
        <v>1</v>
      </c>
      <c r="BI341" s="29">
        <v>1</v>
      </c>
      <c r="BJ341" s="29" t="s">
        <v>8</v>
      </c>
      <c r="BK341" s="29">
        <v>1</v>
      </c>
      <c r="BL341" s="29" t="s">
        <v>8</v>
      </c>
      <c r="BM341" s="29">
        <v>0</v>
      </c>
      <c r="BN341" s="29" t="s">
        <v>8</v>
      </c>
      <c r="BO341" s="29" t="s">
        <v>8</v>
      </c>
      <c r="BP341" s="29" t="s">
        <v>8</v>
      </c>
      <c r="BQ341" s="29" t="s">
        <v>8</v>
      </c>
      <c r="BR341" s="29" t="s">
        <v>8</v>
      </c>
      <c r="BS341" s="29" t="s">
        <v>8</v>
      </c>
      <c r="BT341" s="29" t="s">
        <v>8</v>
      </c>
      <c r="BU341" s="29" t="s">
        <v>538</v>
      </c>
      <c r="BV341" s="29" t="b">
        <v>0</v>
      </c>
      <c r="BW341" s="29" t="b">
        <v>0</v>
      </c>
      <c r="BX341" s="29" t="b">
        <v>0</v>
      </c>
      <c r="BY341" s="29" t="b">
        <v>0</v>
      </c>
      <c r="BZ341" s="29" t="b">
        <v>0</v>
      </c>
      <c r="CA341" s="29" t="b">
        <v>0</v>
      </c>
      <c r="CB341" s="29" t="b">
        <v>0</v>
      </c>
      <c r="CC341" s="29" t="b">
        <v>0</v>
      </c>
      <c r="CD341" s="29" t="b">
        <v>0</v>
      </c>
      <c r="CE341" s="29" t="b">
        <v>0</v>
      </c>
      <c r="CF341" s="29" t="b">
        <v>0</v>
      </c>
      <c r="CG341" s="29" t="b">
        <v>0</v>
      </c>
      <c r="CH341" s="29" t="b">
        <v>0</v>
      </c>
      <c r="CI341" s="29" t="b">
        <v>0</v>
      </c>
      <c r="CJ341" s="29" t="b">
        <v>0</v>
      </c>
      <c r="CK341" s="29" t="b">
        <v>0</v>
      </c>
      <c r="CL341" s="29" t="b">
        <v>0</v>
      </c>
      <c r="CM341" s="29" t="b">
        <v>0</v>
      </c>
      <c r="CN341" s="29" t="b">
        <v>0</v>
      </c>
      <c r="CO341" s="29" t="b">
        <v>0</v>
      </c>
      <c r="CP341" s="29" t="b">
        <v>0</v>
      </c>
      <c r="CQ341" s="29" t="b">
        <v>0</v>
      </c>
      <c r="CR341" s="29" t="b">
        <v>0</v>
      </c>
      <c r="CS341" s="29" t="b">
        <v>0</v>
      </c>
      <c r="CT341" s="29" t="b">
        <v>0</v>
      </c>
      <c r="CU341" s="29" t="b">
        <v>0</v>
      </c>
      <c r="CV341" s="29" t="b">
        <v>0</v>
      </c>
      <c r="CW341" s="29" t="b">
        <v>0</v>
      </c>
      <c r="CX341" s="29" t="b">
        <v>1</v>
      </c>
      <c r="CY341" s="29" t="b">
        <v>0</v>
      </c>
      <c r="CZ341" s="29" t="b">
        <v>0</v>
      </c>
      <c r="DA341" s="29" t="b">
        <v>0</v>
      </c>
      <c r="DB341" s="29" t="b">
        <v>0</v>
      </c>
      <c r="DC341" s="29" t="b">
        <v>0</v>
      </c>
      <c r="DD341" s="29" t="b">
        <v>0</v>
      </c>
      <c r="DE341" s="29" t="b">
        <v>0</v>
      </c>
      <c r="DF341" s="29" t="b">
        <v>0</v>
      </c>
      <c r="DG341" s="29" t="b">
        <v>0</v>
      </c>
      <c r="DH341" s="29" t="b">
        <v>0</v>
      </c>
      <c r="DI341" s="29" t="b">
        <v>0</v>
      </c>
      <c r="DJ341" s="29" t="b">
        <v>0</v>
      </c>
      <c r="DK341" s="29" t="b">
        <v>0</v>
      </c>
      <c r="DL341" s="29" t="b">
        <v>0</v>
      </c>
      <c r="DM341" s="29" t="b">
        <v>0</v>
      </c>
      <c r="DN341" s="29" t="b">
        <v>0</v>
      </c>
      <c r="DO341" s="29" t="b">
        <v>0</v>
      </c>
      <c r="DP341" s="29" t="b">
        <v>0</v>
      </c>
      <c r="DQ341" s="29" t="b">
        <v>0</v>
      </c>
      <c r="DR341" s="29" t="b">
        <v>0</v>
      </c>
      <c r="DS341" s="29" t="b">
        <v>0</v>
      </c>
      <c r="DT341" s="29" t="b">
        <v>0</v>
      </c>
      <c r="DU341" s="29" t="b">
        <v>0</v>
      </c>
      <c r="DV341" s="29" t="s">
        <v>15502</v>
      </c>
      <c r="DW341" s="29" t="s">
        <v>15503</v>
      </c>
      <c r="DX341" s="29" t="s">
        <v>15504</v>
      </c>
    </row>
    <row r="342" spans="1:128" s="29" customFormat="1" x14ac:dyDescent="0.25">
      <c r="A342" s="29">
        <v>359925061286956</v>
      </c>
      <c r="B342" s="29">
        <v>379</v>
      </c>
      <c r="C342" s="29" t="s">
        <v>15505</v>
      </c>
      <c r="D342" s="29" t="s">
        <v>8</v>
      </c>
      <c r="E342" s="29" t="s">
        <v>8</v>
      </c>
      <c r="F342" s="29" t="s">
        <v>8</v>
      </c>
      <c r="G342" s="29" t="s">
        <v>8</v>
      </c>
      <c r="H342" s="29" t="s">
        <v>8</v>
      </c>
      <c r="I342" s="29">
        <v>66</v>
      </c>
      <c r="J342" s="29">
        <v>1</v>
      </c>
      <c r="K342" s="29">
        <v>1</v>
      </c>
      <c r="L342" s="29">
        <v>1</v>
      </c>
      <c r="M342" s="29">
        <v>2</v>
      </c>
      <c r="N342" s="29">
        <v>4</v>
      </c>
      <c r="O342" s="29">
        <v>1</v>
      </c>
      <c r="P342" s="29">
        <v>0</v>
      </c>
      <c r="Q342" s="29" t="s">
        <v>8</v>
      </c>
      <c r="R342" s="29" t="s">
        <v>8</v>
      </c>
      <c r="S342" s="29" t="s">
        <v>8</v>
      </c>
      <c r="T342" s="29" t="s">
        <v>8</v>
      </c>
      <c r="U342" s="29">
        <v>0</v>
      </c>
      <c r="V342" s="29" t="s">
        <v>8</v>
      </c>
      <c r="W342" s="29" t="s">
        <v>8</v>
      </c>
      <c r="X342" s="29" t="s">
        <v>8</v>
      </c>
      <c r="Y342" s="29" t="s">
        <v>8</v>
      </c>
      <c r="Z342" s="29">
        <v>0</v>
      </c>
      <c r="AA342" s="29" t="s">
        <v>8</v>
      </c>
      <c r="AB342" s="29" t="s">
        <v>8</v>
      </c>
      <c r="AC342" s="29" t="s">
        <v>8</v>
      </c>
      <c r="AD342" s="29" t="s">
        <v>8</v>
      </c>
      <c r="AE342" s="29">
        <v>1</v>
      </c>
      <c r="AF342" s="29">
        <v>1</v>
      </c>
      <c r="AG342" s="29" t="s">
        <v>8</v>
      </c>
      <c r="AH342" s="29">
        <v>1</v>
      </c>
      <c r="AI342" s="29" t="s">
        <v>8</v>
      </c>
      <c r="AJ342" s="29">
        <v>0</v>
      </c>
      <c r="AK342" s="29" t="s">
        <v>8</v>
      </c>
      <c r="AL342" s="29" t="s">
        <v>8</v>
      </c>
      <c r="AM342" s="29" t="s">
        <v>8</v>
      </c>
      <c r="AN342" s="29" t="s">
        <v>8</v>
      </c>
      <c r="AO342" s="29">
        <v>0</v>
      </c>
      <c r="AP342" s="29" t="s">
        <v>8</v>
      </c>
      <c r="AQ342" s="29">
        <v>1</v>
      </c>
      <c r="AR342" s="29">
        <v>2</v>
      </c>
      <c r="AS342" s="29" t="s">
        <v>8</v>
      </c>
      <c r="AT342" s="29">
        <v>2</v>
      </c>
      <c r="AU342" s="29" t="s">
        <v>8</v>
      </c>
      <c r="AV342" s="29">
        <v>1</v>
      </c>
      <c r="AW342" s="29">
        <v>3</v>
      </c>
      <c r="AX342" s="29" t="s">
        <v>8</v>
      </c>
      <c r="AY342" s="29">
        <v>3</v>
      </c>
      <c r="AZ342" s="29" t="s">
        <v>8</v>
      </c>
      <c r="BA342" s="29">
        <v>0</v>
      </c>
      <c r="BB342" s="29" t="s">
        <v>8</v>
      </c>
      <c r="BC342" s="29">
        <v>1</v>
      </c>
      <c r="BD342" s="29">
        <v>3</v>
      </c>
      <c r="BE342" s="29" t="s">
        <v>8</v>
      </c>
      <c r="BF342" s="29">
        <v>2</v>
      </c>
      <c r="BG342" s="29" t="s">
        <v>8</v>
      </c>
      <c r="BH342" s="29">
        <v>1</v>
      </c>
      <c r="BI342" s="29">
        <v>2</v>
      </c>
      <c r="BJ342" s="29" t="s">
        <v>8</v>
      </c>
      <c r="BK342" s="29">
        <v>2</v>
      </c>
      <c r="BL342" s="29" t="s">
        <v>8</v>
      </c>
      <c r="BM342" s="29">
        <v>0</v>
      </c>
      <c r="BN342" s="29" t="s">
        <v>8</v>
      </c>
      <c r="BO342" s="29" t="s">
        <v>8</v>
      </c>
      <c r="BP342" s="29" t="s">
        <v>8</v>
      </c>
      <c r="BQ342" s="29" t="s">
        <v>8</v>
      </c>
      <c r="BR342" s="29" t="s">
        <v>8</v>
      </c>
      <c r="BS342" s="29" t="s">
        <v>8</v>
      </c>
      <c r="BT342" s="29" t="s">
        <v>8</v>
      </c>
      <c r="BU342" s="29" t="s">
        <v>8</v>
      </c>
      <c r="BV342" s="29" t="b">
        <v>0</v>
      </c>
      <c r="BW342" s="29" t="b">
        <v>0</v>
      </c>
      <c r="BX342" s="29" t="b">
        <v>0</v>
      </c>
      <c r="BY342" s="29" t="b">
        <v>0</v>
      </c>
      <c r="BZ342" s="29" t="b">
        <v>0</v>
      </c>
      <c r="CA342" s="29" t="b">
        <v>0</v>
      </c>
      <c r="CB342" s="29" t="b">
        <v>0</v>
      </c>
      <c r="CC342" s="29" t="b">
        <v>0</v>
      </c>
      <c r="CD342" s="29" t="b">
        <v>0</v>
      </c>
      <c r="CE342" s="29" t="b">
        <v>0</v>
      </c>
      <c r="CF342" s="29" t="b">
        <v>0</v>
      </c>
      <c r="CG342" s="29" t="b">
        <v>0</v>
      </c>
      <c r="CH342" s="29" t="b">
        <v>0</v>
      </c>
      <c r="CI342" s="29" t="b">
        <v>0</v>
      </c>
      <c r="CJ342" s="29" t="b">
        <v>0</v>
      </c>
      <c r="CK342" s="29" t="b">
        <v>0</v>
      </c>
      <c r="CL342" s="29" t="b">
        <v>0</v>
      </c>
      <c r="CM342" s="29" t="b">
        <v>0</v>
      </c>
      <c r="CN342" s="29" t="b">
        <v>0</v>
      </c>
      <c r="CO342" s="29" t="b">
        <v>0</v>
      </c>
      <c r="CP342" s="29" t="b">
        <v>0</v>
      </c>
      <c r="CQ342" s="29" t="b">
        <v>0</v>
      </c>
      <c r="CR342" s="29" t="b">
        <v>0</v>
      </c>
      <c r="CS342" s="29" t="b">
        <v>0</v>
      </c>
      <c r="CT342" s="29" t="b">
        <v>0</v>
      </c>
      <c r="CU342" s="29" t="b">
        <v>0</v>
      </c>
      <c r="CV342" s="29" t="b">
        <v>0</v>
      </c>
      <c r="CW342" s="29" t="b">
        <v>0</v>
      </c>
      <c r="CX342" s="29" t="b">
        <v>0</v>
      </c>
      <c r="CY342" s="29" t="b">
        <v>0</v>
      </c>
      <c r="CZ342" s="29" t="b">
        <v>0</v>
      </c>
      <c r="DA342" s="29" t="b">
        <v>0</v>
      </c>
      <c r="DB342" s="29" t="b">
        <v>0</v>
      </c>
      <c r="DC342" s="29" t="b">
        <v>0</v>
      </c>
      <c r="DD342" s="29" t="b">
        <v>0</v>
      </c>
      <c r="DE342" s="29" t="b">
        <v>0</v>
      </c>
      <c r="DF342" s="29" t="b">
        <v>0</v>
      </c>
      <c r="DG342" s="29" t="b">
        <v>0</v>
      </c>
      <c r="DH342" s="29" t="b">
        <v>0</v>
      </c>
      <c r="DI342" s="29" t="b">
        <v>0</v>
      </c>
      <c r="DJ342" s="29" t="b">
        <v>1</v>
      </c>
      <c r="DK342" s="29" t="b">
        <v>0</v>
      </c>
      <c r="DL342" s="29" t="b">
        <v>0</v>
      </c>
      <c r="DM342" s="29" t="b">
        <v>0</v>
      </c>
      <c r="DN342" s="29" t="b">
        <v>0</v>
      </c>
      <c r="DO342" s="29" t="b">
        <v>0</v>
      </c>
      <c r="DP342" s="29" t="b">
        <v>0</v>
      </c>
      <c r="DQ342" s="29" t="b">
        <v>0</v>
      </c>
      <c r="DR342" s="29" t="b">
        <v>0</v>
      </c>
      <c r="DS342" s="29" t="b">
        <v>0</v>
      </c>
      <c r="DT342" s="29" t="b">
        <v>0</v>
      </c>
      <c r="DU342" s="29" t="b">
        <v>0</v>
      </c>
      <c r="DV342" s="29" t="s">
        <v>15506</v>
      </c>
      <c r="DW342" s="29" t="s">
        <v>15507</v>
      </c>
      <c r="DX342" s="29" t="s">
        <v>15508</v>
      </c>
    </row>
    <row r="343" spans="1:128" s="29" customFormat="1" x14ac:dyDescent="0.25">
      <c r="A343" s="29">
        <v>359925061286956</v>
      </c>
      <c r="B343" s="29">
        <v>397</v>
      </c>
      <c r="C343" s="29" t="s">
        <v>15509</v>
      </c>
      <c r="D343" s="29" t="s">
        <v>8</v>
      </c>
      <c r="E343" s="29" t="s">
        <v>8</v>
      </c>
      <c r="F343" s="29" t="s">
        <v>8</v>
      </c>
      <c r="G343" s="29" t="s">
        <v>8</v>
      </c>
      <c r="H343" s="29" t="s">
        <v>8</v>
      </c>
      <c r="I343" s="29">
        <v>66</v>
      </c>
      <c r="J343" s="29">
        <v>1</v>
      </c>
      <c r="K343" s="29">
        <v>1</v>
      </c>
      <c r="L343" s="29">
        <v>1</v>
      </c>
      <c r="M343" s="29">
        <v>2</v>
      </c>
      <c r="N343" s="29">
        <v>3</v>
      </c>
      <c r="O343" s="29">
        <v>1</v>
      </c>
      <c r="P343" s="29">
        <v>0</v>
      </c>
      <c r="Q343" s="29" t="s">
        <v>8</v>
      </c>
      <c r="R343" s="29" t="s">
        <v>8</v>
      </c>
      <c r="S343" s="29" t="s">
        <v>8</v>
      </c>
      <c r="T343" s="29" t="s">
        <v>8</v>
      </c>
      <c r="U343" s="29">
        <v>0</v>
      </c>
      <c r="V343" s="29" t="s">
        <v>8</v>
      </c>
      <c r="W343" s="29" t="s">
        <v>8</v>
      </c>
      <c r="X343" s="29" t="s">
        <v>8</v>
      </c>
      <c r="Y343" s="29" t="s">
        <v>8</v>
      </c>
      <c r="Z343" s="29">
        <v>0</v>
      </c>
      <c r="AA343" s="29" t="s">
        <v>8</v>
      </c>
      <c r="AB343" s="29" t="s">
        <v>8</v>
      </c>
      <c r="AC343" s="29" t="s">
        <v>8</v>
      </c>
      <c r="AD343" s="29" t="s">
        <v>8</v>
      </c>
      <c r="AE343" s="29">
        <v>1</v>
      </c>
      <c r="AF343" s="29">
        <v>1</v>
      </c>
      <c r="AG343" s="29" t="s">
        <v>8</v>
      </c>
      <c r="AH343" s="29">
        <v>1</v>
      </c>
      <c r="AI343" s="29" t="s">
        <v>8</v>
      </c>
      <c r="AJ343" s="29">
        <v>0</v>
      </c>
      <c r="AK343" s="29" t="s">
        <v>8</v>
      </c>
      <c r="AL343" s="29" t="s">
        <v>8</v>
      </c>
      <c r="AM343" s="29" t="s">
        <v>8</v>
      </c>
      <c r="AN343" s="29" t="s">
        <v>8</v>
      </c>
      <c r="AO343" s="29">
        <v>0</v>
      </c>
      <c r="AP343" s="29" t="s">
        <v>8</v>
      </c>
      <c r="AQ343" s="29">
        <v>1</v>
      </c>
      <c r="AR343" s="29">
        <v>3</v>
      </c>
      <c r="AS343" s="29" t="s">
        <v>8</v>
      </c>
      <c r="AT343" s="29">
        <v>3</v>
      </c>
      <c r="AU343" s="29" t="s">
        <v>8</v>
      </c>
      <c r="AV343" s="29">
        <v>0</v>
      </c>
      <c r="AW343" s="29" t="s">
        <v>8</v>
      </c>
      <c r="AX343" s="29" t="s">
        <v>8</v>
      </c>
      <c r="AY343" s="29" t="s">
        <v>8</v>
      </c>
      <c r="AZ343" s="29" t="s">
        <v>8</v>
      </c>
      <c r="BA343" s="29" t="s">
        <v>8</v>
      </c>
      <c r="BB343" s="29" t="s">
        <v>8</v>
      </c>
      <c r="BC343" s="29">
        <v>1</v>
      </c>
      <c r="BD343" s="29">
        <v>3</v>
      </c>
      <c r="BE343" s="29" t="s">
        <v>8</v>
      </c>
      <c r="BF343" s="29">
        <v>3</v>
      </c>
      <c r="BG343" s="29" t="s">
        <v>8</v>
      </c>
      <c r="BH343" s="29">
        <v>1</v>
      </c>
      <c r="BI343" s="29">
        <v>2</v>
      </c>
      <c r="BJ343" s="29" t="s">
        <v>8</v>
      </c>
      <c r="BK343" s="29">
        <v>2</v>
      </c>
      <c r="BL343" s="29" t="s">
        <v>8</v>
      </c>
      <c r="BM343" s="29">
        <v>0</v>
      </c>
      <c r="BN343" s="29" t="s">
        <v>8</v>
      </c>
      <c r="BO343" s="29" t="s">
        <v>8</v>
      </c>
      <c r="BP343" s="29" t="s">
        <v>8</v>
      </c>
      <c r="BQ343" s="29" t="s">
        <v>8</v>
      </c>
      <c r="BR343" s="29" t="s">
        <v>8</v>
      </c>
      <c r="BS343" s="29" t="s">
        <v>8</v>
      </c>
      <c r="BT343" s="29" t="s">
        <v>8</v>
      </c>
      <c r="BU343" s="29" t="s">
        <v>8</v>
      </c>
      <c r="BV343" s="29" t="b">
        <v>0</v>
      </c>
      <c r="BW343" s="29" t="b">
        <v>0</v>
      </c>
      <c r="BX343" s="29" t="b">
        <v>0</v>
      </c>
      <c r="BY343" s="29" t="b">
        <v>0</v>
      </c>
      <c r="BZ343" s="29" t="b">
        <v>0</v>
      </c>
      <c r="CA343" s="29" t="b">
        <v>0</v>
      </c>
      <c r="CB343" s="29" t="b">
        <v>0</v>
      </c>
      <c r="CC343" s="29" t="b">
        <v>0</v>
      </c>
      <c r="CD343" s="29" t="b">
        <v>0</v>
      </c>
      <c r="CE343" s="29" t="b">
        <v>0</v>
      </c>
      <c r="CF343" s="29" t="b">
        <v>0</v>
      </c>
      <c r="CG343" s="29" t="b">
        <v>0</v>
      </c>
      <c r="CH343" s="29" t="b">
        <v>0</v>
      </c>
      <c r="CI343" s="29" t="b">
        <v>0</v>
      </c>
      <c r="CJ343" s="29" t="b">
        <v>0</v>
      </c>
      <c r="CK343" s="29" t="b">
        <v>0</v>
      </c>
      <c r="CL343" s="29" t="b">
        <v>0</v>
      </c>
      <c r="CM343" s="29" t="b">
        <v>0</v>
      </c>
      <c r="CN343" s="29" t="b">
        <v>0</v>
      </c>
      <c r="CO343" s="29" t="b">
        <v>0</v>
      </c>
      <c r="CP343" s="29" t="b">
        <v>0</v>
      </c>
      <c r="CQ343" s="29" t="b">
        <v>0</v>
      </c>
      <c r="CR343" s="29" t="b">
        <v>0</v>
      </c>
      <c r="CS343" s="29" t="b">
        <v>0</v>
      </c>
      <c r="CT343" s="29" t="b">
        <v>0</v>
      </c>
      <c r="CU343" s="29" t="b">
        <v>0</v>
      </c>
      <c r="CV343" s="29" t="b">
        <v>0</v>
      </c>
      <c r="CW343" s="29" t="b">
        <v>0</v>
      </c>
      <c r="CX343" s="29" t="b">
        <v>0</v>
      </c>
      <c r="CY343" s="29" t="b">
        <v>0</v>
      </c>
      <c r="CZ343" s="29" t="b">
        <v>0</v>
      </c>
      <c r="DA343" s="29" t="b">
        <v>0</v>
      </c>
      <c r="DB343" s="29" t="b">
        <v>0</v>
      </c>
      <c r="DC343" s="29" t="b">
        <v>0</v>
      </c>
      <c r="DD343" s="29" t="b">
        <v>0</v>
      </c>
      <c r="DE343" s="29" t="b">
        <v>0</v>
      </c>
      <c r="DF343" s="29" t="b">
        <v>0</v>
      </c>
      <c r="DG343" s="29" t="b">
        <v>0</v>
      </c>
      <c r="DH343" s="29" t="b">
        <v>0</v>
      </c>
      <c r="DI343" s="29" t="b">
        <v>0</v>
      </c>
      <c r="DJ343" s="29" t="b">
        <v>1</v>
      </c>
      <c r="DK343" s="29" t="b">
        <v>0</v>
      </c>
      <c r="DL343" s="29" t="b">
        <v>0</v>
      </c>
      <c r="DM343" s="29" t="b">
        <v>0</v>
      </c>
      <c r="DN343" s="29" t="b">
        <v>0</v>
      </c>
      <c r="DO343" s="29" t="b">
        <v>0</v>
      </c>
      <c r="DP343" s="29" t="b">
        <v>0</v>
      </c>
      <c r="DQ343" s="29" t="b">
        <v>0</v>
      </c>
      <c r="DR343" s="29" t="b">
        <v>0</v>
      </c>
      <c r="DS343" s="29" t="b">
        <v>0</v>
      </c>
      <c r="DT343" s="29" t="b">
        <v>0</v>
      </c>
      <c r="DU343" s="29" t="b">
        <v>0</v>
      </c>
      <c r="DV343" s="29" t="s">
        <v>15510</v>
      </c>
      <c r="DW343" s="29" t="s">
        <v>15511</v>
      </c>
      <c r="DX343" s="29" t="s">
        <v>15512</v>
      </c>
    </row>
    <row r="344" spans="1:128" s="29" customFormat="1" x14ac:dyDescent="0.25">
      <c r="A344" s="29">
        <v>359925061286956</v>
      </c>
      <c r="B344" s="29">
        <v>377</v>
      </c>
      <c r="C344" s="29" t="s">
        <v>15513</v>
      </c>
      <c r="D344" s="29" t="s">
        <v>8</v>
      </c>
      <c r="E344" s="29" t="s">
        <v>8</v>
      </c>
      <c r="F344" s="29" t="s">
        <v>8</v>
      </c>
      <c r="G344" s="29" t="s">
        <v>8</v>
      </c>
      <c r="H344" s="29" t="s">
        <v>8</v>
      </c>
      <c r="I344" s="29">
        <v>66</v>
      </c>
      <c r="J344" s="29">
        <v>1</v>
      </c>
      <c r="K344" s="29">
        <v>1</v>
      </c>
      <c r="L344" s="29">
        <v>1</v>
      </c>
      <c r="M344" s="29">
        <v>2</v>
      </c>
      <c r="N344" s="29">
        <v>3</v>
      </c>
      <c r="O344" s="29">
        <v>1</v>
      </c>
      <c r="P344" s="29">
        <v>0</v>
      </c>
      <c r="Q344" s="29" t="s">
        <v>8</v>
      </c>
      <c r="R344" s="29" t="s">
        <v>8</v>
      </c>
      <c r="S344" s="29" t="s">
        <v>8</v>
      </c>
      <c r="T344" s="29" t="s">
        <v>8</v>
      </c>
      <c r="U344" s="29">
        <v>0</v>
      </c>
      <c r="V344" s="29" t="s">
        <v>8</v>
      </c>
      <c r="W344" s="29" t="s">
        <v>8</v>
      </c>
      <c r="X344" s="29" t="s">
        <v>8</v>
      </c>
      <c r="Y344" s="29" t="s">
        <v>8</v>
      </c>
      <c r="Z344" s="29">
        <v>0</v>
      </c>
      <c r="AA344" s="29" t="s">
        <v>8</v>
      </c>
      <c r="AB344" s="29" t="s">
        <v>8</v>
      </c>
      <c r="AC344" s="29" t="s">
        <v>8</v>
      </c>
      <c r="AD344" s="29" t="s">
        <v>8</v>
      </c>
      <c r="AE344" s="29">
        <v>1</v>
      </c>
      <c r="AF344" s="29">
        <v>1</v>
      </c>
      <c r="AG344" s="29" t="s">
        <v>8</v>
      </c>
      <c r="AH344" s="29">
        <v>1</v>
      </c>
      <c r="AI344" s="29" t="s">
        <v>8</v>
      </c>
      <c r="AJ344" s="29">
        <v>1</v>
      </c>
      <c r="AK344" s="29">
        <v>3</v>
      </c>
      <c r="AL344" s="29" t="s">
        <v>8</v>
      </c>
      <c r="AM344" s="29">
        <v>4</v>
      </c>
      <c r="AN344" s="29" t="s">
        <v>8</v>
      </c>
      <c r="AO344" s="29">
        <v>0</v>
      </c>
      <c r="AP344" s="29" t="s">
        <v>8</v>
      </c>
      <c r="AQ344" s="29">
        <v>1</v>
      </c>
      <c r="AR344" s="29">
        <v>2</v>
      </c>
      <c r="AS344" s="29" t="s">
        <v>8</v>
      </c>
      <c r="AT344" s="29">
        <v>2</v>
      </c>
      <c r="AU344" s="29" t="s">
        <v>8</v>
      </c>
      <c r="AV344" s="29">
        <v>1</v>
      </c>
      <c r="AW344" s="29">
        <v>3</v>
      </c>
      <c r="AX344" s="29" t="s">
        <v>8</v>
      </c>
      <c r="AY344" s="29">
        <v>3</v>
      </c>
      <c r="AZ344" s="29" t="s">
        <v>8</v>
      </c>
      <c r="BA344" s="29">
        <v>1</v>
      </c>
      <c r="BB344" s="29" t="s">
        <v>8</v>
      </c>
      <c r="BC344" s="29">
        <v>1</v>
      </c>
      <c r="BD344" s="29">
        <v>2</v>
      </c>
      <c r="BE344" s="29" t="s">
        <v>8</v>
      </c>
      <c r="BF344" s="29">
        <v>2</v>
      </c>
      <c r="BG344" s="29" t="s">
        <v>8</v>
      </c>
      <c r="BH344" s="29">
        <v>0</v>
      </c>
      <c r="BI344" s="29" t="s">
        <v>8</v>
      </c>
      <c r="BJ344" s="29" t="s">
        <v>8</v>
      </c>
      <c r="BK344" s="29" t="s">
        <v>8</v>
      </c>
      <c r="BL344" s="29" t="s">
        <v>8</v>
      </c>
      <c r="BM344" s="29">
        <v>1</v>
      </c>
      <c r="BN344" s="29" t="s">
        <v>8</v>
      </c>
      <c r="BO344" s="29">
        <v>1</v>
      </c>
      <c r="BP344" s="29" t="s">
        <v>8</v>
      </c>
      <c r="BQ344" s="29">
        <v>1</v>
      </c>
      <c r="BR344" s="29" t="s">
        <v>8</v>
      </c>
      <c r="BS344" s="29">
        <v>0</v>
      </c>
      <c r="BT344" s="29" t="s">
        <v>8</v>
      </c>
      <c r="BU344" s="29" t="s">
        <v>8</v>
      </c>
      <c r="BV344" s="29" t="b">
        <v>0</v>
      </c>
      <c r="BW344" s="29" t="b">
        <v>0</v>
      </c>
      <c r="BX344" s="29" t="b">
        <v>0</v>
      </c>
      <c r="BY344" s="29" t="b">
        <v>0</v>
      </c>
      <c r="BZ344" s="29" t="b">
        <v>0</v>
      </c>
      <c r="CA344" s="29" t="b">
        <v>0</v>
      </c>
      <c r="CB344" s="29" t="b">
        <v>0</v>
      </c>
      <c r="CC344" s="29" t="b">
        <v>0</v>
      </c>
      <c r="CD344" s="29" t="b">
        <v>0</v>
      </c>
      <c r="CE344" s="29" t="b">
        <v>0</v>
      </c>
      <c r="CF344" s="29" t="b">
        <v>0</v>
      </c>
      <c r="CG344" s="29" t="b">
        <v>0</v>
      </c>
      <c r="CH344" s="29" t="b">
        <v>0</v>
      </c>
      <c r="CI344" s="29" t="b">
        <v>0</v>
      </c>
      <c r="CJ344" s="29" t="b">
        <v>0</v>
      </c>
      <c r="CK344" s="29" t="b">
        <v>0</v>
      </c>
      <c r="CL344" s="29" t="b">
        <v>0</v>
      </c>
      <c r="CM344" s="29" t="b">
        <v>0</v>
      </c>
      <c r="CN344" s="29" t="b">
        <v>0</v>
      </c>
      <c r="CO344" s="29" t="b">
        <v>0</v>
      </c>
      <c r="CP344" s="29" t="b">
        <v>0</v>
      </c>
      <c r="CQ344" s="29" t="b">
        <v>0</v>
      </c>
      <c r="CR344" s="29" t="b">
        <v>0</v>
      </c>
      <c r="CS344" s="29" t="b">
        <v>0</v>
      </c>
      <c r="CT344" s="29" t="b">
        <v>0</v>
      </c>
      <c r="CU344" s="29" t="b">
        <v>0</v>
      </c>
      <c r="CV344" s="29" t="b">
        <v>0</v>
      </c>
      <c r="CW344" s="29" t="b">
        <v>0</v>
      </c>
      <c r="CX344" s="29" t="b">
        <v>0</v>
      </c>
      <c r="CY344" s="29" t="b">
        <v>0</v>
      </c>
      <c r="CZ344" s="29" t="b">
        <v>0</v>
      </c>
      <c r="DA344" s="29" t="b">
        <v>0</v>
      </c>
      <c r="DB344" s="29" t="b">
        <v>0</v>
      </c>
      <c r="DC344" s="29" t="b">
        <v>0</v>
      </c>
      <c r="DD344" s="29" t="b">
        <v>0</v>
      </c>
      <c r="DE344" s="29" t="b">
        <v>0</v>
      </c>
      <c r="DF344" s="29" t="b">
        <v>0</v>
      </c>
      <c r="DG344" s="29" t="b">
        <v>0</v>
      </c>
      <c r="DH344" s="29" t="b">
        <v>0</v>
      </c>
      <c r="DI344" s="29" t="b">
        <v>0</v>
      </c>
      <c r="DJ344" s="29" t="b">
        <v>1</v>
      </c>
      <c r="DK344" s="29" t="b">
        <v>0</v>
      </c>
      <c r="DL344" s="29" t="b">
        <v>0</v>
      </c>
      <c r="DM344" s="29" t="b">
        <v>0</v>
      </c>
      <c r="DN344" s="29" t="b">
        <v>0</v>
      </c>
      <c r="DO344" s="29" t="b">
        <v>0</v>
      </c>
      <c r="DP344" s="29" t="b">
        <v>0</v>
      </c>
      <c r="DQ344" s="29" t="b">
        <v>0</v>
      </c>
      <c r="DR344" s="29" t="b">
        <v>0</v>
      </c>
      <c r="DS344" s="29" t="b">
        <v>0</v>
      </c>
      <c r="DT344" s="29" t="b">
        <v>0</v>
      </c>
      <c r="DU344" s="29" t="b">
        <v>0</v>
      </c>
      <c r="DV344" s="29" t="s">
        <v>15514</v>
      </c>
      <c r="DW344" s="29" t="s">
        <v>15515</v>
      </c>
      <c r="DX344" s="29" t="s">
        <v>15516</v>
      </c>
    </row>
    <row r="345" spans="1:128" s="29" customFormat="1" x14ac:dyDescent="0.25">
      <c r="A345" s="29">
        <v>359925061286956</v>
      </c>
      <c r="B345" s="29">
        <v>372</v>
      </c>
      <c r="C345" s="29" t="s">
        <v>15517</v>
      </c>
      <c r="D345" s="29" t="s">
        <v>8</v>
      </c>
      <c r="E345" s="29" t="s">
        <v>8</v>
      </c>
      <c r="F345" s="29" t="s">
        <v>8</v>
      </c>
      <c r="G345" s="29" t="s">
        <v>8</v>
      </c>
      <c r="H345" s="29" t="s">
        <v>8</v>
      </c>
      <c r="I345" s="29">
        <v>66</v>
      </c>
      <c r="J345" s="29">
        <v>1</v>
      </c>
      <c r="K345" s="29">
        <v>1</v>
      </c>
      <c r="L345" s="29">
        <v>1</v>
      </c>
      <c r="M345" s="29">
        <v>2</v>
      </c>
      <c r="N345" s="29">
        <v>5</v>
      </c>
      <c r="O345" s="29">
        <v>1</v>
      </c>
      <c r="P345" s="29">
        <v>0</v>
      </c>
      <c r="Q345" s="29" t="s">
        <v>8</v>
      </c>
      <c r="R345" s="29" t="s">
        <v>8</v>
      </c>
      <c r="S345" s="29" t="s">
        <v>8</v>
      </c>
      <c r="T345" s="29" t="s">
        <v>8</v>
      </c>
      <c r="U345" s="29">
        <v>0</v>
      </c>
      <c r="V345" s="29" t="s">
        <v>8</v>
      </c>
      <c r="W345" s="29" t="s">
        <v>8</v>
      </c>
      <c r="X345" s="29" t="s">
        <v>8</v>
      </c>
      <c r="Y345" s="29" t="s">
        <v>8</v>
      </c>
      <c r="Z345" s="29">
        <v>0</v>
      </c>
      <c r="AA345" s="29" t="s">
        <v>8</v>
      </c>
      <c r="AB345" s="29" t="s">
        <v>8</v>
      </c>
      <c r="AC345" s="29" t="s">
        <v>8</v>
      </c>
      <c r="AD345" s="29" t="s">
        <v>8</v>
      </c>
      <c r="AE345" s="29">
        <v>1</v>
      </c>
      <c r="AF345" s="29">
        <v>1</v>
      </c>
      <c r="AG345" s="29" t="s">
        <v>8</v>
      </c>
      <c r="AH345" s="29">
        <v>1</v>
      </c>
      <c r="AI345" s="29" t="s">
        <v>8</v>
      </c>
      <c r="AJ345" s="29">
        <v>0</v>
      </c>
      <c r="AK345" s="29" t="s">
        <v>8</v>
      </c>
      <c r="AL345" s="29" t="s">
        <v>8</v>
      </c>
      <c r="AM345" s="29" t="s">
        <v>8</v>
      </c>
      <c r="AN345" s="29" t="s">
        <v>8</v>
      </c>
      <c r="AO345" s="29">
        <v>0</v>
      </c>
      <c r="AP345" s="29" t="s">
        <v>8</v>
      </c>
      <c r="AQ345" s="29">
        <v>1</v>
      </c>
      <c r="AR345" s="29">
        <v>2</v>
      </c>
      <c r="AS345" s="29" t="s">
        <v>8</v>
      </c>
      <c r="AT345" s="29">
        <v>2</v>
      </c>
      <c r="AU345" s="29" t="s">
        <v>8</v>
      </c>
      <c r="AV345" s="29">
        <v>1</v>
      </c>
      <c r="AW345" s="29">
        <v>3</v>
      </c>
      <c r="AX345" s="29" t="s">
        <v>8</v>
      </c>
      <c r="AY345" s="29">
        <v>3</v>
      </c>
      <c r="AZ345" s="29" t="s">
        <v>8</v>
      </c>
      <c r="BA345" s="29">
        <v>1</v>
      </c>
      <c r="BB345" s="29" t="s">
        <v>8</v>
      </c>
      <c r="BC345" s="29">
        <v>1</v>
      </c>
      <c r="BD345" s="29">
        <v>2</v>
      </c>
      <c r="BE345" s="29" t="s">
        <v>8</v>
      </c>
      <c r="BF345" s="29">
        <v>2</v>
      </c>
      <c r="BG345" s="29" t="s">
        <v>8</v>
      </c>
      <c r="BH345" s="29">
        <v>1</v>
      </c>
      <c r="BI345" s="29">
        <v>1</v>
      </c>
      <c r="BJ345" s="29" t="s">
        <v>8</v>
      </c>
      <c r="BK345" s="29">
        <v>1</v>
      </c>
      <c r="BL345" s="29" t="s">
        <v>8</v>
      </c>
      <c r="BM345" s="29">
        <v>0</v>
      </c>
      <c r="BN345" s="29" t="s">
        <v>8</v>
      </c>
      <c r="BO345" s="29" t="s">
        <v>8</v>
      </c>
      <c r="BP345" s="29" t="s">
        <v>8</v>
      </c>
      <c r="BQ345" s="29" t="s">
        <v>8</v>
      </c>
      <c r="BR345" s="29" t="s">
        <v>8</v>
      </c>
      <c r="BS345" s="29" t="s">
        <v>8</v>
      </c>
      <c r="BT345" s="29" t="s">
        <v>8</v>
      </c>
      <c r="BU345" s="29" t="s">
        <v>8</v>
      </c>
      <c r="BV345" s="29" t="b">
        <v>0</v>
      </c>
      <c r="BW345" s="29" t="b">
        <v>0</v>
      </c>
      <c r="BX345" s="29" t="b">
        <v>0</v>
      </c>
      <c r="BY345" s="29" t="b">
        <v>0</v>
      </c>
      <c r="BZ345" s="29" t="b">
        <v>0</v>
      </c>
      <c r="CA345" s="29" t="b">
        <v>0</v>
      </c>
      <c r="CB345" s="29" t="b">
        <v>0</v>
      </c>
      <c r="CC345" s="29" t="b">
        <v>0</v>
      </c>
      <c r="CD345" s="29" t="b">
        <v>0</v>
      </c>
      <c r="CE345" s="29" t="b">
        <v>0</v>
      </c>
      <c r="CF345" s="29" t="b">
        <v>0</v>
      </c>
      <c r="CG345" s="29" t="b">
        <v>0</v>
      </c>
      <c r="CH345" s="29" t="b">
        <v>0</v>
      </c>
      <c r="CI345" s="29" t="b">
        <v>0</v>
      </c>
      <c r="CJ345" s="29" t="b">
        <v>0</v>
      </c>
      <c r="CK345" s="29" t="b">
        <v>0</v>
      </c>
      <c r="CL345" s="29" t="b">
        <v>0</v>
      </c>
      <c r="CM345" s="29" t="b">
        <v>0</v>
      </c>
      <c r="CN345" s="29" t="b">
        <v>0</v>
      </c>
      <c r="CO345" s="29" t="b">
        <v>0</v>
      </c>
      <c r="CP345" s="29" t="b">
        <v>0</v>
      </c>
      <c r="CQ345" s="29" t="b">
        <v>0</v>
      </c>
      <c r="CR345" s="29" t="b">
        <v>0</v>
      </c>
      <c r="CS345" s="29" t="b">
        <v>0</v>
      </c>
      <c r="CT345" s="29" t="b">
        <v>0</v>
      </c>
      <c r="CU345" s="29" t="b">
        <v>0</v>
      </c>
      <c r="CV345" s="29" t="b">
        <v>0</v>
      </c>
      <c r="CW345" s="29" t="b">
        <v>0</v>
      </c>
      <c r="CX345" s="29" t="b">
        <v>0</v>
      </c>
      <c r="CY345" s="29" t="b">
        <v>0</v>
      </c>
      <c r="CZ345" s="29" t="b">
        <v>0</v>
      </c>
      <c r="DA345" s="29" t="b">
        <v>0</v>
      </c>
      <c r="DB345" s="29" t="b">
        <v>0</v>
      </c>
      <c r="DC345" s="29" t="b">
        <v>0</v>
      </c>
      <c r="DD345" s="29" t="b">
        <v>0</v>
      </c>
      <c r="DE345" s="29" t="b">
        <v>0</v>
      </c>
      <c r="DF345" s="29" t="b">
        <v>0</v>
      </c>
      <c r="DG345" s="29" t="b">
        <v>0</v>
      </c>
      <c r="DH345" s="29" t="b">
        <v>0</v>
      </c>
      <c r="DI345" s="29" t="b">
        <v>0</v>
      </c>
      <c r="DJ345" s="29" t="b">
        <v>1</v>
      </c>
      <c r="DK345" s="29" t="b">
        <v>0</v>
      </c>
      <c r="DL345" s="29" t="b">
        <v>0</v>
      </c>
      <c r="DM345" s="29" t="b">
        <v>0</v>
      </c>
      <c r="DN345" s="29" t="b">
        <v>0</v>
      </c>
      <c r="DO345" s="29" t="b">
        <v>0</v>
      </c>
      <c r="DP345" s="29" t="b">
        <v>0</v>
      </c>
      <c r="DQ345" s="29" t="b">
        <v>0</v>
      </c>
      <c r="DR345" s="29" t="b">
        <v>0</v>
      </c>
      <c r="DS345" s="29" t="b">
        <v>0</v>
      </c>
      <c r="DT345" s="29" t="b">
        <v>0</v>
      </c>
      <c r="DU345" s="29" t="b">
        <v>0</v>
      </c>
      <c r="DV345" s="29" t="s">
        <v>15518</v>
      </c>
      <c r="DW345" s="29" t="s">
        <v>15519</v>
      </c>
      <c r="DX345" s="29" t="s">
        <v>15520</v>
      </c>
    </row>
    <row r="346" spans="1:128" s="29" customFormat="1" x14ac:dyDescent="0.25">
      <c r="A346" s="29">
        <v>359925061281999</v>
      </c>
      <c r="B346" s="29">
        <v>221</v>
      </c>
      <c r="C346" s="29" t="s">
        <v>15521</v>
      </c>
      <c r="D346" s="29" t="s">
        <v>15522</v>
      </c>
      <c r="E346" s="50">
        <v>237810713</v>
      </c>
      <c r="F346" s="50">
        <v>903397242</v>
      </c>
      <c r="G346" s="29" t="s">
        <v>18992</v>
      </c>
      <c r="H346" s="29" t="s">
        <v>19889</v>
      </c>
      <c r="I346" s="29">
        <v>33</v>
      </c>
      <c r="J346" s="29">
        <v>1</v>
      </c>
      <c r="K346" s="29">
        <v>1</v>
      </c>
      <c r="L346" s="29">
        <v>1</v>
      </c>
      <c r="M346" s="29">
        <v>2</v>
      </c>
      <c r="N346" s="29">
        <v>4</v>
      </c>
      <c r="O346" s="29">
        <v>1</v>
      </c>
      <c r="P346" s="29">
        <v>1</v>
      </c>
      <c r="Q346" s="29">
        <v>4</v>
      </c>
      <c r="R346" s="29" t="s">
        <v>8</v>
      </c>
      <c r="S346" s="29">
        <v>4</v>
      </c>
      <c r="T346" s="29" t="s">
        <v>8</v>
      </c>
      <c r="U346" s="29">
        <v>1</v>
      </c>
      <c r="V346" s="29">
        <v>1</v>
      </c>
      <c r="W346" s="29" t="s">
        <v>8</v>
      </c>
      <c r="X346" s="29">
        <v>4</v>
      </c>
      <c r="Y346" s="29" t="s">
        <v>8</v>
      </c>
      <c r="Z346" s="29">
        <v>1</v>
      </c>
      <c r="AA346" s="29">
        <v>2</v>
      </c>
      <c r="AB346" s="29" t="s">
        <v>8</v>
      </c>
      <c r="AC346" s="29">
        <v>3</v>
      </c>
      <c r="AD346" s="29" t="s">
        <v>8</v>
      </c>
      <c r="AE346" s="29">
        <v>0</v>
      </c>
      <c r="AF346" s="29" t="s">
        <v>8</v>
      </c>
      <c r="AG346" s="29" t="s">
        <v>8</v>
      </c>
      <c r="AH346" s="29" t="s">
        <v>8</v>
      </c>
      <c r="AI346" s="29" t="s">
        <v>8</v>
      </c>
      <c r="AJ346" s="29">
        <v>1</v>
      </c>
      <c r="AK346" s="29">
        <v>1</v>
      </c>
      <c r="AL346" s="29" t="s">
        <v>8</v>
      </c>
      <c r="AM346" s="29">
        <v>1</v>
      </c>
      <c r="AN346" s="29" t="s">
        <v>8</v>
      </c>
      <c r="AO346" s="29">
        <v>0</v>
      </c>
      <c r="AP346" s="29" t="s">
        <v>8</v>
      </c>
      <c r="AQ346" s="29">
        <v>1</v>
      </c>
      <c r="AR346" s="29">
        <v>2</v>
      </c>
      <c r="AS346" s="29" t="s">
        <v>8</v>
      </c>
      <c r="AT346" s="29">
        <v>1</v>
      </c>
      <c r="AU346" s="29" t="s">
        <v>8</v>
      </c>
      <c r="AV346" s="29">
        <v>1</v>
      </c>
      <c r="AW346" s="29">
        <v>1</v>
      </c>
      <c r="AX346" s="29" t="s">
        <v>8</v>
      </c>
      <c r="AY346" s="29">
        <v>1</v>
      </c>
      <c r="AZ346" s="29" t="s">
        <v>8</v>
      </c>
      <c r="BA346" s="29">
        <v>1</v>
      </c>
      <c r="BB346" s="29" t="s">
        <v>8</v>
      </c>
      <c r="BC346" s="29">
        <v>1</v>
      </c>
      <c r="BD346" s="29">
        <v>3</v>
      </c>
      <c r="BE346" s="29" t="s">
        <v>8</v>
      </c>
      <c r="BF346" s="29">
        <v>2</v>
      </c>
      <c r="BG346" s="29" t="s">
        <v>8</v>
      </c>
      <c r="BH346" s="29">
        <v>1</v>
      </c>
      <c r="BI346" s="29">
        <v>2</v>
      </c>
      <c r="BJ346" s="29" t="s">
        <v>8</v>
      </c>
      <c r="BK346" s="29">
        <v>1</v>
      </c>
      <c r="BL346" s="29" t="s">
        <v>8</v>
      </c>
      <c r="BM346" s="29">
        <v>0</v>
      </c>
      <c r="BN346" s="29" t="s">
        <v>8</v>
      </c>
      <c r="BO346" s="29" t="s">
        <v>8</v>
      </c>
      <c r="BP346" s="29" t="s">
        <v>8</v>
      </c>
      <c r="BQ346" s="29" t="s">
        <v>8</v>
      </c>
      <c r="BR346" s="29" t="s">
        <v>8</v>
      </c>
      <c r="BS346" s="29" t="s">
        <v>8</v>
      </c>
      <c r="BT346" s="29" t="s">
        <v>8</v>
      </c>
      <c r="BU346" s="29" t="s">
        <v>722</v>
      </c>
      <c r="BV346" s="29" t="b">
        <v>0</v>
      </c>
      <c r="BW346" s="29" t="b">
        <v>0</v>
      </c>
      <c r="BX346" s="29" t="b">
        <v>0</v>
      </c>
      <c r="BY346" s="29" t="b">
        <v>0</v>
      </c>
      <c r="BZ346" s="29" t="b">
        <v>0</v>
      </c>
      <c r="CA346" s="29" t="b">
        <v>0</v>
      </c>
      <c r="CB346" s="29" t="b">
        <v>0</v>
      </c>
      <c r="CC346" s="29" t="b">
        <v>0</v>
      </c>
      <c r="CD346" s="29" t="b">
        <v>0</v>
      </c>
      <c r="CE346" s="29" t="b">
        <v>0</v>
      </c>
      <c r="CF346" s="29" t="b">
        <v>0</v>
      </c>
      <c r="CG346" s="29" t="b">
        <v>0</v>
      </c>
      <c r="CH346" s="29" t="b">
        <v>0</v>
      </c>
      <c r="CI346" s="29" t="b">
        <v>0</v>
      </c>
      <c r="CJ346" s="29" t="b">
        <v>0</v>
      </c>
      <c r="CK346" s="29" t="b">
        <v>0</v>
      </c>
      <c r="CL346" s="29" t="b">
        <v>0</v>
      </c>
      <c r="CM346" s="29" t="b">
        <v>0</v>
      </c>
      <c r="CN346" s="29" t="b">
        <v>0</v>
      </c>
      <c r="CO346" s="29" t="b">
        <v>0</v>
      </c>
      <c r="CP346" s="29" t="b">
        <v>0</v>
      </c>
      <c r="CQ346" s="29" t="b">
        <v>0</v>
      </c>
      <c r="CR346" s="29" t="b">
        <v>0</v>
      </c>
      <c r="CS346" s="29" t="b">
        <v>0</v>
      </c>
      <c r="CT346" s="29" t="b">
        <v>0</v>
      </c>
      <c r="CU346" s="29" t="b">
        <v>0</v>
      </c>
      <c r="CV346" s="29" t="b">
        <v>0</v>
      </c>
      <c r="CW346" s="29" t="b">
        <v>0</v>
      </c>
      <c r="CX346" s="29" t="b">
        <v>0</v>
      </c>
      <c r="CY346" s="29" t="b">
        <v>0</v>
      </c>
      <c r="CZ346" s="29" t="b">
        <v>0</v>
      </c>
      <c r="DA346" s="29" t="b">
        <v>0</v>
      </c>
      <c r="DB346" s="29" t="b">
        <v>0</v>
      </c>
      <c r="DC346" s="29" t="b">
        <v>0</v>
      </c>
      <c r="DD346" s="29" t="b">
        <v>0</v>
      </c>
      <c r="DE346" s="29" t="b">
        <v>1</v>
      </c>
      <c r="DF346" s="29" t="b">
        <v>0</v>
      </c>
      <c r="DG346" s="29" t="b">
        <v>0</v>
      </c>
      <c r="DH346" s="29" t="b">
        <v>0</v>
      </c>
      <c r="DI346" s="29" t="b">
        <v>0</v>
      </c>
      <c r="DJ346" s="29" t="b">
        <v>0</v>
      </c>
      <c r="DK346" s="29" t="b">
        <v>0</v>
      </c>
      <c r="DL346" s="29" t="b">
        <v>0</v>
      </c>
      <c r="DM346" s="29" t="b">
        <v>0</v>
      </c>
      <c r="DN346" s="29" t="b">
        <v>0</v>
      </c>
      <c r="DO346" s="29" t="b">
        <v>0</v>
      </c>
      <c r="DP346" s="29" t="b">
        <v>0</v>
      </c>
      <c r="DQ346" s="29" t="b">
        <v>0</v>
      </c>
      <c r="DR346" s="29" t="b">
        <v>0</v>
      </c>
      <c r="DS346" s="29" t="b">
        <v>0</v>
      </c>
      <c r="DT346" s="29" t="b">
        <v>0</v>
      </c>
      <c r="DU346" s="29" t="b">
        <v>0</v>
      </c>
      <c r="DV346" s="29" t="s">
        <v>15523</v>
      </c>
      <c r="DW346" s="29" t="s">
        <v>15524</v>
      </c>
      <c r="DX346" s="29" t="s">
        <v>15525</v>
      </c>
    </row>
    <row r="347" spans="1:128" s="29" customFormat="1" x14ac:dyDescent="0.25">
      <c r="A347" s="29">
        <v>359925061281999</v>
      </c>
      <c r="B347" s="29">
        <v>225</v>
      </c>
      <c r="C347" s="29" t="s">
        <v>15526</v>
      </c>
      <c r="D347" s="29" t="s">
        <v>15527</v>
      </c>
      <c r="E347" s="50">
        <v>2.3780474868634E+16</v>
      </c>
      <c r="F347" s="50">
        <v>9033941969409530</v>
      </c>
      <c r="G347" s="29" t="s">
        <v>20234</v>
      </c>
      <c r="H347" s="29" t="s">
        <v>18992</v>
      </c>
      <c r="I347" s="29">
        <v>33</v>
      </c>
      <c r="J347" s="29">
        <v>1</v>
      </c>
      <c r="K347" s="29">
        <v>1</v>
      </c>
      <c r="L347" s="29">
        <v>1</v>
      </c>
      <c r="M347" s="29">
        <v>2</v>
      </c>
      <c r="N347" s="29">
        <v>3</v>
      </c>
      <c r="O347" s="29">
        <v>1</v>
      </c>
      <c r="P347" s="29">
        <v>1</v>
      </c>
      <c r="Q347" s="29">
        <v>4</v>
      </c>
      <c r="R347" s="29" t="s">
        <v>8</v>
      </c>
      <c r="S347" s="29">
        <v>4</v>
      </c>
      <c r="T347" s="29" t="s">
        <v>8</v>
      </c>
      <c r="U347" s="29">
        <v>1</v>
      </c>
      <c r="V347" s="29">
        <v>2</v>
      </c>
      <c r="W347" s="29" t="s">
        <v>8</v>
      </c>
      <c r="X347" s="29">
        <v>4</v>
      </c>
      <c r="Y347" s="29" t="s">
        <v>8</v>
      </c>
      <c r="Z347" s="29">
        <v>0</v>
      </c>
      <c r="AA347" s="29" t="s">
        <v>8</v>
      </c>
      <c r="AB347" s="29" t="s">
        <v>8</v>
      </c>
      <c r="AC347" s="29" t="s">
        <v>8</v>
      </c>
      <c r="AD347" s="29" t="s">
        <v>8</v>
      </c>
      <c r="AE347" s="29">
        <v>0</v>
      </c>
      <c r="AF347" s="29" t="s">
        <v>8</v>
      </c>
      <c r="AG347" s="29" t="s">
        <v>8</v>
      </c>
      <c r="AH347" s="29" t="s">
        <v>8</v>
      </c>
      <c r="AI347" s="29" t="s">
        <v>8</v>
      </c>
      <c r="AJ347" s="29">
        <v>1</v>
      </c>
      <c r="AK347" s="29">
        <v>1</v>
      </c>
      <c r="AL347" s="29" t="s">
        <v>8</v>
      </c>
      <c r="AM347" s="29">
        <v>1</v>
      </c>
      <c r="AN347" s="29" t="s">
        <v>8</v>
      </c>
      <c r="AO347" s="29">
        <v>0</v>
      </c>
      <c r="AP347" s="29" t="s">
        <v>8</v>
      </c>
      <c r="AQ347" s="29">
        <v>1</v>
      </c>
      <c r="AR347" s="29">
        <v>2</v>
      </c>
      <c r="AS347" s="29" t="s">
        <v>8</v>
      </c>
      <c r="AT347" s="29">
        <v>1</v>
      </c>
      <c r="AU347" s="29" t="s">
        <v>8</v>
      </c>
      <c r="AV347" s="29">
        <v>1</v>
      </c>
      <c r="AW347" s="29">
        <v>2</v>
      </c>
      <c r="AX347" s="29" t="s">
        <v>8</v>
      </c>
      <c r="AY347" s="29">
        <v>2</v>
      </c>
      <c r="AZ347" s="29" t="s">
        <v>8</v>
      </c>
      <c r="BA347" s="29">
        <v>1</v>
      </c>
      <c r="BB347" s="29" t="s">
        <v>8</v>
      </c>
      <c r="BC347" s="29">
        <v>1</v>
      </c>
      <c r="BD347" s="29">
        <v>3</v>
      </c>
      <c r="BE347" s="29" t="s">
        <v>8</v>
      </c>
      <c r="BF347" s="29">
        <v>2</v>
      </c>
      <c r="BG347" s="29" t="s">
        <v>8</v>
      </c>
      <c r="BH347" s="29">
        <v>1</v>
      </c>
      <c r="BI347" s="29">
        <v>2</v>
      </c>
      <c r="BJ347" s="29" t="s">
        <v>8</v>
      </c>
      <c r="BK347" s="29">
        <v>2</v>
      </c>
      <c r="BL347" s="29" t="s">
        <v>8</v>
      </c>
      <c r="BM347" s="29">
        <v>0</v>
      </c>
      <c r="BN347" s="29" t="s">
        <v>8</v>
      </c>
      <c r="BO347" s="29" t="s">
        <v>8</v>
      </c>
      <c r="BP347" s="29" t="s">
        <v>8</v>
      </c>
      <c r="BQ347" s="29" t="s">
        <v>8</v>
      </c>
      <c r="BR347" s="29" t="s">
        <v>8</v>
      </c>
      <c r="BS347" s="29" t="s">
        <v>8</v>
      </c>
      <c r="BT347" s="29" t="s">
        <v>8</v>
      </c>
      <c r="BU347" s="29" t="s">
        <v>722</v>
      </c>
      <c r="BV347" s="29" t="b">
        <v>0</v>
      </c>
      <c r="BW347" s="29" t="b">
        <v>0</v>
      </c>
      <c r="BX347" s="29" t="b">
        <v>0</v>
      </c>
      <c r="BY347" s="29" t="b">
        <v>0</v>
      </c>
      <c r="BZ347" s="29" t="b">
        <v>0</v>
      </c>
      <c r="CA347" s="29" t="b">
        <v>0</v>
      </c>
      <c r="CB347" s="29" t="b">
        <v>0</v>
      </c>
      <c r="CC347" s="29" t="b">
        <v>0</v>
      </c>
      <c r="CD347" s="29" t="b">
        <v>0</v>
      </c>
      <c r="CE347" s="29" t="b">
        <v>0</v>
      </c>
      <c r="CF347" s="29" t="b">
        <v>0</v>
      </c>
      <c r="CG347" s="29" t="b">
        <v>0</v>
      </c>
      <c r="CH347" s="29" t="b">
        <v>0</v>
      </c>
      <c r="CI347" s="29" t="b">
        <v>0</v>
      </c>
      <c r="CJ347" s="29" t="b">
        <v>0</v>
      </c>
      <c r="CK347" s="29" t="b">
        <v>0</v>
      </c>
      <c r="CL347" s="29" t="b">
        <v>0</v>
      </c>
      <c r="CM347" s="29" t="b">
        <v>0</v>
      </c>
      <c r="CN347" s="29" t="b">
        <v>0</v>
      </c>
      <c r="CO347" s="29" t="b">
        <v>0</v>
      </c>
      <c r="CP347" s="29" t="b">
        <v>0</v>
      </c>
      <c r="CQ347" s="29" t="b">
        <v>0</v>
      </c>
      <c r="CR347" s="29" t="b">
        <v>0</v>
      </c>
      <c r="CS347" s="29" t="b">
        <v>0</v>
      </c>
      <c r="CT347" s="29" t="b">
        <v>0</v>
      </c>
      <c r="CU347" s="29" t="b">
        <v>0</v>
      </c>
      <c r="CV347" s="29" t="b">
        <v>0</v>
      </c>
      <c r="CW347" s="29" t="b">
        <v>0</v>
      </c>
      <c r="CX347" s="29" t="b">
        <v>0</v>
      </c>
      <c r="CY347" s="29" t="b">
        <v>0</v>
      </c>
      <c r="CZ347" s="29" t="b">
        <v>0</v>
      </c>
      <c r="DA347" s="29" t="b">
        <v>0</v>
      </c>
      <c r="DB347" s="29" t="b">
        <v>0</v>
      </c>
      <c r="DC347" s="29" t="b">
        <v>0</v>
      </c>
      <c r="DD347" s="29" t="b">
        <v>0</v>
      </c>
      <c r="DE347" s="29" t="b">
        <v>1</v>
      </c>
      <c r="DF347" s="29" t="b">
        <v>0</v>
      </c>
      <c r="DG347" s="29" t="b">
        <v>0</v>
      </c>
      <c r="DH347" s="29" t="b">
        <v>0</v>
      </c>
      <c r="DI347" s="29" t="b">
        <v>0</v>
      </c>
      <c r="DJ347" s="29" t="b">
        <v>0</v>
      </c>
      <c r="DK347" s="29" t="b">
        <v>0</v>
      </c>
      <c r="DL347" s="29" t="b">
        <v>0</v>
      </c>
      <c r="DM347" s="29" t="b">
        <v>0</v>
      </c>
      <c r="DN347" s="29" t="b">
        <v>0</v>
      </c>
      <c r="DO347" s="29" t="b">
        <v>0</v>
      </c>
      <c r="DP347" s="29" t="b">
        <v>0</v>
      </c>
      <c r="DQ347" s="29" t="b">
        <v>0</v>
      </c>
      <c r="DR347" s="29" t="b">
        <v>0</v>
      </c>
      <c r="DS347" s="29" t="b">
        <v>0</v>
      </c>
      <c r="DT347" s="29" t="b">
        <v>0</v>
      </c>
      <c r="DU347" s="29" t="b">
        <v>0</v>
      </c>
      <c r="DV347" s="29" t="s">
        <v>15528</v>
      </c>
      <c r="DW347" s="29" t="s">
        <v>15529</v>
      </c>
      <c r="DX347" s="29" t="s">
        <v>15530</v>
      </c>
    </row>
    <row r="348" spans="1:128" s="29" customFormat="1" x14ac:dyDescent="0.25">
      <c r="A348" s="29">
        <v>359925061281999</v>
      </c>
      <c r="B348" s="29">
        <v>259</v>
      </c>
      <c r="C348" s="29" t="s">
        <v>15531</v>
      </c>
      <c r="D348" s="29" t="s">
        <v>15532</v>
      </c>
      <c r="E348" s="50">
        <v>2.37799301612765E+16</v>
      </c>
      <c r="F348" s="50">
        <v>9033985998870280</v>
      </c>
      <c r="G348" s="29" t="s">
        <v>19534</v>
      </c>
      <c r="H348" s="29" t="s">
        <v>18992</v>
      </c>
      <c r="I348" s="29">
        <v>33</v>
      </c>
      <c r="J348" s="29">
        <v>1</v>
      </c>
      <c r="K348" s="29">
        <v>1</v>
      </c>
      <c r="L348" s="29">
        <v>1</v>
      </c>
      <c r="M348" s="29">
        <v>2</v>
      </c>
      <c r="N348" s="29">
        <v>11</v>
      </c>
      <c r="O348" s="29">
        <v>1</v>
      </c>
      <c r="P348" s="29">
        <v>1</v>
      </c>
      <c r="Q348" s="29">
        <v>4</v>
      </c>
      <c r="R348" s="29" t="s">
        <v>8</v>
      </c>
      <c r="S348" s="29">
        <v>4</v>
      </c>
      <c r="T348" s="29" t="s">
        <v>8</v>
      </c>
      <c r="U348" s="29">
        <v>1</v>
      </c>
      <c r="V348" s="29">
        <v>2</v>
      </c>
      <c r="W348" s="29" t="s">
        <v>8</v>
      </c>
      <c r="X348" s="29">
        <v>3</v>
      </c>
      <c r="Y348" s="29" t="s">
        <v>8</v>
      </c>
      <c r="Z348" s="29">
        <v>1</v>
      </c>
      <c r="AA348" s="29">
        <v>2</v>
      </c>
      <c r="AB348" s="29" t="s">
        <v>8</v>
      </c>
      <c r="AC348" s="29">
        <v>3</v>
      </c>
      <c r="AD348" s="29" t="s">
        <v>8</v>
      </c>
      <c r="AE348" s="29">
        <v>0</v>
      </c>
      <c r="AF348" s="29" t="s">
        <v>8</v>
      </c>
      <c r="AG348" s="29" t="s">
        <v>8</v>
      </c>
      <c r="AH348" s="29" t="s">
        <v>8</v>
      </c>
      <c r="AI348" s="29" t="s">
        <v>8</v>
      </c>
      <c r="AJ348" s="29">
        <v>1</v>
      </c>
      <c r="AK348" s="29">
        <v>1</v>
      </c>
      <c r="AL348" s="29" t="s">
        <v>8</v>
      </c>
      <c r="AM348" s="29">
        <v>1</v>
      </c>
      <c r="AN348" s="29" t="s">
        <v>8</v>
      </c>
      <c r="AO348" s="29">
        <v>0</v>
      </c>
      <c r="AP348" s="29" t="s">
        <v>8</v>
      </c>
      <c r="AQ348" s="29">
        <v>1</v>
      </c>
      <c r="AR348" s="29">
        <v>2</v>
      </c>
      <c r="AS348" s="29" t="s">
        <v>8</v>
      </c>
      <c r="AT348" s="29">
        <v>1</v>
      </c>
      <c r="AU348" s="29" t="s">
        <v>8</v>
      </c>
      <c r="AV348" s="29">
        <v>1</v>
      </c>
      <c r="AW348" s="29">
        <v>3</v>
      </c>
      <c r="AX348" s="29" t="s">
        <v>8</v>
      </c>
      <c r="AY348" s="29">
        <v>2</v>
      </c>
      <c r="AZ348" s="29" t="s">
        <v>8</v>
      </c>
      <c r="BA348" s="29">
        <v>1</v>
      </c>
      <c r="BB348" s="29" t="s">
        <v>8</v>
      </c>
      <c r="BC348" s="29">
        <v>1</v>
      </c>
      <c r="BD348" s="29">
        <v>3</v>
      </c>
      <c r="BE348" s="29" t="s">
        <v>8</v>
      </c>
      <c r="BF348" s="29">
        <v>2</v>
      </c>
      <c r="BG348" s="29" t="s">
        <v>8</v>
      </c>
      <c r="BH348" s="29">
        <v>1</v>
      </c>
      <c r="BI348" s="29">
        <v>2</v>
      </c>
      <c r="BJ348" s="29" t="s">
        <v>8</v>
      </c>
      <c r="BK348" s="29">
        <v>2</v>
      </c>
      <c r="BL348" s="29" t="s">
        <v>8</v>
      </c>
      <c r="BM348" s="29">
        <v>0</v>
      </c>
      <c r="BN348" s="29" t="s">
        <v>8</v>
      </c>
      <c r="BO348" s="29" t="s">
        <v>8</v>
      </c>
      <c r="BP348" s="29" t="s">
        <v>8</v>
      </c>
      <c r="BQ348" s="29" t="s">
        <v>8</v>
      </c>
      <c r="BR348" s="29" t="s">
        <v>8</v>
      </c>
      <c r="BS348" s="29" t="s">
        <v>8</v>
      </c>
      <c r="BT348" s="29" t="s">
        <v>8</v>
      </c>
      <c r="BU348" s="29" t="s">
        <v>722</v>
      </c>
      <c r="BV348" s="29" t="b">
        <v>0</v>
      </c>
      <c r="BW348" s="29" t="b">
        <v>0</v>
      </c>
      <c r="BX348" s="29" t="b">
        <v>0</v>
      </c>
      <c r="BY348" s="29" t="b">
        <v>0</v>
      </c>
      <c r="BZ348" s="29" t="b">
        <v>0</v>
      </c>
      <c r="CA348" s="29" t="b">
        <v>0</v>
      </c>
      <c r="CB348" s="29" t="b">
        <v>0</v>
      </c>
      <c r="CC348" s="29" t="b">
        <v>0</v>
      </c>
      <c r="CD348" s="29" t="b">
        <v>0</v>
      </c>
      <c r="CE348" s="29" t="b">
        <v>0</v>
      </c>
      <c r="CF348" s="29" t="b">
        <v>0</v>
      </c>
      <c r="CG348" s="29" t="b">
        <v>0</v>
      </c>
      <c r="CH348" s="29" t="b">
        <v>0</v>
      </c>
      <c r="CI348" s="29" t="b">
        <v>0</v>
      </c>
      <c r="CJ348" s="29" t="b">
        <v>0</v>
      </c>
      <c r="CK348" s="29" t="b">
        <v>0</v>
      </c>
      <c r="CL348" s="29" t="b">
        <v>0</v>
      </c>
      <c r="CM348" s="29" t="b">
        <v>0</v>
      </c>
      <c r="CN348" s="29" t="b">
        <v>0</v>
      </c>
      <c r="CO348" s="29" t="b">
        <v>0</v>
      </c>
      <c r="CP348" s="29" t="b">
        <v>0</v>
      </c>
      <c r="CQ348" s="29" t="b">
        <v>0</v>
      </c>
      <c r="CR348" s="29" t="b">
        <v>0</v>
      </c>
      <c r="CS348" s="29" t="b">
        <v>0</v>
      </c>
      <c r="CT348" s="29" t="b">
        <v>0</v>
      </c>
      <c r="CU348" s="29" t="b">
        <v>0</v>
      </c>
      <c r="CV348" s="29" t="b">
        <v>0</v>
      </c>
      <c r="CW348" s="29" t="b">
        <v>0</v>
      </c>
      <c r="CX348" s="29" t="b">
        <v>0</v>
      </c>
      <c r="CY348" s="29" t="b">
        <v>0</v>
      </c>
      <c r="CZ348" s="29" t="b">
        <v>0</v>
      </c>
      <c r="DA348" s="29" t="b">
        <v>0</v>
      </c>
      <c r="DB348" s="29" t="b">
        <v>0</v>
      </c>
      <c r="DC348" s="29" t="b">
        <v>0</v>
      </c>
      <c r="DD348" s="29" t="b">
        <v>0</v>
      </c>
      <c r="DE348" s="29" t="b">
        <v>1</v>
      </c>
      <c r="DF348" s="29" t="b">
        <v>0</v>
      </c>
      <c r="DG348" s="29" t="b">
        <v>0</v>
      </c>
      <c r="DH348" s="29" t="b">
        <v>0</v>
      </c>
      <c r="DI348" s="29" t="b">
        <v>0</v>
      </c>
      <c r="DJ348" s="29" t="b">
        <v>0</v>
      </c>
      <c r="DK348" s="29" t="b">
        <v>0</v>
      </c>
      <c r="DL348" s="29" t="b">
        <v>0</v>
      </c>
      <c r="DM348" s="29" t="b">
        <v>0</v>
      </c>
      <c r="DN348" s="29" t="b">
        <v>0</v>
      </c>
      <c r="DO348" s="29" t="b">
        <v>0</v>
      </c>
      <c r="DP348" s="29" t="b">
        <v>0</v>
      </c>
      <c r="DQ348" s="29" t="b">
        <v>0</v>
      </c>
      <c r="DR348" s="29" t="b">
        <v>0</v>
      </c>
      <c r="DS348" s="29" t="b">
        <v>0</v>
      </c>
      <c r="DT348" s="29" t="b">
        <v>0</v>
      </c>
      <c r="DU348" s="29" t="b">
        <v>0</v>
      </c>
      <c r="DV348" s="29" t="s">
        <v>15533</v>
      </c>
      <c r="DW348" s="29" t="s">
        <v>15534</v>
      </c>
      <c r="DX348" s="29" t="s">
        <v>15535</v>
      </c>
    </row>
    <row r="349" spans="1:128" s="29" customFormat="1" x14ac:dyDescent="0.25">
      <c r="A349" s="29">
        <v>359925061281999</v>
      </c>
      <c r="B349" s="29">
        <v>291</v>
      </c>
      <c r="C349" s="29" t="s">
        <v>15536</v>
      </c>
      <c r="D349" s="29" t="s">
        <v>15537</v>
      </c>
      <c r="E349" s="50">
        <v>2378172517185930</v>
      </c>
      <c r="F349" s="50">
        <v>9034002985260770</v>
      </c>
      <c r="G349" s="29" t="s">
        <v>20247</v>
      </c>
      <c r="H349" s="29" t="s">
        <v>18992</v>
      </c>
      <c r="I349" s="29">
        <v>33</v>
      </c>
      <c r="J349" s="29">
        <v>0</v>
      </c>
      <c r="K349" s="29">
        <v>1</v>
      </c>
      <c r="L349" s="29">
        <v>1</v>
      </c>
      <c r="M349" s="29">
        <v>2</v>
      </c>
      <c r="N349" s="29">
        <v>7</v>
      </c>
      <c r="O349" s="29">
        <v>1</v>
      </c>
      <c r="P349" s="29">
        <v>1</v>
      </c>
      <c r="Q349" s="29">
        <v>3</v>
      </c>
      <c r="R349" s="29" t="s">
        <v>8</v>
      </c>
      <c r="S349" s="29">
        <v>1</v>
      </c>
      <c r="T349" s="29" t="s">
        <v>8</v>
      </c>
      <c r="U349" s="29">
        <v>1</v>
      </c>
      <c r="V349" s="29">
        <v>1</v>
      </c>
      <c r="W349" s="29" t="s">
        <v>8</v>
      </c>
      <c r="X349" s="29">
        <v>1</v>
      </c>
      <c r="Y349" s="29" t="s">
        <v>8</v>
      </c>
      <c r="Z349" s="29">
        <v>1</v>
      </c>
      <c r="AA349" s="29">
        <v>1</v>
      </c>
      <c r="AB349" s="29" t="s">
        <v>8</v>
      </c>
      <c r="AC349" s="29">
        <v>1</v>
      </c>
      <c r="AD349" s="29" t="s">
        <v>8</v>
      </c>
      <c r="AE349" s="29">
        <v>0</v>
      </c>
      <c r="AF349" s="29" t="s">
        <v>8</v>
      </c>
      <c r="AG349" s="29" t="s">
        <v>8</v>
      </c>
      <c r="AH349" s="29" t="s">
        <v>8</v>
      </c>
      <c r="AI349" s="29" t="s">
        <v>8</v>
      </c>
      <c r="AJ349" s="29">
        <v>1</v>
      </c>
      <c r="AK349" s="29">
        <v>1</v>
      </c>
      <c r="AL349" s="29" t="s">
        <v>8</v>
      </c>
      <c r="AM349" s="29">
        <v>1</v>
      </c>
      <c r="AN349" s="29" t="s">
        <v>8</v>
      </c>
      <c r="AO349" s="29">
        <v>0</v>
      </c>
      <c r="AP349" s="29" t="s">
        <v>8</v>
      </c>
      <c r="AQ349" s="29">
        <v>1</v>
      </c>
      <c r="AR349" s="29">
        <v>1</v>
      </c>
      <c r="AS349" s="29" t="s">
        <v>8</v>
      </c>
      <c r="AT349" s="29">
        <v>1</v>
      </c>
      <c r="AU349" s="29" t="s">
        <v>8</v>
      </c>
      <c r="AV349" s="29">
        <v>1</v>
      </c>
      <c r="AW349" s="29">
        <v>3</v>
      </c>
      <c r="AX349" s="29" t="s">
        <v>8</v>
      </c>
      <c r="AY349" s="29">
        <v>2</v>
      </c>
      <c r="AZ349" s="29" t="s">
        <v>8</v>
      </c>
      <c r="BA349" s="29">
        <v>1</v>
      </c>
      <c r="BB349" s="29" t="s">
        <v>8</v>
      </c>
      <c r="BC349" s="29">
        <v>1</v>
      </c>
      <c r="BD349" s="29">
        <v>3</v>
      </c>
      <c r="BE349" s="29" t="s">
        <v>8</v>
      </c>
      <c r="BF349" s="29">
        <v>2</v>
      </c>
      <c r="BG349" s="29" t="s">
        <v>8</v>
      </c>
      <c r="BH349" s="29">
        <v>1</v>
      </c>
      <c r="BI349" s="29">
        <v>1</v>
      </c>
      <c r="BJ349" s="29" t="s">
        <v>8</v>
      </c>
      <c r="BK349" s="29">
        <v>2</v>
      </c>
      <c r="BL349" s="29" t="s">
        <v>8</v>
      </c>
      <c r="BM349" s="29">
        <v>0</v>
      </c>
      <c r="BN349" s="29" t="s">
        <v>8</v>
      </c>
      <c r="BO349" s="29" t="s">
        <v>8</v>
      </c>
      <c r="BP349" s="29" t="s">
        <v>8</v>
      </c>
      <c r="BQ349" s="29" t="s">
        <v>8</v>
      </c>
      <c r="BR349" s="29" t="s">
        <v>8</v>
      </c>
      <c r="BS349" s="29" t="s">
        <v>8</v>
      </c>
      <c r="BT349" s="29" t="s">
        <v>8</v>
      </c>
      <c r="BU349" s="29" t="s">
        <v>722</v>
      </c>
      <c r="BV349" s="29" t="b">
        <v>0</v>
      </c>
      <c r="BW349" s="29" t="b">
        <v>0</v>
      </c>
      <c r="BX349" s="29" t="b">
        <v>0</v>
      </c>
      <c r="BY349" s="29" t="b">
        <v>0</v>
      </c>
      <c r="BZ349" s="29" t="b">
        <v>0</v>
      </c>
      <c r="CA349" s="29" t="b">
        <v>0</v>
      </c>
      <c r="CB349" s="29" t="b">
        <v>0</v>
      </c>
      <c r="CC349" s="29" t="b">
        <v>0</v>
      </c>
      <c r="CD349" s="29" t="b">
        <v>0</v>
      </c>
      <c r="CE349" s="29" t="b">
        <v>0</v>
      </c>
      <c r="CF349" s="29" t="b">
        <v>0</v>
      </c>
      <c r="CG349" s="29" t="b">
        <v>0</v>
      </c>
      <c r="CH349" s="29" t="b">
        <v>0</v>
      </c>
      <c r="CI349" s="29" t="b">
        <v>0</v>
      </c>
      <c r="CJ349" s="29" t="b">
        <v>0</v>
      </c>
      <c r="CK349" s="29" t="b">
        <v>0</v>
      </c>
      <c r="CL349" s="29" t="b">
        <v>0</v>
      </c>
      <c r="CM349" s="29" t="b">
        <v>0</v>
      </c>
      <c r="CN349" s="29" t="b">
        <v>0</v>
      </c>
      <c r="CO349" s="29" t="b">
        <v>0</v>
      </c>
      <c r="CP349" s="29" t="b">
        <v>0</v>
      </c>
      <c r="CQ349" s="29" t="b">
        <v>0</v>
      </c>
      <c r="CR349" s="29" t="b">
        <v>0</v>
      </c>
      <c r="CS349" s="29" t="b">
        <v>0</v>
      </c>
      <c r="CT349" s="29" t="b">
        <v>0</v>
      </c>
      <c r="CU349" s="29" t="b">
        <v>0</v>
      </c>
      <c r="CV349" s="29" t="b">
        <v>0</v>
      </c>
      <c r="CW349" s="29" t="b">
        <v>0</v>
      </c>
      <c r="CX349" s="29" t="b">
        <v>0</v>
      </c>
      <c r="CY349" s="29" t="b">
        <v>0</v>
      </c>
      <c r="CZ349" s="29" t="b">
        <v>0</v>
      </c>
      <c r="DA349" s="29" t="b">
        <v>0</v>
      </c>
      <c r="DB349" s="29" t="b">
        <v>0</v>
      </c>
      <c r="DC349" s="29" t="b">
        <v>0</v>
      </c>
      <c r="DD349" s="29" t="b">
        <v>0</v>
      </c>
      <c r="DE349" s="29" t="b">
        <v>1</v>
      </c>
      <c r="DF349" s="29" t="b">
        <v>0</v>
      </c>
      <c r="DG349" s="29" t="b">
        <v>0</v>
      </c>
      <c r="DH349" s="29" t="b">
        <v>0</v>
      </c>
      <c r="DI349" s="29" t="b">
        <v>0</v>
      </c>
      <c r="DJ349" s="29" t="b">
        <v>0</v>
      </c>
      <c r="DK349" s="29" t="b">
        <v>0</v>
      </c>
      <c r="DL349" s="29" t="b">
        <v>0</v>
      </c>
      <c r="DM349" s="29" t="b">
        <v>0</v>
      </c>
      <c r="DN349" s="29" t="b">
        <v>0</v>
      </c>
      <c r="DO349" s="29" t="b">
        <v>0</v>
      </c>
      <c r="DP349" s="29" t="b">
        <v>0</v>
      </c>
      <c r="DQ349" s="29" t="b">
        <v>0</v>
      </c>
      <c r="DR349" s="29" t="b">
        <v>0</v>
      </c>
      <c r="DS349" s="29" t="b">
        <v>0</v>
      </c>
      <c r="DT349" s="29" t="b">
        <v>0</v>
      </c>
      <c r="DU349" s="29" t="b">
        <v>0</v>
      </c>
      <c r="DV349" s="29" t="s">
        <v>15538</v>
      </c>
      <c r="DW349" s="29" t="s">
        <v>15539</v>
      </c>
      <c r="DX349" s="29" t="s">
        <v>15540</v>
      </c>
    </row>
    <row r="350" spans="1:128" s="29" customFormat="1" x14ac:dyDescent="0.25">
      <c r="A350" s="29">
        <v>359925061281999</v>
      </c>
      <c r="B350" s="29">
        <v>257</v>
      </c>
      <c r="C350" s="29" t="s">
        <v>15541</v>
      </c>
      <c r="D350" s="29" t="s">
        <v>15542</v>
      </c>
      <c r="E350" s="50">
        <v>2.37798902704132E+16</v>
      </c>
      <c r="F350" s="50">
        <v>9034031547442710</v>
      </c>
      <c r="G350" s="29" t="s">
        <v>20300</v>
      </c>
      <c r="H350" s="29" t="s">
        <v>18992</v>
      </c>
      <c r="I350" s="29">
        <v>33</v>
      </c>
      <c r="J350" s="29">
        <v>1</v>
      </c>
      <c r="K350" s="29">
        <v>1</v>
      </c>
      <c r="L350" s="29">
        <v>1</v>
      </c>
      <c r="M350" s="29">
        <v>2</v>
      </c>
      <c r="N350" s="29">
        <v>4</v>
      </c>
      <c r="O350" s="29">
        <v>1</v>
      </c>
      <c r="P350" s="29">
        <v>1</v>
      </c>
      <c r="Q350" s="29">
        <v>4</v>
      </c>
      <c r="R350" s="29" t="s">
        <v>8</v>
      </c>
      <c r="S350" s="29">
        <v>4</v>
      </c>
      <c r="T350" s="29" t="s">
        <v>8</v>
      </c>
      <c r="U350" s="29">
        <v>1</v>
      </c>
      <c r="V350" s="29">
        <v>3</v>
      </c>
      <c r="W350" s="29" t="s">
        <v>8</v>
      </c>
      <c r="X350" s="29">
        <v>5</v>
      </c>
      <c r="Y350" s="29" t="s">
        <v>8</v>
      </c>
      <c r="Z350" s="29">
        <v>1</v>
      </c>
      <c r="AA350" s="29">
        <v>3</v>
      </c>
      <c r="AB350" s="29" t="s">
        <v>8</v>
      </c>
      <c r="AC350" s="29">
        <v>2</v>
      </c>
      <c r="AD350" s="29" t="s">
        <v>8</v>
      </c>
      <c r="AE350" s="29">
        <v>0</v>
      </c>
      <c r="AF350" s="29" t="s">
        <v>8</v>
      </c>
      <c r="AG350" s="29" t="s">
        <v>8</v>
      </c>
      <c r="AH350" s="29" t="s">
        <v>8</v>
      </c>
      <c r="AI350" s="29" t="s">
        <v>8</v>
      </c>
      <c r="AJ350" s="29">
        <v>1</v>
      </c>
      <c r="AK350" s="29">
        <v>1</v>
      </c>
      <c r="AL350" s="29" t="s">
        <v>8</v>
      </c>
      <c r="AM350" s="29">
        <v>1</v>
      </c>
      <c r="AN350" s="29" t="s">
        <v>8</v>
      </c>
      <c r="AO350" s="29">
        <v>0</v>
      </c>
      <c r="AP350" s="29" t="s">
        <v>8</v>
      </c>
      <c r="AQ350" s="29">
        <v>1</v>
      </c>
      <c r="AR350" s="29">
        <v>2</v>
      </c>
      <c r="AS350" s="29" t="s">
        <v>8</v>
      </c>
      <c r="AT350" s="29">
        <v>2</v>
      </c>
      <c r="AU350" s="29" t="s">
        <v>8</v>
      </c>
      <c r="AV350" s="29">
        <v>1</v>
      </c>
      <c r="AW350" s="29">
        <v>3</v>
      </c>
      <c r="AX350" s="29" t="s">
        <v>8</v>
      </c>
      <c r="AY350" s="29">
        <v>2</v>
      </c>
      <c r="AZ350" s="29" t="s">
        <v>8</v>
      </c>
      <c r="BA350" s="29">
        <v>1</v>
      </c>
      <c r="BB350" s="29" t="s">
        <v>8</v>
      </c>
      <c r="BC350" s="29">
        <v>1</v>
      </c>
      <c r="BD350" s="29">
        <v>3</v>
      </c>
      <c r="BE350" s="29" t="s">
        <v>8</v>
      </c>
      <c r="BF350" s="29">
        <v>2</v>
      </c>
      <c r="BG350" s="29" t="s">
        <v>8</v>
      </c>
      <c r="BH350" s="29">
        <v>1</v>
      </c>
      <c r="BI350" s="29">
        <v>2</v>
      </c>
      <c r="BJ350" s="29" t="s">
        <v>8</v>
      </c>
      <c r="BK350" s="29">
        <v>2</v>
      </c>
      <c r="BL350" s="29" t="s">
        <v>8</v>
      </c>
      <c r="BM350" s="29">
        <v>0</v>
      </c>
      <c r="BN350" s="29" t="s">
        <v>8</v>
      </c>
      <c r="BO350" s="29" t="s">
        <v>8</v>
      </c>
      <c r="BP350" s="29" t="s">
        <v>8</v>
      </c>
      <c r="BQ350" s="29" t="s">
        <v>8</v>
      </c>
      <c r="BR350" s="29" t="s">
        <v>8</v>
      </c>
      <c r="BS350" s="29" t="s">
        <v>8</v>
      </c>
      <c r="BT350" s="29" t="s">
        <v>8</v>
      </c>
      <c r="BU350" s="29" t="s">
        <v>722</v>
      </c>
      <c r="BV350" s="29" t="b">
        <v>0</v>
      </c>
      <c r="BW350" s="29" t="b">
        <v>0</v>
      </c>
      <c r="BX350" s="29" t="b">
        <v>0</v>
      </c>
      <c r="BY350" s="29" t="b">
        <v>0</v>
      </c>
      <c r="BZ350" s="29" t="b">
        <v>0</v>
      </c>
      <c r="CA350" s="29" t="b">
        <v>0</v>
      </c>
      <c r="CB350" s="29" t="b">
        <v>0</v>
      </c>
      <c r="CC350" s="29" t="b">
        <v>0</v>
      </c>
      <c r="CD350" s="29" t="b">
        <v>0</v>
      </c>
      <c r="CE350" s="29" t="b">
        <v>0</v>
      </c>
      <c r="CF350" s="29" t="b">
        <v>0</v>
      </c>
      <c r="CG350" s="29" t="b">
        <v>0</v>
      </c>
      <c r="CH350" s="29" t="b">
        <v>0</v>
      </c>
      <c r="CI350" s="29" t="b">
        <v>0</v>
      </c>
      <c r="CJ350" s="29" t="b">
        <v>0</v>
      </c>
      <c r="CK350" s="29" t="b">
        <v>0</v>
      </c>
      <c r="CL350" s="29" t="b">
        <v>0</v>
      </c>
      <c r="CM350" s="29" t="b">
        <v>0</v>
      </c>
      <c r="CN350" s="29" t="b">
        <v>0</v>
      </c>
      <c r="CO350" s="29" t="b">
        <v>0</v>
      </c>
      <c r="CP350" s="29" t="b">
        <v>0</v>
      </c>
      <c r="CQ350" s="29" t="b">
        <v>0</v>
      </c>
      <c r="CR350" s="29" t="b">
        <v>0</v>
      </c>
      <c r="CS350" s="29" t="b">
        <v>0</v>
      </c>
      <c r="CT350" s="29" t="b">
        <v>0</v>
      </c>
      <c r="CU350" s="29" t="b">
        <v>0</v>
      </c>
      <c r="CV350" s="29" t="b">
        <v>0</v>
      </c>
      <c r="CW350" s="29" t="b">
        <v>0</v>
      </c>
      <c r="CX350" s="29" t="b">
        <v>0</v>
      </c>
      <c r="CY350" s="29" t="b">
        <v>0</v>
      </c>
      <c r="CZ350" s="29" t="b">
        <v>0</v>
      </c>
      <c r="DA350" s="29" t="b">
        <v>0</v>
      </c>
      <c r="DB350" s="29" t="b">
        <v>0</v>
      </c>
      <c r="DC350" s="29" t="b">
        <v>0</v>
      </c>
      <c r="DD350" s="29" t="b">
        <v>0</v>
      </c>
      <c r="DE350" s="29" t="b">
        <v>1</v>
      </c>
      <c r="DF350" s="29" t="b">
        <v>0</v>
      </c>
      <c r="DG350" s="29" t="b">
        <v>0</v>
      </c>
      <c r="DH350" s="29" t="b">
        <v>0</v>
      </c>
      <c r="DI350" s="29" t="b">
        <v>0</v>
      </c>
      <c r="DJ350" s="29" t="b">
        <v>0</v>
      </c>
      <c r="DK350" s="29" t="b">
        <v>0</v>
      </c>
      <c r="DL350" s="29" t="b">
        <v>0</v>
      </c>
      <c r="DM350" s="29" t="b">
        <v>0</v>
      </c>
      <c r="DN350" s="29" t="b">
        <v>0</v>
      </c>
      <c r="DO350" s="29" t="b">
        <v>0</v>
      </c>
      <c r="DP350" s="29" t="b">
        <v>0</v>
      </c>
      <c r="DQ350" s="29" t="b">
        <v>0</v>
      </c>
      <c r="DR350" s="29" t="b">
        <v>0</v>
      </c>
      <c r="DS350" s="29" t="b">
        <v>0</v>
      </c>
      <c r="DT350" s="29" t="b">
        <v>0</v>
      </c>
      <c r="DU350" s="29" t="b">
        <v>0</v>
      </c>
      <c r="DV350" s="29" t="s">
        <v>15543</v>
      </c>
      <c r="DW350" s="29" t="s">
        <v>15544</v>
      </c>
      <c r="DX350" s="29" t="s">
        <v>15545</v>
      </c>
    </row>
    <row r="351" spans="1:128" s="29" customFormat="1" x14ac:dyDescent="0.25">
      <c r="A351" s="29">
        <v>359925061277740</v>
      </c>
      <c r="B351" s="29">
        <v>53</v>
      </c>
      <c r="C351" s="29" t="s">
        <v>15546</v>
      </c>
      <c r="D351" s="29" t="s">
        <v>13870</v>
      </c>
      <c r="E351" s="50">
        <v>238228727</v>
      </c>
      <c r="F351" s="50">
        <v>903793966</v>
      </c>
      <c r="G351" s="29" t="s">
        <v>18992</v>
      </c>
      <c r="H351" s="29" t="s">
        <v>20218</v>
      </c>
      <c r="I351" s="29">
        <v>11</v>
      </c>
      <c r="J351" s="29">
        <v>1</v>
      </c>
      <c r="K351" s="29">
        <v>1</v>
      </c>
      <c r="L351" s="29">
        <v>1</v>
      </c>
      <c r="M351" s="29">
        <v>2</v>
      </c>
      <c r="N351" s="29">
        <v>3</v>
      </c>
      <c r="O351" s="29">
        <v>1</v>
      </c>
      <c r="P351" s="29">
        <v>0</v>
      </c>
      <c r="Q351" s="29" t="s">
        <v>8</v>
      </c>
      <c r="R351" s="29" t="s">
        <v>8</v>
      </c>
      <c r="S351" s="29" t="s">
        <v>8</v>
      </c>
      <c r="T351" s="29" t="s">
        <v>8</v>
      </c>
      <c r="U351" s="29">
        <v>0</v>
      </c>
      <c r="V351" s="29" t="s">
        <v>8</v>
      </c>
      <c r="W351" s="29" t="s">
        <v>8</v>
      </c>
      <c r="X351" s="29" t="s">
        <v>8</v>
      </c>
      <c r="Y351" s="29" t="s">
        <v>8</v>
      </c>
      <c r="Z351" s="29">
        <v>1</v>
      </c>
      <c r="AA351" s="29">
        <v>3</v>
      </c>
      <c r="AB351" s="29" t="s">
        <v>8</v>
      </c>
      <c r="AC351" s="29">
        <v>2</v>
      </c>
      <c r="AD351" s="29" t="s">
        <v>8</v>
      </c>
      <c r="AE351" s="29">
        <v>1</v>
      </c>
      <c r="AF351" s="29">
        <v>1</v>
      </c>
      <c r="AG351" s="29" t="s">
        <v>8</v>
      </c>
      <c r="AH351" s="29">
        <v>1</v>
      </c>
      <c r="AI351" s="29" t="s">
        <v>8</v>
      </c>
      <c r="AJ351" s="29">
        <v>1</v>
      </c>
      <c r="AK351" s="29">
        <v>4</v>
      </c>
      <c r="AL351" s="29" t="s">
        <v>8</v>
      </c>
      <c r="AM351" s="29">
        <v>4</v>
      </c>
      <c r="AN351" s="29" t="s">
        <v>8</v>
      </c>
      <c r="AO351" s="29">
        <v>1</v>
      </c>
      <c r="AP351" s="29" t="s">
        <v>8</v>
      </c>
      <c r="AQ351" s="29">
        <v>1</v>
      </c>
      <c r="AR351" s="29">
        <v>2</v>
      </c>
      <c r="AS351" s="29" t="s">
        <v>8</v>
      </c>
      <c r="AT351" s="29">
        <v>2</v>
      </c>
      <c r="AU351" s="29" t="s">
        <v>8</v>
      </c>
      <c r="AV351" s="29">
        <v>0</v>
      </c>
      <c r="AW351" s="29" t="s">
        <v>8</v>
      </c>
      <c r="AX351" s="29" t="s">
        <v>8</v>
      </c>
      <c r="AY351" s="29" t="s">
        <v>8</v>
      </c>
      <c r="AZ351" s="29" t="s">
        <v>8</v>
      </c>
      <c r="BA351" s="29" t="s">
        <v>8</v>
      </c>
      <c r="BB351" s="29" t="s">
        <v>8</v>
      </c>
      <c r="BC351" s="29">
        <v>0</v>
      </c>
      <c r="BD351" s="29" t="s">
        <v>8</v>
      </c>
      <c r="BE351" s="29" t="s">
        <v>8</v>
      </c>
      <c r="BF351" s="29" t="s">
        <v>8</v>
      </c>
      <c r="BG351" s="29" t="s">
        <v>8</v>
      </c>
      <c r="BH351" s="29">
        <v>1</v>
      </c>
      <c r="BI351" s="29">
        <v>1</v>
      </c>
      <c r="BJ351" s="29" t="s">
        <v>8</v>
      </c>
      <c r="BK351" s="29">
        <v>1</v>
      </c>
      <c r="BL351" s="29" t="s">
        <v>8</v>
      </c>
      <c r="BM351" s="29">
        <v>0</v>
      </c>
      <c r="BN351" s="29" t="s">
        <v>8</v>
      </c>
      <c r="BO351" s="29" t="s">
        <v>8</v>
      </c>
      <c r="BP351" s="29" t="s">
        <v>8</v>
      </c>
      <c r="BQ351" s="29" t="s">
        <v>8</v>
      </c>
      <c r="BR351" s="29" t="s">
        <v>8</v>
      </c>
      <c r="BS351" s="29" t="s">
        <v>8</v>
      </c>
      <c r="BT351" s="29" t="s">
        <v>8</v>
      </c>
      <c r="BU351" s="29" t="s">
        <v>8</v>
      </c>
      <c r="BV351" s="29" t="b">
        <v>0</v>
      </c>
      <c r="BW351" s="29" t="b">
        <v>0</v>
      </c>
      <c r="BX351" s="29" t="b">
        <v>0</v>
      </c>
      <c r="BY351" s="29" t="b">
        <v>0</v>
      </c>
      <c r="BZ351" s="29" t="b">
        <v>0</v>
      </c>
      <c r="CA351" s="29" t="b">
        <v>0</v>
      </c>
      <c r="CB351" s="29" t="b">
        <v>0</v>
      </c>
      <c r="CC351" s="29" t="b">
        <v>0</v>
      </c>
      <c r="CD351" s="29" t="b">
        <v>0</v>
      </c>
      <c r="CE351" s="29" t="b">
        <v>0</v>
      </c>
      <c r="CF351" s="29" t="b">
        <v>0</v>
      </c>
      <c r="CG351" s="29" t="b">
        <v>0</v>
      </c>
      <c r="CH351" s="29" t="b">
        <v>0</v>
      </c>
      <c r="CI351" s="29" t="b">
        <v>0</v>
      </c>
      <c r="CJ351" s="29" t="b">
        <v>0</v>
      </c>
      <c r="CK351" s="29" t="b">
        <v>0</v>
      </c>
      <c r="CL351" s="29" t="b">
        <v>0</v>
      </c>
      <c r="CM351" s="29" t="b">
        <v>0</v>
      </c>
      <c r="CN351" s="29" t="b">
        <v>0</v>
      </c>
      <c r="CO351" s="29" t="b">
        <v>0</v>
      </c>
      <c r="CP351" s="29" t="b">
        <v>0</v>
      </c>
      <c r="CQ351" s="29" t="b">
        <v>0</v>
      </c>
      <c r="CR351" s="29" t="b">
        <v>0</v>
      </c>
      <c r="CS351" s="29" t="b">
        <v>0</v>
      </c>
      <c r="CT351" s="29" t="b">
        <v>0</v>
      </c>
      <c r="CU351" s="29" t="b">
        <v>0</v>
      </c>
      <c r="CV351" s="29" t="b">
        <v>1</v>
      </c>
      <c r="CW351" s="29" t="b">
        <v>0</v>
      </c>
      <c r="CX351" s="29" t="b">
        <v>0</v>
      </c>
      <c r="CY351" s="29" t="b">
        <v>0</v>
      </c>
      <c r="CZ351" s="29" t="b">
        <v>0</v>
      </c>
      <c r="DA351" s="29" t="b">
        <v>0</v>
      </c>
      <c r="DB351" s="29" t="b">
        <v>0</v>
      </c>
      <c r="DC351" s="29" t="b">
        <v>0</v>
      </c>
      <c r="DD351" s="29" t="b">
        <v>0</v>
      </c>
      <c r="DE351" s="29" t="b">
        <v>0</v>
      </c>
      <c r="DF351" s="29" t="b">
        <v>0</v>
      </c>
      <c r="DG351" s="29" t="b">
        <v>0</v>
      </c>
      <c r="DH351" s="29" t="b">
        <v>0</v>
      </c>
      <c r="DI351" s="29" t="b">
        <v>0</v>
      </c>
      <c r="DJ351" s="29" t="b">
        <v>0</v>
      </c>
      <c r="DK351" s="29" t="b">
        <v>0</v>
      </c>
      <c r="DL351" s="29" t="b">
        <v>0</v>
      </c>
      <c r="DM351" s="29" t="b">
        <v>0</v>
      </c>
      <c r="DN351" s="29" t="b">
        <v>0</v>
      </c>
      <c r="DO351" s="29" t="b">
        <v>0</v>
      </c>
      <c r="DP351" s="29" t="b">
        <v>0</v>
      </c>
      <c r="DQ351" s="29" t="b">
        <v>0</v>
      </c>
      <c r="DR351" s="29" t="b">
        <v>0</v>
      </c>
      <c r="DS351" s="29" t="b">
        <v>0</v>
      </c>
      <c r="DT351" s="29" t="b">
        <v>0</v>
      </c>
      <c r="DU351" s="29" t="b">
        <v>0</v>
      </c>
      <c r="DV351" s="29" t="s">
        <v>15547</v>
      </c>
      <c r="DW351" s="29" t="s">
        <v>15548</v>
      </c>
      <c r="DX351" s="29" t="s">
        <v>15549</v>
      </c>
    </row>
    <row r="352" spans="1:128" s="29" customFormat="1" x14ac:dyDescent="0.25">
      <c r="A352" s="29">
        <v>359925061277740</v>
      </c>
      <c r="B352" s="29">
        <v>59</v>
      </c>
      <c r="C352" s="29" t="s">
        <v>15550</v>
      </c>
      <c r="D352" s="29" t="s">
        <v>15551</v>
      </c>
      <c r="E352" s="50">
        <v>2382411671392020</v>
      </c>
      <c r="F352" s="50">
        <v>9037775938840510</v>
      </c>
      <c r="G352" s="29" t="s">
        <v>20301</v>
      </c>
      <c r="H352" s="29" t="s">
        <v>18992</v>
      </c>
      <c r="I352" s="29">
        <v>11</v>
      </c>
      <c r="J352" s="29">
        <v>1</v>
      </c>
      <c r="K352" s="29">
        <v>1</v>
      </c>
      <c r="L352" s="29">
        <v>1</v>
      </c>
      <c r="M352" s="29">
        <v>2</v>
      </c>
      <c r="N352" s="29">
        <v>4</v>
      </c>
      <c r="O352" s="29">
        <v>1</v>
      </c>
      <c r="P352" s="29">
        <v>1</v>
      </c>
      <c r="Q352" s="29">
        <v>4</v>
      </c>
      <c r="R352" s="29" t="s">
        <v>8</v>
      </c>
      <c r="S352" s="29">
        <v>4</v>
      </c>
      <c r="T352" s="29" t="s">
        <v>8</v>
      </c>
      <c r="U352" s="29">
        <v>1</v>
      </c>
      <c r="V352" s="29">
        <v>1</v>
      </c>
      <c r="W352" s="29" t="s">
        <v>8</v>
      </c>
      <c r="X352" s="29">
        <v>1</v>
      </c>
      <c r="Y352" s="29" t="s">
        <v>8</v>
      </c>
      <c r="Z352" s="29">
        <v>1</v>
      </c>
      <c r="AA352" s="29">
        <v>4</v>
      </c>
      <c r="AB352" s="29" t="s">
        <v>8</v>
      </c>
      <c r="AC352" s="29">
        <v>4</v>
      </c>
      <c r="AD352" s="29" t="s">
        <v>8</v>
      </c>
      <c r="AE352" s="29">
        <v>1</v>
      </c>
      <c r="AF352" s="29">
        <v>1</v>
      </c>
      <c r="AG352" s="29" t="s">
        <v>8</v>
      </c>
      <c r="AH352" s="29">
        <v>1</v>
      </c>
      <c r="AI352" s="29" t="s">
        <v>8</v>
      </c>
      <c r="AJ352" s="29">
        <v>1</v>
      </c>
      <c r="AK352" s="29">
        <v>4</v>
      </c>
      <c r="AL352" s="29" t="s">
        <v>8</v>
      </c>
      <c r="AM352" s="29">
        <v>4</v>
      </c>
      <c r="AN352" s="29" t="s">
        <v>8</v>
      </c>
      <c r="AO352" s="29">
        <v>0</v>
      </c>
      <c r="AP352" s="29" t="s">
        <v>8</v>
      </c>
      <c r="AQ352" s="29">
        <v>1</v>
      </c>
      <c r="AR352" s="29">
        <v>2</v>
      </c>
      <c r="AS352" s="29" t="s">
        <v>8</v>
      </c>
      <c r="AT352" s="29">
        <v>1</v>
      </c>
      <c r="AU352" s="29" t="s">
        <v>8</v>
      </c>
      <c r="AV352" s="29">
        <v>1</v>
      </c>
      <c r="AW352" s="29">
        <v>3</v>
      </c>
      <c r="AX352" s="29" t="s">
        <v>8</v>
      </c>
      <c r="AY352" s="29">
        <v>4</v>
      </c>
      <c r="AZ352" s="29" t="s">
        <v>8</v>
      </c>
      <c r="BA352" s="29">
        <v>1</v>
      </c>
      <c r="BB352" s="29" t="s">
        <v>8</v>
      </c>
      <c r="BC352" s="29">
        <v>1</v>
      </c>
      <c r="BD352" s="29">
        <v>3</v>
      </c>
      <c r="BE352" s="29" t="s">
        <v>8</v>
      </c>
      <c r="BF352" s="29">
        <v>3</v>
      </c>
      <c r="BG352" s="29" t="s">
        <v>8</v>
      </c>
      <c r="BH352" s="29">
        <v>1</v>
      </c>
      <c r="BI352" s="29">
        <v>1</v>
      </c>
      <c r="BJ352" s="29" t="s">
        <v>8</v>
      </c>
      <c r="BK352" s="29">
        <v>1</v>
      </c>
      <c r="BL352" s="29" t="s">
        <v>8</v>
      </c>
      <c r="BM352" s="29">
        <v>0</v>
      </c>
      <c r="BN352" s="29" t="s">
        <v>8</v>
      </c>
      <c r="BO352" s="29" t="s">
        <v>8</v>
      </c>
      <c r="BP352" s="29" t="s">
        <v>8</v>
      </c>
      <c r="BQ352" s="29" t="s">
        <v>8</v>
      </c>
      <c r="BR352" s="29" t="s">
        <v>8</v>
      </c>
      <c r="BS352" s="29" t="s">
        <v>8</v>
      </c>
      <c r="BT352" s="29" t="s">
        <v>8</v>
      </c>
      <c r="BU352" s="29" t="s">
        <v>8</v>
      </c>
      <c r="BV352" s="29" t="b">
        <v>0</v>
      </c>
      <c r="BW352" s="29" t="b">
        <v>0</v>
      </c>
      <c r="BX352" s="29" t="b">
        <v>0</v>
      </c>
      <c r="BY352" s="29" t="b">
        <v>0</v>
      </c>
      <c r="BZ352" s="29" t="b">
        <v>0</v>
      </c>
      <c r="CA352" s="29" t="b">
        <v>0</v>
      </c>
      <c r="CB352" s="29" t="b">
        <v>0</v>
      </c>
      <c r="CC352" s="29" t="b">
        <v>0</v>
      </c>
      <c r="CD352" s="29" t="b">
        <v>0</v>
      </c>
      <c r="CE352" s="29" t="b">
        <v>0</v>
      </c>
      <c r="CF352" s="29" t="b">
        <v>0</v>
      </c>
      <c r="CG352" s="29" t="b">
        <v>0</v>
      </c>
      <c r="CH352" s="29" t="b">
        <v>0</v>
      </c>
      <c r="CI352" s="29" t="b">
        <v>0</v>
      </c>
      <c r="CJ352" s="29" t="b">
        <v>0</v>
      </c>
      <c r="CK352" s="29" t="b">
        <v>0</v>
      </c>
      <c r="CL352" s="29" t="b">
        <v>0</v>
      </c>
      <c r="CM352" s="29" t="b">
        <v>0</v>
      </c>
      <c r="CN352" s="29" t="b">
        <v>0</v>
      </c>
      <c r="CO352" s="29" t="b">
        <v>0</v>
      </c>
      <c r="CP352" s="29" t="b">
        <v>0</v>
      </c>
      <c r="CQ352" s="29" t="b">
        <v>0</v>
      </c>
      <c r="CR352" s="29" t="b">
        <v>0</v>
      </c>
      <c r="CS352" s="29" t="b">
        <v>0</v>
      </c>
      <c r="CT352" s="29" t="b">
        <v>0</v>
      </c>
      <c r="CU352" s="29" t="b">
        <v>0</v>
      </c>
      <c r="CV352" s="29" t="b">
        <v>1</v>
      </c>
      <c r="CW352" s="29" t="b">
        <v>0</v>
      </c>
      <c r="CX352" s="29" t="b">
        <v>0</v>
      </c>
      <c r="CY352" s="29" t="b">
        <v>0</v>
      </c>
      <c r="CZ352" s="29" t="b">
        <v>0</v>
      </c>
      <c r="DA352" s="29" t="b">
        <v>0</v>
      </c>
      <c r="DB352" s="29" t="b">
        <v>0</v>
      </c>
      <c r="DC352" s="29" t="b">
        <v>0</v>
      </c>
      <c r="DD352" s="29" t="b">
        <v>0</v>
      </c>
      <c r="DE352" s="29" t="b">
        <v>0</v>
      </c>
      <c r="DF352" s="29" t="b">
        <v>0</v>
      </c>
      <c r="DG352" s="29" t="b">
        <v>0</v>
      </c>
      <c r="DH352" s="29" t="b">
        <v>0</v>
      </c>
      <c r="DI352" s="29" t="b">
        <v>0</v>
      </c>
      <c r="DJ352" s="29" t="b">
        <v>0</v>
      </c>
      <c r="DK352" s="29" t="b">
        <v>0</v>
      </c>
      <c r="DL352" s="29" t="b">
        <v>0</v>
      </c>
      <c r="DM352" s="29" t="b">
        <v>0</v>
      </c>
      <c r="DN352" s="29" t="b">
        <v>0</v>
      </c>
      <c r="DO352" s="29" t="b">
        <v>0</v>
      </c>
      <c r="DP352" s="29" t="b">
        <v>0</v>
      </c>
      <c r="DQ352" s="29" t="b">
        <v>0</v>
      </c>
      <c r="DR352" s="29" t="b">
        <v>0</v>
      </c>
      <c r="DS352" s="29" t="b">
        <v>0</v>
      </c>
      <c r="DT352" s="29" t="b">
        <v>0</v>
      </c>
      <c r="DU352" s="29" t="b">
        <v>0</v>
      </c>
      <c r="DV352" s="29" t="s">
        <v>15552</v>
      </c>
      <c r="DW352" s="29" t="s">
        <v>15553</v>
      </c>
      <c r="DX352" s="29" t="s">
        <v>15554</v>
      </c>
    </row>
    <row r="353" spans="1:128" s="29" customFormat="1" x14ac:dyDescent="0.25">
      <c r="A353" s="29">
        <v>359925061277740</v>
      </c>
      <c r="B353" s="29">
        <v>98</v>
      </c>
      <c r="C353" s="29" t="s">
        <v>15555</v>
      </c>
      <c r="D353" s="29" t="s">
        <v>15556</v>
      </c>
      <c r="E353" s="50">
        <v>2382411776763260</v>
      </c>
      <c r="F353" s="50">
        <v>9037766890855640</v>
      </c>
      <c r="G353" s="29" t="s">
        <v>19567</v>
      </c>
      <c r="H353" s="29" t="s">
        <v>18992</v>
      </c>
      <c r="I353" s="29">
        <v>11</v>
      </c>
      <c r="J353" s="29">
        <v>0</v>
      </c>
      <c r="K353" s="29">
        <v>1</v>
      </c>
      <c r="L353" s="29">
        <v>1</v>
      </c>
      <c r="M353" s="29">
        <v>2</v>
      </c>
      <c r="N353" s="29">
        <v>5</v>
      </c>
      <c r="O353" s="29">
        <v>1</v>
      </c>
      <c r="P353" s="29">
        <v>1</v>
      </c>
      <c r="Q353" s="29">
        <v>3</v>
      </c>
      <c r="R353" s="29" t="s">
        <v>8</v>
      </c>
      <c r="S353" s="29">
        <v>4</v>
      </c>
      <c r="T353" s="29" t="s">
        <v>8</v>
      </c>
      <c r="U353" s="29">
        <v>1</v>
      </c>
      <c r="V353" s="29">
        <v>1</v>
      </c>
      <c r="W353" s="29" t="s">
        <v>8</v>
      </c>
      <c r="X353" s="29">
        <v>1</v>
      </c>
      <c r="Y353" s="29" t="s">
        <v>8</v>
      </c>
      <c r="Z353" s="29">
        <v>1</v>
      </c>
      <c r="AA353" s="29">
        <v>3</v>
      </c>
      <c r="AB353" s="29" t="s">
        <v>8</v>
      </c>
      <c r="AC353" s="29">
        <v>4</v>
      </c>
      <c r="AD353" s="29" t="s">
        <v>8</v>
      </c>
      <c r="AE353" s="29">
        <v>1</v>
      </c>
      <c r="AF353" s="29">
        <v>1</v>
      </c>
      <c r="AG353" s="29" t="s">
        <v>8</v>
      </c>
      <c r="AH353" s="29">
        <v>1</v>
      </c>
      <c r="AI353" s="29" t="s">
        <v>8</v>
      </c>
      <c r="AJ353" s="29">
        <v>1</v>
      </c>
      <c r="AK353" s="29">
        <v>4</v>
      </c>
      <c r="AL353" s="29" t="s">
        <v>8</v>
      </c>
      <c r="AM353" s="29">
        <v>3</v>
      </c>
      <c r="AN353" s="29" t="s">
        <v>8</v>
      </c>
      <c r="AO353" s="29">
        <v>0</v>
      </c>
      <c r="AP353" s="29" t="s">
        <v>8</v>
      </c>
      <c r="AQ353" s="29">
        <v>1</v>
      </c>
      <c r="AR353" s="29">
        <v>2</v>
      </c>
      <c r="AS353" s="29" t="s">
        <v>8</v>
      </c>
      <c r="AT353" s="29">
        <v>2</v>
      </c>
      <c r="AU353" s="29" t="s">
        <v>8</v>
      </c>
      <c r="AV353" s="29">
        <v>1</v>
      </c>
      <c r="AW353" s="29">
        <v>3</v>
      </c>
      <c r="AX353" s="29" t="s">
        <v>8</v>
      </c>
      <c r="AY353" s="29">
        <v>3</v>
      </c>
      <c r="AZ353" s="29" t="s">
        <v>8</v>
      </c>
      <c r="BA353" s="29">
        <v>1</v>
      </c>
      <c r="BB353" s="29" t="s">
        <v>8</v>
      </c>
      <c r="BC353" s="29">
        <v>1</v>
      </c>
      <c r="BD353" s="29">
        <v>3</v>
      </c>
      <c r="BE353" s="29" t="s">
        <v>8</v>
      </c>
      <c r="BF353" s="29">
        <v>3</v>
      </c>
      <c r="BG353" s="29" t="s">
        <v>8</v>
      </c>
      <c r="BH353" s="29">
        <v>1</v>
      </c>
      <c r="BI353" s="29">
        <v>1</v>
      </c>
      <c r="BJ353" s="29" t="s">
        <v>8</v>
      </c>
      <c r="BK353" s="29">
        <v>1</v>
      </c>
      <c r="BL353" s="29" t="s">
        <v>8</v>
      </c>
      <c r="BM353" s="29">
        <v>0</v>
      </c>
      <c r="BN353" s="29" t="s">
        <v>8</v>
      </c>
      <c r="BO353" s="29" t="s">
        <v>8</v>
      </c>
      <c r="BP353" s="29" t="s">
        <v>8</v>
      </c>
      <c r="BQ353" s="29" t="s">
        <v>8</v>
      </c>
      <c r="BR353" s="29" t="s">
        <v>8</v>
      </c>
      <c r="BS353" s="29" t="s">
        <v>8</v>
      </c>
      <c r="BT353" s="29" t="s">
        <v>8</v>
      </c>
      <c r="BU353" s="29" t="s">
        <v>8</v>
      </c>
      <c r="BV353" s="29" t="b">
        <v>0</v>
      </c>
      <c r="BW353" s="29" t="b">
        <v>0</v>
      </c>
      <c r="BX353" s="29" t="b">
        <v>0</v>
      </c>
      <c r="BY353" s="29" t="b">
        <v>0</v>
      </c>
      <c r="BZ353" s="29" t="b">
        <v>0</v>
      </c>
      <c r="CA353" s="29" t="b">
        <v>0</v>
      </c>
      <c r="CB353" s="29" t="b">
        <v>0</v>
      </c>
      <c r="CC353" s="29" t="b">
        <v>0</v>
      </c>
      <c r="CD353" s="29" t="b">
        <v>0</v>
      </c>
      <c r="CE353" s="29" t="b">
        <v>0</v>
      </c>
      <c r="CF353" s="29" t="b">
        <v>0</v>
      </c>
      <c r="CG353" s="29" t="b">
        <v>0</v>
      </c>
      <c r="CH353" s="29" t="b">
        <v>0</v>
      </c>
      <c r="CI353" s="29" t="b">
        <v>0</v>
      </c>
      <c r="CJ353" s="29" t="b">
        <v>0</v>
      </c>
      <c r="CK353" s="29" t="b">
        <v>0</v>
      </c>
      <c r="CL353" s="29" t="b">
        <v>0</v>
      </c>
      <c r="CM353" s="29" t="b">
        <v>0</v>
      </c>
      <c r="CN353" s="29" t="b">
        <v>0</v>
      </c>
      <c r="CO353" s="29" t="b">
        <v>0</v>
      </c>
      <c r="CP353" s="29" t="b">
        <v>0</v>
      </c>
      <c r="CQ353" s="29" t="b">
        <v>0</v>
      </c>
      <c r="CR353" s="29" t="b">
        <v>0</v>
      </c>
      <c r="CS353" s="29" t="b">
        <v>0</v>
      </c>
      <c r="CT353" s="29" t="b">
        <v>0</v>
      </c>
      <c r="CU353" s="29" t="b">
        <v>0</v>
      </c>
      <c r="CV353" s="29" t="b">
        <v>1</v>
      </c>
      <c r="CW353" s="29" t="b">
        <v>0</v>
      </c>
      <c r="CX353" s="29" t="b">
        <v>0</v>
      </c>
      <c r="CY353" s="29" t="b">
        <v>0</v>
      </c>
      <c r="CZ353" s="29" t="b">
        <v>0</v>
      </c>
      <c r="DA353" s="29" t="b">
        <v>0</v>
      </c>
      <c r="DB353" s="29" t="b">
        <v>0</v>
      </c>
      <c r="DC353" s="29" t="b">
        <v>0</v>
      </c>
      <c r="DD353" s="29" t="b">
        <v>0</v>
      </c>
      <c r="DE353" s="29" t="b">
        <v>0</v>
      </c>
      <c r="DF353" s="29" t="b">
        <v>0</v>
      </c>
      <c r="DG353" s="29" t="b">
        <v>0</v>
      </c>
      <c r="DH353" s="29" t="b">
        <v>0</v>
      </c>
      <c r="DI353" s="29" t="b">
        <v>0</v>
      </c>
      <c r="DJ353" s="29" t="b">
        <v>0</v>
      </c>
      <c r="DK353" s="29" t="b">
        <v>0</v>
      </c>
      <c r="DL353" s="29" t="b">
        <v>0</v>
      </c>
      <c r="DM353" s="29" t="b">
        <v>0</v>
      </c>
      <c r="DN353" s="29" t="b">
        <v>0</v>
      </c>
      <c r="DO353" s="29" t="b">
        <v>0</v>
      </c>
      <c r="DP353" s="29" t="b">
        <v>0</v>
      </c>
      <c r="DQ353" s="29" t="b">
        <v>0</v>
      </c>
      <c r="DR353" s="29" t="b">
        <v>0</v>
      </c>
      <c r="DS353" s="29" t="b">
        <v>0</v>
      </c>
      <c r="DT353" s="29" t="b">
        <v>0</v>
      </c>
      <c r="DU353" s="29" t="b">
        <v>0</v>
      </c>
      <c r="DV353" s="29" t="s">
        <v>15557</v>
      </c>
      <c r="DW353" s="29" t="s">
        <v>15558</v>
      </c>
      <c r="DX353" s="29" t="s">
        <v>15559</v>
      </c>
    </row>
    <row r="354" spans="1:128" s="29" customFormat="1" x14ac:dyDescent="0.25">
      <c r="A354" s="29">
        <v>359925061277740</v>
      </c>
      <c r="B354" s="29">
        <v>100</v>
      </c>
      <c r="C354" s="29" t="s">
        <v>15560</v>
      </c>
      <c r="D354" s="29" t="s">
        <v>15561</v>
      </c>
      <c r="E354" s="50">
        <v>238243643</v>
      </c>
      <c r="F354" s="50">
        <v>903776309</v>
      </c>
      <c r="G354" s="29" t="s">
        <v>18992</v>
      </c>
      <c r="H354" s="29" t="s">
        <v>20218</v>
      </c>
      <c r="I354" s="29">
        <v>11</v>
      </c>
      <c r="J354" s="29">
        <v>0</v>
      </c>
      <c r="K354" s="29">
        <v>1</v>
      </c>
      <c r="L354" s="29">
        <v>1</v>
      </c>
      <c r="M354" s="29">
        <v>2</v>
      </c>
      <c r="N354" s="29">
        <v>4</v>
      </c>
      <c r="O354" s="29">
        <v>1</v>
      </c>
      <c r="P354" s="29">
        <v>1</v>
      </c>
      <c r="Q354" s="29">
        <v>4</v>
      </c>
      <c r="R354" s="29" t="s">
        <v>8</v>
      </c>
      <c r="S354" s="29">
        <v>4</v>
      </c>
      <c r="T354" s="29" t="s">
        <v>8</v>
      </c>
      <c r="U354" s="29">
        <v>1</v>
      </c>
      <c r="V354" s="29">
        <v>1</v>
      </c>
      <c r="W354" s="29" t="s">
        <v>8</v>
      </c>
      <c r="X354" s="29">
        <v>1</v>
      </c>
      <c r="Y354" s="29" t="s">
        <v>8</v>
      </c>
      <c r="Z354" s="29">
        <v>1</v>
      </c>
      <c r="AA354" s="29">
        <v>3</v>
      </c>
      <c r="AB354" s="29" t="s">
        <v>8</v>
      </c>
      <c r="AC354" s="29">
        <v>3</v>
      </c>
      <c r="AD354" s="29" t="s">
        <v>8</v>
      </c>
      <c r="AE354" s="29">
        <v>1</v>
      </c>
      <c r="AF354" s="29">
        <v>1</v>
      </c>
      <c r="AG354" s="29" t="s">
        <v>8</v>
      </c>
      <c r="AH354" s="29">
        <v>1</v>
      </c>
      <c r="AI354" s="29" t="s">
        <v>8</v>
      </c>
      <c r="AJ354" s="29">
        <v>1</v>
      </c>
      <c r="AK354" s="29">
        <v>1</v>
      </c>
      <c r="AL354" s="29" t="s">
        <v>8</v>
      </c>
      <c r="AM354" s="29">
        <v>3</v>
      </c>
      <c r="AN354" s="29" t="s">
        <v>8</v>
      </c>
      <c r="AO354" s="29">
        <v>0</v>
      </c>
      <c r="AP354" s="29" t="s">
        <v>8</v>
      </c>
      <c r="AQ354" s="29">
        <v>1</v>
      </c>
      <c r="AR354" s="29">
        <v>1</v>
      </c>
      <c r="AS354" s="29" t="s">
        <v>8</v>
      </c>
      <c r="AT354" s="29">
        <v>1</v>
      </c>
      <c r="AU354" s="29" t="s">
        <v>8</v>
      </c>
      <c r="AV354" s="29">
        <v>1</v>
      </c>
      <c r="AW354" s="29">
        <v>2</v>
      </c>
      <c r="AX354" s="29" t="s">
        <v>8</v>
      </c>
      <c r="AY354" s="29">
        <v>2</v>
      </c>
      <c r="AZ354" s="29" t="s">
        <v>8</v>
      </c>
      <c r="BA354" s="29">
        <v>1</v>
      </c>
      <c r="BB354" s="29" t="s">
        <v>8</v>
      </c>
      <c r="BC354" s="29">
        <v>1</v>
      </c>
      <c r="BD354" s="29">
        <v>4</v>
      </c>
      <c r="BE354" s="29" t="s">
        <v>8</v>
      </c>
      <c r="BF354" s="29">
        <v>4</v>
      </c>
      <c r="BG354" s="29" t="s">
        <v>8</v>
      </c>
      <c r="BH354" s="29">
        <v>1</v>
      </c>
      <c r="BI354" s="29">
        <v>1</v>
      </c>
      <c r="BJ354" s="29" t="s">
        <v>8</v>
      </c>
      <c r="BK354" s="29">
        <v>1</v>
      </c>
      <c r="BL354" s="29" t="s">
        <v>8</v>
      </c>
      <c r="BM354" s="29">
        <v>0</v>
      </c>
      <c r="BN354" s="29" t="s">
        <v>8</v>
      </c>
      <c r="BO354" s="29" t="s">
        <v>8</v>
      </c>
      <c r="BP354" s="29" t="s">
        <v>8</v>
      </c>
      <c r="BQ354" s="29" t="s">
        <v>8</v>
      </c>
      <c r="BR354" s="29" t="s">
        <v>8</v>
      </c>
      <c r="BS354" s="29" t="s">
        <v>8</v>
      </c>
      <c r="BT354" s="29" t="s">
        <v>8</v>
      </c>
      <c r="BU354" s="29" t="s">
        <v>8</v>
      </c>
      <c r="BV354" s="29" t="b">
        <v>0</v>
      </c>
      <c r="BW354" s="29" t="b">
        <v>0</v>
      </c>
      <c r="BX354" s="29" t="b">
        <v>0</v>
      </c>
      <c r="BY354" s="29" t="b">
        <v>0</v>
      </c>
      <c r="BZ354" s="29" t="b">
        <v>0</v>
      </c>
      <c r="CA354" s="29" t="b">
        <v>0</v>
      </c>
      <c r="CB354" s="29" t="b">
        <v>0</v>
      </c>
      <c r="CC354" s="29" t="b">
        <v>0</v>
      </c>
      <c r="CD354" s="29" t="b">
        <v>0</v>
      </c>
      <c r="CE354" s="29" t="b">
        <v>0</v>
      </c>
      <c r="CF354" s="29" t="b">
        <v>0</v>
      </c>
      <c r="CG354" s="29" t="b">
        <v>0</v>
      </c>
      <c r="CH354" s="29" t="b">
        <v>0</v>
      </c>
      <c r="CI354" s="29" t="b">
        <v>0</v>
      </c>
      <c r="CJ354" s="29" t="b">
        <v>0</v>
      </c>
      <c r="CK354" s="29" t="b">
        <v>0</v>
      </c>
      <c r="CL354" s="29" t="b">
        <v>0</v>
      </c>
      <c r="CM354" s="29" t="b">
        <v>0</v>
      </c>
      <c r="CN354" s="29" t="b">
        <v>0</v>
      </c>
      <c r="CO354" s="29" t="b">
        <v>0</v>
      </c>
      <c r="CP354" s="29" t="b">
        <v>0</v>
      </c>
      <c r="CQ354" s="29" t="b">
        <v>0</v>
      </c>
      <c r="CR354" s="29" t="b">
        <v>0</v>
      </c>
      <c r="CS354" s="29" t="b">
        <v>0</v>
      </c>
      <c r="CT354" s="29" t="b">
        <v>0</v>
      </c>
      <c r="CU354" s="29" t="b">
        <v>0</v>
      </c>
      <c r="CV354" s="29" t="b">
        <v>1</v>
      </c>
      <c r="CW354" s="29" t="b">
        <v>0</v>
      </c>
      <c r="CX354" s="29" t="b">
        <v>0</v>
      </c>
      <c r="CY354" s="29" t="b">
        <v>0</v>
      </c>
      <c r="CZ354" s="29" t="b">
        <v>0</v>
      </c>
      <c r="DA354" s="29" t="b">
        <v>0</v>
      </c>
      <c r="DB354" s="29" t="b">
        <v>0</v>
      </c>
      <c r="DC354" s="29" t="b">
        <v>0</v>
      </c>
      <c r="DD354" s="29" t="b">
        <v>0</v>
      </c>
      <c r="DE354" s="29" t="b">
        <v>0</v>
      </c>
      <c r="DF354" s="29" t="b">
        <v>0</v>
      </c>
      <c r="DG354" s="29" t="b">
        <v>0</v>
      </c>
      <c r="DH354" s="29" t="b">
        <v>0</v>
      </c>
      <c r="DI354" s="29" t="b">
        <v>0</v>
      </c>
      <c r="DJ354" s="29" t="b">
        <v>0</v>
      </c>
      <c r="DK354" s="29" t="b">
        <v>0</v>
      </c>
      <c r="DL354" s="29" t="b">
        <v>0</v>
      </c>
      <c r="DM354" s="29" t="b">
        <v>0</v>
      </c>
      <c r="DN354" s="29" t="b">
        <v>0</v>
      </c>
      <c r="DO354" s="29" t="b">
        <v>0</v>
      </c>
      <c r="DP354" s="29" t="b">
        <v>0</v>
      </c>
      <c r="DQ354" s="29" t="b">
        <v>0</v>
      </c>
      <c r="DR354" s="29" t="b">
        <v>0</v>
      </c>
      <c r="DS354" s="29" t="b">
        <v>0</v>
      </c>
      <c r="DT354" s="29" t="b">
        <v>0</v>
      </c>
      <c r="DU354" s="29" t="b">
        <v>0</v>
      </c>
      <c r="DV354" s="29" t="s">
        <v>15562</v>
      </c>
      <c r="DW354" s="29" t="s">
        <v>15563</v>
      </c>
      <c r="DX354" s="29" t="s">
        <v>15564</v>
      </c>
    </row>
    <row r="355" spans="1:128" s="29" customFormat="1" x14ac:dyDescent="0.25">
      <c r="A355" s="29">
        <v>359925061277740</v>
      </c>
      <c r="B355" s="29">
        <v>57</v>
      </c>
      <c r="C355" s="29" t="s">
        <v>15565</v>
      </c>
      <c r="D355" s="29" t="s">
        <v>15566</v>
      </c>
      <c r="E355" s="50">
        <v>238227658</v>
      </c>
      <c r="F355" s="50">
        <v>903795214</v>
      </c>
      <c r="G355" s="29" t="s">
        <v>18992</v>
      </c>
      <c r="H355" s="29" t="s">
        <v>20302</v>
      </c>
      <c r="I355" s="29">
        <v>11</v>
      </c>
      <c r="J355" s="29">
        <v>1</v>
      </c>
      <c r="K355" s="29">
        <v>1</v>
      </c>
      <c r="L355" s="29">
        <v>1</v>
      </c>
      <c r="M355" s="29">
        <v>2</v>
      </c>
      <c r="N355" s="29">
        <v>6</v>
      </c>
      <c r="O355" s="29">
        <v>1</v>
      </c>
      <c r="P355" s="29">
        <v>1</v>
      </c>
      <c r="Q355" s="29">
        <v>4</v>
      </c>
      <c r="R355" s="29" t="s">
        <v>8</v>
      </c>
      <c r="S355" s="29">
        <v>4</v>
      </c>
      <c r="T355" s="29" t="s">
        <v>8</v>
      </c>
      <c r="U355" s="29">
        <v>0</v>
      </c>
      <c r="V355" s="29" t="s">
        <v>8</v>
      </c>
      <c r="W355" s="29" t="s">
        <v>8</v>
      </c>
      <c r="X355" s="29" t="s">
        <v>8</v>
      </c>
      <c r="Y355" s="29" t="s">
        <v>8</v>
      </c>
      <c r="Z355" s="29">
        <v>1</v>
      </c>
      <c r="AA355" s="29">
        <v>3</v>
      </c>
      <c r="AB355" s="29" t="s">
        <v>8</v>
      </c>
      <c r="AC355" s="29">
        <v>3</v>
      </c>
      <c r="AD355" s="29" t="s">
        <v>8</v>
      </c>
      <c r="AE355" s="29">
        <v>1</v>
      </c>
      <c r="AF355" s="29">
        <v>2</v>
      </c>
      <c r="AG355" s="29" t="s">
        <v>8</v>
      </c>
      <c r="AH355" s="29">
        <v>4</v>
      </c>
      <c r="AI355" s="29" t="s">
        <v>8</v>
      </c>
      <c r="AJ355" s="29">
        <v>1</v>
      </c>
      <c r="AK355" s="29">
        <v>1</v>
      </c>
      <c r="AL355" s="29" t="s">
        <v>8</v>
      </c>
      <c r="AM355" s="29">
        <v>1</v>
      </c>
      <c r="AN355" s="29" t="s">
        <v>8</v>
      </c>
      <c r="AO355" s="29">
        <v>0</v>
      </c>
      <c r="AP355" s="29" t="s">
        <v>8</v>
      </c>
      <c r="AQ355" s="29">
        <v>1</v>
      </c>
      <c r="AR355" s="29">
        <v>2</v>
      </c>
      <c r="AS355" s="29" t="s">
        <v>8</v>
      </c>
      <c r="AT355" s="29">
        <v>2</v>
      </c>
      <c r="AU355" s="29" t="s">
        <v>8</v>
      </c>
      <c r="AV355" s="29">
        <v>1</v>
      </c>
      <c r="AW355" s="29">
        <v>3</v>
      </c>
      <c r="AX355" s="29" t="s">
        <v>8</v>
      </c>
      <c r="AY355" s="29">
        <v>3</v>
      </c>
      <c r="AZ355" s="29" t="s">
        <v>8</v>
      </c>
      <c r="BA355" s="29">
        <v>1</v>
      </c>
      <c r="BB355" s="29" t="s">
        <v>8</v>
      </c>
      <c r="BC355" s="29">
        <v>1</v>
      </c>
      <c r="BD355" s="29">
        <v>3</v>
      </c>
      <c r="BE355" s="29" t="s">
        <v>8</v>
      </c>
      <c r="BF355" s="29">
        <v>3</v>
      </c>
      <c r="BG355" s="29" t="s">
        <v>8</v>
      </c>
      <c r="BH355" s="29">
        <v>1</v>
      </c>
      <c r="BI355" s="29">
        <v>1</v>
      </c>
      <c r="BJ355" s="29" t="s">
        <v>8</v>
      </c>
      <c r="BK355" s="29">
        <v>1</v>
      </c>
      <c r="BL355" s="29" t="s">
        <v>8</v>
      </c>
      <c r="BM355" s="29">
        <v>0</v>
      </c>
      <c r="BN355" s="29" t="s">
        <v>8</v>
      </c>
      <c r="BO355" s="29" t="s">
        <v>8</v>
      </c>
      <c r="BP355" s="29" t="s">
        <v>8</v>
      </c>
      <c r="BQ355" s="29" t="s">
        <v>8</v>
      </c>
      <c r="BR355" s="29" t="s">
        <v>8</v>
      </c>
      <c r="BS355" s="29" t="s">
        <v>8</v>
      </c>
      <c r="BT355" s="29" t="s">
        <v>8</v>
      </c>
      <c r="BU355" s="29" t="s">
        <v>8</v>
      </c>
      <c r="BV355" s="29" t="b">
        <v>0</v>
      </c>
      <c r="BW355" s="29" t="b">
        <v>0</v>
      </c>
      <c r="BX355" s="29" t="b">
        <v>0</v>
      </c>
      <c r="BY355" s="29" t="b">
        <v>0</v>
      </c>
      <c r="BZ355" s="29" t="b">
        <v>0</v>
      </c>
      <c r="CA355" s="29" t="b">
        <v>0</v>
      </c>
      <c r="CB355" s="29" t="b">
        <v>0</v>
      </c>
      <c r="CC355" s="29" t="b">
        <v>0</v>
      </c>
      <c r="CD355" s="29" t="b">
        <v>0</v>
      </c>
      <c r="CE355" s="29" t="b">
        <v>0</v>
      </c>
      <c r="CF355" s="29" t="b">
        <v>0</v>
      </c>
      <c r="CG355" s="29" t="b">
        <v>0</v>
      </c>
      <c r="CH355" s="29" t="b">
        <v>0</v>
      </c>
      <c r="CI355" s="29" t="b">
        <v>0</v>
      </c>
      <c r="CJ355" s="29" t="b">
        <v>0</v>
      </c>
      <c r="CK355" s="29" t="b">
        <v>0</v>
      </c>
      <c r="CL355" s="29" t="b">
        <v>0</v>
      </c>
      <c r="CM355" s="29" t="b">
        <v>0</v>
      </c>
      <c r="CN355" s="29" t="b">
        <v>0</v>
      </c>
      <c r="CO355" s="29" t="b">
        <v>0</v>
      </c>
      <c r="CP355" s="29" t="b">
        <v>0</v>
      </c>
      <c r="CQ355" s="29" t="b">
        <v>0</v>
      </c>
      <c r="CR355" s="29" t="b">
        <v>0</v>
      </c>
      <c r="CS355" s="29" t="b">
        <v>0</v>
      </c>
      <c r="CT355" s="29" t="b">
        <v>0</v>
      </c>
      <c r="CU355" s="29" t="b">
        <v>0</v>
      </c>
      <c r="CV355" s="29" t="b">
        <v>1</v>
      </c>
      <c r="CW355" s="29" t="b">
        <v>0</v>
      </c>
      <c r="CX355" s="29" t="b">
        <v>0</v>
      </c>
      <c r="CY355" s="29" t="b">
        <v>0</v>
      </c>
      <c r="CZ355" s="29" t="b">
        <v>0</v>
      </c>
      <c r="DA355" s="29" t="b">
        <v>0</v>
      </c>
      <c r="DB355" s="29" t="b">
        <v>0</v>
      </c>
      <c r="DC355" s="29" t="b">
        <v>0</v>
      </c>
      <c r="DD355" s="29" t="b">
        <v>0</v>
      </c>
      <c r="DE355" s="29" t="b">
        <v>0</v>
      </c>
      <c r="DF355" s="29" t="b">
        <v>0</v>
      </c>
      <c r="DG355" s="29" t="b">
        <v>0</v>
      </c>
      <c r="DH355" s="29" t="b">
        <v>0</v>
      </c>
      <c r="DI355" s="29" t="b">
        <v>0</v>
      </c>
      <c r="DJ355" s="29" t="b">
        <v>0</v>
      </c>
      <c r="DK355" s="29" t="b">
        <v>0</v>
      </c>
      <c r="DL355" s="29" t="b">
        <v>0</v>
      </c>
      <c r="DM355" s="29" t="b">
        <v>0</v>
      </c>
      <c r="DN355" s="29" t="b">
        <v>0</v>
      </c>
      <c r="DO355" s="29" t="b">
        <v>0</v>
      </c>
      <c r="DP355" s="29" t="b">
        <v>0</v>
      </c>
      <c r="DQ355" s="29" t="b">
        <v>0</v>
      </c>
      <c r="DR355" s="29" t="b">
        <v>0</v>
      </c>
      <c r="DS355" s="29" t="b">
        <v>0</v>
      </c>
      <c r="DT355" s="29" t="b">
        <v>0</v>
      </c>
      <c r="DU355" s="29" t="b">
        <v>0</v>
      </c>
      <c r="DV355" s="29" t="s">
        <v>15567</v>
      </c>
      <c r="DW355" s="29" t="s">
        <v>15568</v>
      </c>
      <c r="DX355" s="29" t="s">
        <v>15569</v>
      </c>
    </row>
    <row r="356" spans="1:128" s="29" customFormat="1" x14ac:dyDescent="0.25">
      <c r="A356" s="29">
        <v>359925061278912</v>
      </c>
      <c r="B356" s="29">
        <v>25</v>
      </c>
      <c r="C356" s="29" t="s">
        <v>14991</v>
      </c>
      <c r="D356" s="29" t="s">
        <v>14992</v>
      </c>
      <c r="E356" s="50">
        <v>2.38232478739117E+16</v>
      </c>
      <c r="F356" s="50">
        <v>9037860126653780</v>
      </c>
      <c r="G356" s="29" t="s">
        <v>20275</v>
      </c>
      <c r="H356" s="29" t="s">
        <v>20224</v>
      </c>
      <c r="I356" s="29">
        <v>11</v>
      </c>
      <c r="J356" s="29">
        <v>1</v>
      </c>
      <c r="K356" s="29">
        <v>1</v>
      </c>
      <c r="L356" s="29">
        <v>1</v>
      </c>
      <c r="M356" s="29">
        <v>2</v>
      </c>
      <c r="N356" s="29">
        <v>4</v>
      </c>
      <c r="O356" s="29">
        <v>1</v>
      </c>
      <c r="P356" s="29">
        <v>1</v>
      </c>
      <c r="Q356" s="29">
        <v>1</v>
      </c>
      <c r="R356" s="29" t="s">
        <v>8</v>
      </c>
      <c r="S356" s="29">
        <v>1</v>
      </c>
      <c r="T356" s="29" t="s">
        <v>8</v>
      </c>
      <c r="U356" s="29">
        <v>1</v>
      </c>
      <c r="V356" s="29">
        <v>1</v>
      </c>
      <c r="W356" s="29" t="s">
        <v>8</v>
      </c>
      <c r="X356" s="29">
        <v>1</v>
      </c>
      <c r="Y356" s="29" t="s">
        <v>8</v>
      </c>
      <c r="Z356" s="29">
        <v>1</v>
      </c>
      <c r="AA356" s="29">
        <v>1</v>
      </c>
      <c r="AB356" s="29" t="s">
        <v>8</v>
      </c>
      <c r="AC356" s="29">
        <v>1</v>
      </c>
      <c r="AD356" s="29" t="s">
        <v>8</v>
      </c>
      <c r="AE356" s="29">
        <v>1</v>
      </c>
      <c r="AF356" s="29">
        <v>2</v>
      </c>
      <c r="AG356" s="29" t="s">
        <v>8</v>
      </c>
      <c r="AH356" s="29">
        <v>2</v>
      </c>
      <c r="AI356" s="29" t="s">
        <v>8</v>
      </c>
      <c r="AJ356" s="29">
        <v>1</v>
      </c>
      <c r="AK356" s="29">
        <v>1</v>
      </c>
      <c r="AL356" s="29" t="s">
        <v>8</v>
      </c>
      <c r="AM356" s="29">
        <v>1</v>
      </c>
      <c r="AN356" s="29" t="s">
        <v>8</v>
      </c>
      <c r="AO356" s="29">
        <v>0</v>
      </c>
      <c r="AP356" s="29" t="s">
        <v>8</v>
      </c>
      <c r="AQ356" s="29">
        <v>1</v>
      </c>
      <c r="AR356" s="29">
        <v>2</v>
      </c>
      <c r="AS356" s="29" t="s">
        <v>8</v>
      </c>
      <c r="AT356" s="29">
        <v>2</v>
      </c>
      <c r="AU356" s="29" t="s">
        <v>8</v>
      </c>
      <c r="AV356" s="29">
        <v>1</v>
      </c>
      <c r="AW356" s="29">
        <v>3</v>
      </c>
      <c r="AX356" s="29" t="s">
        <v>8</v>
      </c>
      <c r="AY356" s="29">
        <v>3</v>
      </c>
      <c r="AZ356" s="29" t="s">
        <v>8</v>
      </c>
      <c r="BA356" s="29">
        <v>1</v>
      </c>
      <c r="BB356" s="29" t="s">
        <v>8</v>
      </c>
      <c r="BC356" s="29">
        <v>1</v>
      </c>
      <c r="BD356" s="29">
        <v>2</v>
      </c>
      <c r="BE356" s="29" t="s">
        <v>8</v>
      </c>
      <c r="BF356" s="29">
        <v>2</v>
      </c>
      <c r="BG356" s="29" t="s">
        <v>8</v>
      </c>
      <c r="BH356" s="29">
        <v>1</v>
      </c>
      <c r="BI356" s="29">
        <v>3</v>
      </c>
      <c r="BJ356" s="29" t="s">
        <v>8</v>
      </c>
      <c r="BK356" s="29">
        <v>3</v>
      </c>
      <c r="BL356" s="29" t="s">
        <v>8</v>
      </c>
      <c r="BM356" s="29">
        <v>0</v>
      </c>
      <c r="BN356" s="29" t="s">
        <v>8</v>
      </c>
      <c r="BO356" s="29" t="s">
        <v>8</v>
      </c>
      <c r="BP356" s="29" t="s">
        <v>8</v>
      </c>
      <c r="BQ356" s="29" t="s">
        <v>8</v>
      </c>
      <c r="BR356" s="29" t="s">
        <v>8</v>
      </c>
      <c r="BS356" s="29" t="s">
        <v>8</v>
      </c>
      <c r="BT356" s="29" t="s">
        <v>8</v>
      </c>
      <c r="BU356" s="29" t="s">
        <v>722</v>
      </c>
      <c r="BV356" s="29" t="b">
        <v>0</v>
      </c>
      <c r="BW356" s="29" t="b">
        <v>0</v>
      </c>
      <c r="BX356" s="29" t="b">
        <v>0</v>
      </c>
      <c r="BY356" s="29" t="b">
        <v>0</v>
      </c>
      <c r="BZ356" s="29" t="b">
        <v>0</v>
      </c>
      <c r="CA356" s="29" t="b">
        <v>0</v>
      </c>
      <c r="CB356" s="29" t="b">
        <v>0</v>
      </c>
      <c r="CC356" s="29" t="b">
        <v>0</v>
      </c>
      <c r="CD356" s="29" t="b">
        <v>0</v>
      </c>
      <c r="CE356" s="29" t="b">
        <v>0</v>
      </c>
      <c r="CF356" s="29" t="b">
        <v>0</v>
      </c>
      <c r="CG356" s="29" t="b">
        <v>0</v>
      </c>
      <c r="CH356" s="29" t="b">
        <v>0</v>
      </c>
      <c r="CI356" s="29" t="b">
        <v>0</v>
      </c>
      <c r="CJ356" s="29" t="b">
        <v>0</v>
      </c>
      <c r="CK356" s="29" t="b">
        <v>0</v>
      </c>
      <c r="CL356" s="29" t="b">
        <v>0</v>
      </c>
      <c r="CM356" s="29" t="b">
        <v>0</v>
      </c>
      <c r="CN356" s="29" t="b">
        <v>0</v>
      </c>
      <c r="CO356" s="29" t="b">
        <v>0</v>
      </c>
      <c r="CP356" s="29" t="b">
        <v>0</v>
      </c>
      <c r="CQ356" s="29" t="b">
        <v>0</v>
      </c>
      <c r="CR356" s="29" t="b">
        <v>0</v>
      </c>
      <c r="CS356" s="29" t="b">
        <v>0</v>
      </c>
      <c r="CT356" s="29" t="b">
        <v>0</v>
      </c>
      <c r="CU356" s="29" t="b">
        <v>0</v>
      </c>
      <c r="CV356" s="29" t="b">
        <v>0</v>
      </c>
      <c r="CW356" s="29" t="b">
        <v>0</v>
      </c>
      <c r="CX356" s="29" t="b">
        <v>0</v>
      </c>
      <c r="CY356" s="29" t="b">
        <v>1</v>
      </c>
      <c r="CZ356" s="29" t="b">
        <v>0</v>
      </c>
      <c r="DA356" s="29" t="b">
        <v>0</v>
      </c>
      <c r="DB356" s="29" t="b">
        <v>0</v>
      </c>
      <c r="DC356" s="29" t="b">
        <v>0</v>
      </c>
      <c r="DD356" s="29" t="b">
        <v>0</v>
      </c>
      <c r="DE356" s="29" t="b">
        <v>0</v>
      </c>
      <c r="DF356" s="29" t="b">
        <v>0</v>
      </c>
      <c r="DG356" s="29" t="b">
        <v>0</v>
      </c>
      <c r="DH356" s="29" t="b">
        <v>0</v>
      </c>
      <c r="DI356" s="29" t="b">
        <v>0</v>
      </c>
      <c r="DJ356" s="29" t="b">
        <v>0</v>
      </c>
      <c r="DK356" s="29" t="b">
        <v>0</v>
      </c>
      <c r="DL356" s="29" t="b">
        <v>0</v>
      </c>
      <c r="DM356" s="29" t="b">
        <v>0</v>
      </c>
      <c r="DN356" s="29" t="b">
        <v>0</v>
      </c>
      <c r="DO356" s="29" t="b">
        <v>0</v>
      </c>
      <c r="DP356" s="29" t="b">
        <v>0</v>
      </c>
      <c r="DQ356" s="29" t="b">
        <v>0</v>
      </c>
      <c r="DR356" s="29" t="b">
        <v>0</v>
      </c>
      <c r="DS356" s="29" t="b">
        <v>0</v>
      </c>
      <c r="DT356" s="29" t="b">
        <v>0</v>
      </c>
      <c r="DU356" s="29" t="b">
        <v>0</v>
      </c>
      <c r="DV356" s="29" t="s">
        <v>14993</v>
      </c>
      <c r="DW356" s="29" t="s">
        <v>14994</v>
      </c>
      <c r="DX356" s="29" t="s">
        <v>15570</v>
      </c>
    </row>
    <row r="357" spans="1:128" s="29" customFormat="1" x14ac:dyDescent="0.25">
      <c r="A357" s="29">
        <v>359925061278912</v>
      </c>
      <c r="B357" s="29">
        <v>26</v>
      </c>
      <c r="C357" s="29" t="s">
        <v>15017</v>
      </c>
      <c r="D357" s="29" t="s">
        <v>15018</v>
      </c>
      <c r="E357" s="50">
        <v>2.3823815076181E+16</v>
      </c>
      <c r="F357" s="50">
        <v>9037900753523990</v>
      </c>
      <c r="G357" s="29" t="s">
        <v>18992</v>
      </c>
      <c r="H357" s="29" t="s">
        <v>18992</v>
      </c>
      <c r="I357" s="29">
        <v>11</v>
      </c>
      <c r="J357" s="29">
        <v>1</v>
      </c>
      <c r="K357" s="29">
        <v>1</v>
      </c>
      <c r="L357" s="29">
        <v>1</v>
      </c>
      <c r="M357" s="29">
        <v>2</v>
      </c>
      <c r="N357" s="29">
        <v>5</v>
      </c>
      <c r="O357" s="29">
        <v>1</v>
      </c>
      <c r="P357" s="29">
        <v>1</v>
      </c>
      <c r="Q357" s="29">
        <v>2</v>
      </c>
      <c r="R357" s="29" t="s">
        <v>8</v>
      </c>
      <c r="S357" s="29">
        <v>2</v>
      </c>
      <c r="T357" s="29" t="s">
        <v>8</v>
      </c>
      <c r="U357" s="29">
        <v>1</v>
      </c>
      <c r="V357" s="29">
        <v>3</v>
      </c>
      <c r="W357" s="29" t="s">
        <v>8</v>
      </c>
      <c r="X357" s="29">
        <v>3</v>
      </c>
      <c r="Y357" s="29" t="s">
        <v>8</v>
      </c>
      <c r="Z357" s="29">
        <v>1</v>
      </c>
      <c r="AA357" s="29">
        <v>2</v>
      </c>
      <c r="AB357" s="29" t="s">
        <v>8</v>
      </c>
      <c r="AC357" s="29">
        <v>2</v>
      </c>
      <c r="AD357" s="29" t="s">
        <v>8</v>
      </c>
      <c r="AE357" s="29">
        <v>1</v>
      </c>
      <c r="AF357" s="29">
        <v>1</v>
      </c>
      <c r="AG357" s="29" t="s">
        <v>8</v>
      </c>
      <c r="AH357" s="29">
        <v>1</v>
      </c>
      <c r="AI357" s="29" t="s">
        <v>8</v>
      </c>
      <c r="AJ357" s="29">
        <v>1</v>
      </c>
      <c r="AK357" s="29">
        <v>1</v>
      </c>
      <c r="AL357" s="29" t="s">
        <v>8</v>
      </c>
      <c r="AM357" s="29">
        <v>1</v>
      </c>
      <c r="AN357" s="29" t="s">
        <v>8</v>
      </c>
      <c r="AO357" s="29">
        <v>0</v>
      </c>
      <c r="AP357" s="29" t="s">
        <v>8</v>
      </c>
      <c r="AQ357" s="29">
        <v>1</v>
      </c>
      <c r="AR357" s="29">
        <v>3</v>
      </c>
      <c r="AS357" s="29" t="s">
        <v>8</v>
      </c>
      <c r="AT357" s="29">
        <v>3</v>
      </c>
      <c r="AU357" s="29" t="s">
        <v>8</v>
      </c>
      <c r="AV357" s="29">
        <v>1</v>
      </c>
      <c r="AW357" s="29">
        <v>3</v>
      </c>
      <c r="AX357" s="29" t="s">
        <v>8</v>
      </c>
      <c r="AY357" s="29">
        <v>3</v>
      </c>
      <c r="AZ357" s="29" t="s">
        <v>8</v>
      </c>
      <c r="BA357" s="29">
        <v>1</v>
      </c>
      <c r="BB357" s="29" t="s">
        <v>8</v>
      </c>
      <c r="BC357" s="29">
        <v>1</v>
      </c>
      <c r="BD357" s="29">
        <v>3</v>
      </c>
      <c r="BE357" s="29" t="s">
        <v>8</v>
      </c>
      <c r="BF357" s="29">
        <v>3</v>
      </c>
      <c r="BG357" s="29" t="s">
        <v>8</v>
      </c>
      <c r="BH357" s="29">
        <v>1</v>
      </c>
      <c r="BI357" s="29">
        <v>3</v>
      </c>
      <c r="BJ357" s="29" t="s">
        <v>8</v>
      </c>
      <c r="BK357" s="29">
        <v>3</v>
      </c>
      <c r="BL357" s="29" t="s">
        <v>8</v>
      </c>
      <c r="BM357" s="29">
        <v>0</v>
      </c>
      <c r="BN357" s="29" t="s">
        <v>8</v>
      </c>
      <c r="BO357" s="29" t="s">
        <v>8</v>
      </c>
      <c r="BP357" s="29" t="s">
        <v>8</v>
      </c>
      <c r="BQ357" s="29" t="s">
        <v>8</v>
      </c>
      <c r="BR357" s="29" t="s">
        <v>8</v>
      </c>
      <c r="BS357" s="29" t="s">
        <v>8</v>
      </c>
      <c r="BT357" s="29" t="s">
        <v>8</v>
      </c>
      <c r="BU357" s="29" t="s">
        <v>722</v>
      </c>
      <c r="BV357" s="29" t="b">
        <v>0</v>
      </c>
      <c r="BW357" s="29" t="b">
        <v>0</v>
      </c>
      <c r="BX357" s="29" t="b">
        <v>0</v>
      </c>
      <c r="BY357" s="29" t="b">
        <v>0</v>
      </c>
      <c r="BZ357" s="29" t="b">
        <v>0</v>
      </c>
      <c r="CA357" s="29" t="b">
        <v>0</v>
      </c>
      <c r="CB357" s="29" t="b">
        <v>0</v>
      </c>
      <c r="CC357" s="29" t="b">
        <v>0</v>
      </c>
      <c r="CD357" s="29" t="b">
        <v>0</v>
      </c>
      <c r="CE357" s="29" t="b">
        <v>0</v>
      </c>
      <c r="CF357" s="29" t="b">
        <v>0</v>
      </c>
      <c r="CG357" s="29" t="b">
        <v>0</v>
      </c>
      <c r="CH357" s="29" t="b">
        <v>0</v>
      </c>
      <c r="CI357" s="29" t="b">
        <v>0</v>
      </c>
      <c r="CJ357" s="29" t="b">
        <v>0</v>
      </c>
      <c r="CK357" s="29" t="b">
        <v>0</v>
      </c>
      <c r="CL357" s="29" t="b">
        <v>0</v>
      </c>
      <c r="CM357" s="29" t="b">
        <v>0</v>
      </c>
      <c r="CN357" s="29" t="b">
        <v>0</v>
      </c>
      <c r="CO357" s="29" t="b">
        <v>0</v>
      </c>
      <c r="CP357" s="29" t="b">
        <v>0</v>
      </c>
      <c r="CQ357" s="29" t="b">
        <v>0</v>
      </c>
      <c r="CR357" s="29" t="b">
        <v>0</v>
      </c>
      <c r="CS357" s="29" t="b">
        <v>0</v>
      </c>
      <c r="CT357" s="29" t="b">
        <v>0</v>
      </c>
      <c r="CU357" s="29" t="b">
        <v>0</v>
      </c>
      <c r="CV357" s="29" t="b">
        <v>0</v>
      </c>
      <c r="CW357" s="29" t="b">
        <v>0</v>
      </c>
      <c r="CX357" s="29" t="b">
        <v>0</v>
      </c>
      <c r="CY357" s="29" t="b">
        <v>1</v>
      </c>
      <c r="CZ357" s="29" t="b">
        <v>0</v>
      </c>
      <c r="DA357" s="29" t="b">
        <v>0</v>
      </c>
      <c r="DB357" s="29" t="b">
        <v>0</v>
      </c>
      <c r="DC357" s="29" t="b">
        <v>0</v>
      </c>
      <c r="DD357" s="29" t="b">
        <v>0</v>
      </c>
      <c r="DE357" s="29" t="b">
        <v>0</v>
      </c>
      <c r="DF357" s="29" t="b">
        <v>0</v>
      </c>
      <c r="DG357" s="29" t="b">
        <v>0</v>
      </c>
      <c r="DH357" s="29" t="b">
        <v>0</v>
      </c>
      <c r="DI357" s="29" t="b">
        <v>0</v>
      </c>
      <c r="DJ357" s="29" t="b">
        <v>0</v>
      </c>
      <c r="DK357" s="29" t="b">
        <v>0</v>
      </c>
      <c r="DL357" s="29" t="b">
        <v>0</v>
      </c>
      <c r="DM357" s="29" t="b">
        <v>0</v>
      </c>
      <c r="DN357" s="29" t="b">
        <v>0</v>
      </c>
      <c r="DO357" s="29" t="b">
        <v>0</v>
      </c>
      <c r="DP357" s="29" t="b">
        <v>0</v>
      </c>
      <c r="DQ357" s="29" t="b">
        <v>0</v>
      </c>
      <c r="DR357" s="29" t="b">
        <v>0</v>
      </c>
      <c r="DS357" s="29" t="b">
        <v>0</v>
      </c>
      <c r="DT357" s="29" t="b">
        <v>0</v>
      </c>
      <c r="DU357" s="29" t="b">
        <v>0</v>
      </c>
      <c r="DV357" s="29" t="s">
        <v>15019</v>
      </c>
      <c r="DW357" s="29" t="s">
        <v>15020</v>
      </c>
      <c r="DX357" s="29" t="s">
        <v>15571</v>
      </c>
    </row>
    <row r="358" spans="1:128" s="29" customFormat="1" x14ac:dyDescent="0.25">
      <c r="A358" s="29">
        <v>359925061278912</v>
      </c>
      <c r="B358" s="29">
        <v>27</v>
      </c>
      <c r="C358" s="29" t="s">
        <v>15572</v>
      </c>
      <c r="D358" s="29" t="s">
        <v>13870</v>
      </c>
      <c r="E358" s="50">
        <v>238228727</v>
      </c>
      <c r="F358" s="50">
        <v>903793966</v>
      </c>
      <c r="G358" s="29" t="s">
        <v>18992</v>
      </c>
      <c r="H358" s="29" t="s">
        <v>20218</v>
      </c>
      <c r="I358" s="29">
        <v>11</v>
      </c>
      <c r="J358" s="29">
        <v>1</v>
      </c>
      <c r="K358" s="29">
        <v>1</v>
      </c>
      <c r="L358" s="29">
        <v>1</v>
      </c>
      <c r="M358" s="29">
        <v>2</v>
      </c>
      <c r="N358" s="29">
        <v>5</v>
      </c>
      <c r="O358" s="29">
        <v>1</v>
      </c>
      <c r="P358" s="29">
        <v>0</v>
      </c>
      <c r="Q358" s="29" t="s">
        <v>8</v>
      </c>
      <c r="R358" s="29" t="s">
        <v>8</v>
      </c>
      <c r="S358" s="29" t="s">
        <v>8</v>
      </c>
      <c r="T358" s="29" t="s">
        <v>8</v>
      </c>
      <c r="U358" s="29">
        <v>0</v>
      </c>
      <c r="V358" s="29" t="s">
        <v>8</v>
      </c>
      <c r="W358" s="29" t="s">
        <v>8</v>
      </c>
      <c r="X358" s="29" t="s">
        <v>8</v>
      </c>
      <c r="Y358" s="29" t="s">
        <v>8</v>
      </c>
      <c r="Z358" s="29">
        <v>1</v>
      </c>
      <c r="AA358" s="29">
        <v>3</v>
      </c>
      <c r="AB358" s="29" t="s">
        <v>8</v>
      </c>
      <c r="AC358" s="29">
        <v>3</v>
      </c>
      <c r="AD358" s="29" t="s">
        <v>8</v>
      </c>
      <c r="AE358" s="29">
        <v>1</v>
      </c>
      <c r="AF358" s="29">
        <v>1</v>
      </c>
      <c r="AG358" s="29" t="s">
        <v>8</v>
      </c>
      <c r="AH358" s="29">
        <v>1</v>
      </c>
      <c r="AI358" s="29" t="s">
        <v>8</v>
      </c>
      <c r="AJ358" s="29">
        <v>1</v>
      </c>
      <c r="AK358" s="29">
        <v>1</v>
      </c>
      <c r="AL358" s="29" t="s">
        <v>8</v>
      </c>
      <c r="AM358" s="29">
        <v>1</v>
      </c>
      <c r="AN358" s="29" t="s">
        <v>8</v>
      </c>
      <c r="AO358" s="29">
        <v>0</v>
      </c>
      <c r="AP358" s="29" t="s">
        <v>8</v>
      </c>
      <c r="AQ358" s="29">
        <v>1</v>
      </c>
      <c r="AR358" s="29">
        <v>2</v>
      </c>
      <c r="AS358" s="29" t="s">
        <v>8</v>
      </c>
      <c r="AT358" s="29">
        <v>2</v>
      </c>
      <c r="AU358" s="29" t="s">
        <v>8</v>
      </c>
      <c r="AV358" s="29">
        <v>1</v>
      </c>
      <c r="AW358" s="29">
        <v>3</v>
      </c>
      <c r="AX358" s="29" t="s">
        <v>8</v>
      </c>
      <c r="AY358" s="29">
        <v>3</v>
      </c>
      <c r="AZ358" s="29" t="s">
        <v>8</v>
      </c>
      <c r="BA358" s="29">
        <v>1</v>
      </c>
      <c r="BB358" s="29" t="s">
        <v>8</v>
      </c>
      <c r="BC358" s="29">
        <v>1</v>
      </c>
      <c r="BD358" s="29">
        <v>2</v>
      </c>
      <c r="BE358" s="29" t="s">
        <v>8</v>
      </c>
      <c r="BF358" s="29">
        <v>2</v>
      </c>
      <c r="BG358" s="29" t="s">
        <v>8</v>
      </c>
      <c r="BH358" s="29">
        <v>1</v>
      </c>
      <c r="BI358" s="29">
        <v>3</v>
      </c>
      <c r="BJ358" s="29" t="s">
        <v>8</v>
      </c>
      <c r="BK358" s="29">
        <v>3</v>
      </c>
      <c r="BL358" s="29" t="s">
        <v>8</v>
      </c>
      <c r="BM358" s="29">
        <v>0</v>
      </c>
      <c r="BN358" s="29" t="s">
        <v>8</v>
      </c>
      <c r="BO358" s="29" t="s">
        <v>8</v>
      </c>
      <c r="BP358" s="29" t="s">
        <v>8</v>
      </c>
      <c r="BQ358" s="29" t="s">
        <v>8</v>
      </c>
      <c r="BR358" s="29" t="s">
        <v>8</v>
      </c>
      <c r="BS358" s="29" t="s">
        <v>8</v>
      </c>
      <c r="BT358" s="29" t="s">
        <v>8</v>
      </c>
      <c r="BU358" s="29" t="s">
        <v>722</v>
      </c>
      <c r="BV358" s="29" t="b">
        <v>0</v>
      </c>
      <c r="BW358" s="29" t="b">
        <v>0</v>
      </c>
      <c r="BX358" s="29" t="b">
        <v>0</v>
      </c>
      <c r="BY358" s="29" t="b">
        <v>0</v>
      </c>
      <c r="BZ358" s="29" t="b">
        <v>0</v>
      </c>
      <c r="CA358" s="29" t="b">
        <v>0</v>
      </c>
      <c r="CB358" s="29" t="b">
        <v>0</v>
      </c>
      <c r="CC358" s="29" t="b">
        <v>0</v>
      </c>
      <c r="CD358" s="29" t="b">
        <v>0</v>
      </c>
      <c r="CE358" s="29" t="b">
        <v>0</v>
      </c>
      <c r="CF358" s="29" t="b">
        <v>0</v>
      </c>
      <c r="CG358" s="29" t="b">
        <v>0</v>
      </c>
      <c r="CH358" s="29" t="b">
        <v>0</v>
      </c>
      <c r="CI358" s="29" t="b">
        <v>0</v>
      </c>
      <c r="CJ358" s="29" t="b">
        <v>0</v>
      </c>
      <c r="CK358" s="29" t="b">
        <v>0</v>
      </c>
      <c r="CL358" s="29" t="b">
        <v>0</v>
      </c>
      <c r="CM358" s="29" t="b">
        <v>0</v>
      </c>
      <c r="CN358" s="29" t="b">
        <v>0</v>
      </c>
      <c r="CO358" s="29" t="b">
        <v>0</v>
      </c>
      <c r="CP358" s="29" t="b">
        <v>0</v>
      </c>
      <c r="CQ358" s="29" t="b">
        <v>0</v>
      </c>
      <c r="CR358" s="29" t="b">
        <v>0</v>
      </c>
      <c r="CS358" s="29" t="b">
        <v>0</v>
      </c>
      <c r="CT358" s="29" t="b">
        <v>0</v>
      </c>
      <c r="CU358" s="29" t="b">
        <v>0</v>
      </c>
      <c r="CV358" s="29" t="b">
        <v>0</v>
      </c>
      <c r="CW358" s="29" t="b">
        <v>0</v>
      </c>
      <c r="CX358" s="29" t="b">
        <v>0</v>
      </c>
      <c r="CY358" s="29" t="b">
        <v>1</v>
      </c>
      <c r="CZ358" s="29" t="b">
        <v>0</v>
      </c>
      <c r="DA358" s="29" t="b">
        <v>0</v>
      </c>
      <c r="DB358" s="29" t="b">
        <v>0</v>
      </c>
      <c r="DC358" s="29" t="b">
        <v>0</v>
      </c>
      <c r="DD358" s="29" t="b">
        <v>0</v>
      </c>
      <c r="DE358" s="29" t="b">
        <v>0</v>
      </c>
      <c r="DF358" s="29" t="b">
        <v>0</v>
      </c>
      <c r="DG358" s="29" t="b">
        <v>0</v>
      </c>
      <c r="DH358" s="29" t="b">
        <v>0</v>
      </c>
      <c r="DI358" s="29" t="b">
        <v>0</v>
      </c>
      <c r="DJ358" s="29" t="b">
        <v>0</v>
      </c>
      <c r="DK358" s="29" t="b">
        <v>0</v>
      </c>
      <c r="DL358" s="29" t="b">
        <v>0</v>
      </c>
      <c r="DM358" s="29" t="b">
        <v>0</v>
      </c>
      <c r="DN358" s="29" t="b">
        <v>0</v>
      </c>
      <c r="DO358" s="29" t="b">
        <v>0</v>
      </c>
      <c r="DP358" s="29" t="b">
        <v>0</v>
      </c>
      <c r="DQ358" s="29" t="b">
        <v>0</v>
      </c>
      <c r="DR358" s="29" t="b">
        <v>0</v>
      </c>
      <c r="DS358" s="29" t="b">
        <v>0</v>
      </c>
      <c r="DT358" s="29" t="b">
        <v>0</v>
      </c>
      <c r="DU358" s="29" t="b">
        <v>0</v>
      </c>
      <c r="DV358" s="29" t="s">
        <v>15573</v>
      </c>
      <c r="DW358" s="29" t="s">
        <v>15574</v>
      </c>
      <c r="DX358" s="29" t="s">
        <v>15575</v>
      </c>
    </row>
    <row r="359" spans="1:128" s="29" customFormat="1" x14ac:dyDescent="0.25">
      <c r="A359" s="29">
        <v>359925061278912</v>
      </c>
      <c r="B359" s="29">
        <v>28</v>
      </c>
      <c r="C359" s="29" t="s">
        <v>15576</v>
      </c>
      <c r="D359" s="29" t="s">
        <v>15577</v>
      </c>
      <c r="E359" s="50">
        <v>2382313110291930</v>
      </c>
      <c r="F359" s="50">
        <v>9037877182901400</v>
      </c>
      <c r="G359" s="29" t="s">
        <v>20303</v>
      </c>
      <c r="H359" s="29" t="s">
        <v>18992</v>
      </c>
      <c r="I359" s="29">
        <v>11</v>
      </c>
      <c r="J359" s="29">
        <v>1</v>
      </c>
      <c r="K359" s="29">
        <v>1</v>
      </c>
      <c r="L359" s="29">
        <v>1</v>
      </c>
      <c r="M359" s="29">
        <v>2</v>
      </c>
      <c r="N359" s="29">
        <v>3</v>
      </c>
      <c r="O359" s="29">
        <v>1</v>
      </c>
      <c r="P359" s="29">
        <v>1</v>
      </c>
      <c r="Q359" s="29">
        <v>2</v>
      </c>
      <c r="R359" s="29" t="s">
        <v>8</v>
      </c>
      <c r="S359" s="29">
        <v>2</v>
      </c>
      <c r="T359" s="29" t="s">
        <v>8</v>
      </c>
      <c r="U359" s="29">
        <v>1</v>
      </c>
      <c r="V359" s="29">
        <v>2</v>
      </c>
      <c r="W359" s="29" t="s">
        <v>8</v>
      </c>
      <c r="X359" s="29">
        <v>2</v>
      </c>
      <c r="Y359" s="29" t="s">
        <v>8</v>
      </c>
      <c r="Z359" s="29">
        <v>1</v>
      </c>
      <c r="AA359" s="29">
        <v>1</v>
      </c>
      <c r="AB359" s="29" t="s">
        <v>8</v>
      </c>
      <c r="AC359" s="29">
        <v>1</v>
      </c>
      <c r="AD359" s="29" t="s">
        <v>8</v>
      </c>
      <c r="AE359" s="29">
        <v>1</v>
      </c>
      <c r="AF359" s="29">
        <v>1</v>
      </c>
      <c r="AG359" s="29" t="s">
        <v>8</v>
      </c>
      <c r="AH359" s="29">
        <v>1</v>
      </c>
      <c r="AI359" s="29" t="s">
        <v>8</v>
      </c>
      <c r="AJ359" s="29">
        <v>0</v>
      </c>
      <c r="AK359" s="29" t="s">
        <v>8</v>
      </c>
      <c r="AL359" s="29" t="s">
        <v>8</v>
      </c>
      <c r="AM359" s="29" t="s">
        <v>8</v>
      </c>
      <c r="AN359" s="29" t="s">
        <v>8</v>
      </c>
      <c r="AO359" s="29">
        <v>0</v>
      </c>
      <c r="AP359" s="29" t="s">
        <v>8</v>
      </c>
      <c r="AQ359" s="29">
        <v>1</v>
      </c>
      <c r="AR359" s="29">
        <v>2</v>
      </c>
      <c r="AS359" s="29" t="s">
        <v>8</v>
      </c>
      <c r="AT359" s="29">
        <v>3</v>
      </c>
      <c r="AU359" s="29" t="s">
        <v>8</v>
      </c>
      <c r="AV359" s="29">
        <v>1</v>
      </c>
      <c r="AW359" s="29">
        <v>3</v>
      </c>
      <c r="AX359" s="29" t="s">
        <v>8</v>
      </c>
      <c r="AY359" s="29">
        <v>3</v>
      </c>
      <c r="AZ359" s="29" t="s">
        <v>8</v>
      </c>
      <c r="BA359" s="29">
        <v>1</v>
      </c>
      <c r="BB359" s="29" t="s">
        <v>8</v>
      </c>
      <c r="BC359" s="29">
        <v>1</v>
      </c>
      <c r="BD359" s="29">
        <v>3</v>
      </c>
      <c r="BE359" s="29" t="s">
        <v>8</v>
      </c>
      <c r="BF359" s="29">
        <v>3</v>
      </c>
      <c r="BG359" s="29" t="s">
        <v>8</v>
      </c>
      <c r="BH359" s="29">
        <v>1</v>
      </c>
      <c r="BI359" s="29">
        <v>3</v>
      </c>
      <c r="BJ359" s="29" t="s">
        <v>8</v>
      </c>
      <c r="BK359" s="29">
        <v>3</v>
      </c>
      <c r="BL359" s="29" t="s">
        <v>8</v>
      </c>
      <c r="BM359" s="29">
        <v>0</v>
      </c>
      <c r="BN359" s="29" t="s">
        <v>8</v>
      </c>
      <c r="BO359" s="29" t="s">
        <v>8</v>
      </c>
      <c r="BP359" s="29" t="s">
        <v>8</v>
      </c>
      <c r="BQ359" s="29" t="s">
        <v>8</v>
      </c>
      <c r="BR359" s="29" t="s">
        <v>8</v>
      </c>
      <c r="BS359" s="29" t="s">
        <v>8</v>
      </c>
      <c r="BT359" s="29" t="s">
        <v>8</v>
      </c>
      <c r="BU359" s="29" t="s">
        <v>722</v>
      </c>
      <c r="BV359" s="29" t="b">
        <v>0</v>
      </c>
      <c r="BW359" s="29" t="b">
        <v>0</v>
      </c>
      <c r="BX359" s="29" t="b">
        <v>0</v>
      </c>
      <c r="BY359" s="29" t="b">
        <v>0</v>
      </c>
      <c r="BZ359" s="29" t="b">
        <v>0</v>
      </c>
      <c r="CA359" s="29" t="b">
        <v>0</v>
      </c>
      <c r="CB359" s="29" t="b">
        <v>0</v>
      </c>
      <c r="CC359" s="29" t="b">
        <v>0</v>
      </c>
      <c r="CD359" s="29" t="b">
        <v>0</v>
      </c>
      <c r="CE359" s="29" t="b">
        <v>0</v>
      </c>
      <c r="CF359" s="29" t="b">
        <v>0</v>
      </c>
      <c r="CG359" s="29" t="b">
        <v>0</v>
      </c>
      <c r="CH359" s="29" t="b">
        <v>0</v>
      </c>
      <c r="CI359" s="29" t="b">
        <v>0</v>
      </c>
      <c r="CJ359" s="29" t="b">
        <v>0</v>
      </c>
      <c r="CK359" s="29" t="b">
        <v>0</v>
      </c>
      <c r="CL359" s="29" t="b">
        <v>0</v>
      </c>
      <c r="CM359" s="29" t="b">
        <v>0</v>
      </c>
      <c r="CN359" s="29" t="b">
        <v>0</v>
      </c>
      <c r="CO359" s="29" t="b">
        <v>0</v>
      </c>
      <c r="CP359" s="29" t="b">
        <v>0</v>
      </c>
      <c r="CQ359" s="29" t="b">
        <v>0</v>
      </c>
      <c r="CR359" s="29" t="b">
        <v>0</v>
      </c>
      <c r="CS359" s="29" t="b">
        <v>0</v>
      </c>
      <c r="CT359" s="29" t="b">
        <v>0</v>
      </c>
      <c r="CU359" s="29" t="b">
        <v>0</v>
      </c>
      <c r="CV359" s="29" t="b">
        <v>0</v>
      </c>
      <c r="CW359" s="29" t="b">
        <v>0</v>
      </c>
      <c r="CX359" s="29" t="b">
        <v>0</v>
      </c>
      <c r="CY359" s="29" t="b">
        <v>1</v>
      </c>
      <c r="CZ359" s="29" t="b">
        <v>0</v>
      </c>
      <c r="DA359" s="29" t="b">
        <v>0</v>
      </c>
      <c r="DB359" s="29" t="b">
        <v>0</v>
      </c>
      <c r="DC359" s="29" t="b">
        <v>0</v>
      </c>
      <c r="DD359" s="29" t="b">
        <v>0</v>
      </c>
      <c r="DE359" s="29" t="b">
        <v>0</v>
      </c>
      <c r="DF359" s="29" t="b">
        <v>0</v>
      </c>
      <c r="DG359" s="29" t="b">
        <v>0</v>
      </c>
      <c r="DH359" s="29" t="b">
        <v>0</v>
      </c>
      <c r="DI359" s="29" t="b">
        <v>0</v>
      </c>
      <c r="DJ359" s="29" t="b">
        <v>0</v>
      </c>
      <c r="DK359" s="29" t="b">
        <v>0</v>
      </c>
      <c r="DL359" s="29" t="b">
        <v>0</v>
      </c>
      <c r="DM359" s="29" t="b">
        <v>0</v>
      </c>
      <c r="DN359" s="29" t="b">
        <v>0</v>
      </c>
      <c r="DO359" s="29" t="b">
        <v>0</v>
      </c>
      <c r="DP359" s="29" t="b">
        <v>0</v>
      </c>
      <c r="DQ359" s="29" t="b">
        <v>0</v>
      </c>
      <c r="DR359" s="29" t="b">
        <v>0</v>
      </c>
      <c r="DS359" s="29" t="b">
        <v>0</v>
      </c>
      <c r="DT359" s="29" t="b">
        <v>0</v>
      </c>
      <c r="DU359" s="29" t="b">
        <v>0</v>
      </c>
      <c r="DV359" s="29" t="s">
        <v>15578</v>
      </c>
      <c r="DW359" s="29" t="s">
        <v>15579</v>
      </c>
      <c r="DX359" s="29" t="s">
        <v>15580</v>
      </c>
    </row>
    <row r="360" spans="1:128" s="29" customFormat="1" x14ac:dyDescent="0.25">
      <c r="A360" s="29">
        <v>359925061278912</v>
      </c>
      <c r="B360" s="29">
        <v>29</v>
      </c>
      <c r="C360" s="29" t="s">
        <v>15581</v>
      </c>
      <c r="D360" s="29" t="s">
        <v>13870</v>
      </c>
      <c r="E360" s="50">
        <v>238228727</v>
      </c>
      <c r="F360" s="50">
        <v>903793966</v>
      </c>
      <c r="G360" s="29" t="s">
        <v>18992</v>
      </c>
      <c r="H360" s="29" t="s">
        <v>20218</v>
      </c>
      <c r="I360" s="29">
        <v>11</v>
      </c>
      <c r="J360" s="29">
        <v>1</v>
      </c>
      <c r="K360" s="29">
        <v>1</v>
      </c>
      <c r="L360" s="29">
        <v>1</v>
      </c>
      <c r="M360" s="29">
        <v>2</v>
      </c>
      <c r="N360" s="29">
        <v>3</v>
      </c>
      <c r="O360" s="29">
        <v>1</v>
      </c>
      <c r="P360" s="29">
        <v>1</v>
      </c>
      <c r="Q360" s="29">
        <v>3</v>
      </c>
      <c r="R360" s="29" t="s">
        <v>8</v>
      </c>
      <c r="S360" s="29">
        <v>1</v>
      </c>
      <c r="T360" s="29" t="s">
        <v>8</v>
      </c>
      <c r="U360" s="29">
        <v>1</v>
      </c>
      <c r="V360" s="29">
        <v>2</v>
      </c>
      <c r="W360" s="29" t="s">
        <v>8</v>
      </c>
      <c r="X360" s="29">
        <v>2</v>
      </c>
      <c r="Y360" s="29" t="s">
        <v>8</v>
      </c>
      <c r="Z360" s="29">
        <v>1</v>
      </c>
      <c r="AA360" s="29">
        <v>1</v>
      </c>
      <c r="AB360" s="29" t="s">
        <v>8</v>
      </c>
      <c r="AC360" s="29">
        <v>1</v>
      </c>
      <c r="AD360" s="29" t="s">
        <v>8</v>
      </c>
      <c r="AE360" s="29">
        <v>1</v>
      </c>
      <c r="AF360" s="29">
        <v>1</v>
      </c>
      <c r="AG360" s="29" t="s">
        <v>8</v>
      </c>
      <c r="AH360" s="29">
        <v>1</v>
      </c>
      <c r="AI360" s="29" t="s">
        <v>8</v>
      </c>
      <c r="AJ360" s="29">
        <v>0</v>
      </c>
      <c r="AK360" s="29" t="s">
        <v>8</v>
      </c>
      <c r="AL360" s="29" t="s">
        <v>8</v>
      </c>
      <c r="AM360" s="29" t="s">
        <v>8</v>
      </c>
      <c r="AN360" s="29" t="s">
        <v>8</v>
      </c>
      <c r="AO360" s="29">
        <v>0</v>
      </c>
      <c r="AP360" s="29" t="s">
        <v>8</v>
      </c>
      <c r="AQ360" s="29">
        <v>1</v>
      </c>
      <c r="AR360" s="29">
        <v>2</v>
      </c>
      <c r="AS360" s="29" t="s">
        <v>8</v>
      </c>
      <c r="AT360" s="29">
        <v>2</v>
      </c>
      <c r="AU360" s="29" t="s">
        <v>8</v>
      </c>
      <c r="AV360" s="29">
        <v>1</v>
      </c>
      <c r="AW360" s="29">
        <v>3</v>
      </c>
      <c r="AX360" s="29" t="s">
        <v>8</v>
      </c>
      <c r="AY360" s="29">
        <v>3</v>
      </c>
      <c r="AZ360" s="29" t="s">
        <v>8</v>
      </c>
      <c r="BA360" s="29">
        <v>1</v>
      </c>
      <c r="BB360" s="29" t="s">
        <v>8</v>
      </c>
      <c r="BC360" s="29">
        <v>1</v>
      </c>
      <c r="BD360" s="29">
        <v>3</v>
      </c>
      <c r="BE360" s="29" t="s">
        <v>8</v>
      </c>
      <c r="BF360" s="29">
        <v>3</v>
      </c>
      <c r="BG360" s="29" t="s">
        <v>8</v>
      </c>
      <c r="BH360" s="29">
        <v>1</v>
      </c>
      <c r="BI360" s="29">
        <v>3</v>
      </c>
      <c r="BJ360" s="29" t="s">
        <v>8</v>
      </c>
      <c r="BK360" s="29">
        <v>3</v>
      </c>
      <c r="BL360" s="29" t="s">
        <v>8</v>
      </c>
      <c r="BM360" s="29">
        <v>0</v>
      </c>
      <c r="BN360" s="29" t="s">
        <v>8</v>
      </c>
      <c r="BO360" s="29" t="s">
        <v>8</v>
      </c>
      <c r="BP360" s="29" t="s">
        <v>8</v>
      </c>
      <c r="BQ360" s="29" t="s">
        <v>8</v>
      </c>
      <c r="BR360" s="29" t="s">
        <v>8</v>
      </c>
      <c r="BS360" s="29" t="s">
        <v>8</v>
      </c>
      <c r="BT360" s="29" t="s">
        <v>8</v>
      </c>
      <c r="BU360" s="29" t="s">
        <v>722</v>
      </c>
      <c r="BV360" s="29" t="b">
        <v>0</v>
      </c>
      <c r="BW360" s="29" t="b">
        <v>0</v>
      </c>
      <c r="BX360" s="29" t="b">
        <v>0</v>
      </c>
      <c r="BY360" s="29" t="b">
        <v>0</v>
      </c>
      <c r="BZ360" s="29" t="b">
        <v>0</v>
      </c>
      <c r="CA360" s="29" t="b">
        <v>0</v>
      </c>
      <c r="CB360" s="29" t="b">
        <v>0</v>
      </c>
      <c r="CC360" s="29" t="b">
        <v>0</v>
      </c>
      <c r="CD360" s="29" t="b">
        <v>0</v>
      </c>
      <c r="CE360" s="29" t="b">
        <v>0</v>
      </c>
      <c r="CF360" s="29" t="b">
        <v>0</v>
      </c>
      <c r="CG360" s="29" t="b">
        <v>0</v>
      </c>
      <c r="CH360" s="29" t="b">
        <v>0</v>
      </c>
      <c r="CI360" s="29" t="b">
        <v>0</v>
      </c>
      <c r="CJ360" s="29" t="b">
        <v>0</v>
      </c>
      <c r="CK360" s="29" t="b">
        <v>0</v>
      </c>
      <c r="CL360" s="29" t="b">
        <v>0</v>
      </c>
      <c r="CM360" s="29" t="b">
        <v>0</v>
      </c>
      <c r="CN360" s="29" t="b">
        <v>0</v>
      </c>
      <c r="CO360" s="29" t="b">
        <v>0</v>
      </c>
      <c r="CP360" s="29" t="b">
        <v>0</v>
      </c>
      <c r="CQ360" s="29" t="b">
        <v>0</v>
      </c>
      <c r="CR360" s="29" t="b">
        <v>0</v>
      </c>
      <c r="CS360" s="29" t="b">
        <v>0</v>
      </c>
      <c r="CT360" s="29" t="b">
        <v>0</v>
      </c>
      <c r="CU360" s="29" t="b">
        <v>0</v>
      </c>
      <c r="CV360" s="29" t="b">
        <v>0</v>
      </c>
      <c r="CW360" s="29" t="b">
        <v>0</v>
      </c>
      <c r="CX360" s="29" t="b">
        <v>0</v>
      </c>
      <c r="CY360" s="29" t="b">
        <v>1</v>
      </c>
      <c r="CZ360" s="29" t="b">
        <v>0</v>
      </c>
      <c r="DA360" s="29" t="b">
        <v>0</v>
      </c>
      <c r="DB360" s="29" t="b">
        <v>0</v>
      </c>
      <c r="DC360" s="29" t="b">
        <v>0</v>
      </c>
      <c r="DD360" s="29" t="b">
        <v>0</v>
      </c>
      <c r="DE360" s="29" t="b">
        <v>0</v>
      </c>
      <c r="DF360" s="29" t="b">
        <v>0</v>
      </c>
      <c r="DG360" s="29" t="b">
        <v>0</v>
      </c>
      <c r="DH360" s="29" t="b">
        <v>0</v>
      </c>
      <c r="DI360" s="29" t="b">
        <v>0</v>
      </c>
      <c r="DJ360" s="29" t="b">
        <v>0</v>
      </c>
      <c r="DK360" s="29" t="b">
        <v>0</v>
      </c>
      <c r="DL360" s="29" t="b">
        <v>0</v>
      </c>
      <c r="DM360" s="29" t="b">
        <v>0</v>
      </c>
      <c r="DN360" s="29" t="b">
        <v>0</v>
      </c>
      <c r="DO360" s="29" t="b">
        <v>0</v>
      </c>
      <c r="DP360" s="29" t="b">
        <v>0</v>
      </c>
      <c r="DQ360" s="29" t="b">
        <v>0</v>
      </c>
      <c r="DR360" s="29" t="b">
        <v>0</v>
      </c>
      <c r="DS360" s="29" t="b">
        <v>0</v>
      </c>
      <c r="DT360" s="29" t="b">
        <v>0</v>
      </c>
      <c r="DU360" s="29" t="b">
        <v>0</v>
      </c>
      <c r="DV360" s="29" t="s">
        <v>15582</v>
      </c>
      <c r="DW360" s="29" t="s">
        <v>15583</v>
      </c>
      <c r="DX360" s="29" t="s">
        <v>15584</v>
      </c>
    </row>
    <row r="361" spans="1:128" s="29" customFormat="1" x14ac:dyDescent="0.25">
      <c r="A361" s="29">
        <v>359925061295106</v>
      </c>
      <c r="B361" s="29">
        <v>368</v>
      </c>
      <c r="C361" s="29" t="s">
        <v>15585</v>
      </c>
      <c r="D361" s="29" t="s">
        <v>15586</v>
      </c>
      <c r="E361" s="50">
        <v>2372409027696480</v>
      </c>
      <c r="F361" s="50">
        <v>9042737230171320</v>
      </c>
      <c r="G361" s="29" t="s">
        <v>20245</v>
      </c>
      <c r="H361" s="29" t="s">
        <v>18992</v>
      </c>
      <c r="I361" s="29">
        <v>66</v>
      </c>
      <c r="J361" s="29">
        <v>1</v>
      </c>
      <c r="K361" s="29">
        <v>1</v>
      </c>
      <c r="L361" s="29">
        <v>1</v>
      </c>
      <c r="M361" s="29">
        <v>2</v>
      </c>
      <c r="N361" s="29">
        <v>5</v>
      </c>
      <c r="O361" s="29">
        <v>1</v>
      </c>
      <c r="P361" s="29">
        <v>0</v>
      </c>
      <c r="Q361" s="29" t="s">
        <v>8</v>
      </c>
      <c r="R361" s="29" t="s">
        <v>8</v>
      </c>
      <c r="S361" s="29" t="s">
        <v>8</v>
      </c>
      <c r="T361" s="29" t="s">
        <v>8</v>
      </c>
      <c r="U361" s="29">
        <v>0</v>
      </c>
      <c r="V361" s="29" t="s">
        <v>8</v>
      </c>
      <c r="W361" s="29" t="s">
        <v>8</v>
      </c>
      <c r="X361" s="29" t="s">
        <v>8</v>
      </c>
      <c r="Y361" s="29" t="s">
        <v>8</v>
      </c>
      <c r="Z361" s="29">
        <v>0</v>
      </c>
      <c r="AA361" s="29" t="s">
        <v>8</v>
      </c>
      <c r="AB361" s="29" t="s">
        <v>8</v>
      </c>
      <c r="AC361" s="29" t="s">
        <v>8</v>
      </c>
      <c r="AD361" s="29" t="s">
        <v>8</v>
      </c>
      <c r="AE361" s="29">
        <v>1</v>
      </c>
      <c r="AF361" s="29">
        <v>1</v>
      </c>
      <c r="AG361" s="29" t="s">
        <v>8</v>
      </c>
      <c r="AH361" s="29">
        <v>1</v>
      </c>
      <c r="AI361" s="29" t="s">
        <v>8</v>
      </c>
      <c r="AJ361" s="29">
        <v>0</v>
      </c>
      <c r="AK361" s="29" t="s">
        <v>8</v>
      </c>
      <c r="AL361" s="29" t="s">
        <v>8</v>
      </c>
      <c r="AM361" s="29" t="s">
        <v>8</v>
      </c>
      <c r="AN361" s="29" t="s">
        <v>8</v>
      </c>
      <c r="AO361" s="29">
        <v>0</v>
      </c>
      <c r="AP361" s="29" t="s">
        <v>8</v>
      </c>
      <c r="AQ361" s="29">
        <v>1</v>
      </c>
      <c r="AR361" s="29">
        <v>1</v>
      </c>
      <c r="AS361" s="29" t="s">
        <v>8</v>
      </c>
      <c r="AT361" s="29">
        <v>2</v>
      </c>
      <c r="AU361" s="29" t="s">
        <v>8</v>
      </c>
      <c r="AV361" s="29">
        <v>1</v>
      </c>
      <c r="AW361" s="29">
        <v>2</v>
      </c>
      <c r="AX361" s="29" t="s">
        <v>8</v>
      </c>
      <c r="AY361" s="29">
        <v>3</v>
      </c>
      <c r="AZ361" s="29" t="s">
        <v>8</v>
      </c>
      <c r="BA361" s="29">
        <v>1</v>
      </c>
      <c r="BB361" s="29" t="s">
        <v>8</v>
      </c>
      <c r="BC361" s="29">
        <v>1</v>
      </c>
      <c r="BD361" s="29">
        <v>3</v>
      </c>
      <c r="BE361" s="29" t="s">
        <v>8</v>
      </c>
      <c r="BF361" s="29">
        <v>3</v>
      </c>
      <c r="BG361" s="29" t="s">
        <v>8</v>
      </c>
      <c r="BH361" s="29">
        <v>0</v>
      </c>
      <c r="BI361" s="29" t="s">
        <v>8</v>
      </c>
      <c r="BJ361" s="29" t="s">
        <v>8</v>
      </c>
      <c r="BK361" s="29" t="s">
        <v>8</v>
      </c>
      <c r="BL361" s="29" t="s">
        <v>8</v>
      </c>
      <c r="BM361" s="29">
        <v>1</v>
      </c>
      <c r="BN361" s="29" t="s">
        <v>8</v>
      </c>
      <c r="BO361" s="29">
        <v>1</v>
      </c>
      <c r="BP361" s="29" t="s">
        <v>8</v>
      </c>
      <c r="BQ361" s="29">
        <v>1</v>
      </c>
      <c r="BR361" s="29" t="s">
        <v>8</v>
      </c>
      <c r="BS361" s="29">
        <v>0</v>
      </c>
      <c r="BT361" s="29" t="s">
        <v>8</v>
      </c>
      <c r="BU361" s="29" t="s">
        <v>14063</v>
      </c>
      <c r="BV361" s="29" t="b">
        <v>0</v>
      </c>
      <c r="BW361" s="29" t="b">
        <v>0</v>
      </c>
      <c r="BX361" s="29" t="b">
        <v>0</v>
      </c>
      <c r="BY361" s="29" t="b">
        <v>0</v>
      </c>
      <c r="BZ361" s="29" t="b">
        <v>0</v>
      </c>
      <c r="CA361" s="29" t="b">
        <v>0</v>
      </c>
      <c r="CB361" s="29" t="b">
        <v>0</v>
      </c>
      <c r="CC361" s="29" t="b">
        <v>0</v>
      </c>
      <c r="CD361" s="29" t="b">
        <v>0</v>
      </c>
      <c r="CE361" s="29" t="b">
        <v>0</v>
      </c>
      <c r="CF361" s="29" t="b">
        <v>0</v>
      </c>
      <c r="CG361" s="29" t="b">
        <v>0</v>
      </c>
      <c r="CH361" s="29" t="b">
        <v>0</v>
      </c>
      <c r="CI361" s="29" t="b">
        <v>0</v>
      </c>
      <c r="CJ361" s="29" t="b">
        <v>0</v>
      </c>
      <c r="CK361" s="29" t="b">
        <v>0</v>
      </c>
      <c r="CL361" s="29" t="b">
        <v>0</v>
      </c>
      <c r="CM361" s="29" t="b">
        <v>0</v>
      </c>
      <c r="CN361" s="29" t="b">
        <v>0</v>
      </c>
      <c r="CO361" s="29" t="b">
        <v>0</v>
      </c>
      <c r="CP361" s="29" t="b">
        <v>0</v>
      </c>
      <c r="CQ361" s="29" t="b">
        <v>0</v>
      </c>
      <c r="CR361" s="29" t="b">
        <v>0</v>
      </c>
      <c r="CS361" s="29" t="b">
        <v>0</v>
      </c>
      <c r="CT361" s="29" t="b">
        <v>0</v>
      </c>
      <c r="CU361" s="29" t="b">
        <v>0</v>
      </c>
      <c r="CV361" s="29" t="b">
        <v>0</v>
      </c>
      <c r="CW361" s="29" t="b">
        <v>0</v>
      </c>
      <c r="CX361" s="29" t="b">
        <v>0</v>
      </c>
      <c r="CY361" s="29" t="b">
        <v>0</v>
      </c>
      <c r="CZ361" s="29" t="b">
        <v>0</v>
      </c>
      <c r="DA361" s="29" t="b">
        <v>0</v>
      </c>
      <c r="DB361" s="29" t="b">
        <v>0</v>
      </c>
      <c r="DC361" s="29" t="b">
        <v>0</v>
      </c>
      <c r="DD361" s="29" t="b">
        <v>0</v>
      </c>
      <c r="DE361" s="29" t="b">
        <v>0</v>
      </c>
      <c r="DF361" s="29" t="b">
        <v>0</v>
      </c>
      <c r="DG361" s="29" t="b">
        <v>0</v>
      </c>
      <c r="DH361" s="29" t="b">
        <v>0</v>
      </c>
      <c r="DI361" s="29" t="b">
        <v>0</v>
      </c>
      <c r="DJ361" s="29" t="b">
        <v>0</v>
      </c>
      <c r="DK361" s="29" t="b">
        <v>0</v>
      </c>
      <c r="DL361" s="29" t="b">
        <v>0</v>
      </c>
      <c r="DM361" s="29" t="b">
        <v>1</v>
      </c>
      <c r="DN361" s="29" t="b">
        <v>0</v>
      </c>
      <c r="DO361" s="29" t="b">
        <v>0</v>
      </c>
      <c r="DP361" s="29" t="b">
        <v>0</v>
      </c>
      <c r="DQ361" s="29" t="b">
        <v>0</v>
      </c>
      <c r="DR361" s="29" t="b">
        <v>0</v>
      </c>
      <c r="DS361" s="29" t="b">
        <v>0</v>
      </c>
      <c r="DT361" s="29" t="b">
        <v>0</v>
      </c>
      <c r="DU361" s="29" t="b">
        <v>0</v>
      </c>
      <c r="DV361" s="29" t="s">
        <v>15587</v>
      </c>
      <c r="DW361" s="29" t="s">
        <v>15588</v>
      </c>
      <c r="DX361" s="29" t="s">
        <v>15589</v>
      </c>
    </row>
    <row r="362" spans="1:128" s="29" customFormat="1" x14ac:dyDescent="0.25">
      <c r="A362" s="29">
        <v>359925061283656</v>
      </c>
      <c r="B362" s="29">
        <v>236</v>
      </c>
      <c r="C362" s="29" t="s">
        <v>15590</v>
      </c>
      <c r="D362" s="29" t="s">
        <v>8</v>
      </c>
      <c r="E362" s="29" t="s">
        <v>8</v>
      </c>
      <c r="F362" s="29" t="s">
        <v>8</v>
      </c>
      <c r="G362" s="29" t="s">
        <v>8</v>
      </c>
      <c r="H362" s="29" t="s">
        <v>8</v>
      </c>
      <c r="I362" s="29">
        <v>33</v>
      </c>
      <c r="J362" s="29">
        <v>1</v>
      </c>
      <c r="K362" s="29">
        <v>1</v>
      </c>
      <c r="L362" s="29">
        <v>1</v>
      </c>
      <c r="M362" s="29">
        <v>2</v>
      </c>
      <c r="N362" s="29">
        <v>5</v>
      </c>
      <c r="O362" s="29">
        <v>1</v>
      </c>
      <c r="P362" s="29">
        <v>1</v>
      </c>
      <c r="Q362" s="29">
        <v>3</v>
      </c>
      <c r="R362" s="29" t="s">
        <v>8</v>
      </c>
      <c r="S362" s="29">
        <v>1</v>
      </c>
      <c r="T362" s="29" t="s">
        <v>8</v>
      </c>
      <c r="U362" s="29">
        <v>1</v>
      </c>
      <c r="V362" s="29">
        <v>1</v>
      </c>
      <c r="W362" s="29" t="s">
        <v>8</v>
      </c>
      <c r="X362" s="29">
        <v>1</v>
      </c>
      <c r="Y362" s="29" t="s">
        <v>8</v>
      </c>
      <c r="Z362" s="29">
        <v>0</v>
      </c>
      <c r="AA362" s="29" t="s">
        <v>8</v>
      </c>
      <c r="AB362" s="29" t="s">
        <v>8</v>
      </c>
      <c r="AC362" s="29" t="s">
        <v>8</v>
      </c>
      <c r="AD362" s="29" t="s">
        <v>8</v>
      </c>
      <c r="AE362" s="29">
        <v>0</v>
      </c>
      <c r="AF362" s="29" t="s">
        <v>8</v>
      </c>
      <c r="AG362" s="29" t="s">
        <v>8</v>
      </c>
      <c r="AH362" s="29" t="s">
        <v>8</v>
      </c>
      <c r="AI362" s="29" t="s">
        <v>8</v>
      </c>
      <c r="AJ362" s="29">
        <v>1</v>
      </c>
      <c r="AK362" s="29">
        <v>1</v>
      </c>
      <c r="AL362" s="29" t="s">
        <v>8</v>
      </c>
      <c r="AM362" s="29">
        <v>1</v>
      </c>
      <c r="AN362" s="29" t="s">
        <v>8</v>
      </c>
      <c r="AO362" s="29">
        <v>0</v>
      </c>
      <c r="AP362" s="29" t="s">
        <v>8</v>
      </c>
      <c r="AQ362" s="29">
        <v>1</v>
      </c>
      <c r="AR362" s="29">
        <v>1</v>
      </c>
      <c r="AS362" s="29" t="s">
        <v>8</v>
      </c>
      <c r="AT362" s="29">
        <v>1</v>
      </c>
      <c r="AU362" s="29" t="s">
        <v>8</v>
      </c>
      <c r="AV362" s="29">
        <v>1</v>
      </c>
      <c r="AW362" s="29">
        <v>2</v>
      </c>
      <c r="AX362" s="29" t="s">
        <v>8</v>
      </c>
      <c r="AY362" s="29">
        <v>2</v>
      </c>
      <c r="AZ362" s="29" t="s">
        <v>8</v>
      </c>
      <c r="BA362" s="29">
        <v>1</v>
      </c>
      <c r="BB362" s="29" t="s">
        <v>8</v>
      </c>
      <c r="BC362" s="29">
        <v>1</v>
      </c>
      <c r="BD362" s="29">
        <v>3</v>
      </c>
      <c r="BE362" s="29" t="s">
        <v>8</v>
      </c>
      <c r="BF362" s="29">
        <v>1</v>
      </c>
      <c r="BG362" s="29" t="s">
        <v>8</v>
      </c>
      <c r="BH362" s="29">
        <v>1</v>
      </c>
      <c r="BI362" s="29">
        <v>1</v>
      </c>
      <c r="BJ362" s="29" t="s">
        <v>8</v>
      </c>
      <c r="BK362" s="29">
        <v>1</v>
      </c>
      <c r="BL362" s="29" t="s">
        <v>8</v>
      </c>
      <c r="BM362" s="29">
        <v>0</v>
      </c>
      <c r="BN362" s="29" t="s">
        <v>8</v>
      </c>
      <c r="BO362" s="29" t="s">
        <v>8</v>
      </c>
      <c r="BP362" s="29" t="s">
        <v>8</v>
      </c>
      <c r="BQ362" s="29" t="s">
        <v>8</v>
      </c>
      <c r="BR362" s="29" t="s">
        <v>8</v>
      </c>
      <c r="BS362" s="29" t="s">
        <v>8</v>
      </c>
      <c r="BT362" s="29" t="s">
        <v>8</v>
      </c>
      <c r="BU362" s="29" t="s">
        <v>8</v>
      </c>
      <c r="BV362" s="29" t="b">
        <v>0</v>
      </c>
      <c r="BW362" s="29" t="b">
        <v>0</v>
      </c>
      <c r="BX362" s="29" t="b">
        <v>0</v>
      </c>
      <c r="BY362" s="29" t="b">
        <v>0</v>
      </c>
      <c r="BZ362" s="29" t="b">
        <v>0</v>
      </c>
      <c r="CA362" s="29" t="b">
        <v>0</v>
      </c>
      <c r="CB362" s="29" t="b">
        <v>0</v>
      </c>
      <c r="CC362" s="29" t="b">
        <v>0</v>
      </c>
      <c r="CD362" s="29" t="b">
        <v>0</v>
      </c>
      <c r="CE362" s="29" t="b">
        <v>0</v>
      </c>
      <c r="CF362" s="29" t="b">
        <v>0</v>
      </c>
      <c r="CG362" s="29" t="b">
        <v>0</v>
      </c>
      <c r="CH362" s="29" t="b">
        <v>0</v>
      </c>
      <c r="CI362" s="29" t="b">
        <v>0</v>
      </c>
      <c r="CJ362" s="29" t="b">
        <v>0</v>
      </c>
      <c r="CK362" s="29" t="b">
        <v>0</v>
      </c>
      <c r="CL362" s="29" t="b">
        <v>0</v>
      </c>
      <c r="CM362" s="29" t="b">
        <v>0</v>
      </c>
      <c r="CN362" s="29" t="b">
        <v>0</v>
      </c>
      <c r="CO362" s="29" t="b">
        <v>0</v>
      </c>
      <c r="CP362" s="29" t="b">
        <v>0</v>
      </c>
      <c r="CQ362" s="29" t="b">
        <v>0</v>
      </c>
      <c r="CR362" s="29" t="b">
        <v>0</v>
      </c>
      <c r="CS362" s="29" t="b">
        <v>0</v>
      </c>
      <c r="CT362" s="29" t="b">
        <v>0</v>
      </c>
      <c r="CU362" s="29" t="b">
        <v>0</v>
      </c>
      <c r="CV362" s="29" t="b">
        <v>0</v>
      </c>
      <c r="CW362" s="29" t="b">
        <v>0</v>
      </c>
      <c r="CX362" s="29" t="b">
        <v>0</v>
      </c>
      <c r="CY362" s="29" t="b">
        <v>0</v>
      </c>
      <c r="CZ362" s="29" t="b">
        <v>0</v>
      </c>
      <c r="DA362" s="29" t="b">
        <v>0</v>
      </c>
      <c r="DB362" s="29" t="b">
        <v>0</v>
      </c>
      <c r="DC362" s="29" t="b">
        <v>0</v>
      </c>
      <c r="DD362" s="29" t="b">
        <v>0</v>
      </c>
      <c r="DE362" s="29" t="b">
        <v>0</v>
      </c>
      <c r="DF362" s="29" t="b">
        <v>1</v>
      </c>
      <c r="DG362" s="29" t="b">
        <v>0</v>
      </c>
      <c r="DH362" s="29" t="b">
        <v>0</v>
      </c>
      <c r="DI362" s="29" t="b">
        <v>0</v>
      </c>
      <c r="DJ362" s="29" t="b">
        <v>0</v>
      </c>
      <c r="DK362" s="29" t="b">
        <v>0</v>
      </c>
      <c r="DL362" s="29" t="b">
        <v>0</v>
      </c>
      <c r="DM362" s="29" t="b">
        <v>0</v>
      </c>
      <c r="DN362" s="29" t="b">
        <v>0</v>
      </c>
      <c r="DO362" s="29" t="b">
        <v>0</v>
      </c>
      <c r="DP362" s="29" t="b">
        <v>0</v>
      </c>
      <c r="DQ362" s="29" t="b">
        <v>0</v>
      </c>
      <c r="DR362" s="29" t="b">
        <v>0</v>
      </c>
      <c r="DS362" s="29" t="b">
        <v>0</v>
      </c>
      <c r="DT362" s="29" t="b">
        <v>0</v>
      </c>
      <c r="DU362" s="29" t="b">
        <v>0</v>
      </c>
      <c r="DV362" s="29" t="s">
        <v>15591</v>
      </c>
      <c r="DW362" s="29" t="s">
        <v>15592</v>
      </c>
      <c r="DX362" s="29" t="s">
        <v>15593</v>
      </c>
    </row>
    <row r="363" spans="1:128" s="29" customFormat="1" x14ac:dyDescent="0.25">
      <c r="A363" s="29">
        <v>359925061283656</v>
      </c>
      <c r="B363" s="29">
        <v>238</v>
      </c>
      <c r="C363" s="29" t="s">
        <v>15594</v>
      </c>
      <c r="D363" s="29" t="s">
        <v>8</v>
      </c>
      <c r="E363" s="29" t="s">
        <v>8</v>
      </c>
      <c r="F363" s="29" t="s">
        <v>8</v>
      </c>
      <c r="G363" s="29" t="s">
        <v>8</v>
      </c>
      <c r="H363" s="29" t="s">
        <v>8</v>
      </c>
      <c r="I363" s="29">
        <v>33</v>
      </c>
      <c r="J363" s="29">
        <v>1</v>
      </c>
      <c r="K363" s="29">
        <v>1</v>
      </c>
      <c r="L363" s="29">
        <v>1</v>
      </c>
      <c r="M363" s="29">
        <v>2</v>
      </c>
      <c r="N363" s="29">
        <v>8</v>
      </c>
      <c r="O363" s="29">
        <v>1</v>
      </c>
      <c r="P363" s="29">
        <v>1</v>
      </c>
      <c r="Q363" s="29">
        <v>4</v>
      </c>
      <c r="R363" s="29" t="s">
        <v>8</v>
      </c>
      <c r="S363" s="29">
        <v>2</v>
      </c>
      <c r="T363" s="29" t="s">
        <v>8</v>
      </c>
      <c r="U363" s="29">
        <v>1</v>
      </c>
      <c r="V363" s="29">
        <v>4</v>
      </c>
      <c r="W363" s="29" t="s">
        <v>8</v>
      </c>
      <c r="X363" s="29">
        <v>3</v>
      </c>
      <c r="Y363" s="29" t="s">
        <v>8</v>
      </c>
      <c r="Z363" s="29">
        <v>1</v>
      </c>
      <c r="AA363" s="29">
        <v>3</v>
      </c>
      <c r="AB363" s="29" t="s">
        <v>8</v>
      </c>
      <c r="AC363" s="29">
        <v>3</v>
      </c>
      <c r="AD363" s="29" t="s">
        <v>8</v>
      </c>
      <c r="AE363" s="29">
        <v>0</v>
      </c>
      <c r="AF363" s="29" t="s">
        <v>8</v>
      </c>
      <c r="AG363" s="29" t="s">
        <v>8</v>
      </c>
      <c r="AH363" s="29" t="s">
        <v>8</v>
      </c>
      <c r="AI363" s="29" t="s">
        <v>8</v>
      </c>
      <c r="AJ363" s="29">
        <v>1</v>
      </c>
      <c r="AK363" s="29">
        <v>1</v>
      </c>
      <c r="AL363" s="29" t="s">
        <v>8</v>
      </c>
      <c r="AM363" s="29">
        <v>1</v>
      </c>
      <c r="AN363" s="29" t="s">
        <v>8</v>
      </c>
      <c r="AO363" s="29">
        <v>0</v>
      </c>
      <c r="AP363" s="29" t="s">
        <v>8</v>
      </c>
      <c r="AQ363" s="29">
        <v>1</v>
      </c>
      <c r="AR363" s="29">
        <v>2</v>
      </c>
      <c r="AS363" s="29" t="s">
        <v>8</v>
      </c>
      <c r="AT363" s="29">
        <v>1</v>
      </c>
      <c r="AU363" s="29" t="s">
        <v>8</v>
      </c>
      <c r="AV363" s="29">
        <v>1</v>
      </c>
      <c r="AW363" s="29">
        <v>2</v>
      </c>
      <c r="AX363" s="29" t="s">
        <v>8</v>
      </c>
      <c r="AY363" s="29">
        <v>2</v>
      </c>
      <c r="AZ363" s="29" t="s">
        <v>8</v>
      </c>
      <c r="BA363" s="29">
        <v>1</v>
      </c>
      <c r="BB363" s="29" t="s">
        <v>8</v>
      </c>
      <c r="BC363" s="29">
        <v>1</v>
      </c>
      <c r="BD363" s="29">
        <v>3</v>
      </c>
      <c r="BE363" s="29" t="s">
        <v>8</v>
      </c>
      <c r="BF363" s="29">
        <v>1</v>
      </c>
      <c r="BG363" s="29" t="s">
        <v>8</v>
      </c>
      <c r="BH363" s="29">
        <v>1</v>
      </c>
      <c r="BI363" s="29">
        <v>1</v>
      </c>
      <c r="BJ363" s="29" t="s">
        <v>8</v>
      </c>
      <c r="BK363" s="29">
        <v>1</v>
      </c>
      <c r="BL363" s="29" t="s">
        <v>8</v>
      </c>
      <c r="BM363" s="29">
        <v>0</v>
      </c>
      <c r="BN363" s="29" t="s">
        <v>8</v>
      </c>
      <c r="BO363" s="29" t="s">
        <v>8</v>
      </c>
      <c r="BP363" s="29" t="s">
        <v>8</v>
      </c>
      <c r="BQ363" s="29" t="s">
        <v>8</v>
      </c>
      <c r="BR363" s="29" t="s">
        <v>8</v>
      </c>
      <c r="BS363" s="29" t="s">
        <v>8</v>
      </c>
      <c r="BT363" s="29" t="s">
        <v>8</v>
      </c>
      <c r="BU363" s="29" t="s">
        <v>8</v>
      </c>
      <c r="BV363" s="29" t="b">
        <v>0</v>
      </c>
      <c r="BW363" s="29" t="b">
        <v>0</v>
      </c>
      <c r="BX363" s="29" t="b">
        <v>0</v>
      </c>
      <c r="BY363" s="29" t="b">
        <v>0</v>
      </c>
      <c r="BZ363" s="29" t="b">
        <v>0</v>
      </c>
      <c r="CA363" s="29" t="b">
        <v>0</v>
      </c>
      <c r="CB363" s="29" t="b">
        <v>0</v>
      </c>
      <c r="CC363" s="29" t="b">
        <v>0</v>
      </c>
      <c r="CD363" s="29" t="b">
        <v>0</v>
      </c>
      <c r="CE363" s="29" t="b">
        <v>0</v>
      </c>
      <c r="CF363" s="29" t="b">
        <v>0</v>
      </c>
      <c r="CG363" s="29" t="b">
        <v>0</v>
      </c>
      <c r="CH363" s="29" t="b">
        <v>0</v>
      </c>
      <c r="CI363" s="29" t="b">
        <v>0</v>
      </c>
      <c r="CJ363" s="29" t="b">
        <v>0</v>
      </c>
      <c r="CK363" s="29" t="b">
        <v>0</v>
      </c>
      <c r="CL363" s="29" t="b">
        <v>0</v>
      </c>
      <c r="CM363" s="29" t="b">
        <v>0</v>
      </c>
      <c r="CN363" s="29" t="b">
        <v>0</v>
      </c>
      <c r="CO363" s="29" t="b">
        <v>0</v>
      </c>
      <c r="CP363" s="29" t="b">
        <v>0</v>
      </c>
      <c r="CQ363" s="29" t="b">
        <v>0</v>
      </c>
      <c r="CR363" s="29" t="b">
        <v>0</v>
      </c>
      <c r="CS363" s="29" t="b">
        <v>0</v>
      </c>
      <c r="CT363" s="29" t="b">
        <v>0</v>
      </c>
      <c r="CU363" s="29" t="b">
        <v>0</v>
      </c>
      <c r="CV363" s="29" t="b">
        <v>0</v>
      </c>
      <c r="CW363" s="29" t="b">
        <v>0</v>
      </c>
      <c r="CX363" s="29" t="b">
        <v>0</v>
      </c>
      <c r="CY363" s="29" t="b">
        <v>0</v>
      </c>
      <c r="CZ363" s="29" t="b">
        <v>0</v>
      </c>
      <c r="DA363" s="29" t="b">
        <v>0</v>
      </c>
      <c r="DB363" s="29" t="b">
        <v>0</v>
      </c>
      <c r="DC363" s="29" t="b">
        <v>0</v>
      </c>
      <c r="DD363" s="29" t="b">
        <v>0</v>
      </c>
      <c r="DE363" s="29" t="b">
        <v>0</v>
      </c>
      <c r="DF363" s="29" t="b">
        <v>1</v>
      </c>
      <c r="DG363" s="29" t="b">
        <v>0</v>
      </c>
      <c r="DH363" s="29" t="b">
        <v>0</v>
      </c>
      <c r="DI363" s="29" t="b">
        <v>0</v>
      </c>
      <c r="DJ363" s="29" t="b">
        <v>0</v>
      </c>
      <c r="DK363" s="29" t="b">
        <v>0</v>
      </c>
      <c r="DL363" s="29" t="b">
        <v>0</v>
      </c>
      <c r="DM363" s="29" t="b">
        <v>0</v>
      </c>
      <c r="DN363" s="29" t="b">
        <v>0</v>
      </c>
      <c r="DO363" s="29" t="b">
        <v>0</v>
      </c>
      <c r="DP363" s="29" t="b">
        <v>0</v>
      </c>
      <c r="DQ363" s="29" t="b">
        <v>0</v>
      </c>
      <c r="DR363" s="29" t="b">
        <v>0</v>
      </c>
      <c r="DS363" s="29" t="b">
        <v>0</v>
      </c>
      <c r="DT363" s="29" t="b">
        <v>0</v>
      </c>
      <c r="DU363" s="29" t="b">
        <v>0</v>
      </c>
      <c r="DV363" s="29" t="s">
        <v>15595</v>
      </c>
      <c r="DW363" s="29" t="s">
        <v>15596</v>
      </c>
      <c r="DX363" s="29" t="s">
        <v>15597</v>
      </c>
    </row>
    <row r="364" spans="1:128" s="29" customFormat="1" x14ac:dyDescent="0.25">
      <c r="A364" s="29">
        <v>359925061283656</v>
      </c>
      <c r="B364" s="29">
        <v>239</v>
      </c>
      <c r="C364" s="29" t="s">
        <v>15598</v>
      </c>
      <c r="D364" s="29" t="s">
        <v>8</v>
      </c>
      <c r="E364" s="29" t="s">
        <v>8</v>
      </c>
      <c r="F364" s="29" t="s">
        <v>8</v>
      </c>
      <c r="G364" s="29" t="s">
        <v>8</v>
      </c>
      <c r="H364" s="29" t="s">
        <v>8</v>
      </c>
      <c r="I364" s="29">
        <v>33</v>
      </c>
      <c r="J364" s="29">
        <v>1</v>
      </c>
      <c r="K364" s="29">
        <v>1</v>
      </c>
      <c r="L364" s="29">
        <v>1</v>
      </c>
      <c r="M364" s="29">
        <v>2</v>
      </c>
      <c r="N364" s="29">
        <v>8</v>
      </c>
      <c r="O364" s="29">
        <v>1</v>
      </c>
      <c r="P364" s="29">
        <v>1</v>
      </c>
      <c r="Q364" s="29">
        <v>4</v>
      </c>
      <c r="R364" s="29" t="s">
        <v>8</v>
      </c>
      <c r="S364" s="29">
        <v>1</v>
      </c>
      <c r="T364" s="29" t="s">
        <v>8</v>
      </c>
      <c r="U364" s="29">
        <v>1</v>
      </c>
      <c r="V364" s="29">
        <v>4</v>
      </c>
      <c r="W364" s="29" t="s">
        <v>8</v>
      </c>
      <c r="X364" s="29">
        <v>1</v>
      </c>
      <c r="Y364" s="29" t="s">
        <v>8</v>
      </c>
      <c r="Z364" s="29">
        <v>1</v>
      </c>
      <c r="AA364" s="29">
        <v>2</v>
      </c>
      <c r="AB364" s="29" t="s">
        <v>8</v>
      </c>
      <c r="AC364" s="29">
        <v>3</v>
      </c>
      <c r="AD364" s="29" t="s">
        <v>8</v>
      </c>
      <c r="AE364" s="29">
        <v>0</v>
      </c>
      <c r="AF364" s="29" t="s">
        <v>8</v>
      </c>
      <c r="AG364" s="29" t="s">
        <v>8</v>
      </c>
      <c r="AH364" s="29" t="s">
        <v>8</v>
      </c>
      <c r="AI364" s="29" t="s">
        <v>8</v>
      </c>
      <c r="AJ364" s="29">
        <v>1</v>
      </c>
      <c r="AK364" s="29">
        <v>1</v>
      </c>
      <c r="AL364" s="29" t="s">
        <v>8</v>
      </c>
      <c r="AM364" s="29">
        <v>1</v>
      </c>
      <c r="AN364" s="29" t="s">
        <v>8</v>
      </c>
      <c r="AO364" s="29">
        <v>0</v>
      </c>
      <c r="AP364" s="29" t="s">
        <v>8</v>
      </c>
      <c r="AQ364" s="29">
        <v>1</v>
      </c>
      <c r="AR364" s="29">
        <v>2</v>
      </c>
      <c r="AS364" s="29" t="s">
        <v>8</v>
      </c>
      <c r="AT364" s="29">
        <v>1</v>
      </c>
      <c r="AU364" s="29" t="s">
        <v>8</v>
      </c>
      <c r="AV364" s="29">
        <v>1</v>
      </c>
      <c r="AW364" s="29">
        <v>1</v>
      </c>
      <c r="AX364" s="29" t="s">
        <v>8</v>
      </c>
      <c r="AY364" s="29">
        <v>1</v>
      </c>
      <c r="AZ364" s="29" t="s">
        <v>8</v>
      </c>
      <c r="BA364" s="29">
        <v>1</v>
      </c>
      <c r="BB364" s="29" t="s">
        <v>8</v>
      </c>
      <c r="BC364" s="29">
        <v>1</v>
      </c>
      <c r="BD364" s="29">
        <v>1</v>
      </c>
      <c r="BE364" s="29" t="s">
        <v>8</v>
      </c>
      <c r="BF364" s="29">
        <v>1</v>
      </c>
      <c r="BG364" s="29" t="s">
        <v>8</v>
      </c>
      <c r="BH364" s="29">
        <v>1</v>
      </c>
      <c r="BI364" s="29">
        <v>1</v>
      </c>
      <c r="BJ364" s="29" t="s">
        <v>8</v>
      </c>
      <c r="BK364" s="29">
        <v>1</v>
      </c>
      <c r="BL364" s="29" t="s">
        <v>8</v>
      </c>
      <c r="BM364" s="29">
        <v>0</v>
      </c>
      <c r="BN364" s="29" t="s">
        <v>8</v>
      </c>
      <c r="BO364" s="29" t="s">
        <v>8</v>
      </c>
      <c r="BP364" s="29" t="s">
        <v>8</v>
      </c>
      <c r="BQ364" s="29" t="s">
        <v>8</v>
      </c>
      <c r="BR364" s="29" t="s">
        <v>8</v>
      </c>
      <c r="BS364" s="29" t="s">
        <v>8</v>
      </c>
      <c r="BT364" s="29" t="s">
        <v>8</v>
      </c>
      <c r="BU364" s="29" t="s">
        <v>8</v>
      </c>
      <c r="BV364" s="29" t="b">
        <v>0</v>
      </c>
      <c r="BW364" s="29" t="b">
        <v>0</v>
      </c>
      <c r="BX364" s="29" t="b">
        <v>0</v>
      </c>
      <c r="BY364" s="29" t="b">
        <v>0</v>
      </c>
      <c r="BZ364" s="29" t="b">
        <v>0</v>
      </c>
      <c r="CA364" s="29" t="b">
        <v>0</v>
      </c>
      <c r="CB364" s="29" t="b">
        <v>0</v>
      </c>
      <c r="CC364" s="29" t="b">
        <v>0</v>
      </c>
      <c r="CD364" s="29" t="b">
        <v>0</v>
      </c>
      <c r="CE364" s="29" t="b">
        <v>0</v>
      </c>
      <c r="CF364" s="29" t="b">
        <v>0</v>
      </c>
      <c r="CG364" s="29" t="b">
        <v>0</v>
      </c>
      <c r="CH364" s="29" t="b">
        <v>0</v>
      </c>
      <c r="CI364" s="29" t="b">
        <v>0</v>
      </c>
      <c r="CJ364" s="29" t="b">
        <v>0</v>
      </c>
      <c r="CK364" s="29" t="b">
        <v>0</v>
      </c>
      <c r="CL364" s="29" t="b">
        <v>0</v>
      </c>
      <c r="CM364" s="29" t="b">
        <v>0</v>
      </c>
      <c r="CN364" s="29" t="b">
        <v>0</v>
      </c>
      <c r="CO364" s="29" t="b">
        <v>0</v>
      </c>
      <c r="CP364" s="29" t="b">
        <v>0</v>
      </c>
      <c r="CQ364" s="29" t="b">
        <v>0</v>
      </c>
      <c r="CR364" s="29" t="b">
        <v>0</v>
      </c>
      <c r="CS364" s="29" t="b">
        <v>0</v>
      </c>
      <c r="CT364" s="29" t="b">
        <v>0</v>
      </c>
      <c r="CU364" s="29" t="b">
        <v>0</v>
      </c>
      <c r="CV364" s="29" t="b">
        <v>0</v>
      </c>
      <c r="CW364" s="29" t="b">
        <v>0</v>
      </c>
      <c r="CX364" s="29" t="b">
        <v>0</v>
      </c>
      <c r="CY364" s="29" t="b">
        <v>0</v>
      </c>
      <c r="CZ364" s="29" t="b">
        <v>0</v>
      </c>
      <c r="DA364" s="29" t="b">
        <v>0</v>
      </c>
      <c r="DB364" s="29" t="b">
        <v>0</v>
      </c>
      <c r="DC364" s="29" t="b">
        <v>0</v>
      </c>
      <c r="DD364" s="29" t="b">
        <v>0</v>
      </c>
      <c r="DE364" s="29" t="b">
        <v>0</v>
      </c>
      <c r="DF364" s="29" t="b">
        <v>1</v>
      </c>
      <c r="DG364" s="29" t="b">
        <v>0</v>
      </c>
      <c r="DH364" s="29" t="b">
        <v>0</v>
      </c>
      <c r="DI364" s="29" t="b">
        <v>0</v>
      </c>
      <c r="DJ364" s="29" t="b">
        <v>0</v>
      </c>
      <c r="DK364" s="29" t="b">
        <v>0</v>
      </c>
      <c r="DL364" s="29" t="b">
        <v>0</v>
      </c>
      <c r="DM364" s="29" t="b">
        <v>0</v>
      </c>
      <c r="DN364" s="29" t="b">
        <v>0</v>
      </c>
      <c r="DO364" s="29" t="b">
        <v>0</v>
      </c>
      <c r="DP364" s="29" t="b">
        <v>0</v>
      </c>
      <c r="DQ364" s="29" t="b">
        <v>0</v>
      </c>
      <c r="DR364" s="29" t="b">
        <v>0</v>
      </c>
      <c r="DS364" s="29" t="b">
        <v>0</v>
      </c>
      <c r="DT364" s="29" t="b">
        <v>0</v>
      </c>
      <c r="DU364" s="29" t="b">
        <v>0</v>
      </c>
      <c r="DV364" s="29" t="s">
        <v>15599</v>
      </c>
      <c r="DW364" s="29" t="s">
        <v>15600</v>
      </c>
      <c r="DX364" s="29" t="s">
        <v>15601</v>
      </c>
    </row>
    <row r="365" spans="1:128" s="29" customFormat="1" x14ac:dyDescent="0.25">
      <c r="A365" s="29">
        <v>359925061283656</v>
      </c>
      <c r="B365" s="29">
        <v>240</v>
      </c>
      <c r="C365" s="29" t="s">
        <v>15602</v>
      </c>
      <c r="D365" s="29" t="s">
        <v>8</v>
      </c>
      <c r="E365" s="29" t="s">
        <v>8</v>
      </c>
      <c r="F365" s="29" t="s">
        <v>8</v>
      </c>
      <c r="G365" s="29" t="s">
        <v>8</v>
      </c>
      <c r="H365" s="29" t="s">
        <v>8</v>
      </c>
      <c r="I365" s="29">
        <v>33</v>
      </c>
      <c r="J365" s="29">
        <v>1</v>
      </c>
      <c r="K365" s="29">
        <v>1</v>
      </c>
      <c r="L365" s="29">
        <v>1</v>
      </c>
      <c r="M365" s="29">
        <v>2</v>
      </c>
      <c r="N365" s="29">
        <v>4</v>
      </c>
      <c r="O365" s="29">
        <v>1</v>
      </c>
      <c r="P365" s="29">
        <v>1</v>
      </c>
      <c r="Q365" s="29">
        <v>4</v>
      </c>
      <c r="R365" s="29" t="s">
        <v>8</v>
      </c>
      <c r="S365" s="29">
        <v>3</v>
      </c>
      <c r="T365" s="29" t="s">
        <v>8</v>
      </c>
      <c r="U365" s="29">
        <v>1</v>
      </c>
      <c r="V365" s="29">
        <v>3</v>
      </c>
      <c r="W365" s="29" t="s">
        <v>8</v>
      </c>
      <c r="X365" s="29">
        <v>2</v>
      </c>
      <c r="Y365" s="29" t="s">
        <v>8</v>
      </c>
      <c r="Z365" s="29">
        <v>0</v>
      </c>
      <c r="AA365" s="29" t="s">
        <v>8</v>
      </c>
      <c r="AB365" s="29" t="s">
        <v>8</v>
      </c>
      <c r="AC365" s="29" t="s">
        <v>8</v>
      </c>
      <c r="AD365" s="29" t="s">
        <v>8</v>
      </c>
      <c r="AE365" s="29">
        <v>0</v>
      </c>
      <c r="AF365" s="29" t="s">
        <v>8</v>
      </c>
      <c r="AG365" s="29" t="s">
        <v>8</v>
      </c>
      <c r="AH365" s="29" t="s">
        <v>8</v>
      </c>
      <c r="AI365" s="29" t="s">
        <v>8</v>
      </c>
      <c r="AJ365" s="29">
        <v>1</v>
      </c>
      <c r="AK365" s="29">
        <v>1</v>
      </c>
      <c r="AL365" s="29" t="s">
        <v>8</v>
      </c>
      <c r="AM365" s="29">
        <v>1</v>
      </c>
      <c r="AN365" s="29" t="s">
        <v>8</v>
      </c>
      <c r="AO365" s="29">
        <v>0</v>
      </c>
      <c r="AP365" s="29" t="s">
        <v>8</v>
      </c>
      <c r="AQ365" s="29">
        <v>1</v>
      </c>
      <c r="AR365" s="29">
        <v>2</v>
      </c>
      <c r="AS365" s="29" t="s">
        <v>8</v>
      </c>
      <c r="AT365" s="29">
        <v>1</v>
      </c>
      <c r="AU365" s="29" t="s">
        <v>8</v>
      </c>
      <c r="AV365" s="29">
        <v>1</v>
      </c>
      <c r="AW365" s="29">
        <v>2</v>
      </c>
      <c r="AX365" s="29" t="s">
        <v>8</v>
      </c>
      <c r="AY365" s="29">
        <v>3</v>
      </c>
      <c r="AZ365" s="29" t="s">
        <v>8</v>
      </c>
      <c r="BA365" s="29">
        <v>1</v>
      </c>
      <c r="BB365" s="29" t="s">
        <v>8</v>
      </c>
      <c r="BC365" s="29">
        <v>1</v>
      </c>
      <c r="BD365" s="29">
        <v>3</v>
      </c>
      <c r="BE365" s="29" t="s">
        <v>8</v>
      </c>
      <c r="BF365" s="29">
        <v>1</v>
      </c>
      <c r="BG365" s="29" t="s">
        <v>8</v>
      </c>
      <c r="BH365" s="29">
        <v>1</v>
      </c>
      <c r="BI365" s="29">
        <v>1</v>
      </c>
      <c r="BJ365" s="29" t="s">
        <v>8</v>
      </c>
      <c r="BK365" s="29">
        <v>1</v>
      </c>
      <c r="BL365" s="29" t="s">
        <v>8</v>
      </c>
      <c r="BM365" s="29">
        <v>0</v>
      </c>
      <c r="BN365" s="29" t="s">
        <v>8</v>
      </c>
      <c r="BO365" s="29" t="s">
        <v>8</v>
      </c>
      <c r="BP365" s="29" t="s">
        <v>8</v>
      </c>
      <c r="BQ365" s="29" t="s">
        <v>8</v>
      </c>
      <c r="BR365" s="29" t="s">
        <v>8</v>
      </c>
      <c r="BS365" s="29" t="s">
        <v>8</v>
      </c>
      <c r="BT365" s="29" t="s">
        <v>8</v>
      </c>
      <c r="BU365" s="29" t="s">
        <v>8</v>
      </c>
      <c r="BV365" s="29" t="b">
        <v>0</v>
      </c>
      <c r="BW365" s="29" t="b">
        <v>0</v>
      </c>
      <c r="BX365" s="29" t="b">
        <v>0</v>
      </c>
      <c r="BY365" s="29" t="b">
        <v>0</v>
      </c>
      <c r="BZ365" s="29" t="b">
        <v>0</v>
      </c>
      <c r="CA365" s="29" t="b">
        <v>0</v>
      </c>
      <c r="CB365" s="29" t="b">
        <v>0</v>
      </c>
      <c r="CC365" s="29" t="b">
        <v>0</v>
      </c>
      <c r="CD365" s="29" t="b">
        <v>0</v>
      </c>
      <c r="CE365" s="29" t="b">
        <v>0</v>
      </c>
      <c r="CF365" s="29" t="b">
        <v>0</v>
      </c>
      <c r="CG365" s="29" t="b">
        <v>0</v>
      </c>
      <c r="CH365" s="29" t="b">
        <v>0</v>
      </c>
      <c r="CI365" s="29" t="b">
        <v>0</v>
      </c>
      <c r="CJ365" s="29" t="b">
        <v>0</v>
      </c>
      <c r="CK365" s="29" t="b">
        <v>0</v>
      </c>
      <c r="CL365" s="29" t="b">
        <v>0</v>
      </c>
      <c r="CM365" s="29" t="b">
        <v>0</v>
      </c>
      <c r="CN365" s="29" t="b">
        <v>0</v>
      </c>
      <c r="CO365" s="29" t="b">
        <v>0</v>
      </c>
      <c r="CP365" s="29" t="b">
        <v>0</v>
      </c>
      <c r="CQ365" s="29" t="b">
        <v>0</v>
      </c>
      <c r="CR365" s="29" t="b">
        <v>0</v>
      </c>
      <c r="CS365" s="29" t="b">
        <v>0</v>
      </c>
      <c r="CT365" s="29" t="b">
        <v>0</v>
      </c>
      <c r="CU365" s="29" t="b">
        <v>0</v>
      </c>
      <c r="CV365" s="29" t="b">
        <v>0</v>
      </c>
      <c r="CW365" s="29" t="b">
        <v>0</v>
      </c>
      <c r="CX365" s="29" t="b">
        <v>0</v>
      </c>
      <c r="CY365" s="29" t="b">
        <v>0</v>
      </c>
      <c r="CZ365" s="29" t="b">
        <v>0</v>
      </c>
      <c r="DA365" s="29" t="b">
        <v>0</v>
      </c>
      <c r="DB365" s="29" t="b">
        <v>0</v>
      </c>
      <c r="DC365" s="29" t="b">
        <v>0</v>
      </c>
      <c r="DD365" s="29" t="b">
        <v>0</v>
      </c>
      <c r="DE365" s="29" t="b">
        <v>0</v>
      </c>
      <c r="DF365" s="29" t="b">
        <v>1</v>
      </c>
      <c r="DG365" s="29" t="b">
        <v>0</v>
      </c>
      <c r="DH365" s="29" t="b">
        <v>0</v>
      </c>
      <c r="DI365" s="29" t="b">
        <v>0</v>
      </c>
      <c r="DJ365" s="29" t="b">
        <v>0</v>
      </c>
      <c r="DK365" s="29" t="b">
        <v>0</v>
      </c>
      <c r="DL365" s="29" t="b">
        <v>0</v>
      </c>
      <c r="DM365" s="29" t="b">
        <v>0</v>
      </c>
      <c r="DN365" s="29" t="b">
        <v>0</v>
      </c>
      <c r="DO365" s="29" t="b">
        <v>0</v>
      </c>
      <c r="DP365" s="29" t="b">
        <v>0</v>
      </c>
      <c r="DQ365" s="29" t="b">
        <v>0</v>
      </c>
      <c r="DR365" s="29" t="b">
        <v>0</v>
      </c>
      <c r="DS365" s="29" t="b">
        <v>0</v>
      </c>
      <c r="DT365" s="29" t="b">
        <v>0</v>
      </c>
      <c r="DU365" s="29" t="b">
        <v>0</v>
      </c>
      <c r="DV365" s="29" t="s">
        <v>15603</v>
      </c>
      <c r="DW365" s="29" t="s">
        <v>15604</v>
      </c>
      <c r="DX365" s="29" t="s">
        <v>15605</v>
      </c>
    </row>
    <row r="366" spans="1:128" s="29" customFormat="1" x14ac:dyDescent="0.25">
      <c r="A366" s="29">
        <v>359925061295106</v>
      </c>
      <c r="B366" s="29">
        <v>370</v>
      </c>
      <c r="C366" s="29" t="s">
        <v>15606</v>
      </c>
      <c r="D366" s="29" t="s">
        <v>15607</v>
      </c>
      <c r="E366" s="50">
        <v>2372412308565440</v>
      </c>
      <c r="F366" s="50">
        <v>9042734926678310</v>
      </c>
      <c r="G366" s="29" t="s">
        <v>20250</v>
      </c>
      <c r="H366" s="29" t="s">
        <v>18992</v>
      </c>
      <c r="I366" s="29">
        <v>66</v>
      </c>
      <c r="J366" s="29">
        <v>1</v>
      </c>
      <c r="K366" s="29">
        <v>1</v>
      </c>
      <c r="L366" s="29">
        <v>1</v>
      </c>
      <c r="M366" s="29">
        <v>2</v>
      </c>
      <c r="N366" s="29">
        <v>2</v>
      </c>
      <c r="O366" s="29">
        <v>1</v>
      </c>
      <c r="P366" s="29">
        <v>0</v>
      </c>
      <c r="Q366" s="29" t="s">
        <v>8</v>
      </c>
      <c r="R366" s="29" t="s">
        <v>8</v>
      </c>
      <c r="S366" s="29" t="s">
        <v>8</v>
      </c>
      <c r="T366" s="29" t="s">
        <v>8</v>
      </c>
      <c r="U366" s="29">
        <v>0</v>
      </c>
      <c r="V366" s="29" t="s">
        <v>8</v>
      </c>
      <c r="W366" s="29" t="s">
        <v>8</v>
      </c>
      <c r="X366" s="29" t="s">
        <v>8</v>
      </c>
      <c r="Y366" s="29" t="s">
        <v>8</v>
      </c>
      <c r="Z366" s="29">
        <v>0</v>
      </c>
      <c r="AA366" s="29" t="s">
        <v>8</v>
      </c>
      <c r="AB366" s="29" t="s">
        <v>8</v>
      </c>
      <c r="AC366" s="29" t="s">
        <v>8</v>
      </c>
      <c r="AD366" s="29" t="s">
        <v>8</v>
      </c>
      <c r="AE366" s="29">
        <v>1</v>
      </c>
      <c r="AF366" s="29">
        <v>1</v>
      </c>
      <c r="AG366" s="29" t="s">
        <v>8</v>
      </c>
      <c r="AH366" s="29">
        <v>1</v>
      </c>
      <c r="AI366" s="29" t="s">
        <v>8</v>
      </c>
      <c r="AJ366" s="29">
        <v>0</v>
      </c>
      <c r="AK366" s="29" t="s">
        <v>8</v>
      </c>
      <c r="AL366" s="29" t="s">
        <v>8</v>
      </c>
      <c r="AM366" s="29" t="s">
        <v>8</v>
      </c>
      <c r="AN366" s="29" t="s">
        <v>8</v>
      </c>
      <c r="AO366" s="29">
        <v>0</v>
      </c>
      <c r="AP366" s="29" t="s">
        <v>8</v>
      </c>
      <c r="AQ366" s="29">
        <v>1</v>
      </c>
      <c r="AR366" s="29">
        <v>2</v>
      </c>
      <c r="AS366" s="29" t="s">
        <v>8</v>
      </c>
      <c r="AT366" s="29">
        <v>2</v>
      </c>
      <c r="AU366" s="29" t="s">
        <v>8</v>
      </c>
      <c r="AV366" s="29">
        <v>1</v>
      </c>
      <c r="AW366" s="29">
        <v>3</v>
      </c>
      <c r="AX366" s="29" t="s">
        <v>8</v>
      </c>
      <c r="AY366" s="29">
        <v>3</v>
      </c>
      <c r="AZ366" s="29" t="s">
        <v>8</v>
      </c>
      <c r="BA366" s="29">
        <v>1</v>
      </c>
      <c r="BB366" s="29" t="s">
        <v>8</v>
      </c>
      <c r="BC366" s="29">
        <v>1</v>
      </c>
      <c r="BD366" s="29">
        <v>3</v>
      </c>
      <c r="BE366" s="29" t="s">
        <v>8</v>
      </c>
      <c r="BF366" s="29">
        <v>3</v>
      </c>
      <c r="BG366" s="29" t="s">
        <v>8</v>
      </c>
      <c r="BH366" s="29">
        <v>1</v>
      </c>
      <c r="BI366" s="29">
        <v>2</v>
      </c>
      <c r="BJ366" s="29" t="s">
        <v>8</v>
      </c>
      <c r="BK366" s="29">
        <v>2</v>
      </c>
      <c r="BL366" s="29" t="s">
        <v>8</v>
      </c>
      <c r="BM366" s="29">
        <v>1</v>
      </c>
      <c r="BN366" s="29" t="s">
        <v>8</v>
      </c>
      <c r="BO366" s="29">
        <v>1</v>
      </c>
      <c r="BP366" s="29" t="s">
        <v>8</v>
      </c>
      <c r="BQ366" s="29">
        <v>1</v>
      </c>
      <c r="BR366" s="29" t="s">
        <v>8</v>
      </c>
      <c r="BS366" s="29">
        <v>0</v>
      </c>
      <c r="BT366" s="29" t="s">
        <v>8</v>
      </c>
      <c r="BU366" s="29" t="s">
        <v>14063</v>
      </c>
      <c r="BV366" s="29" t="b">
        <v>0</v>
      </c>
      <c r="BW366" s="29" t="b">
        <v>0</v>
      </c>
      <c r="BX366" s="29" t="b">
        <v>0</v>
      </c>
      <c r="BY366" s="29" t="b">
        <v>0</v>
      </c>
      <c r="BZ366" s="29" t="b">
        <v>0</v>
      </c>
      <c r="CA366" s="29" t="b">
        <v>0</v>
      </c>
      <c r="CB366" s="29" t="b">
        <v>0</v>
      </c>
      <c r="CC366" s="29" t="b">
        <v>0</v>
      </c>
      <c r="CD366" s="29" t="b">
        <v>0</v>
      </c>
      <c r="CE366" s="29" t="b">
        <v>0</v>
      </c>
      <c r="CF366" s="29" t="b">
        <v>0</v>
      </c>
      <c r="CG366" s="29" t="b">
        <v>0</v>
      </c>
      <c r="CH366" s="29" t="b">
        <v>0</v>
      </c>
      <c r="CI366" s="29" t="b">
        <v>0</v>
      </c>
      <c r="CJ366" s="29" t="b">
        <v>0</v>
      </c>
      <c r="CK366" s="29" t="b">
        <v>0</v>
      </c>
      <c r="CL366" s="29" t="b">
        <v>0</v>
      </c>
      <c r="CM366" s="29" t="b">
        <v>0</v>
      </c>
      <c r="CN366" s="29" t="b">
        <v>0</v>
      </c>
      <c r="CO366" s="29" t="b">
        <v>0</v>
      </c>
      <c r="CP366" s="29" t="b">
        <v>0</v>
      </c>
      <c r="CQ366" s="29" t="b">
        <v>0</v>
      </c>
      <c r="CR366" s="29" t="b">
        <v>0</v>
      </c>
      <c r="CS366" s="29" t="b">
        <v>0</v>
      </c>
      <c r="CT366" s="29" t="b">
        <v>0</v>
      </c>
      <c r="CU366" s="29" t="b">
        <v>0</v>
      </c>
      <c r="CV366" s="29" t="b">
        <v>0</v>
      </c>
      <c r="CW366" s="29" t="b">
        <v>0</v>
      </c>
      <c r="CX366" s="29" t="b">
        <v>0</v>
      </c>
      <c r="CY366" s="29" t="b">
        <v>0</v>
      </c>
      <c r="CZ366" s="29" t="b">
        <v>0</v>
      </c>
      <c r="DA366" s="29" t="b">
        <v>0</v>
      </c>
      <c r="DB366" s="29" t="b">
        <v>0</v>
      </c>
      <c r="DC366" s="29" t="b">
        <v>0</v>
      </c>
      <c r="DD366" s="29" t="b">
        <v>0</v>
      </c>
      <c r="DE366" s="29" t="b">
        <v>0</v>
      </c>
      <c r="DF366" s="29" t="b">
        <v>0</v>
      </c>
      <c r="DG366" s="29" t="b">
        <v>0</v>
      </c>
      <c r="DH366" s="29" t="b">
        <v>0</v>
      </c>
      <c r="DI366" s="29" t="b">
        <v>0</v>
      </c>
      <c r="DJ366" s="29" t="b">
        <v>0</v>
      </c>
      <c r="DK366" s="29" t="b">
        <v>0</v>
      </c>
      <c r="DL366" s="29" t="b">
        <v>0</v>
      </c>
      <c r="DM366" s="29" t="b">
        <v>1</v>
      </c>
      <c r="DN366" s="29" t="b">
        <v>0</v>
      </c>
      <c r="DO366" s="29" t="b">
        <v>0</v>
      </c>
      <c r="DP366" s="29" t="b">
        <v>0</v>
      </c>
      <c r="DQ366" s="29" t="b">
        <v>0</v>
      </c>
      <c r="DR366" s="29" t="b">
        <v>0</v>
      </c>
      <c r="DS366" s="29" t="b">
        <v>0</v>
      </c>
      <c r="DT366" s="29" t="b">
        <v>0</v>
      </c>
      <c r="DU366" s="29" t="b">
        <v>0</v>
      </c>
      <c r="DV366" s="29" t="s">
        <v>15608</v>
      </c>
      <c r="DW366" s="29" t="s">
        <v>15609</v>
      </c>
      <c r="DX366" s="29" t="s">
        <v>15610</v>
      </c>
    </row>
    <row r="367" spans="1:128" s="29" customFormat="1" x14ac:dyDescent="0.25">
      <c r="A367" s="29">
        <v>359925061283656</v>
      </c>
      <c r="B367" s="29">
        <v>264</v>
      </c>
      <c r="C367" s="29" t="s">
        <v>15611</v>
      </c>
      <c r="D367" s="29" t="s">
        <v>8</v>
      </c>
      <c r="E367" s="29" t="s">
        <v>8</v>
      </c>
      <c r="F367" s="29" t="s">
        <v>8</v>
      </c>
      <c r="G367" s="29" t="s">
        <v>8</v>
      </c>
      <c r="H367" s="29" t="s">
        <v>8</v>
      </c>
      <c r="I367" s="29">
        <v>33</v>
      </c>
      <c r="J367" s="29">
        <v>1</v>
      </c>
      <c r="K367" s="29">
        <v>1</v>
      </c>
      <c r="L367" s="29">
        <v>1</v>
      </c>
      <c r="M367" s="29">
        <v>2</v>
      </c>
      <c r="N367" s="29">
        <v>6</v>
      </c>
      <c r="O367" s="29">
        <v>1</v>
      </c>
      <c r="P367" s="29">
        <v>1</v>
      </c>
      <c r="Q367" s="29">
        <v>4</v>
      </c>
      <c r="R367" s="29" t="s">
        <v>8</v>
      </c>
      <c r="S367" s="29">
        <v>4</v>
      </c>
      <c r="T367" s="29" t="s">
        <v>8</v>
      </c>
      <c r="U367" s="29">
        <v>1</v>
      </c>
      <c r="V367" s="29">
        <v>4</v>
      </c>
      <c r="W367" s="29" t="s">
        <v>8</v>
      </c>
      <c r="X367" s="29">
        <v>3</v>
      </c>
      <c r="Y367" s="29" t="s">
        <v>8</v>
      </c>
      <c r="Z367" s="29">
        <v>1</v>
      </c>
      <c r="AA367" s="29">
        <v>1</v>
      </c>
      <c r="AB367" s="29" t="s">
        <v>8</v>
      </c>
      <c r="AC367" s="29">
        <v>2</v>
      </c>
      <c r="AD367" s="29" t="s">
        <v>8</v>
      </c>
      <c r="AE367" s="29">
        <v>0</v>
      </c>
      <c r="AF367" s="29" t="s">
        <v>8</v>
      </c>
      <c r="AG367" s="29" t="s">
        <v>8</v>
      </c>
      <c r="AH367" s="29" t="s">
        <v>8</v>
      </c>
      <c r="AI367" s="29" t="s">
        <v>8</v>
      </c>
      <c r="AJ367" s="29">
        <v>1</v>
      </c>
      <c r="AK367" s="29">
        <v>1</v>
      </c>
      <c r="AL367" s="29" t="s">
        <v>8</v>
      </c>
      <c r="AM367" s="29">
        <v>1</v>
      </c>
      <c r="AN367" s="29" t="s">
        <v>8</v>
      </c>
      <c r="AO367" s="29">
        <v>0</v>
      </c>
      <c r="AP367" s="29" t="s">
        <v>8</v>
      </c>
      <c r="AQ367" s="29">
        <v>1</v>
      </c>
      <c r="AR367" s="29">
        <v>2</v>
      </c>
      <c r="AS367" s="29" t="s">
        <v>8</v>
      </c>
      <c r="AT367" s="29">
        <v>1</v>
      </c>
      <c r="AU367" s="29" t="s">
        <v>8</v>
      </c>
      <c r="AV367" s="29">
        <v>1</v>
      </c>
      <c r="AW367" s="29">
        <v>1</v>
      </c>
      <c r="AX367" s="29" t="s">
        <v>8</v>
      </c>
      <c r="AY367" s="29">
        <v>1</v>
      </c>
      <c r="AZ367" s="29" t="s">
        <v>8</v>
      </c>
      <c r="BA367" s="29">
        <v>1</v>
      </c>
      <c r="BB367" s="29" t="s">
        <v>8</v>
      </c>
      <c r="BC367" s="29">
        <v>1</v>
      </c>
      <c r="BD367" s="29">
        <v>3</v>
      </c>
      <c r="BE367" s="29" t="s">
        <v>8</v>
      </c>
      <c r="BF367" s="29">
        <v>3</v>
      </c>
      <c r="BG367" s="29" t="s">
        <v>8</v>
      </c>
      <c r="BH367" s="29">
        <v>1</v>
      </c>
      <c r="BI367" s="29">
        <v>3</v>
      </c>
      <c r="BJ367" s="29" t="s">
        <v>8</v>
      </c>
      <c r="BK367" s="29">
        <v>3</v>
      </c>
      <c r="BL367" s="29" t="s">
        <v>8</v>
      </c>
      <c r="BM367" s="29">
        <v>1</v>
      </c>
      <c r="BN367" s="29" t="s">
        <v>8</v>
      </c>
      <c r="BO367" s="29">
        <v>1</v>
      </c>
      <c r="BP367" s="29" t="s">
        <v>8</v>
      </c>
      <c r="BQ367" s="29">
        <v>1</v>
      </c>
      <c r="BR367" s="29" t="s">
        <v>8</v>
      </c>
      <c r="BS367" s="29">
        <v>0</v>
      </c>
      <c r="BT367" s="29" t="s">
        <v>8</v>
      </c>
      <c r="BU367" s="29" t="s">
        <v>8</v>
      </c>
      <c r="BV367" s="29" t="b">
        <v>0</v>
      </c>
      <c r="BW367" s="29" t="b">
        <v>0</v>
      </c>
      <c r="BX367" s="29" t="b">
        <v>0</v>
      </c>
      <c r="BY367" s="29" t="b">
        <v>0</v>
      </c>
      <c r="BZ367" s="29" t="b">
        <v>0</v>
      </c>
      <c r="CA367" s="29" t="b">
        <v>0</v>
      </c>
      <c r="CB367" s="29" t="b">
        <v>0</v>
      </c>
      <c r="CC367" s="29" t="b">
        <v>0</v>
      </c>
      <c r="CD367" s="29" t="b">
        <v>0</v>
      </c>
      <c r="CE367" s="29" t="b">
        <v>0</v>
      </c>
      <c r="CF367" s="29" t="b">
        <v>0</v>
      </c>
      <c r="CG367" s="29" t="b">
        <v>0</v>
      </c>
      <c r="CH367" s="29" t="b">
        <v>0</v>
      </c>
      <c r="CI367" s="29" t="b">
        <v>0</v>
      </c>
      <c r="CJ367" s="29" t="b">
        <v>0</v>
      </c>
      <c r="CK367" s="29" t="b">
        <v>0</v>
      </c>
      <c r="CL367" s="29" t="b">
        <v>0</v>
      </c>
      <c r="CM367" s="29" t="b">
        <v>0</v>
      </c>
      <c r="CN367" s="29" t="b">
        <v>0</v>
      </c>
      <c r="CO367" s="29" t="b">
        <v>0</v>
      </c>
      <c r="CP367" s="29" t="b">
        <v>0</v>
      </c>
      <c r="CQ367" s="29" t="b">
        <v>0</v>
      </c>
      <c r="CR367" s="29" t="b">
        <v>0</v>
      </c>
      <c r="CS367" s="29" t="b">
        <v>0</v>
      </c>
      <c r="CT367" s="29" t="b">
        <v>0</v>
      </c>
      <c r="CU367" s="29" t="b">
        <v>0</v>
      </c>
      <c r="CV367" s="29" t="b">
        <v>0</v>
      </c>
      <c r="CW367" s="29" t="b">
        <v>0</v>
      </c>
      <c r="CX367" s="29" t="b">
        <v>0</v>
      </c>
      <c r="CY367" s="29" t="b">
        <v>0</v>
      </c>
      <c r="CZ367" s="29" t="b">
        <v>0</v>
      </c>
      <c r="DA367" s="29" t="b">
        <v>0</v>
      </c>
      <c r="DB367" s="29" t="b">
        <v>0</v>
      </c>
      <c r="DC367" s="29" t="b">
        <v>0</v>
      </c>
      <c r="DD367" s="29" t="b">
        <v>0</v>
      </c>
      <c r="DE367" s="29" t="b">
        <v>0</v>
      </c>
      <c r="DF367" s="29" t="b">
        <v>1</v>
      </c>
      <c r="DG367" s="29" t="b">
        <v>0</v>
      </c>
      <c r="DH367" s="29" t="b">
        <v>0</v>
      </c>
      <c r="DI367" s="29" t="b">
        <v>0</v>
      </c>
      <c r="DJ367" s="29" t="b">
        <v>0</v>
      </c>
      <c r="DK367" s="29" t="b">
        <v>0</v>
      </c>
      <c r="DL367" s="29" t="b">
        <v>0</v>
      </c>
      <c r="DM367" s="29" t="b">
        <v>0</v>
      </c>
      <c r="DN367" s="29" t="b">
        <v>0</v>
      </c>
      <c r="DO367" s="29" t="b">
        <v>0</v>
      </c>
      <c r="DP367" s="29" t="b">
        <v>0</v>
      </c>
      <c r="DQ367" s="29" t="b">
        <v>0</v>
      </c>
      <c r="DR367" s="29" t="b">
        <v>0</v>
      </c>
      <c r="DS367" s="29" t="b">
        <v>0</v>
      </c>
      <c r="DT367" s="29" t="b">
        <v>0</v>
      </c>
      <c r="DU367" s="29" t="b">
        <v>0</v>
      </c>
      <c r="DV367" s="29" t="s">
        <v>15612</v>
      </c>
      <c r="DW367" s="29" t="s">
        <v>15613</v>
      </c>
      <c r="DX367" s="29" t="s">
        <v>15614</v>
      </c>
    </row>
    <row r="368" spans="1:128" s="29" customFormat="1" x14ac:dyDescent="0.25">
      <c r="A368" s="29">
        <v>359925061283656</v>
      </c>
      <c r="B368" s="29">
        <v>296</v>
      </c>
      <c r="C368" s="29" t="s">
        <v>15615</v>
      </c>
      <c r="D368" s="29" t="s">
        <v>8</v>
      </c>
      <c r="E368" s="29" t="s">
        <v>8</v>
      </c>
      <c r="F368" s="29" t="s">
        <v>8</v>
      </c>
      <c r="G368" s="29" t="s">
        <v>8</v>
      </c>
      <c r="H368" s="29" t="s">
        <v>8</v>
      </c>
      <c r="I368" s="29">
        <v>33</v>
      </c>
      <c r="J368" s="29">
        <v>0</v>
      </c>
      <c r="K368" s="29">
        <v>1</v>
      </c>
      <c r="L368" s="29">
        <v>1</v>
      </c>
      <c r="M368" s="29">
        <v>2</v>
      </c>
      <c r="N368" s="29">
        <v>4</v>
      </c>
      <c r="O368" s="29">
        <v>1</v>
      </c>
      <c r="P368" s="29">
        <v>1</v>
      </c>
      <c r="Q368" s="29">
        <v>2</v>
      </c>
      <c r="R368" s="29" t="s">
        <v>8</v>
      </c>
      <c r="S368" s="29">
        <v>2</v>
      </c>
      <c r="T368" s="29" t="s">
        <v>8</v>
      </c>
      <c r="U368" s="29">
        <v>1</v>
      </c>
      <c r="V368" s="29">
        <v>2</v>
      </c>
      <c r="W368" s="29" t="s">
        <v>8</v>
      </c>
      <c r="X368" s="29">
        <v>2</v>
      </c>
      <c r="Y368" s="29" t="s">
        <v>8</v>
      </c>
      <c r="Z368" s="29">
        <v>1</v>
      </c>
      <c r="AA368" s="29">
        <v>1</v>
      </c>
      <c r="AB368" s="29" t="s">
        <v>8</v>
      </c>
      <c r="AC368" s="29">
        <v>1</v>
      </c>
      <c r="AD368" s="29" t="s">
        <v>8</v>
      </c>
      <c r="AE368" s="29">
        <v>0</v>
      </c>
      <c r="AF368" s="29" t="s">
        <v>8</v>
      </c>
      <c r="AG368" s="29" t="s">
        <v>8</v>
      </c>
      <c r="AH368" s="29" t="s">
        <v>8</v>
      </c>
      <c r="AI368" s="29" t="s">
        <v>8</v>
      </c>
      <c r="AJ368" s="29">
        <v>1</v>
      </c>
      <c r="AK368" s="29">
        <v>1</v>
      </c>
      <c r="AL368" s="29" t="s">
        <v>8</v>
      </c>
      <c r="AM368" s="29">
        <v>1</v>
      </c>
      <c r="AN368" s="29" t="s">
        <v>8</v>
      </c>
      <c r="AO368" s="29">
        <v>0</v>
      </c>
      <c r="AP368" s="29" t="s">
        <v>8</v>
      </c>
      <c r="AQ368" s="29">
        <v>1</v>
      </c>
      <c r="AR368" s="29">
        <v>1</v>
      </c>
      <c r="AS368" s="29" t="s">
        <v>8</v>
      </c>
      <c r="AT368" s="29">
        <v>1</v>
      </c>
      <c r="AU368" s="29" t="s">
        <v>8</v>
      </c>
      <c r="AV368" s="29">
        <v>1</v>
      </c>
      <c r="AW368" s="29">
        <v>2</v>
      </c>
      <c r="AX368" s="29" t="s">
        <v>8</v>
      </c>
      <c r="AY368" s="29">
        <v>2</v>
      </c>
      <c r="AZ368" s="29" t="s">
        <v>8</v>
      </c>
      <c r="BA368" s="29">
        <v>1</v>
      </c>
      <c r="BB368" s="29" t="s">
        <v>8</v>
      </c>
      <c r="BC368" s="29">
        <v>1</v>
      </c>
      <c r="BD368" s="29">
        <v>1</v>
      </c>
      <c r="BE368" s="29" t="s">
        <v>8</v>
      </c>
      <c r="BF368" s="29">
        <v>1</v>
      </c>
      <c r="BG368" s="29" t="s">
        <v>8</v>
      </c>
      <c r="BH368" s="29">
        <v>1</v>
      </c>
      <c r="BI368" s="29">
        <v>1</v>
      </c>
      <c r="BJ368" s="29" t="s">
        <v>8</v>
      </c>
      <c r="BK368" s="29">
        <v>1</v>
      </c>
      <c r="BL368" s="29" t="s">
        <v>8</v>
      </c>
      <c r="BM368" s="29">
        <v>0</v>
      </c>
      <c r="BN368" s="29" t="s">
        <v>8</v>
      </c>
      <c r="BO368" s="29" t="s">
        <v>8</v>
      </c>
      <c r="BP368" s="29" t="s">
        <v>8</v>
      </c>
      <c r="BQ368" s="29" t="s">
        <v>8</v>
      </c>
      <c r="BR368" s="29" t="s">
        <v>8</v>
      </c>
      <c r="BS368" s="29" t="s">
        <v>8</v>
      </c>
      <c r="BT368" s="29" t="s">
        <v>8</v>
      </c>
      <c r="BU368" s="29" t="s">
        <v>8</v>
      </c>
      <c r="BV368" s="29" t="b">
        <v>0</v>
      </c>
      <c r="BW368" s="29" t="b">
        <v>0</v>
      </c>
      <c r="BX368" s="29" t="b">
        <v>0</v>
      </c>
      <c r="BY368" s="29" t="b">
        <v>0</v>
      </c>
      <c r="BZ368" s="29" t="b">
        <v>0</v>
      </c>
      <c r="CA368" s="29" t="b">
        <v>0</v>
      </c>
      <c r="CB368" s="29" t="b">
        <v>0</v>
      </c>
      <c r="CC368" s="29" t="b">
        <v>0</v>
      </c>
      <c r="CD368" s="29" t="b">
        <v>0</v>
      </c>
      <c r="CE368" s="29" t="b">
        <v>0</v>
      </c>
      <c r="CF368" s="29" t="b">
        <v>0</v>
      </c>
      <c r="CG368" s="29" t="b">
        <v>0</v>
      </c>
      <c r="CH368" s="29" t="b">
        <v>0</v>
      </c>
      <c r="CI368" s="29" t="b">
        <v>0</v>
      </c>
      <c r="CJ368" s="29" t="b">
        <v>0</v>
      </c>
      <c r="CK368" s="29" t="b">
        <v>0</v>
      </c>
      <c r="CL368" s="29" t="b">
        <v>0</v>
      </c>
      <c r="CM368" s="29" t="b">
        <v>0</v>
      </c>
      <c r="CN368" s="29" t="b">
        <v>0</v>
      </c>
      <c r="CO368" s="29" t="b">
        <v>0</v>
      </c>
      <c r="CP368" s="29" t="b">
        <v>0</v>
      </c>
      <c r="CQ368" s="29" t="b">
        <v>0</v>
      </c>
      <c r="CR368" s="29" t="b">
        <v>0</v>
      </c>
      <c r="CS368" s="29" t="b">
        <v>0</v>
      </c>
      <c r="CT368" s="29" t="b">
        <v>0</v>
      </c>
      <c r="CU368" s="29" t="b">
        <v>0</v>
      </c>
      <c r="CV368" s="29" t="b">
        <v>0</v>
      </c>
      <c r="CW368" s="29" t="b">
        <v>0</v>
      </c>
      <c r="CX368" s="29" t="b">
        <v>0</v>
      </c>
      <c r="CY368" s="29" t="b">
        <v>0</v>
      </c>
      <c r="CZ368" s="29" t="b">
        <v>0</v>
      </c>
      <c r="DA368" s="29" t="b">
        <v>0</v>
      </c>
      <c r="DB368" s="29" t="b">
        <v>0</v>
      </c>
      <c r="DC368" s="29" t="b">
        <v>0</v>
      </c>
      <c r="DD368" s="29" t="b">
        <v>0</v>
      </c>
      <c r="DE368" s="29" t="b">
        <v>0</v>
      </c>
      <c r="DF368" s="29" t="b">
        <v>1</v>
      </c>
      <c r="DG368" s="29" t="b">
        <v>0</v>
      </c>
      <c r="DH368" s="29" t="b">
        <v>0</v>
      </c>
      <c r="DI368" s="29" t="b">
        <v>0</v>
      </c>
      <c r="DJ368" s="29" t="b">
        <v>0</v>
      </c>
      <c r="DK368" s="29" t="b">
        <v>0</v>
      </c>
      <c r="DL368" s="29" t="b">
        <v>0</v>
      </c>
      <c r="DM368" s="29" t="b">
        <v>0</v>
      </c>
      <c r="DN368" s="29" t="b">
        <v>0</v>
      </c>
      <c r="DO368" s="29" t="b">
        <v>0</v>
      </c>
      <c r="DP368" s="29" t="b">
        <v>0</v>
      </c>
      <c r="DQ368" s="29" t="b">
        <v>0</v>
      </c>
      <c r="DR368" s="29" t="b">
        <v>0</v>
      </c>
      <c r="DS368" s="29" t="b">
        <v>0</v>
      </c>
      <c r="DT368" s="29" t="b">
        <v>0</v>
      </c>
      <c r="DU368" s="29" t="b">
        <v>0</v>
      </c>
      <c r="DV368" s="29" t="s">
        <v>15616</v>
      </c>
      <c r="DW368" s="29" t="s">
        <v>15617</v>
      </c>
      <c r="DX368" s="29" t="s">
        <v>15618</v>
      </c>
    </row>
    <row r="369" spans="1:128" s="29" customFormat="1" x14ac:dyDescent="0.25">
      <c r="A369" s="29">
        <v>359925061283656</v>
      </c>
      <c r="B369" s="29">
        <v>33</v>
      </c>
      <c r="C369" s="29" t="s">
        <v>15619</v>
      </c>
      <c r="D369" s="29" t="s">
        <v>8</v>
      </c>
      <c r="E369" s="29" t="s">
        <v>8</v>
      </c>
      <c r="F369" s="29" t="s">
        <v>8</v>
      </c>
      <c r="G369" s="29" t="s">
        <v>8</v>
      </c>
      <c r="H369" s="29" t="s">
        <v>8</v>
      </c>
      <c r="I369" s="29">
        <v>33</v>
      </c>
      <c r="J369" s="29">
        <v>0</v>
      </c>
      <c r="K369" s="29">
        <v>0</v>
      </c>
      <c r="L369" s="29">
        <v>0</v>
      </c>
      <c r="M369" s="29">
        <v>2</v>
      </c>
      <c r="N369" s="29">
        <v>1</v>
      </c>
      <c r="O369" s="29">
        <v>0</v>
      </c>
      <c r="P369" s="29">
        <v>0</v>
      </c>
      <c r="Q369" s="29" t="s">
        <v>8</v>
      </c>
      <c r="R369" s="29" t="s">
        <v>8</v>
      </c>
      <c r="S369" s="29" t="s">
        <v>8</v>
      </c>
      <c r="T369" s="29" t="s">
        <v>8</v>
      </c>
      <c r="U369" s="29">
        <v>0</v>
      </c>
      <c r="V369" s="29" t="s">
        <v>8</v>
      </c>
      <c r="W369" s="29" t="s">
        <v>8</v>
      </c>
      <c r="X369" s="29" t="s">
        <v>8</v>
      </c>
      <c r="Y369" s="29" t="s">
        <v>8</v>
      </c>
      <c r="Z369" s="29">
        <v>0</v>
      </c>
      <c r="AA369" s="29" t="s">
        <v>8</v>
      </c>
      <c r="AB369" s="29" t="s">
        <v>8</v>
      </c>
      <c r="AC369" s="29" t="s">
        <v>8</v>
      </c>
      <c r="AD369" s="29" t="s">
        <v>8</v>
      </c>
      <c r="AE369" s="29">
        <v>0</v>
      </c>
      <c r="AF369" s="29" t="s">
        <v>8</v>
      </c>
      <c r="AG369" s="29" t="s">
        <v>8</v>
      </c>
      <c r="AH369" s="29" t="s">
        <v>8</v>
      </c>
      <c r="AI369" s="29" t="s">
        <v>8</v>
      </c>
      <c r="AJ369" s="29">
        <v>0</v>
      </c>
      <c r="AK369" s="29" t="s">
        <v>8</v>
      </c>
      <c r="AL369" s="29" t="s">
        <v>8</v>
      </c>
      <c r="AM369" s="29" t="s">
        <v>8</v>
      </c>
      <c r="AN369" s="29" t="s">
        <v>8</v>
      </c>
      <c r="AO369" s="29">
        <v>1</v>
      </c>
      <c r="AP369" s="29" t="s">
        <v>8</v>
      </c>
      <c r="AQ369" s="29">
        <v>0</v>
      </c>
      <c r="AR369" s="29" t="s">
        <v>8</v>
      </c>
      <c r="AS369" s="29" t="s">
        <v>8</v>
      </c>
      <c r="AT369" s="29" t="s">
        <v>8</v>
      </c>
      <c r="AU369" s="29" t="s">
        <v>8</v>
      </c>
      <c r="AV369" s="29">
        <v>0</v>
      </c>
      <c r="AW369" s="29" t="s">
        <v>8</v>
      </c>
      <c r="AX369" s="29" t="s">
        <v>8</v>
      </c>
      <c r="AY369" s="29" t="s">
        <v>8</v>
      </c>
      <c r="AZ369" s="29" t="s">
        <v>8</v>
      </c>
      <c r="BA369" s="29" t="s">
        <v>8</v>
      </c>
      <c r="BB369" s="29" t="s">
        <v>8</v>
      </c>
      <c r="BC369" s="29">
        <v>0</v>
      </c>
      <c r="BD369" s="29" t="s">
        <v>8</v>
      </c>
      <c r="BE369" s="29" t="s">
        <v>8</v>
      </c>
      <c r="BF369" s="29" t="s">
        <v>8</v>
      </c>
      <c r="BG369" s="29" t="s">
        <v>8</v>
      </c>
      <c r="BH369" s="29">
        <v>0</v>
      </c>
      <c r="BI369" s="29" t="s">
        <v>8</v>
      </c>
      <c r="BJ369" s="29" t="s">
        <v>8</v>
      </c>
      <c r="BK369" s="29" t="s">
        <v>8</v>
      </c>
      <c r="BL369" s="29" t="s">
        <v>8</v>
      </c>
      <c r="BM369" s="29">
        <v>1</v>
      </c>
      <c r="BN369" s="29" t="s">
        <v>8</v>
      </c>
      <c r="BO369" s="29">
        <v>1</v>
      </c>
      <c r="BP369" s="29" t="s">
        <v>8</v>
      </c>
      <c r="BQ369" s="29">
        <v>0</v>
      </c>
      <c r="BR369" s="29" t="s">
        <v>8</v>
      </c>
      <c r="BS369" s="29">
        <v>1</v>
      </c>
      <c r="BT369" s="29" t="s">
        <v>8</v>
      </c>
      <c r="BU369" s="29" t="s">
        <v>15620</v>
      </c>
      <c r="BV369" s="29" t="b">
        <v>0</v>
      </c>
      <c r="BW369" s="29" t="b">
        <v>0</v>
      </c>
      <c r="BX369" s="29" t="b">
        <v>0</v>
      </c>
      <c r="BY369" s="29" t="b">
        <v>0</v>
      </c>
      <c r="BZ369" s="29" t="b">
        <v>0</v>
      </c>
      <c r="CA369" s="29" t="b">
        <v>0</v>
      </c>
      <c r="CB369" s="29" t="b">
        <v>0</v>
      </c>
      <c r="CC369" s="29" t="b">
        <v>0</v>
      </c>
      <c r="CD369" s="29" t="b">
        <v>0</v>
      </c>
      <c r="CE369" s="29" t="b">
        <v>0</v>
      </c>
      <c r="CF369" s="29" t="b">
        <v>0</v>
      </c>
      <c r="CG369" s="29" t="b">
        <v>0</v>
      </c>
      <c r="CH369" s="29" t="b">
        <v>0</v>
      </c>
      <c r="CI369" s="29" t="b">
        <v>0</v>
      </c>
      <c r="CJ369" s="29" t="b">
        <v>1</v>
      </c>
      <c r="CK369" s="29" t="b">
        <v>0</v>
      </c>
      <c r="CL369" s="29" t="b">
        <v>0</v>
      </c>
      <c r="CM369" s="29" t="b">
        <v>0</v>
      </c>
      <c r="CN369" s="29" t="b">
        <v>0</v>
      </c>
      <c r="CO369" s="29" t="b">
        <v>0</v>
      </c>
      <c r="CP369" s="29" t="b">
        <v>0</v>
      </c>
      <c r="CQ369" s="29" t="b">
        <v>0</v>
      </c>
      <c r="CR369" s="29" t="b">
        <v>0</v>
      </c>
      <c r="CS369" s="29" t="b">
        <v>0</v>
      </c>
      <c r="CT369" s="29" t="b">
        <v>0</v>
      </c>
      <c r="CU369" s="29" t="b">
        <v>0</v>
      </c>
      <c r="CV369" s="29" t="b">
        <v>0</v>
      </c>
      <c r="CW369" s="29" t="b">
        <v>0</v>
      </c>
      <c r="CX369" s="29" t="b">
        <v>0</v>
      </c>
      <c r="CY369" s="29" t="b">
        <v>0</v>
      </c>
      <c r="CZ369" s="29" t="b">
        <v>0</v>
      </c>
      <c r="DA369" s="29" t="b">
        <v>0</v>
      </c>
      <c r="DB369" s="29" t="b">
        <v>0</v>
      </c>
      <c r="DC369" s="29" t="b">
        <v>0</v>
      </c>
      <c r="DD369" s="29" t="b">
        <v>0</v>
      </c>
      <c r="DE369" s="29" t="b">
        <v>0</v>
      </c>
      <c r="DF369" s="29" t="b">
        <v>0</v>
      </c>
      <c r="DG369" s="29" t="b">
        <v>0</v>
      </c>
      <c r="DH369" s="29" t="b">
        <v>0</v>
      </c>
      <c r="DI369" s="29" t="b">
        <v>0</v>
      </c>
      <c r="DJ369" s="29" t="b">
        <v>0</v>
      </c>
      <c r="DK369" s="29" t="b">
        <v>0</v>
      </c>
      <c r="DL369" s="29" t="b">
        <v>0</v>
      </c>
      <c r="DM369" s="29" t="b">
        <v>0</v>
      </c>
      <c r="DN369" s="29" t="b">
        <v>0</v>
      </c>
      <c r="DO369" s="29" t="b">
        <v>0</v>
      </c>
      <c r="DP369" s="29" t="b">
        <v>0</v>
      </c>
      <c r="DQ369" s="29" t="b">
        <v>0</v>
      </c>
      <c r="DR369" s="29" t="b">
        <v>0</v>
      </c>
      <c r="DS369" s="29" t="b">
        <v>0</v>
      </c>
      <c r="DT369" s="29" t="b">
        <v>0</v>
      </c>
      <c r="DU369" s="29" t="b">
        <v>0</v>
      </c>
      <c r="DV369" s="29" t="s">
        <v>15621</v>
      </c>
      <c r="DW369" s="29" t="s">
        <v>15622</v>
      </c>
      <c r="DX369" s="29" t="s">
        <v>15623</v>
      </c>
    </row>
    <row r="370" spans="1:128" s="29" customFormat="1" x14ac:dyDescent="0.25">
      <c r="A370" s="29">
        <v>359925061283656</v>
      </c>
      <c r="B370" s="29">
        <v>262</v>
      </c>
      <c r="C370" s="29" t="s">
        <v>15624</v>
      </c>
      <c r="D370" s="29" t="s">
        <v>8</v>
      </c>
      <c r="E370" s="29" t="s">
        <v>8</v>
      </c>
      <c r="F370" s="29" t="s">
        <v>8</v>
      </c>
      <c r="G370" s="29" t="s">
        <v>8</v>
      </c>
      <c r="H370" s="29" t="s">
        <v>8</v>
      </c>
      <c r="I370" s="29">
        <v>33</v>
      </c>
      <c r="J370" s="29">
        <v>1</v>
      </c>
      <c r="K370" s="29">
        <v>1</v>
      </c>
      <c r="L370" s="29">
        <v>1</v>
      </c>
      <c r="M370" s="29">
        <v>2</v>
      </c>
      <c r="N370" s="29">
        <v>7</v>
      </c>
      <c r="O370" s="29">
        <v>1</v>
      </c>
      <c r="P370" s="29">
        <v>1</v>
      </c>
      <c r="Q370" s="29">
        <v>4</v>
      </c>
      <c r="R370" s="29" t="s">
        <v>8</v>
      </c>
      <c r="S370" s="29">
        <v>4</v>
      </c>
      <c r="T370" s="29" t="s">
        <v>8</v>
      </c>
      <c r="U370" s="29">
        <v>1</v>
      </c>
      <c r="V370" s="29">
        <v>2</v>
      </c>
      <c r="W370" s="29" t="s">
        <v>8</v>
      </c>
      <c r="X370" s="29">
        <v>3</v>
      </c>
      <c r="Y370" s="29" t="s">
        <v>8</v>
      </c>
      <c r="Z370" s="29">
        <v>1</v>
      </c>
      <c r="AA370" s="29">
        <v>1</v>
      </c>
      <c r="AB370" s="29" t="s">
        <v>8</v>
      </c>
      <c r="AC370" s="29">
        <v>1</v>
      </c>
      <c r="AD370" s="29" t="s">
        <v>8</v>
      </c>
      <c r="AE370" s="29">
        <v>0</v>
      </c>
      <c r="AF370" s="29" t="s">
        <v>8</v>
      </c>
      <c r="AG370" s="29" t="s">
        <v>8</v>
      </c>
      <c r="AH370" s="29" t="s">
        <v>8</v>
      </c>
      <c r="AI370" s="29" t="s">
        <v>8</v>
      </c>
      <c r="AJ370" s="29">
        <v>1</v>
      </c>
      <c r="AK370" s="29">
        <v>1</v>
      </c>
      <c r="AL370" s="29" t="s">
        <v>8</v>
      </c>
      <c r="AM370" s="29">
        <v>1</v>
      </c>
      <c r="AN370" s="29" t="s">
        <v>8</v>
      </c>
      <c r="AO370" s="29">
        <v>0</v>
      </c>
      <c r="AP370" s="29" t="s">
        <v>8</v>
      </c>
      <c r="AQ370" s="29">
        <v>1</v>
      </c>
      <c r="AR370" s="29">
        <v>2</v>
      </c>
      <c r="AS370" s="29" t="s">
        <v>8</v>
      </c>
      <c r="AT370" s="29">
        <v>1</v>
      </c>
      <c r="AU370" s="29" t="s">
        <v>8</v>
      </c>
      <c r="AV370" s="29">
        <v>1</v>
      </c>
      <c r="AW370" s="29">
        <v>1</v>
      </c>
      <c r="AX370" s="29" t="s">
        <v>8</v>
      </c>
      <c r="AY370" s="29">
        <v>1</v>
      </c>
      <c r="AZ370" s="29" t="s">
        <v>8</v>
      </c>
      <c r="BA370" s="29">
        <v>1</v>
      </c>
      <c r="BB370" s="29" t="s">
        <v>8</v>
      </c>
      <c r="BC370" s="29">
        <v>1</v>
      </c>
      <c r="BD370" s="29">
        <v>1</v>
      </c>
      <c r="BE370" s="29" t="s">
        <v>8</v>
      </c>
      <c r="BF370" s="29">
        <v>1</v>
      </c>
      <c r="BG370" s="29" t="s">
        <v>8</v>
      </c>
      <c r="BH370" s="29">
        <v>1</v>
      </c>
      <c r="BI370" s="29">
        <v>1</v>
      </c>
      <c r="BJ370" s="29" t="s">
        <v>8</v>
      </c>
      <c r="BK370" s="29">
        <v>1</v>
      </c>
      <c r="BL370" s="29" t="s">
        <v>8</v>
      </c>
      <c r="BM370" s="29">
        <v>0</v>
      </c>
      <c r="BN370" s="29" t="s">
        <v>8</v>
      </c>
      <c r="BO370" s="29" t="s">
        <v>8</v>
      </c>
      <c r="BP370" s="29" t="s">
        <v>8</v>
      </c>
      <c r="BQ370" s="29" t="s">
        <v>8</v>
      </c>
      <c r="BR370" s="29" t="s">
        <v>8</v>
      </c>
      <c r="BS370" s="29" t="s">
        <v>8</v>
      </c>
      <c r="BT370" s="29" t="s">
        <v>8</v>
      </c>
      <c r="BU370" s="29" t="s">
        <v>8</v>
      </c>
      <c r="BV370" s="29" t="b">
        <v>0</v>
      </c>
      <c r="BW370" s="29" t="b">
        <v>0</v>
      </c>
      <c r="BX370" s="29" t="b">
        <v>0</v>
      </c>
      <c r="BY370" s="29" t="b">
        <v>0</v>
      </c>
      <c r="BZ370" s="29" t="b">
        <v>0</v>
      </c>
      <c r="CA370" s="29" t="b">
        <v>0</v>
      </c>
      <c r="CB370" s="29" t="b">
        <v>0</v>
      </c>
      <c r="CC370" s="29" t="b">
        <v>0</v>
      </c>
      <c r="CD370" s="29" t="b">
        <v>0</v>
      </c>
      <c r="CE370" s="29" t="b">
        <v>0</v>
      </c>
      <c r="CF370" s="29" t="b">
        <v>0</v>
      </c>
      <c r="CG370" s="29" t="b">
        <v>0</v>
      </c>
      <c r="CH370" s="29" t="b">
        <v>0</v>
      </c>
      <c r="CI370" s="29" t="b">
        <v>0</v>
      </c>
      <c r="CJ370" s="29" t="b">
        <v>0</v>
      </c>
      <c r="CK370" s="29" t="b">
        <v>0</v>
      </c>
      <c r="CL370" s="29" t="b">
        <v>0</v>
      </c>
      <c r="CM370" s="29" t="b">
        <v>0</v>
      </c>
      <c r="CN370" s="29" t="b">
        <v>0</v>
      </c>
      <c r="CO370" s="29" t="b">
        <v>0</v>
      </c>
      <c r="CP370" s="29" t="b">
        <v>0</v>
      </c>
      <c r="CQ370" s="29" t="b">
        <v>0</v>
      </c>
      <c r="CR370" s="29" t="b">
        <v>0</v>
      </c>
      <c r="CS370" s="29" t="b">
        <v>0</v>
      </c>
      <c r="CT370" s="29" t="b">
        <v>0</v>
      </c>
      <c r="CU370" s="29" t="b">
        <v>0</v>
      </c>
      <c r="CV370" s="29" t="b">
        <v>0</v>
      </c>
      <c r="CW370" s="29" t="b">
        <v>0</v>
      </c>
      <c r="CX370" s="29" t="b">
        <v>0</v>
      </c>
      <c r="CY370" s="29" t="b">
        <v>0</v>
      </c>
      <c r="CZ370" s="29" t="b">
        <v>0</v>
      </c>
      <c r="DA370" s="29" t="b">
        <v>0</v>
      </c>
      <c r="DB370" s="29" t="b">
        <v>0</v>
      </c>
      <c r="DC370" s="29" t="b">
        <v>0</v>
      </c>
      <c r="DD370" s="29" t="b">
        <v>0</v>
      </c>
      <c r="DE370" s="29" t="b">
        <v>0</v>
      </c>
      <c r="DF370" s="29" t="b">
        <v>1</v>
      </c>
      <c r="DG370" s="29" t="b">
        <v>0</v>
      </c>
      <c r="DH370" s="29" t="b">
        <v>0</v>
      </c>
      <c r="DI370" s="29" t="b">
        <v>0</v>
      </c>
      <c r="DJ370" s="29" t="b">
        <v>0</v>
      </c>
      <c r="DK370" s="29" t="b">
        <v>0</v>
      </c>
      <c r="DL370" s="29" t="b">
        <v>0</v>
      </c>
      <c r="DM370" s="29" t="b">
        <v>0</v>
      </c>
      <c r="DN370" s="29" t="b">
        <v>0</v>
      </c>
      <c r="DO370" s="29" t="b">
        <v>0</v>
      </c>
      <c r="DP370" s="29" t="b">
        <v>0</v>
      </c>
      <c r="DQ370" s="29" t="b">
        <v>0</v>
      </c>
      <c r="DR370" s="29" t="b">
        <v>0</v>
      </c>
      <c r="DS370" s="29" t="b">
        <v>0</v>
      </c>
      <c r="DT370" s="29" t="b">
        <v>0</v>
      </c>
      <c r="DU370" s="29" t="b">
        <v>0</v>
      </c>
      <c r="DV370" s="29" t="s">
        <v>15625</v>
      </c>
      <c r="DW370" s="29" t="s">
        <v>15626</v>
      </c>
      <c r="DX370" s="29" t="s">
        <v>15627</v>
      </c>
    </row>
    <row r="371" spans="1:128" s="29" customFormat="1" x14ac:dyDescent="0.25">
      <c r="A371" s="29">
        <v>359925061295106</v>
      </c>
      <c r="B371" s="29">
        <v>392</v>
      </c>
      <c r="C371" s="29" t="s">
        <v>15628</v>
      </c>
      <c r="D371" s="29" t="s">
        <v>15629</v>
      </c>
      <c r="E371" s="50">
        <v>2.37239740864163E+16</v>
      </c>
      <c r="F371" s="50">
        <v>9042714152512170</v>
      </c>
      <c r="G371" s="50">
        <v>-5.31754965502768E+16</v>
      </c>
      <c r="H371" s="29" t="s">
        <v>20222</v>
      </c>
      <c r="I371" s="29">
        <v>66</v>
      </c>
      <c r="J371" s="29">
        <v>0</v>
      </c>
      <c r="K371" s="29">
        <v>1</v>
      </c>
      <c r="L371" s="29">
        <v>1</v>
      </c>
      <c r="M371" s="29">
        <v>2</v>
      </c>
      <c r="N371" s="29">
        <v>7</v>
      </c>
      <c r="O371" s="29">
        <v>1</v>
      </c>
      <c r="P371" s="29">
        <v>0</v>
      </c>
      <c r="Q371" s="29" t="s">
        <v>8</v>
      </c>
      <c r="R371" s="29" t="s">
        <v>8</v>
      </c>
      <c r="S371" s="29" t="s">
        <v>8</v>
      </c>
      <c r="T371" s="29" t="s">
        <v>8</v>
      </c>
      <c r="U371" s="29">
        <v>0</v>
      </c>
      <c r="V371" s="29" t="s">
        <v>8</v>
      </c>
      <c r="W371" s="29" t="s">
        <v>8</v>
      </c>
      <c r="X371" s="29" t="s">
        <v>8</v>
      </c>
      <c r="Y371" s="29" t="s">
        <v>8</v>
      </c>
      <c r="Z371" s="29">
        <v>0</v>
      </c>
      <c r="AA371" s="29" t="s">
        <v>8</v>
      </c>
      <c r="AB371" s="29" t="s">
        <v>8</v>
      </c>
      <c r="AC371" s="29" t="s">
        <v>8</v>
      </c>
      <c r="AD371" s="29" t="s">
        <v>8</v>
      </c>
      <c r="AE371" s="29">
        <v>1</v>
      </c>
      <c r="AF371" s="29">
        <v>1</v>
      </c>
      <c r="AG371" s="29" t="s">
        <v>8</v>
      </c>
      <c r="AH371" s="29">
        <v>1</v>
      </c>
      <c r="AI371" s="29" t="s">
        <v>8</v>
      </c>
      <c r="AJ371" s="29">
        <v>0</v>
      </c>
      <c r="AK371" s="29" t="s">
        <v>8</v>
      </c>
      <c r="AL371" s="29" t="s">
        <v>8</v>
      </c>
      <c r="AM371" s="29" t="s">
        <v>8</v>
      </c>
      <c r="AN371" s="29" t="s">
        <v>8</v>
      </c>
      <c r="AO371" s="29">
        <v>0</v>
      </c>
      <c r="AP371" s="29" t="s">
        <v>8</v>
      </c>
      <c r="AQ371" s="29">
        <v>1</v>
      </c>
      <c r="AR371" s="29">
        <v>2</v>
      </c>
      <c r="AS371" s="29" t="s">
        <v>8</v>
      </c>
      <c r="AT371" s="29">
        <v>2</v>
      </c>
      <c r="AU371" s="29" t="s">
        <v>8</v>
      </c>
      <c r="AV371" s="29">
        <v>1</v>
      </c>
      <c r="AW371" s="29">
        <v>3</v>
      </c>
      <c r="AX371" s="29" t="s">
        <v>8</v>
      </c>
      <c r="AY371" s="29">
        <v>3</v>
      </c>
      <c r="AZ371" s="29" t="s">
        <v>8</v>
      </c>
      <c r="BA371" s="29">
        <v>1</v>
      </c>
      <c r="BB371" s="29" t="s">
        <v>8</v>
      </c>
      <c r="BC371" s="29">
        <v>1</v>
      </c>
      <c r="BD371" s="29">
        <v>3</v>
      </c>
      <c r="BE371" s="29" t="s">
        <v>8</v>
      </c>
      <c r="BF371" s="29">
        <v>3</v>
      </c>
      <c r="BG371" s="29" t="s">
        <v>8</v>
      </c>
      <c r="BH371" s="29">
        <v>1</v>
      </c>
      <c r="BI371" s="29">
        <v>2</v>
      </c>
      <c r="BJ371" s="29" t="s">
        <v>8</v>
      </c>
      <c r="BK371" s="29">
        <v>2</v>
      </c>
      <c r="BL371" s="29" t="s">
        <v>8</v>
      </c>
      <c r="BM371" s="29">
        <v>0</v>
      </c>
      <c r="BN371" s="29" t="s">
        <v>8</v>
      </c>
      <c r="BO371" s="29" t="s">
        <v>8</v>
      </c>
      <c r="BP371" s="29" t="s">
        <v>8</v>
      </c>
      <c r="BQ371" s="29" t="s">
        <v>8</v>
      </c>
      <c r="BR371" s="29" t="s">
        <v>8</v>
      </c>
      <c r="BS371" s="29" t="s">
        <v>8</v>
      </c>
      <c r="BT371" s="29" t="s">
        <v>8</v>
      </c>
      <c r="BU371" s="29" t="s">
        <v>14063</v>
      </c>
      <c r="BV371" s="29" t="b">
        <v>0</v>
      </c>
      <c r="BW371" s="29" t="b">
        <v>0</v>
      </c>
      <c r="BX371" s="29" t="b">
        <v>0</v>
      </c>
      <c r="BY371" s="29" t="b">
        <v>0</v>
      </c>
      <c r="BZ371" s="29" t="b">
        <v>0</v>
      </c>
      <c r="CA371" s="29" t="b">
        <v>0</v>
      </c>
      <c r="CB371" s="29" t="b">
        <v>0</v>
      </c>
      <c r="CC371" s="29" t="b">
        <v>0</v>
      </c>
      <c r="CD371" s="29" t="b">
        <v>0</v>
      </c>
      <c r="CE371" s="29" t="b">
        <v>0</v>
      </c>
      <c r="CF371" s="29" t="b">
        <v>0</v>
      </c>
      <c r="CG371" s="29" t="b">
        <v>0</v>
      </c>
      <c r="CH371" s="29" t="b">
        <v>0</v>
      </c>
      <c r="CI371" s="29" t="b">
        <v>0</v>
      </c>
      <c r="CJ371" s="29" t="b">
        <v>0</v>
      </c>
      <c r="CK371" s="29" t="b">
        <v>0</v>
      </c>
      <c r="CL371" s="29" t="b">
        <v>0</v>
      </c>
      <c r="CM371" s="29" t="b">
        <v>0</v>
      </c>
      <c r="CN371" s="29" t="b">
        <v>0</v>
      </c>
      <c r="CO371" s="29" t="b">
        <v>0</v>
      </c>
      <c r="CP371" s="29" t="b">
        <v>0</v>
      </c>
      <c r="CQ371" s="29" t="b">
        <v>0</v>
      </c>
      <c r="CR371" s="29" t="b">
        <v>0</v>
      </c>
      <c r="CS371" s="29" t="b">
        <v>0</v>
      </c>
      <c r="CT371" s="29" t="b">
        <v>0</v>
      </c>
      <c r="CU371" s="29" t="b">
        <v>0</v>
      </c>
      <c r="CV371" s="29" t="b">
        <v>0</v>
      </c>
      <c r="CW371" s="29" t="b">
        <v>0</v>
      </c>
      <c r="CX371" s="29" t="b">
        <v>0</v>
      </c>
      <c r="CY371" s="29" t="b">
        <v>0</v>
      </c>
      <c r="CZ371" s="29" t="b">
        <v>0</v>
      </c>
      <c r="DA371" s="29" t="b">
        <v>0</v>
      </c>
      <c r="DB371" s="29" t="b">
        <v>0</v>
      </c>
      <c r="DC371" s="29" t="b">
        <v>0</v>
      </c>
      <c r="DD371" s="29" t="b">
        <v>0</v>
      </c>
      <c r="DE371" s="29" t="b">
        <v>0</v>
      </c>
      <c r="DF371" s="29" t="b">
        <v>0</v>
      </c>
      <c r="DG371" s="29" t="b">
        <v>0</v>
      </c>
      <c r="DH371" s="29" t="b">
        <v>0</v>
      </c>
      <c r="DI371" s="29" t="b">
        <v>0</v>
      </c>
      <c r="DJ371" s="29" t="b">
        <v>0</v>
      </c>
      <c r="DK371" s="29" t="b">
        <v>0</v>
      </c>
      <c r="DL371" s="29" t="b">
        <v>0</v>
      </c>
      <c r="DM371" s="29" t="b">
        <v>1</v>
      </c>
      <c r="DN371" s="29" t="b">
        <v>0</v>
      </c>
      <c r="DO371" s="29" t="b">
        <v>0</v>
      </c>
      <c r="DP371" s="29" t="b">
        <v>0</v>
      </c>
      <c r="DQ371" s="29" t="b">
        <v>0</v>
      </c>
      <c r="DR371" s="29" t="b">
        <v>0</v>
      </c>
      <c r="DS371" s="29" t="b">
        <v>0</v>
      </c>
      <c r="DT371" s="29" t="b">
        <v>0</v>
      </c>
      <c r="DU371" s="29" t="b">
        <v>0</v>
      </c>
      <c r="DV371" s="29" t="s">
        <v>15630</v>
      </c>
      <c r="DW371" s="29" t="s">
        <v>15631</v>
      </c>
      <c r="DX371" s="29" t="s">
        <v>15632</v>
      </c>
    </row>
    <row r="372" spans="1:128" s="29" customFormat="1" x14ac:dyDescent="0.25">
      <c r="A372" s="29">
        <v>359925061277617</v>
      </c>
      <c r="B372" s="29">
        <v>75</v>
      </c>
      <c r="C372" s="29" t="s">
        <v>15633</v>
      </c>
      <c r="D372" s="29" t="s">
        <v>13870</v>
      </c>
      <c r="E372" s="50">
        <v>238228727</v>
      </c>
      <c r="F372" s="50">
        <v>903793966</v>
      </c>
      <c r="G372" s="29" t="s">
        <v>18992</v>
      </c>
      <c r="H372" s="29" t="s">
        <v>20218</v>
      </c>
      <c r="I372" s="29">
        <v>11</v>
      </c>
      <c r="J372" s="29">
        <v>1</v>
      </c>
      <c r="K372" s="29">
        <v>1</v>
      </c>
      <c r="L372" s="29">
        <v>1</v>
      </c>
      <c r="M372" s="29">
        <v>2</v>
      </c>
      <c r="N372" s="29">
        <v>8</v>
      </c>
      <c r="O372" s="29">
        <v>1</v>
      </c>
      <c r="P372" s="29">
        <v>1</v>
      </c>
      <c r="Q372" s="29">
        <v>3</v>
      </c>
      <c r="R372" s="29" t="s">
        <v>8</v>
      </c>
      <c r="S372" s="29">
        <v>3</v>
      </c>
      <c r="T372" s="29" t="s">
        <v>8</v>
      </c>
      <c r="U372" s="29">
        <v>1</v>
      </c>
      <c r="V372" s="29">
        <v>2</v>
      </c>
      <c r="W372" s="29" t="s">
        <v>8</v>
      </c>
      <c r="X372" s="29">
        <v>2</v>
      </c>
      <c r="Y372" s="29" t="s">
        <v>8</v>
      </c>
      <c r="Z372" s="29">
        <v>1</v>
      </c>
      <c r="AA372" s="29">
        <v>3</v>
      </c>
      <c r="AB372" s="29" t="s">
        <v>8</v>
      </c>
      <c r="AC372" s="29">
        <v>3</v>
      </c>
      <c r="AD372" s="29" t="s">
        <v>8</v>
      </c>
      <c r="AE372" s="29">
        <v>1</v>
      </c>
      <c r="AF372" s="29">
        <v>1</v>
      </c>
      <c r="AG372" s="29" t="s">
        <v>8</v>
      </c>
      <c r="AH372" s="29">
        <v>1</v>
      </c>
      <c r="AI372" s="29" t="s">
        <v>8</v>
      </c>
      <c r="AJ372" s="29">
        <v>1</v>
      </c>
      <c r="AK372" s="29">
        <v>4</v>
      </c>
      <c r="AL372" s="29" t="s">
        <v>8</v>
      </c>
      <c r="AM372" s="29">
        <v>4</v>
      </c>
      <c r="AN372" s="29" t="s">
        <v>8</v>
      </c>
      <c r="AO372" s="29">
        <v>0</v>
      </c>
      <c r="AP372" s="29" t="s">
        <v>8</v>
      </c>
      <c r="AQ372" s="29">
        <v>1</v>
      </c>
      <c r="AR372" s="29">
        <v>1</v>
      </c>
      <c r="AS372" s="29" t="s">
        <v>8</v>
      </c>
      <c r="AT372" s="29">
        <v>2</v>
      </c>
      <c r="AU372" s="29" t="s">
        <v>8</v>
      </c>
      <c r="AV372" s="29">
        <v>1</v>
      </c>
      <c r="AW372" s="29">
        <v>2</v>
      </c>
      <c r="AX372" s="29" t="s">
        <v>8</v>
      </c>
      <c r="AY372" s="29">
        <v>2</v>
      </c>
      <c r="AZ372" s="29" t="s">
        <v>8</v>
      </c>
      <c r="BA372" s="29">
        <v>1</v>
      </c>
      <c r="BB372" s="29" t="s">
        <v>8</v>
      </c>
      <c r="BC372" s="29">
        <v>1</v>
      </c>
      <c r="BD372" s="29">
        <v>3</v>
      </c>
      <c r="BE372" s="29" t="s">
        <v>8</v>
      </c>
      <c r="BF372" s="29">
        <v>3</v>
      </c>
      <c r="BG372" s="29" t="s">
        <v>8</v>
      </c>
      <c r="BH372" s="29">
        <v>1</v>
      </c>
      <c r="BI372" s="29">
        <v>2</v>
      </c>
      <c r="BJ372" s="29" t="s">
        <v>8</v>
      </c>
      <c r="BK372" s="29">
        <v>2</v>
      </c>
      <c r="BL372" s="29" t="s">
        <v>8</v>
      </c>
      <c r="BM372" s="29">
        <v>0</v>
      </c>
      <c r="BN372" s="29" t="s">
        <v>8</v>
      </c>
      <c r="BO372" s="29" t="s">
        <v>8</v>
      </c>
      <c r="BP372" s="29" t="s">
        <v>8</v>
      </c>
      <c r="BQ372" s="29" t="s">
        <v>8</v>
      </c>
      <c r="BR372" s="29" t="s">
        <v>8</v>
      </c>
      <c r="BS372" s="29" t="s">
        <v>8</v>
      </c>
      <c r="BT372" s="29" t="s">
        <v>8</v>
      </c>
      <c r="BU372" s="29" t="s">
        <v>13960</v>
      </c>
      <c r="BV372" s="29" t="b">
        <v>0</v>
      </c>
      <c r="BW372" s="29" t="b">
        <v>0</v>
      </c>
      <c r="BX372" s="29" t="b">
        <v>0</v>
      </c>
      <c r="BY372" s="29" t="b">
        <v>0</v>
      </c>
      <c r="BZ372" s="29" t="b">
        <v>0</v>
      </c>
      <c r="CA372" s="29" t="b">
        <v>0</v>
      </c>
      <c r="CB372" s="29" t="b">
        <v>0</v>
      </c>
      <c r="CC372" s="29" t="b">
        <v>0</v>
      </c>
      <c r="CD372" s="29" t="b">
        <v>0</v>
      </c>
      <c r="CE372" s="29" t="b">
        <v>0</v>
      </c>
      <c r="CF372" s="29" t="b">
        <v>0</v>
      </c>
      <c r="CG372" s="29" t="b">
        <v>0</v>
      </c>
      <c r="CH372" s="29" t="b">
        <v>0</v>
      </c>
      <c r="CI372" s="29" t="b">
        <v>0</v>
      </c>
      <c r="CJ372" s="29" t="b">
        <v>0</v>
      </c>
      <c r="CK372" s="29" t="b">
        <v>0</v>
      </c>
      <c r="CL372" s="29" t="b">
        <v>0</v>
      </c>
      <c r="CM372" s="29" t="b">
        <v>0</v>
      </c>
      <c r="CN372" s="29" t="b">
        <v>0</v>
      </c>
      <c r="CO372" s="29" t="b">
        <v>0</v>
      </c>
      <c r="CP372" s="29" t="b">
        <v>0</v>
      </c>
      <c r="CQ372" s="29" t="b">
        <v>0</v>
      </c>
      <c r="CR372" s="29" t="b">
        <v>0</v>
      </c>
      <c r="CS372" s="29" t="b">
        <v>0</v>
      </c>
      <c r="CT372" s="29" t="b">
        <v>1</v>
      </c>
      <c r="CU372" s="29" t="b">
        <v>0</v>
      </c>
      <c r="CV372" s="29" t="b">
        <v>0</v>
      </c>
      <c r="CW372" s="29" t="b">
        <v>0</v>
      </c>
      <c r="CX372" s="29" t="b">
        <v>0</v>
      </c>
      <c r="CY372" s="29" t="b">
        <v>0</v>
      </c>
      <c r="CZ372" s="29" t="b">
        <v>0</v>
      </c>
      <c r="DA372" s="29" t="b">
        <v>0</v>
      </c>
      <c r="DB372" s="29" t="b">
        <v>0</v>
      </c>
      <c r="DC372" s="29" t="b">
        <v>0</v>
      </c>
      <c r="DD372" s="29" t="b">
        <v>0</v>
      </c>
      <c r="DE372" s="29" t="b">
        <v>0</v>
      </c>
      <c r="DF372" s="29" t="b">
        <v>0</v>
      </c>
      <c r="DG372" s="29" t="b">
        <v>0</v>
      </c>
      <c r="DH372" s="29" t="b">
        <v>0</v>
      </c>
      <c r="DI372" s="29" t="b">
        <v>0</v>
      </c>
      <c r="DJ372" s="29" t="b">
        <v>0</v>
      </c>
      <c r="DK372" s="29" t="b">
        <v>0</v>
      </c>
      <c r="DL372" s="29" t="b">
        <v>0</v>
      </c>
      <c r="DM372" s="29" t="b">
        <v>0</v>
      </c>
      <c r="DN372" s="29" t="b">
        <v>0</v>
      </c>
      <c r="DO372" s="29" t="b">
        <v>0</v>
      </c>
      <c r="DP372" s="29" t="b">
        <v>0</v>
      </c>
      <c r="DQ372" s="29" t="b">
        <v>0</v>
      </c>
      <c r="DR372" s="29" t="b">
        <v>0</v>
      </c>
      <c r="DS372" s="29" t="b">
        <v>0</v>
      </c>
      <c r="DT372" s="29" t="b">
        <v>0</v>
      </c>
      <c r="DU372" s="29" t="b">
        <v>0</v>
      </c>
      <c r="DV372" s="29" t="s">
        <v>15634</v>
      </c>
      <c r="DW372" s="29" t="s">
        <v>15635</v>
      </c>
      <c r="DX372" s="29" t="s">
        <v>15636</v>
      </c>
    </row>
    <row r="373" spans="1:128" s="29" customFormat="1" x14ac:dyDescent="0.25">
      <c r="A373" s="29">
        <v>359925060106239</v>
      </c>
      <c r="B373" s="29">
        <v>534</v>
      </c>
      <c r="C373" s="29" t="s">
        <v>15637</v>
      </c>
      <c r="D373" s="29" t="s">
        <v>15638</v>
      </c>
      <c r="E373" s="50">
        <v>2.37242206072778E+16</v>
      </c>
      <c r="F373" s="50">
        <v>9037421492856070</v>
      </c>
      <c r="G373" s="29" t="s">
        <v>20293</v>
      </c>
      <c r="H373" s="29" t="s">
        <v>18992</v>
      </c>
      <c r="I373" s="29">
        <v>88</v>
      </c>
      <c r="J373" s="29">
        <v>1</v>
      </c>
      <c r="K373" s="29">
        <v>1</v>
      </c>
      <c r="L373" s="29">
        <v>1</v>
      </c>
      <c r="M373" s="29">
        <v>2</v>
      </c>
      <c r="N373" s="29">
        <v>4</v>
      </c>
      <c r="O373" s="29">
        <v>1</v>
      </c>
      <c r="P373" s="29">
        <v>0</v>
      </c>
      <c r="Q373" s="29" t="s">
        <v>8</v>
      </c>
      <c r="R373" s="29" t="s">
        <v>8</v>
      </c>
      <c r="S373" s="29" t="s">
        <v>8</v>
      </c>
      <c r="T373" s="29" t="s">
        <v>8</v>
      </c>
      <c r="U373" s="29">
        <v>1</v>
      </c>
      <c r="V373" s="29">
        <v>4</v>
      </c>
      <c r="W373" s="29" t="s">
        <v>8</v>
      </c>
      <c r="X373" s="29">
        <v>4</v>
      </c>
      <c r="Y373" s="29" t="s">
        <v>8</v>
      </c>
      <c r="Z373" s="29">
        <v>0</v>
      </c>
      <c r="AA373" s="29" t="s">
        <v>8</v>
      </c>
      <c r="AB373" s="29" t="s">
        <v>8</v>
      </c>
      <c r="AC373" s="29" t="s">
        <v>8</v>
      </c>
      <c r="AD373" s="29" t="s">
        <v>8</v>
      </c>
      <c r="AE373" s="29">
        <v>1</v>
      </c>
      <c r="AF373" s="29">
        <v>1</v>
      </c>
      <c r="AG373" s="29" t="s">
        <v>8</v>
      </c>
      <c r="AH373" s="29">
        <v>1</v>
      </c>
      <c r="AI373" s="29" t="s">
        <v>8</v>
      </c>
      <c r="AJ373" s="29">
        <v>0</v>
      </c>
      <c r="AK373" s="29" t="s">
        <v>8</v>
      </c>
      <c r="AL373" s="29" t="s">
        <v>8</v>
      </c>
      <c r="AM373" s="29" t="s">
        <v>8</v>
      </c>
      <c r="AN373" s="29" t="s">
        <v>8</v>
      </c>
      <c r="AO373" s="29">
        <v>1</v>
      </c>
      <c r="AP373" s="29" t="s">
        <v>8</v>
      </c>
      <c r="AQ373" s="29">
        <v>1</v>
      </c>
      <c r="AR373" s="29">
        <v>1</v>
      </c>
      <c r="AS373" s="29" t="s">
        <v>8</v>
      </c>
      <c r="AT373" s="29">
        <v>1</v>
      </c>
      <c r="AU373" s="29" t="s">
        <v>8</v>
      </c>
      <c r="AV373" s="29">
        <v>1</v>
      </c>
      <c r="AW373" s="29">
        <v>3</v>
      </c>
      <c r="AX373" s="29" t="s">
        <v>8</v>
      </c>
      <c r="AY373" s="29">
        <v>4</v>
      </c>
      <c r="AZ373" s="29" t="s">
        <v>8</v>
      </c>
      <c r="BA373" s="29">
        <v>1</v>
      </c>
      <c r="BB373" s="29" t="s">
        <v>8</v>
      </c>
      <c r="BC373" s="29">
        <v>1</v>
      </c>
      <c r="BD373" s="29">
        <v>4</v>
      </c>
      <c r="BE373" s="29" t="s">
        <v>8</v>
      </c>
      <c r="BF373" s="29">
        <v>4</v>
      </c>
      <c r="BG373" s="29" t="s">
        <v>8</v>
      </c>
      <c r="BH373" s="29">
        <v>1</v>
      </c>
      <c r="BI373" s="29">
        <v>1</v>
      </c>
      <c r="BJ373" s="29" t="s">
        <v>8</v>
      </c>
      <c r="BK373" s="29">
        <v>1</v>
      </c>
      <c r="BL373" s="29" t="s">
        <v>8</v>
      </c>
      <c r="BM373" s="29">
        <v>0</v>
      </c>
      <c r="BN373" s="29" t="s">
        <v>8</v>
      </c>
      <c r="BO373" s="29" t="s">
        <v>8</v>
      </c>
      <c r="BP373" s="29" t="s">
        <v>8</v>
      </c>
      <c r="BQ373" s="29" t="s">
        <v>8</v>
      </c>
      <c r="BR373" s="29" t="s">
        <v>8</v>
      </c>
      <c r="BS373" s="29" t="s">
        <v>8</v>
      </c>
      <c r="BT373" s="29" t="s">
        <v>8</v>
      </c>
      <c r="BU373" s="29" t="s">
        <v>8</v>
      </c>
      <c r="BV373" s="29" t="b">
        <v>1</v>
      </c>
      <c r="BW373" s="29" t="b">
        <v>0</v>
      </c>
      <c r="BX373" s="29" t="b">
        <v>0</v>
      </c>
      <c r="BY373" s="29" t="b">
        <v>0</v>
      </c>
      <c r="BZ373" s="29" t="b">
        <v>0</v>
      </c>
      <c r="CA373" s="29" t="b">
        <v>0</v>
      </c>
      <c r="CB373" s="29" t="b">
        <v>0</v>
      </c>
      <c r="CC373" s="29" t="b">
        <v>0</v>
      </c>
      <c r="CD373" s="29" t="b">
        <v>0</v>
      </c>
      <c r="CE373" s="29" t="b">
        <v>0</v>
      </c>
      <c r="CF373" s="29" t="b">
        <v>0</v>
      </c>
      <c r="CG373" s="29" t="b">
        <v>0</v>
      </c>
      <c r="CH373" s="29" t="b">
        <v>0</v>
      </c>
      <c r="CI373" s="29" t="b">
        <v>0</v>
      </c>
      <c r="CJ373" s="29" t="b">
        <v>0</v>
      </c>
      <c r="CK373" s="29" t="b">
        <v>0</v>
      </c>
      <c r="CL373" s="29" t="b">
        <v>0</v>
      </c>
      <c r="CM373" s="29" t="b">
        <v>0</v>
      </c>
      <c r="CN373" s="29" t="b">
        <v>0</v>
      </c>
      <c r="CO373" s="29" t="b">
        <v>0</v>
      </c>
      <c r="CP373" s="29" t="b">
        <v>0</v>
      </c>
      <c r="CQ373" s="29" t="b">
        <v>0</v>
      </c>
      <c r="CR373" s="29" t="b">
        <v>0</v>
      </c>
      <c r="CS373" s="29" t="b">
        <v>0</v>
      </c>
      <c r="CT373" s="29" t="b">
        <v>0</v>
      </c>
      <c r="CU373" s="29" t="b">
        <v>0</v>
      </c>
      <c r="CV373" s="29" t="b">
        <v>0</v>
      </c>
      <c r="CW373" s="29" t="b">
        <v>0</v>
      </c>
      <c r="CX373" s="29" t="b">
        <v>0</v>
      </c>
      <c r="CY373" s="29" t="b">
        <v>0</v>
      </c>
      <c r="CZ373" s="29" t="b">
        <v>0</v>
      </c>
      <c r="DA373" s="29" t="b">
        <v>0</v>
      </c>
      <c r="DB373" s="29" t="b">
        <v>0</v>
      </c>
      <c r="DC373" s="29" t="b">
        <v>0</v>
      </c>
      <c r="DD373" s="29" t="b">
        <v>0</v>
      </c>
      <c r="DE373" s="29" t="b">
        <v>0</v>
      </c>
      <c r="DF373" s="29" t="b">
        <v>0</v>
      </c>
      <c r="DG373" s="29" t="b">
        <v>0</v>
      </c>
      <c r="DH373" s="29" t="b">
        <v>0</v>
      </c>
      <c r="DI373" s="29" t="b">
        <v>0</v>
      </c>
      <c r="DJ373" s="29" t="b">
        <v>0</v>
      </c>
      <c r="DK373" s="29" t="b">
        <v>0</v>
      </c>
      <c r="DL373" s="29" t="b">
        <v>0</v>
      </c>
      <c r="DM373" s="29" t="b">
        <v>0</v>
      </c>
      <c r="DN373" s="29" t="b">
        <v>0</v>
      </c>
      <c r="DO373" s="29" t="b">
        <v>0</v>
      </c>
      <c r="DP373" s="29" t="b">
        <v>0</v>
      </c>
      <c r="DQ373" s="29" t="b">
        <v>0</v>
      </c>
      <c r="DR373" s="29" t="b">
        <v>0</v>
      </c>
      <c r="DS373" s="29" t="b">
        <v>0</v>
      </c>
      <c r="DT373" s="29" t="b">
        <v>0</v>
      </c>
      <c r="DU373" s="29" t="b">
        <v>0</v>
      </c>
      <c r="DV373" s="29" t="s">
        <v>15639</v>
      </c>
      <c r="DW373" s="29" t="s">
        <v>15640</v>
      </c>
      <c r="DX373" s="29" t="s">
        <v>15641</v>
      </c>
    </row>
    <row r="374" spans="1:128" s="29" customFormat="1" x14ac:dyDescent="0.25">
      <c r="A374" s="29">
        <v>359925060425985</v>
      </c>
      <c r="B374" s="29">
        <v>572</v>
      </c>
      <c r="C374" s="29" t="s">
        <v>15642</v>
      </c>
      <c r="D374" s="29" t="s">
        <v>15643</v>
      </c>
      <c r="E374" s="50">
        <v>2.3724832704225E+16</v>
      </c>
      <c r="F374" s="50">
        <v>9037328685723870</v>
      </c>
      <c r="G374" s="29" t="s">
        <v>18992</v>
      </c>
      <c r="H374" s="29" t="s">
        <v>18992</v>
      </c>
      <c r="I374" s="29">
        <v>88</v>
      </c>
      <c r="J374" s="29">
        <v>1</v>
      </c>
      <c r="K374" s="29">
        <v>1</v>
      </c>
      <c r="L374" s="29">
        <v>1</v>
      </c>
      <c r="M374" s="29">
        <v>2</v>
      </c>
      <c r="N374" s="29">
        <v>3</v>
      </c>
      <c r="O374" s="29">
        <v>1</v>
      </c>
      <c r="P374" s="29">
        <v>1</v>
      </c>
      <c r="Q374" s="29">
        <v>3</v>
      </c>
      <c r="R374" s="29" t="s">
        <v>8</v>
      </c>
      <c r="S374" s="29">
        <v>2</v>
      </c>
      <c r="T374" s="29" t="s">
        <v>8</v>
      </c>
      <c r="U374" s="29">
        <v>1</v>
      </c>
      <c r="V374" s="29">
        <v>1</v>
      </c>
      <c r="W374" s="29" t="s">
        <v>8</v>
      </c>
      <c r="X374" s="29">
        <v>1</v>
      </c>
      <c r="Y374" s="29" t="s">
        <v>8</v>
      </c>
      <c r="Z374" s="29">
        <v>1</v>
      </c>
      <c r="AA374" s="29">
        <v>1</v>
      </c>
      <c r="AB374" s="29" t="s">
        <v>8</v>
      </c>
      <c r="AC374" s="29">
        <v>1</v>
      </c>
      <c r="AD374" s="29" t="s">
        <v>8</v>
      </c>
      <c r="AE374" s="29">
        <v>1</v>
      </c>
      <c r="AF374" s="29">
        <v>1</v>
      </c>
      <c r="AG374" s="29" t="s">
        <v>8</v>
      </c>
      <c r="AH374" s="29">
        <v>1</v>
      </c>
      <c r="AI374" s="29" t="s">
        <v>8</v>
      </c>
      <c r="AJ374" s="29">
        <v>0</v>
      </c>
      <c r="AK374" s="29" t="s">
        <v>8</v>
      </c>
      <c r="AL374" s="29" t="s">
        <v>8</v>
      </c>
      <c r="AM374" s="29" t="s">
        <v>8</v>
      </c>
      <c r="AN374" s="29" t="s">
        <v>8</v>
      </c>
      <c r="AO374" s="29">
        <v>1</v>
      </c>
      <c r="AP374" s="29" t="s">
        <v>8</v>
      </c>
      <c r="AQ374" s="29">
        <v>1</v>
      </c>
      <c r="AR374" s="29">
        <v>2</v>
      </c>
      <c r="AS374" s="29" t="s">
        <v>8</v>
      </c>
      <c r="AT374" s="29">
        <v>1</v>
      </c>
      <c r="AU374" s="29" t="s">
        <v>8</v>
      </c>
      <c r="AV374" s="29">
        <v>1</v>
      </c>
      <c r="AW374" s="29">
        <v>2</v>
      </c>
      <c r="AX374" s="29" t="s">
        <v>8</v>
      </c>
      <c r="AY374" s="29">
        <v>2</v>
      </c>
      <c r="AZ374" s="29" t="s">
        <v>8</v>
      </c>
      <c r="BA374" s="29">
        <v>1</v>
      </c>
      <c r="BB374" s="29" t="s">
        <v>8</v>
      </c>
      <c r="BC374" s="29">
        <v>1</v>
      </c>
      <c r="BD374" s="29">
        <v>3</v>
      </c>
      <c r="BE374" s="29" t="s">
        <v>8</v>
      </c>
      <c r="BF374" s="29">
        <v>2</v>
      </c>
      <c r="BG374" s="29" t="s">
        <v>8</v>
      </c>
      <c r="BH374" s="29">
        <v>1</v>
      </c>
      <c r="BI374" s="29">
        <v>1</v>
      </c>
      <c r="BJ374" s="29" t="s">
        <v>8</v>
      </c>
      <c r="BK374" s="29">
        <v>1</v>
      </c>
      <c r="BL374" s="29" t="s">
        <v>8</v>
      </c>
      <c r="BM374" s="29">
        <v>0</v>
      </c>
      <c r="BN374" s="29" t="s">
        <v>8</v>
      </c>
      <c r="BO374" s="29" t="s">
        <v>8</v>
      </c>
      <c r="BP374" s="29" t="s">
        <v>8</v>
      </c>
      <c r="BQ374" s="29" t="s">
        <v>8</v>
      </c>
      <c r="BR374" s="29" t="s">
        <v>8</v>
      </c>
      <c r="BS374" s="29" t="s">
        <v>8</v>
      </c>
      <c r="BT374" s="29" t="s">
        <v>8</v>
      </c>
      <c r="BU374" s="29" t="s">
        <v>13976</v>
      </c>
      <c r="BV374" s="29" t="b">
        <v>0</v>
      </c>
      <c r="BW374" s="29" t="b">
        <v>0</v>
      </c>
      <c r="BX374" s="29" t="b">
        <v>0</v>
      </c>
      <c r="BY374" s="29" t="b">
        <v>0</v>
      </c>
      <c r="BZ374" s="29" t="b">
        <v>1</v>
      </c>
      <c r="CA374" s="29" t="b">
        <v>0</v>
      </c>
      <c r="CB374" s="29" t="b">
        <v>0</v>
      </c>
      <c r="CC374" s="29" t="b">
        <v>0</v>
      </c>
      <c r="CD374" s="29" t="b">
        <v>0</v>
      </c>
      <c r="CE374" s="29" t="b">
        <v>0</v>
      </c>
      <c r="CF374" s="29" t="b">
        <v>0</v>
      </c>
      <c r="CG374" s="29" t="b">
        <v>0</v>
      </c>
      <c r="CH374" s="29" t="b">
        <v>0</v>
      </c>
      <c r="CI374" s="29" t="b">
        <v>0</v>
      </c>
      <c r="CJ374" s="29" t="b">
        <v>0</v>
      </c>
      <c r="CK374" s="29" t="b">
        <v>0</v>
      </c>
      <c r="CL374" s="29" t="b">
        <v>0</v>
      </c>
      <c r="CM374" s="29" t="b">
        <v>0</v>
      </c>
      <c r="CN374" s="29" t="b">
        <v>0</v>
      </c>
      <c r="CO374" s="29" t="b">
        <v>0</v>
      </c>
      <c r="CP374" s="29" t="b">
        <v>0</v>
      </c>
      <c r="CQ374" s="29" t="b">
        <v>0</v>
      </c>
      <c r="CR374" s="29" t="b">
        <v>0</v>
      </c>
      <c r="CS374" s="29" t="b">
        <v>0</v>
      </c>
      <c r="CT374" s="29" t="b">
        <v>0</v>
      </c>
      <c r="CU374" s="29" t="b">
        <v>0</v>
      </c>
      <c r="CV374" s="29" t="b">
        <v>0</v>
      </c>
      <c r="CW374" s="29" t="b">
        <v>0</v>
      </c>
      <c r="CX374" s="29" t="b">
        <v>0</v>
      </c>
      <c r="CY374" s="29" t="b">
        <v>0</v>
      </c>
      <c r="CZ374" s="29" t="b">
        <v>0</v>
      </c>
      <c r="DA374" s="29" t="b">
        <v>0</v>
      </c>
      <c r="DB374" s="29" t="b">
        <v>0</v>
      </c>
      <c r="DC374" s="29" t="b">
        <v>0</v>
      </c>
      <c r="DD374" s="29" t="b">
        <v>0</v>
      </c>
      <c r="DE374" s="29" t="b">
        <v>0</v>
      </c>
      <c r="DF374" s="29" t="b">
        <v>0</v>
      </c>
      <c r="DG374" s="29" t="b">
        <v>0</v>
      </c>
      <c r="DH374" s="29" t="b">
        <v>0</v>
      </c>
      <c r="DI374" s="29" t="b">
        <v>0</v>
      </c>
      <c r="DJ374" s="29" t="b">
        <v>0</v>
      </c>
      <c r="DK374" s="29" t="b">
        <v>0</v>
      </c>
      <c r="DL374" s="29" t="b">
        <v>0</v>
      </c>
      <c r="DM374" s="29" t="b">
        <v>0</v>
      </c>
      <c r="DN374" s="29" t="b">
        <v>0</v>
      </c>
      <c r="DO374" s="29" t="b">
        <v>0</v>
      </c>
      <c r="DP374" s="29" t="b">
        <v>0</v>
      </c>
      <c r="DQ374" s="29" t="b">
        <v>0</v>
      </c>
      <c r="DR374" s="29" t="b">
        <v>0</v>
      </c>
      <c r="DS374" s="29" t="b">
        <v>0</v>
      </c>
      <c r="DT374" s="29" t="b">
        <v>0</v>
      </c>
      <c r="DU374" s="29" t="b">
        <v>0</v>
      </c>
      <c r="DV374" s="29" t="s">
        <v>15644</v>
      </c>
      <c r="DW374" s="29" t="s">
        <v>15645</v>
      </c>
      <c r="DX374" s="29" t="s">
        <v>15646</v>
      </c>
    </row>
    <row r="375" spans="1:128" s="29" customFormat="1" x14ac:dyDescent="0.25">
      <c r="A375" s="29">
        <v>359925060625295</v>
      </c>
      <c r="B375" s="29">
        <v>2</v>
      </c>
      <c r="C375" s="29" t="s">
        <v>15647</v>
      </c>
      <c r="D375" s="29" t="s">
        <v>8</v>
      </c>
      <c r="E375" s="29" t="s">
        <v>8</v>
      </c>
      <c r="F375" s="29" t="s">
        <v>8</v>
      </c>
      <c r="G375" s="29" t="s">
        <v>8</v>
      </c>
      <c r="H375" s="29" t="s">
        <v>8</v>
      </c>
      <c r="I375" s="29">
        <v>88</v>
      </c>
      <c r="J375" s="29">
        <v>0</v>
      </c>
      <c r="K375" s="29">
        <v>0</v>
      </c>
      <c r="L375" s="29">
        <v>0</v>
      </c>
      <c r="M375" s="29">
        <v>2</v>
      </c>
      <c r="N375" s="29">
        <v>3</v>
      </c>
      <c r="O375" s="29">
        <v>1</v>
      </c>
      <c r="P375" s="29">
        <v>0</v>
      </c>
      <c r="Q375" s="29" t="s">
        <v>8</v>
      </c>
      <c r="R375" s="29" t="s">
        <v>8</v>
      </c>
      <c r="S375" s="29" t="s">
        <v>8</v>
      </c>
      <c r="T375" s="29" t="s">
        <v>8</v>
      </c>
      <c r="U375" s="29">
        <v>0</v>
      </c>
      <c r="V375" s="29" t="s">
        <v>8</v>
      </c>
      <c r="W375" s="29" t="s">
        <v>8</v>
      </c>
      <c r="X375" s="29" t="s">
        <v>8</v>
      </c>
      <c r="Y375" s="29" t="s">
        <v>8</v>
      </c>
      <c r="Z375" s="29">
        <v>0</v>
      </c>
      <c r="AA375" s="29" t="s">
        <v>8</v>
      </c>
      <c r="AB375" s="29" t="s">
        <v>8</v>
      </c>
      <c r="AC375" s="29" t="s">
        <v>8</v>
      </c>
      <c r="AD375" s="29" t="s">
        <v>8</v>
      </c>
      <c r="AE375" s="29">
        <v>1</v>
      </c>
      <c r="AF375" s="29">
        <v>1</v>
      </c>
      <c r="AG375" s="29" t="s">
        <v>8</v>
      </c>
      <c r="AH375" s="29">
        <v>1</v>
      </c>
      <c r="AI375" s="29" t="s">
        <v>8</v>
      </c>
      <c r="AJ375" s="29">
        <v>0</v>
      </c>
      <c r="AK375" s="29" t="s">
        <v>8</v>
      </c>
      <c r="AL375" s="29" t="s">
        <v>8</v>
      </c>
      <c r="AM375" s="29" t="s">
        <v>8</v>
      </c>
      <c r="AN375" s="29" t="s">
        <v>8</v>
      </c>
      <c r="AO375" s="29">
        <v>1</v>
      </c>
      <c r="AP375" s="29" t="s">
        <v>8</v>
      </c>
      <c r="AQ375" s="29">
        <v>1</v>
      </c>
      <c r="AR375" s="29">
        <v>1</v>
      </c>
      <c r="AS375" s="29" t="s">
        <v>8</v>
      </c>
      <c r="AT375" s="29">
        <v>1</v>
      </c>
      <c r="AU375" s="29" t="s">
        <v>8</v>
      </c>
      <c r="AV375" s="29">
        <v>0</v>
      </c>
      <c r="AW375" s="29" t="s">
        <v>8</v>
      </c>
      <c r="AX375" s="29" t="s">
        <v>8</v>
      </c>
      <c r="AY375" s="29" t="s">
        <v>8</v>
      </c>
      <c r="AZ375" s="29" t="s">
        <v>8</v>
      </c>
      <c r="BA375" s="29" t="s">
        <v>8</v>
      </c>
      <c r="BB375" s="29" t="s">
        <v>8</v>
      </c>
      <c r="BC375" s="29">
        <v>0</v>
      </c>
      <c r="BD375" s="29" t="s">
        <v>8</v>
      </c>
      <c r="BE375" s="29" t="s">
        <v>8</v>
      </c>
      <c r="BF375" s="29" t="s">
        <v>8</v>
      </c>
      <c r="BG375" s="29" t="s">
        <v>8</v>
      </c>
      <c r="BH375" s="29">
        <v>1</v>
      </c>
      <c r="BI375" s="29">
        <v>1</v>
      </c>
      <c r="BJ375" s="29" t="s">
        <v>8</v>
      </c>
      <c r="BK375" s="29">
        <v>1</v>
      </c>
      <c r="BL375" s="29" t="s">
        <v>8</v>
      </c>
      <c r="BM375" s="29">
        <v>0</v>
      </c>
      <c r="BN375" s="29" t="s">
        <v>8</v>
      </c>
      <c r="BO375" s="29" t="s">
        <v>8</v>
      </c>
      <c r="BP375" s="29" t="s">
        <v>8</v>
      </c>
      <c r="BQ375" s="29" t="s">
        <v>8</v>
      </c>
      <c r="BR375" s="29" t="s">
        <v>8</v>
      </c>
      <c r="BS375" s="29" t="s">
        <v>8</v>
      </c>
      <c r="BT375" s="29" t="s">
        <v>8</v>
      </c>
      <c r="BU375" s="29" t="s">
        <v>8</v>
      </c>
      <c r="BV375" s="29" t="b">
        <v>0</v>
      </c>
      <c r="BW375" s="29" t="b">
        <v>0</v>
      </c>
      <c r="BX375" s="29" t="b">
        <v>0</v>
      </c>
      <c r="BY375" s="29" t="b">
        <v>0</v>
      </c>
      <c r="BZ375" s="29" t="b">
        <v>0</v>
      </c>
      <c r="CA375" s="29" t="b">
        <v>1</v>
      </c>
      <c r="CB375" s="29" t="b">
        <v>0</v>
      </c>
      <c r="CC375" s="29" t="b">
        <v>0</v>
      </c>
      <c r="CD375" s="29" t="b">
        <v>0</v>
      </c>
      <c r="CE375" s="29" t="b">
        <v>0</v>
      </c>
      <c r="CF375" s="29" t="b">
        <v>0</v>
      </c>
      <c r="CG375" s="29" t="b">
        <v>0</v>
      </c>
      <c r="CH375" s="29" t="b">
        <v>0</v>
      </c>
      <c r="CI375" s="29" t="b">
        <v>0</v>
      </c>
      <c r="CJ375" s="29" t="b">
        <v>0</v>
      </c>
      <c r="CK375" s="29" t="b">
        <v>0</v>
      </c>
      <c r="CL375" s="29" t="b">
        <v>0</v>
      </c>
      <c r="CM375" s="29" t="b">
        <v>0</v>
      </c>
      <c r="CN375" s="29" t="b">
        <v>0</v>
      </c>
      <c r="CO375" s="29" t="b">
        <v>0</v>
      </c>
      <c r="CP375" s="29" t="b">
        <v>0</v>
      </c>
      <c r="CQ375" s="29" t="b">
        <v>0</v>
      </c>
      <c r="CR375" s="29" t="b">
        <v>0</v>
      </c>
      <c r="CS375" s="29" t="b">
        <v>0</v>
      </c>
      <c r="CT375" s="29" t="b">
        <v>0</v>
      </c>
      <c r="CU375" s="29" t="b">
        <v>0</v>
      </c>
      <c r="CV375" s="29" t="b">
        <v>0</v>
      </c>
      <c r="CW375" s="29" t="b">
        <v>0</v>
      </c>
      <c r="CX375" s="29" t="b">
        <v>0</v>
      </c>
      <c r="CY375" s="29" t="b">
        <v>0</v>
      </c>
      <c r="CZ375" s="29" t="b">
        <v>0</v>
      </c>
      <c r="DA375" s="29" t="b">
        <v>0</v>
      </c>
      <c r="DB375" s="29" t="b">
        <v>0</v>
      </c>
      <c r="DC375" s="29" t="b">
        <v>0</v>
      </c>
      <c r="DD375" s="29" t="b">
        <v>0</v>
      </c>
      <c r="DE375" s="29" t="b">
        <v>0</v>
      </c>
      <c r="DF375" s="29" t="b">
        <v>0</v>
      </c>
      <c r="DG375" s="29" t="b">
        <v>0</v>
      </c>
      <c r="DH375" s="29" t="b">
        <v>0</v>
      </c>
      <c r="DI375" s="29" t="b">
        <v>0</v>
      </c>
      <c r="DJ375" s="29" t="b">
        <v>0</v>
      </c>
      <c r="DK375" s="29" t="b">
        <v>0</v>
      </c>
      <c r="DL375" s="29" t="b">
        <v>0</v>
      </c>
      <c r="DM375" s="29" t="b">
        <v>0</v>
      </c>
      <c r="DN375" s="29" t="b">
        <v>0</v>
      </c>
      <c r="DO375" s="29" t="b">
        <v>0</v>
      </c>
      <c r="DP375" s="29" t="b">
        <v>0</v>
      </c>
      <c r="DQ375" s="29" t="b">
        <v>0</v>
      </c>
      <c r="DR375" s="29" t="b">
        <v>0</v>
      </c>
      <c r="DS375" s="29" t="b">
        <v>0</v>
      </c>
      <c r="DT375" s="29" t="b">
        <v>0</v>
      </c>
      <c r="DU375" s="29" t="b">
        <v>0</v>
      </c>
      <c r="DV375" s="29" t="s">
        <v>15648</v>
      </c>
      <c r="DW375" s="29" t="s">
        <v>15649</v>
      </c>
      <c r="DX375" s="29" t="s">
        <v>15650</v>
      </c>
    </row>
    <row r="376" spans="1:128" s="29" customFormat="1" x14ac:dyDescent="0.25">
      <c r="A376" s="29">
        <v>359925060625295</v>
      </c>
      <c r="B376" s="29">
        <v>542</v>
      </c>
      <c r="C376" s="29" t="s">
        <v>15651</v>
      </c>
      <c r="D376" s="29" t="s">
        <v>15652</v>
      </c>
      <c r="E376" s="50">
        <v>2.3724623553965E+16</v>
      </c>
      <c r="F376" s="50">
        <v>9037204181972060</v>
      </c>
      <c r="G376" s="29" t="s">
        <v>20242</v>
      </c>
      <c r="H376" s="29" t="s">
        <v>18992</v>
      </c>
      <c r="I376" s="29">
        <v>88</v>
      </c>
      <c r="J376" s="29">
        <v>1</v>
      </c>
      <c r="K376" s="29">
        <v>1</v>
      </c>
      <c r="L376" s="29">
        <v>1</v>
      </c>
      <c r="M376" s="29">
        <v>2</v>
      </c>
      <c r="N376" s="29">
        <v>4</v>
      </c>
      <c r="O376" s="29">
        <v>1</v>
      </c>
      <c r="P376" s="29">
        <v>1</v>
      </c>
      <c r="Q376" s="29">
        <v>4</v>
      </c>
      <c r="R376" s="29" t="s">
        <v>8</v>
      </c>
      <c r="S376" s="29">
        <v>4</v>
      </c>
      <c r="T376" s="29" t="s">
        <v>8</v>
      </c>
      <c r="U376" s="29">
        <v>1</v>
      </c>
      <c r="V376" s="29">
        <v>3</v>
      </c>
      <c r="W376" s="29" t="s">
        <v>8</v>
      </c>
      <c r="X376" s="29">
        <v>5</v>
      </c>
      <c r="Y376" s="29" t="s">
        <v>8</v>
      </c>
      <c r="Z376" s="29">
        <v>1</v>
      </c>
      <c r="AA376" s="29">
        <v>1</v>
      </c>
      <c r="AB376" s="29" t="s">
        <v>8</v>
      </c>
      <c r="AC376" s="29">
        <v>1</v>
      </c>
      <c r="AD376" s="29" t="s">
        <v>8</v>
      </c>
      <c r="AE376" s="29">
        <v>1</v>
      </c>
      <c r="AF376" s="29">
        <v>1</v>
      </c>
      <c r="AG376" s="29" t="s">
        <v>8</v>
      </c>
      <c r="AH376" s="29">
        <v>1</v>
      </c>
      <c r="AI376" s="29" t="s">
        <v>8</v>
      </c>
      <c r="AJ376" s="29">
        <v>0</v>
      </c>
      <c r="AK376" s="29" t="s">
        <v>8</v>
      </c>
      <c r="AL376" s="29" t="s">
        <v>8</v>
      </c>
      <c r="AM376" s="29" t="s">
        <v>8</v>
      </c>
      <c r="AN376" s="29" t="s">
        <v>8</v>
      </c>
      <c r="AO376" s="29">
        <v>0</v>
      </c>
      <c r="AP376" s="29" t="s">
        <v>8</v>
      </c>
      <c r="AQ376" s="29">
        <v>1</v>
      </c>
      <c r="AR376" s="29">
        <v>2</v>
      </c>
      <c r="AS376" s="29" t="s">
        <v>8</v>
      </c>
      <c r="AT376" s="29">
        <v>2</v>
      </c>
      <c r="AU376" s="29" t="s">
        <v>8</v>
      </c>
      <c r="AV376" s="29">
        <v>1</v>
      </c>
      <c r="AW376" s="29">
        <v>1</v>
      </c>
      <c r="AX376" s="29" t="s">
        <v>8</v>
      </c>
      <c r="AY376" s="29">
        <v>5</v>
      </c>
      <c r="AZ376" s="29" t="s">
        <v>8</v>
      </c>
      <c r="BA376" s="29">
        <v>1</v>
      </c>
      <c r="BB376" s="29" t="s">
        <v>8</v>
      </c>
      <c r="BC376" s="29">
        <v>1</v>
      </c>
      <c r="BD376" s="29">
        <v>4</v>
      </c>
      <c r="BE376" s="29" t="s">
        <v>8</v>
      </c>
      <c r="BF376" s="29">
        <v>3</v>
      </c>
      <c r="BG376" s="29" t="s">
        <v>8</v>
      </c>
      <c r="BH376" s="29">
        <v>1</v>
      </c>
      <c r="BI376" s="29">
        <v>1</v>
      </c>
      <c r="BJ376" s="29" t="s">
        <v>8</v>
      </c>
      <c r="BK376" s="29">
        <v>1</v>
      </c>
      <c r="BL376" s="29" t="s">
        <v>8</v>
      </c>
      <c r="BM376" s="29">
        <v>0</v>
      </c>
      <c r="BN376" s="29" t="s">
        <v>8</v>
      </c>
      <c r="BO376" s="29" t="s">
        <v>8</v>
      </c>
      <c r="BP376" s="29" t="s">
        <v>8</v>
      </c>
      <c r="BQ376" s="29" t="s">
        <v>8</v>
      </c>
      <c r="BR376" s="29" t="s">
        <v>8</v>
      </c>
      <c r="BS376" s="29" t="s">
        <v>8</v>
      </c>
      <c r="BT376" s="29" t="s">
        <v>8</v>
      </c>
      <c r="BU376" s="29" t="s">
        <v>15653</v>
      </c>
      <c r="BV376" s="29" t="b">
        <v>0</v>
      </c>
      <c r="BW376" s="29" t="b">
        <v>0</v>
      </c>
      <c r="BX376" s="29" t="b">
        <v>0</v>
      </c>
      <c r="BY376" s="29" t="b">
        <v>0</v>
      </c>
      <c r="BZ376" s="29" t="b">
        <v>0</v>
      </c>
      <c r="CA376" s="29" t="b">
        <v>1</v>
      </c>
      <c r="CB376" s="29" t="b">
        <v>0</v>
      </c>
      <c r="CC376" s="29" t="b">
        <v>0</v>
      </c>
      <c r="CD376" s="29" t="b">
        <v>0</v>
      </c>
      <c r="CE376" s="29" t="b">
        <v>0</v>
      </c>
      <c r="CF376" s="29" t="b">
        <v>0</v>
      </c>
      <c r="CG376" s="29" t="b">
        <v>0</v>
      </c>
      <c r="CH376" s="29" t="b">
        <v>0</v>
      </c>
      <c r="CI376" s="29" t="b">
        <v>0</v>
      </c>
      <c r="CJ376" s="29" t="b">
        <v>0</v>
      </c>
      <c r="CK376" s="29" t="b">
        <v>0</v>
      </c>
      <c r="CL376" s="29" t="b">
        <v>0</v>
      </c>
      <c r="CM376" s="29" t="b">
        <v>0</v>
      </c>
      <c r="CN376" s="29" t="b">
        <v>0</v>
      </c>
      <c r="CO376" s="29" t="b">
        <v>0</v>
      </c>
      <c r="CP376" s="29" t="b">
        <v>0</v>
      </c>
      <c r="CQ376" s="29" t="b">
        <v>0</v>
      </c>
      <c r="CR376" s="29" t="b">
        <v>0</v>
      </c>
      <c r="CS376" s="29" t="b">
        <v>0</v>
      </c>
      <c r="CT376" s="29" t="b">
        <v>0</v>
      </c>
      <c r="CU376" s="29" t="b">
        <v>0</v>
      </c>
      <c r="CV376" s="29" t="b">
        <v>0</v>
      </c>
      <c r="CW376" s="29" t="b">
        <v>0</v>
      </c>
      <c r="CX376" s="29" t="b">
        <v>0</v>
      </c>
      <c r="CY376" s="29" t="b">
        <v>0</v>
      </c>
      <c r="CZ376" s="29" t="b">
        <v>0</v>
      </c>
      <c r="DA376" s="29" t="b">
        <v>0</v>
      </c>
      <c r="DB376" s="29" t="b">
        <v>0</v>
      </c>
      <c r="DC376" s="29" t="b">
        <v>0</v>
      </c>
      <c r="DD376" s="29" t="b">
        <v>0</v>
      </c>
      <c r="DE376" s="29" t="b">
        <v>0</v>
      </c>
      <c r="DF376" s="29" t="b">
        <v>0</v>
      </c>
      <c r="DG376" s="29" t="b">
        <v>0</v>
      </c>
      <c r="DH376" s="29" t="b">
        <v>0</v>
      </c>
      <c r="DI376" s="29" t="b">
        <v>0</v>
      </c>
      <c r="DJ376" s="29" t="b">
        <v>0</v>
      </c>
      <c r="DK376" s="29" t="b">
        <v>0</v>
      </c>
      <c r="DL376" s="29" t="b">
        <v>0</v>
      </c>
      <c r="DM376" s="29" t="b">
        <v>0</v>
      </c>
      <c r="DN376" s="29" t="b">
        <v>0</v>
      </c>
      <c r="DO376" s="29" t="b">
        <v>0</v>
      </c>
      <c r="DP376" s="29" t="b">
        <v>0</v>
      </c>
      <c r="DQ376" s="29" t="b">
        <v>0</v>
      </c>
      <c r="DR376" s="29" t="b">
        <v>0</v>
      </c>
      <c r="DS376" s="29" t="b">
        <v>0</v>
      </c>
      <c r="DT376" s="29" t="b">
        <v>0</v>
      </c>
      <c r="DU376" s="29" t="b">
        <v>0</v>
      </c>
      <c r="DV376" s="29" t="s">
        <v>15654</v>
      </c>
      <c r="DW376" s="29" t="s">
        <v>15655</v>
      </c>
      <c r="DX376" s="29" t="s">
        <v>15656</v>
      </c>
    </row>
    <row r="377" spans="1:128" s="29" customFormat="1" x14ac:dyDescent="0.25">
      <c r="A377" s="29">
        <v>359925060625295</v>
      </c>
      <c r="B377" s="29">
        <v>544</v>
      </c>
      <c r="C377" s="29" t="s">
        <v>15657</v>
      </c>
      <c r="D377" s="29" t="s">
        <v>15658</v>
      </c>
      <c r="E377" s="50">
        <v>2372588380254830</v>
      </c>
      <c r="F377" s="50">
        <v>9037242449245790</v>
      </c>
      <c r="G377" s="29" t="s">
        <v>20258</v>
      </c>
      <c r="H377" s="29" t="s">
        <v>18992</v>
      </c>
      <c r="I377" s="29">
        <v>88</v>
      </c>
      <c r="J377" s="29">
        <v>1</v>
      </c>
      <c r="K377" s="29">
        <v>1</v>
      </c>
      <c r="L377" s="29">
        <v>1</v>
      </c>
      <c r="M377" s="29">
        <v>2</v>
      </c>
      <c r="N377" s="29">
        <v>4</v>
      </c>
      <c r="O377" s="29">
        <v>1</v>
      </c>
      <c r="P377" s="29">
        <v>1</v>
      </c>
      <c r="Q377" s="29">
        <v>4</v>
      </c>
      <c r="R377" s="29" t="s">
        <v>8</v>
      </c>
      <c r="S377" s="29">
        <v>5</v>
      </c>
      <c r="T377" s="29" t="s">
        <v>8</v>
      </c>
      <c r="U377" s="29">
        <v>1</v>
      </c>
      <c r="V377" s="29">
        <v>4</v>
      </c>
      <c r="W377" s="29" t="s">
        <v>8</v>
      </c>
      <c r="X377" s="29">
        <v>5</v>
      </c>
      <c r="Y377" s="29" t="s">
        <v>8</v>
      </c>
      <c r="Z377" s="29">
        <v>1</v>
      </c>
      <c r="AA377" s="29">
        <v>1</v>
      </c>
      <c r="AB377" s="29" t="s">
        <v>8</v>
      </c>
      <c r="AC377" s="29">
        <v>1</v>
      </c>
      <c r="AD377" s="29" t="s">
        <v>8</v>
      </c>
      <c r="AE377" s="29">
        <v>1</v>
      </c>
      <c r="AF377" s="29">
        <v>1</v>
      </c>
      <c r="AG377" s="29" t="s">
        <v>8</v>
      </c>
      <c r="AH377" s="29">
        <v>1</v>
      </c>
      <c r="AI377" s="29" t="s">
        <v>8</v>
      </c>
      <c r="AJ377" s="29">
        <v>0</v>
      </c>
      <c r="AK377" s="29" t="s">
        <v>8</v>
      </c>
      <c r="AL377" s="29" t="s">
        <v>8</v>
      </c>
      <c r="AM377" s="29" t="s">
        <v>8</v>
      </c>
      <c r="AN377" s="29" t="s">
        <v>8</v>
      </c>
      <c r="AO377" s="29">
        <v>1</v>
      </c>
      <c r="AP377" s="29" t="s">
        <v>8</v>
      </c>
      <c r="AQ377" s="29">
        <v>1</v>
      </c>
      <c r="AR377" s="29">
        <v>2</v>
      </c>
      <c r="AS377" s="29" t="s">
        <v>8</v>
      </c>
      <c r="AT377" s="29">
        <v>2</v>
      </c>
      <c r="AU377" s="29" t="s">
        <v>8</v>
      </c>
      <c r="AV377" s="29">
        <v>1</v>
      </c>
      <c r="AW377" s="29">
        <v>3</v>
      </c>
      <c r="AX377" s="29" t="s">
        <v>8</v>
      </c>
      <c r="AY377" s="29">
        <v>3</v>
      </c>
      <c r="AZ377" s="29" t="s">
        <v>8</v>
      </c>
      <c r="BA377" s="29">
        <v>1</v>
      </c>
      <c r="BB377" s="29" t="s">
        <v>8</v>
      </c>
      <c r="BC377" s="29">
        <v>1</v>
      </c>
      <c r="BD377" s="29">
        <v>4</v>
      </c>
      <c r="BE377" s="29" t="s">
        <v>8</v>
      </c>
      <c r="BF377" s="29">
        <v>4</v>
      </c>
      <c r="BG377" s="29" t="s">
        <v>8</v>
      </c>
      <c r="BH377" s="29">
        <v>1</v>
      </c>
      <c r="BI377" s="29">
        <v>1</v>
      </c>
      <c r="BJ377" s="29" t="s">
        <v>8</v>
      </c>
      <c r="BK377" s="29">
        <v>1</v>
      </c>
      <c r="BL377" s="29" t="s">
        <v>8</v>
      </c>
      <c r="BM377" s="29">
        <v>0</v>
      </c>
      <c r="BN377" s="29" t="s">
        <v>8</v>
      </c>
      <c r="BO377" s="29" t="s">
        <v>8</v>
      </c>
      <c r="BP377" s="29" t="s">
        <v>8</v>
      </c>
      <c r="BQ377" s="29" t="s">
        <v>8</v>
      </c>
      <c r="BR377" s="29" t="s">
        <v>8</v>
      </c>
      <c r="BS377" s="29" t="s">
        <v>8</v>
      </c>
      <c r="BT377" s="29" t="s">
        <v>8</v>
      </c>
      <c r="BU377" s="29" t="s">
        <v>15653</v>
      </c>
      <c r="BV377" s="29" t="b">
        <v>0</v>
      </c>
      <c r="BW377" s="29" t="b">
        <v>0</v>
      </c>
      <c r="BX377" s="29" t="b">
        <v>0</v>
      </c>
      <c r="BY377" s="29" t="b">
        <v>0</v>
      </c>
      <c r="BZ377" s="29" t="b">
        <v>0</v>
      </c>
      <c r="CA377" s="29" t="b">
        <v>1</v>
      </c>
      <c r="CB377" s="29" t="b">
        <v>0</v>
      </c>
      <c r="CC377" s="29" t="b">
        <v>0</v>
      </c>
      <c r="CD377" s="29" t="b">
        <v>0</v>
      </c>
      <c r="CE377" s="29" t="b">
        <v>0</v>
      </c>
      <c r="CF377" s="29" t="b">
        <v>0</v>
      </c>
      <c r="CG377" s="29" t="b">
        <v>0</v>
      </c>
      <c r="CH377" s="29" t="b">
        <v>0</v>
      </c>
      <c r="CI377" s="29" t="b">
        <v>0</v>
      </c>
      <c r="CJ377" s="29" t="b">
        <v>0</v>
      </c>
      <c r="CK377" s="29" t="b">
        <v>0</v>
      </c>
      <c r="CL377" s="29" t="b">
        <v>0</v>
      </c>
      <c r="CM377" s="29" t="b">
        <v>0</v>
      </c>
      <c r="CN377" s="29" t="b">
        <v>0</v>
      </c>
      <c r="CO377" s="29" t="b">
        <v>0</v>
      </c>
      <c r="CP377" s="29" t="b">
        <v>0</v>
      </c>
      <c r="CQ377" s="29" t="b">
        <v>0</v>
      </c>
      <c r="CR377" s="29" t="b">
        <v>0</v>
      </c>
      <c r="CS377" s="29" t="b">
        <v>0</v>
      </c>
      <c r="CT377" s="29" t="b">
        <v>0</v>
      </c>
      <c r="CU377" s="29" t="b">
        <v>0</v>
      </c>
      <c r="CV377" s="29" t="b">
        <v>0</v>
      </c>
      <c r="CW377" s="29" t="b">
        <v>0</v>
      </c>
      <c r="CX377" s="29" t="b">
        <v>0</v>
      </c>
      <c r="CY377" s="29" t="b">
        <v>0</v>
      </c>
      <c r="CZ377" s="29" t="b">
        <v>0</v>
      </c>
      <c r="DA377" s="29" t="b">
        <v>0</v>
      </c>
      <c r="DB377" s="29" t="b">
        <v>0</v>
      </c>
      <c r="DC377" s="29" t="b">
        <v>0</v>
      </c>
      <c r="DD377" s="29" t="b">
        <v>0</v>
      </c>
      <c r="DE377" s="29" t="b">
        <v>0</v>
      </c>
      <c r="DF377" s="29" t="b">
        <v>0</v>
      </c>
      <c r="DG377" s="29" t="b">
        <v>0</v>
      </c>
      <c r="DH377" s="29" t="b">
        <v>0</v>
      </c>
      <c r="DI377" s="29" t="b">
        <v>0</v>
      </c>
      <c r="DJ377" s="29" t="b">
        <v>0</v>
      </c>
      <c r="DK377" s="29" t="b">
        <v>0</v>
      </c>
      <c r="DL377" s="29" t="b">
        <v>0</v>
      </c>
      <c r="DM377" s="29" t="b">
        <v>0</v>
      </c>
      <c r="DN377" s="29" t="b">
        <v>0</v>
      </c>
      <c r="DO377" s="29" t="b">
        <v>0</v>
      </c>
      <c r="DP377" s="29" t="b">
        <v>0</v>
      </c>
      <c r="DQ377" s="29" t="b">
        <v>0</v>
      </c>
      <c r="DR377" s="29" t="b">
        <v>0</v>
      </c>
      <c r="DS377" s="29" t="b">
        <v>0</v>
      </c>
      <c r="DT377" s="29" t="b">
        <v>0</v>
      </c>
      <c r="DU377" s="29" t="b">
        <v>0</v>
      </c>
      <c r="DV377" s="29" t="s">
        <v>15659</v>
      </c>
      <c r="DW377" s="29" t="s">
        <v>15660</v>
      </c>
      <c r="DX377" s="29" t="s">
        <v>15661</v>
      </c>
    </row>
    <row r="378" spans="1:128" s="29" customFormat="1" x14ac:dyDescent="0.25">
      <c r="A378" s="29">
        <v>359925060625295</v>
      </c>
      <c r="B378" s="29">
        <v>546</v>
      </c>
      <c r="C378" s="29" t="s">
        <v>15662</v>
      </c>
      <c r="D378" s="29" t="s">
        <v>14821</v>
      </c>
      <c r="E378" s="50">
        <v>237254632</v>
      </c>
      <c r="F378" s="50">
        <v>903720401</v>
      </c>
      <c r="G378" s="29" t="s">
        <v>18992</v>
      </c>
      <c r="H378" s="50">
        <v>699999</v>
      </c>
      <c r="I378" s="29">
        <v>88</v>
      </c>
      <c r="J378" s="29">
        <v>1</v>
      </c>
      <c r="K378" s="29">
        <v>1</v>
      </c>
      <c r="L378" s="29">
        <v>1</v>
      </c>
      <c r="M378" s="29">
        <v>2</v>
      </c>
      <c r="N378" s="29">
        <v>9</v>
      </c>
      <c r="O378" s="29">
        <v>1</v>
      </c>
      <c r="P378" s="29">
        <v>0</v>
      </c>
      <c r="Q378" s="29" t="s">
        <v>8</v>
      </c>
      <c r="R378" s="29" t="s">
        <v>8</v>
      </c>
      <c r="S378" s="29" t="s">
        <v>8</v>
      </c>
      <c r="T378" s="29" t="s">
        <v>8</v>
      </c>
      <c r="U378" s="29">
        <v>1</v>
      </c>
      <c r="V378" s="29">
        <v>4</v>
      </c>
      <c r="W378" s="29" t="s">
        <v>8</v>
      </c>
      <c r="X378" s="29">
        <v>5</v>
      </c>
      <c r="Y378" s="29" t="s">
        <v>8</v>
      </c>
      <c r="Z378" s="29">
        <v>1</v>
      </c>
      <c r="AA378" s="29">
        <v>2</v>
      </c>
      <c r="AB378" s="29" t="s">
        <v>8</v>
      </c>
      <c r="AC378" s="29">
        <v>3</v>
      </c>
      <c r="AD378" s="29" t="s">
        <v>8</v>
      </c>
      <c r="AE378" s="29">
        <v>1</v>
      </c>
      <c r="AF378" s="29">
        <v>1</v>
      </c>
      <c r="AG378" s="29" t="s">
        <v>8</v>
      </c>
      <c r="AH378" s="29">
        <v>1</v>
      </c>
      <c r="AI378" s="29" t="s">
        <v>8</v>
      </c>
      <c r="AJ378" s="29">
        <v>0</v>
      </c>
      <c r="AK378" s="29" t="s">
        <v>8</v>
      </c>
      <c r="AL378" s="29" t="s">
        <v>8</v>
      </c>
      <c r="AM378" s="29" t="s">
        <v>8</v>
      </c>
      <c r="AN378" s="29" t="s">
        <v>8</v>
      </c>
      <c r="AO378" s="29">
        <v>1</v>
      </c>
      <c r="AP378" s="29" t="s">
        <v>8</v>
      </c>
      <c r="AQ378" s="29">
        <v>1</v>
      </c>
      <c r="AR378" s="29">
        <v>2</v>
      </c>
      <c r="AS378" s="29" t="s">
        <v>8</v>
      </c>
      <c r="AT378" s="29">
        <v>2</v>
      </c>
      <c r="AU378" s="29" t="s">
        <v>8</v>
      </c>
      <c r="AV378" s="29">
        <v>1</v>
      </c>
      <c r="AW378" s="29">
        <v>4</v>
      </c>
      <c r="AX378" s="29" t="s">
        <v>8</v>
      </c>
      <c r="AY378" s="29">
        <v>4</v>
      </c>
      <c r="AZ378" s="29" t="s">
        <v>8</v>
      </c>
      <c r="BA378" s="29">
        <v>1</v>
      </c>
      <c r="BB378" s="29" t="s">
        <v>8</v>
      </c>
      <c r="BC378" s="29">
        <v>1</v>
      </c>
      <c r="BD378" s="29">
        <v>3</v>
      </c>
      <c r="BE378" s="29" t="s">
        <v>8</v>
      </c>
      <c r="BF378" s="29">
        <v>5</v>
      </c>
      <c r="BG378" s="29" t="s">
        <v>8</v>
      </c>
      <c r="BH378" s="29">
        <v>0</v>
      </c>
      <c r="BI378" s="29" t="s">
        <v>8</v>
      </c>
      <c r="BJ378" s="29" t="s">
        <v>8</v>
      </c>
      <c r="BK378" s="29" t="s">
        <v>8</v>
      </c>
      <c r="BL378" s="29" t="s">
        <v>8</v>
      </c>
      <c r="BM378" s="29">
        <v>1</v>
      </c>
      <c r="BN378" s="29" t="s">
        <v>8</v>
      </c>
      <c r="BO378" s="29">
        <v>1</v>
      </c>
      <c r="BP378" s="29" t="s">
        <v>8</v>
      </c>
      <c r="BQ378" s="29">
        <v>1</v>
      </c>
      <c r="BR378" s="29" t="s">
        <v>8</v>
      </c>
      <c r="BS378" s="29">
        <v>0</v>
      </c>
      <c r="BT378" s="29" t="s">
        <v>8</v>
      </c>
      <c r="BU378" s="29" t="s">
        <v>15653</v>
      </c>
      <c r="BV378" s="29" t="b">
        <v>0</v>
      </c>
      <c r="BW378" s="29" t="b">
        <v>0</v>
      </c>
      <c r="BX378" s="29" t="b">
        <v>0</v>
      </c>
      <c r="BY378" s="29" t="b">
        <v>0</v>
      </c>
      <c r="BZ378" s="29" t="b">
        <v>0</v>
      </c>
      <c r="CA378" s="29" t="b">
        <v>1</v>
      </c>
      <c r="CB378" s="29" t="b">
        <v>0</v>
      </c>
      <c r="CC378" s="29" t="b">
        <v>0</v>
      </c>
      <c r="CD378" s="29" t="b">
        <v>0</v>
      </c>
      <c r="CE378" s="29" t="b">
        <v>0</v>
      </c>
      <c r="CF378" s="29" t="b">
        <v>0</v>
      </c>
      <c r="CG378" s="29" t="b">
        <v>0</v>
      </c>
      <c r="CH378" s="29" t="b">
        <v>0</v>
      </c>
      <c r="CI378" s="29" t="b">
        <v>0</v>
      </c>
      <c r="CJ378" s="29" t="b">
        <v>0</v>
      </c>
      <c r="CK378" s="29" t="b">
        <v>0</v>
      </c>
      <c r="CL378" s="29" t="b">
        <v>0</v>
      </c>
      <c r="CM378" s="29" t="b">
        <v>0</v>
      </c>
      <c r="CN378" s="29" t="b">
        <v>0</v>
      </c>
      <c r="CO378" s="29" t="b">
        <v>0</v>
      </c>
      <c r="CP378" s="29" t="b">
        <v>0</v>
      </c>
      <c r="CQ378" s="29" t="b">
        <v>0</v>
      </c>
      <c r="CR378" s="29" t="b">
        <v>0</v>
      </c>
      <c r="CS378" s="29" t="b">
        <v>0</v>
      </c>
      <c r="CT378" s="29" t="b">
        <v>0</v>
      </c>
      <c r="CU378" s="29" t="b">
        <v>0</v>
      </c>
      <c r="CV378" s="29" t="b">
        <v>0</v>
      </c>
      <c r="CW378" s="29" t="b">
        <v>0</v>
      </c>
      <c r="CX378" s="29" t="b">
        <v>0</v>
      </c>
      <c r="CY378" s="29" t="b">
        <v>0</v>
      </c>
      <c r="CZ378" s="29" t="b">
        <v>0</v>
      </c>
      <c r="DA378" s="29" t="b">
        <v>0</v>
      </c>
      <c r="DB378" s="29" t="b">
        <v>0</v>
      </c>
      <c r="DC378" s="29" t="b">
        <v>0</v>
      </c>
      <c r="DD378" s="29" t="b">
        <v>0</v>
      </c>
      <c r="DE378" s="29" t="b">
        <v>0</v>
      </c>
      <c r="DF378" s="29" t="b">
        <v>0</v>
      </c>
      <c r="DG378" s="29" t="b">
        <v>0</v>
      </c>
      <c r="DH378" s="29" t="b">
        <v>0</v>
      </c>
      <c r="DI378" s="29" t="b">
        <v>0</v>
      </c>
      <c r="DJ378" s="29" t="b">
        <v>0</v>
      </c>
      <c r="DK378" s="29" t="b">
        <v>0</v>
      </c>
      <c r="DL378" s="29" t="b">
        <v>0</v>
      </c>
      <c r="DM378" s="29" t="b">
        <v>0</v>
      </c>
      <c r="DN378" s="29" t="b">
        <v>0</v>
      </c>
      <c r="DO378" s="29" t="b">
        <v>0</v>
      </c>
      <c r="DP378" s="29" t="b">
        <v>0</v>
      </c>
      <c r="DQ378" s="29" t="b">
        <v>0</v>
      </c>
      <c r="DR378" s="29" t="b">
        <v>0</v>
      </c>
      <c r="DS378" s="29" t="b">
        <v>0</v>
      </c>
      <c r="DT378" s="29" t="b">
        <v>0</v>
      </c>
      <c r="DU378" s="29" t="b">
        <v>0</v>
      </c>
      <c r="DV378" s="29" t="s">
        <v>15663</v>
      </c>
      <c r="DW378" s="29" t="s">
        <v>15664</v>
      </c>
      <c r="DX378" s="29" t="s">
        <v>15665</v>
      </c>
    </row>
    <row r="379" spans="1:128" s="29" customFormat="1" x14ac:dyDescent="0.25">
      <c r="A379" s="29">
        <v>359925060625295</v>
      </c>
      <c r="B379" s="29">
        <v>548</v>
      </c>
      <c r="C379" s="29" t="s">
        <v>15666</v>
      </c>
      <c r="D379" s="29" t="s">
        <v>15667</v>
      </c>
      <c r="E379" s="50">
        <v>2.37257540421805E+16</v>
      </c>
      <c r="F379" s="50">
        <v>903727598800969</v>
      </c>
      <c r="G379" s="29" t="s">
        <v>20287</v>
      </c>
      <c r="H379" s="29" t="s">
        <v>18992</v>
      </c>
      <c r="I379" s="29">
        <v>88</v>
      </c>
      <c r="J379" s="29">
        <v>1</v>
      </c>
      <c r="K379" s="29">
        <v>1</v>
      </c>
      <c r="L379" s="29">
        <v>1</v>
      </c>
      <c r="M379" s="29">
        <v>2</v>
      </c>
      <c r="N379" s="29">
        <v>4</v>
      </c>
      <c r="O379" s="29">
        <v>1</v>
      </c>
      <c r="P379" s="29">
        <v>0</v>
      </c>
      <c r="Q379" s="29" t="s">
        <v>8</v>
      </c>
      <c r="R379" s="29" t="s">
        <v>8</v>
      </c>
      <c r="S379" s="29" t="s">
        <v>8</v>
      </c>
      <c r="T379" s="29" t="s">
        <v>8</v>
      </c>
      <c r="U379" s="29">
        <v>1</v>
      </c>
      <c r="V379" s="29">
        <v>4</v>
      </c>
      <c r="W379" s="29" t="s">
        <v>8</v>
      </c>
      <c r="X379" s="29">
        <v>4</v>
      </c>
      <c r="Y379" s="29" t="s">
        <v>8</v>
      </c>
      <c r="Z379" s="29">
        <v>1</v>
      </c>
      <c r="AA379" s="29">
        <v>2</v>
      </c>
      <c r="AB379" s="29" t="s">
        <v>8</v>
      </c>
      <c r="AC379" s="29">
        <v>5</v>
      </c>
      <c r="AD379" s="29" t="s">
        <v>8</v>
      </c>
      <c r="AE379" s="29">
        <v>1</v>
      </c>
      <c r="AF379" s="29">
        <v>1</v>
      </c>
      <c r="AG379" s="29" t="s">
        <v>8</v>
      </c>
      <c r="AH379" s="29">
        <v>1</v>
      </c>
      <c r="AI379" s="29" t="s">
        <v>8</v>
      </c>
      <c r="AJ379" s="29">
        <v>0</v>
      </c>
      <c r="AK379" s="29" t="s">
        <v>8</v>
      </c>
      <c r="AL379" s="29" t="s">
        <v>8</v>
      </c>
      <c r="AM379" s="29" t="s">
        <v>8</v>
      </c>
      <c r="AN379" s="29" t="s">
        <v>8</v>
      </c>
      <c r="AO379" s="29">
        <v>1</v>
      </c>
      <c r="AP379" s="29" t="s">
        <v>8</v>
      </c>
      <c r="AQ379" s="29">
        <v>1</v>
      </c>
      <c r="AR379" s="29">
        <v>2</v>
      </c>
      <c r="AS379" s="29" t="s">
        <v>8</v>
      </c>
      <c r="AT379" s="29">
        <v>2</v>
      </c>
      <c r="AU379" s="29" t="s">
        <v>8</v>
      </c>
      <c r="AV379" s="29">
        <v>1</v>
      </c>
      <c r="AW379" s="29">
        <v>3</v>
      </c>
      <c r="AX379" s="29" t="s">
        <v>8</v>
      </c>
      <c r="AY379" s="29">
        <v>4</v>
      </c>
      <c r="AZ379" s="29" t="s">
        <v>8</v>
      </c>
      <c r="BA379" s="29">
        <v>1</v>
      </c>
      <c r="BB379" s="29" t="s">
        <v>8</v>
      </c>
      <c r="BC379" s="29">
        <v>1</v>
      </c>
      <c r="BD379" s="29">
        <v>4</v>
      </c>
      <c r="BE379" s="29" t="s">
        <v>8</v>
      </c>
      <c r="BF379" s="29">
        <v>5</v>
      </c>
      <c r="BG379" s="29" t="s">
        <v>8</v>
      </c>
      <c r="BH379" s="29">
        <v>1</v>
      </c>
      <c r="BI379" s="29">
        <v>1</v>
      </c>
      <c r="BJ379" s="29" t="s">
        <v>8</v>
      </c>
      <c r="BK379" s="29">
        <v>1</v>
      </c>
      <c r="BL379" s="29" t="s">
        <v>8</v>
      </c>
      <c r="BM379" s="29">
        <v>0</v>
      </c>
      <c r="BN379" s="29" t="s">
        <v>8</v>
      </c>
      <c r="BO379" s="29" t="s">
        <v>8</v>
      </c>
      <c r="BP379" s="29" t="s">
        <v>8</v>
      </c>
      <c r="BQ379" s="29" t="s">
        <v>8</v>
      </c>
      <c r="BR379" s="29" t="s">
        <v>8</v>
      </c>
      <c r="BS379" s="29" t="s">
        <v>8</v>
      </c>
      <c r="BT379" s="29" t="s">
        <v>8</v>
      </c>
      <c r="BU379" s="29" t="s">
        <v>15653</v>
      </c>
      <c r="BV379" s="29" t="b">
        <v>0</v>
      </c>
      <c r="BW379" s="29" t="b">
        <v>0</v>
      </c>
      <c r="BX379" s="29" t="b">
        <v>0</v>
      </c>
      <c r="BY379" s="29" t="b">
        <v>0</v>
      </c>
      <c r="BZ379" s="29" t="b">
        <v>0</v>
      </c>
      <c r="CA379" s="29" t="b">
        <v>1</v>
      </c>
      <c r="CB379" s="29" t="b">
        <v>0</v>
      </c>
      <c r="CC379" s="29" t="b">
        <v>0</v>
      </c>
      <c r="CD379" s="29" t="b">
        <v>0</v>
      </c>
      <c r="CE379" s="29" t="b">
        <v>0</v>
      </c>
      <c r="CF379" s="29" t="b">
        <v>0</v>
      </c>
      <c r="CG379" s="29" t="b">
        <v>0</v>
      </c>
      <c r="CH379" s="29" t="b">
        <v>0</v>
      </c>
      <c r="CI379" s="29" t="b">
        <v>0</v>
      </c>
      <c r="CJ379" s="29" t="b">
        <v>0</v>
      </c>
      <c r="CK379" s="29" t="b">
        <v>0</v>
      </c>
      <c r="CL379" s="29" t="b">
        <v>0</v>
      </c>
      <c r="CM379" s="29" t="b">
        <v>0</v>
      </c>
      <c r="CN379" s="29" t="b">
        <v>0</v>
      </c>
      <c r="CO379" s="29" t="b">
        <v>0</v>
      </c>
      <c r="CP379" s="29" t="b">
        <v>0</v>
      </c>
      <c r="CQ379" s="29" t="b">
        <v>0</v>
      </c>
      <c r="CR379" s="29" t="b">
        <v>0</v>
      </c>
      <c r="CS379" s="29" t="b">
        <v>0</v>
      </c>
      <c r="CT379" s="29" t="b">
        <v>0</v>
      </c>
      <c r="CU379" s="29" t="b">
        <v>0</v>
      </c>
      <c r="CV379" s="29" t="b">
        <v>0</v>
      </c>
      <c r="CW379" s="29" t="b">
        <v>0</v>
      </c>
      <c r="CX379" s="29" t="b">
        <v>0</v>
      </c>
      <c r="CY379" s="29" t="b">
        <v>0</v>
      </c>
      <c r="CZ379" s="29" t="b">
        <v>0</v>
      </c>
      <c r="DA379" s="29" t="b">
        <v>0</v>
      </c>
      <c r="DB379" s="29" t="b">
        <v>0</v>
      </c>
      <c r="DC379" s="29" t="b">
        <v>0</v>
      </c>
      <c r="DD379" s="29" t="b">
        <v>0</v>
      </c>
      <c r="DE379" s="29" t="b">
        <v>0</v>
      </c>
      <c r="DF379" s="29" t="b">
        <v>0</v>
      </c>
      <c r="DG379" s="29" t="b">
        <v>0</v>
      </c>
      <c r="DH379" s="29" t="b">
        <v>0</v>
      </c>
      <c r="DI379" s="29" t="b">
        <v>0</v>
      </c>
      <c r="DJ379" s="29" t="b">
        <v>0</v>
      </c>
      <c r="DK379" s="29" t="b">
        <v>0</v>
      </c>
      <c r="DL379" s="29" t="b">
        <v>0</v>
      </c>
      <c r="DM379" s="29" t="b">
        <v>0</v>
      </c>
      <c r="DN379" s="29" t="b">
        <v>0</v>
      </c>
      <c r="DO379" s="29" t="b">
        <v>0</v>
      </c>
      <c r="DP379" s="29" t="b">
        <v>0</v>
      </c>
      <c r="DQ379" s="29" t="b">
        <v>0</v>
      </c>
      <c r="DR379" s="29" t="b">
        <v>0</v>
      </c>
      <c r="DS379" s="29" t="b">
        <v>0</v>
      </c>
      <c r="DT379" s="29" t="b">
        <v>0</v>
      </c>
      <c r="DU379" s="29" t="b">
        <v>0</v>
      </c>
      <c r="DV379" s="29" t="s">
        <v>15668</v>
      </c>
      <c r="DW379" s="29" t="s">
        <v>15669</v>
      </c>
      <c r="DX379" s="29" t="s">
        <v>15670</v>
      </c>
    </row>
    <row r="380" spans="1:128" s="29" customFormat="1" x14ac:dyDescent="0.25">
      <c r="A380" s="29">
        <v>359925060625295</v>
      </c>
      <c r="B380" s="29">
        <v>549</v>
      </c>
      <c r="C380" s="29" t="s">
        <v>15671</v>
      </c>
      <c r="D380" s="29" t="s">
        <v>15672</v>
      </c>
      <c r="E380" s="50">
        <v>2.37257786408003E+16</v>
      </c>
      <c r="F380" s="50">
        <v>9037262673827980</v>
      </c>
      <c r="G380" s="29" t="s">
        <v>19161</v>
      </c>
      <c r="H380" s="29" t="s">
        <v>18992</v>
      </c>
      <c r="I380" s="29">
        <v>88</v>
      </c>
      <c r="J380" s="29">
        <v>1</v>
      </c>
      <c r="K380" s="29">
        <v>1</v>
      </c>
      <c r="L380" s="29">
        <v>1</v>
      </c>
      <c r="M380" s="29">
        <v>2</v>
      </c>
      <c r="N380" s="29">
        <v>5</v>
      </c>
      <c r="O380" s="29">
        <v>1</v>
      </c>
      <c r="P380" s="29">
        <v>0</v>
      </c>
      <c r="Q380" s="29" t="s">
        <v>8</v>
      </c>
      <c r="R380" s="29" t="s">
        <v>8</v>
      </c>
      <c r="S380" s="29" t="s">
        <v>8</v>
      </c>
      <c r="T380" s="29" t="s">
        <v>8</v>
      </c>
      <c r="U380" s="29">
        <v>1</v>
      </c>
      <c r="V380" s="29">
        <v>1</v>
      </c>
      <c r="W380" s="29" t="s">
        <v>8</v>
      </c>
      <c r="X380" s="29">
        <v>1</v>
      </c>
      <c r="Y380" s="29" t="s">
        <v>8</v>
      </c>
      <c r="Z380" s="29">
        <v>1</v>
      </c>
      <c r="AA380" s="29">
        <v>3</v>
      </c>
      <c r="AB380" s="29" t="s">
        <v>8</v>
      </c>
      <c r="AC380" s="29">
        <v>5</v>
      </c>
      <c r="AD380" s="29" t="s">
        <v>8</v>
      </c>
      <c r="AE380" s="29">
        <v>1</v>
      </c>
      <c r="AF380" s="29">
        <v>1</v>
      </c>
      <c r="AG380" s="29" t="s">
        <v>8</v>
      </c>
      <c r="AH380" s="29">
        <v>1</v>
      </c>
      <c r="AI380" s="29" t="s">
        <v>8</v>
      </c>
      <c r="AJ380" s="29">
        <v>0</v>
      </c>
      <c r="AK380" s="29" t="s">
        <v>8</v>
      </c>
      <c r="AL380" s="29" t="s">
        <v>8</v>
      </c>
      <c r="AM380" s="29" t="s">
        <v>8</v>
      </c>
      <c r="AN380" s="29" t="s">
        <v>8</v>
      </c>
      <c r="AO380" s="29">
        <v>0</v>
      </c>
      <c r="AP380" s="29" t="s">
        <v>8</v>
      </c>
      <c r="AQ380" s="29">
        <v>1</v>
      </c>
      <c r="AR380" s="29">
        <v>2</v>
      </c>
      <c r="AS380" s="29" t="s">
        <v>8</v>
      </c>
      <c r="AT380" s="29">
        <v>2</v>
      </c>
      <c r="AU380" s="29" t="s">
        <v>8</v>
      </c>
      <c r="AV380" s="29">
        <v>1</v>
      </c>
      <c r="AW380" s="29">
        <v>3</v>
      </c>
      <c r="AX380" s="29" t="s">
        <v>8</v>
      </c>
      <c r="AY380" s="29">
        <v>3</v>
      </c>
      <c r="AZ380" s="29" t="s">
        <v>8</v>
      </c>
      <c r="BA380" s="29">
        <v>1</v>
      </c>
      <c r="BB380" s="29" t="s">
        <v>8</v>
      </c>
      <c r="BC380" s="29">
        <v>1</v>
      </c>
      <c r="BD380" s="29">
        <v>3</v>
      </c>
      <c r="BE380" s="29" t="s">
        <v>8</v>
      </c>
      <c r="BF380" s="29">
        <v>5</v>
      </c>
      <c r="BG380" s="29" t="s">
        <v>8</v>
      </c>
      <c r="BH380" s="29">
        <v>1</v>
      </c>
      <c r="BI380" s="29">
        <v>1</v>
      </c>
      <c r="BJ380" s="29" t="s">
        <v>8</v>
      </c>
      <c r="BK380" s="29">
        <v>1</v>
      </c>
      <c r="BL380" s="29" t="s">
        <v>8</v>
      </c>
      <c r="BM380" s="29">
        <v>0</v>
      </c>
      <c r="BN380" s="29" t="s">
        <v>8</v>
      </c>
      <c r="BO380" s="29" t="s">
        <v>8</v>
      </c>
      <c r="BP380" s="29" t="s">
        <v>8</v>
      </c>
      <c r="BQ380" s="29" t="s">
        <v>8</v>
      </c>
      <c r="BR380" s="29" t="s">
        <v>8</v>
      </c>
      <c r="BS380" s="29" t="s">
        <v>8</v>
      </c>
      <c r="BT380" s="29" t="s">
        <v>8</v>
      </c>
      <c r="BU380" s="29" t="s">
        <v>15653</v>
      </c>
      <c r="BV380" s="29" t="b">
        <v>0</v>
      </c>
      <c r="BW380" s="29" t="b">
        <v>0</v>
      </c>
      <c r="BX380" s="29" t="b">
        <v>0</v>
      </c>
      <c r="BY380" s="29" t="b">
        <v>0</v>
      </c>
      <c r="BZ380" s="29" t="b">
        <v>0</v>
      </c>
      <c r="CA380" s="29" t="b">
        <v>1</v>
      </c>
      <c r="CB380" s="29" t="b">
        <v>0</v>
      </c>
      <c r="CC380" s="29" t="b">
        <v>0</v>
      </c>
      <c r="CD380" s="29" t="b">
        <v>0</v>
      </c>
      <c r="CE380" s="29" t="b">
        <v>0</v>
      </c>
      <c r="CF380" s="29" t="b">
        <v>0</v>
      </c>
      <c r="CG380" s="29" t="b">
        <v>0</v>
      </c>
      <c r="CH380" s="29" t="b">
        <v>0</v>
      </c>
      <c r="CI380" s="29" t="b">
        <v>0</v>
      </c>
      <c r="CJ380" s="29" t="b">
        <v>0</v>
      </c>
      <c r="CK380" s="29" t="b">
        <v>0</v>
      </c>
      <c r="CL380" s="29" t="b">
        <v>0</v>
      </c>
      <c r="CM380" s="29" t="b">
        <v>0</v>
      </c>
      <c r="CN380" s="29" t="b">
        <v>0</v>
      </c>
      <c r="CO380" s="29" t="b">
        <v>0</v>
      </c>
      <c r="CP380" s="29" t="b">
        <v>0</v>
      </c>
      <c r="CQ380" s="29" t="b">
        <v>0</v>
      </c>
      <c r="CR380" s="29" t="b">
        <v>0</v>
      </c>
      <c r="CS380" s="29" t="b">
        <v>0</v>
      </c>
      <c r="CT380" s="29" t="b">
        <v>0</v>
      </c>
      <c r="CU380" s="29" t="b">
        <v>0</v>
      </c>
      <c r="CV380" s="29" t="b">
        <v>0</v>
      </c>
      <c r="CW380" s="29" t="b">
        <v>0</v>
      </c>
      <c r="CX380" s="29" t="b">
        <v>0</v>
      </c>
      <c r="CY380" s="29" t="b">
        <v>0</v>
      </c>
      <c r="CZ380" s="29" t="b">
        <v>0</v>
      </c>
      <c r="DA380" s="29" t="b">
        <v>0</v>
      </c>
      <c r="DB380" s="29" t="b">
        <v>0</v>
      </c>
      <c r="DC380" s="29" t="b">
        <v>0</v>
      </c>
      <c r="DD380" s="29" t="b">
        <v>0</v>
      </c>
      <c r="DE380" s="29" t="b">
        <v>0</v>
      </c>
      <c r="DF380" s="29" t="b">
        <v>0</v>
      </c>
      <c r="DG380" s="29" t="b">
        <v>0</v>
      </c>
      <c r="DH380" s="29" t="b">
        <v>0</v>
      </c>
      <c r="DI380" s="29" t="b">
        <v>0</v>
      </c>
      <c r="DJ380" s="29" t="b">
        <v>0</v>
      </c>
      <c r="DK380" s="29" t="b">
        <v>0</v>
      </c>
      <c r="DL380" s="29" t="b">
        <v>0</v>
      </c>
      <c r="DM380" s="29" t="b">
        <v>0</v>
      </c>
      <c r="DN380" s="29" t="b">
        <v>0</v>
      </c>
      <c r="DO380" s="29" t="b">
        <v>0</v>
      </c>
      <c r="DP380" s="29" t="b">
        <v>0</v>
      </c>
      <c r="DQ380" s="29" t="b">
        <v>0</v>
      </c>
      <c r="DR380" s="29" t="b">
        <v>0</v>
      </c>
      <c r="DS380" s="29" t="b">
        <v>0</v>
      </c>
      <c r="DT380" s="29" t="b">
        <v>0</v>
      </c>
      <c r="DU380" s="29" t="b">
        <v>0</v>
      </c>
      <c r="DV380" s="29" t="s">
        <v>15673</v>
      </c>
      <c r="DW380" s="29" t="s">
        <v>15674</v>
      </c>
      <c r="DX380" s="29" t="s">
        <v>15675</v>
      </c>
    </row>
    <row r="381" spans="1:128" s="29" customFormat="1" x14ac:dyDescent="0.25">
      <c r="A381" s="29">
        <v>359925060625295</v>
      </c>
      <c r="B381" s="29">
        <v>597</v>
      </c>
      <c r="C381" s="29" t="s">
        <v>15676</v>
      </c>
      <c r="D381" s="29" t="s">
        <v>15677</v>
      </c>
      <c r="E381" s="50">
        <v>2.37257095139022E+16</v>
      </c>
      <c r="F381" s="50">
        <v>9037341317325950</v>
      </c>
      <c r="G381" s="50">
        <v>-5442182911094270</v>
      </c>
      <c r="H381" s="29" t="s">
        <v>20224</v>
      </c>
      <c r="I381" s="29">
        <v>88</v>
      </c>
      <c r="J381" s="29">
        <v>0</v>
      </c>
      <c r="K381" s="29">
        <v>1</v>
      </c>
      <c r="L381" s="29">
        <v>1</v>
      </c>
      <c r="M381" s="29">
        <v>2</v>
      </c>
      <c r="N381" s="29">
        <v>6</v>
      </c>
      <c r="O381" s="29">
        <v>1</v>
      </c>
      <c r="P381" s="29">
        <v>1</v>
      </c>
      <c r="Q381" s="29">
        <v>4</v>
      </c>
      <c r="R381" s="29" t="s">
        <v>8</v>
      </c>
      <c r="S381" s="29">
        <v>4</v>
      </c>
      <c r="T381" s="29" t="s">
        <v>8</v>
      </c>
      <c r="U381" s="29">
        <v>1</v>
      </c>
      <c r="V381" s="29">
        <v>1</v>
      </c>
      <c r="W381" s="29" t="s">
        <v>8</v>
      </c>
      <c r="X381" s="29">
        <v>1</v>
      </c>
      <c r="Y381" s="29" t="s">
        <v>8</v>
      </c>
      <c r="Z381" s="29">
        <v>1</v>
      </c>
      <c r="AA381" s="29">
        <v>3</v>
      </c>
      <c r="AB381" s="29" t="s">
        <v>8</v>
      </c>
      <c r="AC381" s="29">
        <v>5</v>
      </c>
      <c r="AD381" s="29" t="s">
        <v>8</v>
      </c>
      <c r="AE381" s="29">
        <v>1</v>
      </c>
      <c r="AF381" s="29">
        <v>1</v>
      </c>
      <c r="AG381" s="29" t="s">
        <v>8</v>
      </c>
      <c r="AH381" s="29">
        <v>1</v>
      </c>
      <c r="AI381" s="29" t="s">
        <v>8</v>
      </c>
      <c r="AJ381" s="29">
        <v>0</v>
      </c>
      <c r="AK381" s="29" t="s">
        <v>8</v>
      </c>
      <c r="AL381" s="29" t="s">
        <v>8</v>
      </c>
      <c r="AM381" s="29" t="s">
        <v>8</v>
      </c>
      <c r="AN381" s="29" t="s">
        <v>8</v>
      </c>
      <c r="AO381" s="29">
        <v>1</v>
      </c>
      <c r="AP381" s="29" t="s">
        <v>8</v>
      </c>
      <c r="AQ381" s="29">
        <v>1</v>
      </c>
      <c r="AR381" s="29">
        <v>1</v>
      </c>
      <c r="AS381" s="29" t="s">
        <v>8</v>
      </c>
      <c r="AT381" s="29">
        <v>2</v>
      </c>
      <c r="AU381" s="29" t="s">
        <v>8</v>
      </c>
      <c r="AV381" s="29">
        <v>1</v>
      </c>
      <c r="AW381" s="29">
        <v>3</v>
      </c>
      <c r="AX381" s="29" t="s">
        <v>8</v>
      </c>
      <c r="AY381" s="29">
        <v>4</v>
      </c>
      <c r="AZ381" s="29" t="s">
        <v>8</v>
      </c>
      <c r="BA381" s="29">
        <v>1</v>
      </c>
      <c r="BB381" s="29" t="s">
        <v>8</v>
      </c>
      <c r="BC381" s="29">
        <v>1</v>
      </c>
      <c r="BD381" s="29">
        <v>4</v>
      </c>
      <c r="BE381" s="29" t="s">
        <v>8</v>
      </c>
      <c r="BF381" s="29">
        <v>4</v>
      </c>
      <c r="BG381" s="29" t="s">
        <v>8</v>
      </c>
      <c r="BH381" s="29">
        <v>1</v>
      </c>
      <c r="BI381" s="29">
        <v>1</v>
      </c>
      <c r="BJ381" s="29" t="s">
        <v>8</v>
      </c>
      <c r="BK381" s="29">
        <v>1</v>
      </c>
      <c r="BL381" s="29" t="s">
        <v>8</v>
      </c>
      <c r="BM381" s="29">
        <v>0</v>
      </c>
      <c r="BN381" s="29" t="s">
        <v>8</v>
      </c>
      <c r="BO381" s="29" t="s">
        <v>8</v>
      </c>
      <c r="BP381" s="29" t="s">
        <v>8</v>
      </c>
      <c r="BQ381" s="29" t="s">
        <v>8</v>
      </c>
      <c r="BR381" s="29" t="s">
        <v>8</v>
      </c>
      <c r="BS381" s="29" t="s">
        <v>8</v>
      </c>
      <c r="BT381" s="29" t="s">
        <v>8</v>
      </c>
      <c r="BU381" s="29" t="s">
        <v>15653</v>
      </c>
      <c r="BV381" s="29" t="b">
        <v>0</v>
      </c>
      <c r="BW381" s="29" t="b">
        <v>0</v>
      </c>
      <c r="BX381" s="29" t="b">
        <v>0</v>
      </c>
      <c r="BY381" s="29" t="b">
        <v>0</v>
      </c>
      <c r="BZ381" s="29" t="b">
        <v>0</v>
      </c>
      <c r="CA381" s="29" t="b">
        <v>1</v>
      </c>
      <c r="CB381" s="29" t="b">
        <v>0</v>
      </c>
      <c r="CC381" s="29" t="b">
        <v>0</v>
      </c>
      <c r="CD381" s="29" t="b">
        <v>0</v>
      </c>
      <c r="CE381" s="29" t="b">
        <v>0</v>
      </c>
      <c r="CF381" s="29" t="b">
        <v>0</v>
      </c>
      <c r="CG381" s="29" t="b">
        <v>0</v>
      </c>
      <c r="CH381" s="29" t="b">
        <v>0</v>
      </c>
      <c r="CI381" s="29" t="b">
        <v>0</v>
      </c>
      <c r="CJ381" s="29" t="b">
        <v>0</v>
      </c>
      <c r="CK381" s="29" t="b">
        <v>0</v>
      </c>
      <c r="CL381" s="29" t="b">
        <v>0</v>
      </c>
      <c r="CM381" s="29" t="b">
        <v>0</v>
      </c>
      <c r="CN381" s="29" t="b">
        <v>0</v>
      </c>
      <c r="CO381" s="29" t="b">
        <v>0</v>
      </c>
      <c r="CP381" s="29" t="b">
        <v>0</v>
      </c>
      <c r="CQ381" s="29" t="b">
        <v>0</v>
      </c>
      <c r="CR381" s="29" t="b">
        <v>0</v>
      </c>
      <c r="CS381" s="29" t="b">
        <v>0</v>
      </c>
      <c r="CT381" s="29" t="b">
        <v>0</v>
      </c>
      <c r="CU381" s="29" t="b">
        <v>0</v>
      </c>
      <c r="CV381" s="29" t="b">
        <v>0</v>
      </c>
      <c r="CW381" s="29" t="b">
        <v>0</v>
      </c>
      <c r="CX381" s="29" t="b">
        <v>0</v>
      </c>
      <c r="CY381" s="29" t="b">
        <v>0</v>
      </c>
      <c r="CZ381" s="29" t="b">
        <v>0</v>
      </c>
      <c r="DA381" s="29" t="b">
        <v>0</v>
      </c>
      <c r="DB381" s="29" t="b">
        <v>0</v>
      </c>
      <c r="DC381" s="29" t="b">
        <v>0</v>
      </c>
      <c r="DD381" s="29" t="b">
        <v>0</v>
      </c>
      <c r="DE381" s="29" t="b">
        <v>0</v>
      </c>
      <c r="DF381" s="29" t="b">
        <v>0</v>
      </c>
      <c r="DG381" s="29" t="b">
        <v>0</v>
      </c>
      <c r="DH381" s="29" t="b">
        <v>0</v>
      </c>
      <c r="DI381" s="29" t="b">
        <v>0</v>
      </c>
      <c r="DJ381" s="29" t="b">
        <v>0</v>
      </c>
      <c r="DK381" s="29" t="b">
        <v>0</v>
      </c>
      <c r="DL381" s="29" t="b">
        <v>0</v>
      </c>
      <c r="DM381" s="29" t="b">
        <v>0</v>
      </c>
      <c r="DN381" s="29" t="b">
        <v>0</v>
      </c>
      <c r="DO381" s="29" t="b">
        <v>0</v>
      </c>
      <c r="DP381" s="29" t="b">
        <v>0</v>
      </c>
      <c r="DQ381" s="29" t="b">
        <v>0</v>
      </c>
      <c r="DR381" s="29" t="b">
        <v>0</v>
      </c>
      <c r="DS381" s="29" t="b">
        <v>0</v>
      </c>
      <c r="DT381" s="29" t="b">
        <v>0</v>
      </c>
      <c r="DU381" s="29" t="b">
        <v>0</v>
      </c>
      <c r="DV381" s="29" t="s">
        <v>15678</v>
      </c>
      <c r="DW381" s="29" t="s">
        <v>15679</v>
      </c>
      <c r="DX381" s="29" t="s">
        <v>15680</v>
      </c>
    </row>
    <row r="382" spans="1:128" s="29" customFormat="1" x14ac:dyDescent="0.25">
      <c r="A382" s="29">
        <v>359925061287863</v>
      </c>
      <c r="B382" s="29">
        <v>343</v>
      </c>
      <c r="C382" s="29" t="s">
        <v>15681</v>
      </c>
      <c r="D382" s="29" t="s">
        <v>15682</v>
      </c>
      <c r="E382" s="50">
        <v>237245583</v>
      </c>
      <c r="F382" s="50">
        <v>904285917</v>
      </c>
      <c r="G382" s="29" t="s">
        <v>18992</v>
      </c>
      <c r="H382" s="29" t="s">
        <v>20236</v>
      </c>
      <c r="I382" s="29">
        <v>66</v>
      </c>
      <c r="J382" s="29">
        <v>1</v>
      </c>
      <c r="K382" s="29">
        <v>1</v>
      </c>
      <c r="L382" s="29">
        <v>1</v>
      </c>
      <c r="M382" s="29">
        <v>2</v>
      </c>
      <c r="N382" s="29">
        <v>7</v>
      </c>
      <c r="O382" s="29">
        <v>1</v>
      </c>
      <c r="P382" s="29">
        <v>0</v>
      </c>
      <c r="Q382" s="29" t="s">
        <v>8</v>
      </c>
      <c r="R382" s="29" t="s">
        <v>8</v>
      </c>
      <c r="S382" s="29" t="s">
        <v>8</v>
      </c>
      <c r="T382" s="29" t="s">
        <v>8</v>
      </c>
      <c r="U382" s="29">
        <v>0</v>
      </c>
      <c r="V382" s="29" t="s">
        <v>8</v>
      </c>
      <c r="W382" s="29" t="s">
        <v>8</v>
      </c>
      <c r="X382" s="29" t="s">
        <v>8</v>
      </c>
      <c r="Y382" s="29" t="s">
        <v>8</v>
      </c>
      <c r="Z382" s="29">
        <v>0</v>
      </c>
      <c r="AA382" s="29" t="s">
        <v>8</v>
      </c>
      <c r="AB382" s="29" t="s">
        <v>8</v>
      </c>
      <c r="AC382" s="29" t="s">
        <v>8</v>
      </c>
      <c r="AD382" s="29" t="s">
        <v>8</v>
      </c>
      <c r="AE382" s="29">
        <v>1</v>
      </c>
      <c r="AF382" s="29">
        <v>1</v>
      </c>
      <c r="AG382" s="29" t="s">
        <v>8</v>
      </c>
      <c r="AH382" s="29">
        <v>1</v>
      </c>
      <c r="AI382" s="29" t="s">
        <v>8</v>
      </c>
      <c r="AJ382" s="29">
        <v>0</v>
      </c>
      <c r="AK382" s="29" t="s">
        <v>8</v>
      </c>
      <c r="AL382" s="29" t="s">
        <v>8</v>
      </c>
      <c r="AM382" s="29" t="s">
        <v>8</v>
      </c>
      <c r="AN382" s="29" t="s">
        <v>8</v>
      </c>
      <c r="AO382" s="29">
        <v>0</v>
      </c>
      <c r="AP382" s="29" t="s">
        <v>8</v>
      </c>
      <c r="AQ382" s="29">
        <v>1</v>
      </c>
      <c r="AR382" s="29">
        <v>2</v>
      </c>
      <c r="AS382" s="29" t="s">
        <v>8</v>
      </c>
      <c r="AT382" s="29">
        <v>1</v>
      </c>
      <c r="AU382" s="29" t="s">
        <v>8</v>
      </c>
      <c r="AV382" s="29">
        <v>1</v>
      </c>
      <c r="AW382" s="29">
        <v>2</v>
      </c>
      <c r="AX382" s="29" t="s">
        <v>8</v>
      </c>
      <c r="AY382" s="29">
        <v>2</v>
      </c>
      <c r="AZ382" s="29" t="s">
        <v>8</v>
      </c>
      <c r="BA382" s="29">
        <v>1</v>
      </c>
      <c r="BB382" s="29" t="s">
        <v>8</v>
      </c>
      <c r="BC382" s="29">
        <v>1</v>
      </c>
      <c r="BD382" s="29">
        <v>3</v>
      </c>
      <c r="BE382" s="29" t="s">
        <v>8</v>
      </c>
      <c r="BF382" s="29">
        <v>3</v>
      </c>
      <c r="BG382" s="29" t="s">
        <v>8</v>
      </c>
      <c r="BH382" s="29">
        <v>1</v>
      </c>
      <c r="BI382" s="29">
        <v>1</v>
      </c>
      <c r="BJ382" s="29" t="s">
        <v>8</v>
      </c>
      <c r="BK382" s="29">
        <v>1</v>
      </c>
      <c r="BL382" s="29" t="s">
        <v>8</v>
      </c>
      <c r="BM382" s="29">
        <v>0</v>
      </c>
      <c r="BN382" s="29" t="s">
        <v>8</v>
      </c>
      <c r="BO382" s="29" t="s">
        <v>8</v>
      </c>
      <c r="BP382" s="29" t="s">
        <v>8</v>
      </c>
      <c r="BQ382" s="29" t="s">
        <v>8</v>
      </c>
      <c r="BR382" s="29" t="s">
        <v>8</v>
      </c>
      <c r="BS382" s="29" t="s">
        <v>8</v>
      </c>
      <c r="BT382" s="29" t="s">
        <v>8</v>
      </c>
      <c r="BU382" s="29" t="s">
        <v>722</v>
      </c>
      <c r="BV382" s="29" t="b">
        <v>0</v>
      </c>
      <c r="BW382" s="29" t="b">
        <v>0</v>
      </c>
      <c r="BX382" s="29" t="b">
        <v>0</v>
      </c>
      <c r="BY382" s="29" t="b">
        <v>0</v>
      </c>
      <c r="BZ382" s="29" t="b">
        <v>0</v>
      </c>
      <c r="CA382" s="29" t="b">
        <v>0</v>
      </c>
      <c r="CB382" s="29" t="b">
        <v>0</v>
      </c>
      <c r="CC382" s="29" t="b">
        <v>0</v>
      </c>
      <c r="CD382" s="29" t="b">
        <v>0</v>
      </c>
      <c r="CE382" s="29" t="b">
        <v>0</v>
      </c>
      <c r="CF382" s="29" t="b">
        <v>0</v>
      </c>
      <c r="CG382" s="29" t="b">
        <v>0</v>
      </c>
      <c r="CH382" s="29" t="b">
        <v>0</v>
      </c>
      <c r="CI382" s="29" t="b">
        <v>0</v>
      </c>
      <c r="CJ382" s="29" t="b">
        <v>0</v>
      </c>
      <c r="CK382" s="29" t="b">
        <v>0</v>
      </c>
      <c r="CL382" s="29" t="b">
        <v>0</v>
      </c>
      <c r="CM382" s="29" t="b">
        <v>0</v>
      </c>
      <c r="CN382" s="29" t="b">
        <v>0</v>
      </c>
      <c r="CO382" s="29" t="b">
        <v>0</v>
      </c>
      <c r="CP382" s="29" t="b">
        <v>0</v>
      </c>
      <c r="CQ382" s="29" t="b">
        <v>0</v>
      </c>
      <c r="CR382" s="29" t="b">
        <v>0</v>
      </c>
      <c r="CS382" s="29" t="b">
        <v>0</v>
      </c>
      <c r="CT382" s="29" t="b">
        <v>0</v>
      </c>
      <c r="CU382" s="29" t="b">
        <v>0</v>
      </c>
      <c r="CV382" s="29" t="b">
        <v>0</v>
      </c>
      <c r="CW382" s="29" t="b">
        <v>0</v>
      </c>
      <c r="CX382" s="29" t="b">
        <v>0</v>
      </c>
      <c r="CY382" s="29" t="b">
        <v>0</v>
      </c>
      <c r="CZ382" s="29" t="b">
        <v>0</v>
      </c>
      <c r="DA382" s="29" t="b">
        <v>0</v>
      </c>
      <c r="DB382" s="29" t="b">
        <v>0</v>
      </c>
      <c r="DC382" s="29" t="b">
        <v>0</v>
      </c>
      <c r="DD382" s="29" t="b">
        <v>0</v>
      </c>
      <c r="DE382" s="29" t="b">
        <v>0</v>
      </c>
      <c r="DF382" s="29" t="b">
        <v>0</v>
      </c>
      <c r="DG382" s="29" t="b">
        <v>0</v>
      </c>
      <c r="DH382" s="29" t="b">
        <v>0</v>
      </c>
      <c r="DI382" s="29" t="b">
        <v>0</v>
      </c>
      <c r="DJ382" s="29" t="b">
        <v>0</v>
      </c>
      <c r="DK382" s="29" t="b">
        <v>0</v>
      </c>
      <c r="DL382" s="29" t="b">
        <v>0</v>
      </c>
      <c r="DM382" s="29" t="b">
        <v>1</v>
      </c>
      <c r="DN382" s="29" t="b">
        <v>0</v>
      </c>
      <c r="DO382" s="29" t="b">
        <v>0</v>
      </c>
      <c r="DP382" s="29" t="b">
        <v>0</v>
      </c>
      <c r="DQ382" s="29" t="b">
        <v>0</v>
      </c>
      <c r="DR382" s="29" t="b">
        <v>0</v>
      </c>
      <c r="DS382" s="29" t="b">
        <v>0</v>
      </c>
      <c r="DT382" s="29" t="b">
        <v>0</v>
      </c>
      <c r="DU382" s="29" t="b">
        <v>0</v>
      </c>
      <c r="DV382" s="29" t="s">
        <v>15683</v>
      </c>
      <c r="DW382" s="29" t="s">
        <v>15684</v>
      </c>
      <c r="DX382" s="29" t="s">
        <v>15685</v>
      </c>
    </row>
    <row r="383" spans="1:128" s="29" customFormat="1" x14ac:dyDescent="0.25">
      <c r="A383" s="29">
        <v>359925061287863</v>
      </c>
      <c r="B383" s="29">
        <v>345</v>
      </c>
      <c r="C383" s="29" t="s">
        <v>15686</v>
      </c>
      <c r="D383" s="29" t="s">
        <v>15687</v>
      </c>
      <c r="E383" s="50">
        <v>23724202</v>
      </c>
      <c r="F383" s="50">
        <v>904285735</v>
      </c>
      <c r="G383" s="29" t="s">
        <v>18992</v>
      </c>
      <c r="H383" s="29" t="s">
        <v>20218</v>
      </c>
      <c r="I383" s="29">
        <v>66</v>
      </c>
      <c r="J383" s="29">
        <v>1</v>
      </c>
      <c r="K383" s="29">
        <v>1</v>
      </c>
      <c r="L383" s="29">
        <v>1</v>
      </c>
      <c r="M383" s="29">
        <v>2</v>
      </c>
      <c r="N383" s="29">
        <v>6</v>
      </c>
      <c r="O383" s="29">
        <v>1</v>
      </c>
      <c r="P383" s="29">
        <v>0</v>
      </c>
      <c r="Q383" s="29" t="s">
        <v>8</v>
      </c>
      <c r="R383" s="29" t="s">
        <v>8</v>
      </c>
      <c r="S383" s="29" t="s">
        <v>8</v>
      </c>
      <c r="T383" s="29" t="s">
        <v>8</v>
      </c>
      <c r="U383" s="29">
        <v>0</v>
      </c>
      <c r="V383" s="29" t="s">
        <v>8</v>
      </c>
      <c r="W383" s="29" t="s">
        <v>8</v>
      </c>
      <c r="X383" s="29" t="s">
        <v>8</v>
      </c>
      <c r="Y383" s="29" t="s">
        <v>8</v>
      </c>
      <c r="Z383" s="29">
        <v>0</v>
      </c>
      <c r="AA383" s="29" t="s">
        <v>8</v>
      </c>
      <c r="AB383" s="29" t="s">
        <v>8</v>
      </c>
      <c r="AC383" s="29" t="s">
        <v>8</v>
      </c>
      <c r="AD383" s="29" t="s">
        <v>8</v>
      </c>
      <c r="AE383" s="29">
        <v>1</v>
      </c>
      <c r="AF383" s="29">
        <v>1</v>
      </c>
      <c r="AG383" s="29" t="s">
        <v>8</v>
      </c>
      <c r="AH383" s="29">
        <v>1</v>
      </c>
      <c r="AI383" s="29" t="s">
        <v>8</v>
      </c>
      <c r="AJ383" s="29">
        <v>0</v>
      </c>
      <c r="AK383" s="29" t="s">
        <v>8</v>
      </c>
      <c r="AL383" s="29" t="s">
        <v>8</v>
      </c>
      <c r="AM383" s="29" t="s">
        <v>8</v>
      </c>
      <c r="AN383" s="29" t="s">
        <v>8</v>
      </c>
      <c r="AO383" s="29">
        <v>0</v>
      </c>
      <c r="AP383" s="29" t="s">
        <v>8</v>
      </c>
      <c r="AQ383" s="29">
        <v>1</v>
      </c>
      <c r="AR383" s="29">
        <v>1</v>
      </c>
      <c r="AS383" s="29" t="s">
        <v>8</v>
      </c>
      <c r="AT383" s="29">
        <v>1</v>
      </c>
      <c r="AU383" s="29" t="s">
        <v>8</v>
      </c>
      <c r="AV383" s="29">
        <v>1</v>
      </c>
      <c r="AW383" s="29">
        <v>4</v>
      </c>
      <c r="AX383" s="29" t="s">
        <v>8</v>
      </c>
      <c r="AY383" s="29">
        <v>4</v>
      </c>
      <c r="AZ383" s="29" t="s">
        <v>8</v>
      </c>
      <c r="BA383" s="29">
        <v>1</v>
      </c>
      <c r="BB383" s="29" t="s">
        <v>8</v>
      </c>
      <c r="BC383" s="29">
        <v>1</v>
      </c>
      <c r="BD383" s="29">
        <v>2</v>
      </c>
      <c r="BE383" s="29" t="s">
        <v>8</v>
      </c>
      <c r="BF383" s="29">
        <v>1</v>
      </c>
      <c r="BG383" s="29" t="s">
        <v>8</v>
      </c>
      <c r="BH383" s="29">
        <v>1</v>
      </c>
      <c r="BI383" s="29">
        <v>1</v>
      </c>
      <c r="BJ383" s="29" t="s">
        <v>8</v>
      </c>
      <c r="BK383" s="29">
        <v>1</v>
      </c>
      <c r="BL383" s="29" t="s">
        <v>8</v>
      </c>
      <c r="BM383" s="29">
        <v>0</v>
      </c>
      <c r="BN383" s="29" t="s">
        <v>8</v>
      </c>
      <c r="BO383" s="29" t="s">
        <v>8</v>
      </c>
      <c r="BP383" s="29" t="s">
        <v>8</v>
      </c>
      <c r="BQ383" s="29" t="s">
        <v>8</v>
      </c>
      <c r="BR383" s="29" t="s">
        <v>8</v>
      </c>
      <c r="BS383" s="29" t="s">
        <v>8</v>
      </c>
      <c r="BT383" s="29" t="s">
        <v>8</v>
      </c>
      <c r="BU383" s="29" t="s">
        <v>722</v>
      </c>
      <c r="BV383" s="29" t="b">
        <v>0</v>
      </c>
      <c r="BW383" s="29" t="b">
        <v>0</v>
      </c>
      <c r="BX383" s="29" t="b">
        <v>0</v>
      </c>
      <c r="BY383" s="29" t="b">
        <v>0</v>
      </c>
      <c r="BZ383" s="29" t="b">
        <v>0</v>
      </c>
      <c r="CA383" s="29" t="b">
        <v>0</v>
      </c>
      <c r="CB383" s="29" t="b">
        <v>0</v>
      </c>
      <c r="CC383" s="29" t="b">
        <v>0</v>
      </c>
      <c r="CD383" s="29" t="b">
        <v>0</v>
      </c>
      <c r="CE383" s="29" t="b">
        <v>0</v>
      </c>
      <c r="CF383" s="29" t="b">
        <v>0</v>
      </c>
      <c r="CG383" s="29" t="b">
        <v>0</v>
      </c>
      <c r="CH383" s="29" t="b">
        <v>0</v>
      </c>
      <c r="CI383" s="29" t="b">
        <v>0</v>
      </c>
      <c r="CJ383" s="29" t="b">
        <v>0</v>
      </c>
      <c r="CK383" s="29" t="b">
        <v>0</v>
      </c>
      <c r="CL383" s="29" t="b">
        <v>0</v>
      </c>
      <c r="CM383" s="29" t="b">
        <v>0</v>
      </c>
      <c r="CN383" s="29" t="b">
        <v>0</v>
      </c>
      <c r="CO383" s="29" t="b">
        <v>0</v>
      </c>
      <c r="CP383" s="29" t="b">
        <v>0</v>
      </c>
      <c r="CQ383" s="29" t="b">
        <v>0</v>
      </c>
      <c r="CR383" s="29" t="b">
        <v>0</v>
      </c>
      <c r="CS383" s="29" t="b">
        <v>0</v>
      </c>
      <c r="CT383" s="29" t="b">
        <v>0</v>
      </c>
      <c r="CU383" s="29" t="b">
        <v>0</v>
      </c>
      <c r="CV383" s="29" t="b">
        <v>0</v>
      </c>
      <c r="CW383" s="29" t="b">
        <v>0</v>
      </c>
      <c r="CX383" s="29" t="b">
        <v>0</v>
      </c>
      <c r="CY383" s="29" t="b">
        <v>0</v>
      </c>
      <c r="CZ383" s="29" t="b">
        <v>0</v>
      </c>
      <c r="DA383" s="29" t="b">
        <v>0</v>
      </c>
      <c r="DB383" s="29" t="b">
        <v>0</v>
      </c>
      <c r="DC383" s="29" t="b">
        <v>0</v>
      </c>
      <c r="DD383" s="29" t="b">
        <v>0</v>
      </c>
      <c r="DE383" s="29" t="b">
        <v>0</v>
      </c>
      <c r="DF383" s="29" t="b">
        <v>0</v>
      </c>
      <c r="DG383" s="29" t="b">
        <v>0</v>
      </c>
      <c r="DH383" s="29" t="b">
        <v>0</v>
      </c>
      <c r="DI383" s="29" t="b">
        <v>0</v>
      </c>
      <c r="DJ383" s="29" t="b">
        <v>0</v>
      </c>
      <c r="DK383" s="29" t="b">
        <v>0</v>
      </c>
      <c r="DL383" s="29" t="b">
        <v>0</v>
      </c>
      <c r="DM383" s="29" t="b">
        <v>1</v>
      </c>
      <c r="DN383" s="29" t="b">
        <v>0</v>
      </c>
      <c r="DO383" s="29" t="b">
        <v>0</v>
      </c>
      <c r="DP383" s="29" t="b">
        <v>0</v>
      </c>
      <c r="DQ383" s="29" t="b">
        <v>0</v>
      </c>
      <c r="DR383" s="29" t="b">
        <v>0</v>
      </c>
      <c r="DS383" s="29" t="b">
        <v>0</v>
      </c>
      <c r="DT383" s="29" t="b">
        <v>0</v>
      </c>
      <c r="DU383" s="29" t="b">
        <v>0</v>
      </c>
      <c r="DV383" s="29" t="s">
        <v>15688</v>
      </c>
      <c r="DW383" s="29" t="s">
        <v>15689</v>
      </c>
      <c r="DX383" s="29" t="s">
        <v>15690</v>
      </c>
    </row>
    <row r="384" spans="1:128" s="29" customFormat="1" x14ac:dyDescent="0.25">
      <c r="A384" s="29">
        <v>359925061287863</v>
      </c>
      <c r="B384" s="29">
        <v>347</v>
      </c>
      <c r="C384" s="29" t="s">
        <v>15691</v>
      </c>
      <c r="D384" s="29" t="s">
        <v>15687</v>
      </c>
      <c r="E384" s="50">
        <v>23724202</v>
      </c>
      <c r="F384" s="50">
        <v>904285735</v>
      </c>
      <c r="G384" s="29" t="s">
        <v>18992</v>
      </c>
      <c r="H384" s="29" t="s">
        <v>20218</v>
      </c>
      <c r="I384" s="29">
        <v>66</v>
      </c>
      <c r="J384" s="29">
        <v>1</v>
      </c>
      <c r="K384" s="29">
        <v>1</v>
      </c>
      <c r="L384" s="29">
        <v>1</v>
      </c>
      <c r="M384" s="29">
        <v>2</v>
      </c>
      <c r="N384" s="29">
        <v>6</v>
      </c>
      <c r="O384" s="29">
        <v>1</v>
      </c>
      <c r="P384" s="29">
        <v>0</v>
      </c>
      <c r="Q384" s="29" t="s">
        <v>8</v>
      </c>
      <c r="R384" s="29" t="s">
        <v>8</v>
      </c>
      <c r="S384" s="29" t="s">
        <v>8</v>
      </c>
      <c r="T384" s="29" t="s">
        <v>8</v>
      </c>
      <c r="U384" s="29">
        <v>0</v>
      </c>
      <c r="V384" s="29" t="s">
        <v>8</v>
      </c>
      <c r="W384" s="29" t="s">
        <v>8</v>
      </c>
      <c r="X384" s="29" t="s">
        <v>8</v>
      </c>
      <c r="Y384" s="29" t="s">
        <v>8</v>
      </c>
      <c r="Z384" s="29">
        <v>0</v>
      </c>
      <c r="AA384" s="29" t="s">
        <v>8</v>
      </c>
      <c r="AB384" s="29" t="s">
        <v>8</v>
      </c>
      <c r="AC384" s="29" t="s">
        <v>8</v>
      </c>
      <c r="AD384" s="29" t="s">
        <v>8</v>
      </c>
      <c r="AE384" s="29">
        <v>1</v>
      </c>
      <c r="AF384" s="29">
        <v>1</v>
      </c>
      <c r="AG384" s="29" t="s">
        <v>8</v>
      </c>
      <c r="AH384" s="29">
        <v>1</v>
      </c>
      <c r="AI384" s="29" t="s">
        <v>8</v>
      </c>
      <c r="AJ384" s="29">
        <v>0</v>
      </c>
      <c r="AK384" s="29" t="s">
        <v>8</v>
      </c>
      <c r="AL384" s="29" t="s">
        <v>8</v>
      </c>
      <c r="AM384" s="29" t="s">
        <v>8</v>
      </c>
      <c r="AN384" s="29" t="s">
        <v>8</v>
      </c>
      <c r="AO384" s="29">
        <v>0</v>
      </c>
      <c r="AP384" s="29" t="s">
        <v>8</v>
      </c>
      <c r="AQ384" s="29">
        <v>1</v>
      </c>
      <c r="AR384" s="29">
        <v>1</v>
      </c>
      <c r="AS384" s="29" t="s">
        <v>8</v>
      </c>
      <c r="AT384" s="29">
        <v>1</v>
      </c>
      <c r="AU384" s="29" t="s">
        <v>8</v>
      </c>
      <c r="AV384" s="29">
        <v>1</v>
      </c>
      <c r="AW384" s="29">
        <v>3</v>
      </c>
      <c r="AX384" s="29" t="s">
        <v>8</v>
      </c>
      <c r="AY384" s="29">
        <v>3</v>
      </c>
      <c r="AZ384" s="29" t="s">
        <v>8</v>
      </c>
      <c r="BA384" s="29">
        <v>1</v>
      </c>
      <c r="BB384" s="29" t="s">
        <v>8</v>
      </c>
      <c r="BC384" s="29">
        <v>1</v>
      </c>
      <c r="BD384" s="29">
        <v>4</v>
      </c>
      <c r="BE384" s="29" t="s">
        <v>8</v>
      </c>
      <c r="BF384" s="29">
        <v>3</v>
      </c>
      <c r="BG384" s="29" t="s">
        <v>8</v>
      </c>
      <c r="BH384" s="29">
        <v>1</v>
      </c>
      <c r="BI384" s="29">
        <v>1</v>
      </c>
      <c r="BJ384" s="29" t="s">
        <v>8</v>
      </c>
      <c r="BK384" s="29">
        <v>1</v>
      </c>
      <c r="BL384" s="29" t="s">
        <v>8</v>
      </c>
      <c r="BM384" s="29">
        <v>0</v>
      </c>
      <c r="BN384" s="29" t="s">
        <v>8</v>
      </c>
      <c r="BO384" s="29" t="s">
        <v>8</v>
      </c>
      <c r="BP384" s="29" t="s">
        <v>8</v>
      </c>
      <c r="BQ384" s="29" t="s">
        <v>8</v>
      </c>
      <c r="BR384" s="29" t="s">
        <v>8</v>
      </c>
      <c r="BS384" s="29" t="s">
        <v>8</v>
      </c>
      <c r="BT384" s="29" t="s">
        <v>8</v>
      </c>
      <c r="BU384" s="29" t="s">
        <v>120</v>
      </c>
      <c r="BV384" s="29" t="b">
        <v>0</v>
      </c>
      <c r="BW384" s="29" t="b">
        <v>0</v>
      </c>
      <c r="BX384" s="29" t="b">
        <v>0</v>
      </c>
      <c r="BY384" s="29" t="b">
        <v>0</v>
      </c>
      <c r="BZ384" s="29" t="b">
        <v>0</v>
      </c>
      <c r="CA384" s="29" t="b">
        <v>0</v>
      </c>
      <c r="CB384" s="29" t="b">
        <v>0</v>
      </c>
      <c r="CC384" s="29" t="b">
        <v>0</v>
      </c>
      <c r="CD384" s="29" t="b">
        <v>0</v>
      </c>
      <c r="CE384" s="29" t="b">
        <v>0</v>
      </c>
      <c r="CF384" s="29" t="b">
        <v>0</v>
      </c>
      <c r="CG384" s="29" t="b">
        <v>0</v>
      </c>
      <c r="CH384" s="29" t="b">
        <v>0</v>
      </c>
      <c r="CI384" s="29" t="b">
        <v>0</v>
      </c>
      <c r="CJ384" s="29" t="b">
        <v>0</v>
      </c>
      <c r="CK384" s="29" t="b">
        <v>0</v>
      </c>
      <c r="CL384" s="29" t="b">
        <v>0</v>
      </c>
      <c r="CM384" s="29" t="b">
        <v>0</v>
      </c>
      <c r="CN384" s="29" t="b">
        <v>0</v>
      </c>
      <c r="CO384" s="29" t="b">
        <v>0</v>
      </c>
      <c r="CP384" s="29" t="b">
        <v>0</v>
      </c>
      <c r="CQ384" s="29" t="b">
        <v>0</v>
      </c>
      <c r="CR384" s="29" t="b">
        <v>0</v>
      </c>
      <c r="CS384" s="29" t="b">
        <v>0</v>
      </c>
      <c r="CT384" s="29" t="b">
        <v>0</v>
      </c>
      <c r="CU384" s="29" t="b">
        <v>0</v>
      </c>
      <c r="CV384" s="29" t="b">
        <v>0</v>
      </c>
      <c r="CW384" s="29" t="b">
        <v>0</v>
      </c>
      <c r="CX384" s="29" t="b">
        <v>0</v>
      </c>
      <c r="CY384" s="29" t="b">
        <v>0</v>
      </c>
      <c r="CZ384" s="29" t="b">
        <v>0</v>
      </c>
      <c r="DA384" s="29" t="b">
        <v>0</v>
      </c>
      <c r="DB384" s="29" t="b">
        <v>0</v>
      </c>
      <c r="DC384" s="29" t="b">
        <v>0</v>
      </c>
      <c r="DD384" s="29" t="b">
        <v>0</v>
      </c>
      <c r="DE384" s="29" t="b">
        <v>0</v>
      </c>
      <c r="DF384" s="29" t="b">
        <v>0</v>
      </c>
      <c r="DG384" s="29" t="b">
        <v>0</v>
      </c>
      <c r="DH384" s="29" t="b">
        <v>0</v>
      </c>
      <c r="DI384" s="29" t="b">
        <v>0</v>
      </c>
      <c r="DJ384" s="29" t="b">
        <v>0</v>
      </c>
      <c r="DK384" s="29" t="b">
        <v>0</v>
      </c>
      <c r="DL384" s="29" t="b">
        <v>0</v>
      </c>
      <c r="DM384" s="29" t="b">
        <v>1</v>
      </c>
      <c r="DN384" s="29" t="b">
        <v>0</v>
      </c>
      <c r="DO384" s="29" t="b">
        <v>0</v>
      </c>
      <c r="DP384" s="29" t="b">
        <v>0</v>
      </c>
      <c r="DQ384" s="29" t="b">
        <v>0</v>
      </c>
      <c r="DR384" s="29" t="b">
        <v>0</v>
      </c>
      <c r="DS384" s="29" t="b">
        <v>0</v>
      </c>
      <c r="DT384" s="29" t="b">
        <v>0</v>
      </c>
      <c r="DU384" s="29" t="b">
        <v>0</v>
      </c>
      <c r="DV384" s="29" t="s">
        <v>15692</v>
      </c>
      <c r="DW384" s="29" t="s">
        <v>15693</v>
      </c>
      <c r="DX384" s="29" t="s">
        <v>15694</v>
      </c>
    </row>
    <row r="385" spans="1:128" s="29" customFormat="1" x14ac:dyDescent="0.25">
      <c r="A385" s="29">
        <v>359925061287863</v>
      </c>
      <c r="B385" s="29">
        <v>349</v>
      </c>
      <c r="C385" s="29" t="s">
        <v>15695</v>
      </c>
      <c r="D385" s="29" t="s">
        <v>14000</v>
      </c>
      <c r="E385" s="50">
        <v>237260672</v>
      </c>
      <c r="F385" s="50">
        <v>90426511</v>
      </c>
      <c r="G385" s="29" t="s">
        <v>18992</v>
      </c>
      <c r="H385" s="29" t="s">
        <v>19754</v>
      </c>
      <c r="I385" s="29">
        <v>66</v>
      </c>
      <c r="J385" s="29">
        <v>1</v>
      </c>
      <c r="K385" s="29">
        <v>1</v>
      </c>
      <c r="L385" s="29">
        <v>1</v>
      </c>
      <c r="M385" s="29">
        <v>2</v>
      </c>
      <c r="N385" s="29">
        <v>6</v>
      </c>
      <c r="O385" s="29">
        <v>1</v>
      </c>
      <c r="P385" s="29">
        <v>0</v>
      </c>
      <c r="Q385" s="29" t="s">
        <v>8</v>
      </c>
      <c r="R385" s="29" t="s">
        <v>8</v>
      </c>
      <c r="S385" s="29" t="s">
        <v>8</v>
      </c>
      <c r="T385" s="29" t="s">
        <v>8</v>
      </c>
      <c r="U385" s="29">
        <v>0</v>
      </c>
      <c r="V385" s="29" t="s">
        <v>8</v>
      </c>
      <c r="W385" s="29" t="s">
        <v>8</v>
      </c>
      <c r="X385" s="29" t="s">
        <v>8</v>
      </c>
      <c r="Y385" s="29" t="s">
        <v>8</v>
      </c>
      <c r="Z385" s="29">
        <v>0</v>
      </c>
      <c r="AA385" s="29" t="s">
        <v>8</v>
      </c>
      <c r="AB385" s="29" t="s">
        <v>8</v>
      </c>
      <c r="AC385" s="29" t="s">
        <v>8</v>
      </c>
      <c r="AD385" s="29" t="s">
        <v>8</v>
      </c>
      <c r="AE385" s="29">
        <v>1</v>
      </c>
      <c r="AF385" s="29">
        <v>1</v>
      </c>
      <c r="AG385" s="29" t="s">
        <v>8</v>
      </c>
      <c r="AH385" s="29">
        <v>1</v>
      </c>
      <c r="AI385" s="29" t="s">
        <v>8</v>
      </c>
      <c r="AJ385" s="29">
        <v>0</v>
      </c>
      <c r="AK385" s="29" t="s">
        <v>8</v>
      </c>
      <c r="AL385" s="29" t="s">
        <v>8</v>
      </c>
      <c r="AM385" s="29" t="s">
        <v>8</v>
      </c>
      <c r="AN385" s="29" t="s">
        <v>8</v>
      </c>
      <c r="AO385" s="29">
        <v>0</v>
      </c>
      <c r="AP385" s="29" t="s">
        <v>8</v>
      </c>
      <c r="AQ385" s="29">
        <v>1</v>
      </c>
      <c r="AR385" s="29">
        <v>2</v>
      </c>
      <c r="AS385" s="29" t="s">
        <v>8</v>
      </c>
      <c r="AT385" s="29">
        <v>2</v>
      </c>
      <c r="AU385" s="29" t="s">
        <v>8</v>
      </c>
      <c r="AV385" s="29">
        <v>1</v>
      </c>
      <c r="AW385" s="29">
        <v>2</v>
      </c>
      <c r="AX385" s="29" t="s">
        <v>8</v>
      </c>
      <c r="AY385" s="29">
        <v>2</v>
      </c>
      <c r="AZ385" s="29" t="s">
        <v>8</v>
      </c>
      <c r="BA385" s="29">
        <v>1</v>
      </c>
      <c r="BB385" s="29" t="s">
        <v>8</v>
      </c>
      <c r="BC385" s="29">
        <v>1</v>
      </c>
      <c r="BD385" s="29">
        <v>3</v>
      </c>
      <c r="BE385" s="29" t="s">
        <v>8</v>
      </c>
      <c r="BF385" s="29">
        <v>2</v>
      </c>
      <c r="BG385" s="29" t="s">
        <v>8</v>
      </c>
      <c r="BH385" s="29">
        <v>1</v>
      </c>
      <c r="BI385" s="29">
        <v>1</v>
      </c>
      <c r="BJ385" s="29" t="s">
        <v>8</v>
      </c>
      <c r="BK385" s="29">
        <v>1</v>
      </c>
      <c r="BL385" s="29" t="s">
        <v>8</v>
      </c>
      <c r="BM385" s="29">
        <v>0</v>
      </c>
      <c r="BN385" s="29" t="s">
        <v>8</v>
      </c>
      <c r="BO385" s="29" t="s">
        <v>8</v>
      </c>
      <c r="BP385" s="29" t="s">
        <v>8</v>
      </c>
      <c r="BQ385" s="29" t="s">
        <v>8</v>
      </c>
      <c r="BR385" s="29" t="s">
        <v>8</v>
      </c>
      <c r="BS385" s="29" t="s">
        <v>8</v>
      </c>
      <c r="BT385" s="29" t="s">
        <v>8</v>
      </c>
      <c r="BU385" s="29" t="s">
        <v>120</v>
      </c>
      <c r="BV385" s="29" t="b">
        <v>0</v>
      </c>
      <c r="BW385" s="29" t="b">
        <v>0</v>
      </c>
      <c r="BX385" s="29" t="b">
        <v>0</v>
      </c>
      <c r="BY385" s="29" t="b">
        <v>0</v>
      </c>
      <c r="BZ385" s="29" t="b">
        <v>0</v>
      </c>
      <c r="CA385" s="29" t="b">
        <v>0</v>
      </c>
      <c r="CB385" s="29" t="b">
        <v>0</v>
      </c>
      <c r="CC385" s="29" t="b">
        <v>0</v>
      </c>
      <c r="CD385" s="29" t="b">
        <v>0</v>
      </c>
      <c r="CE385" s="29" t="b">
        <v>0</v>
      </c>
      <c r="CF385" s="29" t="b">
        <v>0</v>
      </c>
      <c r="CG385" s="29" t="b">
        <v>0</v>
      </c>
      <c r="CH385" s="29" t="b">
        <v>0</v>
      </c>
      <c r="CI385" s="29" t="b">
        <v>0</v>
      </c>
      <c r="CJ385" s="29" t="b">
        <v>0</v>
      </c>
      <c r="CK385" s="29" t="b">
        <v>0</v>
      </c>
      <c r="CL385" s="29" t="b">
        <v>0</v>
      </c>
      <c r="CM385" s="29" t="b">
        <v>0</v>
      </c>
      <c r="CN385" s="29" t="b">
        <v>0</v>
      </c>
      <c r="CO385" s="29" t="b">
        <v>0</v>
      </c>
      <c r="CP385" s="29" t="b">
        <v>0</v>
      </c>
      <c r="CQ385" s="29" t="b">
        <v>0</v>
      </c>
      <c r="CR385" s="29" t="b">
        <v>0</v>
      </c>
      <c r="CS385" s="29" t="b">
        <v>0</v>
      </c>
      <c r="CT385" s="29" t="b">
        <v>0</v>
      </c>
      <c r="CU385" s="29" t="b">
        <v>0</v>
      </c>
      <c r="CV385" s="29" t="b">
        <v>0</v>
      </c>
      <c r="CW385" s="29" t="b">
        <v>0</v>
      </c>
      <c r="CX385" s="29" t="b">
        <v>0</v>
      </c>
      <c r="CY385" s="29" t="b">
        <v>0</v>
      </c>
      <c r="CZ385" s="29" t="b">
        <v>0</v>
      </c>
      <c r="DA385" s="29" t="b">
        <v>0</v>
      </c>
      <c r="DB385" s="29" t="b">
        <v>0</v>
      </c>
      <c r="DC385" s="29" t="b">
        <v>0</v>
      </c>
      <c r="DD385" s="29" t="b">
        <v>0</v>
      </c>
      <c r="DE385" s="29" t="b">
        <v>0</v>
      </c>
      <c r="DF385" s="29" t="b">
        <v>0</v>
      </c>
      <c r="DG385" s="29" t="b">
        <v>0</v>
      </c>
      <c r="DH385" s="29" t="b">
        <v>0</v>
      </c>
      <c r="DI385" s="29" t="b">
        <v>0</v>
      </c>
      <c r="DJ385" s="29" t="b">
        <v>0</v>
      </c>
      <c r="DK385" s="29" t="b">
        <v>0</v>
      </c>
      <c r="DL385" s="29" t="b">
        <v>0</v>
      </c>
      <c r="DM385" s="29" t="b">
        <v>1</v>
      </c>
      <c r="DN385" s="29" t="b">
        <v>0</v>
      </c>
      <c r="DO385" s="29" t="b">
        <v>0</v>
      </c>
      <c r="DP385" s="29" t="b">
        <v>0</v>
      </c>
      <c r="DQ385" s="29" t="b">
        <v>0</v>
      </c>
      <c r="DR385" s="29" t="b">
        <v>0</v>
      </c>
      <c r="DS385" s="29" t="b">
        <v>0</v>
      </c>
      <c r="DT385" s="29" t="b">
        <v>0</v>
      </c>
      <c r="DU385" s="29" t="b">
        <v>0</v>
      </c>
      <c r="DV385" s="29" t="s">
        <v>15696</v>
      </c>
      <c r="DW385" s="29" t="s">
        <v>15697</v>
      </c>
      <c r="DX385" s="29" t="s">
        <v>15698</v>
      </c>
    </row>
    <row r="386" spans="1:128" s="29" customFormat="1" x14ac:dyDescent="0.25">
      <c r="A386" s="29">
        <v>359925061287863</v>
      </c>
      <c r="B386" s="29">
        <v>399</v>
      </c>
      <c r="C386" s="29" t="s">
        <v>15699</v>
      </c>
      <c r="D386" s="29" t="s">
        <v>15700</v>
      </c>
      <c r="E386" s="50">
        <v>237292963</v>
      </c>
      <c r="F386" s="50">
        <v>904248834</v>
      </c>
      <c r="G386" s="29" t="s">
        <v>18992</v>
      </c>
      <c r="H386" s="29" t="s">
        <v>19842</v>
      </c>
      <c r="I386" s="29">
        <v>66</v>
      </c>
      <c r="J386" s="29">
        <v>0</v>
      </c>
      <c r="K386" s="29">
        <v>1</v>
      </c>
      <c r="L386" s="29">
        <v>1</v>
      </c>
      <c r="M386" s="29">
        <v>2</v>
      </c>
      <c r="N386" s="29">
        <v>4</v>
      </c>
      <c r="O386" s="29">
        <v>1</v>
      </c>
      <c r="P386" s="29">
        <v>0</v>
      </c>
      <c r="Q386" s="29" t="s">
        <v>8</v>
      </c>
      <c r="R386" s="29" t="s">
        <v>8</v>
      </c>
      <c r="S386" s="29" t="s">
        <v>8</v>
      </c>
      <c r="T386" s="29" t="s">
        <v>8</v>
      </c>
      <c r="U386" s="29">
        <v>0</v>
      </c>
      <c r="V386" s="29" t="s">
        <v>8</v>
      </c>
      <c r="W386" s="29" t="s">
        <v>8</v>
      </c>
      <c r="X386" s="29" t="s">
        <v>8</v>
      </c>
      <c r="Y386" s="29" t="s">
        <v>8</v>
      </c>
      <c r="Z386" s="29">
        <v>0</v>
      </c>
      <c r="AA386" s="29" t="s">
        <v>8</v>
      </c>
      <c r="AB386" s="29" t="s">
        <v>8</v>
      </c>
      <c r="AC386" s="29" t="s">
        <v>8</v>
      </c>
      <c r="AD386" s="29" t="s">
        <v>8</v>
      </c>
      <c r="AE386" s="29">
        <v>1</v>
      </c>
      <c r="AF386" s="29">
        <v>1</v>
      </c>
      <c r="AG386" s="29" t="s">
        <v>8</v>
      </c>
      <c r="AH386" s="29">
        <v>1</v>
      </c>
      <c r="AI386" s="29" t="s">
        <v>8</v>
      </c>
      <c r="AJ386" s="29">
        <v>0</v>
      </c>
      <c r="AK386" s="29" t="s">
        <v>8</v>
      </c>
      <c r="AL386" s="29" t="s">
        <v>8</v>
      </c>
      <c r="AM386" s="29" t="s">
        <v>8</v>
      </c>
      <c r="AN386" s="29" t="s">
        <v>8</v>
      </c>
      <c r="AO386" s="29">
        <v>0</v>
      </c>
      <c r="AP386" s="29" t="s">
        <v>8</v>
      </c>
      <c r="AQ386" s="29">
        <v>1</v>
      </c>
      <c r="AR386" s="29">
        <v>1</v>
      </c>
      <c r="AS386" s="29" t="s">
        <v>8</v>
      </c>
      <c r="AT386" s="29">
        <v>1</v>
      </c>
      <c r="AU386" s="29" t="s">
        <v>8</v>
      </c>
      <c r="AV386" s="29">
        <v>1</v>
      </c>
      <c r="AW386" s="29">
        <v>3</v>
      </c>
      <c r="AX386" s="29" t="s">
        <v>8</v>
      </c>
      <c r="AY386" s="29">
        <v>2</v>
      </c>
      <c r="AZ386" s="29" t="s">
        <v>8</v>
      </c>
      <c r="BA386" s="29">
        <v>1</v>
      </c>
      <c r="BB386" s="29" t="s">
        <v>8</v>
      </c>
      <c r="BC386" s="29">
        <v>1</v>
      </c>
      <c r="BD386" s="29">
        <v>2</v>
      </c>
      <c r="BE386" s="29" t="s">
        <v>8</v>
      </c>
      <c r="BF386" s="29">
        <v>2</v>
      </c>
      <c r="BG386" s="29" t="s">
        <v>8</v>
      </c>
      <c r="BH386" s="29">
        <v>1</v>
      </c>
      <c r="BI386" s="29">
        <v>1</v>
      </c>
      <c r="BJ386" s="29" t="s">
        <v>8</v>
      </c>
      <c r="BK386" s="29">
        <v>1</v>
      </c>
      <c r="BL386" s="29" t="s">
        <v>8</v>
      </c>
      <c r="BM386" s="29">
        <v>0</v>
      </c>
      <c r="BN386" s="29" t="s">
        <v>8</v>
      </c>
      <c r="BO386" s="29" t="s">
        <v>8</v>
      </c>
      <c r="BP386" s="29" t="s">
        <v>8</v>
      </c>
      <c r="BQ386" s="29" t="s">
        <v>8</v>
      </c>
      <c r="BR386" s="29" t="s">
        <v>8</v>
      </c>
      <c r="BS386" s="29" t="s">
        <v>8</v>
      </c>
      <c r="BT386" s="29" t="s">
        <v>8</v>
      </c>
      <c r="BU386" s="29" t="s">
        <v>120</v>
      </c>
      <c r="BV386" s="29" t="b">
        <v>0</v>
      </c>
      <c r="BW386" s="29" t="b">
        <v>0</v>
      </c>
      <c r="BX386" s="29" t="b">
        <v>0</v>
      </c>
      <c r="BY386" s="29" t="b">
        <v>0</v>
      </c>
      <c r="BZ386" s="29" t="b">
        <v>0</v>
      </c>
      <c r="CA386" s="29" t="b">
        <v>0</v>
      </c>
      <c r="CB386" s="29" t="b">
        <v>0</v>
      </c>
      <c r="CC386" s="29" t="b">
        <v>0</v>
      </c>
      <c r="CD386" s="29" t="b">
        <v>0</v>
      </c>
      <c r="CE386" s="29" t="b">
        <v>0</v>
      </c>
      <c r="CF386" s="29" t="b">
        <v>0</v>
      </c>
      <c r="CG386" s="29" t="b">
        <v>0</v>
      </c>
      <c r="CH386" s="29" t="b">
        <v>0</v>
      </c>
      <c r="CI386" s="29" t="b">
        <v>0</v>
      </c>
      <c r="CJ386" s="29" t="b">
        <v>0</v>
      </c>
      <c r="CK386" s="29" t="b">
        <v>0</v>
      </c>
      <c r="CL386" s="29" t="b">
        <v>0</v>
      </c>
      <c r="CM386" s="29" t="b">
        <v>0</v>
      </c>
      <c r="CN386" s="29" t="b">
        <v>0</v>
      </c>
      <c r="CO386" s="29" t="b">
        <v>0</v>
      </c>
      <c r="CP386" s="29" t="b">
        <v>0</v>
      </c>
      <c r="CQ386" s="29" t="b">
        <v>0</v>
      </c>
      <c r="CR386" s="29" t="b">
        <v>0</v>
      </c>
      <c r="CS386" s="29" t="b">
        <v>0</v>
      </c>
      <c r="CT386" s="29" t="b">
        <v>0</v>
      </c>
      <c r="CU386" s="29" t="b">
        <v>0</v>
      </c>
      <c r="CV386" s="29" t="b">
        <v>0</v>
      </c>
      <c r="CW386" s="29" t="b">
        <v>0</v>
      </c>
      <c r="CX386" s="29" t="b">
        <v>0</v>
      </c>
      <c r="CY386" s="29" t="b">
        <v>0</v>
      </c>
      <c r="CZ386" s="29" t="b">
        <v>0</v>
      </c>
      <c r="DA386" s="29" t="b">
        <v>0</v>
      </c>
      <c r="DB386" s="29" t="b">
        <v>0</v>
      </c>
      <c r="DC386" s="29" t="b">
        <v>0</v>
      </c>
      <c r="DD386" s="29" t="b">
        <v>0</v>
      </c>
      <c r="DE386" s="29" t="b">
        <v>0</v>
      </c>
      <c r="DF386" s="29" t="b">
        <v>0</v>
      </c>
      <c r="DG386" s="29" t="b">
        <v>0</v>
      </c>
      <c r="DH386" s="29" t="b">
        <v>0</v>
      </c>
      <c r="DI386" s="29" t="b">
        <v>0</v>
      </c>
      <c r="DJ386" s="29" t="b">
        <v>0</v>
      </c>
      <c r="DK386" s="29" t="b">
        <v>0</v>
      </c>
      <c r="DL386" s="29" t="b">
        <v>0</v>
      </c>
      <c r="DM386" s="29" t="b">
        <v>1</v>
      </c>
      <c r="DN386" s="29" t="b">
        <v>0</v>
      </c>
      <c r="DO386" s="29" t="b">
        <v>0</v>
      </c>
      <c r="DP386" s="29" t="b">
        <v>0</v>
      </c>
      <c r="DQ386" s="29" t="b">
        <v>0</v>
      </c>
      <c r="DR386" s="29" t="b">
        <v>0</v>
      </c>
      <c r="DS386" s="29" t="b">
        <v>0</v>
      </c>
      <c r="DT386" s="29" t="b">
        <v>0</v>
      </c>
      <c r="DU386" s="29" t="b">
        <v>0</v>
      </c>
      <c r="DV386" s="29" t="s">
        <v>15701</v>
      </c>
      <c r="DW386" s="29" t="s">
        <v>15702</v>
      </c>
      <c r="DX386" s="29" t="s">
        <v>15703</v>
      </c>
    </row>
    <row r="387" spans="1:128" s="29" customFormat="1" x14ac:dyDescent="0.25">
      <c r="A387" s="29">
        <v>359925061286071</v>
      </c>
      <c r="B387" s="29">
        <v>1</v>
      </c>
      <c r="C387" s="29" t="s">
        <v>15704</v>
      </c>
      <c r="D387" s="29" t="s">
        <v>8</v>
      </c>
      <c r="E387" s="29" t="s">
        <v>8</v>
      </c>
      <c r="F387" s="29" t="s">
        <v>8</v>
      </c>
      <c r="G387" s="29" t="s">
        <v>8</v>
      </c>
      <c r="H387" s="29" t="s">
        <v>8</v>
      </c>
      <c r="I387" s="29">
        <v>33</v>
      </c>
      <c r="J387" s="29">
        <v>1</v>
      </c>
      <c r="K387" s="29">
        <v>1</v>
      </c>
      <c r="L387" s="29">
        <v>1</v>
      </c>
      <c r="M387" s="29">
        <v>1</v>
      </c>
      <c r="N387" s="29">
        <v>2</v>
      </c>
      <c r="O387" s="29">
        <v>0</v>
      </c>
      <c r="P387" s="29">
        <v>1</v>
      </c>
      <c r="Q387" s="29">
        <v>1</v>
      </c>
      <c r="R387" s="29" t="s">
        <v>8</v>
      </c>
      <c r="S387" s="29" t="s">
        <v>8</v>
      </c>
      <c r="T387" s="29" t="s">
        <v>8</v>
      </c>
      <c r="U387" s="29">
        <v>0</v>
      </c>
      <c r="V387" s="29" t="s">
        <v>8</v>
      </c>
      <c r="W387" s="29" t="s">
        <v>8</v>
      </c>
      <c r="X387" s="29" t="s">
        <v>8</v>
      </c>
      <c r="Y387" s="29" t="s">
        <v>8</v>
      </c>
      <c r="Z387" s="29">
        <v>0</v>
      </c>
      <c r="AA387" s="29" t="s">
        <v>8</v>
      </c>
      <c r="AB387" s="29" t="s">
        <v>8</v>
      </c>
      <c r="AC387" s="29" t="s">
        <v>8</v>
      </c>
      <c r="AD387" s="29" t="s">
        <v>8</v>
      </c>
      <c r="AE387" s="29">
        <v>1</v>
      </c>
      <c r="AF387" s="29">
        <v>2</v>
      </c>
      <c r="AG387" s="29" t="s">
        <v>8</v>
      </c>
      <c r="AH387" s="29" t="s">
        <v>8</v>
      </c>
      <c r="AI387" s="29" t="s">
        <v>8</v>
      </c>
      <c r="AJ387" s="29">
        <v>0</v>
      </c>
      <c r="AK387" s="29" t="s">
        <v>8</v>
      </c>
      <c r="AL387" s="29" t="s">
        <v>8</v>
      </c>
      <c r="AM387" s="29" t="s">
        <v>8</v>
      </c>
      <c r="AN387" s="29" t="s">
        <v>8</v>
      </c>
      <c r="AO387" s="29">
        <v>1</v>
      </c>
      <c r="AP387" s="29" t="s">
        <v>8</v>
      </c>
      <c r="AQ387" s="29">
        <v>1</v>
      </c>
      <c r="AR387" s="29">
        <v>1</v>
      </c>
      <c r="AS387" s="29" t="s">
        <v>8</v>
      </c>
      <c r="AT387" s="29" t="s">
        <v>8</v>
      </c>
      <c r="AU387" s="29" t="s">
        <v>8</v>
      </c>
      <c r="AV387" s="29">
        <v>1</v>
      </c>
      <c r="AW387" s="29">
        <v>2</v>
      </c>
      <c r="AX387" s="29" t="s">
        <v>8</v>
      </c>
      <c r="AY387" s="29" t="s">
        <v>8</v>
      </c>
      <c r="AZ387" s="29" t="s">
        <v>8</v>
      </c>
      <c r="BA387" s="29">
        <v>0</v>
      </c>
      <c r="BB387" s="29" t="s">
        <v>8</v>
      </c>
      <c r="BC387" s="29">
        <v>0</v>
      </c>
      <c r="BD387" s="29" t="s">
        <v>8</v>
      </c>
      <c r="BE387" s="29" t="s">
        <v>8</v>
      </c>
      <c r="BF387" s="29" t="s">
        <v>8</v>
      </c>
      <c r="BG387" s="29" t="s">
        <v>8</v>
      </c>
      <c r="BH387" s="29">
        <v>0</v>
      </c>
      <c r="BI387" s="29" t="s">
        <v>8</v>
      </c>
      <c r="BJ387" s="29" t="s">
        <v>8</v>
      </c>
      <c r="BK387" s="29" t="s">
        <v>8</v>
      </c>
      <c r="BL387" s="29" t="s">
        <v>8</v>
      </c>
      <c r="BM387" s="29">
        <v>0</v>
      </c>
      <c r="BN387" s="29" t="s">
        <v>8</v>
      </c>
      <c r="BO387" s="29" t="s">
        <v>8</v>
      </c>
      <c r="BP387" s="29" t="s">
        <v>8</v>
      </c>
      <c r="BQ387" s="29" t="s">
        <v>8</v>
      </c>
      <c r="BR387" s="29" t="s">
        <v>8</v>
      </c>
      <c r="BS387" s="29" t="s">
        <v>8</v>
      </c>
      <c r="BT387" s="29" t="s">
        <v>8</v>
      </c>
      <c r="BU387" s="29" t="s">
        <v>722</v>
      </c>
      <c r="BV387" s="29" t="b">
        <v>0</v>
      </c>
      <c r="BW387" s="29" t="b">
        <v>0</v>
      </c>
      <c r="BX387" s="29" t="b">
        <v>0</v>
      </c>
      <c r="BY387" s="29" t="b">
        <v>0</v>
      </c>
      <c r="BZ387" s="29" t="b">
        <v>0</v>
      </c>
      <c r="CA387" s="29" t="b">
        <v>0</v>
      </c>
      <c r="CB387" s="29" t="b">
        <v>0</v>
      </c>
      <c r="CC387" s="29" t="b">
        <v>0</v>
      </c>
      <c r="CD387" s="29" t="b">
        <v>0</v>
      </c>
      <c r="CE387" s="29" t="b">
        <v>0</v>
      </c>
      <c r="CF387" s="29" t="b">
        <v>1</v>
      </c>
      <c r="CG387" s="29" t="b">
        <v>0</v>
      </c>
      <c r="CH387" s="29" t="b">
        <v>0</v>
      </c>
      <c r="CI387" s="29" t="b">
        <v>0</v>
      </c>
      <c r="CJ387" s="29" t="b">
        <v>0</v>
      </c>
      <c r="CK387" s="29" t="b">
        <v>0</v>
      </c>
      <c r="CL387" s="29" t="b">
        <v>0</v>
      </c>
      <c r="CM387" s="29" t="b">
        <v>0</v>
      </c>
      <c r="CN387" s="29" t="b">
        <v>0</v>
      </c>
      <c r="CO387" s="29" t="b">
        <v>0</v>
      </c>
      <c r="CP387" s="29" t="b">
        <v>0</v>
      </c>
      <c r="CQ387" s="29" t="b">
        <v>0</v>
      </c>
      <c r="CR387" s="29" t="b">
        <v>0</v>
      </c>
      <c r="CS387" s="29" t="b">
        <v>0</v>
      </c>
      <c r="CT387" s="29" t="b">
        <v>0</v>
      </c>
      <c r="CU387" s="29" t="b">
        <v>0</v>
      </c>
      <c r="CV387" s="29" t="b">
        <v>0</v>
      </c>
      <c r="CW387" s="29" t="b">
        <v>0</v>
      </c>
      <c r="CX387" s="29" t="b">
        <v>0</v>
      </c>
      <c r="CY387" s="29" t="b">
        <v>0</v>
      </c>
      <c r="CZ387" s="29" t="b">
        <v>0</v>
      </c>
      <c r="DA387" s="29" t="b">
        <v>0</v>
      </c>
      <c r="DB387" s="29" t="b">
        <v>0</v>
      </c>
      <c r="DC387" s="29" t="b">
        <v>0</v>
      </c>
      <c r="DD387" s="29" t="b">
        <v>0</v>
      </c>
      <c r="DE387" s="29" t="b">
        <v>0</v>
      </c>
      <c r="DF387" s="29" t="b">
        <v>0</v>
      </c>
      <c r="DG387" s="29" t="b">
        <v>0</v>
      </c>
      <c r="DH387" s="29" t="b">
        <v>0</v>
      </c>
      <c r="DI387" s="29" t="b">
        <v>0</v>
      </c>
      <c r="DJ387" s="29" t="b">
        <v>0</v>
      </c>
      <c r="DK387" s="29" t="b">
        <v>0</v>
      </c>
      <c r="DL387" s="29" t="b">
        <v>0</v>
      </c>
      <c r="DM387" s="29" t="b">
        <v>0</v>
      </c>
      <c r="DN387" s="29" t="b">
        <v>0</v>
      </c>
      <c r="DO387" s="29" t="b">
        <v>0</v>
      </c>
      <c r="DP387" s="29" t="b">
        <v>0</v>
      </c>
      <c r="DQ387" s="29" t="b">
        <v>0</v>
      </c>
      <c r="DR387" s="29" t="b">
        <v>0</v>
      </c>
      <c r="DS387" s="29" t="b">
        <v>0</v>
      </c>
      <c r="DT387" s="29" t="b">
        <v>0</v>
      </c>
      <c r="DU387" s="29" t="b">
        <v>0</v>
      </c>
      <c r="DV387" s="29" t="s">
        <v>15705</v>
      </c>
      <c r="DW387" s="29" t="s">
        <v>15706</v>
      </c>
      <c r="DX387" s="29" t="s">
        <v>15707</v>
      </c>
    </row>
    <row r="388" spans="1:128" s="29" customFormat="1" x14ac:dyDescent="0.25">
      <c r="A388" s="29">
        <v>359925061286071</v>
      </c>
      <c r="B388" s="29">
        <v>210</v>
      </c>
      <c r="C388" s="29" t="s">
        <v>15708</v>
      </c>
      <c r="D388" s="29" t="s">
        <v>14149</v>
      </c>
      <c r="E388" s="50">
        <v>237828028</v>
      </c>
      <c r="F388" s="50">
        <v>903411577</v>
      </c>
      <c r="G388" s="29" t="s">
        <v>18992</v>
      </c>
      <c r="H388" s="29" t="s">
        <v>20218</v>
      </c>
      <c r="I388" s="29">
        <v>33</v>
      </c>
      <c r="J388" s="29">
        <v>1</v>
      </c>
      <c r="K388" s="29">
        <v>1</v>
      </c>
      <c r="L388" s="29">
        <v>1</v>
      </c>
      <c r="M388" s="29">
        <v>2</v>
      </c>
      <c r="N388" s="29">
        <v>3</v>
      </c>
      <c r="O388" s="29">
        <v>1</v>
      </c>
      <c r="P388" s="29">
        <v>1</v>
      </c>
      <c r="Q388" s="29">
        <v>1</v>
      </c>
      <c r="R388" s="29" t="s">
        <v>8</v>
      </c>
      <c r="S388" s="29">
        <v>1</v>
      </c>
      <c r="T388" s="29" t="s">
        <v>8</v>
      </c>
      <c r="U388" s="29">
        <v>0</v>
      </c>
      <c r="V388" s="29" t="s">
        <v>8</v>
      </c>
      <c r="W388" s="29" t="s">
        <v>8</v>
      </c>
      <c r="X388" s="29" t="s">
        <v>8</v>
      </c>
      <c r="Y388" s="29" t="s">
        <v>8</v>
      </c>
      <c r="Z388" s="29">
        <v>1</v>
      </c>
      <c r="AA388" s="29">
        <v>1</v>
      </c>
      <c r="AB388" s="29" t="s">
        <v>8</v>
      </c>
      <c r="AC388" s="29">
        <v>1</v>
      </c>
      <c r="AD388" s="29" t="s">
        <v>8</v>
      </c>
      <c r="AE388" s="29">
        <v>0</v>
      </c>
      <c r="AF388" s="29" t="s">
        <v>8</v>
      </c>
      <c r="AG388" s="29" t="s">
        <v>8</v>
      </c>
      <c r="AH388" s="29" t="s">
        <v>8</v>
      </c>
      <c r="AI388" s="29" t="s">
        <v>8</v>
      </c>
      <c r="AJ388" s="29">
        <v>1</v>
      </c>
      <c r="AK388" s="29">
        <v>1</v>
      </c>
      <c r="AL388" s="29" t="s">
        <v>8</v>
      </c>
      <c r="AM388" s="29">
        <v>1</v>
      </c>
      <c r="AN388" s="29" t="s">
        <v>8</v>
      </c>
      <c r="AO388" s="29">
        <v>0</v>
      </c>
      <c r="AP388" s="29" t="s">
        <v>8</v>
      </c>
      <c r="AQ388" s="29">
        <v>1</v>
      </c>
      <c r="AR388" s="29">
        <v>1</v>
      </c>
      <c r="AS388" s="29" t="s">
        <v>8</v>
      </c>
      <c r="AT388" s="29">
        <v>1</v>
      </c>
      <c r="AU388" s="29" t="s">
        <v>8</v>
      </c>
      <c r="AV388" s="29">
        <v>1</v>
      </c>
      <c r="AW388" s="29">
        <v>1</v>
      </c>
      <c r="AX388" s="29" t="s">
        <v>8</v>
      </c>
      <c r="AY388" s="29">
        <v>1</v>
      </c>
      <c r="AZ388" s="29" t="s">
        <v>8</v>
      </c>
      <c r="BA388" s="29">
        <v>1</v>
      </c>
      <c r="BB388" s="29" t="s">
        <v>8</v>
      </c>
      <c r="BC388" s="29">
        <v>1</v>
      </c>
      <c r="BD388" s="29">
        <v>2</v>
      </c>
      <c r="BE388" s="29" t="s">
        <v>8</v>
      </c>
      <c r="BF388" s="29">
        <v>1</v>
      </c>
      <c r="BG388" s="29" t="s">
        <v>8</v>
      </c>
      <c r="BH388" s="29">
        <v>1</v>
      </c>
      <c r="BI388" s="29">
        <v>1</v>
      </c>
      <c r="BJ388" s="29" t="s">
        <v>8</v>
      </c>
      <c r="BK388" s="29">
        <v>1</v>
      </c>
      <c r="BL388" s="29" t="s">
        <v>8</v>
      </c>
      <c r="BM388" s="29">
        <v>0</v>
      </c>
      <c r="BN388" s="29" t="s">
        <v>8</v>
      </c>
      <c r="BO388" s="29" t="s">
        <v>8</v>
      </c>
      <c r="BP388" s="29" t="s">
        <v>8</v>
      </c>
      <c r="BQ388" s="29" t="s">
        <v>8</v>
      </c>
      <c r="BR388" s="29" t="s">
        <v>8</v>
      </c>
      <c r="BS388" s="29" t="s">
        <v>8</v>
      </c>
      <c r="BT388" s="29" t="s">
        <v>8</v>
      </c>
      <c r="BU388" s="29" t="s">
        <v>722</v>
      </c>
      <c r="BV388" s="29" t="b">
        <v>0</v>
      </c>
      <c r="BW388" s="29" t="b">
        <v>0</v>
      </c>
      <c r="BX388" s="29" t="b">
        <v>0</v>
      </c>
      <c r="BY388" s="29" t="b">
        <v>0</v>
      </c>
      <c r="BZ388" s="29" t="b">
        <v>0</v>
      </c>
      <c r="CA388" s="29" t="b">
        <v>0</v>
      </c>
      <c r="CB388" s="29" t="b">
        <v>0</v>
      </c>
      <c r="CC388" s="29" t="b">
        <v>0</v>
      </c>
      <c r="CD388" s="29" t="b">
        <v>0</v>
      </c>
      <c r="CE388" s="29" t="b">
        <v>0</v>
      </c>
      <c r="CF388" s="29" t="b">
        <v>0</v>
      </c>
      <c r="CG388" s="29" t="b">
        <v>0</v>
      </c>
      <c r="CH388" s="29" t="b">
        <v>0</v>
      </c>
      <c r="CI388" s="29" t="b">
        <v>0</v>
      </c>
      <c r="CJ388" s="29" t="b">
        <v>0</v>
      </c>
      <c r="CK388" s="29" t="b">
        <v>0</v>
      </c>
      <c r="CL388" s="29" t="b">
        <v>0</v>
      </c>
      <c r="CM388" s="29" t="b">
        <v>0</v>
      </c>
      <c r="CN388" s="29" t="b">
        <v>0</v>
      </c>
      <c r="CO388" s="29" t="b">
        <v>0</v>
      </c>
      <c r="CP388" s="29" t="b">
        <v>0</v>
      </c>
      <c r="CQ388" s="29" t="b">
        <v>0</v>
      </c>
      <c r="CR388" s="29" t="b">
        <v>0</v>
      </c>
      <c r="CS388" s="29" t="b">
        <v>0</v>
      </c>
      <c r="CT388" s="29" t="b">
        <v>0</v>
      </c>
      <c r="CU388" s="29" t="b">
        <v>0</v>
      </c>
      <c r="CV388" s="29" t="b">
        <v>0</v>
      </c>
      <c r="CW388" s="29" t="b">
        <v>0</v>
      </c>
      <c r="CX388" s="29" t="b">
        <v>0</v>
      </c>
      <c r="CY388" s="29" t="b">
        <v>0</v>
      </c>
      <c r="CZ388" s="29" t="b">
        <v>0</v>
      </c>
      <c r="DA388" s="29" t="b">
        <v>0</v>
      </c>
      <c r="DB388" s="29" t="b">
        <v>0</v>
      </c>
      <c r="DC388" s="29" t="b">
        <v>0</v>
      </c>
      <c r="DD388" s="29" t="b">
        <v>0</v>
      </c>
      <c r="DE388" s="29" t="b">
        <v>0</v>
      </c>
      <c r="DF388" s="29" t="b">
        <v>0</v>
      </c>
      <c r="DG388" s="29" t="b">
        <v>0</v>
      </c>
      <c r="DH388" s="29" t="b">
        <v>0</v>
      </c>
      <c r="DI388" s="29" t="b">
        <v>1</v>
      </c>
      <c r="DJ388" s="29" t="b">
        <v>0</v>
      </c>
      <c r="DK388" s="29" t="b">
        <v>0</v>
      </c>
      <c r="DL388" s="29" t="b">
        <v>0</v>
      </c>
      <c r="DM388" s="29" t="b">
        <v>0</v>
      </c>
      <c r="DN388" s="29" t="b">
        <v>0</v>
      </c>
      <c r="DO388" s="29" t="b">
        <v>0</v>
      </c>
      <c r="DP388" s="29" t="b">
        <v>0</v>
      </c>
      <c r="DQ388" s="29" t="b">
        <v>0</v>
      </c>
      <c r="DR388" s="29" t="b">
        <v>0</v>
      </c>
      <c r="DS388" s="29" t="b">
        <v>0</v>
      </c>
      <c r="DT388" s="29" t="b">
        <v>0</v>
      </c>
      <c r="DU388" s="29" t="b">
        <v>0</v>
      </c>
      <c r="DV388" s="29" t="s">
        <v>15709</v>
      </c>
      <c r="DW388" s="29" t="s">
        <v>15710</v>
      </c>
      <c r="DX388" s="29" t="s">
        <v>15711</v>
      </c>
    </row>
    <row r="389" spans="1:128" s="29" customFormat="1" x14ac:dyDescent="0.25">
      <c r="A389" s="29">
        <v>359925061286071</v>
      </c>
      <c r="B389" s="29">
        <v>267</v>
      </c>
      <c r="C389" s="29" t="s">
        <v>15712</v>
      </c>
      <c r="D389" s="29" t="s">
        <v>15713</v>
      </c>
      <c r="E389" s="50">
        <v>237909519</v>
      </c>
      <c r="F389" s="50">
        <v>903552723</v>
      </c>
      <c r="G389" s="29" t="s">
        <v>18992</v>
      </c>
      <c r="H389" s="50">
        <v>1399999</v>
      </c>
      <c r="I389" s="29">
        <v>33</v>
      </c>
      <c r="J389" s="29">
        <v>1</v>
      </c>
      <c r="K389" s="29">
        <v>1</v>
      </c>
      <c r="L389" s="29">
        <v>1</v>
      </c>
      <c r="M389" s="29">
        <v>2</v>
      </c>
      <c r="N389" s="29">
        <v>9</v>
      </c>
      <c r="O389" s="29">
        <v>1</v>
      </c>
      <c r="P389" s="29">
        <v>1</v>
      </c>
      <c r="Q389" s="29">
        <v>4</v>
      </c>
      <c r="R389" s="29" t="s">
        <v>8</v>
      </c>
      <c r="S389" s="29">
        <v>4</v>
      </c>
      <c r="T389" s="29" t="s">
        <v>8</v>
      </c>
      <c r="U389" s="29">
        <v>0</v>
      </c>
      <c r="V389" s="29" t="s">
        <v>8</v>
      </c>
      <c r="W389" s="29" t="s">
        <v>8</v>
      </c>
      <c r="X389" s="29" t="s">
        <v>8</v>
      </c>
      <c r="Y389" s="29" t="s">
        <v>8</v>
      </c>
      <c r="Z389" s="29">
        <v>1</v>
      </c>
      <c r="AA389" s="29">
        <v>1</v>
      </c>
      <c r="AB389" s="29" t="s">
        <v>8</v>
      </c>
      <c r="AC389" s="29">
        <v>1</v>
      </c>
      <c r="AD389" s="29" t="s">
        <v>8</v>
      </c>
      <c r="AE389" s="29">
        <v>0</v>
      </c>
      <c r="AF389" s="29" t="s">
        <v>8</v>
      </c>
      <c r="AG389" s="29" t="s">
        <v>8</v>
      </c>
      <c r="AH389" s="29" t="s">
        <v>8</v>
      </c>
      <c r="AI389" s="29" t="s">
        <v>8</v>
      </c>
      <c r="AJ389" s="29">
        <v>1</v>
      </c>
      <c r="AK389" s="29">
        <v>1</v>
      </c>
      <c r="AL389" s="29" t="s">
        <v>8</v>
      </c>
      <c r="AM389" s="29">
        <v>1</v>
      </c>
      <c r="AN389" s="29" t="s">
        <v>8</v>
      </c>
      <c r="AO389" s="29">
        <v>0</v>
      </c>
      <c r="AP389" s="29" t="s">
        <v>8</v>
      </c>
      <c r="AQ389" s="29">
        <v>1</v>
      </c>
      <c r="AR389" s="29">
        <v>1</v>
      </c>
      <c r="AS389" s="29" t="s">
        <v>8</v>
      </c>
      <c r="AT389" s="29">
        <v>1</v>
      </c>
      <c r="AU389" s="29" t="s">
        <v>8</v>
      </c>
      <c r="AV389" s="29">
        <v>1</v>
      </c>
      <c r="AW389" s="29">
        <v>1</v>
      </c>
      <c r="AX389" s="29" t="s">
        <v>8</v>
      </c>
      <c r="AY389" s="29">
        <v>1</v>
      </c>
      <c r="AZ389" s="29" t="s">
        <v>8</v>
      </c>
      <c r="BA389" s="29">
        <v>1</v>
      </c>
      <c r="BB389" s="29" t="s">
        <v>8</v>
      </c>
      <c r="BC389" s="29">
        <v>1</v>
      </c>
      <c r="BD389" s="29">
        <v>1</v>
      </c>
      <c r="BE389" s="29" t="s">
        <v>8</v>
      </c>
      <c r="BF389" s="29">
        <v>1</v>
      </c>
      <c r="BG389" s="29" t="s">
        <v>8</v>
      </c>
      <c r="BH389" s="29">
        <v>1</v>
      </c>
      <c r="BI389" s="29">
        <v>3</v>
      </c>
      <c r="BJ389" s="29" t="s">
        <v>8</v>
      </c>
      <c r="BK389" s="29">
        <v>3</v>
      </c>
      <c r="BL389" s="29" t="s">
        <v>8</v>
      </c>
      <c r="BM389" s="29">
        <v>1</v>
      </c>
      <c r="BN389" s="29" t="s">
        <v>8</v>
      </c>
      <c r="BO389" s="29">
        <v>1</v>
      </c>
      <c r="BP389" s="29" t="s">
        <v>8</v>
      </c>
      <c r="BQ389" s="29">
        <v>1</v>
      </c>
      <c r="BR389" s="29" t="s">
        <v>8</v>
      </c>
      <c r="BS389" s="29">
        <v>0</v>
      </c>
      <c r="BT389" s="29" t="s">
        <v>8</v>
      </c>
      <c r="BU389" s="29" t="s">
        <v>722</v>
      </c>
      <c r="BV389" s="29" t="b">
        <v>0</v>
      </c>
      <c r="BW389" s="29" t="b">
        <v>0</v>
      </c>
      <c r="BX389" s="29" t="b">
        <v>0</v>
      </c>
      <c r="BY389" s="29" t="b">
        <v>0</v>
      </c>
      <c r="BZ389" s="29" t="b">
        <v>0</v>
      </c>
      <c r="CA389" s="29" t="b">
        <v>0</v>
      </c>
      <c r="CB389" s="29" t="b">
        <v>0</v>
      </c>
      <c r="CC389" s="29" t="b">
        <v>0</v>
      </c>
      <c r="CD389" s="29" t="b">
        <v>0</v>
      </c>
      <c r="CE389" s="29" t="b">
        <v>0</v>
      </c>
      <c r="CF389" s="29" t="b">
        <v>0</v>
      </c>
      <c r="CG389" s="29" t="b">
        <v>0</v>
      </c>
      <c r="CH389" s="29" t="b">
        <v>0</v>
      </c>
      <c r="CI389" s="29" t="b">
        <v>0</v>
      </c>
      <c r="CJ389" s="29" t="b">
        <v>0</v>
      </c>
      <c r="CK389" s="29" t="b">
        <v>0</v>
      </c>
      <c r="CL389" s="29" t="b">
        <v>0</v>
      </c>
      <c r="CM389" s="29" t="b">
        <v>0</v>
      </c>
      <c r="CN389" s="29" t="b">
        <v>0</v>
      </c>
      <c r="CO389" s="29" t="b">
        <v>0</v>
      </c>
      <c r="CP389" s="29" t="b">
        <v>0</v>
      </c>
      <c r="CQ389" s="29" t="b">
        <v>0</v>
      </c>
      <c r="CR389" s="29" t="b">
        <v>0</v>
      </c>
      <c r="CS389" s="29" t="b">
        <v>0</v>
      </c>
      <c r="CT389" s="29" t="b">
        <v>0</v>
      </c>
      <c r="CU389" s="29" t="b">
        <v>0</v>
      </c>
      <c r="CV389" s="29" t="b">
        <v>0</v>
      </c>
      <c r="CW389" s="29" t="b">
        <v>0</v>
      </c>
      <c r="CX389" s="29" t="b">
        <v>0</v>
      </c>
      <c r="CY389" s="29" t="b">
        <v>0</v>
      </c>
      <c r="CZ389" s="29" t="b">
        <v>0</v>
      </c>
      <c r="DA389" s="29" t="b">
        <v>0</v>
      </c>
      <c r="DB389" s="29" t="b">
        <v>0</v>
      </c>
      <c r="DC389" s="29" t="b">
        <v>0</v>
      </c>
      <c r="DD389" s="29" t="b">
        <v>0</v>
      </c>
      <c r="DE389" s="29" t="b">
        <v>0</v>
      </c>
      <c r="DF389" s="29" t="b">
        <v>0</v>
      </c>
      <c r="DG389" s="29" t="b">
        <v>0</v>
      </c>
      <c r="DH389" s="29" t="b">
        <v>0</v>
      </c>
      <c r="DI389" s="29" t="b">
        <v>1</v>
      </c>
      <c r="DJ389" s="29" t="b">
        <v>0</v>
      </c>
      <c r="DK389" s="29" t="b">
        <v>0</v>
      </c>
      <c r="DL389" s="29" t="b">
        <v>0</v>
      </c>
      <c r="DM389" s="29" t="b">
        <v>0</v>
      </c>
      <c r="DN389" s="29" t="b">
        <v>0</v>
      </c>
      <c r="DO389" s="29" t="b">
        <v>0</v>
      </c>
      <c r="DP389" s="29" t="b">
        <v>0</v>
      </c>
      <c r="DQ389" s="29" t="b">
        <v>0</v>
      </c>
      <c r="DR389" s="29" t="b">
        <v>0</v>
      </c>
      <c r="DS389" s="29" t="b">
        <v>0</v>
      </c>
      <c r="DT389" s="29" t="b">
        <v>0</v>
      </c>
      <c r="DU389" s="29" t="b">
        <v>0</v>
      </c>
      <c r="DV389" s="29" t="s">
        <v>15714</v>
      </c>
      <c r="DW389" s="29" t="s">
        <v>15715</v>
      </c>
      <c r="DX389" s="29" t="s">
        <v>15716</v>
      </c>
    </row>
    <row r="390" spans="1:128" s="29" customFormat="1" x14ac:dyDescent="0.25">
      <c r="A390" s="29">
        <v>359925061286071</v>
      </c>
      <c r="B390" s="29">
        <v>269</v>
      </c>
      <c r="C390" s="29" t="s">
        <v>15717</v>
      </c>
      <c r="D390" s="29" t="s">
        <v>15304</v>
      </c>
      <c r="E390" s="50">
        <v>237828009</v>
      </c>
      <c r="F390" s="50">
        <v>903420397</v>
      </c>
      <c r="G390" s="29" t="s">
        <v>18992</v>
      </c>
      <c r="H390" s="29" t="s">
        <v>20248</v>
      </c>
      <c r="I390" s="29">
        <v>33</v>
      </c>
      <c r="J390" s="29">
        <v>1</v>
      </c>
      <c r="K390" s="29">
        <v>1</v>
      </c>
      <c r="L390" s="29">
        <v>1</v>
      </c>
      <c r="M390" s="29">
        <v>2</v>
      </c>
      <c r="N390" s="29">
        <v>4</v>
      </c>
      <c r="O390" s="29">
        <v>1</v>
      </c>
      <c r="P390" s="29">
        <v>1</v>
      </c>
      <c r="Q390" s="29">
        <v>1</v>
      </c>
      <c r="R390" s="29" t="s">
        <v>8</v>
      </c>
      <c r="S390" s="29">
        <v>2</v>
      </c>
      <c r="T390" s="29" t="s">
        <v>8</v>
      </c>
      <c r="U390" s="29">
        <v>0</v>
      </c>
      <c r="V390" s="29" t="s">
        <v>8</v>
      </c>
      <c r="W390" s="29" t="s">
        <v>8</v>
      </c>
      <c r="X390" s="29" t="s">
        <v>8</v>
      </c>
      <c r="Y390" s="29" t="s">
        <v>8</v>
      </c>
      <c r="Z390" s="29">
        <v>1</v>
      </c>
      <c r="AA390" s="29">
        <v>1</v>
      </c>
      <c r="AB390" s="29" t="s">
        <v>8</v>
      </c>
      <c r="AC390" s="29">
        <v>1</v>
      </c>
      <c r="AD390" s="29" t="s">
        <v>8</v>
      </c>
      <c r="AE390" s="29">
        <v>0</v>
      </c>
      <c r="AF390" s="29" t="s">
        <v>8</v>
      </c>
      <c r="AG390" s="29" t="s">
        <v>8</v>
      </c>
      <c r="AH390" s="29" t="s">
        <v>8</v>
      </c>
      <c r="AI390" s="29" t="s">
        <v>8</v>
      </c>
      <c r="AJ390" s="29">
        <v>1</v>
      </c>
      <c r="AK390" s="29">
        <v>1</v>
      </c>
      <c r="AL390" s="29" t="s">
        <v>8</v>
      </c>
      <c r="AM390" s="29">
        <v>1</v>
      </c>
      <c r="AN390" s="29" t="s">
        <v>8</v>
      </c>
      <c r="AO390" s="29">
        <v>0</v>
      </c>
      <c r="AP390" s="29" t="s">
        <v>8</v>
      </c>
      <c r="AQ390" s="29">
        <v>1</v>
      </c>
      <c r="AR390" s="29">
        <v>2</v>
      </c>
      <c r="AS390" s="29" t="s">
        <v>8</v>
      </c>
      <c r="AT390" s="29">
        <v>2</v>
      </c>
      <c r="AU390" s="29" t="s">
        <v>8</v>
      </c>
      <c r="AV390" s="29">
        <v>1</v>
      </c>
      <c r="AW390" s="29">
        <v>1</v>
      </c>
      <c r="AX390" s="29" t="s">
        <v>8</v>
      </c>
      <c r="AY390" s="29">
        <v>1</v>
      </c>
      <c r="AZ390" s="29" t="s">
        <v>8</v>
      </c>
      <c r="BA390" s="29">
        <v>1</v>
      </c>
      <c r="BB390" s="29" t="s">
        <v>8</v>
      </c>
      <c r="BC390" s="29">
        <v>1</v>
      </c>
      <c r="BD390" s="29">
        <v>3</v>
      </c>
      <c r="BE390" s="29" t="s">
        <v>8</v>
      </c>
      <c r="BF390" s="29">
        <v>2</v>
      </c>
      <c r="BG390" s="29" t="s">
        <v>8</v>
      </c>
      <c r="BH390" s="29">
        <v>1</v>
      </c>
      <c r="BI390" s="29">
        <v>2</v>
      </c>
      <c r="BJ390" s="29" t="s">
        <v>8</v>
      </c>
      <c r="BK390" s="29">
        <v>2</v>
      </c>
      <c r="BL390" s="29" t="s">
        <v>8</v>
      </c>
      <c r="BM390" s="29">
        <v>0</v>
      </c>
      <c r="BN390" s="29" t="s">
        <v>8</v>
      </c>
      <c r="BO390" s="29" t="s">
        <v>8</v>
      </c>
      <c r="BP390" s="29" t="s">
        <v>8</v>
      </c>
      <c r="BQ390" s="29" t="s">
        <v>8</v>
      </c>
      <c r="BR390" s="29" t="s">
        <v>8</v>
      </c>
      <c r="BS390" s="29" t="s">
        <v>8</v>
      </c>
      <c r="BT390" s="29" t="s">
        <v>8</v>
      </c>
      <c r="BU390" s="29" t="s">
        <v>722</v>
      </c>
      <c r="BV390" s="29" t="b">
        <v>0</v>
      </c>
      <c r="BW390" s="29" t="b">
        <v>0</v>
      </c>
      <c r="BX390" s="29" t="b">
        <v>0</v>
      </c>
      <c r="BY390" s="29" t="b">
        <v>0</v>
      </c>
      <c r="BZ390" s="29" t="b">
        <v>0</v>
      </c>
      <c r="CA390" s="29" t="b">
        <v>0</v>
      </c>
      <c r="CB390" s="29" t="b">
        <v>0</v>
      </c>
      <c r="CC390" s="29" t="b">
        <v>0</v>
      </c>
      <c r="CD390" s="29" t="b">
        <v>0</v>
      </c>
      <c r="CE390" s="29" t="b">
        <v>0</v>
      </c>
      <c r="CF390" s="29" t="b">
        <v>0</v>
      </c>
      <c r="CG390" s="29" t="b">
        <v>0</v>
      </c>
      <c r="CH390" s="29" t="b">
        <v>0</v>
      </c>
      <c r="CI390" s="29" t="b">
        <v>0</v>
      </c>
      <c r="CJ390" s="29" t="b">
        <v>0</v>
      </c>
      <c r="CK390" s="29" t="b">
        <v>0</v>
      </c>
      <c r="CL390" s="29" t="b">
        <v>0</v>
      </c>
      <c r="CM390" s="29" t="b">
        <v>0</v>
      </c>
      <c r="CN390" s="29" t="b">
        <v>0</v>
      </c>
      <c r="CO390" s="29" t="b">
        <v>0</v>
      </c>
      <c r="CP390" s="29" t="b">
        <v>0</v>
      </c>
      <c r="CQ390" s="29" t="b">
        <v>0</v>
      </c>
      <c r="CR390" s="29" t="b">
        <v>0</v>
      </c>
      <c r="CS390" s="29" t="b">
        <v>0</v>
      </c>
      <c r="CT390" s="29" t="b">
        <v>0</v>
      </c>
      <c r="CU390" s="29" t="b">
        <v>0</v>
      </c>
      <c r="CV390" s="29" t="b">
        <v>0</v>
      </c>
      <c r="CW390" s="29" t="b">
        <v>0</v>
      </c>
      <c r="CX390" s="29" t="b">
        <v>0</v>
      </c>
      <c r="CY390" s="29" t="b">
        <v>0</v>
      </c>
      <c r="CZ390" s="29" t="b">
        <v>0</v>
      </c>
      <c r="DA390" s="29" t="b">
        <v>0</v>
      </c>
      <c r="DB390" s="29" t="b">
        <v>0</v>
      </c>
      <c r="DC390" s="29" t="b">
        <v>0</v>
      </c>
      <c r="DD390" s="29" t="b">
        <v>0</v>
      </c>
      <c r="DE390" s="29" t="b">
        <v>0</v>
      </c>
      <c r="DF390" s="29" t="b">
        <v>0</v>
      </c>
      <c r="DG390" s="29" t="b">
        <v>0</v>
      </c>
      <c r="DH390" s="29" t="b">
        <v>0</v>
      </c>
      <c r="DI390" s="29" t="b">
        <v>1</v>
      </c>
      <c r="DJ390" s="29" t="b">
        <v>0</v>
      </c>
      <c r="DK390" s="29" t="b">
        <v>0</v>
      </c>
      <c r="DL390" s="29" t="b">
        <v>0</v>
      </c>
      <c r="DM390" s="29" t="b">
        <v>0</v>
      </c>
      <c r="DN390" s="29" t="b">
        <v>0</v>
      </c>
      <c r="DO390" s="29" t="b">
        <v>0</v>
      </c>
      <c r="DP390" s="29" t="b">
        <v>0</v>
      </c>
      <c r="DQ390" s="29" t="b">
        <v>0</v>
      </c>
      <c r="DR390" s="29" t="b">
        <v>0</v>
      </c>
      <c r="DS390" s="29" t="b">
        <v>0</v>
      </c>
      <c r="DT390" s="29" t="b">
        <v>0</v>
      </c>
      <c r="DU390" s="29" t="b">
        <v>0</v>
      </c>
      <c r="DV390" s="29" t="s">
        <v>15718</v>
      </c>
      <c r="DW390" s="29" t="s">
        <v>15719</v>
      </c>
      <c r="DX390" s="29" t="s">
        <v>15720</v>
      </c>
    </row>
    <row r="391" spans="1:128" s="29" customFormat="1" x14ac:dyDescent="0.25">
      <c r="A391" s="29">
        <v>359925061286071</v>
      </c>
      <c r="B391" s="29">
        <v>281</v>
      </c>
      <c r="C391" s="29" t="s">
        <v>15721</v>
      </c>
      <c r="D391" s="29" t="s">
        <v>15722</v>
      </c>
      <c r="E391" s="50">
        <v>237794454</v>
      </c>
      <c r="F391" s="50">
        <v>903404267</v>
      </c>
      <c r="G391" s="29" t="s">
        <v>18992</v>
      </c>
      <c r="H391" s="29" t="s">
        <v>20272</v>
      </c>
      <c r="I391" s="29">
        <v>33</v>
      </c>
      <c r="J391" s="29">
        <v>1</v>
      </c>
      <c r="K391" s="29">
        <v>1</v>
      </c>
      <c r="L391" s="29">
        <v>1</v>
      </c>
      <c r="M391" s="29">
        <v>2</v>
      </c>
      <c r="N391" s="29">
        <v>5</v>
      </c>
      <c r="O391" s="29">
        <v>1</v>
      </c>
      <c r="P391" s="29">
        <v>1</v>
      </c>
      <c r="Q391" s="29">
        <v>4</v>
      </c>
      <c r="R391" s="29" t="s">
        <v>8</v>
      </c>
      <c r="S391" s="29">
        <v>4</v>
      </c>
      <c r="T391" s="29" t="s">
        <v>8</v>
      </c>
      <c r="U391" s="29">
        <v>1</v>
      </c>
      <c r="V391" s="29">
        <v>1</v>
      </c>
      <c r="W391" s="29" t="s">
        <v>8</v>
      </c>
      <c r="X391" s="29">
        <v>1</v>
      </c>
      <c r="Y391" s="29" t="s">
        <v>8</v>
      </c>
      <c r="Z391" s="29">
        <v>1</v>
      </c>
      <c r="AA391" s="29">
        <v>1</v>
      </c>
      <c r="AB391" s="29" t="s">
        <v>8</v>
      </c>
      <c r="AC391" s="29">
        <v>1</v>
      </c>
      <c r="AD391" s="29" t="s">
        <v>8</v>
      </c>
      <c r="AE391" s="29">
        <v>0</v>
      </c>
      <c r="AF391" s="29" t="s">
        <v>8</v>
      </c>
      <c r="AG391" s="29" t="s">
        <v>8</v>
      </c>
      <c r="AH391" s="29" t="s">
        <v>8</v>
      </c>
      <c r="AI391" s="29" t="s">
        <v>8</v>
      </c>
      <c r="AJ391" s="29">
        <v>1</v>
      </c>
      <c r="AK391" s="29">
        <v>1</v>
      </c>
      <c r="AL391" s="29" t="s">
        <v>8</v>
      </c>
      <c r="AM391" s="29">
        <v>1</v>
      </c>
      <c r="AN391" s="29" t="s">
        <v>8</v>
      </c>
      <c r="AO391" s="29">
        <v>0</v>
      </c>
      <c r="AP391" s="29" t="s">
        <v>8</v>
      </c>
      <c r="AQ391" s="29">
        <v>1</v>
      </c>
      <c r="AR391" s="29">
        <v>1</v>
      </c>
      <c r="AS391" s="29" t="s">
        <v>8</v>
      </c>
      <c r="AT391" s="29">
        <v>1</v>
      </c>
      <c r="AU391" s="29" t="s">
        <v>8</v>
      </c>
      <c r="AV391" s="29">
        <v>1</v>
      </c>
      <c r="AW391" s="29">
        <v>1</v>
      </c>
      <c r="AX391" s="29" t="s">
        <v>8</v>
      </c>
      <c r="AY391" s="29">
        <v>1</v>
      </c>
      <c r="AZ391" s="29" t="s">
        <v>8</v>
      </c>
      <c r="BA391" s="29">
        <v>1</v>
      </c>
      <c r="BB391" s="29" t="s">
        <v>8</v>
      </c>
      <c r="BC391" s="29">
        <v>1</v>
      </c>
      <c r="BD391" s="29">
        <v>1</v>
      </c>
      <c r="BE391" s="29" t="s">
        <v>8</v>
      </c>
      <c r="BF391" s="29">
        <v>1</v>
      </c>
      <c r="BG391" s="29" t="s">
        <v>8</v>
      </c>
      <c r="BH391" s="29">
        <v>1</v>
      </c>
      <c r="BI391" s="29">
        <v>2</v>
      </c>
      <c r="BJ391" s="29" t="s">
        <v>8</v>
      </c>
      <c r="BK391" s="29">
        <v>2</v>
      </c>
      <c r="BL391" s="29" t="s">
        <v>8</v>
      </c>
      <c r="BM391" s="29">
        <v>0</v>
      </c>
      <c r="BN391" s="29" t="s">
        <v>8</v>
      </c>
      <c r="BO391" s="29" t="s">
        <v>8</v>
      </c>
      <c r="BP391" s="29" t="s">
        <v>8</v>
      </c>
      <c r="BQ391" s="29" t="s">
        <v>8</v>
      </c>
      <c r="BR391" s="29" t="s">
        <v>8</v>
      </c>
      <c r="BS391" s="29" t="s">
        <v>8</v>
      </c>
      <c r="BT391" s="29" t="s">
        <v>8</v>
      </c>
      <c r="BU391" s="29" t="s">
        <v>722</v>
      </c>
      <c r="BV391" s="29" t="b">
        <v>0</v>
      </c>
      <c r="BW391" s="29" t="b">
        <v>0</v>
      </c>
      <c r="BX391" s="29" t="b">
        <v>0</v>
      </c>
      <c r="BY391" s="29" t="b">
        <v>0</v>
      </c>
      <c r="BZ391" s="29" t="b">
        <v>0</v>
      </c>
      <c r="CA391" s="29" t="b">
        <v>0</v>
      </c>
      <c r="CB391" s="29" t="b">
        <v>0</v>
      </c>
      <c r="CC391" s="29" t="b">
        <v>0</v>
      </c>
      <c r="CD391" s="29" t="b">
        <v>0</v>
      </c>
      <c r="CE391" s="29" t="b">
        <v>0</v>
      </c>
      <c r="CF391" s="29" t="b">
        <v>0</v>
      </c>
      <c r="CG391" s="29" t="b">
        <v>0</v>
      </c>
      <c r="CH391" s="29" t="b">
        <v>0</v>
      </c>
      <c r="CI391" s="29" t="b">
        <v>0</v>
      </c>
      <c r="CJ391" s="29" t="b">
        <v>0</v>
      </c>
      <c r="CK391" s="29" t="b">
        <v>0</v>
      </c>
      <c r="CL391" s="29" t="b">
        <v>0</v>
      </c>
      <c r="CM391" s="29" t="b">
        <v>0</v>
      </c>
      <c r="CN391" s="29" t="b">
        <v>0</v>
      </c>
      <c r="CO391" s="29" t="b">
        <v>0</v>
      </c>
      <c r="CP391" s="29" t="b">
        <v>0</v>
      </c>
      <c r="CQ391" s="29" t="b">
        <v>0</v>
      </c>
      <c r="CR391" s="29" t="b">
        <v>0</v>
      </c>
      <c r="CS391" s="29" t="b">
        <v>0</v>
      </c>
      <c r="CT391" s="29" t="b">
        <v>0</v>
      </c>
      <c r="CU391" s="29" t="b">
        <v>0</v>
      </c>
      <c r="CV391" s="29" t="b">
        <v>0</v>
      </c>
      <c r="CW391" s="29" t="b">
        <v>0</v>
      </c>
      <c r="CX391" s="29" t="b">
        <v>0</v>
      </c>
      <c r="CY391" s="29" t="b">
        <v>0</v>
      </c>
      <c r="CZ391" s="29" t="b">
        <v>0</v>
      </c>
      <c r="DA391" s="29" t="b">
        <v>0</v>
      </c>
      <c r="DB391" s="29" t="b">
        <v>0</v>
      </c>
      <c r="DC391" s="29" t="b">
        <v>0</v>
      </c>
      <c r="DD391" s="29" t="b">
        <v>0</v>
      </c>
      <c r="DE391" s="29" t="b">
        <v>0</v>
      </c>
      <c r="DF391" s="29" t="b">
        <v>0</v>
      </c>
      <c r="DG391" s="29" t="b">
        <v>0</v>
      </c>
      <c r="DH391" s="29" t="b">
        <v>0</v>
      </c>
      <c r="DI391" s="29" t="b">
        <v>1</v>
      </c>
      <c r="DJ391" s="29" t="b">
        <v>0</v>
      </c>
      <c r="DK391" s="29" t="b">
        <v>0</v>
      </c>
      <c r="DL391" s="29" t="b">
        <v>0</v>
      </c>
      <c r="DM391" s="29" t="b">
        <v>0</v>
      </c>
      <c r="DN391" s="29" t="b">
        <v>0</v>
      </c>
      <c r="DO391" s="29" t="b">
        <v>0</v>
      </c>
      <c r="DP391" s="29" t="b">
        <v>0</v>
      </c>
      <c r="DQ391" s="29" t="b">
        <v>0</v>
      </c>
      <c r="DR391" s="29" t="b">
        <v>0</v>
      </c>
      <c r="DS391" s="29" t="b">
        <v>0</v>
      </c>
      <c r="DT391" s="29" t="b">
        <v>0</v>
      </c>
      <c r="DU391" s="29" t="b">
        <v>0</v>
      </c>
      <c r="DV391" s="29" t="s">
        <v>15723</v>
      </c>
      <c r="DW391" s="29" t="s">
        <v>15724</v>
      </c>
      <c r="DX391" s="29" t="s">
        <v>15725</v>
      </c>
    </row>
    <row r="392" spans="1:128" s="29" customFormat="1" x14ac:dyDescent="0.25">
      <c r="A392" s="29">
        <v>359925061260548</v>
      </c>
      <c r="B392" s="29">
        <v>405</v>
      </c>
      <c r="C392" s="29" t="s">
        <v>15726</v>
      </c>
      <c r="D392" s="29" t="s">
        <v>15727</v>
      </c>
      <c r="E392" s="50">
        <v>2.37077821974704E+16</v>
      </c>
      <c r="F392" s="50">
        <v>9042541902086550</v>
      </c>
      <c r="G392" s="29" t="s">
        <v>18992</v>
      </c>
      <c r="H392" s="29" t="s">
        <v>18992</v>
      </c>
      <c r="I392" s="29">
        <v>77</v>
      </c>
      <c r="J392" s="29">
        <v>1</v>
      </c>
      <c r="K392" s="29">
        <v>1</v>
      </c>
      <c r="L392" s="29">
        <v>1</v>
      </c>
      <c r="M392" s="29">
        <v>2</v>
      </c>
      <c r="N392" s="29">
        <v>4</v>
      </c>
      <c r="O392" s="29">
        <v>1</v>
      </c>
      <c r="P392" s="29">
        <v>1</v>
      </c>
      <c r="Q392" s="29">
        <v>4</v>
      </c>
      <c r="R392" s="29" t="s">
        <v>8</v>
      </c>
      <c r="S392" s="29">
        <v>4</v>
      </c>
      <c r="T392" s="29" t="s">
        <v>8</v>
      </c>
      <c r="U392" s="29">
        <v>1</v>
      </c>
      <c r="V392" s="29">
        <v>1</v>
      </c>
      <c r="W392" s="29" t="s">
        <v>8</v>
      </c>
      <c r="X392" s="29">
        <v>1</v>
      </c>
      <c r="Y392" s="29" t="s">
        <v>8</v>
      </c>
      <c r="Z392" s="29">
        <v>0</v>
      </c>
      <c r="AA392" s="29" t="s">
        <v>8</v>
      </c>
      <c r="AB392" s="29" t="s">
        <v>8</v>
      </c>
      <c r="AC392" s="29" t="s">
        <v>8</v>
      </c>
      <c r="AD392" s="29" t="s">
        <v>8</v>
      </c>
      <c r="AE392" s="29">
        <v>1</v>
      </c>
      <c r="AF392" s="29">
        <v>1</v>
      </c>
      <c r="AG392" s="29" t="s">
        <v>8</v>
      </c>
      <c r="AH392" s="29">
        <v>1</v>
      </c>
      <c r="AI392" s="29" t="s">
        <v>8</v>
      </c>
      <c r="AJ392" s="29">
        <v>0</v>
      </c>
      <c r="AK392" s="29" t="s">
        <v>8</v>
      </c>
      <c r="AL392" s="29" t="s">
        <v>8</v>
      </c>
      <c r="AM392" s="29" t="s">
        <v>8</v>
      </c>
      <c r="AN392" s="29" t="s">
        <v>8</v>
      </c>
      <c r="AO392" s="29">
        <v>0</v>
      </c>
      <c r="AP392" s="29" t="s">
        <v>8</v>
      </c>
      <c r="AQ392" s="29">
        <v>1</v>
      </c>
      <c r="AR392" s="29">
        <v>1</v>
      </c>
      <c r="AS392" s="29" t="s">
        <v>8</v>
      </c>
      <c r="AT392" s="29">
        <v>1</v>
      </c>
      <c r="AU392" s="29" t="s">
        <v>8</v>
      </c>
      <c r="AV392" s="29">
        <v>1</v>
      </c>
      <c r="AW392" s="29">
        <v>2</v>
      </c>
      <c r="AX392" s="29" t="s">
        <v>8</v>
      </c>
      <c r="AY392" s="29">
        <v>2</v>
      </c>
      <c r="AZ392" s="29" t="s">
        <v>8</v>
      </c>
      <c r="BA392" s="29">
        <v>1</v>
      </c>
      <c r="BB392" s="29" t="s">
        <v>8</v>
      </c>
      <c r="BC392" s="29">
        <v>1</v>
      </c>
      <c r="BD392" s="29">
        <v>3</v>
      </c>
      <c r="BE392" s="29" t="s">
        <v>8</v>
      </c>
      <c r="BF392" s="29">
        <v>2</v>
      </c>
      <c r="BG392" s="29" t="s">
        <v>8</v>
      </c>
      <c r="BH392" s="29">
        <v>1</v>
      </c>
      <c r="BI392" s="29">
        <v>1</v>
      </c>
      <c r="BJ392" s="29" t="s">
        <v>8</v>
      </c>
      <c r="BK392" s="29">
        <v>1</v>
      </c>
      <c r="BL392" s="29" t="s">
        <v>8</v>
      </c>
      <c r="BM392" s="29">
        <v>0</v>
      </c>
      <c r="BN392" s="29" t="s">
        <v>8</v>
      </c>
      <c r="BO392" s="29" t="s">
        <v>8</v>
      </c>
      <c r="BP392" s="29" t="s">
        <v>8</v>
      </c>
      <c r="BQ392" s="29" t="s">
        <v>8</v>
      </c>
      <c r="BR392" s="29" t="s">
        <v>8</v>
      </c>
      <c r="BS392" s="29" t="s">
        <v>8</v>
      </c>
      <c r="BT392" s="29" t="s">
        <v>8</v>
      </c>
      <c r="BU392" s="29" t="s">
        <v>722</v>
      </c>
      <c r="BV392" s="29" t="b">
        <v>0</v>
      </c>
      <c r="BW392" s="29" t="b">
        <v>0</v>
      </c>
      <c r="BX392" s="29" t="b">
        <v>0</v>
      </c>
      <c r="BY392" s="29" t="b">
        <v>0</v>
      </c>
      <c r="BZ392" s="29" t="b">
        <v>0</v>
      </c>
      <c r="CA392" s="29" t="b">
        <v>0</v>
      </c>
      <c r="CB392" s="29" t="b">
        <v>0</v>
      </c>
      <c r="CC392" s="29" t="b">
        <v>0</v>
      </c>
      <c r="CD392" s="29" t="b">
        <v>0</v>
      </c>
      <c r="CE392" s="29" t="b">
        <v>0</v>
      </c>
      <c r="CF392" s="29" t="b">
        <v>0</v>
      </c>
      <c r="CG392" s="29" t="b">
        <v>0</v>
      </c>
      <c r="CH392" s="29" t="b">
        <v>0</v>
      </c>
      <c r="CI392" s="29" t="b">
        <v>0</v>
      </c>
      <c r="CJ392" s="29" t="b">
        <v>0</v>
      </c>
      <c r="CK392" s="29" t="b">
        <v>0</v>
      </c>
      <c r="CL392" s="29" t="b">
        <v>0</v>
      </c>
      <c r="CM392" s="29" t="b">
        <v>0</v>
      </c>
      <c r="CN392" s="29" t="b">
        <v>1</v>
      </c>
      <c r="CO392" s="29" t="b">
        <v>0</v>
      </c>
      <c r="CP392" s="29" t="b">
        <v>0</v>
      </c>
      <c r="CQ392" s="29" t="b">
        <v>0</v>
      </c>
      <c r="CR392" s="29" t="b">
        <v>0</v>
      </c>
      <c r="CS392" s="29" t="b">
        <v>0</v>
      </c>
      <c r="CT392" s="29" t="b">
        <v>0</v>
      </c>
      <c r="CU392" s="29" t="b">
        <v>0</v>
      </c>
      <c r="CV392" s="29" t="b">
        <v>0</v>
      </c>
      <c r="CW392" s="29" t="b">
        <v>0</v>
      </c>
      <c r="CX392" s="29" t="b">
        <v>0</v>
      </c>
      <c r="CY392" s="29" t="b">
        <v>0</v>
      </c>
      <c r="CZ392" s="29" t="b">
        <v>0</v>
      </c>
      <c r="DA392" s="29" t="b">
        <v>0</v>
      </c>
      <c r="DB392" s="29" t="b">
        <v>0</v>
      </c>
      <c r="DC392" s="29" t="b">
        <v>0</v>
      </c>
      <c r="DD392" s="29" t="b">
        <v>0</v>
      </c>
      <c r="DE392" s="29" t="b">
        <v>0</v>
      </c>
      <c r="DF392" s="29" t="b">
        <v>0</v>
      </c>
      <c r="DG392" s="29" t="b">
        <v>0</v>
      </c>
      <c r="DH392" s="29" t="b">
        <v>0</v>
      </c>
      <c r="DI392" s="29" t="b">
        <v>0</v>
      </c>
      <c r="DJ392" s="29" t="b">
        <v>0</v>
      </c>
      <c r="DK392" s="29" t="b">
        <v>0</v>
      </c>
      <c r="DL392" s="29" t="b">
        <v>0</v>
      </c>
      <c r="DM392" s="29" t="b">
        <v>0</v>
      </c>
      <c r="DN392" s="29" t="b">
        <v>0</v>
      </c>
      <c r="DO392" s="29" t="b">
        <v>0</v>
      </c>
      <c r="DP392" s="29" t="b">
        <v>0</v>
      </c>
      <c r="DQ392" s="29" t="b">
        <v>0</v>
      </c>
      <c r="DR392" s="29" t="b">
        <v>0</v>
      </c>
      <c r="DS392" s="29" t="b">
        <v>0</v>
      </c>
      <c r="DT392" s="29" t="b">
        <v>0</v>
      </c>
      <c r="DU392" s="29" t="b">
        <v>0</v>
      </c>
      <c r="DV392" s="29" t="s">
        <v>15728</v>
      </c>
      <c r="DW392" s="41" t="s">
        <v>15729</v>
      </c>
      <c r="DX392" s="29" t="s">
        <v>15730</v>
      </c>
    </row>
    <row r="393" spans="1:128" s="29" customFormat="1" x14ac:dyDescent="0.25">
      <c r="A393" s="29">
        <v>359925061260548</v>
      </c>
      <c r="B393" s="29">
        <v>407</v>
      </c>
      <c r="C393" s="29" t="s">
        <v>15731</v>
      </c>
      <c r="D393" s="29" t="s">
        <v>15732</v>
      </c>
      <c r="E393" s="50">
        <v>2.37074450769915E+16</v>
      </c>
      <c r="F393" s="50">
        <v>904257326559054</v>
      </c>
      <c r="G393" s="29" t="s">
        <v>19007</v>
      </c>
      <c r="H393" s="29" t="s">
        <v>18992</v>
      </c>
      <c r="I393" s="29">
        <v>77</v>
      </c>
      <c r="J393" s="29">
        <v>1</v>
      </c>
      <c r="K393" s="29">
        <v>1</v>
      </c>
      <c r="L393" s="29">
        <v>1</v>
      </c>
      <c r="M393" s="29">
        <v>2</v>
      </c>
      <c r="N393" s="29">
        <v>3</v>
      </c>
      <c r="O393" s="29">
        <v>1</v>
      </c>
      <c r="P393" s="29">
        <v>1</v>
      </c>
      <c r="Q393" s="29">
        <v>4</v>
      </c>
      <c r="R393" s="29" t="s">
        <v>8</v>
      </c>
      <c r="S393" s="29">
        <v>4</v>
      </c>
      <c r="T393" s="29" t="s">
        <v>8</v>
      </c>
      <c r="U393" s="29">
        <v>1</v>
      </c>
      <c r="V393" s="29">
        <v>2</v>
      </c>
      <c r="W393" s="29" t="s">
        <v>8</v>
      </c>
      <c r="X393" s="29">
        <v>1</v>
      </c>
      <c r="Y393" s="29" t="s">
        <v>8</v>
      </c>
      <c r="Z393" s="29">
        <v>0</v>
      </c>
      <c r="AA393" s="29" t="s">
        <v>8</v>
      </c>
      <c r="AB393" s="29" t="s">
        <v>8</v>
      </c>
      <c r="AC393" s="29" t="s">
        <v>8</v>
      </c>
      <c r="AD393" s="29" t="s">
        <v>8</v>
      </c>
      <c r="AE393" s="29">
        <v>1</v>
      </c>
      <c r="AF393" s="29">
        <v>1</v>
      </c>
      <c r="AG393" s="29" t="s">
        <v>8</v>
      </c>
      <c r="AH393" s="29">
        <v>1</v>
      </c>
      <c r="AI393" s="29" t="s">
        <v>8</v>
      </c>
      <c r="AJ393" s="29">
        <v>0</v>
      </c>
      <c r="AK393" s="29" t="s">
        <v>8</v>
      </c>
      <c r="AL393" s="29" t="s">
        <v>8</v>
      </c>
      <c r="AM393" s="29" t="s">
        <v>8</v>
      </c>
      <c r="AN393" s="29" t="s">
        <v>8</v>
      </c>
      <c r="AO393" s="29">
        <v>0</v>
      </c>
      <c r="AP393" s="29" t="s">
        <v>8</v>
      </c>
      <c r="AQ393" s="29">
        <v>1</v>
      </c>
      <c r="AR393" s="29">
        <v>2</v>
      </c>
      <c r="AS393" s="29" t="s">
        <v>8</v>
      </c>
      <c r="AT393" s="29">
        <v>2</v>
      </c>
      <c r="AU393" s="29" t="s">
        <v>8</v>
      </c>
      <c r="AV393" s="29">
        <v>1</v>
      </c>
      <c r="AW393" s="29">
        <v>3</v>
      </c>
      <c r="AX393" s="29" t="s">
        <v>8</v>
      </c>
      <c r="AY393" s="29">
        <v>3</v>
      </c>
      <c r="AZ393" s="29" t="s">
        <v>8</v>
      </c>
      <c r="BA393" s="29">
        <v>1</v>
      </c>
      <c r="BB393" s="29" t="s">
        <v>8</v>
      </c>
      <c r="BC393" s="29">
        <v>1</v>
      </c>
      <c r="BD393" s="29">
        <v>3</v>
      </c>
      <c r="BE393" s="29" t="s">
        <v>8</v>
      </c>
      <c r="BF393" s="29">
        <v>2</v>
      </c>
      <c r="BG393" s="29" t="s">
        <v>8</v>
      </c>
      <c r="BH393" s="29">
        <v>1</v>
      </c>
      <c r="BI393" s="29">
        <v>2</v>
      </c>
      <c r="BJ393" s="29" t="s">
        <v>8</v>
      </c>
      <c r="BK393" s="29">
        <v>1</v>
      </c>
      <c r="BL393" s="29" t="s">
        <v>8</v>
      </c>
      <c r="BM393" s="29">
        <v>0</v>
      </c>
      <c r="BN393" s="29" t="s">
        <v>8</v>
      </c>
      <c r="BO393" s="29" t="s">
        <v>8</v>
      </c>
      <c r="BP393" s="29" t="s">
        <v>8</v>
      </c>
      <c r="BQ393" s="29" t="s">
        <v>8</v>
      </c>
      <c r="BR393" s="29" t="s">
        <v>8</v>
      </c>
      <c r="BS393" s="29" t="s">
        <v>8</v>
      </c>
      <c r="BT393" s="29" t="s">
        <v>8</v>
      </c>
      <c r="BU393" s="29" t="s">
        <v>722</v>
      </c>
      <c r="BV393" s="29" t="b">
        <v>0</v>
      </c>
      <c r="BW393" s="29" t="b">
        <v>0</v>
      </c>
      <c r="BX393" s="29" t="b">
        <v>0</v>
      </c>
      <c r="BY393" s="29" t="b">
        <v>0</v>
      </c>
      <c r="BZ393" s="29" t="b">
        <v>0</v>
      </c>
      <c r="CA393" s="29" t="b">
        <v>0</v>
      </c>
      <c r="CB393" s="29" t="b">
        <v>0</v>
      </c>
      <c r="CC393" s="29" t="b">
        <v>0</v>
      </c>
      <c r="CD393" s="29" t="b">
        <v>0</v>
      </c>
      <c r="CE393" s="29" t="b">
        <v>0</v>
      </c>
      <c r="CF393" s="29" t="b">
        <v>0</v>
      </c>
      <c r="CG393" s="29" t="b">
        <v>0</v>
      </c>
      <c r="CH393" s="29" t="b">
        <v>0</v>
      </c>
      <c r="CI393" s="29" t="b">
        <v>0</v>
      </c>
      <c r="CJ393" s="29" t="b">
        <v>0</v>
      </c>
      <c r="CK393" s="29" t="b">
        <v>0</v>
      </c>
      <c r="CL393" s="29" t="b">
        <v>0</v>
      </c>
      <c r="CM393" s="29" t="b">
        <v>0</v>
      </c>
      <c r="CN393" s="29" t="b">
        <v>1</v>
      </c>
      <c r="CO393" s="29" t="b">
        <v>0</v>
      </c>
      <c r="CP393" s="29" t="b">
        <v>0</v>
      </c>
      <c r="CQ393" s="29" t="b">
        <v>0</v>
      </c>
      <c r="CR393" s="29" t="b">
        <v>0</v>
      </c>
      <c r="CS393" s="29" t="b">
        <v>0</v>
      </c>
      <c r="CT393" s="29" t="b">
        <v>0</v>
      </c>
      <c r="CU393" s="29" t="b">
        <v>0</v>
      </c>
      <c r="CV393" s="29" t="b">
        <v>0</v>
      </c>
      <c r="CW393" s="29" t="b">
        <v>0</v>
      </c>
      <c r="CX393" s="29" t="b">
        <v>0</v>
      </c>
      <c r="CY393" s="29" t="b">
        <v>0</v>
      </c>
      <c r="CZ393" s="29" t="b">
        <v>0</v>
      </c>
      <c r="DA393" s="29" t="b">
        <v>0</v>
      </c>
      <c r="DB393" s="29" t="b">
        <v>0</v>
      </c>
      <c r="DC393" s="29" t="b">
        <v>0</v>
      </c>
      <c r="DD393" s="29" t="b">
        <v>0</v>
      </c>
      <c r="DE393" s="29" t="b">
        <v>0</v>
      </c>
      <c r="DF393" s="29" t="b">
        <v>0</v>
      </c>
      <c r="DG393" s="29" t="b">
        <v>0</v>
      </c>
      <c r="DH393" s="29" t="b">
        <v>0</v>
      </c>
      <c r="DI393" s="29" t="b">
        <v>0</v>
      </c>
      <c r="DJ393" s="29" t="b">
        <v>0</v>
      </c>
      <c r="DK393" s="29" t="b">
        <v>0</v>
      </c>
      <c r="DL393" s="29" t="b">
        <v>0</v>
      </c>
      <c r="DM393" s="29" t="b">
        <v>0</v>
      </c>
      <c r="DN393" s="29" t="b">
        <v>0</v>
      </c>
      <c r="DO393" s="29" t="b">
        <v>0</v>
      </c>
      <c r="DP393" s="29" t="b">
        <v>0</v>
      </c>
      <c r="DQ393" s="29" t="b">
        <v>0</v>
      </c>
      <c r="DR393" s="29" t="b">
        <v>0</v>
      </c>
      <c r="DS393" s="29" t="b">
        <v>0</v>
      </c>
      <c r="DT393" s="29" t="b">
        <v>0</v>
      </c>
      <c r="DU393" s="29" t="b">
        <v>0</v>
      </c>
      <c r="DV393" s="29" t="s">
        <v>15733</v>
      </c>
      <c r="DW393" s="29" t="s">
        <v>15734</v>
      </c>
      <c r="DX393" s="29" t="s">
        <v>15735</v>
      </c>
    </row>
    <row r="394" spans="1:128" s="29" customFormat="1" x14ac:dyDescent="0.25">
      <c r="A394" s="29">
        <v>359925061281106</v>
      </c>
      <c r="B394" s="29">
        <v>202</v>
      </c>
      <c r="C394" s="29" t="s">
        <v>15736</v>
      </c>
      <c r="D394" s="29" t="s">
        <v>8</v>
      </c>
      <c r="E394" s="29" t="s">
        <v>8</v>
      </c>
      <c r="F394" s="29" t="s">
        <v>8</v>
      </c>
      <c r="G394" s="29" t="s">
        <v>8</v>
      </c>
      <c r="H394" s="29" t="s">
        <v>8</v>
      </c>
      <c r="I394" s="29">
        <v>33</v>
      </c>
      <c r="J394" s="29">
        <v>1</v>
      </c>
      <c r="K394" s="29">
        <v>1</v>
      </c>
      <c r="L394" s="29">
        <v>1</v>
      </c>
      <c r="M394" s="29">
        <v>2</v>
      </c>
      <c r="N394" s="29">
        <v>3</v>
      </c>
      <c r="O394" s="29">
        <v>1</v>
      </c>
      <c r="P394" s="29">
        <v>0</v>
      </c>
      <c r="Q394" s="29" t="s">
        <v>8</v>
      </c>
      <c r="R394" s="29" t="s">
        <v>8</v>
      </c>
      <c r="S394" s="29" t="s">
        <v>8</v>
      </c>
      <c r="T394" s="29" t="s">
        <v>8</v>
      </c>
      <c r="U394" s="29">
        <v>1</v>
      </c>
      <c r="V394" s="29">
        <v>1</v>
      </c>
      <c r="W394" s="29" t="s">
        <v>8</v>
      </c>
      <c r="X394" s="29">
        <v>2</v>
      </c>
      <c r="Y394" s="29" t="s">
        <v>8</v>
      </c>
      <c r="Z394" s="29">
        <v>1</v>
      </c>
      <c r="AA394" s="29">
        <v>2</v>
      </c>
      <c r="AB394" s="29" t="s">
        <v>8</v>
      </c>
      <c r="AC394" s="29">
        <v>3</v>
      </c>
      <c r="AD394" s="29" t="s">
        <v>8</v>
      </c>
      <c r="AE394" s="29">
        <v>0</v>
      </c>
      <c r="AF394" s="29" t="s">
        <v>8</v>
      </c>
      <c r="AG394" s="29" t="s">
        <v>8</v>
      </c>
      <c r="AH394" s="29" t="s">
        <v>8</v>
      </c>
      <c r="AI394" s="29" t="s">
        <v>8</v>
      </c>
      <c r="AJ394" s="29">
        <v>1</v>
      </c>
      <c r="AK394" s="29">
        <v>1</v>
      </c>
      <c r="AL394" s="29" t="s">
        <v>8</v>
      </c>
      <c r="AM394" s="29">
        <v>1</v>
      </c>
      <c r="AN394" s="29" t="s">
        <v>8</v>
      </c>
      <c r="AO394" s="29">
        <v>0</v>
      </c>
      <c r="AP394" s="29" t="s">
        <v>8</v>
      </c>
      <c r="AQ394" s="29">
        <v>1</v>
      </c>
      <c r="AR394" s="29">
        <v>1</v>
      </c>
      <c r="AS394" s="29" t="s">
        <v>8</v>
      </c>
      <c r="AT394" s="29">
        <v>1</v>
      </c>
      <c r="AU394" s="29" t="s">
        <v>8</v>
      </c>
      <c r="AV394" s="29">
        <v>1</v>
      </c>
      <c r="AW394" s="29">
        <v>1</v>
      </c>
      <c r="AX394" s="29" t="s">
        <v>8</v>
      </c>
      <c r="AY394" s="29">
        <v>1</v>
      </c>
      <c r="AZ394" s="29" t="s">
        <v>8</v>
      </c>
      <c r="BA394" s="29">
        <v>1</v>
      </c>
      <c r="BB394" s="29" t="s">
        <v>8</v>
      </c>
      <c r="BC394" s="29">
        <v>1</v>
      </c>
      <c r="BD394" s="29">
        <v>2</v>
      </c>
      <c r="BE394" s="29" t="s">
        <v>8</v>
      </c>
      <c r="BF394" s="29">
        <v>2</v>
      </c>
      <c r="BG394" s="29" t="s">
        <v>8</v>
      </c>
      <c r="BH394" s="29">
        <v>1</v>
      </c>
      <c r="BI394" s="29">
        <v>2</v>
      </c>
      <c r="BJ394" s="29" t="s">
        <v>8</v>
      </c>
      <c r="BK394" s="29">
        <v>2</v>
      </c>
      <c r="BL394" s="29" t="s">
        <v>8</v>
      </c>
      <c r="BM394" s="29">
        <v>0</v>
      </c>
      <c r="BN394" s="29" t="s">
        <v>8</v>
      </c>
      <c r="BO394" s="29" t="s">
        <v>8</v>
      </c>
      <c r="BP394" s="29" t="s">
        <v>8</v>
      </c>
      <c r="BQ394" s="29" t="s">
        <v>8</v>
      </c>
      <c r="BR394" s="29" t="s">
        <v>8</v>
      </c>
      <c r="BS394" s="29" t="s">
        <v>8</v>
      </c>
      <c r="BT394" s="29" t="s">
        <v>8</v>
      </c>
      <c r="BU394" s="29" t="s">
        <v>14203</v>
      </c>
      <c r="BV394" s="29" t="b">
        <v>1</v>
      </c>
      <c r="BW394" s="29" t="b">
        <v>0</v>
      </c>
      <c r="BX394" s="29" t="b">
        <v>0</v>
      </c>
      <c r="BY394" s="29" t="b">
        <v>0</v>
      </c>
      <c r="BZ394" s="29" t="b">
        <v>0</v>
      </c>
      <c r="CA394" s="29" t="b">
        <v>0</v>
      </c>
      <c r="CB394" s="29" t="b">
        <v>0</v>
      </c>
      <c r="CC394" s="29" t="b">
        <v>0</v>
      </c>
      <c r="CD394" s="29" t="b">
        <v>0</v>
      </c>
      <c r="CE394" s="29" t="b">
        <v>0</v>
      </c>
      <c r="CF394" s="29" t="b">
        <v>0</v>
      </c>
      <c r="CG394" s="29" t="b">
        <v>0</v>
      </c>
      <c r="CH394" s="29" t="b">
        <v>0</v>
      </c>
      <c r="CI394" s="29" t="b">
        <v>0</v>
      </c>
      <c r="CJ394" s="29" t="b">
        <v>0</v>
      </c>
      <c r="CK394" s="29" t="b">
        <v>0</v>
      </c>
      <c r="CL394" s="29" t="b">
        <v>0</v>
      </c>
      <c r="CM394" s="29" t="b">
        <v>0</v>
      </c>
      <c r="CN394" s="29" t="b">
        <v>0</v>
      </c>
      <c r="CO394" s="29" t="b">
        <v>0</v>
      </c>
      <c r="CP394" s="29" t="b">
        <v>0</v>
      </c>
      <c r="CQ394" s="29" t="b">
        <v>0</v>
      </c>
      <c r="CR394" s="29" t="b">
        <v>0</v>
      </c>
      <c r="CS394" s="29" t="b">
        <v>0</v>
      </c>
      <c r="CT394" s="29" t="b">
        <v>0</v>
      </c>
      <c r="CU394" s="29" t="b">
        <v>0</v>
      </c>
      <c r="CV394" s="29" t="b">
        <v>0</v>
      </c>
      <c r="CW394" s="29" t="b">
        <v>0</v>
      </c>
      <c r="CX394" s="29" t="b">
        <v>0</v>
      </c>
      <c r="CY394" s="29" t="b">
        <v>0</v>
      </c>
      <c r="CZ394" s="29" t="b">
        <v>0</v>
      </c>
      <c r="DA394" s="29" t="b">
        <v>0</v>
      </c>
      <c r="DB394" s="29" t="b">
        <v>0</v>
      </c>
      <c r="DC394" s="29" t="b">
        <v>0</v>
      </c>
      <c r="DD394" s="29" t="b">
        <v>0</v>
      </c>
      <c r="DE394" s="29" t="b">
        <v>0</v>
      </c>
      <c r="DF394" s="29" t="b">
        <v>0</v>
      </c>
      <c r="DG394" s="29" t="b">
        <v>0</v>
      </c>
      <c r="DH394" s="29" t="b">
        <v>0</v>
      </c>
      <c r="DI394" s="29" t="b">
        <v>0</v>
      </c>
      <c r="DJ394" s="29" t="b">
        <v>0</v>
      </c>
      <c r="DK394" s="29" t="b">
        <v>0</v>
      </c>
      <c r="DL394" s="29" t="b">
        <v>0</v>
      </c>
      <c r="DM394" s="29" t="b">
        <v>0</v>
      </c>
      <c r="DN394" s="29" t="b">
        <v>0</v>
      </c>
      <c r="DO394" s="29" t="b">
        <v>0</v>
      </c>
      <c r="DP394" s="29" t="b">
        <v>0</v>
      </c>
      <c r="DQ394" s="29" t="b">
        <v>0</v>
      </c>
      <c r="DR394" s="29" t="b">
        <v>0</v>
      </c>
      <c r="DS394" s="29" t="b">
        <v>0</v>
      </c>
      <c r="DT394" s="29" t="b">
        <v>0</v>
      </c>
      <c r="DU394" s="29" t="b">
        <v>0</v>
      </c>
      <c r="DV394" s="29" t="s">
        <v>15737</v>
      </c>
      <c r="DW394" s="29" t="s">
        <v>15738</v>
      </c>
      <c r="DX394" s="29" t="s">
        <v>15739</v>
      </c>
    </row>
    <row r="395" spans="1:128" s="29" customFormat="1" x14ac:dyDescent="0.25">
      <c r="A395" s="29">
        <v>359925061281106</v>
      </c>
      <c r="B395" s="29">
        <v>219</v>
      </c>
      <c r="C395" s="29" t="s">
        <v>15740</v>
      </c>
      <c r="D395" s="29" t="s">
        <v>15741</v>
      </c>
      <c r="E395" s="50">
        <v>2.37808218029957E+16</v>
      </c>
      <c r="F395" s="50">
        <v>9033993969769910</v>
      </c>
      <c r="G395" s="29" t="s">
        <v>20303</v>
      </c>
      <c r="H395" s="29" t="s">
        <v>18992</v>
      </c>
      <c r="I395" s="29">
        <v>33</v>
      </c>
      <c r="J395" s="29">
        <v>1</v>
      </c>
      <c r="K395" s="29">
        <v>1</v>
      </c>
      <c r="L395" s="29">
        <v>1</v>
      </c>
      <c r="M395" s="29">
        <v>2</v>
      </c>
      <c r="N395" s="29">
        <v>4</v>
      </c>
      <c r="O395" s="29">
        <v>1</v>
      </c>
      <c r="P395" s="29">
        <v>1</v>
      </c>
      <c r="Q395" s="29">
        <v>1</v>
      </c>
      <c r="R395" s="29" t="s">
        <v>8</v>
      </c>
      <c r="S395" s="29">
        <v>1</v>
      </c>
      <c r="T395" s="29" t="s">
        <v>8</v>
      </c>
      <c r="U395" s="29">
        <v>0</v>
      </c>
      <c r="V395" s="29" t="s">
        <v>8</v>
      </c>
      <c r="W395" s="29" t="s">
        <v>8</v>
      </c>
      <c r="X395" s="29" t="s">
        <v>8</v>
      </c>
      <c r="Y395" s="29" t="s">
        <v>8</v>
      </c>
      <c r="Z395" s="29">
        <v>0</v>
      </c>
      <c r="AA395" s="29" t="s">
        <v>8</v>
      </c>
      <c r="AB395" s="29" t="s">
        <v>8</v>
      </c>
      <c r="AC395" s="29" t="s">
        <v>8</v>
      </c>
      <c r="AD395" s="29" t="s">
        <v>8</v>
      </c>
      <c r="AE395" s="29">
        <v>0</v>
      </c>
      <c r="AF395" s="29" t="s">
        <v>8</v>
      </c>
      <c r="AG395" s="29" t="s">
        <v>8</v>
      </c>
      <c r="AH395" s="29" t="s">
        <v>8</v>
      </c>
      <c r="AI395" s="29" t="s">
        <v>8</v>
      </c>
      <c r="AJ395" s="29">
        <v>1</v>
      </c>
      <c r="AK395" s="29">
        <v>1</v>
      </c>
      <c r="AL395" s="29" t="s">
        <v>8</v>
      </c>
      <c r="AM395" s="29">
        <v>1</v>
      </c>
      <c r="AN395" s="29" t="s">
        <v>8</v>
      </c>
      <c r="AO395" s="29">
        <v>0</v>
      </c>
      <c r="AP395" s="29" t="s">
        <v>8</v>
      </c>
      <c r="AQ395" s="29">
        <v>1</v>
      </c>
      <c r="AR395" s="29">
        <v>2</v>
      </c>
      <c r="AS395" s="29" t="s">
        <v>8</v>
      </c>
      <c r="AT395" s="29">
        <v>2</v>
      </c>
      <c r="AU395" s="29" t="s">
        <v>8</v>
      </c>
      <c r="AV395" s="29">
        <v>1</v>
      </c>
      <c r="AW395" s="29">
        <v>2</v>
      </c>
      <c r="AX395" s="29" t="s">
        <v>8</v>
      </c>
      <c r="AY395" s="29">
        <v>3</v>
      </c>
      <c r="AZ395" s="29" t="s">
        <v>8</v>
      </c>
      <c r="BA395" s="29">
        <v>1</v>
      </c>
      <c r="BB395" s="29" t="s">
        <v>8</v>
      </c>
      <c r="BC395" s="29">
        <v>1</v>
      </c>
      <c r="BD395" s="29">
        <v>4</v>
      </c>
      <c r="BE395" s="29" t="s">
        <v>8</v>
      </c>
      <c r="BF395" s="29">
        <v>3</v>
      </c>
      <c r="BG395" s="29" t="s">
        <v>8</v>
      </c>
      <c r="BH395" s="29">
        <v>1</v>
      </c>
      <c r="BI395" s="29">
        <v>2</v>
      </c>
      <c r="BJ395" s="29" t="s">
        <v>8</v>
      </c>
      <c r="BK395" s="29">
        <v>2</v>
      </c>
      <c r="BL395" s="29" t="s">
        <v>8</v>
      </c>
      <c r="BM395" s="29">
        <v>0</v>
      </c>
      <c r="BN395" s="29" t="s">
        <v>8</v>
      </c>
      <c r="BO395" s="29" t="s">
        <v>8</v>
      </c>
      <c r="BP395" s="29" t="s">
        <v>8</v>
      </c>
      <c r="BQ395" s="29" t="s">
        <v>8</v>
      </c>
      <c r="BR395" s="29" t="s">
        <v>8</v>
      </c>
      <c r="BS395" s="29" t="s">
        <v>8</v>
      </c>
      <c r="BT395" s="29" t="s">
        <v>8</v>
      </c>
      <c r="BU395" s="29" t="s">
        <v>538</v>
      </c>
      <c r="BV395" s="29" t="b">
        <v>0</v>
      </c>
      <c r="BW395" s="29" t="b">
        <v>0</v>
      </c>
      <c r="BX395" s="29" t="b">
        <v>0</v>
      </c>
      <c r="BY395" s="29" t="b">
        <v>0</v>
      </c>
      <c r="BZ395" s="29" t="b">
        <v>0</v>
      </c>
      <c r="CA395" s="29" t="b">
        <v>0</v>
      </c>
      <c r="CB395" s="29" t="b">
        <v>0</v>
      </c>
      <c r="CC395" s="29" t="b">
        <v>0</v>
      </c>
      <c r="CD395" s="29" t="b">
        <v>0</v>
      </c>
      <c r="CE395" s="29" t="b">
        <v>0</v>
      </c>
      <c r="CF395" s="29" t="b">
        <v>0</v>
      </c>
      <c r="CG395" s="29" t="b">
        <v>0</v>
      </c>
      <c r="CH395" s="29" t="b">
        <v>0</v>
      </c>
      <c r="CI395" s="29" t="b">
        <v>0</v>
      </c>
      <c r="CJ395" s="29" t="b">
        <v>0</v>
      </c>
      <c r="CK395" s="29" t="b">
        <v>0</v>
      </c>
      <c r="CL395" s="29" t="b">
        <v>0</v>
      </c>
      <c r="CM395" s="29" t="b">
        <v>0</v>
      </c>
      <c r="CN395" s="29" t="b">
        <v>0</v>
      </c>
      <c r="CO395" s="29" t="b">
        <v>0</v>
      </c>
      <c r="CP395" s="29" t="b">
        <v>0</v>
      </c>
      <c r="CQ395" s="29" t="b">
        <v>0</v>
      </c>
      <c r="CR395" s="29" t="b">
        <v>0</v>
      </c>
      <c r="CS395" s="29" t="b">
        <v>0</v>
      </c>
      <c r="CT395" s="29" t="b">
        <v>0</v>
      </c>
      <c r="CU395" s="29" t="b">
        <v>0</v>
      </c>
      <c r="CV395" s="29" t="b">
        <v>0</v>
      </c>
      <c r="CW395" s="29" t="b">
        <v>0</v>
      </c>
      <c r="CX395" s="29" t="b">
        <v>0</v>
      </c>
      <c r="CY395" s="29" t="b">
        <v>0</v>
      </c>
      <c r="CZ395" s="29" t="b">
        <v>0</v>
      </c>
      <c r="DA395" s="29" t="b">
        <v>0</v>
      </c>
      <c r="DB395" s="29" t="b">
        <v>0</v>
      </c>
      <c r="DC395" s="29" t="b">
        <v>1</v>
      </c>
      <c r="DD395" s="29" t="b">
        <v>0</v>
      </c>
      <c r="DE395" s="29" t="b">
        <v>0</v>
      </c>
      <c r="DF395" s="29" t="b">
        <v>0</v>
      </c>
      <c r="DG395" s="29" t="b">
        <v>0</v>
      </c>
      <c r="DH395" s="29" t="b">
        <v>0</v>
      </c>
      <c r="DI395" s="29" t="b">
        <v>0</v>
      </c>
      <c r="DJ395" s="29" t="b">
        <v>0</v>
      </c>
      <c r="DK395" s="29" t="b">
        <v>0</v>
      </c>
      <c r="DL395" s="29" t="b">
        <v>0</v>
      </c>
      <c r="DM395" s="29" t="b">
        <v>0</v>
      </c>
      <c r="DN395" s="29" t="b">
        <v>0</v>
      </c>
      <c r="DO395" s="29" t="b">
        <v>0</v>
      </c>
      <c r="DP395" s="29" t="b">
        <v>0</v>
      </c>
      <c r="DQ395" s="29" t="b">
        <v>0</v>
      </c>
      <c r="DR395" s="29" t="b">
        <v>0</v>
      </c>
      <c r="DS395" s="29" t="b">
        <v>0</v>
      </c>
      <c r="DT395" s="29" t="b">
        <v>0</v>
      </c>
      <c r="DU395" s="29" t="b">
        <v>0</v>
      </c>
      <c r="DV395" s="29" t="s">
        <v>15742</v>
      </c>
      <c r="DW395" s="29" t="s">
        <v>15743</v>
      </c>
      <c r="DX395" s="29" t="s">
        <v>15744</v>
      </c>
    </row>
    <row r="396" spans="1:128" s="29" customFormat="1" x14ac:dyDescent="0.25">
      <c r="A396" s="29">
        <v>359925061281106</v>
      </c>
      <c r="B396" s="29">
        <v>246</v>
      </c>
      <c r="C396" s="29" t="s">
        <v>15745</v>
      </c>
      <c r="D396" s="29" t="s">
        <v>15746</v>
      </c>
      <c r="E396" s="50">
        <v>2.37801370676626E+16</v>
      </c>
      <c r="F396" s="50">
        <v>903400247013019</v>
      </c>
      <c r="G396" s="29" t="s">
        <v>20289</v>
      </c>
      <c r="H396" s="29" t="s">
        <v>18992</v>
      </c>
      <c r="I396" s="29">
        <v>33</v>
      </c>
      <c r="J396" s="29">
        <v>1</v>
      </c>
      <c r="K396" s="29">
        <v>1</v>
      </c>
      <c r="L396" s="29">
        <v>1</v>
      </c>
      <c r="M396" s="29">
        <v>2</v>
      </c>
      <c r="N396" s="29">
        <v>4</v>
      </c>
      <c r="O396" s="29">
        <v>1</v>
      </c>
      <c r="P396" s="29">
        <v>1</v>
      </c>
      <c r="Q396" s="29">
        <v>3</v>
      </c>
      <c r="R396" s="29" t="s">
        <v>8</v>
      </c>
      <c r="S396" s="29">
        <v>3</v>
      </c>
      <c r="T396" s="29" t="s">
        <v>8</v>
      </c>
      <c r="U396" s="29">
        <v>0</v>
      </c>
      <c r="V396" s="29" t="s">
        <v>8</v>
      </c>
      <c r="W396" s="29" t="s">
        <v>8</v>
      </c>
      <c r="X396" s="29" t="s">
        <v>8</v>
      </c>
      <c r="Y396" s="29" t="s">
        <v>8</v>
      </c>
      <c r="Z396" s="29">
        <v>1</v>
      </c>
      <c r="AA396" s="29">
        <v>3</v>
      </c>
      <c r="AB396" s="29" t="s">
        <v>8</v>
      </c>
      <c r="AC396" s="29">
        <v>3</v>
      </c>
      <c r="AD396" s="29" t="s">
        <v>8</v>
      </c>
      <c r="AE396" s="29">
        <v>0</v>
      </c>
      <c r="AF396" s="29" t="s">
        <v>8</v>
      </c>
      <c r="AG396" s="29" t="s">
        <v>8</v>
      </c>
      <c r="AH396" s="29" t="s">
        <v>8</v>
      </c>
      <c r="AI396" s="29" t="s">
        <v>8</v>
      </c>
      <c r="AJ396" s="29">
        <v>1</v>
      </c>
      <c r="AK396" s="29">
        <v>1</v>
      </c>
      <c r="AL396" s="29" t="s">
        <v>8</v>
      </c>
      <c r="AM396" s="29">
        <v>1</v>
      </c>
      <c r="AN396" s="29" t="s">
        <v>8</v>
      </c>
      <c r="AO396" s="29">
        <v>0</v>
      </c>
      <c r="AP396" s="29" t="s">
        <v>8</v>
      </c>
      <c r="AQ396" s="29">
        <v>1</v>
      </c>
      <c r="AR396" s="29">
        <v>2</v>
      </c>
      <c r="AS396" s="29" t="s">
        <v>8</v>
      </c>
      <c r="AT396" s="29">
        <v>2</v>
      </c>
      <c r="AU396" s="29" t="s">
        <v>8</v>
      </c>
      <c r="AV396" s="29">
        <v>1</v>
      </c>
      <c r="AW396" s="29">
        <v>1</v>
      </c>
      <c r="AX396" s="29" t="s">
        <v>8</v>
      </c>
      <c r="AY396" s="29">
        <v>1</v>
      </c>
      <c r="AZ396" s="29" t="s">
        <v>8</v>
      </c>
      <c r="BA396" s="29">
        <v>1</v>
      </c>
      <c r="BB396" s="29" t="s">
        <v>8</v>
      </c>
      <c r="BC396" s="29">
        <v>1</v>
      </c>
      <c r="BD396" s="29">
        <v>2</v>
      </c>
      <c r="BE396" s="29" t="s">
        <v>8</v>
      </c>
      <c r="BF396" s="29">
        <v>1</v>
      </c>
      <c r="BG396" s="29" t="s">
        <v>8</v>
      </c>
      <c r="BH396" s="29">
        <v>1</v>
      </c>
      <c r="BI396" s="29">
        <v>2</v>
      </c>
      <c r="BJ396" s="29" t="s">
        <v>8</v>
      </c>
      <c r="BK396" s="29">
        <v>2</v>
      </c>
      <c r="BL396" s="29" t="s">
        <v>8</v>
      </c>
      <c r="BM396" s="29">
        <v>0</v>
      </c>
      <c r="BN396" s="29" t="s">
        <v>8</v>
      </c>
      <c r="BO396" s="29" t="s">
        <v>8</v>
      </c>
      <c r="BP396" s="29" t="s">
        <v>8</v>
      </c>
      <c r="BQ396" s="29" t="s">
        <v>8</v>
      </c>
      <c r="BR396" s="29" t="s">
        <v>8</v>
      </c>
      <c r="BS396" s="29" t="s">
        <v>8</v>
      </c>
      <c r="BT396" s="29" t="s">
        <v>8</v>
      </c>
      <c r="BU396" s="29" t="s">
        <v>538</v>
      </c>
      <c r="BV396" s="29" t="b">
        <v>0</v>
      </c>
      <c r="BW396" s="29" t="b">
        <v>0</v>
      </c>
      <c r="BX396" s="29" t="b">
        <v>0</v>
      </c>
      <c r="BY396" s="29" t="b">
        <v>0</v>
      </c>
      <c r="BZ396" s="29" t="b">
        <v>0</v>
      </c>
      <c r="CA396" s="29" t="b">
        <v>0</v>
      </c>
      <c r="CB396" s="29" t="b">
        <v>0</v>
      </c>
      <c r="CC396" s="29" t="b">
        <v>0</v>
      </c>
      <c r="CD396" s="29" t="b">
        <v>0</v>
      </c>
      <c r="CE396" s="29" t="b">
        <v>0</v>
      </c>
      <c r="CF396" s="29" t="b">
        <v>0</v>
      </c>
      <c r="CG396" s="29" t="b">
        <v>0</v>
      </c>
      <c r="CH396" s="29" t="b">
        <v>0</v>
      </c>
      <c r="CI396" s="29" t="b">
        <v>0</v>
      </c>
      <c r="CJ396" s="29" t="b">
        <v>0</v>
      </c>
      <c r="CK396" s="29" t="b">
        <v>0</v>
      </c>
      <c r="CL396" s="29" t="b">
        <v>0</v>
      </c>
      <c r="CM396" s="29" t="b">
        <v>0</v>
      </c>
      <c r="CN396" s="29" t="b">
        <v>0</v>
      </c>
      <c r="CO396" s="29" t="b">
        <v>0</v>
      </c>
      <c r="CP396" s="29" t="b">
        <v>0</v>
      </c>
      <c r="CQ396" s="29" t="b">
        <v>0</v>
      </c>
      <c r="CR396" s="29" t="b">
        <v>0</v>
      </c>
      <c r="CS396" s="29" t="b">
        <v>0</v>
      </c>
      <c r="CT396" s="29" t="b">
        <v>0</v>
      </c>
      <c r="CU396" s="29" t="b">
        <v>0</v>
      </c>
      <c r="CV396" s="29" t="b">
        <v>0</v>
      </c>
      <c r="CW396" s="29" t="b">
        <v>0</v>
      </c>
      <c r="CX396" s="29" t="b">
        <v>0</v>
      </c>
      <c r="CY396" s="29" t="b">
        <v>0</v>
      </c>
      <c r="CZ396" s="29" t="b">
        <v>0</v>
      </c>
      <c r="DA396" s="29" t="b">
        <v>0</v>
      </c>
      <c r="DB396" s="29" t="b">
        <v>0</v>
      </c>
      <c r="DC396" s="29" t="b">
        <v>1</v>
      </c>
      <c r="DD396" s="29" t="b">
        <v>0</v>
      </c>
      <c r="DE396" s="29" t="b">
        <v>0</v>
      </c>
      <c r="DF396" s="29" t="b">
        <v>0</v>
      </c>
      <c r="DG396" s="29" t="b">
        <v>0</v>
      </c>
      <c r="DH396" s="29" t="b">
        <v>0</v>
      </c>
      <c r="DI396" s="29" t="b">
        <v>0</v>
      </c>
      <c r="DJ396" s="29" t="b">
        <v>0</v>
      </c>
      <c r="DK396" s="29" t="b">
        <v>0</v>
      </c>
      <c r="DL396" s="29" t="b">
        <v>0</v>
      </c>
      <c r="DM396" s="29" t="b">
        <v>0</v>
      </c>
      <c r="DN396" s="29" t="b">
        <v>0</v>
      </c>
      <c r="DO396" s="29" t="b">
        <v>0</v>
      </c>
      <c r="DP396" s="29" t="b">
        <v>0</v>
      </c>
      <c r="DQ396" s="29" t="b">
        <v>0</v>
      </c>
      <c r="DR396" s="29" t="b">
        <v>0</v>
      </c>
      <c r="DS396" s="29" t="b">
        <v>0</v>
      </c>
      <c r="DT396" s="29" t="b">
        <v>0</v>
      </c>
      <c r="DU396" s="29" t="b">
        <v>0</v>
      </c>
      <c r="DV396" s="29" t="s">
        <v>15747</v>
      </c>
      <c r="DW396" s="29" t="s">
        <v>15748</v>
      </c>
      <c r="DX396" s="29" t="s">
        <v>15749</v>
      </c>
    </row>
    <row r="397" spans="1:128" s="29" customFormat="1" x14ac:dyDescent="0.25">
      <c r="A397" s="29">
        <v>359925061281106</v>
      </c>
      <c r="B397" s="29">
        <v>248</v>
      </c>
      <c r="C397" s="29" t="s">
        <v>15750</v>
      </c>
      <c r="D397" s="29" t="s">
        <v>15751</v>
      </c>
      <c r="E397" s="50">
        <v>2.37800413851668E+16</v>
      </c>
      <c r="F397" s="50">
        <v>9034025746483040</v>
      </c>
      <c r="G397" s="29" t="s">
        <v>20238</v>
      </c>
      <c r="H397" s="29" t="s">
        <v>18992</v>
      </c>
      <c r="I397" s="29">
        <v>33</v>
      </c>
      <c r="J397" s="29">
        <v>1</v>
      </c>
      <c r="K397" s="29">
        <v>1</v>
      </c>
      <c r="L397" s="29">
        <v>1</v>
      </c>
      <c r="M397" s="29">
        <v>2</v>
      </c>
      <c r="N397" s="29">
        <v>5</v>
      </c>
      <c r="O397" s="29">
        <v>1</v>
      </c>
      <c r="P397" s="29">
        <v>1</v>
      </c>
      <c r="Q397" s="29">
        <v>1</v>
      </c>
      <c r="R397" s="29" t="s">
        <v>8</v>
      </c>
      <c r="S397" s="29">
        <v>4</v>
      </c>
      <c r="T397" s="29" t="s">
        <v>8</v>
      </c>
      <c r="U397" s="29">
        <v>1</v>
      </c>
      <c r="V397" s="29">
        <v>2</v>
      </c>
      <c r="W397" s="29" t="s">
        <v>8</v>
      </c>
      <c r="X397" s="29">
        <v>2</v>
      </c>
      <c r="Y397" s="29" t="s">
        <v>8</v>
      </c>
      <c r="Z397" s="29">
        <v>0</v>
      </c>
      <c r="AA397" s="29" t="s">
        <v>8</v>
      </c>
      <c r="AB397" s="29" t="s">
        <v>8</v>
      </c>
      <c r="AC397" s="29" t="s">
        <v>8</v>
      </c>
      <c r="AD397" s="29" t="s">
        <v>8</v>
      </c>
      <c r="AE397" s="29">
        <v>0</v>
      </c>
      <c r="AF397" s="29" t="s">
        <v>8</v>
      </c>
      <c r="AG397" s="29" t="s">
        <v>8</v>
      </c>
      <c r="AH397" s="29" t="s">
        <v>8</v>
      </c>
      <c r="AI397" s="29" t="s">
        <v>8</v>
      </c>
      <c r="AJ397" s="29">
        <v>1</v>
      </c>
      <c r="AK397" s="29">
        <v>1</v>
      </c>
      <c r="AL397" s="29" t="s">
        <v>8</v>
      </c>
      <c r="AM397" s="29">
        <v>1</v>
      </c>
      <c r="AN397" s="29" t="s">
        <v>8</v>
      </c>
      <c r="AO397" s="29">
        <v>0</v>
      </c>
      <c r="AP397" s="29" t="s">
        <v>8</v>
      </c>
      <c r="AQ397" s="29">
        <v>1</v>
      </c>
      <c r="AR397" s="29">
        <v>2</v>
      </c>
      <c r="AS397" s="29" t="s">
        <v>8</v>
      </c>
      <c r="AT397" s="29">
        <v>2</v>
      </c>
      <c r="AU397" s="29" t="s">
        <v>8</v>
      </c>
      <c r="AV397" s="29">
        <v>1</v>
      </c>
      <c r="AW397" s="29">
        <v>3</v>
      </c>
      <c r="AX397" s="29" t="s">
        <v>8</v>
      </c>
      <c r="AY397" s="29">
        <v>3</v>
      </c>
      <c r="AZ397" s="29" t="s">
        <v>8</v>
      </c>
      <c r="BA397" s="29">
        <v>1</v>
      </c>
      <c r="BB397" s="29" t="s">
        <v>8</v>
      </c>
      <c r="BC397" s="29">
        <v>1</v>
      </c>
      <c r="BD397" s="29">
        <v>3</v>
      </c>
      <c r="BE397" s="29" t="s">
        <v>8</v>
      </c>
      <c r="BF397" s="29">
        <v>3</v>
      </c>
      <c r="BG397" s="29" t="s">
        <v>8</v>
      </c>
      <c r="BH397" s="29">
        <v>1</v>
      </c>
      <c r="BI397" s="29">
        <v>2</v>
      </c>
      <c r="BJ397" s="29" t="s">
        <v>8</v>
      </c>
      <c r="BK397" s="29">
        <v>2</v>
      </c>
      <c r="BL397" s="29" t="s">
        <v>8</v>
      </c>
      <c r="BM397" s="29">
        <v>0</v>
      </c>
      <c r="BN397" s="29" t="s">
        <v>8</v>
      </c>
      <c r="BO397" s="29" t="s">
        <v>8</v>
      </c>
      <c r="BP397" s="29" t="s">
        <v>8</v>
      </c>
      <c r="BQ397" s="29" t="s">
        <v>8</v>
      </c>
      <c r="BR397" s="29" t="s">
        <v>8</v>
      </c>
      <c r="BS397" s="29" t="s">
        <v>8</v>
      </c>
      <c r="BT397" s="29" t="s">
        <v>8</v>
      </c>
      <c r="BU397" s="29" t="s">
        <v>538</v>
      </c>
      <c r="BV397" s="29" t="b">
        <v>0</v>
      </c>
      <c r="BW397" s="29" t="b">
        <v>0</v>
      </c>
      <c r="BX397" s="29" t="b">
        <v>0</v>
      </c>
      <c r="BY397" s="29" t="b">
        <v>0</v>
      </c>
      <c r="BZ397" s="29" t="b">
        <v>0</v>
      </c>
      <c r="CA397" s="29" t="b">
        <v>0</v>
      </c>
      <c r="CB397" s="29" t="b">
        <v>0</v>
      </c>
      <c r="CC397" s="29" t="b">
        <v>0</v>
      </c>
      <c r="CD397" s="29" t="b">
        <v>0</v>
      </c>
      <c r="CE397" s="29" t="b">
        <v>0</v>
      </c>
      <c r="CF397" s="29" t="b">
        <v>0</v>
      </c>
      <c r="CG397" s="29" t="b">
        <v>0</v>
      </c>
      <c r="CH397" s="29" t="b">
        <v>0</v>
      </c>
      <c r="CI397" s="29" t="b">
        <v>0</v>
      </c>
      <c r="CJ397" s="29" t="b">
        <v>0</v>
      </c>
      <c r="CK397" s="29" t="b">
        <v>0</v>
      </c>
      <c r="CL397" s="29" t="b">
        <v>0</v>
      </c>
      <c r="CM397" s="29" t="b">
        <v>0</v>
      </c>
      <c r="CN397" s="29" t="b">
        <v>0</v>
      </c>
      <c r="CO397" s="29" t="b">
        <v>0</v>
      </c>
      <c r="CP397" s="29" t="b">
        <v>0</v>
      </c>
      <c r="CQ397" s="29" t="b">
        <v>0</v>
      </c>
      <c r="CR397" s="29" t="b">
        <v>0</v>
      </c>
      <c r="CS397" s="29" t="b">
        <v>0</v>
      </c>
      <c r="CT397" s="29" t="b">
        <v>0</v>
      </c>
      <c r="CU397" s="29" t="b">
        <v>0</v>
      </c>
      <c r="CV397" s="29" t="b">
        <v>0</v>
      </c>
      <c r="CW397" s="29" t="b">
        <v>0</v>
      </c>
      <c r="CX397" s="29" t="b">
        <v>0</v>
      </c>
      <c r="CY397" s="29" t="b">
        <v>0</v>
      </c>
      <c r="CZ397" s="29" t="b">
        <v>0</v>
      </c>
      <c r="DA397" s="29" t="b">
        <v>0</v>
      </c>
      <c r="DB397" s="29" t="b">
        <v>0</v>
      </c>
      <c r="DC397" s="29" t="b">
        <v>1</v>
      </c>
      <c r="DD397" s="29" t="b">
        <v>0</v>
      </c>
      <c r="DE397" s="29" t="b">
        <v>0</v>
      </c>
      <c r="DF397" s="29" t="b">
        <v>0</v>
      </c>
      <c r="DG397" s="29" t="b">
        <v>0</v>
      </c>
      <c r="DH397" s="29" t="b">
        <v>0</v>
      </c>
      <c r="DI397" s="29" t="b">
        <v>0</v>
      </c>
      <c r="DJ397" s="29" t="b">
        <v>0</v>
      </c>
      <c r="DK397" s="29" t="b">
        <v>0</v>
      </c>
      <c r="DL397" s="29" t="b">
        <v>0</v>
      </c>
      <c r="DM397" s="29" t="b">
        <v>0</v>
      </c>
      <c r="DN397" s="29" t="b">
        <v>0</v>
      </c>
      <c r="DO397" s="29" t="b">
        <v>0</v>
      </c>
      <c r="DP397" s="29" t="b">
        <v>0</v>
      </c>
      <c r="DQ397" s="29" t="b">
        <v>0</v>
      </c>
      <c r="DR397" s="29" t="b">
        <v>0</v>
      </c>
      <c r="DS397" s="29" t="b">
        <v>0</v>
      </c>
      <c r="DT397" s="29" t="b">
        <v>0</v>
      </c>
      <c r="DU397" s="29" t="b">
        <v>0</v>
      </c>
      <c r="DV397" s="29" t="s">
        <v>15752</v>
      </c>
      <c r="DW397" s="29" t="s">
        <v>15753</v>
      </c>
      <c r="DX397" s="29" t="s">
        <v>15754</v>
      </c>
    </row>
    <row r="398" spans="1:128" s="29" customFormat="1" x14ac:dyDescent="0.25">
      <c r="A398" s="29">
        <v>359925061281106</v>
      </c>
      <c r="B398" s="29">
        <v>250</v>
      </c>
      <c r="C398" s="29" t="s">
        <v>15755</v>
      </c>
      <c r="D398" s="29" t="s">
        <v>15756</v>
      </c>
      <c r="E398" s="50">
        <v>2.37799521034584E+16</v>
      </c>
      <c r="F398" s="50">
        <v>903398441050286</v>
      </c>
      <c r="G398" s="29" t="s">
        <v>20262</v>
      </c>
      <c r="H398" s="29" t="s">
        <v>18992</v>
      </c>
      <c r="I398" s="29">
        <v>33</v>
      </c>
      <c r="J398" s="29">
        <v>1</v>
      </c>
      <c r="K398" s="29">
        <v>1</v>
      </c>
      <c r="L398" s="29">
        <v>1</v>
      </c>
      <c r="M398" s="29">
        <v>2</v>
      </c>
      <c r="N398" s="29">
        <v>4</v>
      </c>
      <c r="O398" s="29">
        <v>1</v>
      </c>
      <c r="P398" s="29">
        <v>1</v>
      </c>
      <c r="Q398" s="29">
        <v>2</v>
      </c>
      <c r="R398" s="29" t="s">
        <v>8</v>
      </c>
      <c r="S398" s="29">
        <v>4</v>
      </c>
      <c r="T398" s="29" t="s">
        <v>8</v>
      </c>
      <c r="U398" s="29">
        <v>0</v>
      </c>
      <c r="V398" s="29" t="s">
        <v>8</v>
      </c>
      <c r="W398" s="29" t="s">
        <v>8</v>
      </c>
      <c r="X398" s="29" t="s">
        <v>8</v>
      </c>
      <c r="Y398" s="29" t="s">
        <v>8</v>
      </c>
      <c r="Z398" s="29">
        <v>0</v>
      </c>
      <c r="AA398" s="29" t="s">
        <v>8</v>
      </c>
      <c r="AB398" s="29" t="s">
        <v>8</v>
      </c>
      <c r="AC398" s="29" t="s">
        <v>8</v>
      </c>
      <c r="AD398" s="29" t="s">
        <v>8</v>
      </c>
      <c r="AE398" s="29">
        <v>0</v>
      </c>
      <c r="AF398" s="29" t="s">
        <v>8</v>
      </c>
      <c r="AG398" s="29" t="s">
        <v>8</v>
      </c>
      <c r="AH398" s="29" t="s">
        <v>8</v>
      </c>
      <c r="AI398" s="29" t="s">
        <v>8</v>
      </c>
      <c r="AJ398" s="29">
        <v>1</v>
      </c>
      <c r="AK398" s="29">
        <v>1</v>
      </c>
      <c r="AL398" s="29" t="s">
        <v>8</v>
      </c>
      <c r="AM398" s="29">
        <v>1</v>
      </c>
      <c r="AN398" s="29" t="s">
        <v>8</v>
      </c>
      <c r="AO398" s="29">
        <v>0</v>
      </c>
      <c r="AP398" s="29" t="s">
        <v>8</v>
      </c>
      <c r="AQ398" s="29">
        <v>1</v>
      </c>
      <c r="AR398" s="29">
        <v>2</v>
      </c>
      <c r="AS398" s="29" t="s">
        <v>8</v>
      </c>
      <c r="AT398" s="29">
        <v>2</v>
      </c>
      <c r="AU398" s="29" t="s">
        <v>8</v>
      </c>
      <c r="AV398" s="29">
        <v>1</v>
      </c>
      <c r="AW398" s="29">
        <v>3</v>
      </c>
      <c r="AX398" s="29" t="s">
        <v>8</v>
      </c>
      <c r="AY398" s="29">
        <v>3</v>
      </c>
      <c r="AZ398" s="29" t="s">
        <v>8</v>
      </c>
      <c r="BA398" s="29">
        <v>1</v>
      </c>
      <c r="BB398" s="29" t="s">
        <v>8</v>
      </c>
      <c r="BC398" s="29">
        <v>1</v>
      </c>
      <c r="BD398" s="29">
        <v>3</v>
      </c>
      <c r="BE398" s="29" t="s">
        <v>8</v>
      </c>
      <c r="BF398" s="29">
        <v>2</v>
      </c>
      <c r="BG398" s="29" t="s">
        <v>8</v>
      </c>
      <c r="BH398" s="29">
        <v>1</v>
      </c>
      <c r="BI398" s="29">
        <v>2</v>
      </c>
      <c r="BJ398" s="29" t="s">
        <v>8</v>
      </c>
      <c r="BK398" s="29">
        <v>2</v>
      </c>
      <c r="BL398" s="29" t="s">
        <v>8</v>
      </c>
      <c r="BM398" s="29">
        <v>0</v>
      </c>
      <c r="BN398" s="29" t="s">
        <v>8</v>
      </c>
      <c r="BO398" s="29" t="s">
        <v>8</v>
      </c>
      <c r="BP398" s="29" t="s">
        <v>8</v>
      </c>
      <c r="BQ398" s="29" t="s">
        <v>8</v>
      </c>
      <c r="BR398" s="29" t="s">
        <v>8</v>
      </c>
      <c r="BS398" s="29" t="s">
        <v>8</v>
      </c>
      <c r="BT398" s="29" t="s">
        <v>8</v>
      </c>
      <c r="BU398" s="29" t="s">
        <v>538</v>
      </c>
      <c r="BV398" s="29" t="b">
        <v>0</v>
      </c>
      <c r="BW398" s="29" t="b">
        <v>0</v>
      </c>
      <c r="BX398" s="29" t="b">
        <v>0</v>
      </c>
      <c r="BY398" s="29" t="b">
        <v>0</v>
      </c>
      <c r="BZ398" s="29" t="b">
        <v>0</v>
      </c>
      <c r="CA398" s="29" t="b">
        <v>0</v>
      </c>
      <c r="CB398" s="29" t="b">
        <v>0</v>
      </c>
      <c r="CC398" s="29" t="b">
        <v>0</v>
      </c>
      <c r="CD398" s="29" t="b">
        <v>0</v>
      </c>
      <c r="CE398" s="29" t="b">
        <v>0</v>
      </c>
      <c r="CF398" s="29" t="b">
        <v>0</v>
      </c>
      <c r="CG398" s="29" t="b">
        <v>0</v>
      </c>
      <c r="CH398" s="29" t="b">
        <v>0</v>
      </c>
      <c r="CI398" s="29" t="b">
        <v>0</v>
      </c>
      <c r="CJ398" s="29" t="b">
        <v>0</v>
      </c>
      <c r="CK398" s="29" t="b">
        <v>0</v>
      </c>
      <c r="CL398" s="29" t="b">
        <v>0</v>
      </c>
      <c r="CM398" s="29" t="b">
        <v>0</v>
      </c>
      <c r="CN398" s="29" t="b">
        <v>0</v>
      </c>
      <c r="CO398" s="29" t="b">
        <v>0</v>
      </c>
      <c r="CP398" s="29" t="b">
        <v>0</v>
      </c>
      <c r="CQ398" s="29" t="b">
        <v>0</v>
      </c>
      <c r="CR398" s="29" t="b">
        <v>0</v>
      </c>
      <c r="CS398" s="29" t="b">
        <v>0</v>
      </c>
      <c r="CT398" s="29" t="b">
        <v>0</v>
      </c>
      <c r="CU398" s="29" t="b">
        <v>0</v>
      </c>
      <c r="CV398" s="29" t="b">
        <v>0</v>
      </c>
      <c r="CW398" s="29" t="b">
        <v>0</v>
      </c>
      <c r="CX398" s="29" t="b">
        <v>0</v>
      </c>
      <c r="CY398" s="29" t="b">
        <v>0</v>
      </c>
      <c r="CZ398" s="29" t="b">
        <v>0</v>
      </c>
      <c r="DA398" s="29" t="b">
        <v>0</v>
      </c>
      <c r="DB398" s="29" t="b">
        <v>0</v>
      </c>
      <c r="DC398" s="29" t="b">
        <v>1</v>
      </c>
      <c r="DD398" s="29" t="b">
        <v>0</v>
      </c>
      <c r="DE398" s="29" t="b">
        <v>0</v>
      </c>
      <c r="DF398" s="29" t="b">
        <v>0</v>
      </c>
      <c r="DG398" s="29" t="b">
        <v>0</v>
      </c>
      <c r="DH398" s="29" t="b">
        <v>0</v>
      </c>
      <c r="DI398" s="29" t="b">
        <v>0</v>
      </c>
      <c r="DJ398" s="29" t="b">
        <v>0</v>
      </c>
      <c r="DK398" s="29" t="b">
        <v>0</v>
      </c>
      <c r="DL398" s="29" t="b">
        <v>0</v>
      </c>
      <c r="DM398" s="29" t="b">
        <v>0</v>
      </c>
      <c r="DN398" s="29" t="b">
        <v>0</v>
      </c>
      <c r="DO398" s="29" t="b">
        <v>0</v>
      </c>
      <c r="DP398" s="29" t="b">
        <v>0</v>
      </c>
      <c r="DQ398" s="29" t="b">
        <v>0</v>
      </c>
      <c r="DR398" s="29" t="b">
        <v>0</v>
      </c>
      <c r="DS398" s="29" t="b">
        <v>0</v>
      </c>
      <c r="DT398" s="29" t="b">
        <v>0</v>
      </c>
      <c r="DU398" s="29" t="b">
        <v>0</v>
      </c>
      <c r="DV398" s="29" t="s">
        <v>15757</v>
      </c>
      <c r="DW398" s="29" t="s">
        <v>15758</v>
      </c>
      <c r="DX398" s="29" t="s">
        <v>15759</v>
      </c>
    </row>
    <row r="399" spans="1:128" s="29" customFormat="1" x14ac:dyDescent="0.25">
      <c r="A399" s="29">
        <v>359925061281106</v>
      </c>
      <c r="B399" s="29">
        <v>287</v>
      </c>
      <c r="C399" s="29" t="s">
        <v>15760</v>
      </c>
      <c r="D399" s="29" t="s">
        <v>15761</v>
      </c>
      <c r="E399" s="50">
        <v>2.37791960811308E+16</v>
      </c>
      <c r="F399" s="50">
        <v>9033994402999600</v>
      </c>
      <c r="G399" s="29" t="s">
        <v>20304</v>
      </c>
      <c r="H399" s="29" t="s">
        <v>18992</v>
      </c>
      <c r="I399" s="29">
        <v>33</v>
      </c>
      <c r="J399" s="29">
        <v>1</v>
      </c>
      <c r="K399" s="29">
        <v>1</v>
      </c>
      <c r="L399" s="29">
        <v>1</v>
      </c>
      <c r="M399" s="29">
        <v>2</v>
      </c>
      <c r="N399" s="29">
        <v>3</v>
      </c>
      <c r="O399" s="29">
        <v>1</v>
      </c>
      <c r="P399" s="29">
        <v>1</v>
      </c>
      <c r="Q399" s="29">
        <v>2</v>
      </c>
      <c r="R399" s="29" t="s">
        <v>8</v>
      </c>
      <c r="S399" s="29">
        <v>2</v>
      </c>
      <c r="T399" s="29" t="s">
        <v>8</v>
      </c>
      <c r="U399" s="29">
        <v>0</v>
      </c>
      <c r="V399" s="29" t="s">
        <v>8</v>
      </c>
      <c r="W399" s="29" t="s">
        <v>8</v>
      </c>
      <c r="X399" s="29" t="s">
        <v>8</v>
      </c>
      <c r="Y399" s="29" t="s">
        <v>8</v>
      </c>
      <c r="Z399" s="29">
        <v>1</v>
      </c>
      <c r="AA399" s="29">
        <v>3</v>
      </c>
      <c r="AB399" s="29" t="s">
        <v>8</v>
      </c>
      <c r="AC399" s="29">
        <v>3</v>
      </c>
      <c r="AD399" s="29" t="s">
        <v>8</v>
      </c>
      <c r="AE399" s="29">
        <v>0</v>
      </c>
      <c r="AF399" s="29" t="s">
        <v>8</v>
      </c>
      <c r="AG399" s="29" t="s">
        <v>8</v>
      </c>
      <c r="AH399" s="29" t="s">
        <v>8</v>
      </c>
      <c r="AI399" s="29" t="s">
        <v>8</v>
      </c>
      <c r="AJ399" s="29">
        <v>1</v>
      </c>
      <c r="AK399" s="29">
        <v>1</v>
      </c>
      <c r="AL399" s="29" t="s">
        <v>8</v>
      </c>
      <c r="AM399" s="29">
        <v>1</v>
      </c>
      <c r="AN399" s="29" t="s">
        <v>8</v>
      </c>
      <c r="AO399" s="29">
        <v>0</v>
      </c>
      <c r="AP399" s="29" t="s">
        <v>8</v>
      </c>
      <c r="AQ399" s="29">
        <v>1</v>
      </c>
      <c r="AR399" s="29">
        <v>2</v>
      </c>
      <c r="AS399" s="29" t="s">
        <v>8</v>
      </c>
      <c r="AT399" s="29">
        <v>2</v>
      </c>
      <c r="AU399" s="29" t="s">
        <v>8</v>
      </c>
      <c r="AV399" s="29">
        <v>1</v>
      </c>
      <c r="AW399" s="29">
        <v>1</v>
      </c>
      <c r="AX399" s="29" t="s">
        <v>8</v>
      </c>
      <c r="AY399" s="29">
        <v>1</v>
      </c>
      <c r="AZ399" s="29" t="s">
        <v>8</v>
      </c>
      <c r="BA399" s="29">
        <v>1</v>
      </c>
      <c r="BB399" s="29" t="s">
        <v>8</v>
      </c>
      <c r="BC399" s="29">
        <v>1</v>
      </c>
      <c r="BD399" s="29">
        <v>1</v>
      </c>
      <c r="BE399" s="29" t="s">
        <v>8</v>
      </c>
      <c r="BF399" s="29">
        <v>1</v>
      </c>
      <c r="BG399" s="29" t="s">
        <v>8</v>
      </c>
      <c r="BH399" s="29">
        <v>1</v>
      </c>
      <c r="BI399" s="29">
        <v>2</v>
      </c>
      <c r="BJ399" s="29" t="s">
        <v>8</v>
      </c>
      <c r="BK399" s="29">
        <v>2</v>
      </c>
      <c r="BL399" s="29" t="s">
        <v>8</v>
      </c>
      <c r="BM399" s="29">
        <v>0</v>
      </c>
      <c r="BN399" s="29" t="s">
        <v>8</v>
      </c>
      <c r="BO399" s="29" t="s">
        <v>8</v>
      </c>
      <c r="BP399" s="29" t="s">
        <v>8</v>
      </c>
      <c r="BQ399" s="29" t="s">
        <v>8</v>
      </c>
      <c r="BR399" s="29" t="s">
        <v>8</v>
      </c>
      <c r="BS399" s="29" t="s">
        <v>8</v>
      </c>
      <c r="BT399" s="29" t="s">
        <v>8</v>
      </c>
      <c r="BU399" s="29" t="s">
        <v>538</v>
      </c>
      <c r="BV399" s="29" t="b">
        <v>0</v>
      </c>
      <c r="BW399" s="29" t="b">
        <v>0</v>
      </c>
      <c r="BX399" s="29" t="b">
        <v>0</v>
      </c>
      <c r="BY399" s="29" t="b">
        <v>0</v>
      </c>
      <c r="BZ399" s="29" t="b">
        <v>0</v>
      </c>
      <c r="CA399" s="29" t="b">
        <v>0</v>
      </c>
      <c r="CB399" s="29" t="b">
        <v>0</v>
      </c>
      <c r="CC399" s="29" t="b">
        <v>0</v>
      </c>
      <c r="CD399" s="29" t="b">
        <v>0</v>
      </c>
      <c r="CE399" s="29" t="b">
        <v>0</v>
      </c>
      <c r="CF399" s="29" t="b">
        <v>0</v>
      </c>
      <c r="CG399" s="29" t="b">
        <v>0</v>
      </c>
      <c r="CH399" s="29" t="b">
        <v>0</v>
      </c>
      <c r="CI399" s="29" t="b">
        <v>0</v>
      </c>
      <c r="CJ399" s="29" t="b">
        <v>0</v>
      </c>
      <c r="CK399" s="29" t="b">
        <v>0</v>
      </c>
      <c r="CL399" s="29" t="b">
        <v>0</v>
      </c>
      <c r="CM399" s="29" t="b">
        <v>0</v>
      </c>
      <c r="CN399" s="29" t="b">
        <v>0</v>
      </c>
      <c r="CO399" s="29" t="b">
        <v>0</v>
      </c>
      <c r="CP399" s="29" t="b">
        <v>0</v>
      </c>
      <c r="CQ399" s="29" t="b">
        <v>0</v>
      </c>
      <c r="CR399" s="29" t="b">
        <v>0</v>
      </c>
      <c r="CS399" s="29" t="b">
        <v>0</v>
      </c>
      <c r="CT399" s="29" t="b">
        <v>0</v>
      </c>
      <c r="CU399" s="29" t="b">
        <v>0</v>
      </c>
      <c r="CV399" s="29" t="b">
        <v>0</v>
      </c>
      <c r="CW399" s="29" t="b">
        <v>0</v>
      </c>
      <c r="CX399" s="29" t="b">
        <v>0</v>
      </c>
      <c r="CY399" s="29" t="b">
        <v>0</v>
      </c>
      <c r="CZ399" s="29" t="b">
        <v>0</v>
      </c>
      <c r="DA399" s="29" t="b">
        <v>0</v>
      </c>
      <c r="DB399" s="29" t="b">
        <v>0</v>
      </c>
      <c r="DC399" s="29" t="b">
        <v>1</v>
      </c>
      <c r="DD399" s="29" t="b">
        <v>0</v>
      </c>
      <c r="DE399" s="29" t="b">
        <v>0</v>
      </c>
      <c r="DF399" s="29" t="b">
        <v>0</v>
      </c>
      <c r="DG399" s="29" t="b">
        <v>0</v>
      </c>
      <c r="DH399" s="29" t="b">
        <v>0</v>
      </c>
      <c r="DI399" s="29" t="b">
        <v>0</v>
      </c>
      <c r="DJ399" s="29" t="b">
        <v>0</v>
      </c>
      <c r="DK399" s="29" t="b">
        <v>0</v>
      </c>
      <c r="DL399" s="29" t="b">
        <v>0</v>
      </c>
      <c r="DM399" s="29" t="b">
        <v>0</v>
      </c>
      <c r="DN399" s="29" t="b">
        <v>0</v>
      </c>
      <c r="DO399" s="29" t="b">
        <v>0</v>
      </c>
      <c r="DP399" s="29" t="b">
        <v>0</v>
      </c>
      <c r="DQ399" s="29" t="b">
        <v>0</v>
      </c>
      <c r="DR399" s="29" t="b">
        <v>0</v>
      </c>
      <c r="DS399" s="29" t="b">
        <v>0</v>
      </c>
      <c r="DT399" s="29" t="b">
        <v>0</v>
      </c>
      <c r="DU399" s="29" t="b">
        <v>0</v>
      </c>
      <c r="DV399" s="29" t="s">
        <v>15762</v>
      </c>
      <c r="DW399" s="29" t="s">
        <v>15763</v>
      </c>
      <c r="DX399" s="29" t="s">
        <v>15764</v>
      </c>
    </row>
    <row r="400" spans="1:128" s="29" customFormat="1" x14ac:dyDescent="0.25">
      <c r="A400" s="29">
        <v>359925061257478</v>
      </c>
      <c r="B400" s="29">
        <v>473</v>
      </c>
      <c r="C400" s="29" t="s">
        <v>15765</v>
      </c>
      <c r="D400" s="29" t="s">
        <v>15766</v>
      </c>
      <c r="E400" s="50">
        <v>2369729800027740</v>
      </c>
      <c r="F400" s="50">
        <v>9043073508595780</v>
      </c>
      <c r="G400" s="29" t="s">
        <v>18992</v>
      </c>
      <c r="H400" s="29" t="s">
        <v>18992</v>
      </c>
      <c r="I400" s="29">
        <v>77</v>
      </c>
      <c r="J400" s="29">
        <v>1</v>
      </c>
      <c r="K400" s="29">
        <v>1</v>
      </c>
      <c r="L400" s="29">
        <v>1</v>
      </c>
      <c r="M400" s="29">
        <v>2</v>
      </c>
      <c r="N400" s="29">
        <v>7</v>
      </c>
      <c r="O400" s="29">
        <v>1</v>
      </c>
      <c r="P400" s="29">
        <v>0</v>
      </c>
      <c r="Q400" s="29" t="s">
        <v>8</v>
      </c>
      <c r="R400" s="29" t="s">
        <v>8</v>
      </c>
      <c r="S400" s="29" t="s">
        <v>8</v>
      </c>
      <c r="T400" s="29" t="s">
        <v>8</v>
      </c>
      <c r="U400" s="29">
        <v>1</v>
      </c>
      <c r="V400" s="29">
        <v>1</v>
      </c>
      <c r="W400" s="29" t="s">
        <v>8</v>
      </c>
      <c r="X400" s="29">
        <v>1</v>
      </c>
      <c r="Y400" s="29" t="s">
        <v>8</v>
      </c>
      <c r="Z400" s="29">
        <v>1</v>
      </c>
      <c r="AA400" s="29">
        <v>1</v>
      </c>
      <c r="AB400" s="29" t="s">
        <v>8</v>
      </c>
      <c r="AC400" s="29">
        <v>1</v>
      </c>
      <c r="AD400" s="29" t="s">
        <v>8</v>
      </c>
      <c r="AE400" s="29">
        <v>1</v>
      </c>
      <c r="AF400" s="29">
        <v>1</v>
      </c>
      <c r="AG400" s="29" t="s">
        <v>8</v>
      </c>
      <c r="AH400" s="29">
        <v>1</v>
      </c>
      <c r="AI400" s="29" t="s">
        <v>8</v>
      </c>
      <c r="AJ400" s="29">
        <v>1</v>
      </c>
      <c r="AK400" s="29">
        <v>4</v>
      </c>
      <c r="AL400" s="29" t="s">
        <v>8</v>
      </c>
      <c r="AM400" s="29">
        <v>4</v>
      </c>
      <c r="AN400" s="29" t="s">
        <v>8</v>
      </c>
      <c r="AO400" s="29">
        <v>0</v>
      </c>
      <c r="AP400" s="29" t="s">
        <v>8</v>
      </c>
      <c r="AQ400" s="29">
        <v>1</v>
      </c>
      <c r="AR400" s="29">
        <v>1</v>
      </c>
      <c r="AS400" s="29" t="s">
        <v>8</v>
      </c>
      <c r="AT400" s="29">
        <v>1</v>
      </c>
      <c r="AU400" s="29" t="s">
        <v>8</v>
      </c>
      <c r="AV400" s="29">
        <v>1</v>
      </c>
      <c r="AW400" s="29">
        <v>3</v>
      </c>
      <c r="AX400" s="29" t="s">
        <v>8</v>
      </c>
      <c r="AY400" s="29">
        <v>2</v>
      </c>
      <c r="AZ400" s="29" t="s">
        <v>8</v>
      </c>
      <c r="BA400" s="29">
        <v>1</v>
      </c>
      <c r="BB400" s="29" t="s">
        <v>8</v>
      </c>
      <c r="BC400" s="29">
        <v>1</v>
      </c>
      <c r="BD400" s="29">
        <v>3</v>
      </c>
      <c r="BE400" s="29" t="s">
        <v>8</v>
      </c>
      <c r="BF400" s="29">
        <v>2</v>
      </c>
      <c r="BG400" s="29" t="s">
        <v>8</v>
      </c>
      <c r="BH400" s="29">
        <v>1</v>
      </c>
      <c r="BI400" s="29">
        <v>2</v>
      </c>
      <c r="BJ400" s="29" t="s">
        <v>8</v>
      </c>
      <c r="BK400" s="29">
        <v>1</v>
      </c>
      <c r="BL400" s="29" t="s">
        <v>8</v>
      </c>
      <c r="BM400" s="29">
        <v>0</v>
      </c>
      <c r="BN400" s="29" t="s">
        <v>8</v>
      </c>
      <c r="BO400" s="29" t="s">
        <v>8</v>
      </c>
      <c r="BP400" s="29" t="s">
        <v>8</v>
      </c>
      <c r="BQ400" s="29" t="s">
        <v>8</v>
      </c>
      <c r="BR400" s="29" t="s">
        <v>8</v>
      </c>
      <c r="BS400" s="29" t="s">
        <v>8</v>
      </c>
      <c r="BT400" s="29" t="s">
        <v>8</v>
      </c>
      <c r="BU400" s="29" t="s">
        <v>538</v>
      </c>
      <c r="BV400" s="29" t="b">
        <v>0</v>
      </c>
      <c r="BW400" s="29" t="b">
        <v>0</v>
      </c>
      <c r="BX400" s="29" t="b">
        <v>0</v>
      </c>
      <c r="BY400" s="29" t="b">
        <v>0</v>
      </c>
      <c r="BZ400" s="29" t="b">
        <v>0</v>
      </c>
      <c r="CA400" s="29" t="b">
        <v>0</v>
      </c>
      <c r="CB400" s="29" t="b">
        <v>0</v>
      </c>
      <c r="CC400" s="29" t="b">
        <v>0</v>
      </c>
      <c r="CD400" s="29" t="b">
        <v>0</v>
      </c>
      <c r="CE400" s="29" t="b">
        <v>0</v>
      </c>
      <c r="CF400" s="29" t="b">
        <v>0</v>
      </c>
      <c r="CG400" s="29" t="b">
        <v>0</v>
      </c>
      <c r="CH400" s="29" t="b">
        <v>0</v>
      </c>
      <c r="CI400" s="29" t="b">
        <v>0</v>
      </c>
      <c r="CJ400" s="29" t="b">
        <v>0</v>
      </c>
      <c r="CK400" s="29" t="b">
        <v>0</v>
      </c>
      <c r="CL400" s="29" t="b">
        <v>0</v>
      </c>
      <c r="CM400" s="29" t="b">
        <v>1</v>
      </c>
      <c r="CN400" s="29" t="b">
        <v>0</v>
      </c>
      <c r="CO400" s="29" t="b">
        <v>0</v>
      </c>
      <c r="CP400" s="29" t="b">
        <v>0</v>
      </c>
      <c r="CQ400" s="29" t="b">
        <v>0</v>
      </c>
      <c r="CR400" s="29" t="b">
        <v>0</v>
      </c>
      <c r="CS400" s="29" t="b">
        <v>0</v>
      </c>
      <c r="CT400" s="29" t="b">
        <v>0</v>
      </c>
      <c r="CU400" s="29" t="b">
        <v>0</v>
      </c>
      <c r="CV400" s="29" t="b">
        <v>0</v>
      </c>
      <c r="CW400" s="29" t="b">
        <v>0</v>
      </c>
      <c r="CX400" s="29" t="b">
        <v>0</v>
      </c>
      <c r="CY400" s="29" t="b">
        <v>0</v>
      </c>
      <c r="CZ400" s="29" t="b">
        <v>0</v>
      </c>
      <c r="DA400" s="29" t="b">
        <v>0</v>
      </c>
      <c r="DB400" s="29" t="b">
        <v>0</v>
      </c>
      <c r="DC400" s="29" t="b">
        <v>0</v>
      </c>
      <c r="DD400" s="29" t="b">
        <v>0</v>
      </c>
      <c r="DE400" s="29" t="b">
        <v>0</v>
      </c>
      <c r="DF400" s="29" t="b">
        <v>0</v>
      </c>
      <c r="DG400" s="29" t="b">
        <v>0</v>
      </c>
      <c r="DH400" s="29" t="b">
        <v>0</v>
      </c>
      <c r="DI400" s="29" t="b">
        <v>0</v>
      </c>
      <c r="DJ400" s="29" t="b">
        <v>0</v>
      </c>
      <c r="DK400" s="29" t="b">
        <v>0</v>
      </c>
      <c r="DL400" s="29" t="b">
        <v>0</v>
      </c>
      <c r="DM400" s="29" t="b">
        <v>0</v>
      </c>
      <c r="DN400" s="29" t="b">
        <v>0</v>
      </c>
      <c r="DO400" s="29" t="b">
        <v>0</v>
      </c>
      <c r="DP400" s="29" t="b">
        <v>0</v>
      </c>
      <c r="DQ400" s="29" t="b">
        <v>0</v>
      </c>
      <c r="DR400" s="29" t="b">
        <v>0</v>
      </c>
      <c r="DS400" s="29" t="b">
        <v>0</v>
      </c>
      <c r="DT400" s="29" t="b">
        <v>0</v>
      </c>
      <c r="DU400" s="29" t="b">
        <v>0</v>
      </c>
      <c r="DV400" s="29" t="s">
        <v>15767</v>
      </c>
      <c r="DW400" s="29" t="s">
        <v>15768</v>
      </c>
      <c r="DX400" s="29" t="s">
        <v>15769</v>
      </c>
    </row>
    <row r="401" spans="1:128" s="29" customFormat="1" x14ac:dyDescent="0.25">
      <c r="A401" s="29">
        <v>359925061257478</v>
      </c>
      <c r="B401" s="29">
        <v>477</v>
      </c>
      <c r="C401" s="29" t="s">
        <v>15770</v>
      </c>
      <c r="D401" s="29" t="s">
        <v>15771</v>
      </c>
      <c r="E401" s="50">
        <v>2369798789851190</v>
      </c>
      <c r="F401" s="50">
        <v>9043079227350470</v>
      </c>
      <c r="G401" s="29" t="s">
        <v>18992</v>
      </c>
      <c r="H401" s="29" t="s">
        <v>18992</v>
      </c>
      <c r="I401" s="29">
        <v>77</v>
      </c>
      <c r="J401" s="29">
        <v>1</v>
      </c>
      <c r="K401" s="29">
        <v>1</v>
      </c>
      <c r="L401" s="29">
        <v>1</v>
      </c>
      <c r="M401" s="29">
        <v>2</v>
      </c>
      <c r="N401" s="29">
        <v>4</v>
      </c>
      <c r="O401" s="29">
        <v>1</v>
      </c>
      <c r="P401" s="29">
        <v>0</v>
      </c>
      <c r="Q401" s="29" t="s">
        <v>8</v>
      </c>
      <c r="R401" s="29" t="s">
        <v>8</v>
      </c>
      <c r="S401" s="29" t="s">
        <v>8</v>
      </c>
      <c r="T401" s="29" t="s">
        <v>8</v>
      </c>
      <c r="U401" s="29">
        <v>1</v>
      </c>
      <c r="V401" s="29">
        <v>1</v>
      </c>
      <c r="W401" s="29" t="s">
        <v>8</v>
      </c>
      <c r="X401" s="29">
        <v>1</v>
      </c>
      <c r="Y401" s="29" t="s">
        <v>8</v>
      </c>
      <c r="Z401" s="29">
        <v>1</v>
      </c>
      <c r="AA401" s="29">
        <v>1</v>
      </c>
      <c r="AB401" s="29" t="s">
        <v>8</v>
      </c>
      <c r="AC401" s="29">
        <v>1</v>
      </c>
      <c r="AD401" s="29" t="s">
        <v>8</v>
      </c>
      <c r="AE401" s="29">
        <v>1</v>
      </c>
      <c r="AF401" s="29">
        <v>1</v>
      </c>
      <c r="AG401" s="29" t="s">
        <v>8</v>
      </c>
      <c r="AH401" s="29">
        <v>1</v>
      </c>
      <c r="AI401" s="29" t="s">
        <v>8</v>
      </c>
      <c r="AJ401" s="29">
        <v>0</v>
      </c>
      <c r="AK401" s="29" t="s">
        <v>8</v>
      </c>
      <c r="AL401" s="29" t="s">
        <v>8</v>
      </c>
      <c r="AM401" s="29" t="s">
        <v>8</v>
      </c>
      <c r="AN401" s="29" t="s">
        <v>8</v>
      </c>
      <c r="AO401" s="29">
        <v>0</v>
      </c>
      <c r="AP401" s="29" t="s">
        <v>8</v>
      </c>
      <c r="AQ401" s="29">
        <v>1</v>
      </c>
      <c r="AR401" s="29">
        <v>1</v>
      </c>
      <c r="AS401" s="29" t="s">
        <v>8</v>
      </c>
      <c r="AT401" s="29">
        <v>1</v>
      </c>
      <c r="AU401" s="29" t="s">
        <v>8</v>
      </c>
      <c r="AV401" s="29">
        <v>1</v>
      </c>
      <c r="AW401" s="29">
        <v>3</v>
      </c>
      <c r="AX401" s="29" t="s">
        <v>8</v>
      </c>
      <c r="AY401" s="29">
        <v>3</v>
      </c>
      <c r="AZ401" s="29" t="s">
        <v>8</v>
      </c>
      <c r="BA401" s="29">
        <v>0</v>
      </c>
      <c r="BB401" s="29" t="s">
        <v>8</v>
      </c>
      <c r="BC401" s="29">
        <v>1</v>
      </c>
      <c r="BD401" s="29">
        <v>4</v>
      </c>
      <c r="BE401" s="29" t="s">
        <v>8</v>
      </c>
      <c r="BF401" s="29">
        <v>3</v>
      </c>
      <c r="BG401" s="29" t="s">
        <v>8</v>
      </c>
      <c r="BH401" s="29">
        <v>1</v>
      </c>
      <c r="BI401" s="29">
        <v>1</v>
      </c>
      <c r="BJ401" s="29" t="s">
        <v>8</v>
      </c>
      <c r="BK401" s="29">
        <v>1</v>
      </c>
      <c r="BL401" s="29" t="s">
        <v>8</v>
      </c>
      <c r="BM401" s="29">
        <v>0</v>
      </c>
      <c r="BN401" s="29" t="s">
        <v>8</v>
      </c>
      <c r="BO401" s="29" t="s">
        <v>8</v>
      </c>
      <c r="BP401" s="29" t="s">
        <v>8</v>
      </c>
      <c r="BQ401" s="29" t="s">
        <v>8</v>
      </c>
      <c r="BR401" s="29" t="s">
        <v>8</v>
      </c>
      <c r="BS401" s="29" t="s">
        <v>8</v>
      </c>
      <c r="BT401" s="29" t="s">
        <v>8</v>
      </c>
      <c r="BU401" s="29" t="s">
        <v>538</v>
      </c>
      <c r="BV401" s="29" t="b">
        <v>0</v>
      </c>
      <c r="BW401" s="29" t="b">
        <v>0</v>
      </c>
      <c r="BX401" s="29" t="b">
        <v>0</v>
      </c>
      <c r="BY401" s="29" t="b">
        <v>0</v>
      </c>
      <c r="BZ401" s="29" t="b">
        <v>0</v>
      </c>
      <c r="CA401" s="29" t="b">
        <v>0</v>
      </c>
      <c r="CB401" s="29" t="b">
        <v>0</v>
      </c>
      <c r="CC401" s="29" t="b">
        <v>0</v>
      </c>
      <c r="CD401" s="29" t="b">
        <v>0</v>
      </c>
      <c r="CE401" s="29" t="b">
        <v>0</v>
      </c>
      <c r="CF401" s="29" t="b">
        <v>0</v>
      </c>
      <c r="CG401" s="29" t="b">
        <v>0</v>
      </c>
      <c r="CH401" s="29" t="b">
        <v>0</v>
      </c>
      <c r="CI401" s="29" t="b">
        <v>0</v>
      </c>
      <c r="CJ401" s="29" t="b">
        <v>0</v>
      </c>
      <c r="CK401" s="29" t="b">
        <v>0</v>
      </c>
      <c r="CL401" s="29" t="b">
        <v>0</v>
      </c>
      <c r="CM401" s="29" t="b">
        <v>1</v>
      </c>
      <c r="CN401" s="29" t="b">
        <v>0</v>
      </c>
      <c r="CO401" s="29" t="b">
        <v>0</v>
      </c>
      <c r="CP401" s="29" t="b">
        <v>0</v>
      </c>
      <c r="CQ401" s="29" t="b">
        <v>0</v>
      </c>
      <c r="CR401" s="29" t="b">
        <v>0</v>
      </c>
      <c r="CS401" s="29" t="b">
        <v>0</v>
      </c>
      <c r="CT401" s="29" t="b">
        <v>0</v>
      </c>
      <c r="CU401" s="29" t="b">
        <v>0</v>
      </c>
      <c r="CV401" s="29" t="b">
        <v>0</v>
      </c>
      <c r="CW401" s="29" t="b">
        <v>0</v>
      </c>
      <c r="CX401" s="29" t="b">
        <v>0</v>
      </c>
      <c r="CY401" s="29" t="b">
        <v>0</v>
      </c>
      <c r="CZ401" s="29" t="b">
        <v>0</v>
      </c>
      <c r="DA401" s="29" t="b">
        <v>0</v>
      </c>
      <c r="DB401" s="29" t="b">
        <v>0</v>
      </c>
      <c r="DC401" s="29" t="b">
        <v>0</v>
      </c>
      <c r="DD401" s="29" t="b">
        <v>0</v>
      </c>
      <c r="DE401" s="29" t="b">
        <v>0</v>
      </c>
      <c r="DF401" s="29" t="b">
        <v>0</v>
      </c>
      <c r="DG401" s="29" t="b">
        <v>0</v>
      </c>
      <c r="DH401" s="29" t="b">
        <v>0</v>
      </c>
      <c r="DI401" s="29" t="b">
        <v>0</v>
      </c>
      <c r="DJ401" s="29" t="b">
        <v>0</v>
      </c>
      <c r="DK401" s="29" t="b">
        <v>0</v>
      </c>
      <c r="DL401" s="29" t="b">
        <v>0</v>
      </c>
      <c r="DM401" s="29" t="b">
        <v>0</v>
      </c>
      <c r="DN401" s="29" t="b">
        <v>0</v>
      </c>
      <c r="DO401" s="29" t="b">
        <v>0</v>
      </c>
      <c r="DP401" s="29" t="b">
        <v>0</v>
      </c>
      <c r="DQ401" s="29" t="b">
        <v>0</v>
      </c>
      <c r="DR401" s="29" t="b">
        <v>0</v>
      </c>
      <c r="DS401" s="29" t="b">
        <v>0</v>
      </c>
      <c r="DT401" s="29" t="b">
        <v>0</v>
      </c>
      <c r="DU401" s="29" t="b">
        <v>0</v>
      </c>
      <c r="DV401" s="29" t="s">
        <v>15772</v>
      </c>
      <c r="DW401" s="29" t="s">
        <v>15773</v>
      </c>
      <c r="DX401" s="29" t="s">
        <v>15774</v>
      </c>
    </row>
    <row r="402" spans="1:128" s="29" customFormat="1" x14ac:dyDescent="0.25">
      <c r="A402" s="29">
        <v>359925061257478</v>
      </c>
      <c r="B402" s="29">
        <v>497</v>
      </c>
      <c r="C402" s="29" t="s">
        <v>15775</v>
      </c>
      <c r="D402" s="29" t="s">
        <v>15776</v>
      </c>
      <c r="E402" s="50">
        <v>2.36985465801043E+16</v>
      </c>
      <c r="F402" s="50">
        <v>9043081605096070</v>
      </c>
      <c r="G402" s="29" t="s">
        <v>18980</v>
      </c>
      <c r="H402" s="29" t="s">
        <v>18992</v>
      </c>
      <c r="I402" s="29">
        <v>77</v>
      </c>
      <c r="J402" s="29">
        <v>0</v>
      </c>
      <c r="K402" s="29">
        <v>1</v>
      </c>
      <c r="L402" s="29">
        <v>1</v>
      </c>
      <c r="M402" s="29">
        <v>2</v>
      </c>
      <c r="N402" s="29">
        <v>5</v>
      </c>
      <c r="O402" s="29">
        <v>1</v>
      </c>
      <c r="P402" s="29">
        <v>0</v>
      </c>
      <c r="Q402" s="29" t="s">
        <v>8</v>
      </c>
      <c r="R402" s="29" t="s">
        <v>8</v>
      </c>
      <c r="S402" s="29" t="s">
        <v>8</v>
      </c>
      <c r="T402" s="29" t="s">
        <v>8</v>
      </c>
      <c r="U402" s="29">
        <v>1</v>
      </c>
      <c r="V402" s="29">
        <v>1</v>
      </c>
      <c r="W402" s="29" t="s">
        <v>8</v>
      </c>
      <c r="X402" s="29">
        <v>1</v>
      </c>
      <c r="Y402" s="29" t="s">
        <v>8</v>
      </c>
      <c r="Z402" s="29">
        <v>1</v>
      </c>
      <c r="AA402" s="29">
        <v>1</v>
      </c>
      <c r="AB402" s="29" t="s">
        <v>8</v>
      </c>
      <c r="AC402" s="29">
        <v>1</v>
      </c>
      <c r="AD402" s="29" t="s">
        <v>8</v>
      </c>
      <c r="AE402" s="29">
        <v>1</v>
      </c>
      <c r="AF402" s="29">
        <v>4</v>
      </c>
      <c r="AG402" s="29" t="s">
        <v>8</v>
      </c>
      <c r="AH402" s="29">
        <v>4</v>
      </c>
      <c r="AI402" s="29" t="s">
        <v>8</v>
      </c>
      <c r="AJ402" s="29">
        <v>1</v>
      </c>
      <c r="AK402" s="29">
        <v>1</v>
      </c>
      <c r="AL402" s="29" t="s">
        <v>8</v>
      </c>
      <c r="AM402" s="29">
        <v>1</v>
      </c>
      <c r="AN402" s="29" t="s">
        <v>8</v>
      </c>
      <c r="AO402" s="29">
        <v>0</v>
      </c>
      <c r="AP402" s="29" t="s">
        <v>8</v>
      </c>
      <c r="AQ402" s="29">
        <v>1</v>
      </c>
      <c r="AR402" s="29">
        <v>2</v>
      </c>
      <c r="AS402" s="29" t="s">
        <v>8</v>
      </c>
      <c r="AT402" s="29">
        <v>1</v>
      </c>
      <c r="AU402" s="29" t="s">
        <v>8</v>
      </c>
      <c r="AV402" s="29">
        <v>1</v>
      </c>
      <c r="AW402" s="29">
        <v>2</v>
      </c>
      <c r="AX402" s="29" t="s">
        <v>8</v>
      </c>
      <c r="AY402" s="29">
        <v>2</v>
      </c>
      <c r="AZ402" s="29" t="s">
        <v>8</v>
      </c>
      <c r="BA402" s="29">
        <v>1</v>
      </c>
      <c r="BB402" s="29" t="s">
        <v>8</v>
      </c>
      <c r="BC402" s="29">
        <v>1</v>
      </c>
      <c r="BD402" s="29">
        <v>3</v>
      </c>
      <c r="BE402" s="29" t="s">
        <v>8</v>
      </c>
      <c r="BF402" s="29">
        <v>2</v>
      </c>
      <c r="BG402" s="29" t="s">
        <v>8</v>
      </c>
      <c r="BH402" s="29">
        <v>1</v>
      </c>
      <c r="BI402" s="29">
        <v>2</v>
      </c>
      <c r="BJ402" s="29" t="s">
        <v>8</v>
      </c>
      <c r="BK402" s="29">
        <v>1</v>
      </c>
      <c r="BL402" s="29" t="s">
        <v>8</v>
      </c>
      <c r="BM402" s="29">
        <v>0</v>
      </c>
      <c r="BN402" s="29" t="s">
        <v>8</v>
      </c>
      <c r="BO402" s="29" t="s">
        <v>8</v>
      </c>
      <c r="BP402" s="29" t="s">
        <v>8</v>
      </c>
      <c r="BQ402" s="29" t="s">
        <v>8</v>
      </c>
      <c r="BR402" s="29" t="s">
        <v>8</v>
      </c>
      <c r="BS402" s="29" t="s">
        <v>8</v>
      </c>
      <c r="BT402" s="29" t="s">
        <v>8</v>
      </c>
      <c r="BU402" s="29" t="s">
        <v>538</v>
      </c>
      <c r="BV402" s="29" t="b">
        <v>0</v>
      </c>
      <c r="BW402" s="29" t="b">
        <v>0</v>
      </c>
      <c r="BX402" s="29" t="b">
        <v>0</v>
      </c>
      <c r="BY402" s="29" t="b">
        <v>0</v>
      </c>
      <c r="BZ402" s="29" t="b">
        <v>0</v>
      </c>
      <c r="CA402" s="29" t="b">
        <v>0</v>
      </c>
      <c r="CB402" s="29" t="b">
        <v>0</v>
      </c>
      <c r="CC402" s="29" t="b">
        <v>0</v>
      </c>
      <c r="CD402" s="29" t="b">
        <v>0</v>
      </c>
      <c r="CE402" s="29" t="b">
        <v>0</v>
      </c>
      <c r="CF402" s="29" t="b">
        <v>0</v>
      </c>
      <c r="CG402" s="29" t="b">
        <v>0</v>
      </c>
      <c r="CH402" s="29" t="b">
        <v>0</v>
      </c>
      <c r="CI402" s="29" t="b">
        <v>0</v>
      </c>
      <c r="CJ402" s="29" t="b">
        <v>0</v>
      </c>
      <c r="CK402" s="29" t="b">
        <v>0</v>
      </c>
      <c r="CL402" s="29" t="b">
        <v>0</v>
      </c>
      <c r="CM402" s="29" t="b">
        <v>1</v>
      </c>
      <c r="CN402" s="29" t="b">
        <v>0</v>
      </c>
      <c r="CO402" s="29" t="b">
        <v>0</v>
      </c>
      <c r="CP402" s="29" t="b">
        <v>0</v>
      </c>
      <c r="CQ402" s="29" t="b">
        <v>0</v>
      </c>
      <c r="CR402" s="29" t="b">
        <v>0</v>
      </c>
      <c r="CS402" s="29" t="b">
        <v>0</v>
      </c>
      <c r="CT402" s="29" t="b">
        <v>0</v>
      </c>
      <c r="CU402" s="29" t="b">
        <v>0</v>
      </c>
      <c r="CV402" s="29" t="b">
        <v>0</v>
      </c>
      <c r="CW402" s="29" t="b">
        <v>0</v>
      </c>
      <c r="CX402" s="29" t="b">
        <v>0</v>
      </c>
      <c r="CY402" s="29" t="b">
        <v>0</v>
      </c>
      <c r="CZ402" s="29" t="b">
        <v>0</v>
      </c>
      <c r="DA402" s="29" t="b">
        <v>0</v>
      </c>
      <c r="DB402" s="29" t="b">
        <v>0</v>
      </c>
      <c r="DC402" s="29" t="b">
        <v>0</v>
      </c>
      <c r="DD402" s="29" t="b">
        <v>0</v>
      </c>
      <c r="DE402" s="29" t="b">
        <v>0</v>
      </c>
      <c r="DF402" s="29" t="b">
        <v>0</v>
      </c>
      <c r="DG402" s="29" t="b">
        <v>0</v>
      </c>
      <c r="DH402" s="29" t="b">
        <v>0</v>
      </c>
      <c r="DI402" s="29" t="b">
        <v>0</v>
      </c>
      <c r="DJ402" s="29" t="b">
        <v>0</v>
      </c>
      <c r="DK402" s="29" t="b">
        <v>0</v>
      </c>
      <c r="DL402" s="29" t="b">
        <v>0</v>
      </c>
      <c r="DM402" s="29" t="b">
        <v>0</v>
      </c>
      <c r="DN402" s="29" t="b">
        <v>0</v>
      </c>
      <c r="DO402" s="29" t="b">
        <v>0</v>
      </c>
      <c r="DP402" s="29" t="b">
        <v>0</v>
      </c>
      <c r="DQ402" s="29" t="b">
        <v>0</v>
      </c>
      <c r="DR402" s="29" t="b">
        <v>0</v>
      </c>
      <c r="DS402" s="29" t="b">
        <v>0</v>
      </c>
      <c r="DT402" s="29" t="b">
        <v>0</v>
      </c>
      <c r="DU402" s="29" t="b">
        <v>0</v>
      </c>
      <c r="DV402" s="29" t="s">
        <v>15777</v>
      </c>
      <c r="DW402" s="29" t="s">
        <v>15778</v>
      </c>
      <c r="DX402" s="29" t="s">
        <v>15779</v>
      </c>
    </row>
    <row r="403" spans="1:128" s="29" customFormat="1" x14ac:dyDescent="0.25">
      <c r="A403" s="29">
        <v>359925061277245</v>
      </c>
      <c r="B403" s="29">
        <v>423</v>
      </c>
      <c r="C403" s="29" t="s">
        <v>15780</v>
      </c>
      <c r="D403" s="29" t="s">
        <v>8</v>
      </c>
      <c r="E403" s="29" t="s">
        <v>8</v>
      </c>
      <c r="F403" s="29" t="s">
        <v>8</v>
      </c>
      <c r="G403" s="29" t="s">
        <v>8</v>
      </c>
      <c r="H403" s="29" t="s">
        <v>8</v>
      </c>
      <c r="I403" s="29">
        <v>77</v>
      </c>
      <c r="J403" s="29">
        <v>1</v>
      </c>
      <c r="K403" s="29">
        <v>1</v>
      </c>
      <c r="L403" s="29">
        <v>1</v>
      </c>
      <c r="M403" s="29">
        <v>2</v>
      </c>
      <c r="N403" s="29">
        <v>4</v>
      </c>
      <c r="O403" s="29">
        <v>1</v>
      </c>
      <c r="P403" s="29">
        <v>1</v>
      </c>
      <c r="Q403" s="29">
        <v>4</v>
      </c>
      <c r="R403" s="29" t="s">
        <v>8</v>
      </c>
      <c r="S403" s="29">
        <v>4</v>
      </c>
      <c r="T403" s="29" t="s">
        <v>8</v>
      </c>
      <c r="U403" s="29">
        <v>0</v>
      </c>
      <c r="V403" s="29" t="s">
        <v>8</v>
      </c>
      <c r="W403" s="29" t="s">
        <v>8</v>
      </c>
      <c r="X403" s="29" t="s">
        <v>8</v>
      </c>
      <c r="Y403" s="29" t="s">
        <v>8</v>
      </c>
      <c r="Z403" s="29">
        <v>1</v>
      </c>
      <c r="AA403" s="29">
        <v>2</v>
      </c>
      <c r="AB403" s="29" t="s">
        <v>8</v>
      </c>
      <c r="AC403" s="29">
        <v>2</v>
      </c>
      <c r="AD403" s="29" t="s">
        <v>8</v>
      </c>
      <c r="AE403" s="29">
        <v>1</v>
      </c>
      <c r="AF403" s="29">
        <v>1</v>
      </c>
      <c r="AG403" s="29" t="s">
        <v>8</v>
      </c>
      <c r="AH403" s="29">
        <v>1</v>
      </c>
      <c r="AI403" s="29" t="s">
        <v>8</v>
      </c>
      <c r="AJ403" s="29">
        <v>0</v>
      </c>
      <c r="AK403" s="29" t="s">
        <v>8</v>
      </c>
      <c r="AL403" s="29" t="s">
        <v>8</v>
      </c>
      <c r="AM403" s="29" t="s">
        <v>8</v>
      </c>
      <c r="AN403" s="29" t="s">
        <v>8</v>
      </c>
      <c r="AO403" s="29">
        <v>0</v>
      </c>
      <c r="AP403" s="29" t="s">
        <v>8</v>
      </c>
      <c r="AQ403" s="29">
        <v>1</v>
      </c>
      <c r="AR403" s="29">
        <v>1</v>
      </c>
      <c r="AS403" s="29" t="s">
        <v>8</v>
      </c>
      <c r="AT403" s="29">
        <v>2</v>
      </c>
      <c r="AU403" s="29" t="s">
        <v>8</v>
      </c>
      <c r="AV403" s="29">
        <v>1</v>
      </c>
      <c r="AW403" s="29">
        <v>1</v>
      </c>
      <c r="AX403" s="29" t="s">
        <v>8</v>
      </c>
      <c r="AY403" s="29">
        <v>1</v>
      </c>
      <c r="AZ403" s="29" t="s">
        <v>8</v>
      </c>
      <c r="BA403" s="29">
        <v>0</v>
      </c>
      <c r="BB403" s="29" t="s">
        <v>8</v>
      </c>
      <c r="BC403" s="29">
        <v>1</v>
      </c>
      <c r="BD403" s="29">
        <v>1</v>
      </c>
      <c r="BE403" s="29" t="s">
        <v>8</v>
      </c>
      <c r="BF403" s="29">
        <v>1</v>
      </c>
      <c r="BG403" s="29" t="s">
        <v>8</v>
      </c>
      <c r="BH403" s="29">
        <v>1</v>
      </c>
      <c r="BI403" s="29">
        <v>2</v>
      </c>
      <c r="BJ403" s="29" t="s">
        <v>8</v>
      </c>
      <c r="BK403" s="29">
        <v>2</v>
      </c>
      <c r="BL403" s="29" t="s">
        <v>8</v>
      </c>
      <c r="BM403" s="29">
        <v>0</v>
      </c>
      <c r="BN403" s="29" t="s">
        <v>8</v>
      </c>
      <c r="BO403" s="29" t="s">
        <v>8</v>
      </c>
      <c r="BP403" s="29" t="s">
        <v>8</v>
      </c>
      <c r="BQ403" s="29" t="s">
        <v>8</v>
      </c>
      <c r="BR403" s="29" t="s">
        <v>8</v>
      </c>
      <c r="BS403" s="29" t="s">
        <v>8</v>
      </c>
      <c r="BT403" s="29" t="s">
        <v>8</v>
      </c>
      <c r="BU403" s="29" t="s">
        <v>538</v>
      </c>
      <c r="BV403" s="29" t="b">
        <v>0</v>
      </c>
      <c r="BW403" s="29" t="b">
        <v>0</v>
      </c>
      <c r="BX403" s="29" t="b">
        <v>0</v>
      </c>
      <c r="BY403" s="29" t="b">
        <v>0</v>
      </c>
      <c r="BZ403" s="29" t="b">
        <v>0</v>
      </c>
      <c r="CA403" s="29" t="b">
        <v>0</v>
      </c>
      <c r="CB403" s="29" t="b">
        <v>0</v>
      </c>
      <c r="CC403" s="29" t="b">
        <v>0</v>
      </c>
      <c r="CD403" s="29" t="b">
        <v>0</v>
      </c>
      <c r="CE403" s="29" t="b">
        <v>0</v>
      </c>
      <c r="CF403" s="29" t="b">
        <v>0</v>
      </c>
      <c r="CG403" s="29" t="b">
        <v>0</v>
      </c>
      <c r="CH403" s="29" t="b">
        <v>0</v>
      </c>
      <c r="CI403" s="29" t="b">
        <v>0</v>
      </c>
      <c r="CJ403" s="29" t="b">
        <v>0</v>
      </c>
      <c r="CK403" s="29" t="b">
        <v>0</v>
      </c>
      <c r="CL403" s="29" t="b">
        <v>0</v>
      </c>
      <c r="CM403" s="29" t="b">
        <v>0</v>
      </c>
      <c r="CN403" s="29" t="b">
        <v>0</v>
      </c>
      <c r="CO403" s="29" t="b">
        <v>0</v>
      </c>
      <c r="CP403" s="29" t="b">
        <v>0</v>
      </c>
      <c r="CQ403" s="29" t="b">
        <v>0</v>
      </c>
      <c r="CR403" s="29" t="b">
        <v>0</v>
      </c>
      <c r="CS403" s="29" t="b">
        <v>1</v>
      </c>
      <c r="CT403" s="29" t="b">
        <v>0</v>
      </c>
      <c r="CU403" s="29" t="b">
        <v>0</v>
      </c>
      <c r="CV403" s="29" t="b">
        <v>0</v>
      </c>
      <c r="CW403" s="29" t="b">
        <v>0</v>
      </c>
      <c r="CX403" s="29" t="b">
        <v>0</v>
      </c>
      <c r="CY403" s="29" t="b">
        <v>0</v>
      </c>
      <c r="CZ403" s="29" t="b">
        <v>0</v>
      </c>
      <c r="DA403" s="29" t="b">
        <v>0</v>
      </c>
      <c r="DB403" s="29" t="b">
        <v>0</v>
      </c>
      <c r="DC403" s="29" t="b">
        <v>0</v>
      </c>
      <c r="DD403" s="29" t="b">
        <v>0</v>
      </c>
      <c r="DE403" s="29" t="b">
        <v>0</v>
      </c>
      <c r="DF403" s="29" t="b">
        <v>0</v>
      </c>
      <c r="DG403" s="29" t="b">
        <v>0</v>
      </c>
      <c r="DH403" s="29" t="b">
        <v>0</v>
      </c>
      <c r="DI403" s="29" t="b">
        <v>0</v>
      </c>
      <c r="DJ403" s="29" t="b">
        <v>0</v>
      </c>
      <c r="DK403" s="29" t="b">
        <v>0</v>
      </c>
      <c r="DL403" s="29" t="b">
        <v>0</v>
      </c>
      <c r="DM403" s="29" t="b">
        <v>0</v>
      </c>
      <c r="DN403" s="29" t="b">
        <v>0</v>
      </c>
      <c r="DO403" s="29" t="b">
        <v>0</v>
      </c>
      <c r="DP403" s="29" t="b">
        <v>0</v>
      </c>
      <c r="DQ403" s="29" t="b">
        <v>0</v>
      </c>
      <c r="DR403" s="29" t="b">
        <v>0</v>
      </c>
      <c r="DS403" s="29" t="b">
        <v>0</v>
      </c>
      <c r="DT403" s="29" t="b">
        <v>0</v>
      </c>
      <c r="DU403" s="29" t="b">
        <v>0</v>
      </c>
      <c r="DV403" s="29" t="s">
        <v>15781</v>
      </c>
      <c r="DW403" s="29" t="s">
        <v>15782</v>
      </c>
      <c r="DX403" s="29" t="s">
        <v>15783</v>
      </c>
    </row>
    <row r="404" spans="1:128" s="29" customFormat="1" x14ac:dyDescent="0.25">
      <c r="A404" s="29">
        <v>359925061277245</v>
      </c>
      <c r="B404" s="29">
        <v>424</v>
      </c>
      <c r="C404" s="29" t="s">
        <v>15784</v>
      </c>
      <c r="D404" s="29" t="s">
        <v>8</v>
      </c>
      <c r="E404" s="29" t="s">
        <v>8</v>
      </c>
      <c r="F404" s="29" t="s">
        <v>8</v>
      </c>
      <c r="G404" s="29" t="s">
        <v>8</v>
      </c>
      <c r="H404" s="29" t="s">
        <v>8</v>
      </c>
      <c r="I404" s="29">
        <v>77</v>
      </c>
      <c r="J404" s="29">
        <v>1</v>
      </c>
      <c r="K404" s="29">
        <v>1</v>
      </c>
      <c r="L404" s="29">
        <v>1</v>
      </c>
      <c r="M404" s="29">
        <v>2</v>
      </c>
      <c r="N404" s="29">
        <v>4</v>
      </c>
      <c r="O404" s="29">
        <v>1</v>
      </c>
      <c r="P404" s="29">
        <v>1</v>
      </c>
      <c r="Q404" s="29">
        <v>4</v>
      </c>
      <c r="R404" s="29" t="s">
        <v>8</v>
      </c>
      <c r="S404" s="29">
        <v>4</v>
      </c>
      <c r="T404" s="29" t="s">
        <v>8</v>
      </c>
      <c r="U404" s="29">
        <v>0</v>
      </c>
      <c r="V404" s="29" t="s">
        <v>8</v>
      </c>
      <c r="W404" s="29" t="s">
        <v>8</v>
      </c>
      <c r="X404" s="29" t="s">
        <v>8</v>
      </c>
      <c r="Y404" s="29" t="s">
        <v>8</v>
      </c>
      <c r="Z404" s="29">
        <v>1</v>
      </c>
      <c r="AA404" s="29">
        <v>2</v>
      </c>
      <c r="AB404" s="29" t="s">
        <v>8</v>
      </c>
      <c r="AC404" s="29">
        <v>3</v>
      </c>
      <c r="AD404" s="29" t="s">
        <v>8</v>
      </c>
      <c r="AE404" s="29">
        <v>1</v>
      </c>
      <c r="AF404" s="29">
        <v>1</v>
      </c>
      <c r="AG404" s="29" t="s">
        <v>8</v>
      </c>
      <c r="AH404" s="29">
        <v>1</v>
      </c>
      <c r="AI404" s="29" t="s">
        <v>8</v>
      </c>
      <c r="AJ404" s="29">
        <v>0</v>
      </c>
      <c r="AK404" s="29" t="s">
        <v>8</v>
      </c>
      <c r="AL404" s="29" t="s">
        <v>8</v>
      </c>
      <c r="AM404" s="29" t="s">
        <v>8</v>
      </c>
      <c r="AN404" s="29" t="s">
        <v>8</v>
      </c>
      <c r="AO404" s="29">
        <v>0</v>
      </c>
      <c r="AP404" s="29" t="s">
        <v>8</v>
      </c>
      <c r="AQ404" s="29">
        <v>1</v>
      </c>
      <c r="AR404" s="29">
        <v>2</v>
      </c>
      <c r="AS404" s="29" t="s">
        <v>8</v>
      </c>
      <c r="AT404" s="29">
        <v>2</v>
      </c>
      <c r="AU404" s="29" t="s">
        <v>8</v>
      </c>
      <c r="AV404" s="29">
        <v>1</v>
      </c>
      <c r="AW404" s="29">
        <v>2</v>
      </c>
      <c r="AX404" s="29" t="s">
        <v>8</v>
      </c>
      <c r="AY404" s="29">
        <v>2</v>
      </c>
      <c r="AZ404" s="29" t="s">
        <v>8</v>
      </c>
      <c r="BA404" s="29">
        <v>0</v>
      </c>
      <c r="BB404" s="29" t="s">
        <v>8</v>
      </c>
      <c r="BC404" s="29">
        <v>1</v>
      </c>
      <c r="BD404" s="29">
        <v>2</v>
      </c>
      <c r="BE404" s="29" t="s">
        <v>8</v>
      </c>
      <c r="BF404" s="29">
        <v>2</v>
      </c>
      <c r="BG404" s="29" t="s">
        <v>8</v>
      </c>
      <c r="BH404" s="29">
        <v>1</v>
      </c>
      <c r="BI404" s="29">
        <v>2</v>
      </c>
      <c r="BJ404" s="29" t="s">
        <v>8</v>
      </c>
      <c r="BK404" s="29">
        <v>2</v>
      </c>
      <c r="BL404" s="29" t="s">
        <v>8</v>
      </c>
      <c r="BM404" s="29">
        <v>0</v>
      </c>
      <c r="BN404" s="29" t="s">
        <v>8</v>
      </c>
      <c r="BO404" s="29" t="s">
        <v>8</v>
      </c>
      <c r="BP404" s="29" t="s">
        <v>8</v>
      </c>
      <c r="BQ404" s="29" t="s">
        <v>8</v>
      </c>
      <c r="BR404" s="29" t="s">
        <v>8</v>
      </c>
      <c r="BS404" s="29" t="s">
        <v>8</v>
      </c>
      <c r="BT404" s="29" t="s">
        <v>8</v>
      </c>
      <c r="BU404" s="29" t="s">
        <v>538</v>
      </c>
      <c r="BV404" s="29" t="b">
        <v>0</v>
      </c>
      <c r="BW404" s="29" t="b">
        <v>0</v>
      </c>
      <c r="BX404" s="29" t="b">
        <v>0</v>
      </c>
      <c r="BY404" s="29" t="b">
        <v>0</v>
      </c>
      <c r="BZ404" s="29" t="b">
        <v>0</v>
      </c>
      <c r="CA404" s="29" t="b">
        <v>0</v>
      </c>
      <c r="CB404" s="29" t="b">
        <v>0</v>
      </c>
      <c r="CC404" s="29" t="b">
        <v>0</v>
      </c>
      <c r="CD404" s="29" t="b">
        <v>0</v>
      </c>
      <c r="CE404" s="29" t="b">
        <v>0</v>
      </c>
      <c r="CF404" s="29" t="b">
        <v>0</v>
      </c>
      <c r="CG404" s="29" t="b">
        <v>0</v>
      </c>
      <c r="CH404" s="29" t="b">
        <v>0</v>
      </c>
      <c r="CI404" s="29" t="b">
        <v>0</v>
      </c>
      <c r="CJ404" s="29" t="b">
        <v>0</v>
      </c>
      <c r="CK404" s="29" t="b">
        <v>0</v>
      </c>
      <c r="CL404" s="29" t="b">
        <v>0</v>
      </c>
      <c r="CM404" s="29" t="b">
        <v>0</v>
      </c>
      <c r="CN404" s="29" t="b">
        <v>0</v>
      </c>
      <c r="CO404" s="29" t="b">
        <v>0</v>
      </c>
      <c r="CP404" s="29" t="b">
        <v>0</v>
      </c>
      <c r="CQ404" s="29" t="b">
        <v>0</v>
      </c>
      <c r="CR404" s="29" t="b">
        <v>0</v>
      </c>
      <c r="CS404" s="29" t="b">
        <v>1</v>
      </c>
      <c r="CT404" s="29" t="b">
        <v>0</v>
      </c>
      <c r="CU404" s="29" t="b">
        <v>0</v>
      </c>
      <c r="CV404" s="29" t="b">
        <v>0</v>
      </c>
      <c r="CW404" s="29" t="b">
        <v>0</v>
      </c>
      <c r="CX404" s="29" t="b">
        <v>0</v>
      </c>
      <c r="CY404" s="29" t="b">
        <v>0</v>
      </c>
      <c r="CZ404" s="29" t="b">
        <v>0</v>
      </c>
      <c r="DA404" s="29" t="b">
        <v>0</v>
      </c>
      <c r="DB404" s="29" t="b">
        <v>0</v>
      </c>
      <c r="DC404" s="29" t="b">
        <v>0</v>
      </c>
      <c r="DD404" s="29" t="b">
        <v>0</v>
      </c>
      <c r="DE404" s="29" t="b">
        <v>0</v>
      </c>
      <c r="DF404" s="29" t="b">
        <v>0</v>
      </c>
      <c r="DG404" s="29" t="b">
        <v>0</v>
      </c>
      <c r="DH404" s="29" t="b">
        <v>0</v>
      </c>
      <c r="DI404" s="29" t="b">
        <v>0</v>
      </c>
      <c r="DJ404" s="29" t="b">
        <v>0</v>
      </c>
      <c r="DK404" s="29" t="b">
        <v>0</v>
      </c>
      <c r="DL404" s="29" t="b">
        <v>0</v>
      </c>
      <c r="DM404" s="29" t="b">
        <v>0</v>
      </c>
      <c r="DN404" s="29" t="b">
        <v>0</v>
      </c>
      <c r="DO404" s="29" t="b">
        <v>0</v>
      </c>
      <c r="DP404" s="29" t="b">
        <v>0</v>
      </c>
      <c r="DQ404" s="29" t="b">
        <v>0</v>
      </c>
      <c r="DR404" s="29" t="b">
        <v>0</v>
      </c>
      <c r="DS404" s="29" t="b">
        <v>0</v>
      </c>
      <c r="DT404" s="29" t="b">
        <v>0</v>
      </c>
      <c r="DU404" s="29" t="b">
        <v>0</v>
      </c>
      <c r="DV404" s="29" t="s">
        <v>15785</v>
      </c>
      <c r="DW404" s="29" t="s">
        <v>15786</v>
      </c>
      <c r="DX404" s="29" t="s">
        <v>15787</v>
      </c>
    </row>
    <row r="405" spans="1:128" s="29" customFormat="1" x14ac:dyDescent="0.25">
      <c r="A405" s="29">
        <v>359925061277245</v>
      </c>
      <c r="B405" s="29">
        <v>425</v>
      </c>
      <c r="C405" s="29" t="s">
        <v>15788</v>
      </c>
      <c r="D405" s="29" t="s">
        <v>8</v>
      </c>
      <c r="E405" s="29" t="s">
        <v>8</v>
      </c>
      <c r="F405" s="29" t="s">
        <v>8</v>
      </c>
      <c r="G405" s="29" t="s">
        <v>8</v>
      </c>
      <c r="H405" s="29" t="s">
        <v>8</v>
      </c>
      <c r="I405" s="29">
        <v>77</v>
      </c>
      <c r="J405" s="29">
        <v>1</v>
      </c>
      <c r="K405" s="29">
        <v>1</v>
      </c>
      <c r="L405" s="29">
        <v>1</v>
      </c>
      <c r="M405" s="29">
        <v>2</v>
      </c>
      <c r="N405" s="29">
        <v>4</v>
      </c>
      <c r="O405" s="29">
        <v>1</v>
      </c>
      <c r="P405" s="29">
        <v>1</v>
      </c>
      <c r="Q405" s="29">
        <v>2</v>
      </c>
      <c r="R405" s="29" t="s">
        <v>8</v>
      </c>
      <c r="S405" s="29">
        <v>2</v>
      </c>
      <c r="T405" s="29" t="s">
        <v>8</v>
      </c>
      <c r="U405" s="29">
        <v>0</v>
      </c>
      <c r="V405" s="29" t="s">
        <v>8</v>
      </c>
      <c r="W405" s="29" t="s">
        <v>8</v>
      </c>
      <c r="X405" s="29" t="s">
        <v>8</v>
      </c>
      <c r="Y405" s="29" t="s">
        <v>8</v>
      </c>
      <c r="Z405" s="29">
        <v>1</v>
      </c>
      <c r="AA405" s="29">
        <v>3</v>
      </c>
      <c r="AB405" s="29" t="s">
        <v>8</v>
      </c>
      <c r="AC405" s="29">
        <v>3</v>
      </c>
      <c r="AD405" s="29" t="s">
        <v>8</v>
      </c>
      <c r="AE405" s="29">
        <v>1</v>
      </c>
      <c r="AF405" s="29">
        <v>1</v>
      </c>
      <c r="AG405" s="29" t="s">
        <v>8</v>
      </c>
      <c r="AH405" s="29">
        <v>1</v>
      </c>
      <c r="AI405" s="29" t="s">
        <v>8</v>
      </c>
      <c r="AJ405" s="29">
        <v>0</v>
      </c>
      <c r="AK405" s="29" t="s">
        <v>8</v>
      </c>
      <c r="AL405" s="29" t="s">
        <v>8</v>
      </c>
      <c r="AM405" s="29" t="s">
        <v>8</v>
      </c>
      <c r="AN405" s="29" t="s">
        <v>8</v>
      </c>
      <c r="AO405" s="29">
        <v>0</v>
      </c>
      <c r="AP405" s="29" t="s">
        <v>8</v>
      </c>
      <c r="AQ405" s="29">
        <v>1</v>
      </c>
      <c r="AR405" s="29">
        <v>1</v>
      </c>
      <c r="AS405" s="29" t="s">
        <v>8</v>
      </c>
      <c r="AT405" s="29">
        <v>2</v>
      </c>
      <c r="AU405" s="29" t="s">
        <v>8</v>
      </c>
      <c r="AV405" s="29">
        <v>1</v>
      </c>
      <c r="AW405" s="29">
        <v>1</v>
      </c>
      <c r="AX405" s="29" t="s">
        <v>8</v>
      </c>
      <c r="AY405" s="29">
        <v>1</v>
      </c>
      <c r="AZ405" s="29" t="s">
        <v>8</v>
      </c>
      <c r="BA405" s="29">
        <v>1</v>
      </c>
      <c r="BB405" s="29" t="s">
        <v>8</v>
      </c>
      <c r="BC405" s="29">
        <v>1</v>
      </c>
      <c r="BD405" s="29">
        <v>1</v>
      </c>
      <c r="BE405" s="29" t="s">
        <v>8</v>
      </c>
      <c r="BF405" s="29">
        <v>1</v>
      </c>
      <c r="BG405" s="29" t="s">
        <v>8</v>
      </c>
      <c r="BH405" s="29">
        <v>1</v>
      </c>
      <c r="BI405" s="29">
        <v>1</v>
      </c>
      <c r="BJ405" s="29" t="s">
        <v>8</v>
      </c>
      <c r="BK405" s="29">
        <v>1</v>
      </c>
      <c r="BL405" s="29" t="s">
        <v>8</v>
      </c>
      <c r="BM405" s="29">
        <v>0</v>
      </c>
      <c r="BN405" s="29" t="s">
        <v>8</v>
      </c>
      <c r="BO405" s="29" t="s">
        <v>8</v>
      </c>
      <c r="BP405" s="29" t="s">
        <v>8</v>
      </c>
      <c r="BQ405" s="29" t="s">
        <v>8</v>
      </c>
      <c r="BR405" s="29" t="s">
        <v>8</v>
      </c>
      <c r="BS405" s="29" t="s">
        <v>8</v>
      </c>
      <c r="BT405" s="29" t="s">
        <v>8</v>
      </c>
      <c r="BU405" s="29" t="s">
        <v>538</v>
      </c>
      <c r="BV405" s="29" t="b">
        <v>0</v>
      </c>
      <c r="BW405" s="29" t="b">
        <v>0</v>
      </c>
      <c r="BX405" s="29" t="b">
        <v>0</v>
      </c>
      <c r="BY405" s="29" t="b">
        <v>0</v>
      </c>
      <c r="BZ405" s="29" t="b">
        <v>0</v>
      </c>
      <c r="CA405" s="29" t="b">
        <v>0</v>
      </c>
      <c r="CB405" s="29" t="b">
        <v>0</v>
      </c>
      <c r="CC405" s="29" t="b">
        <v>0</v>
      </c>
      <c r="CD405" s="29" t="b">
        <v>0</v>
      </c>
      <c r="CE405" s="29" t="b">
        <v>0</v>
      </c>
      <c r="CF405" s="29" t="b">
        <v>0</v>
      </c>
      <c r="CG405" s="29" t="b">
        <v>0</v>
      </c>
      <c r="CH405" s="29" t="b">
        <v>0</v>
      </c>
      <c r="CI405" s="29" t="b">
        <v>0</v>
      </c>
      <c r="CJ405" s="29" t="b">
        <v>0</v>
      </c>
      <c r="CK405" s="29" t="b">
        <v>0</v>
      </c>
      <c r="CL405" s="29" t="b">
        <v>0</v>
      </c>
      <c r="CM405" s="29" t="b">
        <v>0</v>
      </c>
      <c r="CN405" s="29" t="b">
        <v>0</v>
      </c>
      <c r="CO405" s="29" t="b">
        <v>0</v>
      </c>
      <c r="CP405" s="29" t="b">
        <v>0</v>
      </c>
      <c r="CQ405" s="29" t="b">
        <v>0</v>
      </c>
      <c r="CR405" s="29" t="b">
        <v>0</v>
      </c>
      <c r="CS405" s="29" t="b">
        <v>1</v>
      </c>
      <c r="CT405" s="29" t="b">
        <v>0</v>
      </c>
      <c r="CU405" s="29" t="b">
        <v>0</v>
      </c>
      <c r="CV405" s="29" t="b">
        <v>0</v>
      </c>
      <c r="CW405" s="29" t="b">
        <v>0</v>
      </c>
      <c r="CX405" s="29" t="b">
        <v>0</v>
      </c>
      <c r="CY405" s="29" t="b">
        <v>0</v>
      </c>
      <c r="CZ405" s="29" t="b">
        <v>0</v>
      </c>
      <c r="DA405" s="29" t="b">
        <v>0</v>
      </c>
      <c r="DB405" s="29" t="b">
        <v>0</v>
      </c>
      <c r="DC405" s="29" t="b">
        <v>0</v>
      </c>
      <c r="DD405" s="29" t="b">
        <v>0</v>
      </c>
      <c r="DE405" s="29" t="b">
        <v>0</v>
      </c>
      <c r="DF405" s="29" t="b">
        <v>0</v>
      </c>
      <c r="DG405" s="29" t="b">
        <v>0</v>
      </c>
      <c r="DH405" s="29" t="b">
        <v>0</v>
      </c>
      <c r="DI405" s="29" t="b">
        <v>0</v>
      </c>
      <c r="DJ405" s="29" t="b">
        <v>0</v>
      </c>
      <c r="DK405" s="29" t="b">
        <v>0</v>
      </c>
      <c r="DL405" s="29" t="b">
        <v>0</v>
      </c>
      <c r="DM405" s="29" t="b">
        <v>0</v>
      </c>
      <c r="DN405" s="29" t="b">
        <v>0</v>
      </c>
      <c r="DO405" s="29" t="b">
        <v>0</v>
      </c>
      <c r="DP405" s="29" t="b">
        <v>0</v>
      </c>
      <c r="DQ405" s="29" t="b">
        <v>0</v>
      </c>
      <c r="DR405" s="29" t="b">
        <v>0</v>
      </c>
      <c r="DS405" s="29" t="b">
        <v>0</v>
      </c>
      <c r="DT405" s="29" t="b">
        <v>0</v>
      </c>
      <c r="DU405" s="29" t="b">
        <v>0</v>
      </c>
      <c r="DV405" s="29" t="s">
        <v>15789</v>
      </c>
      <c r="DW405" s="29" t="s">
        <v>15790</v>
      </c>
      <c r="DX405" s="29" t="s">
        <v>15791</v>
      </c>
    </row>
    <row r="406" spans="1:128" s="29" customFormat="1" x14ac:dyDescent="0.25">
      <c r="A406" s="29">
        <v>359925061284902</v>
      </c>
      <c r="B406" s="29">
        <v>211</v>
      </c>
      <c r="C406" s="29" t="s">
        <v>15792</v>
      </c>
      <c r="D406" s="29" t="s">
        <v>15793</v>
      </c>
      <c r="E406" s="50">
        <v>2378110546075490</v>
      </c>
      <c r="F406" s="50">
        <v>903398870162514</v>
      </c>
      <c r="G406" s="29" t="s">
        <v>20305</v>
      </c>
      <c r="H406" s="29" t="s">
        <v>18992</v>
      </c>
      <c r="I406" s="29">
        <v>33</v>
      </c>
      <c r="J406" s="29">
        <v>1</v>
      </c>
      <c r="K406" s="29">
        <v>1</v>
      </c>
      <c r="L406" s="29">
        <v>1</v>
      </c>
      <c r="M406" s="29">
        <v>2</v>
      </c>
      <c r="N406" s="29">
        <v>4</v>
      </c>
      <c r="O406" s="29">
        <v>1</v>
      </c>
      <c r="P406" s="29">
        <v>1</v>
      </c>
      <c r="Q406" s="29">
        <v>1</v>
      </c>
      <c r="R406" s="29" t="s">
        <v>8</v>
      </c>
      <c r="S406" s="29">
        <v>4</v>
      </c>
      <c r="T406" s="29" t="s">
        <v>8</v>
      </c>
      <c r="U406" s="29">
        <v>1</v>
      </c>
      <c r="V406" s="29">
        <v>3</v>
      </c>
      <c r="W406" s="29" t="s">
        <v>8</v>
      </c>
      <c r="X406" s="29">
        <v>4</v>
      </c>
      <c r="Y406" s="29" t="s">
        <v>8</v>
      </c>
      <c r="Z406" s="29">
        <v>1</v>
      </c>
      <c r="AA406" s="29">
        <v>1</v>
      </c>
      <c r="AB406" s="29" t="s">
        <v>8</v>
      </c>
      <c r="AC406" s="29">
        <v>1</v>
      </c>
      <c r="AD406" s="29" t="s">
        <v>8</v>
      </c>
      <c r="AE406" s="29">
        <v>0</v>
      </c>
      <c r="AF406" s="29" t="s">
        <v>8</v>
      </c>
      <c r="AG406" s="29" t="s">
        <v>8</v>
      </c>
      <c r="AH406" s="29" t="s">
        <v>8</v>
      </c>
      <c r="AI406" s="29" t="s">
        <v>8</v>
      </c>
      <c r="AJ406" s="29">
        <v>1</v>
      </c>
      <c r="AK406" s="29">
        <v>1</v>
      </c>
      <c r="AL406" s="29" t="s">
        <v>8</v>
      </c>
      <c r="AM406" s="29">
        <v>1</v>
      </c>
      <c r="AN406" s="29" t="s">
        <v>8</v>
      </c>
      <c r="AO406" s="29">
        <v>0</v>
      </c>
      <c r="AP406" s="29" t="s">
        <v>8</v>
      </c>
      <c r="AQ406" s="29">
        <v>1</v>
      </c>
      <c r="AR406" s="29">
        <v>2</v>
      </c>
      <c r="AS406" s="29" t="s">
        <v>8</v>
      </c>
      <c r="AT406" s="29">
        <v>2</v>
      </c>
      <c r="AU406" s="29" t="s">
        <v>8</v>
      </c>
      <c r="AV406" s="29">
        <v>1</v>
      </c>
      <c r="AW406" s="29">
        <v>3</v>
      </c>
      <c r="AX406" s="29" t="s">
        <v>8</v>
      </c>
      <c r="AY406" s="29">
        <v>3</v>
      </c>
      <c r="AZ406" s="29" t="s">
        <v>8</v>
      </c>
      <c r="BA406" s="29">
        <v>1</v>
      </c>
      <c r="BB406" s="29" t="s">
        <v>8</v>
      </c>
      <c r="BC406" s="29">
        <v>1</v>
      </c>
      <c r="BD406" s="29">
        <v>4</v>
      </c>
      <c r="BE406" s="29" t="s">
        <v>8</v>
      </c>
      <c r="BF406" s="29">
        <v>2</v>
      </c>
      <c r="BG406" s="29" t="s">
        <v>8</v>
      </c>
      <c r="BH406" s="29">
        <v>1</v>
      </c>
      <c r="BI406" s="29">
        <v>1</v>
      </c>
      <c r="BJ406" s="29" t="s">
        <v>8</v>
      </c>
      <c r="BK406" s="29">
        <v>1</v>
      </c>
      <c r="BL406" s="29" t="s">
        <v>8</v>
      </c>
      <c r="BM406" s="29">
        <v>0</v>
      </c>
      <c r="BN406" s="29" t="s">
        <v>8</v>
      </c>
      <c r="BO406" s="29" t="s">
        <v>8</v>
      </c>
      <c r="BP406" s="29" t="s">
        <v>8</v>
      </c>
      <c r="BQ406" s="29" t="s">
        <v>8</v>
      </c>
      <c r="BR406" s="29" t="s">
        <v>8</v>
      </c>
      <c r="BS406" s="29" t="s">
        <v>8</v>
      </c>
      <c r="BT406" s="29" t="s">
        <v>8</v>
      </c>
      <c r="BU406" s="29" t="s">
        <v>8</v>
      </c>
      <c r="BV406" s="29" t="b">
        <v>0</v>
      </c>
      <c r="BW406" s="29" t="b">
        <v>0</v>
      </c>
      <c r="BX406" s="29" t="b">
        <v>0</v>
      </c>
      <c r="BY406" s="29" t="b">
        <v>0</v>
      </c>
      <c r="BZ406" s="29" t="b">
        <v>0</v>
      </c>
      <c r="CA406" s="29" t="b">
        <v>0</v>
      </c>
      <c r="CB406" s="29" t="b">
        <v>0</v>
      </c>
      <c r="CC406" s="29" t="b">
        <v>0</v>
      </c>
      <c r="CD406" s="29" t="b">
        <v>0</v>
      </c>
      <c r="CE406" s="29" t="b">
        <v>0</v>
      </c>
      <c r="CF406" s="29" t="b">
        <v>0</v>
      </c>
      <c r="CG406" s="29" t="b">
        <v>0</v>
      </c>
      <c r="CH406" s="29" t="b">
        <v>0</v>
      </c>
      <c r="CI406" s="29" t="b">
        <v>0</v>
      </c>
      <c r="CJ406" s="29" t="b">
        <v>0</v>
      </c>
      <c r="CK406" s="29" t="b">
        <v>0</v>
      </c>
      <c r="CL406" s="29" t="b">
        <v>0</v>
      </c>
      <c r="CM406" s="29" t="b">
        <v>0</v>
      </c>
      <c r="CN406" s="29" t="b">
        <v>0</v>
      </c>
      <c r="CO406" s="29" t="b">
        <v>0</v>
      </c>
      <c r="CP406" s="29" t="b">
        <v>0</v>
      </c>
      <c r="CQ406" s="29" t="b">
        <v>0</v>
      </c>
      <c r="CR406" s="29" t="b">
        <v>0</v>
      </c>
      <c r="CS406" s="29" t="b">
        <v>0</v>
      </c>
      <c r="CT406" s="29" t="b">
        <v>0</v>
      </c>
      <c r="CU406" s="29" t="b">
        <v>0</v>
      </c>
      <c r="CV406" s="29" t="b">
        <v>0</v>
      </c>
      <c r="CW406" s="29" t="b">
        <v>0</v>
      </c>
      <c r="CX406" s="29" t="b">
        <v>0</v>
      </c>
      <c r="CY406" s="29" t="b">
        <v>0</v>
      </c>
      <c r="CZ406" s="29" t="b">
        <v>0</v>
      </c>
      <c r="DA406" s="29" t="b">
        <v>0</v>
      </c>
      <c r="DB406" s="29" t="b">
        <v>0</v>
      </c>
      <c r="DC406" s="29" t="b">
        <v>0</v>
      </c>
      <c r="DD406" s="29" t="b">
        <v>0</v>
      </c>
      <c r="DE406" s="29" t="b">
        <v>0</v>
      </c>
      <c r="DF406" s="29" t="b">
        <v>0</v>
      </c>
      <c r="DG406" s="29" t="b">
        <v>0</v>
      </c>
      <c r="DH406" s="29" t="b">
        <v>1</v>
      </c>
      <c r="DI406" s="29" t="b">
        <v>0</v>
      </c>
      <c r="DJ406" s="29" t="b">
        <v>0</v>
      </c>
      <c r="DK406" s="29" t="b">
        <v>0</v>
      </c>
      <c r="DL406" s="29" t="b">
        <v>0</v>
      </c>
      <c r="DM406" s="29" t="b">
        <v>0</v>
      </c>
      <c r="DN406" s="29" t="b">
        <v>0</v>
      </c>
      <c r="DO406" s="29" t="b">
        <v>0</v>
      </c>
      <c r="DP406" s="29" t="b">
        <v>0</v>
      </c>
      <c r="DQ406" s="29" t="b">
        <v>0</v>
      </c>
      <c r="DR406" s="29" t="b">
        <v>0</v>
      </c>
      <c r="DS406" s="29" t="b">
        <v>0</v>
      </c>
      <c r="DT406" s="29" t="b">
        <v>0</v>
      </c>
      <c r="DU406" s="29" t="b">
        <v>0</v>
      </c>
      <c r="DV406" s="29" t="s">
        <v>15794</v>
      </c>
      <c r="DW406" s="29" t="s">
        <v>15795</v>
      </c>
      <c r="DX406" s="29" t="s">
        <v>15796</v>
      </c>
    </row>
    <row r="407" spans="1:128" s="29" customFormat="1" x14ac:dyDescent="0.25">
      <c r="A407" s="29">
        <v>359925061284902</v>
      </c>
      <c r="B407" s="29">
        <v>212</v>
      </c>
      <c r="C407" s="29" t="s">
        <v>15797</v>
      </c>
      <c r="D407" s="29" t="s">
        <v>15798</v>
      </c>
      <c r="E407" s="50">
        <v>2378093654750000</v>
      </c>
      <c r="F407" s="50">
        <v>903398392688823</v>
      </c>
      <c r="G407" s="50">
        <v>9424069448187940</v>
      </c>
      <c r="H407" s="29" t="s">
        <v>20224</v>
      </c>
      <c r="I407" s="29">
        <v>33</v>
      </c>
      <c r="J407" s="29">
        <v>1</v>
      </c>
      <c r="K407" s="29">
        <v>1</v>
      </c>
      <c r="L407" s="29">
        <v>1</v>
      </c>
      <c r="M407" s="29">
        <v>2</v>
      </c>
      <c r="N407" s="29">
        <v>7</v>
      </c>
      <c r="O407" s="29">
        <v>1</v>
      </c>
      <c r="P407" s="29">
        <v>1</v>
      </c>
      <c r="Q407" s="29">
        <v>4</v>
      </c>
      <c r="R407" s="29" t="s">
        <v>8</v>
      </c>
      <c r="S407" s="29">
        <v>4</v>
      </c>
      <c r="T407" s="29" t="s">
        <v>8</v>
      </c>
      <c r="U407" s="29">
        <v>1</v>
      </c>
      <c r="V407" s="29">
        <v>3</v>
      </c>
      <c r="W407" s="29" t="s">
        <v>8</v>
      </c>
      <c r="X407" s="29">
        <v>4</v>
      </c>
      <c r="Y407" s="29" t="s">
        <v>8</v>
      </c>
      <c r="Z407" s="29">
        <v>1</v>
      </c>
      <c r="AA407" s="29">
        <v>1</v>
      </c>
      <c r="AB407" s="29" t="s">
        <v>8</v>
      </c>
      <c r="AC407" s="29">
        <v>2</v>
      </c>
      <c r="AD407" s="29" t="s">
        <v>8</v>
      </c>
      <c r="AE407" s="29">
        <v>0</v>
      </c>
      <c r="AF407" s="29" t="s">
        <v>8</v>
      </c>
      <c r="AG407" s="29" t="s">
        <v>8</v>
      </c>
      <c r="AH407" s="29" t="s">
        <v>8</v>
      </c>
      <c r="AI407" s="29" t="s">
        <v>8</v>
      </c>
      <c r="AJ407" s="29">
        <v>1</v>
      </c>
      <c r="AK407" s="29">
        <v>1</v>
      </c>
      <c r="AL407" s="29" t="s">
        <v>8</v>
      </c>
      <c r="AM407" s="29">
        <v>1</v>
      </c>
      <c r="AN407" s="29" t="s">
        <v>8</v>
      </c>
      <c r="AO407" s="29">
        <v>0</v>
      </c>
      <c r="AP407" s="29" t="s">
        <v>8</v>
      </c>
      <c r="AQ407" s="29">
        <v>1</v>
      </c>
      <c r="AR407" s="29">
        <v>1</v>
      </c>
      <c r="AS407" s="29" t="s">
        <v>8</v>
      </c>
      <c r="AT407" s="29">
        <v>2</v>
      </c>
      <c r="AU407" s="29" t="s">
        <v>8</v>
      </c>
      <c r="AV407" s="29">
        <v>1</v>
      </c>
      <c r="AW407" s="29">
        <v>3</v>
      </c>
      <c r="AX407" s="29" t="s">
        <v>8</v>
      </c>
      <c r="AY407" s="29">
        <v>3</v>
      </c>
      <c r="AZ407" s="29" t="s">
        <v>8</v>
      </c>
      <c r="BA407" s="29">
        <v>1</v>
      </c>
      <c r="BB407" s="29" t="s">
        <v>8</v>
      </c>
      <c r="BC407" s="29">
        <v>1</v>
      </c>
      <c r="BD407" s="29">
        <v>4</v>
      </c>
      <c r="BE407" s="29" t="s">
        <v>8</v>
      </c>
      <c r="BF407" s="29">
        <v>2</v>
      </c>
      <c r="BG407" s="29" t="s">
        <v>8</v>
      </c>
      <c r="BH407" s="29">
        <v>1</v>
      </c>
      <c r="BI407" s="29">
        <v>1</v>
      </c>
      <c r="BJ407" s="29" t="s">
        <v>8</v>
      </c>
      <c r="BK407" s="29">
        <v>1</v>
      </c>
      <c r="BL407" s="29" t="s">
        <v>8</v>
      </c>
      <c r="BM407" s="29">
        <v>0</v>
      </c>
      <c r="BN407" s="29" t="s">
        <v>8</v>
      </c>
      <c r="BO407" s="29" t="s">
        <v>8</v>
      </c>
      <c r="BP407" s="29" t="s">
        <v>8</v>
      </c>
      <c r="BQ407" s="29" t="s">
        <v>8</v>
      </c>
      <c r="BR407" s="29" t="s">
        <v>8</v>
      </c>
      <c r="BS407" s="29" t="s">
        <v>8</v>
      </c>
      <c r="BT407" s="29" t="s">
        <v>8</v>
      </c>
      <c r="BU407" s="29" t="s">
        <v>8</v>
      </c>
      <c r="BV407" s="29" t="b">
        <v>0</v>
      </c>
      <c r="BW407" s="29" t="b">
        <v>0</v>
      </c>
      <c r="BX407" s="29" t="b">
        <v>0</v>
      </c>
      <c r="BY407" s="29" t="b">
        <v>0</v>
      </c>
      <c r="BZ407" s="29" t="b">
        <v>0</v>
      </c>
      <c r="CA407" s="29" t="b">
        <v>0</v>
      </c>
      <c r="CB407" s="29" t="b">
        <v>0</v>
      </c>
      <c r="CC407" s="29" t="b">
        <v>0</v>
      </c>
      <c r="CD407" s="29" t="b">
        <v>0</v>
      </c>
      <c r="CE407" s="29" t="b">
        <v>0</v>
      </c>
      <c r="CF407" s="29" t="b">
        <v>0</v>
      </c>
      <c r="CG407" s="29" t="b">
        <v>0</v>
      </c>
      <c r="CH407" s="29" t="b">
        <v>0</v>
      </c>
      <c r="CI407" s="29" t="b">
        <v>0</v>
      </c>
      <c r="CJ407" s="29" t="b">
        <v>0</v>
      </c>
      <c r="CK407" s="29" t="b">
        <v>0</v>
      </c>
      <c r="CL407" s="29" t="b">
        <v>0</v>
      </c>
      <c r="CM407" s="29" t="b">
        <v>0</v>
      </c>
      <c r="CN407" s="29" t="b">
        <v>0</v>
      </c>
      <c r="CO407" s="29" t="b">
        <v>0</v>
      </c>
      <c r="CP407" s="29" t="b">
        <v>0</v>
      </c>
      <c r="CQ407" s="29" t="b">
        <v>0</v>
      </c>
      <c r="CR407" s="29" t="b">
        <v>0</v>
      </c>
      <c r="CS407" s="29" t="b">
        <v>0</v>
      </c>
      <c r="CT407" s="29" t="b">
        <v>0</v>
      </c>
      <c r="CU407" s="29" t="b">
        <v>0</v>
      </c>
      <c r="CV407" s="29" t="b">
        <v>0</v>
      </c>
      <c r="CW407" s="29" t="b">
        <v>0</v>
      </c>
      <c r="CX407" s="29" t="b">
        <v>0</v>
      </c>
      <c r="CY407" s="29" t="b">
        <v>0</v>
      </c>
      <c r="CZ407" s="29" t="b">
        <v>0</v>
      </c>
      <c r="DA407" s="29" t="b">
        <v>0</v>
      </c>
      <c r="DB407" s="29" t="b">
        <v>0</v>
      </c>
      <c r="DC407" s="29" t="b">
        <v>0</v>
      </c>
      <c r="DD407" s="29" t="b">
        <v>0</v>
      </c>
      <c r="DE407" s="29" t="b">
        <v>0</v>
      </c>
      <c r="DF407" s="29" t="b">
        <v>0</v>
      </c>
      <c r="DG407" s="29" t="b">
        <v>0</v>
      </c>
      <c r="DH407" s="29" t="b">
        <v>1</v>
      </c>
      <c r="DI407" s="29" t="b">
        <v>0</v>
      </c>
      <c r="DJ407" s="29" t="b">
        <v>0</v>
      </c>
      <c r="DK407" s="29" t="b">
        <v>0</v>
      </c>
      <c r="DL407" s="29" t="b">
        <v>0</v>
      </c>
      <c r="DM407" s="29" t="b">
        <v>0</v>
      </c>
      <c r="DN407" s="29" t="b">
        <v>0</v>
      </c>
      <c r="DO407" s="29" t="b">
        <v>0</v>
      </c>
      <c r="DP407" s="29" t="b">
        <v>0</v>
      </c>
      <c r="DQ407" s="29" t="b">
        <v>0</v>
      </c>
      <c r="DR407" s="29" t="b">
        <v>0</v>
      </c>
      <c r="DS407" s="29" t="b">
        <v>0</v>
      </c>
      <c r="DT407" s="29" t="b">
        <v>0</v>
      </c>
      <c r="DU407" s="29" t="b">
        <v>0</v>
      </c>
      <c r="DV407" s="29" t="s">
        <v>15799</v>
      </c>
      <c r="DW407" s="29" t="s">
        <v>15800</v>
      </c>
      <c r="DX407" s="29" t="s">
        <v>15801</v>
      </c>
    </row>
    <row r="408" spans="1:128" s="29" customFormat="1" x14ac:dyDescent="0.25">
      <c r="A408" s="29">
        <v>359925061284902</v>
      </c>
      <c r="B408" s="29">
        <v>213</v>
      </c>
      <c r="C408" s="29" t="s">
        <v>15802</v>
      </c>
      <c r="D408" s="29" t="s">
        <v>15803</v>
      </c>
      <c r="E408" s="50">
        <v>237810752</v>
      </c>
      <c r="F408" s="50">
        <v>903402433</v>
      </c>
      <c r="G408" s="29" t="s">
        <v>18992</v>
      </c>
      <c r="H408" s="29" t="s">
        <v>20306</v>
      </c>
      <c r="I408" s="29">
        <v>33</v>
      </c>
      <c r="J408" s="29">
        <v>1</v>
      </c>
      <c r="K408" s="29">
        <v>1</v>
      </c>
      <c r="L408" s="29">
        <v>1</v>
      </c>
      <c r="M408" s="29">
        <v>2</v>
      </c>
      <c r="N408" s="29">
        <v>8</v>
      </c>
      <c r="O408" s="29">
        <v>1</v>
      </c>
      <c r="P408" s="29">
        <v>1</v>
      </c>
      <c r="Q408" s="29">
        <v>1</v>
      </c>
      <c r="R408" s="29" t="s">
        <v>8</v>
      </c>
      <c r="S408" s="29">
        <v>4</v>
      </c>
      <c r="T408" s="29" t="s">
        <v>8</v>
      </c>
      <c r="U408" s="29">
        <v>1</v>
      </c>
      <c r="V408" s="29">
        <v>1</v>
      </c>
      <c r="W408" s="29" t="s">
        <v>8</v>
      </c>
      <c r="X408" s="29">
        <v>4</v>
      </c>
      <c r="Y408" s="29" t="s">
        <v>8</v>
      </c>
      <c r="Z408" s="29">
        <v>1</v>
      </c>
      <c r="AA408" s="29">
        <v>1</v>
      </c>
      <c r="AB408" s="29" t="s">
        <v>8</v>
      </c>
      <c r="AC408" s="29">
        <v>1</v>
      </c>
      <c r="AD408" s="29" t="s">
        <v>8</v>
      </c>
      <c r="AE408" s="29">
        <v>0</v>
      </c>
      <c r="AF408" s="29" t="s">
        <v>8</v>
      </c>
      <c r="AG408" s="29" t="s">
        <v>8</v>
      </c>
      <c r="AH408" s="29" t="s">
        <v>8</v>
      </c>
      <c r="AI408" s="29" t="s">
        <v>8</v>
      </c>
      <c r="AJ408" s="29">
        <v>1</v>
      </c>
      <c r="AK408" s="29">
        <v>1</v>
      </c>
      <c r="AL408" s="29" t="s">
        <v>8</v>
      </c>
      <c r="AM408" s="29">
        <v>1</v>
      </c>
      <c r="AN408" s="29" t="s">
        <v>8</v>
      </c>
      <c r="AO408" s="29">
        <v>0</v>
      </c>
      <c r="AP408" s="29" t="s">
        <v>8</v>
      </c>
      <c r="AQ408" s="29">
        <v>1</v>
      </c>
      <c r="AR408" s="29">
        <v>2</v>
      </c>
      <c r="AS408" s="29" t="s">
        <v>8</v>
      </c>
      <c r="AT408" s="29">
        <v>2</v>
      </c>
      <c r="AU408" s="29" t="s">
        <v>8</v>
      </c>
      <c r="AV408" s="29">
        <v>1</v>
      </c>
      <c r="AW408" s="29">
        <v>3</v>
      </c>
      <c r="AX408" s="29" t="s">
        <v>8</v>
      </c>
      <c r="AY408" s="29">
        <v>3</v>
      </c>
      <c r="AZ408" s="29" t="s">
        <v>8</v>
      </c>
      <c r="BA408" s="29">
        <v>1</v>
      </c>
      <c r="BB408" s="29" t="s">
        <v>8</v>
      </c>
      <c r="BC408" s="29">
        <v>1</v>
      </c>
      <c r="BD408" s="29">
        <v>2</v>
      </c>
      <c r="BE408" s="29" t="s">
        <v>8</v>
      </c>
      <c r="BF408" s="29">
        <v>2</v>
      </c>
      <c r="BG408" s="29" t="s">
        <v>8</v>
      </c>
      <c r="BH408" s="29">
        <v>1</v>
      </c>
      <c r="BI408" s="29">
        <v>1</v>
      </c>
      <c r="BJ408" s="29" t="s">
        <v>8</v>
      </c>
      <c r="BK408" s="29">
        <v>1</v>
      </c>
      <c r="BL408" s="29" t="s">
        <v>8</v>
      </c>
      <c r="BM408" s="29">
        <v>0</v>
      </c>
      <c r="BN408" s="29" t="s">
        <v>8</v>
      </c>
      <c r="BO408" s="29" t="s">
        <v>8</v>
      </c>
      <c r="BP408" s="29" t="s">
        <v>8</v>
      </c>
      <c r="BQ408" s="29" t="s">
        <v>8</v>
      </c>
      <c r="BR408" s="29" t="s">
        <v>8</v>
      </c>
      <c r="BS408" s="29" t="s">
        <v>8</v>
      </c>
      <c r="BT408" s="29" t="s">
        <v>8</v>
      </c>
      <c r="BU408" s="29" t="s">
        <v>8</v>
      </c>
      <c r="BV408" s="29" t="b">
        <v>0</v>
      </c>
      <c r="BW408" s="29" t="b">
        <v>0</v>
      </c>
      <c r="BX408" s="29" t="b">
        <v>0</v>
      </c>
      <c r="BY408" s="29" t="b">
        <v>0</v>
      </c>
      <c r="BZ408" s="29" t="b">
        <v>0</v>
      </c>
      <c r="CA408" s="29" t="b">
        <v>0</v>
      </c>
      <c r="CB408" s="29" t="b">
        <v>0</v>
      </c>
      <c r="CC408" s="29" t="b">
        <v>0</v>
      </c>
      <c r="CD408" s="29" t="b">
        <v>0</v>
      </c>
      <c r="CE408" s="29" t="b">
        <v>0</v>
      </c>
      <c r="CF408" s="29" t="b">
        <v>0</v>
      </c>
      <c r="CG408" s="29" t="b">
        <v>0</v>
      </c>
      <c r="CH408" s="29" t="b">
        <v>0</v>
      </c>
      <c r="CI408" s="29" t="b">
        <v>0</v>
      </c>
      <c r="CJ408" s="29" t="b">
        <v>0</v>
      </c>
      <c r="CK408" s="29" t="b">
        <v>0</v>
      </c>
      <c r="CL408" s="29" t="b">
        <v>0</v>
      </c>
      <c r="CM408" s="29" t="b">
        <v>0</v>
      </c>
      <c r="CN408" s="29" t="b">
        <v>0</v>
      </c>
      <c r="CO408" s="29" t="b">
        <v>0</v>
      </c>
      <c r="CP408" s="29" t="b">
        <v>0</v>
      </c>
      <c r="CQ408" s="29" t="b">
        <v>0</v>
      </c>
      <c r="CR408" s="29" t="b">
        <v>0</v>
      </c>
      <c r="CS408" s="29" t="b">
        <v>0</v>
      </c>
      <c r="CT408" s="29" t="b">
        <v>0</v>
      </c>
      <c r="CU408" s="29" t="b">
        <v>0</v>
      </c>
      <c r="CV408" s="29" t="b">
        <v>0</v>
      </c>
      <c r="CW408" s="29" t="b">
        <v>0</v>
      </c>
      <c r="CX408" s="29" t="b">
        <v>0</v>
      </c>
      <c r="CY408" s="29" t="b">
        <v>0</v>
      </c>
      <c r="CZ408" s="29" t="b">
        <v>0</v>
      </c>
      <c r="DA408" s="29" t="b">
        <v>0</v>
      </c>
      <c r="DB408" s="29" t="b">
        <v>0</v>
      </c>
      <c r="DC408" s="29" t="b">
        <v>0</v>
      </c>
      <c r="DD408" s="29" t="b">
        <v>0</v>
      </c>
      <c r="DE408" s="29" t="b">
        <v>0</v>
      </c>
      <c r="DF408" s="29" t="b">
        <v>0</v>
      </c>
      <c r="DG408" s="29" t="b">
        <v>0</v>
      </c>
      <c r="DH408" s="29" t="b">
        <v>1</v>
      </c>
      <c r="DI408" s="29" t="b">
        <v>0</v>
      </c>
      <c r="DJ408" s="29" t="b">
        <v>0</v>
      </c>
      <c r="DK408" s="29" t="b">
        <v>0</v>
      </c>
      <c r="DL408" s="29" t="b">
        <v>0</v>
      </c>
      <c r="DM408" s="29" t="b">
        <v>0</v>
      </c>
      <c r="DN408" s="29" t="b">
        <v>0</v>
      </c>
      <c r="DO408" s="29" t="b">
        <v>0</v>
      </c>
      <c r="DP408" s="29" t="b">
        <v>0</v>
      </c>
      <c r="DQ408" s="29" t="b">
        <v>0</v>
      </c>
      <c r="DR408" s="29" t="b">
        <v>0</v>
      </c>
      <c r="DS408" s="29" t="b">
        <v>0</v>
      </c>
      <c r="DT408" s="29" t="b">
        <v>0</v>
      </c>
      <c r="DU408" s="29" t="b">
        <v>0</v>
      </c>
      <c r="DV408" s="29" t="s">
        <v>15804</v>
      </c>
      <c r="DW408" s="29" t="s">
        <v>15805</v>
      </c>
      <c r="DX408" s="29" t="s">
        <v>15806</v>
      </c>
    </row>
    <row r="409" spans="1:128" s="29" customFormat="1" x14ac:dyDescent="0.25">
      <c r="A409" s="29">
        <v>359925061284902</v>
      </c>
      <c r="B409" s="29">
        <v>215</v>
      </c>
      <c r="C409" s="29" t="s">
        <v>15807</v>
      </c>
      <c r="D409" s="29" t="s">
        <v>15808</v>
      </c>
      <c r="E409" s="50">
        <v>2378104174225790</v>
      </c>
      <c r="F409" s="50">
        <v>903397952471868</v>
      </c>
      <c r="G409" s="29" t="s">
        <v>20210</v>
      </c>
      <c r="H409" s="29" t="s">
        <v>18992</v>
      </c>
      <c r="I409" s="29">
        <v>33</v>
      </c>
      <c r="J409" s="29">
        <v>1</v>
      </c>
      <c r="K409" s="29">
        <v>1</v>
      </c>
      <c r="L409" s="29">
        <v>1</v>
      </c>
      <c r="M409" s="29">
        <v>2</v>
      </c>
      <c r="N409" s="29">
        <v>4</v>
      </c>
      <c r="O409" s="29">
        <v>1</v>
      </c>
      <c r="P409" s="29">
        <v>1</v>
      </c>
      <c r="Q409" s="29">
        <v>1</v>
      </c>
      <c r="R409" s="29" t="s">
        <v>8</v>
      </c>
      <c r="S409" s="29">
        <v>4</v>
      </c>
      <c r="T409" s="29" t="s">
        <v>8</v>
      </c>
      <c r="U409" s="29">
        <v>1</v>
      </c>
      <c r="V409" s="29">
        <v>1</v>
      </c>
      <c r="W409" s="29" t="s">
        <v>8</v>
      </c>
      <c r="X409" s="29">
        <v>4</v>
      </c>
      <c r="Y409" s="29" t="s">
        <v>8</v>
      </c>
      <c r="Z409" s="29">
        <v>1</v>
      </c>
      <c r="AA409" s="29">
        <v>1</v>
      </c>
      <c r="AB409" s="29" t="s">
        <v>8</v>
      </c>
      <c r="AC409" s="29">
        <v>4</v>
      </c>
      <c r="AD409" s="29" t="s">
        <v>8</v>
      </c>
      <c r="AE409" s="29">
        <v>0</v>
      </c>
      <c r="AF409" s="29" t="s">
        <v>8</v>
      </c>
      <c r="AG409" s="29" t="s">
        <v>8</v>
      </c>
      <c r="AH409" s="29" t="s">
        <v>8</v>
      </c>
      <c r="AI409" s="29" t="s">
        <v>8</v>
      </c>
      <c r="AJ409" s="29">
        <v>1</v>
      </c>
      <c r="AK409" s="29">
        <v>1</v>
      </c>
      <c r="AL409" s="29" t="s">
        <v>8</v>
      </c>
      <c r="AM409" s="29">
        <v>1</v>
      </c>
      <c r="AN409" s="29" t="s">
        <v>8</v>
      </c>
      <c r="AO409" s="29">
        <v>0</v>
      </c>
      <c r="AP409" s="29" t="s">
        <v>8</v>
      </c>
      <c r="AQ409" s="29">
        <v>1</v>
      </c>
      <c r="AR409" s="29">
        <v>2</v>
      </c>
      <c r="AS409" s="29" t="s">
        <v>8</v>
      </c>
      <c r="AT409" s="29">
        <v>2</v>
      </c>
      <c r="AU409" s="29" t="s">
        <v>8</v>
      </c>
      <c r="AV409" s="29">
        <v>1</v>
      </c>
      <c r="AW409" s="29">
        <v>4</v>
      </c>
      <c r="AX409" s="29" t="s">
        <v>8</v>
      </c>
      <c r="AY409" s="29">
        <v>4</v>
      </c>
      <c r="AZ409" s="29" t="s">
        <v>8</v>
      </c>
      <c r="BA409" s="29">
        <v>1</v>
      </c>
      <c r="BB409" s="29" t="s">
        <v>8</v>
      </c>
      <c r="BC409" s="29">
        <v>1</v>
      </c>
      <c r="BD409" s="29">
        <v>3</v>
      </c>
      <c r="BE409" s="29" t="s">
        <v>8</v>
      </c>
      <c r="BF409" s="29">
        <v>3</v>
      </c>
      <c r="BG409" s="29" t="s">
        <v>8</v>
      </c>
      <c r="BH409" s="29">
        <v>1</v>
      </c>
      <c r="BI409" s="29">
        <v>1</v>
      </c>
      <c r="BJ409" s="29" t="s">
        <v>8</v>
      </c>
      <c r="BK409" s="29">
        <v>1</v>
      </c>
      <c r="BL409" s="29" t="s">
        <v>8</v>
      </c>
      <c r="BM409" s="29">
        <v>0</v>
      </c>
      <c r="BN409" s="29" t="s">
        <v>8</v>
      </c>
      <c r="BO409" s="29" t="s">
        <v>8</v>
      </c>
      <c r="BP409" s="29" t="s">
        <v>8</v>
      </c>
      <c r="BQ409" s="29" t="s">
        <v>8</v>
      </c>
      <c r="BR409" s="29" t="s">
        <v>8</v>
      </c>
      <c r="BS409" s="29" t="s">
        <v>8</v>
      </c>
      <c r="BT409" s="29" t="s">
        <v>8</v>
      </c>
      <c r="BU409" s="29" t="s">
        <v>8</v>
      </c>
      <c r="BV409" s="29" t="b">
        <v>0</v>
      </c>
      <c r="BW409" s="29" t="b">
        <v>0</v>
      </c>
      <c r="BX409" s="29" t="b">
        <v>0</v>
      </c>
      <c r="BY409" s="29" t="b">
        <v>0</v>
      </c>
      <c r="BZ409" s="29" t="b">
        <v>0</v>
      </c>
      <c r="CA409" s="29" t="b">
        <v>0</v>
      </c>
      <c r="CB409" s="29" t="b">
        <v>0</v>
      </c>
      <c r="CC409" s="29" t="b">
        <v>0</v>
      </c>
      <c r="CD409" s="29" t="b">
        <v>0</v>
      </c>
      <c r="CE409" s="29" t="b">
        <v>0</v>
      </c>
      <c r="CF409" s="29" t="b">
        <v>0</v>
      </c>
      <c r="CG409" s="29" t="b">
        <v>0</v>
      </c>
      <c r="CH409" s="29" t="b">
        <v>0</v>
      </c>
      <c r="CI409" s="29" t="b">
        <v>0</v>
      </c>
      <c r="CJ409" s="29" t="b">
        <v>0</v>
      </c>
      <c r="CK409" s="29" t="b">
        <v>0</v>
      </c>
      <c r="CL409" s="29" t="b">
        <v>0</v>
      </c>
      <c r="CM409" s="29" t="b">
        <v>0</v>
      </c>
      <c r="CN409" s="29" t="b">
        <v>0</v>
      </c>
      <c r="CO409" s="29" t="b">
        <v>0</v>
      </c>
      <c r="CP409" s="29" t="b">
        <v>0</v>
      </c>
      <c r="CQ409" s="29" t="b">
        <v>0</v>
      </c>
      <c r="CR409" s="29" t="b">
        <v>0</v>
      </c>
      <c r="CS409" s="29" t="b">
        <v>0</v>
      </c>
      <c r="CT409" s="29" t="b">
        <v>0</v>
      </c>
      <c r="CU409" s="29" t="b">
        <v>0</v>
      </c>
      <c r="CV409" s="29" t="b">
        <v>0</v>
      </c>
      <c r="CW409" s="29" t="b">
        <v>0</v>
      </c>
      <c r="CX409" s="29" t="b">
        <v>0</v>
      </c>
      <c r="CY409" s="29" t="b">
        <v>0</v>
      </c>
      <c r="CZ409" s="29" t="b">
        <v>0</v>
      </c>
      <c r="DA409" s="29" t="b">
        <v>0</v>
      </c>
      <c r="DB409" s="29" t="b">
        <v>0</v>
      </c>
      <c r="DC409" s="29" t="b">
        <v>0</v>
      </c>
      <c r="DD409" s="29" t="b">
        <v>0</v>
      </c>
      <c r="DE409" s="29" t="b">
        <v>0</v>
      </c>
      <c r="DF409" s="29" t="b">
        <v>0</v>
      </c>
      <c r="DG409" s="29" t="b">
        <v>0</v>
      </c>
      <c r="DH409" s="29" t="b">
        <v>1</v>
      </c>
      <c r="DI409" s="29" t="b">
        <v>0</v>
      </c>
      <c r="DJ409" s="29" t="b">
        <v>0</v>
      </c>
      <c r="DK409" s="29" t="b">
        <v>0</v>
      </c>
      <c r="DL409" s="29" t="b">
        <v>0</v>
      </c>
      <c r="DM409" s="29" t="b">
        <v>0</v>
      </c>
      <c r="DN409" s="29" t="b">
        <v>0</v>
      </c>
      <c r="DO409" s="29" t="b">
        <v>0</v>
      </c>
      <c r="DP409" s="29" t="b">
        <v>0</v>
      </c>
      <c r="DQ409" s="29" t="b">
        <v>0</v>
      </c>
      <c r="DR409" s="29" t="b">
        <v>0</v>
      </c>
      <c r="DS409" s="29" t="b">
        <v>0</v>
      </c>
      <c r="DT409" s="29" t="b">
        <v>0</v>
      </c>
      <c r="DU409" s="29" t="b">
        <v>0</v>
      </c>
      <c r="DV409" s="29" t="s">
        <v>15809</v>
      </c>
      <c r="DW409" s="29" t="s">
        <v>15810</v>
      </c>
      <c r="DX409" s="29" t="s">
        <v>15811</v>
      </c>
    </row>
    <row r="410" spans="1:128" s="29" customFormat="1" x14ac:dyDescent="0.25">
      <c r="A410" s="29">
        <v>359925061284902</v>
      </c>
      <c r="B410" s="29">
        <v>234</v>
      </c>
      <c r="C410" s="29" t="s">
        <v>15812</v>
      </c>
      <c r="D410" s="29" t="s">
        <v>15813</v>
      </c>
      <c r="E410" s="50">
        <v>2378064025842530</v>
      </c>
      <c r="F410" s="50">
        <v>903399776381617</v>
      </c>
      <c r="G410" s="29" t="s">
        <v>20244</v>
      </c>
      <c r="H410" s="29" t="s">
        <v>18992</v>
      </c>
      <c r="I410" s="29">
        <v>33</v>
      </c>
      <c r="J410" s="29">
        <v>1</v>
      </c>
      <c r="K410" s="29">
        <v>1</v>
      </c>
      <c r="L410" s="29">
        <v>1</v>
      </c>
      <c r="M410" s="29">
        <v>2</v>
      </c>
      <c r="N410" s="29">
        <v>6</v>
      </c>
      <c r="O410" s="29">
        <v>1</v>
      </c>
      <c r="P410" s="29">
        <v>1</v>
      </c>
      <c r="Q410" s="29">
        <v>1</v>
      </c>
      <c r="R410" s="29" t="s">
        <v>8</v>
      </c>
      <c r="S410" s="29">
        <v>4</v>
      </c>
      <c r="T410" s="29" t="s">
        <v>8</v>
      </c>
      <c r="U410" s="29">
        <v>1</v>
      </c>
      <c r="V410" s="29">
        <v>1</v>
      </c>
      <c r="W410" s="29" t="s">
        <v>8</v>
      </c>
      <c r="X410" s="29">
        <v>4</v>
      </c>
      <c r="Y410" s="29" t="s">
        <v>8</v>
      </c>
      <c r="Z410" s="29">
        <v>1</v>
      </c>
      <c r="AA410" s="29">
        <v>1</v>
      </c>
      <c r="AB410" s="29" t="s">
        <v>8</v>
      </c>
      <c r="AC410" s="29">
        <v>1</v>
      </c>
      <c r="AD410" s="29" t="s">
        <v>8</v>
      </c>
      <c r="AE410" s="29">
        <v>0</v>
      </c>
      <c r="AF410" s="29" t="s">
        <v>8</v>
      </c>
      <c r="AG410" s="29" t="s">
        <v>8</v>
      </c>
      <c r="AH410" s="29" t="s">
        <v>8</v>
      </c>
      <c r="AI410" s="29" t="s">
        <v>8</v>
      </c>
      <c r="AJ410" s="29">
        <v>1</v>
      </c>
      <c r="AK410" s="29">
        <v>1</v>
      </c>
      <c r="AL410" s="29" t="s">
        <v>8</v>
      </c>
      <c r="AM410" s="29">
        <v>1</v>
      </c>
      <c r="AN410" s="29" t="s">
        <v>8</v>
      </c>
      <c r="AO410" s="29">
        <v>0</v>
      </c>
      <c r="AP410" s="29" t="s">
        <v>8</v>
      </c>
      <c r="AQ410" s="29">
        <v>1</v>
      </c>
      <c r="AR410" s="29">
        <v>2</v>
      </c>
      <c r="AS410" s="29" t="s">
        <v>8</v>
      </c>
      <c r="AT410" s="29">
        <v>2</v>
      </c>
      <c r="AU410" s="29" t="s">
        <v>8</v>
      </c>
      <c r="AV410" s="29">
        <v>1</v>
      </c>
      <c r="AW410" s="29">
        <v>3</v>
      </c>
      <c r="AX410" s="29" t="s">
        <v>8</v>
      </c>
      <c r="AY410" s="29">
        <v>3</v>
      </c>
      <c r="AZ410" s="29" t="s">
        <v>8</v>
      </c>
      <c r="BA410" s="29">
        <v>1</v>
      </c>
      <c r="BB410" s="29" t="s">
        <v>8</v>
      </c>
      <c r="BC410" s="29">
        <v>1</v>
      </c>
      <c r="BD410" s="29">
        <v>3</v>
      </c>
      <c r="BE410" s="29" t="s">
        <v>8</v>
      </c>
      <c r="BF410" s="29">
        <v>2</v>
      </c>
      <c r="BG410" s="29" t="s">
        <v>8</v>
      </c>
      <c r="BH410" s="29">
        <v>1</v>
      </c>
      <c r="BI410" s="29">
        <v>1</v>
      </c>
      <c r="BJ410" s="29" t="s">
        <v>8</v>
      </c>
      <c r="BK410" s="29">
        <v>1</v>
      </c>
      <c r="BL410" s="29" t="s">
        <v>8</v>
      </c>
      <c r="BM410" s="29">
        <v>0</v>
      </c>
      <c r="BN410" s="29" t="s">
        <v>8</v>
      </c>
      <c r="BO410" s="29" t="s">
        <v>8</v>
      </c>
      <c r="BP410" s="29" t="s">
        <v>8</v>
      </c>
      <c r="BQ410" s="29" t="s">
        <v>8</v>
      </c>
      <c r="BR410" s="29" t="s">
        <v>8</v>
      </c>
      <c r="BS410" s="29" t="s">
        <v>8</v>
      </c>
      <c r="BT410" s="29" t="s">
        <v>8</v>
      </c>
      <c r="BU410" s="29" t="s">
        <v>8</v>
      </c>
      <c r="BV410" s="29" t="b">
        <v>0</v>
      </c>
      <c r="BW410" s="29" t="b">
        <v>0</v>
      </c>
      <c r="BX410" s="29" t="b">
        <v>0</v>
      </c>
      <c r="BY410" s="29" t="b">
        <v>0</v>
      </c>
      <c r="BZ410" s="29" t="b">
        <v>0</v>
      </c>
      <c r="CA410" s="29" t="b">
        <v>0</v>
      </c>
      <c r="CB410" s="29" t="b">
        <v>0</v>
      </c>
      <c r="CC410" s="29" t="b">
        <v>0</v>
      </c>
      <c r="CD410" s="29" t="b">
        <v>0</v>
      </c>
      <c r="CE410" s="29" t="b">
        <v>0</v>
      </c>
      <c r="CF410" s="29" t="b">
        <v>0</v>
      </c>
      <c r="CG410" s="29" t="b">
        <v>0</v>
      </c>
      <c r="CH410" s="29" t="b">
        <v>0</v>
      </c>
      <c r="CI410" s="29" t="b">
        <v>0</v>
      </c>
      <c r="CJ410" s="29" t="b">
        <v>0</v>
      </c>
      <c r="CK410" s="29" t="b">
        <v>0</v>
      </c>
      <c r="CL410" s="29" t="b">
        <v>0</v>
      </c>
      <c r="CM410" s="29" t="b">
        <v>0</v>
      </c>
      <c r="CN410" s="29" t="b">
        <v>0</v>
      </c>
      <c r="CO410" s="29" t="b">
        <v>0</v>
      </c>
      <c r="CP410" s="29" t="b">
        <v>0</v>
      </c>
      <c r="CQ410" s="29" t="b">
        <v>0</v>
      </c>
      <c r="CR410" s="29" t="b">
        <v>0</v>
      </c>
      <c r="CS410" s="29" t="b">
        <v>0</v>
      </c>
      <c r="CT410" s="29" t="b">
        <v>0</v>
      </c>
      <c r="CU410" s="29" t="b">
        <v>0</v>
      </c>
      <c r="CV410" s="29" t="b">
        <v>0</v>
      </c>
      <c r="CW410" s="29" t="b">
        <v>0</v>
      </c>
      <c r="CX410" s="29" t="b">
        <v>0</v>
      </c>
      <c r="CY410" s="29" t="b">
        <v>0</v>
      </c>
      <c r="CZ410" s="29" t="b">
        <v>0</v>
      </c>
      <c r="DA410" s="29" t="b">
        <v>0</v>
      </c>
      <c r="DB410" s="29" t="b">
        <v>0</v>
      </c>
      <c r="DC410" s="29" t="b">
        <v>0</v>
      </c>
      <c r="DD410" s="29" t="b">
        <v>0</v>
      </c>
      <c r="DE410" s="29" t="b">
        <v>0</v>
      </c>
      <c r="DF410" s="29" t="b">
        <v>0</v>
      </c>
      <c r="DG410" s="29" t="b">
        <v>0</v>
      </c>
      <c r="DH410" s="29" t="b">
        <v>1</v>
      </c>
      <c r="DI410" s="29" t="b">
        <v>0</v>
      </c>
      <c r="DJ410" s="29" t="b">
        <v>0</v>
      </c>
      <c r="DK410" s="29" t="b">
        <v>0</v>
      </c>
      <c r="DL410" s="29" t="b">
        <v>0</v>
      </c>
      <c r="DM410" s="29" t="b">
        <v>0</v>
      </c>
      <c r="DN410" s="29" t="b">
        <v>0</v>
      </c>
      <c r="DO410" s="29" t="b">
        <v>0</v>
      </c>
      <c r="DP410" s="29" t="b">
        <v>0</v>
      </c>
      <c r="DQ410" s="29" t="b">
        <v>0</v>
      </c>
      <c r="DR410" s="29" t="b">
        <v>0</v>
      </c>
      <c r="DS410" s="29" t="b">
        <v>0</v>
      </c>
      <c r="DT410" s="29" t="b">
        <v>0</v>
      </c>
      <c r="DU410" s="29" t="b">
        <v>0</v>
      </c>
      <c r="DV410" s="29" t="s">
        <v>15814</v>
      </c>
      <c r="DW410" s="29" t="s">
        <v>15815</v>
      </c>
      <c r="DX410" s="29" t="s">
        <v>15816</v>
      </c>
    </row>
    <row r="411" spans="1:128" s="29" customFormat="1" x14ac:dyDescent="0.25">
      <c r="A411" s="29">
        <v>359925061284902</v>
      </c>
      <c r="B411" s="29">
        <v>251</v>
      </c>
      <c r="C411" s="29" t="s">
        <v>15817</v>
      </c>
      <c r="D411" s="29" t="s">
        <v>15818</v>
      </c>
      <c r="E411" s="50">
        <v>2.37805201114973E+16</v>
      </c>
      <c r="F411" s="50">
        <v>9033927928633680</v>
      </c>
      <c r="G411" s="29" t="s">
        <v>20221</v>
      </c>
      <c r="H411" s="29" t="s">
        <v>18992</v>
      </c>
      <c r="I411" s="29">
        <v>33</v>
      </c>
      <c r="J411" s="29">
        <v>1</v>
      </c>
      <c r="K411" s="29">
        <v>1</v>
      </c>
      <c r="L411" s="29">
        <v>1</v>
      </c>
      <c r="M411" s="29">
        <v>2</v>
      </c>
      <c r="N411" s="29">
        <v>4</v>
      </c>
      <c r="O411" s="29">
        <v>1</v>
      </c>
      <c r="P411" s="29">
        <v>1</v>
      </c>
      <c r="Q411" s="29">
        <v>1</v>
      </c>
      <c r="R411" s="29" t="s">
        <v>8</v>
      </c>
      <c r="S411" s="29">
        <v>1</v>
      </c>
      <c r="T411" s="29" t="s">
        <v>8</v>
      </c>
      <c r="U411" s="29">
        <v>1</v>
      </c>
      <c r="V411" s="29">
        <v>4</v>
      </c>
      <c r="W411" s="29" t="s">
        <v>8</v>
      </c>
      <c r="X411" s="29">
        <v>4</v>
      </c>
      <c r="Y411" s="29" t="s">
        <v>8</v>
      </c>
      <c r="Z411" s="29">
        <v>1</v>
      </c>
      <c r="AA411" s="29">
        <v>4</v>
      </c>
      <c r="AB411" s="29" t="s">
        <v>8</v>
      </c>
      <c r="AC411" s="29">
        <v>4</v>
      </c>
      <c r="AD411" s="29" t="s">
        <v>8</v>
      </c>
      <c r="AE411" s="29">
        <v>0</v>
      </c>
      <c r="AF411" s="29" t="s">
        <v>8</v>
      </c>
      <c r="AG411" s="29" t="s">
        <v>8</v>
      </c>
      <c r="AH411" s="29" t="s">
        <v>8</v>
      </c>
      <c r="AI411" s="29" t="s">
        <v>8</v>
      </c>
      <c r="AJ411" s="29">
        <v>1</v>
      </c>
      <c r="AK411" s="29">
        <v>1</v>
      </c>
      <c r="AL411" s="29" t="s">
        <v>8</v>
      </c>
      <c r="AM411" s="29">
        <v>1</v>
      </c>
      <c r="AN411" s="29" t="s">
        <v>8</v>
      </c>
      <c r="AO411" s="29">
        <v>0</v>
      </c>
      <c r="AP411" s="29" t="s">
        <v>8</v>
      </c>
      <c r="AQ411" s="29">
        <v>1</v>
      </c>
      <c r="AR411" s="29">
        <v>2</v>
      </c>
      <c r="AS411" s="29" t="s">
        <v>8</v>
      </c>
      <c r="AT411" s="29">
        <v>1</v>
      </c>
      <c r="AU411" s="29" t="s">
        <v>8</v>
      </c>
      <c r="AV411" s="29">
        <v>1</v>
      </c>
      <c r="AW411" s="29">
        <v>2</v>
      </c>
      <c r="AX411" s="29" t="s">
        <v>8</v>
      </c>
      <c r="AY411" s="29">
        <v>2</v>
      </c>
      <c r="AZ411" s="29" t="s">
        <v>8</v>
      </c>
      <c r="BA411" s="29">
        <v>1</v>
      </c>
      <c r="BB411" s="29" t="s">
        <v>8</v>
      </c>
      <c r="BC411" s="29">
        <v>1</v>
      </c>
      <c r="BD411" s="29">
        <v>3</v>
      </c>
      <c r="BE411" s="29" t="s">
        <v>8</v>
      </c>
      <c r="BF411" s="29">
        <v>2</v>
      </c>
      <c r="BG411" s="29" t="s">
        <v>8</v>
      </c>
      <c r="BH411" s="29">
        <v>1</v>
      </c>
      <c r="BI411" s="29">
        <v>1</v>
      </c>
      <c r="BJ411" s="29" t="s">
        <v>8</v>
      </c>
      <c r="BK411" s="29">
        <v>1</v>
      </c>
      <c r="BL411" s="29" t="s">
        <v>8</v>
      </c>
      <c r="BM411" s="29">
        <v>0</v>
      </c>
      <c r="BN411" s="29" t="s">
        <v>8</v>
      </c>
      <c r="BO411" s="29" t="s">
        <v>8</v>
      </c>
      <c r="BP411" s="29" t="s">
        <v>8</v>
      </c>
      <c r="BQ411" s="29" t="s">
        <v>8</v>
      </c>
      <c r="BR411" s="29" t="s">
        <v>8</v>
      </c>
      <c r="BS411" s="29" t="s">
        <v>8</v>
      </c>
      <c r="BT411" s="29" t="s">
        <v>8</v>
      </c>
      <c r="BU411" s="29" t="s">
        <v>8</v>
      </c>
      <c r="BV411" s="29" t="b">
        <v>0</v>
      </c>
      <c r="BW411" s="29" t="b">
        <v>0</v>
      </c>
      <c r="BX411" s="29" t="b">
        <v>0</v>
      </c>
      <c r="BY411" s="29" t="b">
        <v>0</v>
      </c>
      <c r="BZ411" s="29" t="b">
        <v>0</v>
      </c>
      <c r="CA411" s="29" t="b">
        <v>0</v>
      </c>
      <c r="CB411" s="29" t="b">
        <v>0</v>
      </c>
      <c r="CC411" s="29" t="b">
        <v>0</v>
      </c>
      <c r="CD411" s="29" t="b">
        <v>0</v>
      </c>
      <c r="CE411" s="29" t="b">
        <v>0</v>
      </c>
      <c r="CF411" s="29" t="b">
        <v>0</v>
      </c>
      <c r="CG411" s="29" t="b">
        <v>0</v>
      </c>
      <c r="CH411" s="29" t="b">
        <v>0</v>
      </c>
      <c r="CI411" s="29" t="b">
        <v>0</v>
      </c>
      <c r="CJ411" s="29" t="b">
        <v>0</v>
      </c>
      <c r="CK411" s="29" t="b">
        <v>0</v>
      </c>
      <c r="CL411" s="29" t="b">
        <v>0</v>
      </c>
      <c r="CM411" s="29" t="b">
        <v>0</v>
      </c>
      <c r="CN411" s="29" t="b">
        <v>0</v>
      </c>
      <c r="CO411" s="29" t="b">
        <v>0</v>
      </c>
      <c r="CP411" s="29" t="b">
        <v>0</v>
      </c>
      <c r="CQ411" s="29" t="b">
        <v>0</v>
      </c>
      <c r="CR411" s="29" t="b">
        <v>0</v>
      </c>
      <c r="CS411" s="29" t="b">
        <v>0</v>
      </c>
      <c r="CT411" s="29" t="b">
        <v>0</v>
      </c>
      <c r="CU411" s="29" t="b">
        <v>0</v>
      </c>
      <c r="CV411" s="29" t="b">
        <v>0</v>
      </c>
      <c r="CW411" s="29" t="b">
        <v>0</v>
      </c>
      <c r="CX411" s="29" t="b">
        <v>0</v>
      </c>
      <c r="CY411" s="29" t="b">
        <v>0</v>
      </c>
      <c r="CZ411" s="29" t="b">
        <v>0</v>
      </c>
      <c r="DA411" s="29" t="b">
        <v>0</v>
      </c>
      <c r="DB411" s="29" t="b">
        <v>0</v>
      </c>
      <c r="DC411" s="29" t="b">
        <v>0</v>
      </c>
      <c r="DD411" s="29" t="b">
        <v>0</v>
      </c>
      <c r="DE411" s="29" t="b">
        <v>0</v>
      </c>
      <c r="DF411" s="29" t="b">
        <v>0</v>
      </c>
      <c r="DG411" s="29" t="b">
        <v>0</v>
      </c>
      <c r="DH411" s="29" t="b">
        <v>1</v>
      </c>
      <c r="DI411" s="29" t="b">
        <v>0</v>
      </c>
      <c r="DJ411" s="29" t="b">
        <v>0</v>
      </c>
      <c r="DK411" s="29" t="b">
        <v>0</v>
      </c>
      <c r="DL411" s="29" t="b">
        <v>0</v>
      </c>
      <c r="DM411" s="29" t="b">
        <v>0</v>
      </c>
      <c r="DN411" s="29" t="b">
        <v>0</v>
      </c>
      <c r="DO411" s="29" t="b">
        <v>0</v>
      </c>
      <c r="DP411" s="29" t="b">
        <v>0</v>
      </c>
      <c r="DQ411" s="29" t="b">
        <v>0</v>
      </c>
      <c r="DR411" s="29" t="b">
        <v>0</v>
      </c>
      <c r="DS411" s="29" t="b">
        <v>0</v>
      </c>
      <c r="DT411" s="29" t="b">
        <v>0</v>
      </c>
      <c r="DU411" s="29" t="b">
        <v>0</v>
      </c>
      <c r="DV411" s="29" t="s">
        <v>15819</v>
      </c>
      <c r="DW411" s="29" t="s">
        <v>15820</v>
      </c>
      <c r="DX411" s="29" t="s">
        <v>15821</v>
      </c>
    </row>
    <row r="412" spans="1:128" s="29" customFormat="1" x14ac:dyDescent="0.25">
      <c r="A412" s="29">
        <v>359925061284902</v>
      </c>
      <c r="B412" s="29">
        <v>252</v>
      </c>
      <c r="C412" s="29" t="s">
        <v>15822</v>
      </c>
      <c r="D412" s="29" t="s">
        <v>15823</v>
      </c>
      <c r="E412" s="50">
        <v>2.37800947683236E+16</v>
      </c>
      <c r="F412" s="50">
        <v>9034029643647450</v>
      </c>
      <c r="G412" s="29" t="s">
        <v>18992</v>
      </c>
      <c r="H412" s="29" t="s">
        <v>18992</v>
      </c>
      <c r="I412" s="29">
        <v>33</v>
      </c>
      <c r="J412" s="29">
        <v>1</v>
      </c>
      <c r="K412" s="29">
        <v>1</v>
      </c>
      <c r="L412" s="29">
        <v>1</v>
      </c>
      <c r="M412" s="29">
        <v>2</v>
      </c>
      <c r="N412" s="29">
        <v>5</v>
      </c>
      <c r="O412" s="29">
        <v>1</v>
      </c>
      <c r="P412" s="29">
        <v>1</v>
      </c>
      <c r="Q412" s="29">
        <v>1</v>
      </c>
      <c r="R412" s="29" t="s">
        <v>8</v>
      </c>
      <c r="S412" s="29">
        <v>4</v>
      </c>
      <c r="T412" s="29" t="s">
        <v>8</v>
      </c>
      <c r="U412" s="29">
        <v>1</v>
      </c>
      <c r="V412" s="29">
        <v>1</v>
      </c>
      <c r="W412" s="29" t="s">
        <v>8</v>
      </c>
      <c r="X412" s="29">
        <v>4</v>
      </c>
      <c r="Y412" s="29" t="s">
        <v>8</v>
      </c>
      <c r="Z412" s="29">
        <v>1</v>
      </c>
      <c r="AA412" s="29">
        <v>1</v>
      </c>
      <c r="AB412" s="29" t="s">
        <v>8</v>
      </c>
      <c r="AC412" s="29">
        <v>1</v>
      </c>
      <c r="AD412" s="29" t="s">
        <v>8</v>
      </c>
      <c r="AE412" s="29">
        <v>0</v>
      </c>
      <c r="AF412" s="29" t="s">
        <v>8</v>
      </c>
      <c r="AG412" s="29" t="s">
        <v>8</v>
      </c>
      <c r="AH412" s="29" t="s">
        <v>8</v>
      </c>
      <c r="AI412" s="29" t="s">
        <v>8</v>
      </c>
      <c r="AJ412" s="29">
        <v>1</v>
      </c>
      <c r="AK412" s="29">
        <v>1</v>
      </c>
      <c r="AL412" s="29" t="s">
        <v>8</v>
      </c>
      <c r="AM412" s="29">
        <v>1</v>
      </c>
      <c r="AN412" s="29" t="s">
        <v>8</v>
      </c>
      <c r="AO412" s="29">
        <v>0</v>
      </c>
      <c r="AP412" s="29" t="s">
        <v>8</v>
      </c>
      <c r="AQ412" s="29">
        <v>1</v>
      </c>
      <c r="AR412" s="29">
        <v>2</v>
      </c>
      <c r="AS412" s="29" t="s">
        <v>8</v>
      </c>
      <c r="AT412" s="29">
        <v>2</v>
      </c>
      <c r="AU412" s="29" t="s">
        <v>8</v>
      </c>
      <c r="AV412" s="29">
        <v>1</v>
      </c>
      <c r="AW412" s="29">
        <v>4</v>
      </c>
      <c r="AX412" s="29" t="s">
        <v>8</v>
      </c>
      <c r="AY412" s="29">
        <v>4</v>
      </c>
      <c r="AZ412" s="29" t="s">
        <v>8</v>
      </c>
      <c r="BA412" s="29">
        <v>1</v>
      </c>
      <c r="BB412" s="29" t="s">
        <v>8</v>
      </c>
      <c r="BC412" s="29">
        <v>1</v>
      </c>
      <c r="BD412" s="29">
        <v>4</v>
      </c>
      <c r="BE412" s="29" t="s">
        <v>8</v>
      </c>
      <c r="BF412" s="29">
        <v>5</v>
      </c>
      <c r="BG412" s="29" t="s">
        <v>8</v>
      </c>
      <c r="BH412" s="29">
        <v>1</v>
      </c>
      <c r="BI412" s="29">
        <v>1</v>
      </c>
      <c r="BJ412" s="29" t="s">
        <v>8</v>
      </c>
      <c r="BK412" s="29">
        <v>1</v>
      </c>
      <c r="BL412" s="29" t="s">
        <v>8</v>
      </c>
      <c r="BM412" s="29">
        <v>0</v>
      </c>
      <c r="BN412" s="29" t="s">
        <v>8</v>
      </c>
      <c r="BO412" s="29" t="s">
        <v>8</v>
      </c>
      <c r="BP412" s="29" t="s">
        <v>8</v>
      </c>
      <c r="BQ412" s="29" t="s">
        <v>8</v>
      </c>
      <c r="BR412" s="29" t="s">
        <v>8</v>
      </c>
      <c r="BS412" s="29" t="s">
        <v>8</v>
      </c>
      <c r="BT412" s="29" t="s">
        <v>8</v>
      </c>
      <c r="BU412" s="29" t="s">
        <v>8</v>
      </c>
      <c r="BV412" s="29" t="b">
        <v>0</v>
      </c>
      <c r="BW412" s="29" t="b">
        <v>0</v>
      </c>
      <c r="BX412" s="29" t="b">
        <v>0</v>
      </c>
      <c r="BY412" s="29" t="b">
        <v>0</v>
      </c>
      <c r="BZ412" s="29" t="b">
        <v>0</v>
      </c>
      <c r="CA412" s="29" t="b">
        <v>0</v>
      </c>
      <c r="CB412" s="29" t="b">
        <v>0</v>
      </c>
      <c r="CC412" s="29" t="b">
        <v>0</v>
      </c>
      <c r="CD412" s="29" t="b">
        <v>0</v>
      </c>
      <c r="CE412" s="29" t="b">
        <v>0</v>
      </c>
      <c r="CF412" s="29" t="b">
        <v>0</v>
      </c>
      <c r="CG412" s="29" t="b">
        <v>0</v>
      </c>
      <c r="CH412" s="29" t="b">
        <v>0</v>
      </c>
      <c r="CI412" s="29" t="b">
        <v>0</v>
      </c>
      <c r="CJ412" s="29" t="b">
        <v>0</v>
      </c>
      <c r="CK412" s="29" t="b">
        <v>0</v>
      </c>
      <c r="CL412" s="29" t="b">
        <v>0</v>
      </c>
      <c r="CM412" s="29" t="b">
        <v>0</v>
      </c>
      <c r="CN412" s="29" t="b">
        <v>0</v>
      </c>
      <c r="CO412" s="29" t="b">
        <v>0</v>
      </c>
      <c r="CP412" s="29" t="b">
        <v>0</v>
      </c>
      <c r="CQ412" s="29" t="b">
        <v>0</v>
      </c>
      <c r="CR412" s="29" t="b">
        <v>0</v>
      </c>
      <c r="CS412" s="29" t="b">
        <v>0</v>
      </c>
      <c r="CT412" s="29" t="b">
        <v>0</v>
      </c>
      <c r="CU412" s="29" t="b">
        <v>0</v>
      </c>
      <c r="CV412" s="29" t="b">
        <v>0</v>
      </c>
      <c r="CW412" s="29" t="b">
        <v>0</v>
      </c>
      <c r="CX412" s="29" t="b">
        <v>0</v>
      </c>
      <c r="CY412" s="29" t="b">
        <v>0</v>
      </c>
      <c r="CZ412" s="29" t="b">
        <v>0</v>
      </c>
      <c r="DA412" s="29" t="b">
        <v>0</v>
      </c>
      <c r="DB412" s="29" t="b">
        <v>0</v>
      </c>
      <c r="DC412" s="29" t="b">
        <v>0</v>
      </c>
      <c r="DD412" s="29" t="b">
        <v>0</v>
      </c>
      <c r="DE412" s="29" t="b">
        <v>0</v>
      </c>
      <c r="DF412" s="29" t="b">
        <v>0</v>
      </c>
      <c r="DG412" s="29" t="b">
        <v>0</v>
      </c>
      <c r="DH412" s="29" t="b">
        <v>1</v>
      </c>
      <c r="DI412" s="29" t="b">
        <v>0</v>
      </c>
      <c r="DJ412" s="29" t="b">
        <v>0</v>
      </c>
      <c r="DK412" s="29" t="b">
        <v>0</v>
      </c>
      <c r="DL412" s="29" t="b">
        <v>0</v>
      </c>
      <c r="DM412" s="29" t="b">
        <v>0</v>
      </c>
      <c r="DN412" s="29" t="b">
        <v>0</v>
      </c>
      <c r="DO412" s="29" t="b">
        <v>0</v>
      </c>
      <c r="DP412" s="29" t="b">
        <v>0</v>
      </c>
      <c r="DQ412" s="29" t="b">
        <v>0</v>
      </c>
      <c r="DR412" s="29" t="b">
        <v>0</v>
      </c>
      <c r="DS412" s="29" t="b">
        <v>0</v>
      </c>
      <c r="DT412" s="29" t="b">
        <v>0</v>
      </c>
      <c r="DU412" s="29" t="b">
        <v>0</v>
      </c>
      <c r="DV412" s="29" t="s">
        <v>15824</v>
      </c>
      <c r="DW412" s="29" t="s">
        <v>15825</v>
      </c>
      <c r="DX412" s="29" t="s">
        <v>15826</v>
      </c>
    </row>
    <row r="413" spans="1:128" s="29" customFormat="1" x14ac:dyDescent="0.25">
      <c r="A413" s="29">
        <v>359925061284902</v>
      </c>
      <c r="B413" s="29">
        <v>253</v>
      </c>
      <c r="C413" s="29" t="s">
        <v>15827</v>
      </c>
      <c r="D413" s="29" t="s">
        <v>15828</v>
      </c>
      <c r="E413" s="50">
        <v>237829422</v>
      </c>
      <c r="F413" s="50">
        <v>903420366</v>
      </c>
      <c r="G413" s="29" t="s">
        <v>18992</v>
      </c>
      <c r="H413" s="29" t="s">
        <v>20236</v>
      </c>
      <c r="I413" s="29">
        <v>33</v>
      </c>
      <c r="J413" s="29">
        <v>1</v>
      </c>
      <c r="K413" s="29">
        <v>1</v>
      </c>
      <c r="L413" s="29">
        <v>1</v>
      </c>
      <c r="M413" s="29">
        <v>2</v>
      </c>
      <c r="N413" s="29">
        <v>5</v>
      </c>
      <c r="O413" s="29">
        <v>1</v>
      </c>
      <c r="P413" s="29">
        <v>1</v>
      </c>
      <c r="Q413" s="29">
        <v>1</v>
      </c>
      <c r="R413" s="29" t="s">
        <v>8</v>
      </c>
      <c r="S413" s="29">
        <v>1</v>
      </c>
      <c r="T413" s="29" t="s">
        <v>8</v>
      </c>
      <c r="U413" s="29">
        <v>1</v>
      </c>
      <c r="V413" s="29">
        <v>4</v>
      </c>
      <c r="W413" s="29" t="s">
        <v>8</v>
      </c>
      <c r="X413" s="29">
        <v>4</v>
      </c>
      <c r="Y413" s="29" t="s">
        <v>8</v>
      </c>
      <c r="Z413" s="29">
        <v>1</v>
      </c>
      <c r="AA413" s="29">
        <v>1</v>
      </c>
      <c r="AB413" s="29" t="s">
        <v>8</v>
      </c>
      <c r="AC413" s="29">
        <v>1</v>
      </c>
      <c r="AD413" s="29" t="s">
        <v>8</v>
      </c>
      <c r="AE413" s="29">
        <v>0</v>
      </c>
      <c r="AF413" s="29" t="s">
        <v>8</v>
      </c>
      <c r="AG413" s="29" t="s">
        <v>8</v>
      </c>
      <c r="AH413" s="29" t="s">
        <v>8</v>
      </c>
      <c r="AI413" s="29" t="s">
        <v>8</v>
      </c>
      <c r="AJ413" s="29">
        <v>1</v>
      </c>
      <c r="AK413" s="29">
        <v>1</v>
      </c>
      <c r="AL413" s="29" t="s">
        <v>8</v>
      </c>
      <c r="AM413" s="29">
        <v>1</v>
      </c>
      <c r="AN413" s="29" t="s">
        <v>8</v>
      </c>
      <c r="AO413" s="29">
        <v>0</v>
      </c>
      <c r="AP413" s="29" t="s">
        <v>8</v>
      </c>
      <c r="AQ413" s="29">
        <v>1</v>
      </c>
      <c r="AR413" s="29">
        <v>2</v>
      </c>
      <c r="AS413" s="29" t="s">
        <v>8</v>
      </c>
      <c r="AT413" s="29">
        <v>2</v>
      </c>
      <c r="AU413" s="29" t="s">
        <v>8</v>
      </c>
      <c r="AV413" s="29">
        <v>1</v>
      </c>
      <c r="AW413" s="29">
        <v>4</v>
      </c>
      <c r="AX413" s="29" t="s">
        <v>8</v>
      </c>
      <c r="AY413" s="29">
        <v>4</v>
      </c>
      <c r="AZ413" s="29" t="s">
        <v>8</v>
      </c>
      <c r="BA413" s="29">
        <v>1</v>
      </c>
      <c r="BB413" s="29" t="s">
        <v>8</v>
      </c>
      <c r="BC413" s="29">
        <v>1</v>
      </c>
      <c r="BD413" s="29">
        <v>3</v>
      </c>
      <c r="BE413" s="29" t="s">
        <v>8</v>
      </c>
      <c r="BF413" s="29">
        <v>2</v>
      </c>
      <c r="BG413" s="29" t="s">
        <v>8</v>
      </c>
      <c r="BH413" s="29">
        <v>1</v>
      </c>
      <c r="BI413" s="29">
        <v>1</v>
      </c>
      <c r="BJ413" s="29" t="s">
        <v>8</v>
      </c>
      <c r="BK413" s="29">
        <v>1</v>
      </c>
      <c r="BL413" s="29" t="s">
        <v>8</v>
      </c>
      <c r="BM413" s="29">
        <v>0</v>
      </c>
      <c r="BN413" s="29" t="s">
        <v>8</v>
      </c>
      <c r="BO413" s="29" t="s">
        <v>8</v>
      </c>
      <c r="BP413" s="29" t="s">
        <v>8</v>
      </c>
      <c r="BQ413" s="29" t="s">
        <v>8</v>
      </c>
      <c r="BR413" s="29" t="s">
        <v>8</v>
      </c>
      <c r="BS413" s="29" t="s">
        <v>8</v>
      </c>
      <c r="BT413" s="29" t="s">
        <v>8</v>
      </c>
      <c r="BU413" s="29" t="s">
        <v>8</v>
      </c>
      <c r="BV413" s="29" t="b">
        <v>0</v>
      </c>
      <c r="BW413" s="29" t="b">
        <v>0</v>
      </c>
      <c r="BX413" s="29" t="b">
        <v>0</v>
      </c>
      <c r="BY413" s="29" t="b">
        <v>0</v>
      </c>
      <c r="BZ413" s="29" t="b">
        <v>0</v>
      </c>
      <c r="CA413" s="29" t="b">
        <v>0</v>
      </c>
      <c r="CB413" s="29" t="b">
        <v>0</v>
      </c>
      <c r="CC413" s="29" t="b">
        <v>0</v>
      </c>
      <c r="CD413" s="29" t="b">
        <v>0</v>
      </c>
      <c r="CE413" s="29" t="b">
        <v>0</v>
      </c>
      <c r="CF413" s="29" t="b">
        <v>0</v>
      </c>
      <c r="CG413" s="29" t="b">
        <v>0</v>
      </c>
      <c r="CH413" s="29" t="b">
        <v>0</v>
      </c>
      <c r="CI413" s="29" t="b">
        <v>0</v>
      </c>
      <c r="CJ413" s="29" t="b">
        <v>0</v>
      </c>
      <c r="CK413" s="29" t="b">
        <v>0</v>
      </c>
      <c r="CL413" s="29" t="b">
        <v>0</v>
      </c>
      <c r="CM413" s="29" t="b">
        <v>0</v>
      </c>
      <c r="CN413" s="29" t="b">
        <v>0</v>
      </c>
      <c r="CO413" s="29" t="b">
        <v>0</v>
      </c>
      <c r="CP413" s="29" t="b">
        <v>0</v>
      </c>
      <c r="CQ413" s="29" t="b">
        <v>0</v>
      </c>
      <c r="CR413" s="29" t="b">
        <v>0</v>
      </c>
      <c r="CS413" s="29" t="b">
        <v>0</v>
      </c>
      <c r="CT413" s="29" t="b">
        <v>0</v>
      </c>
      <c r="CU413" s="29" t="b">
        <v>0</v>
      </c>
      <c r="CV413" s="29" t="b">
        <v>0</v>
      </c>
      <c r="CW413" s="29" t="b">
        <v>0</v>
      </c>
      <c r="CX413" s="29" t="b">
        <v>0</v>
      </c>
      <c r="CY413" s="29" t="b">
        <v>0</v>
      </c>
      <c r="CZ413" s="29" t="b">
        <v>0</v>
      </c>
      <c r="DA413" s="29" t="b">
        <v>0</v>
      </c>
      <c r="DB413" s="29" t="b">
        <v>0</v>
      </c>
      <c r="DC413" s="29" t="b">
        <v>0</v>
      </c>
      <c r="DD413" s="29" t="b">
        <v>0</v>
      </c>
      <c r="DE413" s="29" t="b">
        <v>0</v>
      </c>
      <c r="DF413" s="29" t="b">
        <v>0</v>
      </c>
      <c r="DG413" s="29" t="b">
        <v>0</v>
      </c>
      <c r="DH413" s="29" t="b">
        <v>1</v>
      </c>
      <c r="DI413" s="29" t="b">
        <v>0</v>
      </c>
      <c r="DJ413" s="29" t="b">
        <v>0</v>
      </c>
      <c r="DK413" s="29" t="b">
        <v>0</v>
      </c>
      <c r="DL413" s="29" t="b">
        <v>0</v>
      </c>
      <c r="DM413" s="29" t="b">
        <v>0</v>
      </c>
      <c r="DN413" s="29" t="b">
        <v>0</v>
      </c>
      <c r="DO413" s="29" t="b">
        <v>0</v>
      </c>
      <c r="DP413" s="29" t="b">
        <v>0</v>
      </c>
      <c r="DQ413" s="29" t="b">
        <v>0</v>
      </c>
      <c r="DR413" s="29" t="b">
        <v>0</v>
      </c>
      <c r="DS413" s="29" t="b">
        <v>0</v>
      </c>
      <c r="DT413" s="29" t="b">
        <v>0</v>
      </c>
      <c r="DU413" s="29" t="b">
        <v>0</v>
      </c>
      <c r="DV413" s="29" t="s">
        <v>15829</v>
      </c>
      <c r="DW413" s="29" t="s">
        <v>15830</v>
      </c>
      <c r="DX413" s="29" t="s">
        <v>15831</v>
      </c>
    </row>
    <row r="414" spans="1:128" s="29" customFormat="1" x14ac:dyDescent="0.25">
      <c r="A414" s="29">
        <v>359925061284902</v>
      </c>
      <c r="B414" s="29">
        <v>254</v>
      </c>
      <c r="C414" s="29" t="s">
        <v>15832</v>
      </c>
      <c r="D414" s="29" t="s">
        <v>15833</v>
      </c>
      <c r="E414" s="50">
        <v>2.37802945274104E+16</v>
      </c>
      <c r="F414" s="50">
        <v>9033990306866130</v>
      </c>
      <c r="G414" s="29" t="s">
        <v>19161</v>
      </c>
      <c r="H414" s="29" t="s">
        <v>18992</v>
      </c>
      <c r="I414" s="29">
        <v>33</v>
      </c>
      <c r="J414" s="29">
        <v>1</v>
      </c>
      <c r="K414" s="29">
        <v>1</v>
      </c>
      <c r="L414" s="29">
        <v>1</v>
      </c>
      <c r="M414" s="29">
        <v>2</v>
      </c>
      <c r="N414" s="29">
        <v>6</v>
      </c>
      <c r="O414" s="29">
        <v>1</v>
      </c>
      <c r="P414" s="29">
        <v>1</v>
      </c>
      <c r="Q414" s="29">
        <v>4</v>
      </c>
      <c r="R414" s="29" t="s">
        <v>8</v>
      </c>
      <c r="S414" s="29">
        <v>1</v>
      </c>
      <c r="T414" s="29" t="s">
        <v>8</v>
      </c>
      <c r="U414" s="29">
        <v>1</v>
      </c>
      <c r="V414" s="29">
        <v>4</v>
      </c>
      <c r="W414" s="29" t="s">
        <v>8</v>
      </c>
      <c r="X414" s="29">
        <v>1</v>
      </c>
      <c r="Y414" s="29" t="s">
        <v>8</v>
      </c>
      <c r="Z414" s="29">
        <v>1</v>
      </c>
      <c r="AA414" s="29">
        <v>1</v>
      </c>
      <c r="AB414" s="29" t="s">
        <v>8</v>
      </c>
      <c r="AC414" s="29">
        <v>1</v>
      </c>
      <c r="AD414" s="29" t="s">
        <v>8</v>
      </c>
      <c r="AE414" s="29">
        <v>0</v>
      </c>
      <c r="AF414" s="29" t="s">
        <v>8</v>
      </c>
      <c r="AG414" s="29" t="s">
        <v>8</v>
      </c>
      <c r="AH414" s="29" t="s">
        <v>8</v>
      </c>
      <c r="AI414" s="29" t="s">
        <v>8</v>
      </c>
      <c r="AJ414" s="29">
        <v>1</v>
      </c>
      <c r="AK414" s="29">
        <v>1</v>
      </c>
      <c r="AL414" s="29" t="s">
        <v>8</v>
      </c>
      <c r="AM414" s="29">
        <v>1</v>
      </c>
      <c r="AN414" s="29" t="s">
        <v>8</v>
      </c>
      <c r="AO414" s="29">
        <v>0</v>
      </c>
      <c r="AP414" s="29" t="s">
        <v>8</v>
      </c>
      <c r="AQ414" s="29">
        <v>1</v>
      </c>
      <c r="AR414" s="29">
        <v>3</v>
      </c>
      <c r="AS414" s="29" t="s">
        <v>8</v>
      </c>
      <c r="AT414" s="29">
        <v>2</v>
      </c>
      <c r="AU414" s="29" t="s">
        <v>8</v>
      </c>
      <c r="AV414" s="29">
        <v>1</v>
      </c>
      <c r="AW414" s="29">
        <v>2</v>
      </c>
      <c r="AX414" s="29" t="s">
        <v>8</v>
      </c>
      <c r="AY414" s="29">
        <v>2</v>
      </c>
      <c r="AZ414" s="29" t="s">
        <v>8</v>
      </c>
      <c r="BA414" s="29">
        <v>1</v>
      </c>
      <c r="BB414" s="29" t="s">
        <v>8</v>
      </c>
      <c r="BC414" s="29">
        <v>1</v>
      </c>
      <c r="BD414" s="29">
        <v>4</v>
      </c>
      <c r="BE414" s="29" t="s">
        <v>8</v>
      </c>
      <c r="BF414" s="29">
        <v>1</v>
      </c>
      <c r="BG414" s="29" t="s">
        <v>8</v>
      </c>
      <c r="BH414" s="29">
        <v>1</v>
      </c>
      <c r="BI414" s="29">
        <v>1</v>
      </c>
      <c r="BJ414" s="29" t="s">
        <v>8</v>
      </c>
      <c r="BK414" s="29">
        <v>1</v>
      </c>
      <c r="BL414" s="29" t="s">
        <v>8</v>
      </c>
      <c r="BM414" s="29">
        <v>0</v>
      </c>
      <c r="BN414" s="29" t="s">
        <v>8</v>
      </c>
      <c r="BO414" s="29" t="s">
        <v>8</v>
      </c>
      <c r="BP414" s="29" t="s">
        <v>8</v>
      </c>
      <c r="BQ414" s="29" t="s">
        <v>8</v>
      </c>
      <c r="BR414" s="29" t="s">
        <v>8</v>
      </c>
      <c r="BS414" s="29" t="s">
        <v>8</v>
      </c>
      <c r="BT414" s="29" t="s">
        <v>8</v>
      </c>
      <c r="BU414" s="29" t="s">
        <v>8</v>
      </c>
      <c r="BV414" s="29" t="b">
        <v>0</v>
      </c>
      <c r="BW414" s="29" t="b">
        <v>0</v>
      </c>
      <c r="BX414" s="29" t="b">
        <v>0</v>
      </c>
      <c r="BY414" s="29" t="b">
        <v>0</v>
      </c>
      <c r="BZ414" s="29" t="b">
        <v>0</v>
      </c>
      <c r="CA414" s="29" t="b">
        <v>0</v>
      </c>
      <c r="CB414" s="29" t="b">
        <v>0</v>
      </c>
      <c r="CC414" s="29" t="b">
        <v>0</v>
      </c>
      <c r="CD414" s="29" t="b">
        <v>0</v>
      </c>
      <c r="CE414" s="29" t="b">
        <v>0</v>
      </c>
      <c r="CF414" s="29" t="b">
        <v>0</v>
      </c>
      <c r="CG414" s="29" t="b">
        <v>0</v>
      </c>
      <c r="CH414" s="29" t="b">
        <v>0</v>
      </c>
      <c r="CI414" s="29" t="b">
        <v>0</v>
      </c>
      <c r="CJ414" s="29" t="b">
        <v>0</v>
      </c>
      <c r="CK414" s="29" t="b">
        <v>0</v>
      </c>
      <c r="CL414" s="29" t="b">
        <v>0</v>
      </c>
      <c r="CM414" s="29" t="b">
        <v>0</v>
      </c>
      <c r="CN414" s="29" t="b">
        <v>0</v>
      </c>
      <c r="CO414" s="29" t="b">
        <v>0</v>
      </c>
      <c r="CP414" s="29" t="b">
        <v>0</v>
      </c>
      <c r="CQ414" s="29" t="b">
        <v>0</v>
      </c>
      <c r="CR414" s="29" t="b">
        <v>0</v>
      </c>
      <c r="CS414" s="29" t="b">
        <v>0</v>
      </c>
      <c r="CT414" s="29" t="b">
        <v>0</v>
      </c>
      <c r="CU414" s="29" t="b">
        <v>0</v>
      </c>
      <c r="CV414" s="29" t="b">
        <v>0</v>
      </c>
      <c r="CW414" s="29" t="b">
        <v>0</v>
      </c>
      <c r="CX414" s="29" t="b">
        <v>0</v>
      </c>
      <c r="CY414" s="29" t="b">
        <v>0</v>
      </c>
      <c r="CZ414" s="29" t="b">
        <v>0</v>
      </c>
      <c r="DA414" s="29" t="b">
        <v>0</v>
      </c>
      <c r="DB414" s="29" t="b">
        <v>0</v>
      </c>
      <c r="DC414" s="29" t="b">
        <v>0</v>
      </c>
      <c r="DD414" s="29" t="b">
        <v>0</v>
      </c>
      <c r="DE414" s="29" t="b">
        <v>0</v>
      </c>
      <c r="DF414" s="29" t="b">
        <v>0</v>
      </c>
      <c r="DG414" s="29" t="b">
        <v>0</v>
      </c>
      <c r="DH414" s="29" t="b">
        <v>1</v>
      </c>
      <c r="DI414" s="29" t="b">
        <v>0</v>
      </c>
      <c r="DJ414" s="29" t="b">
        <v>0</v>
      </c>
      <c r="DK414" s="29" t="b">
        <v>0</v>
      </c>
      <c r="DL414" s="29" t="b">
        <v>0</v>
      </c>
      <c r="DM414" s="29" t="b">
        <v>0</v>
      </c>
      <c r="DN414" s="29" t="b">
        <v>0</v>
      </c>
      <c r="DO414" s="29" t="b">
        <v>0</v>
      </c>
      <c r="DP414" s="29" t="b">
        <v>0</v>
      </c>
      <c r="DQ414" s="29" t="b">
        <v>0</v>
      </c>
      <c r="DR414" s="29" t="b">
        <v>0</v>
      </c>
      <c r="DS414" s="29" t="b">
        <v>0</v>
      </c>
      <c r="DT414" s="29" t="b">
        <v>0</v>
      </c>
      <c r="DU414" s="29" t="b">
        <v>0</v>
      </c>
      <c r="DV414" s="29" t="s">
        <v>15834</v>
      </c>
      <c r="DW414" s="29" t="s">
        <v>15835</v>
      </c>
      <c r="DX414" s="29" t="s">
        <v>15836</v>
      </c>
    </row>
    <row r="415" spans="1:128" s="29" customFormat="1" x14ac:dyDescent="0.25">
      <c r="A415" s="29">
        <v>359925061284902</v>
      </c>
      <c r="B415" s="29">
        <v>255</v>
      </c>
      <c r="C415" s="29" t="s">
        <v>15837</v>
      </c>
      <c r="D415" s="29" t="s">
        <v>15838</v>
      </c>
      <c r="E415" s="50">
        <v>2.37800227147053E+16</v>
      </c>
      <c r="F415" s="50">
        <v>9033988829265920</v>
      </c>
      <c r="G415" s="29" t="s">
        <v>18992</v>
      </c>
      <c r="H415" s="29" t="s">
        <v>18992</v>
      </c>
      <c r="I415" s="29">
        <v>33</v>
      </c>
      <c r="J415" s="29">
        <v>1</v>
      </c>
      <c r="K415" s="29">
        <v>1</v>
      </c>
      <c r="L415" s="29">
        <v>1</v>
      </c>
      <c r="M415" s="29">
        <v>2</v>
      </c>
      <c r="N415" s="29">
        <v>6</v>
      </c>
      <c r="O415" s="29">
        <v>1</v>
      </c>
      <c r="P415" s="29">
        <v>1</v>
      </c>
      <c r="Q415" s="29">
        <v>4</v>
      </c>
      <c r="R415" s="29" t="s">
        <v>8</v>
      </c>
      <c r="S415" s="29">
        <v>4</v>
      </c>
      <c r="T415" s="29" t="s">
        <v>8</v>
      </c>
      <c r="U415" s="29">
        <v>1</v>
      </c>
      <c r="V415" s="29">
        <v>4</v>
      </c>
      <c r="W415" s="29" t="s">
        <v>8</v>
      </c>
      <c r="X415" s="29">
        <v>4</v>
      </c>
      <c r="Y415" s="29" t="s">
        <v>8</v>
      </c>
      <c r="Z415" s="29">
        <v>1</v>
      </c>
      <c r="AA415" s="29">
        <v>1</v>
      </c>
      <c r="AB415" s="29" t="s">
        <v>8</v>
      </c>
      <c r="AC415" s="29">
        <v>1</v>
      </c>
      <c r="AD415" s="29" t="s">
        <v>8</v>
      </c>
      <c r="AE415" s="29">
        <v>0</v>
      </c>
      <c r="AF415" s="29" t="s">
        <v>8</v>
      </c>
      <c r="AG415" s="29" t="s">
        <v>8</v>
      </c>
      <c r="AH415" s="29" t="s">
        <v>8</v>
      </c>
      <c r="AI415" s="29" t="s">
        <v>8</v>
      </c>
      <c r="AJ415" s="29">
        <v>1</v>
      </c>
      <c r="AK415" s="29">
        <v>1</v>
      </c>
      <c r="AL415" s="29" t="s">
        <v>8</v>
      </c>
      <c r="AM415" s="29">
        <v>1</v>
      </c>
      <c r="AN415" s="29" t="s">
        <v>8</v>
      </c>
      <c r="AO415" s="29">
        <v>0</v>
      </c>
      <c r="AP415" s="29" t="s">
        <v>8</v>
      </c>
      <c r="AQ415" s="29">
        <v>1</v>
      </c>
      <c r="AR415" s="29">
        <v>2</v>
      </c>
      <c r="AS415" s="29" t="s">
        <v>8</v>
      </c>
      <c r="AT415" s="29">
        <v>2</v>
      </c>
      <c r="AU415" s="29" t="s">
        <v>8</v>
      </c>
      <c r="AV415" s="29">
        <v>1</v>
      </c>
      <c r="AW415" s="29">
        <v>1</v>
      </c>
      <c r="AX415" s="29" t="s">
        <v>8</v>
      </c>
      <c r="AY415" s="29">
        <v>1</v>
      </c>
      <c r="AZ415" s="29" t="s">
        <v>8</v>
      </c>
      <c r="BA415" s="29">
        <v>1</v>
      </c>
      <c r="BB415" s="29" t="s">
        <v>8</v>
      </c>
      <c r="BC415" s="29">
        <v>1</v>
      </c>
      <c r="BD415" s="29">
        <v>1</v>
      </c>
      <c r="BE415" s="29" t="s">
        <v>8</v>
      </c>
      <c r="BF415" s="29">
        <v>1</v>
      </c>
      <c r="BG415" s="29" t="s">
        <v>8</v>
      </c>
      <c r="BH415" s="29">
        <v>1</v>
      </c>
      <c r="BI415" s="29">
        <v>1</v>
      </c>
      <c r="BJ415" s="29" t="s">
        <v>8</v>
      </c>
      <c r="BK415" s="29">
        <v>1</v>
      </c>
      <c r="BL415" s="29" t="s">
        <v>8</v>
      </c>
      <c r="BM415" s="29">
        <v>0</v>
      </c>
      <c r="BN415" s="29" t="s">
        <v>8</v>
      </c>
      <c r="BO415" s="29" t="s">
        <v>8</v>
      </c>
      <c r="BP415" s="29" t="s">
        <v>8</v>
      </c>
      <c r="BQ415" s="29" t="s">
        <v>8</v>
      </c>
      <c r="BR415" s="29" t="s">
        <v>8</v>
      </c>
      <c r="BS415" s="29" t="s">
        <v>8</v>
      </c>
      <c r="BT415" s="29" t="s">
        <v>8</v>
      </c>
      <c r="BU415" s="29" t="s">
        <v>8</v>
      </c>
      <c r="BV415" s="29" t="b">
        <v>0</v>
      </c>
      <c r="BW415" s="29" t="b">
        <v>0</v>
      </c>
      <c r="BX415" s="29" t="b">
        <v>0</v>
      </c>
      <c r="BY415" s="29" t="b">
        <v>0</v>
      </c>
      <c r="BZ415" s="29" t="b">
        <v>0</v>
      </c>
      <c r="CA415" s="29" t="b">
        <v>0</v>
      </c>
      <c r="CB415" s="29" t="b">
        <v>0</v>
      </c>
      <c r="CC415" s="29" t="b">
        <v>0</v>
      </c>
      <c r="CD415" s="29" t="b">
        <v>0</v>
      </c>
      <c r="CE415" s="29" t="b">
        <v>0</v>
      </c>
      <c r="CF415" s="29" t="b">
        <v>0</v>
      </c>
      <c r="CG415" s="29" t="b">
        <v>0</v>
      </c>
      <c r="CH415" s="29" t="b">
        <v>0</v>
      </c>
      <c r="CI415" s="29" t="b">
        <v>0</v>
      </c>
      <c r="CJ415" s="29" t="b">
        <v>0</v>
      </c>
      <c r="CK415" s="29" t="b">
        <v>0</v>
      </c>
      <c r="CL415" s="29" t="b">
        <v>0</v>
      </c>
      <c r="CM415" s="29" t="b">
        <v>0</v>
      </c>
      <c r="CN415" s="29" t="b">
        <v>0</v>
      </c>
      <c r="CO415" s="29" t="b">
        <v>0</v>
      </c>
      <c r="CP415" s="29" t="b">
        <v>0</v>
      </c>
      <c r="CQ415" s="29" t="b">
        <v>0</v>
      </c>
      <c r="CR415" s="29" t="b">
        <v>0</v>
      </c>
      <c r="CS415" s="29" t="b">
        <v>0</v>
      </c>
      <c r="CT415" s="29" t="b">
        <v>0</v>
      </c>
      <c r="CU415" s="29" t="b">
        <v>0</v>
      </c>
      <c r="CV415" s="29" t="b">
        <v>0</v>
      </c>
      <c r="CW415" s="29" t="b">
        <v>0</v>
      </c>
      <c r="CX415" s="29" t="b">
        <v>0</v>
      </c>
      <c r="CY415" s="29" t="b">
        <v>0</v>
      </c>
      <c r="CZ415" s="29" t="b">
        <v>0</v>
      </c>
      <c r="DA415" s="29" t="b">
        <v>0</v>
      </c>
      <c r="DB415" s="29" t="b">
        <v>0</v>
      </c>
      <c r="DC415" s="29" t="b">
        <v>0</v>
      </c>
      <c r="DD415" s="29" t="b">
        <v>0</v>
      </c>
      <c r="DE415" s="29" t="b">
        <v>0</v>
      </c>
      <c r="DF415" s="29" t="b">
        <v>0</v>
      </c>
      <c r="DG415" s="29" t="b">
        <v>0</v>
      </c>
      <c r="DH415" s="29" t="b">
        <v>1</v>
      </c>
      <c r="DI415" s="29" t="b">
        <v>0</v>
      </c>
      <c r="DJ415" s="29" t="b">
        <v>0</v>
      </c>
      <c r="DK415" s="29" t="b">
        <v>0</v>
      </c>
      <c r="DL415" s="29" t="b">
        <v>0</v>
      </c>
      <c r="DM415" s="29" t="b">
        <v>0</v>
      </c>
      <c r="DN415" s="29" t="b">
        <v>0</v>
      </c>
      <c r="DO415" s="29" t="b">
        <v>0</v>
      </c>
      <c r="DP415" s="29" t="b">
        <v>0</v>
      </c>
      <c r="DQ415" s="29" t="b">
        <v>0</v>
      </c>
      <c r="DR415" s="29" t="b">
        <v>0</v>
      </c>
      <c r="DS415" s="29" t="b">
        <v>0</v>
      </c>
      <c r="DT415" s="29" t="b">
        <v>0</v>
      </c>
      <c r="DU415" s="29" t="b">
        <v>0</v>
      </c>
      <c r="DV415" s="29" t="s">
        <v>15839</v>
      </c>
      <c r="DW415" s="29" t="s">
        <v>15840</v>
      </c>
      <c r="DX415" s="29" t="s">
        <v>15841</v>
      </c>
    </row>
    <row r="416" spans="1:128" s="29" customFormat="1" x14ac:dyDescent="0.25">
      <c r="A416" s="29">
        <v>359925061284902</v>
      </c>
      <c r="B416" s="29">
        <v>284</v>
      </c>
      <c r="C416" s="29" t="s">
        <v>15842</v>
      </c>
      <c r="D416" s="29" t="s">
        <v>15843</v>
      </c>
      <c r="E416" s="50">
        <v>2377937759404050</v>
      </c>
      <c r="F416" s="50">
        <v>9034045260599480</v>
      </c>
      <c r="G416" s="29" t="s">
        <v>20307</v>
      </c>
      <c r="H416" s="29" t="s">
        <v>18992</v>
      </c>
      <c r="I416" s="29">
        <v>33</v>
      </c>
      <c r="J416" s="29">
        <v>0</v>
      </c>
      <c r="K416" s="29">
        <v>1</v>
      </c>
      <c r="L416" s="29">
        <v>1</v>
      </c>
      <c r="M416" s="29">
        <v>2</v>
      </c>
      <c r="N416" s="29">
        <v>5</v>
      </c>
      <c r="O416" s="29">
        <v>1</v>
      </c>
      <c r="P416" s="29">
        <v>1</v>
      </c>
      <c r="Q416" s="29">
        <v>4</v>
      </c>
      <c r="R416" s="29" t="s">
        <v>8</v>
      </c>
      <c r="S416" s="29">
        <v>4</v>
      </c>
      <c r="T416" s="29" t="s">
        <v>8</v>
      </c>
      <c r="U416" s="29">
        <v>1</v>
      </c>
      <c r="V416" s="29">
        <v>1</v>
      </c>
      <c r="W416" s="29" t="s">
        <v>8</v>
      </c>
      <c r="X416" s="29">
        <v>1</v>
      </c>
      <c r="Y416" s="29" t="s">
        <v>8</v>
      </c>
      <c r="Z416" s="29">
        <v>1</v>
      </c>
      <c r="AA416" s="29">
        <v>1</v>
      </c>
      <c r="AB416" s="29" t="s">
        <v>8</v>
      </c>
      <c r="AC416" s="29">
        <v>1</v>
      </c>
      <c r="AD416" s="29" t="s">
        <v>8</v>
      </c>
      <c r="AE416" s="29">
        <v>0</v>
      </c>
      <c r="AF416" s="29" t="s">
        <v>8</v>
      </c>
      <c r="AG416" s="29" t="s">
        <v>8</v>
      </c>
      <c r="AH416" s="29" t="s">
        <v>8</v>
      </c>
      <c r="AI416" s="29" t="s">
        <v>8</v>
      </c>
      <c r="AJ416" s="29">
        <v>1</v>
      </c>
      <c r="AK416" s="29">
        <v>1</v>
      </c>
      <c r="AL416" s="29" t="s">
        <v>8</v>
      </c>
      <c r="AM416" s="29">
        <v>1</v>
      </c>
      <c r="AN416" s="29" t="s">
        <v>8</v>
      </c>
      <c r="AO416" s="29">
        <v>0</v>
      </c>
      <c r="AP416" s="29" t="s">
        <v>8</v>
      </c>
      <c r="AQ416" s="29">
        <v>1</v>
      </c>
      <c r="AR416" s="29">
        <v>2</v>
      </c>
      <c r="AS416" s="29" t="s">
        <v>8</v>
      </c>
      <c r="AT416" s="29">
        <v>2</v>
      </c>
      <c r="AU416" s="29" t="s">
        <v>8</v>
      </c>
      <c r="AV416" s="29">
        <v>1</v>
      </c>
      <c r="AW416" s="29">
        <v>4</v>
      </c>
      <c r="AX416" s="29" t="s">
        <v>8</v>
      </c>
      <c r="AY416" s="29">
        <v>4</v>
      </c>
      <c r="AZ416" s="29" t="s">
        <v>8</v>
      </c>
      <c r="BA416" s="29">
        <v>1</v>
      </c>
      <c r="BB416" s="29" t="s">
        <v>8</v>
      </c>
      <c r="BC416" s="29">
        <v>1</v>
      </c>
      <c r="BD416" s="29">
        <v>3</v>
      </c>
      <c r="BE416" s="29" t="s">
        <v>8</v>
      </c>
      <c r="BF416" s="29">
        <v>3</v>
      </c>
      <c r="BG416" s="29" t="s">
        <v>8</v>
      </c>
      <c r="BH416" s="29">
        <v>1</v>
      </c>
      <c r="BI416" s="29">
        <v>1</v>
      </c>
      <c r="BJ416" s="29" t="s">
        <v>8</v>
      </c>
      <c r="BK416" s="29">
        <v>1</v>
      </c>
      <c r="BL416" s="29" t="s">
        <v>8</v>
      </c>
      <c r="BM416" s="29">
        <v>0</v>
      </c>
      <c r="BN416" s="29" t="s">
        <v>8</v>
      </c>
      <c r="BO416" s="29" t="s">
        <v>8</v>
      </c>
      <c r="BP416" s="29" t="s">
        <v>8</v>
      </c>
      <c r="BQ416" s="29" t="s">
        <v>8</v>
      </c>
      <c r="BR416" s="29" t="s">
        <v>8</v>
      </c>
      <c r="BS416" s="29" t="s">
        <v>8</v>
      </c>
      <c r="BT416" s="29" t="s">
        <v>8</v>
      </c>
      <c r="BU416" s="29" t="s">
        <v>8</v>
      </c>
      <c r="BV416" s="29" t="b">
        <v>0</v>
      </c>
      <c r="BW416" s="29" t="b">
        <v>0</v>
      </c>
      <c r="BX416" s="29" t="b">
        <v>0</v>
      </c>
      <c r="BY416" s="29" t="b">
        <v>0</v>
      </c>
      <c r="BZ416" s="29" t="b">
        <v>0</v>
      </c>
      <c r="CA416" s="29" t="b">
        <v>0</v>
      </c>
      <c r="CB416" s="29" t="b">
        <v>0</v>
      </c>
      <c r="CC416" s="29" t="b">
        <v>0</v>
      </c>
      <c r="CD416" s="29" t="b">
        <v>0</v>
      </c>
      <c r="CE416" s="29" t="b">
        <v>0</v>
      </c>
      <c r="CF416" s="29" t="b">
        <v>0</v>
      </c>
      <c r="CG416" s="29" t="b">
        <v>0</v>
      </c>
      <c r="CH416" s="29" t="b">
        <v>0</v>
      </c>
      <c r="CI416" s="29" t="b">
        <v>0</v>
      </c>
      <c r="CJ416" s="29" t="b">
        <v>0</v>
      </c>
      <c r="CK416" s="29" t="b">
        <v>0</v>
      </c>
      <c r="CL416" s="29" t="b">
        <v>0</v>
      </c>
      <c r="CM416" s="29" t="b">
        <v>0</v>
      </c>
      <c r="CN416" s="29" t="b">
        <v>0</v>
      </c>
      <c r="CO416" s="29" t="b">
        <v>0</v>
      </c>
      <c r="CP416" s="29" t="b">
        <v>0</v>
      </c>
      <c r="CQ416" s="29" t="b">
        <v>0</v>
      </c>
      <c r="CR416" s="29" t="b">
        <v>0</v>
      </c>
      <c r="CS416" s="29" t="b">
        <v>0</v>
      </c>
      <c r="CT416" s="29" t="b">
        <v>0</v>
      </c>
      <c r="CU416" s="29" t="b">
        <v>0</v>
      </c>
      <c r="CV416" s="29" t="b">
        <v>0</v>
      </c>
      <c r="CW416" s="29" t="b">
        <v>0</v>
      </c>
      <c r="CX416" s="29" t="b">
        <v>0</v>
      </c>
      <c r="CY416" s="29" t="b">
        <v>0</v>
      </c>
      <c r="CZ416" s="29" t="b">
        <v>0</v>
      </c>
      <c r="DA416" s="29" t="b">
        <v>0</v>
      </c>
      <c r="DB416" s="29" t="b">
        <v>0</v>
      </c>
      <c r="DC416" s="29" t="b">
        <v>0</v>
      </c>
      <c r="DD416" s="29" t="b">
        <v>0</v>
      </c>
      <c r="DE416" s="29" t="b">
        <v>0</v>
      </c>
      <c r="DF416" s="29" t="b">
        <v>0</v>
      </c>
      <c r="DG416" s="29" t="b">
        <v>0</v>
      </c>
      <c r="DH416" s="29" t="b">
        <v>1</v>
      </c>
      <c r="DI416" s="29" t="b">
        <v>0</v>
      </c>
      <c r="DJ416" s="29" t="b">
        <v>0</v>
      </c>
      <c r="DK416" s="29" t="b">
        <v>0</v>
      </c>
      <c r="DL416" s="29" t="b">
        <v>0</v>
      </c>
      <c r="DM416" s="29" t="b">
        <v>0</v>
      </c>
      <c r="DN416" s="29" t="b">
        <v>0</v>
      </c>
      <c r="DO416" s="29" t="b">
        <v>0</v>
      </c>
      <c r="DP416" s="29" t="b">
        <v>0</v>
      </c>
      <c r="DQ416" s="29" t="b">
        <v>0</v>
      </c>
      <c r="DR416" s="29" t="b">
        <v>0</v>
      </c>
      <c r="DS416" s="29" t="b">
        <v>0</v>
      </c>
      <c r="DT416" s="29" t="b">
        <v>0</v>
      </c>
      <c r="DU416" s="29" t="b">
        <v>0</v>
      </c>
      <c r="DV416" s="29" t="s">
        <v>15844</v>
      </c>
      <c r="DW416" s="29" t="s">
        <v>15845</v>
      </c>
      <c r="DX416" s="29" t="s">
        <v>15846</v>
      </c>
    </row>
    <row r="417" spans="1:128" s="29" customFormat="1" x14ac:dyDescent="0.25">
      <c r="A417" s="29">
        <v>359925061284902</v>
      </c>
      <c r="B417" s="29">
        <v>285</v>
      </c>
      <c r="C417" s="29" t="s">
        <v>15847</v>
      </c>
      <c r="D417" s="29" t="s">
        <v>15848</v>
      </c>
      <c r="E417" s="50">
        <v>2.3779534957766E+16</v>
      </c>
      <c r="F417" s="50">
        <v>903406807643996</v>
      </c>
      <c r="G417" s="29" t="s">
        <v>20297</v>
      </c>
      <c r="H417" s="29" t="s">
        <v>18992</v>
      </c>
      <c r="I417" s="29">
        <v>33</v>
      </c>
      <c r="J417" s="29">
        <v>1</v>
      </c>
      <c r="K417" s="29">
        <v>1</v>
      </c>
      <c r="L417" s="29">
        <v>1</v>
      </c>
      <c r="M417" s="29">
        <v>2</v>
      </c>
      <c r="N417" s="29">
        <v>4</v>
      </c>
      <c r="O417" s="29">
        <v>1</v>
      </c>
      <c r="P417" s="29">
        <v>1</v>
      </c>
      <c r="Q417" s="29">
        <v>4</v>
      </c>
      <c r="R417" s="29" t="s">
        <v>8</v>
      </c>
      <c r="S417" s="29">
        <v>4</v>
      </c>
      <c r="T417" s="29" t="s">
        <v>8</v>
      </c>
      <c r="U417" s="29">
        <v>1</v>
      </c>
      <c r="V417" s="29">
        <v>1</v>
      </c>
      <c r="W417" s="29" t="s">
        <v>8</v>
      </c>
      <c r="X417" s="29">
        <v>1</v>
      </c>
      <c r="Y417" s="29" t="s">
        <v>8</v>
      </c>
      <c r="Z417" s="29">
        <v>1</v>
      </c>
      <c r="AA417" s="29">
        <v>1</v>
      </c>
      <c r="AB417" s="29" t="s">
        <v>8</v>
      </c>
      <c r="AC417" s="29">
        <v>1</v>
      </c>
      <c r="AD417" s="29" t="s">
        <v>8</v>
      </c>
      <c r="AE417" s="29">
        <v>0</v>
      </c>
      <c r="AF417" s="29" t="s">
        <v>8</v>
      </c>
      <c r="AG417" s="29" t="s">
        <v>8</v>
      </c>
      <c r="AH417" s="29" t="s">
        <v>8</v>
      </c>
      <c r="AI417" s="29" t="s">
        <v>8</v>
      </c>
      <c r="AJ417" s="29">
        <v>1</v>
      </c>
      <c r="AK417" s="29">
        <v>1</v>
      </c>
      <c r="AL417" s="29" t="s">
        <v>8</v>
      </c>
      <c r="AM417" s="29">
        <v>1</v>
      </c>
      <c r="AN417" s="29" t="s">
        <v>8</v>
      </c>
      <c r="AO417" s="29">
        <v>0</v>
      </c>
      <c r="AP417" s="29" t="s">
        <v>8</v>
      </c>
      <c r="AQ417" s="29">
        <v>1</v>
      </c>
      <c r="AR417" s="29">
        <v>1</v>
      </c>
      <c r="AS417" s="29" t="s">
        <v>8</v>
      </c>
      <c r="AT417" s="29">
        <v>2</v>
      </c>
      <c r="AU417" s="29" t="s">
        <v>8</v>
      </c>
      <c r="AV417" s="29">
        <v>1</v>
      </c>
      <c r="AW417" s="29">
        <v>3</v>
      </c>
      <c r="AX417" s="29" t="s">
        <v>8</v>
      </c>
      <c r="AY417" s="29">
        <v>3</v>
      </c>
      <c r="AZ417" s="29" t="s">
        <v>8</v>
      </c>
      <c r="BA417" s="29">
        <v>1</v>
      </c>
      <c r="BB417" s="29" t="s">
        <v>8</v>
      </c>
      <c r="BC417" s="29">
        <v>1</v>
      </c>
      <c r="BD417" s="29">
        <v>2</v>
      </c>
      <c r="BE417" s="29" t="s">
        <v>8</v>
      </c>
      <c r="BF417" s="29">
        <v>2</v>
      </c>
      <c r="BG417" s="29" t="s">
        <v>8</v>
      </c>
      <c r="BH417" s="29">
        <v>1</v>
      </c>
      <c r="BI417" s="29">
        <v>1</v>
      </c>
      <c r="BJ417" s="29" t="s">
        <v>8</v>
      </c>
      <c r="BK417" s="29">
        <v>1</v>
      </c>
      <c r="BL417" s="29" t="s">
        <v>8</v>
      </c>
      <c r="BM417" s="29">
        <v>0</v>
      </c>
      <c r="BN417" s="29" t="s">
        <v>8</v>
      </c>
      <c r="BO417" s="29" t="s">
        <v>8</v>
      </c>
      <c r="BP417" s="29" t="s">
        <v>8</v>
      </c>
      <c r="BQ417" s="29" t="s">
        <v>8</v>
      </c>
      <c r="BR417" s="29" t="s">
        <v>8</v>
      </c>
      <c r="BS417" s="29" t="s">
        <v>8</v>
      </c>
      <c r="BT417" s="29" t="s">
        <v>8</v>
      </c>
      <c r="BU417" s="29" t="s">
        <v>8</v>
      </c>
      <c r="BV417" s="29" t="b">
        <v>0</v>
      </c>
      <c r="BW417" s="29" t="b">
        <v>0</v>
      </c>
      <c r="BX417" s="29" t="b">
        <v>0</v>
      </c>
      <c r="BY417" s="29" t="b">
        <v>0</v>
      </c>
      <c r="BZ417" s="29" t="b">
        <v>0</v>
      </c>
      <c r="CA417" s="29" t="b">
        <v>0</v>
      </c>
      <c r="CB417" s="29" t="b">
        <v>0</v>
      </c>
      <c r="CC417" s="29" t="b">
        <v>0</v>
      </c>
      <c r="CD417" s="29" t="b">
        <v>0</v>
      </c>
      <c r="CE417" s="29" t="b">
        <v>0</v>
      </c>
      <c r="CF417" s="29" t="b">
        <v>0</v>
      </c>
      <c r="CG417" s="29" t="b">
        <v>0</v>
      </c>
      <c r="CH417" s="29" t="b">
        <v>0</v>
      </c>
      <c r="CI417" s="29" t="b">
        <v>0</v>
      </c>
      <c r="CJ417" s="29" t="b">
        <v>0</v>
      </c>
      <c r="CK417" s="29" t="b">
        <v>0</v>
      </c>
      <c r="CL417" s="29" t="b">
        <v>0</v>
      </c>
      <c r="CM417" s="29" t="b">
        <v>0</v>
      </c>
      <c r="CN417" s="29" t="b">
        <v>0</v>
      </c>
      <c r="CO417" s="29" t="b">
        <v>0</v>
      </c>
      <c r="CP417" s="29" t="b">
        <v>0</v>
      </c>
      <c r="CQ417" s="29" t="b">
        <v>0</v>
      </c>
      <c r="CR417" s="29" t="b">
        <v>0</v>
      </c>
      <c r="CS417" s="29" t="b">
        <v>0</v>
      </c>
      <c r="CT417" s="29" t="b">
        <v>0</v>
      </c>
      <c r="CU417" s="29" t="b">
        <v>0</v>
      </c>
      <c r="CV417" s="29" t="b">
        <v>0</v>
      </c>
      <c r="CW417" s="29" t="b">
        <v>0</v>
      </c>
      <c r="CX417" s="29" t="b">
        <v>0</v>
      </c>
      <c r="CY417" s="29" t="b">
        <v>0</v>
      </c>
      <c r="CZ417" s="29" t="b">
        <v>0</v>
      </c>
      <c r="DA417" s="29" t="b">
        <v>0</v>
      </c>
      <c r="DB417" s="29" t="b">
        <v>0</v>
      </c>
      <c r="DC417" s="29" t="b">
        <v>0</v>
      </c>
      <c r="DD417" s="29" t="b">
        <v>0</v>
      </c>
      <c r="DE417" s="29" t="b">
        <v>0</v>
      </c>
      <c r="DF417" s="29" t="b">
        <v>0</v>
      </c>
      <c r="DG417" s="29" t="b">
        <v>0</v>
      </c>
      <c r="DH417" s="29" t="b">
        <v>1</v>
      </c>
      <c r="DI417" s="29" t="b">
        <v>0</v>
      </c>
      <c r="DJ417" s="29" t="b">
        <v>0</v>
      </c>
      <c r="DK417" s="29" t="b">
        <v>0</v>
      </c>
      <c r="DL417" s="29" t="b">
        <v>0</v>
      </c>
      <c r="DM417" s="29" t="b">
        <v>0</v>
      </c>
      <c r="DN417" s="29" t="b">
        <v>0</v>
      </c>
      <c r="DO417" s="29" t="b">
        <v>0</v>
      </c>
      <c r="DP417" s="29" t="b">
        <v>0</v>
      </c>
      <c r="DQ417" s="29" t="b">
        <v>0</v>
      </c>
      <c r="DR417" s="29" t="b">
        <v>0</v>
      </c>
      <c r="DS417" s="29" t="b">
        <v>0</v>
      </c>
      <c r="DT417" s="29" t="b">
        <v>0</v>
      </c>
      <c r="DU417" s="29" t="b">
        <v>0</v>
      </c>
      <c r="DV417" s="29" t="s">
        <v>15849</v>
      </c>
      <c r="DW417" s="29" t="s">
        <v>15850</v>
      </c>
      <c r="DX417" s="29" t="s">
        <v>15851</v>
      </c>
    </row>
    <row r="418" spans="1:128" s="29" customFormat="1" x14ac:dyDescent="0.25">
      <c r="A418" s="29">
        <v>359925061281163</v>
      </c>
      <c r="B418" s="29">
        <v>226</v>
      </c>
      <c r="C418" s="29" t="s">
        <v>15852</v>
      </c>
      <c r="D418" s="29" t="s">
        <v>15853</v>
      </c>
      <c r="E418" s="50">
        <v>2.37805935212187E+16</v>
      </c>
      <c r="F418" s="50">
        <v>9034010437796190</v>
      </c>
      <c r="G418" s="29" t="s">
        <v>18992</v>
      </c>
      <c r="H418" s="29" t="s">
        <v>18992</v>
      </c>
      <c r="I418" s="29">
        <v>33</v>
      </c>
      <c r="J418" s="29">
        <v>1</v>
      </c>
      <c r="K418" s="29">
        <v>1</v>
      </c>
      <c r="L418" s="29">
        <v>1</v>
      </c>
      <c r="M418" s="29">
        <v>2</v>
      </c>
      <c r="N418" s="29">
        <v>7</v>
      </c>
      <c r="O418" s="29">
        <v>1</v>
      </c>
      <c r="P418" s="29">
        <v>1</v>
      </c>
      <c r="Q418" s="29">
        <v>2</v>
      </c>
      <c r="R418" s="29" t="s">
        <v>8</v>
      </c>
      <c r="S418" s="29">
        <v>1</v>
      </c>
      <c r="T418" s="29" t="s">
        <v>8</v>
      </c>
      <c r="U418" s="29">
        <v>1</v>
      </c>
      <c r="V418" s="29">
        <v>1</v>
      </c>
      <c r="W418" s="29" t="s">
        <v>8</v>
      </c>
      <c r="X418" s="29">
        <v>1</v>
      </c>
      <c r="Y418" s="29" t="s">
        <v>8</v>
      </c>
      <c r="Z418" s="29">
        <v>1</v>
      </c>
      <c r="AA418" s="29">
        <v>1</v>
      </c>
      <c r="AB418" s="29" t="s">
        <v>8</v>
      </c>
      <c r="AC418" s="29">
        <v>1</v>
      </c>
      <c r="AD418" s="29" t="s">
        <v>8</v>
      </c>
      <c r="AE418" s="29">
        <v>0</v>
      </c>
      <c r="AF418" s="29" t="s">
        <v>8</v>
      </c>
      <c r="AG418" s="29" t="s">
        <v>8</v>
      </c>
      <c r="AH418" s="29" t="s">
        <v>8</v>
      </c>
      <c r="AI418" s="29" t="s">
        <v>8</v>
      </c>
      <c r="AJ418" s="29">
        <v>1</v>
      </c>
      <c r="AK418" s="29">
        <v>1</v>
      </c>
      <c r="AL418" s="29" t="s">
        <v>8</v>
      </c>
      <c r="AM418" s="29">
        <v>1</v>
      </c>
      <c r="AN418" s="29" t="s">
        <v>8</v>
      </c>
      <c r="AO418" s="29">
        <v>0</v>
      </c>
      <c r="AP418" s="29" t="s">
        <v>8</v>
      </c>
      <c r="AQ418" s="29">
        <v>1</v>
      </c>
      <c r="AR418" s="29">
        <v>1</v>
      </c>
      <c r="AS418" s="29" t="s">
        <v>8</v>
      </c>
      <c r="AT418" s="29">
        <v>1</v>
      </c>
      <c r="AU418" s="29" t="s">
        <v>8</v>
      </c>
      <c r="AV418" s="29">
        <v>1</v>
      </c>
      <c r="AW418" s="29">
        <v>1</v>
      </c>
      <c r="AX418" s="29" t="s">
        <v>8</v>
      </c>
      <c r="AY418" s="29">
        <v>1</v>
      </c>
      <c r="AZ418" s="29" t="s">
        <v>8</v>
      </c>
      <c r="BA418" s="29">
        <v>1</v>
      </c>
      <c r="BB418" s="29" t="s">
        <v>8</v>
      </c>
      <c r="BC418" s="29">
        <v>1</v>
      </c>
      <c r="BD418" s="29">
        <v>1</v>
      </c>
      <c r="BE418" s="29" t="s">
        <v>8</v>
      </c>
      <c r="BF418" s="29">
        <v>1</v>
      </c>
      <c r="BG418" s="29" t="s">
        <v>8</v>
      </c>
      <c r="BH418" s="29">
        <v>1</v>
      </c>
      <c r="BI418" s="29">
        <v>1</v>
      </c>
      <c r="BJ418" s="29" t="s">
        <v>8</v>
      </c>
      <c r="BK418" s="29">
        <v>1</v>
      </c>
      <c r="BL418" s="29" t="s">
        <v>8</v>
      </c>
      <c r="BM418" s="29">
        <v>0</v>
      </c>
      <c r="BN418" s="29" t="s">
        <v>8</v>
      </c>
      <c r="BO418" s="29" t="s">
        <v>8</v>
      </c>
      <c r="BP418" s="29" t="s">
        <v>8</v>
      </c>
      <c r="BQ418" s="29" t="s">
        <v>8</v>
      </c>
      <c r="BR418" s="29" t="s">
        <v>8</v>
      </c>
      <c r="BS418" s="29" t="s">
        <v>8</v>
      </c>
      <c r="BT418" s="29" t="s">
        <v>8</v>
      </c>
      <c r="BU418" s="29" t="s">
        <v>722</v>
      </c>
      <c r="BV418" s="29" t="b">
        <v>0</v>
      </c>
      <c r="BW418" s="29" t="b">
        <v>0</v>
      </c>
      <c r="BX418" s="29" t="b">
        <v>0</v>
      </c>
      <c r="BY418" s="29" t="b">
        <v>0</v>
      </c>
      <c r="BZ418" s="29" t="b">
        <v>0</v>
      </c>
      <c r="CA418" s="29" t="b">
        <v>0</v>
      </c>
      <c r="CB418" s="29" t="b">
        <v>0</v>
      </c>
      <c r="CC418" s="29" t="b">
        <v>0</v>
      </c>
      <c r="CD418" s="29" t="b">
        <v>0</v>
      </c>
      <c r="CE418" s="29" t="b">
        <v>0</v>
      </c>
      <c r="CF418" s="29" t="b">
        <v>0</v>
      </c>
      <c r="CG418" s="29" t="b">
        <v>0</v>
      </c>
      <c r="CH418" s="29" t="b">
        <v>0</v>
      </c>
      <c r="CI418" s="29" t="b">
        <v>0</v>
      </c>
      <c r="CJ418" s="29" t="b">
        <v>0</v>
      </c>
      <c r="CK418" s="29" t="b">
        <v>0</v>
      </c>
      <c r="CL418" s="29" t="b">
        <v>0</v>
      </c>
      <c r="CM418" s="29" t="b">
        <v>0</v>
      </c>
      <c r="CN418" s="29" t="b">
        <v>0</v>
      </c>
      <c r="CO418" s="29" t="b">
        <v>0</v>
      </c>
      <c r="CP418" s="29" t="b">
        <v>0</v>
      </c>
      <c r="CQ418" s="29" t="b">
        <v>0</v>
      </c>
      <c r="CR418" s="29" t="b">
        <v>0</v>
      </c>
      <c r="CS418" s="29" t="b">
        <v>0</v>
      </c>
      <c r="CT418" s="29" t="b">
        <v>0</v>
      </c>
      <c r="CU418" s="29" t="b">
        <v>0</v>
      </c>
      <c r="CV418" s="29" t="b">
        <v>0</v>
      </c>
      <c r="CW418" s="29" t="b">
        <v>0</v>
      </c>
      <c r="CX418" s="29" t="b">
        <v>0</v>
      </c>
      <c r="CY418" s="29" t="b">
        <v>0</v>
      </c>
      <c r="CZ418" s="29" t="b">
        <v>0</v>
      </c>
      <c r="DA418" s="29" t="b">
        <v>0</v>
      </c>
      <c r="DB418" s="29" t="b">
        <v>0</v>
      </c>
      <c r="DC418" s="29" t="b">
        <v>0</v>
      </c>
      <c r="DD418" s="29" t="b">
        <v>1</v>
      </c>
      <c r="DE418" s="29" t="b">
        <v>0</v>
      </c>
      <c r="DF418" s="29" t="b">
        <v>0</v>
      </c>
      <c r="DG418" s="29" t="b">
        <v>0</v>
      </c>
      <c r="DH418" s="29" t="b">
        <v>0</v>
      </c>
      <c r="DI418" s="29" t="b">
        <v>0</v>
      </c>
      <c r="DJ418" s="29" t="b">
        <v>0</v>
      </c>
      <c r="DK418" s="29" t="b">
        <v>0</v>
      </c>
      <c r="DL418" s="29" t="b">
        <v>0</v>
      </c>
      <c r="DM418" s="29" t="b">
        <v>0</v>
      </c>
      <c r="DN418" s="29" t="b">
        <v>0</v>
      </c>
      <c r="DO418" s="29" t="b">
        <v>0</v>
      </c>
      <c r="DP418" s="29" t="b">
        <v>0</v>
      </c>
      <c r="DQ418" s="29" t="b">
        <v>0</v>
      </c>
      <c r="DR418" s="29" t="b">
        <v>0</v>
      </c>
      <c r="DS418" s="29" t="b">
        <v>0</v>
      </c>
      <c r="DT418" s="29" t="b">
        <v>0</v>
      </c>
      <c r="DU418" s="29" t="b">
        <v>0</v>
      </c>
      <c r="DV418" s="29" t="s">
        <v>15854</v>
      </c>
      <c r="DW418" s="29" t="s">
        <v>15855</v>
      </c>
      <c r="DX418" s="29" t="s">
        <v>15856</v>
      </c>
    </row>
    <row r="419" spans="1:128" s="29" customFormat="1" x14ac:dyDescent="0.25">
      <c r="A419" s="29">
        <v>359925061281163</v>
      </c>
      <c r="B419" s="29">
        <v>230</v>
      </c>
      <c r="C419" s="29" t="s">
        <v>15857</v>
      </c>
      <c r="D419" s="29" t="s">
        <v>15858</v>
      </c>
      <c r="E419" s="50">
        <v>2378238905809070</v>
      </c>
      <c r="F419" s="50">
        <v>903371230053259</v>
      </c>
      <c r="G419" s="29" t="s">
        <v>20249</v>
      </c>
      <c r="H419" s="29" t="s">
        <v>18992</v>
      </c>
      <c r="I419" s="29">
        <v>33</v>
      </c>
      <c r="J419" s="29">
        <v>1</v>
      </c>
      <c r="K419" s="29">
        <v>1</v>
      </c>
      <c r="L419" s="29">
        <v>1</v>
      </c>
      <c r="M419" s="29">
        <v>2</v>
      </c>
      <c r="N419" s="29">
        <v>2</v>
      </c>
      <c r="O419" s="29">
        <v>1</v>
      </c>
      <c r="P419" s="29">
        <v>1</v>
      </c>
      <c r="Q419" s="29">
        <v>2</v>
      </c>
      <c r="R419" s="29" t="s">
        <v>8</v>
      </c>
      <c r="S419" s="29">
        <v>4</v>
      </c>
      <c r="T419" s="29" t="s">
        <v>8</v>
      </c>
      <c r="U419" s="29">
        <v>1</v>
      </c>
      <c r="V419" s="29">
        <v>2</v>
      </c>
      <c r="W419" s="29" t="s">
        <v>8</v>
      </c>
      <c r="X419" s="29">
        <v>2</v>
      </c>
      <c r="Y419" s="29" t="s">
        <v>8</v>
      </c>
      <c r="Z419" s="29">
        <v>1</v>
      </c>
      <c r="AA419" s="29">
        <v>1</v>
      </c>
      <c r="AB419" s="29" t="s">
        <v>8</v>
      </c>
      <c r="AC419" s="29">
        <v>1</v>
      </c>
      <c r="AD419" s="29" t="s">
        <v>8</v>
      </c>
      <c r="AE419" s="29">
        <v>0</v>
      </c>
      <c r="AF419" s="29" t="s">
        <v>8</v>
      </c>
      <c r="AG419" s="29" t="s">
        <v>8</v>
      </c>
      <c r="AH419" s="29" t="s">
        <v>8</v>
      </c>
      <c r="AI419" s="29" t="s">
        <v>8</v>
      </c>
      <c r="AJ419" s="29">
        <v>1</v>
      </c>
      <c r="AK419" s="29">
        <v>1</v>
      </c>
      <c r="AL419" s="29" t="s">
        <v>8</v>
      </c>
      <c r="AM419" s="29">
        <v>1</v>
      </c>
      <c r="AN419" s="29" t="s">
        <v>8</v>
      </c>
      <c r="AO419" s="29">
        <v>0</v>
      </c>
      <c r="AP419" s="29" t="s">
        <v>8</v>
      </c>
      <c r="AQ419" s="29">
        <v>1</v>
      </c>
      <c r="AR419" s="29">
        <v>2</v>
      </c>
      <c r="AS419" s="29" t="s">
        <v>8</v>
      </c>
      <c r="AT419" s="29">
        <v>1</v>
      </c>
      <c r="AU419" s="29" t="s">
        <v>8</v>
      </c>
      <c r="AV419" s="29">
        <v>1</v>
      </c>
      <c r="AW419" s="29">
        <v>4</v>
      </c>
      <c r="AX419" s="29" t="s">
        <v>8</v>
      </c>
      <c r="AY419" s="29">
        <v>4</v>
      </c>
      <c r="AZ419" s="29" t="s">
        <v>8</v>
      </c>
      <c r="BA419" s="29">
        <v>0</v>
      </c>
      <c r="BB419" s="29" t="s">
        <v>8</v>
      </c>
      <c r="BC419" s="29">
        <v>0</v>
      </c>
      <c r="BD419" s="29" t="s">
        <v>8</v>
      </c>
      <c r="BE419" s="29" t="s">
        <v>8</v>
      </c>
      <c r="BF419" s="29" t="s">
        <v>8</v>
      </c>
      <c r="BG419" s="29" t="s">
        <v>8</v>
      </c>
      <c r="BH419" s="29">
        <v>1</v>
      </c>
      <c r="BI419" s="29">
        <v>1</v>
      </c>
      <c r="BJ419" s="29" t="s">
        <v>8</v>
      </c>
      <c r="BK419" s="29">
        <v>1</v>
      </c>
      <c r="BL419" s="29" t="s">
        <v>8</v>
      </c>
      <c r="BM419" s="29">
        <v>0</v>
      </c>
      <c r="BN419" s="29" t="s">
        <v>8</v>
      </c>
      <c r="BO419" s="29" t="s">
        <v>8</v>
      </c>
      <c r="BP419" s="29" t="s">
        <v>8</v>
      </c>
      <c r="BQ419" s="29" t="s">
        <v>8</v>
      </c>
      <c r="BR419" s="29" t="s">
        <v>8</v>
      </c>
      <c r="BS419" s="29" t="s">
        <v>8</v>
      </c>
      <c r="BT419" s="29" t="s">
        <v>8</v>
      </c>
      <c r="BU419" s="29" t="s">
        <v>722</v>
      </c>
      <c r="BV419" s="29" t="b">
        <v>0</v>
      </c>
      <c r="BW419" s="29" t="b">
        <v>0</v>
      </c>
      <c r="BX419" s="29" t="b">
        <v>0</v>
      </c>
      <c r="BY419" s="29" t="b">
        <v>0</v>
      </c>
      <c r="BZ419" s="29" t="b">
        <v>0</v>
      </c>
      <c r="CA419" s="29" t="b">
        <v>0</v>
      </c>
      <c r="CB419" s="29" t="b">
        <v>0</v>
      </c>
      <c r="CC419" s="29" t="b">
        <v>0</v>
      </c>
      <c r="CD419" s="29" t="b">
        <v>0</v>
      </c>
      <c r="CE419" s="29" t="b">
        <v>0</v>
      </c>
      <c r="CF419" s="29" t="b">
        <v>0</v>
      </c>
      <c r="CG419" s="29" t="b">
        <v>0</v>
      </c>
      <c r="CH419" s="29" t="b">
        <v>0</v>
      </c>
      <c r="CI419" s="29" t="b">
        <v>0</v>
      </c>
      <c r="CJ419" s="29" t="b">
        <v>0</v>
      </c>
      <c r="CK419" s="29" t="b">
        <v>0</v>
      </c>
      <c r="CL419" s="29" t="b">
        <v>0</v>
      </c>
      <c r="CM419" s="29" t="b">
        <v>0</v>
      </c>
      <c r="CN419" s="29" t="b">
        <v>0</v>
      </c>
      <c r="CO419" s="29" t="b">
        <v>0</v>
      </c>
      <c r="CP419" s="29" t="b">
        <v>0</v>
      </c>
      <c r="CQ419" s="29" t="b">
        <v>0</v>
      </c>
      <c r="CR419" s="29" t="b">
        <v>0</v>
      </c>
      <c r="CS419" s="29" t="b">
        <v>0</v>
      </c>
      <c r="CT419" s="29" t="b">
        <v>0</v>
      </c>
      <c r="CU419" s="29" t="b">
        <v>0</v>
      </c>
      <c r="CV419" s="29" t="b">
        <v>0</v>
      </c>
      <c r="CW419" s="29" t="b">
        <v>0</v>
      </c>
      <c r="CX419" s="29" t="b">
        <v>0</v>
      </c>
      <c r="CY419" s="29" t="b">
        <v>0</v>
      </c>
      <c r="CZ419" s="29" t="b">
        <v>0</v>
      </c>
      <c r="DA419" s="29" t="b">
        <v>0</v>
      </c>
      <c r="DB419" s="29" t="b">
        <v>0</v>
      </c>
      <c r="DC419" s="29" t="b">
        <v>0</v>
      </c>
      <c r="DD419" s="29" t="b">
        <v>1</v>
      </c>
      <c r="DE419" s="29" t="b">
        <v>0</v>
      </c>
      <c r="DF419" s="29" t="b">
        <v>0</v>
      </c>
      <c r="DG419" s="29" t="b">
        <v>0</v>
      </c>
      <c r="DH419" s="29" t="b">
        <v>0</v>
      </c>
      <c r="DI419" s="29" t="b">
        <v>0</v>
      </c>
      <c r="DJ419" s="29" t="b">
        <v>0</v>
      </c>
      <c r="DK419" s="29" t="b">
        <v>0</v>
      </c>
      <c r="DL419" s="29" t="b">
        <v>0</v>
      </c>
      <c r="DM419" s="29" t="b">
        <v>0</v>
      </c>
      <c r="DN419" s="29" t="b">
        <v>0</v>
      </c>
      <c r="DO419" s="29" t="b">
        <v>0</v>
      </c>
      <c r="DP419" s="29" t="b">
        <v>0</v>
      </c>
      <c r="DQ419" s="29" t="b">
        <v>0</v>
      </c>
      <c r="DR419" s="29" t="b">
        <v>0</v>
      </c>
      <c r="DS419" s="29" t="b">
        <v>0</v>
      </c>
      <c r="DT419" s="29" t="b">
        <v>0</v>
      </c>
      <c r="DU419" s="29" t="b">
        <v>0</v>
      </c>
      <c r="DV419" s="29" t="s">
        <v>15859</v>
      </c>
      <c r="DW419" s="29" t="s">
        <v>15860</v>
      </c>
      <c r="DX419" s="29" t="s">
        <v>15861</v>
      </c>
    </row>
    <row r="420" spans="1:128" s="29" customFormat="1" x14ac:dyDescent="0.25">
      <c r="A420" s="29">
        <v>359925061281163</v>
      </c>
      <c r="B420" s="29">
        <v>272</v>
      </c>
      <c r="C420" s="29" t="s">
        <v>15862</v>
      </c>
      <c r="D420" s="29" t="s">
        <v>15863</v>
      </c>
      <c r="E420" s="50">
        <v>2.37798334588301E+16</v>
      </c>
      <c r="F420" s="50">
        <v>9034050066651780</v>
      </c>
      <c r="G420" s="29" t="s">
        <v>19161</v>
      </c>
      <c r="H420" s="29" t="s">
        <v>18992</v>
      </c>
      <c r="I420" s="29">
        <v>33</v>
      </c>
      <c r="J420" s="29">
        <v>1</v>
      </c>
      <c r="K420" s="29">
        <v>1</v>
      </c>
      <c r="L420" s="29">
        <v>1</v>
      </c>
      <c r="M420" s="29">
        <v>2</v>
      </c>
      <c r="N420" s="29">
        <v>3</v>
      </c>
      <c r="O420" s="29">
        <v>1</v>
      </c>
      <c r="P420" s="29">
        <v>1</v>
      </c>
      <c r="Q420" s="29">
        <v>1</v>
      </c>
      <c r="R420" s="29" t="s">
        <v>8</v>
      </c>
      <c r="S420" s="29">
        <v>1</v>
      </c>
      <c r="T420" s="29" t="s">
        <v>8</v>
      </c>
      <c r="U420" s="29">
        <v>1</v>
      </c>
      <c r="V420" s="29">
        <v>1</v>
      </c>
      <c r="W420" s="29" t="s">
        <v>8</v>
      </c>
      <c r="X420" s="29">
        <v>1</v>
      </c>
      <c r="Y420" s="29" t="s">
        <v>8</v>
      </c>
      <c r="Z420" s="29">
        <v>1</v>
      </c>
      <c r="AA420" s="29">
        <v>1</v>
      </c>
      <c r="AB420" s="29" t="s">
        <v>8</v>
      </c>
      <c r="AC420" s="29">
        <v>1</v>
      </c>
      <c r="AD420" s="29" t="s">
        <v>8</v>
      </c>
      <c r="AE420" s="29">
        <v>0</v>
      </c>
      <c r="AF420" s="29" t="s">
        <v>8</v>
      </c>
      <c r="AG420" s="29" t="s">
        <v>8</v>
      </c>
      <c r="AH420" s="29" t="s">
        <v>8</v>
      </c>
      <c r="AI420" s="29" t="s">
        <v>8</v>
      </c>
      <c r="AJ420" s="29">
        <v>1</v>
      </c>
      <c r="AK420" s="29">
        <v>1</v>
      </c>
      <c r="AL420" s="29" t="s">
        <v>8</v>
      </c>
      <c r="AM420" s="29">
        <v>1</v>
      </c>
      <c r="AN420" s="29" t="s">
        <v>8</v>
      </c>
      <c r="AO420" s="29">
        <v>0</v>
      </c>
      <c r="AP420" s="29" t="s">
        <v>8</v>
      </c>
      <c r="AQ420" s="29">
        <v>1</v>
      </c>
      <c r="AR420" s="29">
        <v>2</v>
      </c>
      <c r="AS420" s="29" t="s">
        <v>8</v>
      </c>
      <c r="AT420" s="29">
        <v>1</v>
      </c>
      <c r="AU420" s="29" t="s">
        <v>8</v>
      </c>
      <c r="AV420" s="29">
        <v>1</v>
      </c>
      <c r="AW420" s="29">
        <v>1</v>
      </c>
      <c r="AX420" s="29" t="s">
        <v>8</v>
      </c>
      <c r="AY420" s="29">
        <v>1</v>
      </c>
      <c r="AZ420" s="29" t="s">
        <v>8</v>
      </c>
      <c r="BA420" s="29">
        <v>1</v>
      </c>
      <c r="BB420" s="29" t="s">
        <v>8</v>
      </c>
      <c r="BC420" s="29">
        <v>1</v>
      </c>
      <c r="BD420" s="29">
        <v>1</v>
      </c>
      <c r="BE420" s="29" t="s">
        <v>8</v>
      </c>
      <c r="BF420" s="29">
        <v>1</v>
      </c>
      <c r="BG420" s="29" t="s">
        <v>8</v>
      </c>
      <c r="BH420" s="29">
        <v>1</v>
      </c>
      <c r="BI420" s="29">
        <v>1</v>
      </c>
      <c r="BJ420" s="29" t="s">
        <v>8</v>
      </c>
      <c r="BK420" s="29">
        <v>1</v>
      </c>
      <c r="BL420" s="29" t="s">
        <v>8</v>
      </c>
      <c r="BM420" s="29">
        <v>0</v>
      </c>
      <c r="BN420" s="29" t="s">
        <v>8</v>
      </c>
      <c r="BO420" s="29" t="s">
        <v>8</v>
      </c>
      <c r="BP420" s="29" t="s">
        <v>8</v>
      </c>
      <c r="BQ420" s="29" t="s">
        <v>8</v>
      </c>
      <c r="BR420" s="29" t="s">
        <v>8</v>
      </c>
      <c r="BS420" s="29" t="s">
        <v>8</v>
      </c>
      <c r="BT420" s="29" t="s">
        <v>8</v>
      </c>
      <c r="BU420" s="29" t="s">
        <v>722</v>
      </c>
      <c r="BV420" s="29" t="b">
        <v>0</v>
      </c>
      <c r="BW420" s="29" t="b">
        <v>0</v>
      </c>
      <c r="BX420" s="29" t="b">
        <v>0</v>
      </c>
      <c r="BY420" s="29" t="b">
        <v>0</v>
      </c>
      <c r="BZ420" s="29" t="b">
        <v>0</v>
      </c>
      <c r="CA420" s="29" t="b">
        <v>0</v>
      </c>
      <c r="CB420" s="29" t="b">
        <v>0</v>
      </c>
      <c r="CC420" s="29" t="b">
        <v>0</v>
      </c>
      <c r="CD420" s="29" t="b">
        <v>0</v>
      </c>
      <c r="CE420" s="29" t="b">
        <v>0</v>
      </c>
      <c r="CF420" s="29" t="b">
        <v>0</v>
      </c>
      <c r="CG420" s="29" t="b">
        <v>0</v>
      </c>
      <c r="CH420" s="29" t="b">
        <v>0</v>
      </c>
      <c r="CI420" s="29" t="b">
        <v>0</v>
      </c>
      <c r="CJ420" s="29" t="b">
        <v>0</v>
      </c>
      <c r="CK420" s="29" t="b">
        <v>0</v>
      </c>
      <c r="CL420" s="29" t="b">
        <v>0</v>
      </c>
      <c r="CM420" s="29" t="b">
        <v>0</v>
      </c>
      <c r="CN420" s="29" t="b">
        <v>0</v>
      </c>
      <c r="CO420" s="29" t="b">
        <v>0</v>
      </c>
      <c r="CP420" s="29" t="b">
        <v>0</v>
      </c>
      <c r="CQ420" s="29" t="b">
        <v>0</v>
      </c>
      <c r="CR420" s="29" t="b">
        <v>0</v>
      </c>
      <c r="CS420" s="29" t="b">
        <v>0</v>
      </c>
      <c r="CT420" s="29" t="b">
        <v>0</v>
      </c>
      <c r="CU420" s="29" t="b">
        <v>0</v>
      </c>
      <c r="CV420" s="29" t="b">
        <v>0</v>
      </c>
      <c r="CW420" s="29" t="b">
        <v>0</v>
      </c>
      <c r="CX420" s="29" t="b">
        <v>0</v>
      </c>
      <c r="CY420" s="29" t="b">
        <v>0</v>
      </c>
      <c r="CZ420" s="29" t="b">
        <v>0</v>
      </c>
      <c r="DA420" s="29" t="b">
        <v>0</v>
      </c>
      <c r="DB420" s="29" t="b">
        <v>0</v>
      </c>
      <c r="DC420" s="29" t="b">
        <v>0</v>
      </c>
      <c r="DD420" s="29" t="b">
        <v>1</v>
      </c>
      <c r="DE420" s="29" t="b">
        <v>0</v>
      </c>
      <c r="DF420" s="29" t="b">
        <v>0</v>
      </c>
      <c r="DG420" s="29" t="b">
        <v>0</v>
      </c>
      <c r="DH420" s="29" t="b">
        <v>0</v>
      </c>
      <c r="DI420" s="29" t="b">
        <v>0</v>
      </c>
      <c r="DJ420" s="29" t="b">
        <v>0</v>
      </c>
      <c r="DK420" s="29" t="b">
        <v>0</v>
      </c>
      <c r="DL420" s="29" t="b">
        <v>0</v>
      </c>
      <c r="DM420" s="29" t="b">
        <v>0</v>
      </c>
      <c r="DN420" s="29" t="b">
        <v>0</v>
      </c>
      <c r="DO420" s="29" t="b">
        <v>0</v>
      </c>
      <c r="DP420" s="29" t="b">
        <v>0</v>
      </c>
      <c r="DQ420" s="29" t="b">
        <v>0</v>
      </c>
      <c r="DR420" s="29" t="b">
        <v>0</v>
      </c>
      <c r="DS420" s="29" t="b">
        <v>0</v>
      </c>
      <c r="DT420" s="29" t="b">
        <v>0</v>
      </c>
      <c r="DU420" s="29" t="b">
        <v>0</v>
      </c>
      <c r="DV420" s="29" t="s">
        <v>15864</v>
      </c>
      <c r="DW420" s="29" t="s">
        <v>15865</v>
      </c>
      <c r="DX420" s="29" t="s">
        <v>15866</v>
      </c>
    </row>
    <row r="421" spans="1:128" s="29" customFormat="1" x14ac:dyDescent="0.25">
      <c r="A421" s="29">
        <v>359925061281163</v>
      </c>
      <c r="B421" s="29">
        <v>274</v>
      </c>
      <c r="C421" s="29" t="s">
        <v>15867</v>
      </c>
      <c r="D421" s="29" t="s">
        <v>15868</v>
      </c>
      <c r="E421" s="50">
        <v>2.3779985859068E+16</v>
      </c>
      <c r="F421" s="50">
        <v>9034026210272280</v>
      </c>
      <c r="G421" s="29" t="s">
        <v>20230</v>
      </c>
      <c r="H421" s="29" t="s">
        <v>18992</v>
      </c>
      <c r="I421" s="29">
        <v>33</v>
      </c>
      <c r="J421" s="29">
        <v>1</v>
      </c>
      <c r="K421" s="29">
        <v>1</v>
      </c>
      <c r="L421" s="29">
        <v>1</v>
      </c>
      <c r="M421" s="29">
        <v>2</v>
      </c>
      <c r="N421" s="29">
        <v>6</v>
      </c>
      <c r="O421" s="29">
        <v>1</v>
      </c>
      <c r="P421" s="29">
        <v>1</v>
      </c>
      <c r="Q421" s="29">
        <v>1</v>
      </c>
      <c r="R421" s="29" t="s">
        <v>8</v>
      </c>
      <c r="S421" s="29">
        <v>1</v>
      </c>
      <c r="T421" s="29" t="s">
        <v>8</v>
      </c>
      <c r="U421" s="29">
        <v>1</v>
      </c>
      <c r="V421" s="29">
        <v>1</v>
      </c>
      <c r="W421" s="29" t="s">
        <v>8</v>
      </c>
      <c r="X421" s="29">
        <v>1</v>
      </c>
      <c r="Y421" s="29" t="s">
        <v>8</v>
      </c>
      <c r="Z421" s="29">
        <v>1</v>
      </c>
      <c r="AA421" s="29">
        <v>2</v>
      </c>
      <c r="AB421" s="29" t="s">
        <v>8</v>
      </c>
      <c r="AC421" s="29">
        <v>2</v>
      </c>
      <c r="AD421" s="29" t="s">
        <v>8</v>
      </c>
      <c r="AE421" s="29">
        <v>0</v>
      </c>
      <c r="AF421" s="29" t="s">
        <v>8</v>
      </c>
      <c r="AG421" s="29" t="s">
        <v>8</v>
      </c>
      <c r="AH421" s="29" t="s">
        <v>8</v>
      </c>
      <c r="AI421" s="29" t="s">
        <v>8</v>
      </c>
      <c r="AJ421" s="29">
        <v>1</v>
      </c>
      <c r="AK421" s="29">
        <v>1</v>
      </c>
      <c r="AL421" s="29" t="s">
        <v>8</v>
      </c>
      <c r="AM421" s="29">
        <v>1</v>
      </c>
      <c r="AN421" s="29" t="s">
        <v>8</v>
      </c>
      <c r="AO421" s="29">
        <v>0</v>
      </c>
      <c r="AP421" s="29" t="s">
        <v>8</v>
      </c>
      <c r="AQ421" s="29">
        <v>1</v>
      </c>
      <c r="AR421" s="29">
        <v>2</v>
      </c>
      <c r="AS421" s="29" t="s">
        <v>8</v>
      </c>
      <c r="AT421" s="29">
        <v>2</v>
      </c>
      <c r="AU421" s="29" t="s">
        <v>8</v>
      </c>
      <c r="AV421" s="29">
        <v>1</v>
      </c>
      <c r="AW421" s="29">
        <v>2</v>
      </c>
      <c r="AX421" s="29" t="s">
        <v>8</v>
      </c>
      <c r="AY421" s="29">
        <v>2</v>
      </c>
      <c r="AZ421" s="29" t="s">
        <v>8</v>
      </c>
      <c r="BA421" s="29">
        <v>1</v>
      </c>
      <c r="BB421" s="29" t="s">
        <v>8</v>
      </c>
      <c r="BC421" s="29">
        <v>1</v>
      </c>
      <c r="BD421" s="29">
        <v>3</v>
      </c>
      <c r="BE421" s="29" t="s">
        <v>8</v>
      </c>
      <c r="BF421" s="29">
        <v>1</v>
      </c>
      <c r="BG421" s="29" t="s">
        <v>8</v>
      </c>
      <c r="BH421" s="29">
        <v>1</v>
      </c>
      <c r="BI421" s="29">
        <v>1</v>
      </c>
      <c r="BJ421" s="29" t="s">
        <v>8</v>
      </c>
      <c r="BK421" s="29">
        <v>1</v>
      </c>
      <c r="BL421" s="29" t="s">
        <v>8</v>
      </c>
      <c r="BM421" s="29">
        <v>0</v>
      </c>
      <c r="BN421" s="29" t="s">
        <v>8</v>
      </c>
      <c r="BO421" s="29" t="s">
        <v>8</v>
      </c>
      <c r="BP421" s="29" t="s">
        <v>8</v>
      </c>
      <c r="BQ421" s="29" t="s">
        <v>8</v>
      </c>
      <c r="BR421" s="29" t="s">
        <v>8</v>
      </c>
      <c r="BS421" s="29" t="s">
        <v>8</v>
      </c>
      <c r="BT421" s="29" t="s">
        <v>8</v>
      </c>
      <c r="BU421" s="29" t="s">
        <v>722</v>
      </c>
      <c r="BV421" s="29" t="b">
        <v>0</v>
      </c>
      <c r="BW421" s="29" t="b">
        <v>0</v>
      </c>
      <c r="BX421" s="29" t="b">
        <v>0</v>
      </c>
      <c r="BY421" s="29" t="b">
        <v>0</v>
      </c>
      <c r="BZ421" s="29" t="b">
        <v>0</v>
      </c>
      <c r="CA421" s="29" t="b">
        <v>0</v>
      </c>
      <c r="CB421" s="29" t="b">
        <v>0</v>
      </c>
      <c r="CC421" s="29" t="b">
        <v>0</v>
      </c>
      <c r="CD421" s="29" t="b">
        <v>0</v>
      </c>
      <c r="CE421" s="29" t="b">
        <v>0</v>
      </c>
      <c r="CF421" s="29" t="b">
        <v>0</v>
      </c>
      <c r="CG421" s="29" t="b">
        <v>0</v>
      </c>
      <c r="CH421" s="29" t="b">
        <v>0</v>
      </c>
      <c r="CI421" s="29" t="b">
        <v>0</v>
      </c>
      <c r="CJ421" s="29" t="b">
        <v>0</v>
      </c>
      <c r="CK421" s="29" t="b">
        <v>0</v>
      </c>
      <c r="CL421" s="29" t="b">
        <v>0</v>
      </c>
      <c r="CM421" s="29" t="b">
        <v>0</v>
      </c>
      <c r="CN421" s="29" t="b">
        <v>0</v>
      </c>
      <c r="CO421" s="29" t="b">
        <v>0</v>
      </c>
      <c r="CP421" s="29" t="b">
        <v>0</v>
      </c>
      <c r="CQ421" s="29" t="b">
        <v>0</v>
      </c>
      <c r="CR421" s="29" t="b">
        <v>0</v>
      </c>
      <c r="CS421" s="29" t="b">
        <v>0</v>
      </c>
      <c r="CT421" s="29" t="b">
        <v>0</v>
      </c>
      <c r="CU421" s="29" t="b">
        <v>0</v>
      </c>
      <c r="CV421" s="29" t="b">
        <v>0</v>
      </c>
      <c r="CW421" s="29" t="b">
        <v>0</v>
      </c>
      <c r="CX421" s="29" t="b">
        <v>0</v>
      </c>
      <c r="CY421" s="29" t="b">
        <v>0</v>
      </c>
      <c r="CZ421" s="29" t="b">
        <v>0</v>
      </c>
      <c r="DA421" s="29" t="b">
        <v>0</v>
      </c>
      <c r="DB421" s="29" t="b">
        <v>0</v>
      </c>
      <c r="DC421" s="29" t="b">
        <v>0</v>
      </c>
      <c r="DD421" s="29" t="b">
        <v>1</v>
      </c>
      <c r="DE421" s="29" t="b">
        <v>0</v>
      </c>
      <c r="DF421" s="29" t="b">
        <v>0</v>
      </c>
      <c r="DG421" s="29" t="b">
        <v>0</v>
      </c>
      <c r="DH421" s="29" t="b">
        <v>0</v>
      </c>
      <c r="DI421" s="29" t="b">
        <v>0</v>
      </c>
      <c r="DJ421" s="29" t="b">
        <v>0</v>
      </c>
      <c r="DK421" s="29" t="b">
        <v>0</v>
      </c>
      <c r="DL421" s="29" t="b">
        <v>0</v>
      </c>
      <c r="DM421" s="29" t="b">
        <v>0</v>
      </c>
      <c r="DN421" s="29" t="b">
        <v>0</v>
      </c>
      <c r="DO421" s="29" t="b">
        <v>0</v>
      </c>
      <c r="DP421" s="29" t="b">
        <v>0</v>
      </c>
      <c r="DQ421" s="29" t="b">
        <v>0</v>
      </c>
      <c r="DR421" s="29" t="b">
        <v>0</v>
      </c>
      <c r="DS421" s="29" t="b">
        <v>0</v>
      </c>
      <c r="DT421" s="29" t="b">
        <v>0</v>
      </c>
      <c r="DU421" s="29" t="b">
        <v>0</v>
      </c>
      <c r="DV421" s="29" t="s">
        <v>15869</v>
      </c>
      <c r="DW421" s="29" t="s">
        <v>15870</v>
      </c>
      <c r="DX421" s="29" t="s">
        <v>15871</v>
      </c>
    </row>
    <row r="422" spans="1:128" s="29" customFormat="1" x14ac:dyDescent="0.25">
      <c r="A422" s="29">
        <v>359925061281163</v>
      </c>
      <c r="B422" s="29">
        <v>294</v>
      </c>
      <c r="C422" s="29" t="s">
        <v>15872</v>
      </c>
      <c r="D422" s="29" t="s">
        <v>15873</v>
      </c>
      <c r="E422" s="50">
        <v>2.37819664631004E+16</v>
      </c>
      <c r="F422" s="50">
        <v>9034018579732160</v>
      </c>
      <c r="G422" s="29" t="s">
        <v>20308</v>
      </c>
      <c r="H422" s="29" t="s">
        <v>18992</v>
      </c>
      <c r="I422" s="29">
        <v>33</v>
      </c>
      <c r="J422" s="29">
        <v>1</v>
      </c>
      <c r="K422" s="29">
        <v>1</v>
      </c>
      <c r="L422" s="29">
        <v>1</v>
      </c>
      <c r="M422" s="29">
        <v>2</v>
      </c>
      <c r="N422" s="29">
        <v>4</v>
      </c>
      <c r="O422" s="29">
        <v>1</v>
      </c>
      <c r="P422" s="29">
        <v>1</v>
      </c>
      <c r="Q422" s="29">
        <v>1</v>
      </c>
      <c r="R422" s="29" t="s">
        <v>8</v>
      </c>
      <c r="S422" s="29">
        <v>1</v>
      </c>
      <c r="T422" s="29" t="s">
        <v>8</v>
      </c>
      <c r="U422" s="29">
        <v>0</v>
      </c>
      <c r="V422" s="29" t="s">
        <v>8</v>
      </c>
      <c r="W422" s="29" t="s">
        <v>8</v>
      </c>
      <c r="X422" s="29" t="s">
        <v>8</v>
      </c>
      <c r="Y422" s="29" t="s">
        <v>8</v>
      </c>
      <c r="Z422" s="29">
        <v>1</v>
      </c>
      <c r="AA422" s="29">
        <v>1</v>
      </c>
      <c r="AB422" s="29" t="s">
        <v>8</v>
      </c>
      <c r="AC422" s="29">
        <v>1</v>
      </c>
      <c r="AD422" s="29" t="s">
        <v>8</v>
      </c>
      <c r="AE422" s="29">
        <v>0</v>
      </c>
      <c r="AF422" s="29" t="s">
        <v>8</v>
      </c>
      <c r="AG422" s="29" t="s">
        <v>8</v>
      </c>
      <c r="AH422" s="29" t="s">
        <v>8</v>
      </c>
      <c r="AI422" s="29" t="s">
        <v>8</v>
      </c>
      <c r="AJ422" s="29">
        <v>1</v>
      </c>
      <c r="AK422" s="29">
        <v>1</v>
      </c>
      <c r="AL422" s="29" t="s">
        <v>8</v>
      </c>
      <c r="AM422" s="29">
        <v>1</v>
      </c>
      <c r="AN422" s="29" t="s">
        <v>8</v>
      </c>
      <c r="AO422" s="29">
        <v>0</v>
      </c>
      <c r="AP422" s="29" t="s">
        <v>8</v>
      </c>
      <c r="AQ422" s="29">
        <v>1</v>
      </c>
      <c r="AR422" s="29">
        <v>1</v>
      </c>
      <c r="AS422" s="29" t="s">
        <v>8</v>
      </c>
      <c r="AT422" s="29">
        <v>3</v>
      </c>
      <c r="AU422" s="29" t="s">
        <v>8</v>
      </c>
      <c r="AV422" s="29">
        <v>1</v>
      </c>
      <c r="AW422" s="29">
        <v>1</v>
      </c>
      <c r="AX422" s="29" t="s">
        <v>8</v>
      </c>
      <c r="AY422" s="29">
        <v>2</v>
      </c>
      <c r="AZ422" s="29" t="s">
        <v>8</v>
      </c>
      <c r="BA422" s="29">
        <v>1</v>
      </c>
      <c r="BB422" s="29" t="s">
        <v>8</v>
      </c>
      <c r="BC422" s="29">
        <v>1</v>
      </c>
      <c r="BD422" s="29">
        <v>3</v>
      </c>
      <c r="BE422" s="29" t="s">
        <v>8</v>
      </c>
      <c r="BF422" s="29">
        <v>3</v>
      </c>
      <c r="BG422" s="29" t="s">
        <v>8</v>
      </c>
      <c r="BH422" s="29">
        <v>1</v>
      </c>
      <c r="BI422" s="29">
        <v>2</v>
      </c>
      <c r="BJ422" s="29" t="s">
        <v>8</v>
      </c>
      <c r="BK422" s="29">
        <v>2</v>
      </c>
      <c r="BL422" s="29" t="s">
        <v>8</v>
      </c>
      <c r="BM422" s="29">
        <v>0</v>
      </c>
      <c r="BN422" s="29" t="s">
        <v>8</v>
      </c>
      <c r="BO422" s="29" t="s">
        <v>8</v>
      </c>
      <c r="BP422" s="29" t="s">
        <v>8</v>
      </c>
      <c r="BQ422" s="29" t="s">
        <v>8</v>
      </c>
      <c r="BR422" s="29" t="s">
        <v>8</v>
      </c>
      <c r="BS422" s="29" t="s">
        <v>8</v>
      </c>
      <c r="BT422" s="29" t="s">
        <v>8</v>
      </c>
      <c r="BU422" s="29" t="s">
        <v>722</v>
      </c>
      <c r="BV422" s="29" t="b">
        <v>0</v>
      </c>
      <c r="BW422" s="29" t="b">
        <v>0</v>
      </c>
      <c r="BX422" s="29" t="b">
        <v>0</v>
      </c>
      <c r="BY422" s="29" t="b">
        <v>0</v>
      </c>
      <c r="BZ422" s="29" t="b">
        <v>0</v>
      </c>
      <c r="CA422" s="29" t="b">
        <v>0</v>
      </c>
      <c r="CB422" s="29" t="b">
        <v>0</v>
      </c>
      <c r="CC422" s="29" t="b">
        <v>0</v>
      </c>
      <c r="CD422" s="29" t="b">
        <v>0</v>
      </c>
      <c r="CE422" s="29" t="b">
        <v>0</v>
      </c>
      <c r="CF422" s="29" t="b">
        <v>0</v>
      </c>
      <c r="CG422" s="29" t="b">
        <v>0</v>
      </c>
      <c r="CH422" s="29" t="b">
        <v>0</v>
      </c>
      <c r="CI422" s="29" t="b">
        <v>0</v>
      </c>
      <c r="CJ422" s="29" t="b">
        <v>0</v>
      </c>
      <c r="CK422" s="29" t="b">
        <v>0</v>
      </c>
      <c r="CL422" s="29" t="b">
        <v>0</v>
      </c>
      <c r="CM422" s="29" t="b">
        <v>0</v>
      </c>
      <c r="CN422" s="29" t="b">
        <v>0</v>
      </c>
      <c r="CO422" s="29" t="b">
        <v>0</v>
      </c>
      <c r="CP422" s="29" t="b">
        <v>0</v>
      </c>
      <c r="CQ422" s="29" t="b">
        <v>0</v>
      </c>
      <c r="CR422" s="29" t="b">
        <v>0</v>
      </c>
      <c r="CS422" s="29" t="b">
        <v>0</v>
      </c>
      <c r="CT422" s="29" t="b">
        <v>0</v>
      </c>
      <c r="CU422" s="29" t="b">
        <v>0</v>
      </c>
      <c r="CV422" s="29" t="b">
        <v>0</v>
      </c>
      <c r="CW422" s="29" t="b">
        <v>0</v>
      </c>
      <c r="CX422" s="29" t="b">
        <v>0</v>
      </c>
      <c r="CY422" s="29" t="b">
        <v>0</v>
      </c>
      <c r="CZ422" s="29" t="b">
        <v>0</v>
      </c>
      <c r="DA422" s="29" t="b">
        <v>0</v>
      </c>
      <c r="DB422" s="29" t="b">
        <v>0</v>
      </c>
      <c r="DC422" s="29" t="b">
        <v>0</v>
      </c>
      <c r="DD422" s="29" t="b">
        <v>1</v>
      </c>
      <c r="DE422" s="29" t="b">
        <v>0</v>
      </c>
      <c r="DF422" s="29" t="b">
        <v>0</v>
      </c>
      <c r="DG422" s="29" t="b">
        <v>0</v>
      </c>
      <c r="DH422" s="29" t="b">
        <v>0</v>
      </c>
      <c r="DI422" s="29" t="b">
        <v>0</v>
      </c>
      <c r="DJ422" s="29" t="b">
        <v>0</v>
      </c>
      <c r="DK422" s="29" t="b">
        <v>0</v>
      </c>
      <c r="DL422" s="29" t="b">
        <v>0</v>
      </c>
      <c r="DM422" s="29" t="b">
        <v>0</v>
      </c>
      <c r="DN422" s="29" t="b">
        <v>0</v>
      </c>
      <c r="DO422" s="29" t="b">
        <v>0</v>
      </c>
      <c r="DP422" s="29" t="b">
        <v>0</v>
      </c>
      <c r="DQ422" s="29" t="b">
        <v>0</v>
      </c>
      <c r="DR422" s="29" t="b">
        <v>0</v>
      </c>
      <c r="DS422" s="29" t="b">
        <v>0</v>
      </c>
      <c r="DT422" s="29" t="b">
        <v>0</v>
      </c>
      <c r="DU422" s="29" t="b">
        <v>0</v>
      </c>
      <c r="DV422" s="29" t="s">
        <v>15874</v>
      </c>
      <c r="DW422" s="29" t="s">
        <v>15875</v>
      </c>
      <c r="DX422" s="29" t="s">
        <v>15876</v>
      </c>
    </row>
    <row r="423" spans="1:128" s="29" customFormat="1" x14ac:dyDescent="0.25">
      <c r="A423" s="29">
        <v>359925061277856</v>
      </c>
      <c r="B423" s="29">
        <v>5</v>
      </c>
      <c r="C423" s="29" t="s">
        <v>15877</v>
      </c>
      <c r="D423" s="29" t="s">
        <v>14080</v>
      </c>
      <c r="E423" s="50">
        <v>23822872</v>
      </c>
      <c r="F423" s="50">
        <v>903796909</v>
      </c>
      <c r="G423" s="29" t="s">
        <v>18992</v>
      </c>
      <c r="H423" s="29" t="s">
        <v>20218</v>
      </c>
      <c r="I423" s="29">
        <v>11</v>
      </c>
      <c r="J423" s="29">
        <v>1</v>
      </c>
      <c r="K423" s="29">
        <v>1</v>
      </c>
      <c r="L423" s="29">
        <v>1</v>
      </c>
      <c r="M423" s="29">
        <v>2</v>
      </c>
      <c r="N423" s="29">
        <v>6</v>
      </c>
      <c r="O423" s="29">
        <v>1</v>
      </c>
      <c r="P423" s="29">
        <v>0</v>
      </c>
      <c r="Q423" s="29" t="s">
        <v>8</v>
      </c>
      <c r="R423" s="29" t="s">
        <v>8</v>
      </c>
      <c r="S423" s="29" t="s">
        <v>8</v>
      </c>
      <c r="T423" s="29" t="s">
        <v>8</v>
      </c>
      <c r="U423" s="29">
        <v>1</v>
      </c>
      <c r="V423" s="29">
        <v>2</v>
      </c>
      <c r="W423" s="29" t="s">
        <v>8</v>
      </c>
      <c r="X423" s="29">
        <v>1</v>
      </c>
      <c r="Y423" s="29" t="s">
        <v>8</v>
      </c>
      <c r="Z423" s="29">
        <v>1</v>
      </c>
      <c r="AA423" s="29">
        <v>2</v>
      </c>
      <c r="AB423" s="29" t="s">
        <v>8</v>
      </c>
      <c r="AC423" s="29">
        <v>1</v>
      </c>
      <c r="AD423" s="29" t="s">
        <v>8</v>
      </c>
      <c r="AE423" s="29">
        <v>1</v>
      </c>
      <c r="AF423" s="29">
        <v>1</v>
      </c>
      <c r="AG423" s="29" t="s">
        <v>8</v>
      </c>
      <c r="AH423" s="29">
        <v>1</v>
      </c>
      <c r="AI423" s="29" t="s">
        <v>8</v>
      </c>
      <c r="AJ423" s="29">
        <v>0</v>
      </c>
      <c r="AK423" s="29" t="s">
        <v>8</v>
      </c>
      <c r="AL423" s="29" t="s">
        <v>8</v>
      </c>
      <c r="AM423" s="29" t="s">
        <v>8</v>
      </c>
      <c r="AN423" s="29" t="s">
        <v>8</v>
      </c>
      <c r="AO423" s="29">
        <v>0</v>
      </c>
      <c r="AP423" s="29" t="s">
        <v>8</v>
      </c>
      <c r="AQ423" s="29">
        <v>1</v>
      </c>
      <c r="AR423" s="29">
        <v>2</v>
      </c>
      <c r="AS423" s="29" t="s">
        <v>8</v>
      </c>
      <c r="AT423" s="29">
        <v>2</v>
      </c>
      <c r="AU423" s="29" t="s">
        <v>8</v>
      </c>
      <c r="AV423" s="29">
        <v>1</v>
      </c>
      <c r="AW423" s="29">
        <v>3</v>
      </c>
      <c r="AX423" s="29" t="s">
        <v>8</v>
      </c>
      <c r="AY423" s="29">
        <v>3</v>
      </c>
      <c r="AZ423" s="29" t="s">
        <v>8</v>
      </c>
      <c r="BA423" s="29">
        <v>1</v>
      </c>
      <c r="BB423" s="29" t="s">
        <v>8</v>
      </c>
      <c r="BC423" s="29">
        <v>1</v>
      </c>
      <c r="BD423" s="29">
        <v>4</v>
      </c>
      <c r="BE423" s="29" t="s">
        <v>8</v>
      </c>
      <c r="BF423" s="29">
        <v>3</v>
      </c>
      <c r="BG423" s="29" t="s">
        <v>8</v>
      </c>
      <c r="BH423" s="29">
        <v>1</v>
      </c>
      <c r="BI423" s="29">
        <v>1</v>
      </c>
      <c r="BJ423" s="29" t="s">
        <v>8</v>
      </c>
      <c r="BK423" s="29">
        <v>1</v>
      </c>
      <c r="BL423" s="29" t="s">
        <v>8</v>
      </c>
      <c r="BM423" s="29">
        <v>0</v>
      </c>
      <c r="BN423" s="29" t="s">
        <v>8</v>
      </c>
      <c r="BO423" s="29" t="s">
        <v>8</v>
      </c>
      <c r="BP423" s="29" t="s">
        <v>8</v>
      </c>
      <c r="BQ423" s="29" t="s">
        <v>8</v>
      </c>
      <c r="BR423" s="29" t="s">
        <v>8</v>
      </c>
      <c r="BS423" s="29" t="s">
        <v>8</v>
      </c>
      <c r="BT423" s="29" t="s">
        <v>8</v>
      </c>
      <c r="BU423" s="29" t="s">
        <v>8</v>
      </c>
      <c r="BV423" s="29" t="b">
        <v>0</v>
      </c>
      <c r="BW423" s="29" t="b">
        <v>0</v>
      </c>
      <c r="BX423" s="29" t="b">
        <v>0</v>
      </c>
      <c r="BY423" s="29" t="b">
        <v>0</v>
      </c>
      <c r="BZ423" s="29" t="b">
        <v>0</v>
      </c>
      <c r="CA423" s="29" t="b">
        <v>0</v>
      </c>
      <c r="CB423" s="29" t="b">
        <v>0</v>
      </c>
      <c r="CC423" s="29" t="b">
        <v>0</v>
      </c>
      <c r="CD423" s="29" t="b">
        <v>0</v>
      </c>
      <c r="CE423" s="29" t="b">
        <v>0</v>
      </c>
      <c r="CF423" s="29" t="b">
        <v>0</v>
      </c>
      <c r="CG423" s="29" t="b">
        <v>0</v>
      </c>
      <c r="CH423" s="29" t="b">
        <v>0</v>
      </c>
      <c r="CI423" s="29" t="b">
        <v>0</v>
      </c>
      <c r="CJ423" s="29" t="b">
        <v>0</v>
      </c>
      <c r="CK423" s="29" t="b">
        <v>0</v>
      </c>
      <c r="CL423" s="29" t="b">
        <v>0</v>
      </c>
      <c r="CM423" s="29" t="b">
        <v>0</v>
      </c>
      <c r="CN423" s="29" t="b">
        <v>0</v>
      </c>
      <c r="CO423" s="29" t="b">
        <v>0</v>
      </c>
      <c r="CP423" s="29" t="b">
        <v>0</v>
      </c>
      <c r="CQ423" s="29" t="b">
        <v>0</v>
      </c>
      <c r="CR423" s="29" t="b">
        <v>0</v>
      </c>
      <c r="CS423" s="29" t="b">
        <v>0</v>
      </c>
      <c r="CT423" s="29" t="b">
        <v>0</v>
      </c>
      <c r="CU423" s="29" t="b">
        <v>0</v>
      </c>
      <c r="CV423" s="29" t="b">
        <v>0</v>
      </c>
      <c r="CW423" s="29" t="b">
        <v>1</v>
      </c>
      <c r="CX423" s="29" t="b">
        <v>0</v>
      </c>
      <c r="CY423" s="29" t="b">
        <v>0</v>
      </c>
      <c r="CZ423" s="29" t="b">
        <v>0</v>
      </c>
      <c r="DA423" s="29" t="b">
        <v>0</v>
      </c>
      <c r="DB423" s="29" t="b">
        <v>0</v>
      </c>
      <c r="DC423" s="29" t="b">
        <v>0</v>
      </c>
      <c r="DD423" s="29" t="b">
        <v>0</v>
      </c>
      <c r="DE423" s="29" t="b">
        <v>0</v>
      </c>
      <c r="DF423" s="29" t="b">
        <v>0</v>
      </c>
      <c r="DG423" s="29" t="b">
        <v>0</v>
      </c>
      <c r="DH423" s="29" t="b">
        <v>0</v>
      </c>
      <c r="DI423" s="29" t="b">
        <v>0</v>
      </c>
      <c r="DJ423" s="29" t="b">
        <v>0</v>
      </c>
      <c r="DK423" s="29" t="b">
        <v>0</v>
      </c>
      <c r="DL423" s="29" t="b">
        <v>0</v>
      </c>
      <c r="DM423" s="29" t="b">
        <v>0</v>
      </c>
      <c r="DN423" s="29" t="b">
        <v>0</v>
      </c>
      <c r="DO423" s="29" t="b">
        <v>0</v>
      </c>
      <c r="DP423" s="29" t="b">
        <v>0</v>
      </c>
      <c r="DQ423" s="29" t="b">
        <v>0</v>
      </c>
      <c r="DR423" s="29" t="b">
        <v>0</v>
      </c>
      <c r="DS423" s="29" t="b">
        <v>0</v>
      </c>
      <c r="DT423" s="29" t="b">
        <v>0</v>
      </c>
      <c r="DU423" s="29" t="b">
        <v>0</v>
      </c>
      <c r="DV423" s="29" t="s">
        <v>15878</v>
      </c>
      <c r="DW423" s="29" t="s">
        <v>15879</v>
      </c>
      <c r="DX423" s="29" t="s">
        <v>15880</v>
      </c>
    </row>
    <row r="424" spans="1:128" s="29" customFormat="1" x14ac:dyDescent="0.25">
      <c r="A424" s="29">
        <v>359925061277856</v>
      </c>
      <c r="B424" s="29">
        <v>87</v>
      </c>
      <c r="C424" s="29" t="s">
        <v>15881</v>
      </c>
      <c r="D424" s="29" t="s">
        <v>15882</v>
      </c>
      <c r="E424" s="50">
        <v>238234290502723</v>
      </c>
      <c r="F424" s="50">
        <v>9037763683626150</v>
      </c>
      <c r="G424" s="29" t="s">
        <v>20309</v>
      </c>
      <c r="H424" s="29" t="s">
        <v>18992</v>
      </c>
      <c r="I424" s="29">
        <v>11</v>
      </c>
      <c r="J424" s="29">
        <v>1</v>
      </c>
      <c r="K424" s="29">
        <v>1</v>
      </c>
      <c r="L424" s="29">
        <v>1</v>
      </c>
      <c r="M424" s="29">
        <v>2</v>
      </c>
      <c r="N424" s="29">
        <v>8</v>
      </c>
      <c r="O424" s="29">
        <v>1</v>
      </c>
      <c r="P424" s="29">
        <v>0</v>
      </c>
      <c r="Q424" s="29" t="s">
        <v>8</v>
      </c>
      <c r="R424" s="29" t="s">
        <v>8</v>
      </c>
      <c r="S424" s="29" t="s">
        <v>8</v>
      </c>
      <c r="T424" s="29" t="s">
        <v>8</v>
      </c>
      <c r="U424" s="29">
        <v>1</v>
      </c>
      <c r="V424" s="29">
        <v>3</v>
      </c>
      <c r="W424" s="29" t="s">
        <v>8</v>
      </c>
      <c r="X424" s="29">
        <v>3</v>
      </c>
      <c r="Y424" s="29" t="s">
        <v>8</v>
      </c>
      <c r="Z424" s="29">
        <v>1</v>
      </c>
      <c r="AA424" s="29">
        <v>2</v>
      </c>
      <c r="AB424" s="29" t="s">
        <v>8</v>
      </c>
      <c r="AC424" s="29">
        <v>2</v>
      </c>
      <c r="AD424" s="29" t="s">
        <v>8</v>
      </c>
      <c r="AE424" s="29">
        <v>1</v>
      </c>
      <c r="AF424" s="29">
        <v>1</v>
      </c>
      <c r="AG424" s="29" t="s">
        <v>8</v>
      </c>
      <c r="AH424" s="29">
        <v>1</v>
      </c>
      <c r="AI424" s="29" t="s">
        <v>8</v>
      </c>
      <c r="AJ424" s="29">
        <v>0</v>
      </c>
      <c r="AK424" s="29" t="s">
        <v>8</v>
      </c>
      <c r="AL424" s="29" t="s">
        <v>8</v>
      </c>
      <c r="AM424" s="29" t="s">
        <v>8</v>
      </c>
      <c r="AN424" s="29" t="s">
        <v>8</v>
      </c>
      <c r="AO424" s="29">
        <v>0</v>
      </c>
      <c r="AP424" s="29" t="s">
        <v>8</v>
      </c>
      <c r="AQ424" s="29">
        <v>1</v>
      </c>
      <c r="AR424" s="29">
        <v>2</v>
      </c>
      <c r="AS424" s="29" t="s">
        <v>8</v>
      </c>
      <c r="AT424" s="29">
        <v>2</v>
      </c>
      <c r="AU424" s="29" t="s">
        <v>8</v>
      </c>
      <c r="AV424" s="29">
        <v>1</v>
      </c>
      <c r="AW424" s="29">
        <v>2</v>
      </c>
      <c r="AX424" s="29" t="s">
        <v>8</v>
      </c>
      <c r="AY424" s="29">
        <v>2</v>
      </c>
      <c r="AZ424" s="29" t="s">
        <v>8</v>
      </c>
      <c r="BA424" s="29">
        <v>1</v>
      </c>
      <c r="BB424" s="29" t="s">
        <v>8</v>
      </c>
      <c r="BC424" s="29">
        <v>1</v>
      </c>
      <c r="BD424" s="29">
        <v>3</v>
      </c>
      <c r="BE424" s="29" t="s">
        <v>8</v>
      </c>
      <c r="BF424" s="29">
        <v>2</v>
      </c>
      <c r="BG424" s="29" t="s">
        <v>8</v>
      </c>
      <c r="BH424" s="29">
        <v>1</v>
      </c>
      <c r="BI424" s="29">
        <v>1</v>
      </c>
      <c r="BJ424" s="29" t="s">
        <v>8</v>
      </c>
      <c r="BK424" s="29">
        <v>1</v>
      </c>
      <c r="BL424" s="29" t="s">
        <v>8</v>
      </c>
      <c r="BM424" s="29">
        <v>0</v>
      </c>
      <c r="BN424" s="29" t="s">
        <v>8</v>
      </c>
      <c r="BO424" s="29" t="s">
        <v>8</v>
      </c>
      <c r="BP424" s="29" t="s">
        <v>8</v>
      </c>
      <c r="BQ424" s="29" t="s">
        <v>8</v>
      </c>
      <c r="BR424" s="29" t="s">
        <v>8</v>
      </c>
      <c r="BS424" s="29" t="s">
        <v>8</v>
      </c>
      <c r="BT424" s="29" t="s">
        <v>8</v>
      </c>
      <c r="BU424" s="29" t="s">
        <v>8</v>
      </c>
      <c r="BV424" s="29" t="b">
        <v>0</v>
      </c>
      <c r="BW424" s="29" t="b">
        <v>0</v>
      </c>
      <c r="BX424" s="29" t="b">
        <v>0</v>
      </c>
      <c r="BY424" s="29" t="b">
        <v>0</v>
      </c>
      <c r="BZ424" s="29" t="b">
        <v>0</v>
      </c>
      <c r="CA424" s="29" t="b">
        <v>0</v>
      </c>
      <c r="CB424" s="29" t="b">
        <v>0</v>
      </c>
      <c r="CC424" s="29" t="b">
        <v>0</v>
      </c>
      <c r="CD424" s="29" t="b">
        <v>0</v>
      </c>
      <c r="CE424" s="29" t="b">
        <v>0</v>
      </c>
      <c r="CF424" s="29" t="b">
        <v>0</v>
      </c>
      <c r="CG424" s="29" t="b">
        <v>0</v>
      </c>
      <c r="CH424" s="29" t="b">
        <v>0</v>
      </c>
      <c r="CI424" s="29" t="b">
        <v>0</v>
      </c>
      <c r="CJ424" s="29" t="b">
        <v>0</v>
      </c>
      <c r="CK424" s="29" t="b">
        <v>0</v>
      </c>
      <c r="CL424" s="29" t="b">
        <v>0</v>
      </c>
      <c r="CM424" s="29" t="b">
        <v>0</v>
      </c>
      <c r="CN424" s="29" t="b">
        <v>0</v>
      </c>
      <c r="CO424" s="29" t="b">
        <v>0</v>
      </c>
      <c r="CP424" s="29" t="b">
        <v>0</v>
      </c>
      <c r="CQ424" s="29" t="b">
        <v>0</v>
      </c>
      <c r="CR424" s="29" t="b">
        <v>0</v>
      </c>
      <c r="CS424" s="29" t="b">
        <v>0</v>
      </c>
      <c r="CT424" s="29" t="b">
        <v>0</v>
      </c>
      <c r="CU424" s="29" t="b">
        <v>0</v>
      </c>
      <c r="CV424" s="29" t="b">
        <v>0</v>
      </c>
      <c r="CW424" s="29" t="b">
        <v>1</v>
      </c>
      <c r="CX424" s="29" t="b">
        <v>0</v>
      </c>
      <c r="CY424" s="29" t="b">
        <v>0</v>
      </c>
      <c r="CZ424" s="29" t="b">
        <v>0</v>
      </c>
      <c r="DA424" s="29" t="b">
        <v>0</v>
      </c>
      <c r="DB424" s="29" t="b">
        <v>0</v>
      </c>
      <c r="DC424" s="29" t="b">
        <v>0</v>
      </c>
      <c r="DD424" s="29" t="b">
        <v>0</v>
      </c>
      <c r="DE424" s="29" t="b">
        <v>0</v>
      </c>
      <c r="DF424" s="29" t="b">
        <v>0</v>
      </c>
      <c r="DG424" s="29" t="b">
        <v>0</v>
      </c>
      <c r="DH424" s="29" t="b">
        <v>0</v>
      </c>
      <c r="DI424" s="29" t="b">
        <v>0</v>
      </c>
      <c r="DJ424" s="29" t="b">
        <v>0</v>
      </c>
      <c r="DK424" s="29" t="b">
        <v>0</v>
      </c>
      <c r="DL424" s="29" t="b">
        <v>0</v>
      </c>
      <c r="DM424" s="29" t="b">
        <v>0</v>
      </c>
      <c r="DN424" s="29" t="b">
        <v>0</v>
      </c>
      <c r="DO424" s="29" t="b">
        <v>0</v>
      </c>
      <c r="DP424" s="29" t="b">
        <v>0</v>
      </c>
      <c r="DQ424" s="29" t="b">
        <v>0</v>
      </c>
      <c r="DR424" s="29" t="b">
        <v>0</v>
      </c>
      <c r="DS424" s="29" t="b">
        <v>0</v>
      </c>
      <c r="DT424" s="29" t="b">
        <v>0</v>
      </c>
      <c r="DU424" s="29" t="b">
        <v>0</v>
      </c>
      <c r="DV424" s="29" t="s">
        <v>15883</v>
      </c>
      <c r="DW424" s="29" t="s">
        <v>15884</v>
      </c>
      <c r="DX424" s="29" t="s">
        <v>15885</v>
      </c>
    </row>
    <row r="425" spans="1:128" s="29" customFormat="1" x14ac:dyDescent="0.25">
      <c r="A425" s="29">
        <v>359925061185968</v>
      </c>
      <c r="B425" s="29">
        <v>169</v>
      </c>
      <c r="C425" s="29" t="s">
        <v>15886</v>
      </c>
      <c r="D425" s="29" t="s">
        <v>15887</v>
      </c>
      <c r="E425" s="50">
        <v>2377175667576060</v>
      </c>
      <c r="F425" s="50">
        <v>904306052876505</v>
      </c>
      <c r="G425" s="50">
        <v>-3400929309707130</v>
      </c>
      <c r="H425" s="29" t="s">
        <v>20224</v>
      </c>
      <c r="I425" s="29">
        <v>22</v>
      </c>
      <c r="J425" s="29">
        <v>1</v>
      </c>
      <c r="K425" s="29">
        <v>1</v>
      </c>
      <c r="L425" s="29">
        <v>1</v>
      </c>
      <c r="M425" s="29">
        <v>2</v>
      </c>
      <c r="N425" s="29">
        <v>3</v>
      </c>
      <c r="O425" s="29">
        <v>1</v>
      </c>
      <c r="P425" s="29">
        <v>1</v>
      </c>
      <c r="Q425" s="29">
        <v>1</v>
      </c>
      <c r="R425" s="29" t="s">
        <v>8</v>
      </c>
      <c r="S425" s="29">
        <v>1</v>
      </c>
      <c r="T425" s="29" t="s">
        <v>8</v>
      </c>
      <c r="U425" s="29">
        <v>1</v>
      </c>
      <c r="V425" s="29">
        <v>1</v>
      </c>
      <c r="W425" s="29" t="s">
        <v>8</v>
      </c>
      <c r="X425" s="29">
        <v>1</v>
      </c>
      <c r="Y425" s="29" t="s">
        <v>8</v>
      </c>
      <c r="Z425" s="29">
        <v>1</v>
      </c>
      <c r="AA425" s="29">
        <v>3</v>
      </c>
      <c r="AB425" s="29" t="s">
        <v>8</v>
      </c>
      <c r="AC425" s="29">
        <v>3</v>
      </c>
      <c r="AD425" s="29" t="s">
        <v>8</v>
      </c>
      <c r="AE425" s="29">
        <v>1</v>
      </c>
      <c r="AF425" s="29">
        <v>1</v>
      </c>
      <c r="AG425" s="29" t="s">
        <v>8</v>
      </c>
      <c r="AH425" s="29">
        <v>1</v>
      </c>
      <c r="AI425" s="29" t="s">
        <v>8</v>
      </c>
      <c r="AJ425" s="29">
        <v>0</v>
      </c>
      <c r="AK425" s="29" t="s">
        <v>8</v>
      </c>
      <c r="AL425" s="29" t="s">
        <v>8</v>
      </c>
      <c r="AM425" s="29" t="s">
        <v>8</v>
      </c>
      <c r="AN425" s="29" t="s">
        <v>8</v>
      </c>
      <c r="AO425" s="29">
        <v>1</v>
      </c>
      <c r="AP425" s="29" t="s">
        <v>8</v>
      </c>
      <c r="AQ425" s="29">
        <v>1</v>
      </c>
      <c r="AR425" s="29">
        <v>3</v>
      </c>
      <c r="AS425" s="29" t="s">
        <v>8</v>
      </c>
      <c r="AT425" s="29">
        <v>3</v>
      </c>
      <c r="AU425" s="29" t="s">
        <v>8</v>
      </c>
      <c r="AV425" s="29">
        <v>1</v>
      </c>
      <c r="AW425" s="29">
        <v>3</v>
      </c>
      <c r="AX425" s="29" t="s">
        <v>8</v>
      </c>
      <c r="AY425" s="29">
        <v>3</v>
      </c>
      <c r="AZ425" s="29" t="s">
        <v>8</v>
      </c>
      <c r="BA425" s="29">
        <v>1</v>
      </c>
      <c r="BB425" s="29" t="s">
        <v>8</v>
      </c>
      <c r="BC425" s="29">
        <v>1</v>
      </c>
      <c r="BD425" s="29">
        <v>3</v>
      </c>
      <c r="BE425" s="29" t="s">
        <v>8</v>
      </c>
      <c r="BF425" s="29">
        <v>3</v>
      </c>
      <c r="BG425" s="29" t="s">
        <v>8</v>
      </c>
      <c r="BH425" s="29">
        <v>1</v>
      </c>
      <c r="BI425" s="29">
        <v>2</v>
      </c>
      <c r="BJ425" s="29" t="s">
        <v>8</v>
      </c>
      <c r="BK425" s="29">
        <v>3</v>
      </c>
      <c r="BL425" s="29" t="s">
        <v>8</v>
      </c>
      <c r="BM425" s="29">
        <v>0</v>
      </c>
      <c r="BN425" s="29" t="s">
        <v>8</v>
      </c>
      <c r="BO425" s="29" t="s">
        <v>8</v>
      </c>
      <c r="BP425" s="29" t="s">
        <v>8</v>
      </c>
      <c r="BQ425" s="29" t="s">
        <v>8</v>
      </c>
      <c r="BR425" s="29" t="s">
        <v>8</v>
      </c>
      <c r="BS425" s="29" t="s">
        <v>8</v>
      </c>
      <c r="BT425" s="29" t="s">
        <v>8</v>
      </c>
      <c r="BU425" s="29" t="s">
        <v>14063</v>
      </c>
      <c r="BV425" s="29" t="b">
        <v>0</v>
      </c>
      <c r="BW425" s="29" t="b">
        <v>0</v>
      </c>
      <c r="BX425" s="29" t="b">
        <v>0</v>
      </c>
      <c r="BY425" s="29" t="b">
        <v>0</v>
      </c>
      <c r="BZ425" s="29" t="b">
        <v>0</v>
      </c>
      <c r="CA425" s="29" t="b">
        <v>0</v>
      </c>
      <c r="CB425" s="29" t="b">
        <v>0</v>
      </c>
      <c r="CC425" s="29" t="b">
        <v>0</v>
      </c>
      <c r="CD425" s="29" t="b">
        <v>0</v>
      </c>
      <c r="CE425" s="29" t="b">
        <v>0</v>
      </c>
      <c r="CF425" s="29" t="b">
        <v>0</v>
      </c>
      <c r="CG425" s="29" t="b">
        <v>1</v>
      </c>
      <c r="CH425" s="29" t="b">
        <v>0</v>
      </c>
      <c r="CI425" s="29" t="b">
        <v>0</v>
      </c>
      <c r="CJ425" s="29" t="b">
        <v>0</v>
      </c>
      <c r="CK425" s="29" t="b">
        <v>0</v>
      </c>
      <c r="CL425" s="29" t="b">
        <v>0</v>
      </c>
      <c r="CM425" s="29" t="b">
        <v>0</v>
      </c>
      <c r="CN425" s="29" t="b">
        <v>0</v>
      </c>
      <c r="CO425" s="29" t="b">
        <v>0</v>
      </c>
      <c r="CP425" s="29" t="b">
        <v>0</v>
      </c>
      <c r="CQ425" s="29" t="b">
        <v>0</v>
      </c>
      <c r="CR425" s="29" t="b">
        <v>0</v>
      </c>
      <c r="CS425" s="29" t="b">
        <v>0</v>
      </c>
      <c r="CT425" s="29" t="b">
        <v>0</v>
      </c>
      <c r="CU425" s="29" t="b">
        <v>0</v>
      </c>
      <c r="CV425" s="29" t="b">
        <v>0</v>
      </c>
      <c r="CW425" s="29" t="b">
        <v>0</v>
      </c>
      <c r="CX425" s="29" t="b">
        <v>0</v>
      </c>
      <c r="CY425" s="29" t="b">
        <v>0</v>
      </c>
      <c r="CZ425" s="29" t="b">
        <v>0</v>
      </c>
      <c r="DA425" s="29" t="b">
        <v>0</v>
      </c>
      <c r="DB425" s="29" t="b">
        <v>0</v>
      </c>
      <c r="DC425" s="29" t="b">
        <v>0</v>
      </c>
      <c r="DD425" s="29" t="b">
        <v>0</v>
      </c>
      <c r="DE425" s="29" t="b">
        <v>0</v>
      </c>
      <c r="DF425" s="29" t="b">
        <v>0</v>
      </c>
      <c r="DG425" s="29" t="b">
        <v>0</v>
      </c>
      <c r="DH425" s="29" t="b">
        <v>0</v>
      </c>
      <c r="DI425" s="29" t="b">
        <v>0</v>
      </c>
      <c r="DJ425" s="29" t="b">
        <v>0</v>
      </c>
      <c r="DK425" s="29" t="b">
        <v>0</v>
      </c>
      <c r="DL425" s="29" t="b">
        <v>0</v>
      </c>
      <c r="DM425" s="29" t="b">
        <v>0</v>
      </c>
      <c r="DN425" s="29" t="b">
        <v>0</v>
      </c>
      <c r="DO425" s="29" t="b">
        <v>0</v>
      </c>
      <c r="DP425" s="29" t="b">
        <v>0</v>
      </c>
      <c r="DQ425" s="29" t="b">
        <v>0</v>
      </c>
      <c r="DR425" s="29" t="b">
        <v>0</v>
      </c>
      <c r="DS425" s="29" t="b">
        <v>0</v>
      </c>
      <c r="DT425" s="29" t="b">
        <v>0</v>
      </c>
      <c r="DU425" s="29" t="b">
        <v>0</v>
      </c>
      <c r="DV425" s="29" t="s">
        <v>15888</v>
      </c>
      <c r="DW425" s="29" t="s">
        <v>15889</v>
      </c>
      <c r="DX425" s="29" t="s">
        <v>15890</v>
      </c>
    </row>
    <row r="426" spans="1:128" s="29" customFormat="1" x14ac:dyDescent="0.25">
      <c r="A426" s="29">
        <v>359925060323099</v>
      </c>
      <c r="B426" s="29">
        <v>511</v>
      </c>
      <c r="C426" s="29" t="s">
        <v>15891</v>
      </c>
      <c r="D426" s="29" t="s">
        <v>15892</v>
      </c>
      <c r="E426" s="50">
        <v>2372558196463500</v>
      </c>
      <c r="F426" s="50">
        <v>9037146357886840</v>
      </c>
      <c r="G426" s="29" t="s">
        <v>20308</v>
      </c>
      <c r="H426" s="29" t="s">
        <v>18992</v>
      </c>
      <c r="I426" s="29">
        <v>88</v>
      </c>
      <c r="J426" s="29">
        <v>1</v>
      </c>
      <c r="K426" s="29">
        <v>1</v>
      </c>
      <c r="L426" s="29">
        <v>1</v>
      </c>
      <c r="M426" s="29">
        <v>2</v>
      </c>
      <c r="N426" s="29">
        <v>4</v>
      </c>
      <c r="O426" s="29">
        <v>1</v>
      </c>
      <c r="P426" s="29">
        <v>1</v>
      </c>
      <c r="Q426" s="29">
        <v>4</v>
      </c>
      <c r="R426" s="29" t="s">
        <v>8</v>
      </c>
      <c r="S426" s="29">
        <v>4</v>
      </c>
      <c r="T426" s="29" t="s">
        <v>8</v>
      </c>
      <c r="U426" s="29">
        <v>0</v>
      </c>
      <c r="V426" s="29" t="s">
        <v>8</v>
      </c>
      <c r="W426" s="29" t="s">
        <v>8</v>
      </c>
      <c r="X426" s="29" t="s">
        <v>8</v>
      </c>
      <c r="Y426" s="29" t="s">
        <v>8</v>
      </c>
      <c r="Z426" s="29">
        <v>1</v>
      </c>
      <c r="AA426" s="29">
        <v>2</v>
      </c>
      <c r="AB426" s="29" t="s">
        <v>8</v>
      </c>
      <c r="AC426" s="29">
        <v>1</v>
      </c>
      <c r="AD426" s="29" t="s">
        <v>8</v>
      </c>
      <c r="AE426" s="29">
        <v>1</v>
      </c>
      <c r="AF426" s="29">
        <v>1</v>
      </c>
      <c r="AG426" s="29" t="s">
        <v>8</v>
      </c>
      <c r="AH426" s="29">
        <v>1</v>
      </c>
      <c r="AI426" s="29" t="s">
        <v>8</v>
      </c>
      <c r="AJ426" s="29">
        <v>0</v>
      </c>
      <c r="AK426" s="29" t="s">
        <v>8</v>
      </c>
      <c r="AL426" s="29" t="s">
        <v>8</v>
      </c>
      <c r="AM426" s="29" t="s">
        <v>8</v>
      </c>
      <c r="AN426" s="29" t="s">
        <v>8</v>
      </c>
      <c r="AO426" s="29">
        <v>0</v>
      </c>
      <c r="AP426" s="29" t="s">
        <v>8</v>
      </c>
      <c r="AQ426" s="29">
        <v>1</v>
      </c>
      <c r="AR426" s="29">
        <v>2</v>
      </c>
      <c r="AS426" s="29" t="s">
        <v>8</v>
      </c>
      <c r="AT426" s="29">
        <v>2</v>
      </c>
      <c r="AU426" s="29" t="s">
        <v>8</v>
      </c>
      <c r="AV426" s="29">
        <v>1</v>
      </c>
      <c r="AW426" s="29">
        <v>1</v>
      </c>
      <c r="AX426" s="29" t="s">
        <v>8</v>
      </c>
      <c r="AY426" s="29">
        <v>1</v>
      </c>
      <c r="AZ426" s="29" t="s">
        <v>8</v>
      </c>
      <c r="BA426" s="29">
        <v>1</v>
      </c>
      <c r="BB426" s="29" t="s">
        <v>8</v>
      </c>
      <c r="BC426" s="29">
        <v>1</v>
      </c>
      <c r="BD426" s="29">
        <v>3</v>
      </c>
      <c r="BE426" s="29" t="s">
        <v>8</v>
      </c>
      <c r="BF426" s="29">
        <v>2</v>
      </c>
      <c r="BG426" s="29" t="s">
        <v>8</v>
      </c>
      <c r="BH426" s="29">
        <v>1</v>
      </c>
      <c r="BI426" s="29">
        <v>2</v>
      </c>
      <c r="BJ426" s="29" t="s">
        <v>8</v>
      </c>
      <c r="BK426" s="29">
        <v>2</v>
      </c>
      <c r="BL426" s="29" t="s">
        <v>8</v>
      </c>
      <c r="BM426" s="29">
        <v>0</v>
      </c>
      <c r="BN426" s="29" t="s">
        <v>8</v>
      </c>
      <c r="BO426" s="29" t="s">
        <v>8</v>
      </c>
      <c r="BP426" s="29" t="s">
        <v>8</v>
      </c>
      <c r="BQ426" s="29" t="s">
        <v>8</v>
      </c>
      <c r="BR426" s="29" t="s">
        <v>8</v>
      </c>
      <c r="BS426" s="29" t="s">
        <v>8</v>
      </c>
      <c r="BT426" s="29" t="s">
        <v>8</v>
      </c>
      <c r="BU426" s="29" t="s">
        <v>722</v>
      </c>
      <c r="BV426" s="29" t="b">
        <v>0</v>
      </c>
      <c r="BW426" s="29" t="b">
        <v>0</v>
      </c>
      <c r="BX426" s="29" t="b">
        <v>0</v>
      </c>
      <c r="BY426" s="29" t="b">
        <v>0</v>
      </c>
      <c r="BZ426" s="29" t="b">
        <v>0</v>
      </c>
      <c r="CA426" s="29" t="b">
        <v>0</v>
      </c>
      <c r="CB426" s="29" t="b">
        <v>0</v>
      </c>
      <c r="CC426" s="29" t="b">
        <v>0</v>
      </c>
      <c r="CD426" s="29" t="b">
        <v>0</v>
      </c>
      <c r="CE426" s="29" t="b">
        <v>0</v>
      </c>
      <c r="CF426" s="29" t="b">
        <v>0</v>
      </c>
      <c r="CG426" s="29" t="b">
        <v>0</v>
      </c>
      <c r="CH426" s="29" t="b">
        <v>0</v>
      </c>
      <c r="CI426" s="29" t="b">
        <v>0</v>
      </c>
      <c r="CJ426" s="29" t="b">
        <v>0</v>
      </c>
      <c r="CK426" s="29" t="b">
        <v>0</v>
      </c>
      <c r="CL426" s="29" t="b">
        <v>0</v>
      </c>
      <c r="CM426" s="29" t="b">
        <v>0</v>
      </c>
      <c r="CN426" s="29" t="b">
        <v>0</v>
      </c>
      <c r="CO426" s="29" t="b">
        <v>0</v>
      </c>
      <c r="CP426" s="29" t="b">
        <v>0</v>
      </c>
      <c r="CQ426" s="29" t="b">
        <v>0</v>
      </c>
      <c r="CR426" s="29" t="b">
        <v>0</v>
      </c>
      <c r="CS426" s="29" t="b">
        <v>0</v>
      </c>
      <c r="CT426" s="29" t="b">
        <v>0</v>
      </c>
      <c r="CU426" s="29" t="b">
        <v>0</v>
      </c>
      <c r="CV426" s="29" t="b">
        <v>0</v>
      </c>
      <c r="CW426" s="29" t="b">
        <v>0</v>
      </c>
      <c r="CX426" s="29" t="b">
        <v>0</v>
      </c>
      <c r="CY426" s="29" t="b">
        <v>0</v>
      </c>
      <c r="CZ426" s="29" t="b">
        <v>0</v>
      </c>
      <c r="DA426" s="29" t="b">
        <v>0</v>
      </c>
      <c r="DB426" s="29" t="b">
        <v>0</v>
      </c>
      <c r="DC426" s="29" t="b">
        <v>0</v>
      </c>
      <c r="DD426" s="29" t="b">
        <v>0</v>
      </c>
      <c r="DE426" s="29" t="b">
        <v>0</v>
      </c>
      <c r="DF426" s="29" t="b">
        <v>0</v>
      </c>
      <c r="DG426" s="29" t="b">
        <v>0</v>
      </c>
      <c r="DH426" s="29" t="b">
        <v>0</v>
      </c>
      <c r="DI426" s="29" t="b">
        <v>0</v>
      </c>
      <c r="DJ426" s="29" t="b">
        <v>0</v>
      </c>
      <c r="DK426" s="29" t="b">
        <v>0</v>
      </c>
      <c r="DL426" s="29" t="b">
        <v>1</v>
      </c>
      <c r="DM426" s="29" t="b">
        <v>0</v>
      </c>
      <c r="DN426" s="29" t="b">
        <v>0</v>
      </c>
      <c r="DO426" s="29" t="b">
        <v>0</v>
      </c>
      <c r="DP426" s="29" t="b">
        <v>0</v>
      </c>
      <c r="DQ426" s="29" t="b">
        <v>0</v>
      </c>
      <c r="DR426" s="29" t="b">
        <v>0</v>
      </c>
      <c r="DS426" s="29" t="b">
        <v>0</v>
      </c>
      <c r="DT426" s="29" t="b">
        <v>0</v>
      </c>
      <c r="DU426" s="29" t="b">
        <v>0</v>
      </c>
      <c r="DV426" s="29" t="s">
        <v>15893</v>
      </c>
      <c r="DW426" s="29" t="s">
        <v>15894</v>
      </c>
      <c r="DX426" s="29" t="s">
        <v>15895</v>
      </c>
    </row>
    <row r="427" spans="1:128" s="29" customFormat="1" x14ac:dyDescent="0.25">
      <c r="A427" s="29">
        <v>359925060323099</v>
      </c>
      <c r="B427" s="29">
        <v>516</v>
      </c>
      <c r="C427" s="29" t="s">
        <v>15896</v>
      </c>
      <c r="D427" s="29" t="s">
        <v>15897</v>
      </c>
      <c r="E427" s="50">
        <v>2372592322159330</v>
      </c>
      <c r="F427" s="50">
        <v>9037118422127270</v>
      </c>
      <c r="G427" s="50">
        <v>-4348427467606960</v>
      </c>
      <c r="H427" s="29" t="s">
        <v>20224</v>
      </c>
      <c r="I427" s="29">
        <v>88</v>
      </c>
      <c r="J427" s="29">
        <v>1</v>
      </c>
      <c r="K427" s="29">
        <v>1</v>
      </c>
      <c r="L427" s="29">
        <v>1</v>
      </c>
      <c r="M427" s="29">
        <v>2</v>
      </c>
      <c r="N427" s="29">
        <v>6</v>
      </c>
      <c r="O427" s="29">
        <v>1</v>
      </c>
      <c r="P427" s="29">
        <v>0</v>
      </c>
      <c r="Q427" s="29" t="s">
        <v>8</v>
      </c>
      <c r="R427" s="29" t="s">
        <v>8</v>
      </c>
      <c r="S427" s="29" t="s">
        <v>8</v>
      </c>
      <c r="T427" s="29" t="s">
        <v>8</v>
      </c>
      <c r="U427" s="29">
        <v>0</v>
      </c>
      <c r="V427" s="29" t="s">
        <v>8</v>
      </c>
      <c r="W427" s="29" t="s">
        <v>8</v>
      </c>
      <c r="X427" s="29" t="s">
        <v>8</v>
      </c>
      <c r="Y427" s="29" t="s">
        <v>8</v>
      </c>
      <c r="Z427" s="29">
        <v>1</v>
      </c>
      <c r="AA427" s="29">
        <v>3</v>
      </c>
      <c r="AB427" s="29" t="s">
        <v>8</v>
      </c>
      <c r="AC427" s="29">
        <v>3</v>
      </c>
      <c r="AD427" s="29" t="s">
        <v>8</v>
      </c>
      <c r="AE427" s="29">
        <v>1</v>
      </c>
      <c r="AF427" s="29">
        <v>1</v>
      </c>
      <c r="AG427" s="29" t="s">
        <v>8</v>
      </c>
      <c r="AH427" s="29">
        <v>1</v>
      </c>
      <c r="AI427" s="29" t="s">
        <v>8</v>
      </c>
      <c r="AJ427" s="29">
        <v>0</v>
      </c>
      <c r="AK427" s="29" t="s">
        <v>8</v>
      </c>
      <c r="AL427" s="29" t="s">
        <v>8</v>
      </c>
      <c r="AM427" s="29" t="s">
        <v>8</v>
      </c>
      <c r="AN427" s="29" t="s">
        <v>8</v>
      </c>
      <c r="AO427" s="29">
        <v>1</v>
      </c>
      <c r="AP427" s="29" t="s">
        <v>8</v>
      </c>
      <c r="AQ427" s="29">
        <v>1</v>
      </c>
      <c r="AR427" s="29">
        <v>2</v>
      </c>
      <c r="AS427" s="29" t="s">
        <v>8</v>
      </c>
      <c r="AT427" s="29">
        <v>2</v>
      </c>
      <c r="AU427" s="29" t="s">
        <v>8</v>
      </c>
      <c r="AV427" s="29">
        <v>1</v>
      </c>
      <c r="AW427" s="29">
        <v>2</v>
      </c>
      <c r="AX427" s="29" t="s">
        <v>8</v>
      </c>
      <c r="AY427" s="29">
        <v>2</v>
      </c>
      <c r="AZ427" s="29" t="s">
        <v>8</v>
      </c>
      <c r="BA427" s="29">
        <v>1</v>
      </c>
      <c r="BB427" s="29" t="s">
        <v>8</v>
      </c>
      <c r="BC427" s="29">
        <v>1</v>
      </c>
      <c r="BD427" s="29">
        <v>3</v>
      </c>
      <c r="BE427" s="29" t="s">
        <v>8</v>
      </c>
      <c r="BF427" s="29">
        <v>3</v>
      </c>
      <c r="BG427" s="29" t="s">
        <v>8</v>
      </c>
      <c r="BH427" s="29">
        <v>1</v>
      </c>
      <c r="BI427" s="29">
        <v>2</v>
      </c>
      <c r="BJ427" s="29" t="s">
        <v>8</v>
      </c>
      <c r="BK427" s="29">
        <v>2</v>
      </c>
      <c r="BL427" s="29" t="s">
        <v>8</v>
      </c>
      <c r="BM427" s="29">
        <v>0</v>
      </c>
      <c r="BN427" s="29" t="s">
        <v>8</v>
      </c>
      <c r="BO427" s="29" t="s">
        <v>8</v>
      </c>
      <c r="BP427" s="29" t="s">
        <v>8</v>
      </c>
      <c r="BQ427" s="29" t="s">
        <v>8</v>
      </c>
      <c r="BR427" s="29" t="s">
        <v>8</v>
      </c>
      <c r="BS427" s="29" t="s">
        <v>8</v>
      </c>
      <c r="BT427" s="29" t="s">
        <v>8</v>
      </c>
      <c r="BU427" s="29" t="s">
        <v>722</v>
      </c>
      <c r="BV427" s="29" t="b">
        <v>0</v>
      </c>
      <c r="BW427" s="29" t="b">
        <v>0</v>
      </c>
      <c r="BX427" s="29" t="b">
        <v>0</v>
      </c>
      <c r="BY427" s="29" t="b">
        <v>0</v>
      </c>
      <c r="BZ427" s="29" t="b">
        <v>0</v>
      </c>
      <c r="CA427" s="29" t="b">
        <v>0</v>
      </c>
      <c r="CB427" s="29" t="b">
        <v>0</v>
      </c>
      <c r="CC427" s="29" t="b">
        <v>0</v>
      </c>
      <c r="CD427" s="29" t="b">
        <v>0</v>
      </c>
      <c r="CE427" s="29" t="b">
        <v>0</v>
      </c>
      <c r="CF427" s="29" t="b">
        <v>0</v>
      </c>
      <c r="CG427" s="29" t="b">
        <v>0</v>
      </c>
      <c r="CH427" s="29" t="b">
        <v>0</v>
      </c>
      <c r="CI427" s="29" t="b">
        <v>0</v>
      </c>
      <c r="CJ427" s="29" t="b">
        <v>0</v>
      </c>
      <c r="CK427" s="29" t="b">
        <v>0</v>
      </c>
      <c r="CL427" s="29" t="b">
        <v>0</v>
      </c>
      <c r="CM427" s="29" t="b">
        <v>0</v>
      </c>
      <c r="CN427" s="29" t="b">
        <v>0</v>
      </c>
      <c r="CO427" s="29" t="b">
        <v>0</v>
      </c>
      <c r="CP427" s="29" t="b">
        <v>0</v>
      </c>
      <c r="CQ427" s="29" t="b">
        <v>0</v>
      </c>
      <c r="CR427" s="29" t="b">
        <v>0</v>
      </c>
      <c r="CS427" s="29" t="b">
        <v>0</v>
      </c>
      <c r="CT427" s="29" t="b">
        <v>0</v>
      </c>
      <c r="CU427" s="29" t="b">
        <v>0</v>
      </c>
      <c r="CV427" s="29" t="b">
        <v>0</v>
      </c>
      <c r="CW427" s="29" t="b">
        <v>0</v>
      </c>
      <c r="CX427" s="29" t="b">
        <v>0</v>
      </c>
      <c r="CY427" s="29" t="b">
        <v>0</v>
      </c>
      <c r="CZ427" s="29" t="b">
        <v>0</v>
      </c>
      <c r="DA427" s="29" t="b">
        <v>0</v>
      </c>
      <c r="DB427" s="29" t="b">
        <v>0</v>
      </c>
      <c r="DC427" s="29" t="b">
        <v>0</v>
      </c>
      <c r="DD427" s="29" t="b">
        <v>0</v>
      </c>
      <c r="DE427" s="29" t="b">
        <v>0</v>
      </c>
      <c r="DF427" s="29" t="b">
        <v>0</v>
      </c>
      <c r="DG427" s="29" t="b">
        <v>0</v>
      </c>
      <c r="DH427" s="29" t="b">
        <v>0</v>
      </c>
      <c r="DI427" s="29" t="b">
        <v>0</v>
      </c>
      <c r="DJ427" s="29" t="b">
        <v>0</v>
      </c>
      <c r="DK427" s="29" t="b">
        <v>0</v>
      </c>
      <c r="DL427" s="29" t="b">
        <v>1</v>
      </c>
      <c r="DM427" s="29" t="b">
        <v>0</v>
      </c>
      <c r="DN427" s="29" t="b">
        <v>0</v>
      </c>
      <c r="DO427" s="29" t="b">
        <v>0</v>
      </c>
      <c r="DP427" s="29" t="b">
        <v>0</v>
      </c>
      <c r="DQ427" s="29" t="b">
        <v>0</v>
      </c>
      <c r="DR427" s="29" t="b">
        <v>0</v>
      </c>
      <c r="DS427" s="29" t="b">
        <v>0</v>
      </c>
      <c r="DT427" s="29" t="b">
        <v>0</v>
      </c>
      <c r="DU427" s="29" t="b">
        <v>0</v>
      </c>
      <c r="DV427" s="29" t="s">
        <v>15898</v>
      </c>
      <c r="DW427" s="29" t="s">
        <v>15899</v>
      </c>
      <c r="DX427" s="29" t="s">
        <v>15900</v>
      </c>
    </row>
    <row r="428" spans="1:128" s="29" customFormat="1" x14ac:dyDescent="0.25">
      <c r="A428" s="29">
        <v>359925060323099</v>
      </c>
      <c r="B428" s="29">
        <v>518</v>
      </c>
      <c r="C428" s="29" t="s">
        <v>15901</v>
      </c>
      <c r="D428" s="29" t="s">
        <v>15902</v>
      </c>
      <c r="E428" s="50">
        <v>2.37257259931366E+16</v>
      </c>
      <c r="F428" s="50">
        <v>903711066277058</v>
      </c>
      <c r="G428" s="29" t="s">
        <v>20310</v>
      </c>
      <c r="H428" s="29" t="s">
        <v>18992</v>
      </c>
      <c r="I428" s="29">
        <v>88</v>
      </c>
      <c r="J428" s="29">
        <v>1</v>
      </c>
      <c r="K428" s="29">
        <v>1</v>
      </c>
      <c r="L428" s="29">
        <v>1</v>
      </c>
      <c r="M428" s="29">
        <v>2</v>
      </c>
      <c r="N428" s="29">
        <v>3</v>
      </c>
      <c r="O428" s="29">
        <v>1</v>
      </c>
      <c r="P428" s="29">
        <v>0</v>
      </c>
      <c r="Q428" s="29" t="s">
        <v>8</v>
      </c>
      <c r="R428" s="29" t="s">
        <v>8</v>
      </c>
      <c r="S428" s="29" t="s">
        <v>8</v>
      </c>
      <c r="T428" s="29" t="s">
        <v>8</v>
      </c>
      <c r="U428" s="29">
        <v>0</v>
      </c>
      <c r="V428" s="29" t="s">
        <v>8</v>
      </c>
      <c r="W428" s="29" t="s">
        <v>8</v>
      </c>
      <c r="X428" s="29" t="s">
        <v>8</v>
      </c>
      <c r="Y428" s="29" t="s">
        <v>8</v>
      </c>
      <c r="Z428" s="29">
        <v>1</v>
      </c>
      <c r="AA428" s="29">
        <v>3</v>
      </c>
      <c r="AB428" s="29" t="s">
        <v>8</v>
      </c>
      <c r="AC428" s="29">
        <v>3</v>
      </c>
      <c r="AD428" s="29" t="s">
        <v>8</v>
      </c>
      <c r="AE428" s="29">
        <v>1</v>
      </c>
      <c r="AF428" s="29">
        <v>1</v>
      </c>
      <c r="AG428" s="29" t="s">
        <v>8</v>
      </c>
      <c r="AH428" s="29">
        <v>1</v>
      </c>
      <c r="AI428" s="29" t="s">
        <v>8</v>
      </c>
      <c r="AJ428" s="29">
        <v>0</v>
      </c>
      <c r="AK428" s="29" t="s">
        <v>8</v>
      </c>
      <c r="AL428" s="29" t="s">
        <v>8</v>
      </c>
      <c r="AM428" s="29" t="s">
        <v>8</v>
      </c>
      <c r="AN428" s="29" t="s">
        <v>8</v>
      </c>
      <c r="AO428" s="29">
        <v>1</v>
      </c>
      <c r="AP428" s="29" t="s">
        <v>8</v>
      </c>
      <c r="AQ428" s="29">
        <v>1</v>
      </c>
      <c r="AR428" s="29">
        <v>2</v>
      </c>
      <c r="AS428" s="29" t="s">
        <v>8</v>
      </c>
      <c r="AT428" s="29">
        <v>2</v>
      </c>
      <c r="AU428" s="29" t="s">
        <v>8</v>
      </c>
      <c r="AV428" s="29">
        <v>1</v>
      </c>
      <c r="AW428" s="29">
        <v>2</v>
      </c>
      <c r="AX428" s="29" t="s">
        <v>8</v>
      </c>
      <c r="AY428" s="29">
        <v>2</v>
      </c>
      <c r="AZ428" s="29" t="s">
        <v>8</v>
      </c>
      <c r="BA428" s="29">
        <v>1</v>
      </c>
      <c r="BB428" s="29" t="s">
        <v>8</v>
      </c>
      <c r="BC428" s="29">
        <v>1</v>
      </c>
      <c r="BD428" s="29">
        <v>3</v>
      </c>
      <c r="BE428" s="29" t="s">
        <v>8</v>
      </c>
      <c r="BF428" s="29">
        <v>3</v>
      </c>
      <c r="BG428" s="29" t="s">
        <v>8</v>
      </c>
      <c r="BH428" s="29">
        <v>1</v>
      </c>
      <c r="BI428" s="29">
        <v>2</v>
      </c>
      <c r="BJ428" s="29" t="s">
        <v>8</v>
      </c>
      <c r="BK428" s="29">
        <v>2</v>
      </c>
      <c r="BL428" s="29" t="s">
        <v>8</v>
      </c>
      <c r="BM428" s="29">
        <v>0</v>
      </c>
      <c r="BN428" s="29" t="s">
        <v>8</v>
      </c>
      <c r="BO428" s="29" t="s">
        <v>8</v>
      </c>
      <c r="BP428" s="29" t="s">
        <v>8</v>
      </c>
      <c r="BQ428" s="29" t="s">
        <v>8</v>
      </c>
      <c r="BR428" s="29" t="s">
        <v>8</v>
      </c>
      <c r="BS428" s="29" t="s">
        <v>8</v>
      </c>
      <c r="BT428" s="29" t="s">
        <v>8</v>
      </c>
      <c r="BU428" s="29" t="s">
        <v>722</v>
      </c>
      <c r="BV428" s="29" t="b">
        <v>0</v>
      </c>
      <c r="BW428" s="29" t="b">
        <v>0</v>
      </c>
      <c r="BX428" s="29" t="b">
        <v>0</v>
      </c>
      <c r="BY428" s="29" t="b">
        <v>0</v>
      </c>
      <c r="BZ428" s="29" t="b">
        <v>0</v>
      </c>
      <c r="CA428" s="29" t="b">
        <v>0</v>
      </c>
      <c r="CB428" s="29" t="b">
        <v>0</v>
      </c>
      <c r="CC428" s="29" t="b">
        <v>0</v>
      </c>
      <c r="CD428" s="29" t="b">
        <v>0</v>
      </c>
      <c r="CE428" s="29" t="b">
        <v>0</v>
      </c>
      <c r="CF428" s="29" t="b">
        <v>0</v>
      </c>
      <c r="CG428" s="29" t="b">
        <v>0</v>
      </c>
      <c r="CH428" s="29" t="b">
        <v>0</v>
      </c>
      <c r="CI428" s="29" t="b">
        <v>0</v>
      </c>
      <c r="CJ428" s="29" t="b">
        <v>0</v>
      </c>
      <c r="CK428" s="29" t="b">
        <v>0</v>
      </c>
      <c r="CL428" s="29" t="b">
        <v>0</v>
      </c>
      <c r="CM428" s="29" t="b">
        <v>0</v>
      </c>
      <c r="CN428" s="29" t="b">
        <v>0</v>
      </c>
      <c r="CO428" s="29" t="b">
        <v>0</v>
      </c>
      <c r="CP428" s="29" t="b">
        <v>0</v>
      </c>
      <c r="CQ428" s="29" t="b">
        <v>0</v>
      </c>
      <c r="CR428" s="29" t="b">
        <v>0</v>
      </c>
      <c r="CS428" s="29" t="b">
        <v>0</v>
      </c>
      <c r="CT428" s="29" t="b">
        <v>0</v>
      </c>
      <c r="CU428" s="29" t="b">
        <v>0</v>
      </c>
      <c r="CV428" s="29" t="b">
        <v>0</v>
      </c>
      <c r="CW428" s="29" t="b">
        <v>0</v>
      </c>
      <c r="CX428" s="29" t="b">
        <v>0</v>
      </c>
      <c r="CY428" s="29" t="b">
        <v>0</v>
      </c>
      <c r="CZ428" s="29" t="b">
        <v>0</v>
      </c>
      <c r="DA428" s="29" t="b">
        <v>0</v>
      </c>
      <c r="DB428" s="29" t="b">
        <v>0</v>
      </c>
      <c r="DC428" s="29" t="b">
        <v>0</v>
      </c>
      <c r="DD428" s="29" t="b">
        <v>0</v>
      </c>
      <c r="DE428" s="29" t="b">
        <v>0</v>
      </c>
      <c r="DF428" s="29" t="b">
        <v>0</v>
      </c>
      <c r="DG428" s="29" t="b">
        <v>0</v>
      </c>
      <c r="DH428" s="29" t="b">
        <v>0</v>
      </c>
      <c r="DI428" s="29" t="b">
        <v>0</v>
      </c>
      <c r="DJ428" s="29" t="b">
        <v>0</v>
      </c>
      <c r="DK428" s="29" t="b">
        <v>0</v>
      </c>
      <c r="DL428" s="29" t="b">
        <v>1</v>
      </c>
      <c r="DM428" s="29" t="b">
        <v>0</v>
      </c>
      <c r="DN428" s="29" t="b">
        <v>0</v>
      </c>
      <c r="DO428" s="29" t="b">
        <v>0</v>
      </c>
      <c r="DP428" s="29" t="b">
        <v>0</v>
      </c>
      <c r="DQ428" s="29" t="b">
        <v>0</v>
      </c>
      <c r="DR428" s="29" t="b">
        <v>0</v>
      </c>
      <c r="DS428" s="29" t="b">
        <v>0</v>
      </c>
      <c r="DT428" s="29" t="b">
        <v>0</v>
      </c>
      <c r="DU428" s="29" t="b">
        <v>0</v>
      </c>
      <c r="DV428" s="29" t="s">
        <v>15903</v>
      </c>
      <c r="DW428" s="29" t="s">
        <v>15904</v>
      </c>
      <c r="DX428" s="29" t="s">
        <v>15905</v>
      </c>
    </row>
    <row r="429" spans="1:128" s="29" customFormat="1" x14ac:dyDescent="0.25">
      <c r="A429" s="29">
        <v>359925060323099</v>
      </c>
      <c r="B429" s="29">
        <v>519</v>
      </c>
      <c r="C429" s="29" t="s">
        <v>15906</v>
      </c>
      <c r="D429" s="29" t="s">
        <v>15907</v>
      </c>
      <c r="E429" s="50">
        <v>2372606580736480</v>
      </c>
      <c r="F429" s="50">
        <v>9037130355441080</v>
      </c>
      <c r="G429" s="29" t="s">
        <v>20253</v>
      </c>
      <c r="H429" s="29" t="s">
        <v>18992</v>
      </c>
      <c r="I429" s="29">
        <v>88</v>
      </c>
      <c r="J429" s="29">
        <v>1</v>
      </c>
      <c r="K429" s="29">
        <v>1</v>
      </c>
      <c r="L429" s="29">
        <v>1</v>
      </c>
      <c r="M429" s="29">
        <v>2</v>
      </c>
      <c r="N429" s="29">
        <v>4</v>
      </c>
      <c r="O429" s="29">
        <v>1</v>
      </c>
      <c r="P429" s="29">
        <v>0</v>
      </c>
      <c r="Q429" s="29" t="s">
        <v>8</v>
      </c>
      <c r="R429" s="29" t="s">
        <v>8</v>
      </c>
      <c r="S429" s="29" t="s">
        <v>8</v>
      </c>
      <c r="T429" s="29" t="s">
        <v>8</v>
      </c>
      <c r="U429" s="29">
        <v>1</v>
      </c>
      <c r="V429" s="29">
        <v>2</v>
      </c>
      <c r="W429" s="29" t="s">
        <v>8</v>
      </c>
      <c r="X429" s="29">
        <v>2</v>
      </c>
      <c r="Y429" s="29" t="s">
        <v>8</v>
      </c>
      <c r="Z429" s="29">
        <v>1</v>
      </c>
      <c r="AA429" s="29">
        <v>4</v>
      </c>
      <c r="AB429" s="29" t="s">
        <v>8</v>
      </c>
      <c r="AC429" s="29">
        <v>3</v>
      </c>
      <c r="AD429" s="29" t="s">
        <v>8</v>
      </c>
      <c r="AE429" s="29">
        <v>1</v>
      </c>
      <c r="AF429" s="29">
        <v>1</v>
      </c>
      <c r="AG429" s="29" t="s">
        <v>8</v>
      </c>
      <c r="AH429" s="29">
        <v>1</v>
      </c>
      <c r="AI429" s="29" t="s">
        <v>8</v>
      </c>
      <c r="AJ429" s="29">
        <v>0</v>
      </c>
      <c r="AK429" s="29" t="s">
        <v>8</v>
      </c>
      <c r="AL429" s="29" t="s">
        <v>8</v>
      </c>
      <c r="AM429" s="29" t="s">
        <v>8</v>
      </c>
      <c r="AN429" s="29" t="s">
        <v>8</v>
      </c>
      <c r="AO429" s="29">
        <v>1</v>
      </c>
      <c r="AP429" s="29" t="s">
        <v>8</v>
      </c>
      <c r="AQ429" s="29">
        <v>1</v>
      </c>
      <c r="AR429" s="29">
        <v>2</v>
      </c>
      <c r="AS429" s="29" t="s">
        <v>8</v>
      </c>
      <c r="AT429" s="29">
        <v>2</v>
      </c>
      <c r="AU429" s="29" t="s">
        <v>8</v>
      </c>
      <c r="AV429" s="29">
        <v>1</v>
      </c>
      <c r="AW429" s="29">
        <v>4</v>
      </c>
      <c r="AX429" s="29" t="s">
        <v>8</v>
      </c>
      <c r="AY429" s="29">
        <v>4</v>
      </c>
      <c r="AZ429" s="29" t="s">
        <v>8</v>
      </c>
      <c r="BA429" s="29">
        <v>1</v>
      </c>
      <c r="BB429" s="29" t="s">
        <v>8</v>
      </c>
      <c r="BC429" s="29">
        <v>1</v>
      </c>
      <c r="BD429" s="29">
        <v>3</v>
      </c>
      <c r="BE429" s="29" t="s">
        <v>8</v>
      </c>
      <c r="BF429" s="29">
        <v>3</v>
      </c>
      <c r="BG429" s="29" t="s">
        <v>8</v>
      </c>
      <c r="BH429" s="29">
        <v>1</v>
      </c>
      <c r="BI429" s="29">
        <v>1</v>
      </c>
      <c r="BJ429" s="29" t="s">
        <v>8</v>
      </c>
      <c r="BK429" s="29">
        <v>1</v>
      </c>
      <c r="BL429" s="29" t="s">
        <v>8</v>
      </c>
      <c r="BM429" s="29">
        <v>0</v>
      </c>
      <c r="BN429" s="29" t="s">
        <v>8</v>
      </c>
      <c r="BO429" s="29" t="s">
        <v>8</v>
      </c>
      <c r="BP429" s="29" t="s">
        <v>8</v>
      </c>
      <c r="BQ429" s="29" t="s">
        <v>8</v>
      </c>
      <c r="BR429" s="29" t="s">
        <v>8</v>
      </c>
      <c r="BS429" s="29" t="s">
        <v>8</v>
      </c>
      <c r="BT429" s="29" t="s">
        <v>8</v>
      </c>
      <c r="BU429" s="29" t="s">
        <v>722</v>
      </c>
      <c r="BV429" s="29" t="b">
        <v>0</v>
      </c>
      <c r="BW429" s="29" t="b">
        <v>0</v>
      </c>
      <c r="BX429" s="29" t="b">
        <v>0</v>
      </c>
      <c r="BY429" s="29" t="b">
        <v>0</v>
      </c>
      <c r="BZ429" s="29" t="b">
        <v>0</v>
      </c>
      <c r="CA429" s="29" t="b">
        <v>0</v>
      </c>
      <c r="CB429" s="29" t="b">
        <v>0</v>
      </c>
      <c r="CC429" s="29" t="b">
        <v>0</v>
      </c>
      <c r="CD429" s="29" t="b">
        <v>0</v>
      </c>
      <c r="CE429" s="29" t="b">
        <v>0</v>
      </c>
      <c r="CF429" s="29" t="b">
        <v>0</v>
      </c>
      <c r="CG429" s="29" t="b">
        <v>0</v>
      </c>
      <c r="CH429" s="29" t="b">
        <v>0</v>
      </c>
      <c r="CI429" s="29" t="b">
        <v>0</v>
      </c>
      <c r="CJ429" s="29" t="b">
        <v>0</v>
      </c>
      <c r="CK429" s="29" t="b">
        <v>0</v>
      </c>
      <c r="CL429" s="29" t="b">
        <v>0</v>
      </c>
      <c r="CM429" s="29" t="b">
        <v>0</v>
      </c>
      <c r="CN429" s="29" t="b">
        <v>0</v>
      </c>
      <c r="CO429" s="29" t="b">
        <v>0</v>
      </c>
      <c r="CP429" s="29" t="b">
        <v>0</v>
      </c>
      <c r="CQ429" s="29" t="b">
        <v>0</v>
      </c>
      <c r="CR429" s="29" t="b">
        <v>0</v>
      </c>
      <c r="CS429" s="29" t="b">
        <v>0</v>
      </c>
      <c r="CT429" s="29" t="b">
        <v>0</v>
      </c>
      <c r="CU429" s="29" t="b">
        <v>0</v>
      </c>
      <c r="CV429" s="29" t="b">
        <v>0</v>
      </c>
      <c r="CW429" s="29" t="b">
        <v>0</v>
      </c>
      <c r="CX429" s="29" t="b">
        <v>0</v>
      </c>
      <c r="CY429" s="29" t="b">
        <v>0</v>
      </c>
      <c r="CZ429" s="29" t="b">
        <v>0</v>
      </c>
      <c r="DA429" s="29" t="b">
        <v>0</v>
      </c>
      <c r="DB429" s="29" t="b">
        <v>0</v>
      </c>
      <c r="DC429" s="29" t="b">
        <v>0</v>
      </c>
      <c r="DD429" s="29" t="b">
        <v>0</v>
      </c>
      <c r="DE429" s="29" t="b">
        <v>0</v>
      </c>
      <c r="DF429" s="29" t="b">
        <v>0</v>
      </c>
      <c r="DG429" s="29" t="b">
        <v>0</v>
      </c>
      <c r="DH429" s="29" t="b">
        <v>0</v>
      </c>
      <c r="DI429" s="29" t="b">
        <v>0</v>
      </c>
      <c r="DJ429" s="29" t="b">
        <v>0</v>
      </c>
      <c r="DK429" s="29" t="b">
        <v>0</v>
      </c>
      <c r="DL429" s="29" t="b">
        <v>1</v>
      </c>
      <c r="DM429" s="29" t="b">
        <v>0</v>
      </c>
      <c r="DN429" s="29" t="b">
        <v>0</v>
      </c>
      <c r="DO429" s="29" t="b">
        <v>0</v>
      </c>
      <c r="DP429" s="29" t="b">
        <v>0</v>
      </c>
      <c r="DQ429" s="29" t="b">
        <v>0</v>
      </c>
      <c r="DR429" s="29" t="b">
        <v>0</v>
      </c>
      <c r="DS429" s="29" t="b">
        <v>0</v>
      </c>
      <c r="DT429" s="29" t="b">
        <v>0</v>
      </c>
      <c r="DU429" s="29" t="b">
        <v>0</v>
      </c>
      <c r="DV429" s="29" t="s">
        <v>15908</v>
      </c>
      <c r="DW429" s="29" t="s">
        <v>15909</v>
      </c>
      <c r="DX429" s="29" t="s">
        <v>15910</v>
      </c>
    </row>
    <row r="430" spans="1:128" s="29" customFormat="1" x14ac:dyDescent="0.25">
      <c r="A430" s="29">
        <v>359925060323099</v>
      </c>
      <c r="B430" s="29">
        <v>586</v>
      </c>
      <c r="C430" s="29" t="s">
        <v>15911</v>
      </c>
      <c r="D430" s="29" t="s">
        <v>15912</v>
      </c>
      <c r="E430" s="50">
        <v>2.37237035948124E+16</v>
      </c>
      <c r="F430" s="50">
        <v>903740489283387</v>
      </c>
      <c r="G430" s="29" t="s">
        <v>20311</v>
      </c>
      <c r="H430" s="29" t="s">
        <v>18992</v>
      </c>
      <c r="I430" s="29">
        <v>88</v>
      </c>
      <c r="J430" s="29">
        <v>0</v>
      </c>
      <c r="K430" s="29">
        <v>1</v>
      </c>
      <c r="L430" s="29">
        <v>1</v>
      </c>
      <c r="M430" s="29">
        <v>2</v>
      </c>
      <c r="N430" s="29">
        <v>4</v>
      </c>
      <c r="O430" s="29">
        <v>1</v>
      </c>
      <c r="P430" s="29">
        <v>0</v>
      </c>
      <c r="Q430" s="29" t="s">
        <v>8</v>
      </c>
      <c r="R430" s="29" t="s">
        <v>8</v>
      </c>
      <c r="S430" s="29" t="s">
        <v>8</v>
      </c>
      <c r="T430" s="29" t="s">
        <v>8</v>
      </c>
      <c r="U430" s="29">
        <v>1</v>
      </c>
      <c r="V430" s="29">
        <v>4</v>
      </c>
      <c r="W430" s="29" t="s">
        <v>8</v>
      </c>
      <c r="X430" s="29">
        <v>3</v>
      </c>
      <c r="Y430" s="29" t="s">
        <v>8</v>
      </c>
      <c r="Z430" s="29">
        <v>1</v>
      </c>
      <c r="AA430" s="29">
        <v>3</v>
      </c>
      <c r="AB430" s="29" t="s">
        <v>8</v>
      </c>
      <c r="AC430" s="29">
        <v>3</v>
      </c>
      <c r="AD430" s="29" t="s">
        <v>8</v>
      </c>
      <c r="AE430" s="29">
        <v>1</v>
      </c>
      <c r="AF430" s="29">
        <v>1</v>
      </c>
      <c r="AG430" s="29" t="s">
        <v>8</v>
      </c>
      <c r="AH430" s="29">
        <v>1</v>
      </c>
      <c r="AI430" s="29" t="s">
        <v>8</v>
      </c>
      <c r="AJ430" s="29">
        <v>0</v>
      </c>
      <c r="AK430" s="29" t="s">
        <v>8</v>
      </c>
      <c r="AL430" s="29" t="s">
        <v>8</v>
      </c>
      <c r="AM430" s="29" t="s">
        <v>8</v>
      </c>
      <c r="AN430" s="29" t="s">
        <v>8</v>
      </c>
      <c r="AO430" s="29">
        <v>0</v>
      </c>
      <c r="AP430" s="29" t="s">
        <v>8</v>
      </c>
      <c r="AQ430" s="29">
        <v>1</v>
      </c>
      <c r="AR430" s="29">
        <v>2</v>
      </c>
      <c r="AS430" s="29" t="s">
        <v>8</v>
      </c>
      <c r="AT430" s="29">
        <v>2</v>
      </c>
      <c r="AU430" s="29" t="s">
        <v>8</v>
      </c>
      <c r="AV430" s="29">
        <v>1</v>
      </c>
      <c r="AW430" s="29">
        <v>2</v>
      </c>
      <c r="AX430" s="29" t="s">
        <v>8</v>
      </c>
      <c r="AY430" s="29">
        <v>3</v>
      </c>
      <c r="AZ430" s="29" t="s">
        <v>8</v>
      </c>
      <c r="BA430" s="29">
        <v>1</v>
      </c>
      <c r="BB430" s="29" t="s">
        <v>8</v>
      </c>
      <c r="BC430" s="29">
        <v>1</v>
      </c>
      <c r="BD430" s="29">
        <v>4</v>
      </c>
      <c r="BE430" s="29" t="s">
        <v>8</v>
      </c>
      <c r="BF430" s="29">
        <v>3</v>
      </c>
      <c r="BG430" s="29" t="s">
        <v>8</v>
      </c>
      <c r="BH430" s="29">
        <v>1</v>
      </c>
      <c r="BI430" s="29">
        <v>1</v>
      </c>
      <c r="BJ430" s="29" t="s">
        <v>8</v>
      </c>
      <c r="BK430" s="29">
        <v>1</v>
      </c>
      <c r="BL430" s="29" t="s">
        <v>8</v>
      </c>
      <c r="BM430" s="29">
        <v>0</v>
      </c>
      <c r="BN430" s="29" t="s">
        <v>8</v>
      </c>
      <c r="BO430" s="29" t="s">
        <v>8</v>
      </c>
      <c r="BP430" s="29" t="s">
        <v>8</v>
      </c>
      <c r="BQ430" s="29" t="s">
        <v>8</v>
      </c>
      <c r="BR430" s="29" t="s">
        <v>8</v>
      </c>
      <c r="BS430" s="29" t="s">
        <v>8</v>
      </c>
      <c r="BT430" s="29" t="s">
        <v>8</v>
      </c>
      <c r="BU430" s="29" t="s">
        <v>722</v>
      </c>
      <c r="BV430" s="29" t="b">
        <v>0</v>
      </c>
      <c r="BW430" s="29" t="b">
        <v>0</v>
      </c>
      <c r="BX430" s="29" t="b">
        <v>0</v>
      </c>
      <c r="BY430" s="29" t="b">
        <v>0</v>
      </c>
      <c r="BZ430" s="29" t="b">
        <v>0</v>
      </c>
      <c r="CA430" s="29" t="b">
        <v>0</v>
      </c>
      <c r="CB430" s="29" t="b">
        <v>0</v>
      </c>
      <c r="CC430" s="29" t="b">
        <v>0</v>
      </c>
      <c r="CD430" s="29" t="b">
        <v>0</v>
      </c>
      <c r="CE430" s="29" t="b">
        <v>0</v>
      </c>
      <c r="CF430" s="29" t="b">
        <v>0</v>
      </c>
      <c r="CG430" s="29" t="b">
        <v>0</v>
      </c>
      <c r="CH430" s="29" t="b">
        <v>0</v>
      </c>
      <c r="CI430" s="29" t="b">
        <v>0</v>
      </c>
      <c r="CJ430" s="29" t="b">
        <v>0</v>
      </c>
      <c r="CK430" s="29" t="b">
        <v>0</v>
      </c>
      <c r="CL430" s="29" t="b">
        <v>0</v>
      </c>
      <c r="CM430" s="29" t="b">
        <v>0</v>
      </c>
      <c r="CN430" s="29" t="b">
        <v>0</v>
      </c>
      <c r="CO430" s="29" t="b">
        <v>0</v>
      </c>
      <c r="CP430" s="29" t="b">
        <v>0</v>
      </c>
      <c r="CQ430" s="29" t="b">
        <v>0</v>
      </c>
      <c r="CR430" s="29" t="b">
        <v>0</v>
      </c>
      <c r="CS430" s="29" t="b">
        <v>0</v>
      </c>
      <c r="CT430" s="29" t="b">
        <v>0</v>
      </c>
      <c r="CU430" s="29" t="b">
        <v>0</v>
      </c>
      <c r="CV430" s="29" t="b">
        <v>0</v>
      </c>
      <c r="CW430" s="29" t="b">
        <v>0</v>
      </c>
      <c r="CX430" s="29" t="b">
        <v>0</v>
      </c>
      <c r="CY430" s="29" t="b">
        <v>0</v>
      </c>
      <c r="CZ430" s="29" t="b">
        <v>0</v>
      </c>
      <c r="DA430" s="29" t="b">
        <v>0</v>
      </c>
      <c r="DB430" s="29" t="b">
        <v>0</v>
      </c>
      <c r="DC430" s="29" t="b">
        <v>0</v>
      </c>
      <c r="DD430" s="29" t="b">
        <v>0</v>
      </c>
      <c r="DE430" s="29" t="b">
        <v>0</v>
      </c>
      <c r="DF430" s="29" t="b">
        <v>0</v>
      </c>
      <c r="DG430" s="29" t="b">
        <v>0</v>
      </c>
      <c r="DH430" s="29" t="b">
        <v>0</v>
      </c>
      <c r="DI430" s="29" t="b">
        <v>0</v>
      </c>
      <c r="DJ430" s="29" t="b">
        <v>0</v>
      </c>
      <c r="DK430" s="29" t="b">
        <v>0</v>
      </c>
      <c r="DL430" s="29" t="b">
        <v>1</v>
      </c>
      <c r="DM430" s="29" t="b">
        <v>0</v>
      </c>
      <c r="DN430" s="29" t="b">
        <v>0</v>
      </c>
      <c r="DO430" s="29" t="b">
        <v>0</v>
      </c>
      <c r="DP430" s="29" t="b">
        <v>0</v>
      </c>
      <c r="DQ430" s="29" t="b">
        <v>0</v>
      </c>
      <c r="DR430" s="29" t="b">
        <v>0</v>
      </c>
      <c r="DS430" s="29" t="b">
        <v>0</v>
      </c>
      <c r="DT430" s="29" t="b">
        <v>0</v>
      </c>
      <c r="DU430" s="29" t="b">
        <v>0</v>
      </c>
      <c r="DV430" s="29" t="s">
        <v>15913</v>
      </c>
      <c r="DW430" s="29" t="s">
        <v>15914</v>
      </c>
      <c r="DX430" s="29" t="s">
        <v>15915</v>
      </c>
    </row>
    <row r="431" spans="1:128" s="29" customFormat="1" x14ac:dyDescent="0.25">
      <c r="A431" s="29">
        <v>359925061142506</v>
      </c>
      <c r="B431" s="29">
        <v>131</v>
      </c>
      <c r="C431" s="29" t="s">
        <v>14453</v>
      </c>
      <c r="D431" s="29" t="s">
        <v>14454</v>
      </c>
      <c r="E431" s="50">
        <v>237710553</v>
      </c>
      <c r="F431" s="50">
        <v>904297522</v>
      </c>
      <c r="G431" s="29" t="s">
        <v>18992</v>
      </c>
      <c r="H431" s="29" t="s">
        <v>20248</v>
      </c>
      <c r="I431" s="29">
        <v>22</v>
      </c>
      <c r="J431" s="29">
        <v>1</v>
      </c>
      <c r="K431" s="29">
        <v>1</v>
      </c>
      <c r="L431" s="29">
        <v>1</v>
      </c>
      <c r="M431" s="29">
        <v>2</v>
      </c>
      <c r="N431" s="29">
        <v>3</v>
      </c>
      <c r="O431" s="29">
        <v>1</v>
      </c>
      <c r="P431" s="29">
        <v>1</v>
      </c>
      <c r="Q431" s="29">
        <v>3</v>
      </c>
      <c r="R431" s="29" t="s">
        <v>8</v>
      </c>
      <c r="S431" s="29">
        <v>3</v>
      </c>
      <c r="T431" s="29" t="s">
        <v>8</v>
      </c>
      <c r="U431" s="29">
        <v>1</v>
      </c>
      <c r="V431" s="29">
        <v>3</v>
      </c>
      <c r="W431" s="29" t="s">
        <v>8</v>
      </c>
      <c r="X431" s="29">
        <v>4</v>
      </c>
      <c r="Y431" s="29" t="s">
        <v>8</v>
      </c>
      <c r="Z431" s="29">
        <v>1</v>
      </c>
      <c r="AA431" s="29">
        <v>3</v>
      </c>
      <c r="AB431" s="29" t="s">
        <v>8</v>
      </c>
      <c r="AC431" s="29">
        <v>4</v>
      </c>
      <c r="AD431" s="29" t="s">
        <v>8</v>
      </c>
      <c r="AE431" s="29">
        <v>1</v>
      </c>
      <c r="AF431" s="29">
        <v>1</v>
      </c>
      <c r="AG431" s="29" t="s">
        <v>8</v>
      </c>
      <c r="AH431" s="29">
        <v>1</v>
      </c>
      <c r="AI431" s="29" t="s">
        <v>8</v>
      </c>
      <c r="AJ431" s="29">
        <v>0</v>
      </c>
      <c r="AK431" s="29" t="s">
        <v>8</v>
      </c>
      <c r="AL431" s="29" t="s">
        <v>8</v>
      </c>
      <c r="AM431" s="29" t="s">
        <v>8</v>
      </c>
      <c r="AN431" s="29" t="s">
        <v>8</v>
      </c>
      <c r="AO431" s="29">
        <v>1</v>
      </c>
      <c r="AP431" s="29" t="s">
        <v>8</v>
      </c>
      <c r="AQ431" s="29">
        <v>1</v>
      </c>
      <c r="AR431" s="29">
        <v>1</v>
      </c>
      <c r="AS431" s="29" t="s">
        <v>8</v>
      </c>
      <c r="AT431" s="29">
        <v>1</v>
      </c>
      <c r="AU431" s="29" t="s">
        <v>8</v>
      </c>
      <c r="AV431" s="29">
        <v>1</v>
      </c>
      <c r="AW431" s="29">
        <v>2</v>
      </c>
      <c r="AX431" s="29" t="s">
        <v>8</v>
      </c>
      <c r="AY431" s="29">
        <v>2</v>
      </c>
      <c r="AZ431" s="29" t="s">
        <v>8</v>
      </c>
      <c r="BA431" s="29">
        <v>1</v>
      </c>
      <c r="BB431" s="29" t="s">
        <v>8</v>
      </c>
      <c r="BC431" s="29">
        <v>1</v>
      </c>
      <c r="BD431" s="29">
        <v>4</v>
      </c>
      <c r="BE431" s="29" t="s">
        <v>8</v>
      </c>
      <c r="BF431" s="29">
        <v>4</v>
      </c>
      <c r="BG431" s="29" t="s">
        <v>8</v>
      </c>
      <c r="BH431" s="29">
        <v>1</v>
      </c>
      <c r="BI431" s="29">
        <v>1</v>
      </c>
      <c r="BJ431" s="29" t="s">
        <v>8</v>
      </c>
      <c r="BK431" s="29">
        <v>1</v>
      </c>
      <c r="BL431" s="29" t="s">
        <v>8</v>
      </c>
      <c r="BM431" s="29">
        <v>0</v>
      </c>
      <c r="BN431" s="29" t="s">
        <v>8</v>
      </c>
      <c r="BO431" s="29" t="s">
        <v>8</v>
      </c>
      <c r="BP431" s="29" t="s">
        <v>8</v>
      </c>
      <c r="BQ431" s="29" t="s">
        <v>8</v>
      </c>
      <c r="BR431" s="29" t="s">
        <v>8</v>
      </c>
      <c r="BS431" s="29" t="s">
        <v>8</v>
      </c>
      <c r="BT431" s="29" t="s">
        <v>8</v>
      </c>
      <c r="BU431" s="29" t="s">
        <v>14455</v>
      </c>
      <c r="BV431" s="29" t="b">
        <v>0</v>
      </c>
      <c r="BW431" s="29" t="b">
        <v>0</v>
      </c>
      <c r="BX431" s="29" t="b">
        <v>0</v>
      </c>
      <c r="BY431" s="29" t="b">
        <v>0</v>
      </c>
      <c r="BZ431" s="29" t="b">
        <v>0</v>
      </c>
      <c r="CA431" s="29" t="b">
        <v>0</v>
      </c>
      <c r="CB431" s="29" t="b">
        <v>0</v>
      </c>
      <c r="CC431" s="29" t="b">
        <v>0</v>
      </c>
      <c r="CD431" s="29" t="b">
        <v>0</v>
      </c>
      <c r="CE431" s="29" t="b">
        <v>0</v>
      </c>
      <c r="CF431" s="29" t="b">
        <v>1</v>
      </c>
      <c r="CG431" s="29" t="b">
        <v>0</v>
      </c>
      <c r="CH431" s="29" t="b">
        <v>0</v>
      </c>
      <c r="CI431" s="29" t="b">
        <v>0</v>
      </c>
      <c r="CJ431" s="29" t="b">
        <v>0</v>
      </c>
      <c r="CK431" s="29" t="b">
        <v>0</v>
      </c>
      <c r="CL431" s="29" t="b">
        <v>0</v>
      </c>
      <c r="CM431" s="29" t="b">
        <v>0</v>
      </c>
      <c r="CN431" s="29" t="b">
        <v>0</v>
      </c>
      <c r="CO431" s="29" t="b">
        <v>0</v>
      </c>
      <c r="CP431" s="29" t="b">
        <v>0</v>
      </c>
      <c r="CQ431" s="29" t="b">
        <v>0</v>
      </c>
      <c r="CR431" s="29" t="b">
        <v>0</v>
      </c>
      <c r="CS431" s="29" t="b">
        <v>0</v>
      </c>
      <c r="CT431" s="29" t="b">
        <v>0</v>
      </c>
      <c r="CU431" s="29" t="b">
        <v>0</v>
      </c>
      <c r="CV431" s="29" t="b">
        <v>0</v>
      </c>
      <c r="CW431" s="29" t="b">
        <v>0</v>
      </c>
      <c r="CX431" s="29" t="b">
        <v>0</v>
      </c>
      <c r="CY431" s="29" t="b">
        <v>0</v>
      </c>
      <c r="CZ431" s="29" t="b">
        <v>0</v>
      </c>
      <c r="DA431" s="29" t="b">
        <v>0</v>
      </c>
      <c r="DB431" s="29" t="b">
        <v>0</v>
      </c>
      <c r="DC431" s="29" t="b">
        <v>0</v>
      </c>
      <c r="DD431" s="29" t="b">
        <v>0</v>
      </c>
      <c r="DE431" s="29" t="b">
        <v>0</v>
      </c>
      <c r="DF431" s="29" t="b">
        <v>0</v>
      </c>
      <c r="DG431" s="29" t="b">
        <v>0</v>
      </c>
      <c r="DH431" s="29" t="b">
        <v>0</v>
      </c>
      <c r="DI431" s="29" t="b">
        <v>0</v>
      </c>
      <c r="DJ431" s="29" t="b">
        <v>0</v>
      </c>
      <c r="DK431" s="29" t="b">
        <v>0</v>
      </c>
      <c r="DL431" s="29" t="b">
        <v>0</v>
      </c>
      <c r="DM431" s="29" t="b">
        <v>0</v>
      </c>
      <c r="DN431" s="29" t="b">
        <v>0</v>
      </c>
      <c r="DO431" s="29" t="b">
        <v>0</v>
      </c>
      <c r="DP431" s="29" t="b">
        <v>0</v>
      </c>
      <c r="DQ431" s="29" t="b">
        <v>0</v>
      </c>
      <c r="DR431" s="29" t="b">
        <v>0</v>
      </c>
      <c r="DS431" s="29" t="b">
        <v>0</v>
      </c>
      <c r="DT431" s="29" t="b">
        <v>0</v>
      </c>
      <c r="DU431" s="29" t="b">
        <v>0</v>
      </c>
      <c r="DV431" s="29" t="s">
        <v>14456</v>
      </c>
      <c r="DW431" s="29" t="s">
        <v>14457</v>
      </c>
      <c r="DX431" s="29" t="s">
        <v>15916</v>
      </c>
    </row>
    <row r="432" spans="1:128" s="29" customFormat="1" x14ac:dyDescent="0.25">
      <c r="A432" s="29">
        <v>359925061142506</v>
      </c>
      <c r="B432" s="29">
        <v>135</v>
      </c>
      <c r="C432" s="29" t="s">
        <v>15917</v>
      </c>
      <c r="D432" s="29" t="s">
        <v>15918</v>
      </c>
      <c r="E432" s="50">
        <v>237692976</v>
      </c>
      <c r="F432" s="50">
        <v>904312558</v>
      </c>
      <c r="G432" s="29" t="s">
        <v>18992</v>
      </c>
      <c r="H432" s="29" t="s">
        <v>20312</v>
      </c>
      <c r="I432" s="29">
        <v>22</v>
      </c>
      <c r="J432" s="29">
        <v>1</v>
      </c>
      <c r="K432" s="29">
        <v>1</v>
      </c>
      <c r="L432" s="29">
        <v>1</v>
      </c>
      <c r="M432" s="29">
        <v>1</v>
      </c>
      <c r="N432" s="29">
        <v>4</v>
      </c>
      <c r="O432" s="29">
        <v>1</v>
      </c>
      <c r="P432" s="29">
        <v>1</v>
      </c>
      <c r="Q432" s="29">
        <v>3</v>
      </c>
      <c r="R432" s="29" t="s">
        <v>8</v>
      </c>
      <c r="S432" s="29">
        <v>4</v>
      </c>
      <c r="T432" s="29" t="s">
        <v>8</v>
      </c>
      <c r="U432" s="29">
        <v>1</v>
      </c>
      <c r="V432" s="29">
        <v>4</v>
      </c>
      <c r="W432" s="29" t="s">
        <v>8</v>
      </c>
      <c r="X432" s="29">
        <v>4</v>
      </c>
      <c r="Y432" s="29" t="s">
        <v>8</v>
      </c>
      <c r="Z432" s="29">
        <v>1</v>
      </c>
      <c r="AA432" s="29">
        <v>3</v>
      </c>
      <c r="AB432" s="29" t="s">
        <v>8</v>
      </c>
      <c r="AC432" s="29">
        <v>3</v>
      </c>
      <c r="AD432" s="29" t="s">
        <v>8</v>
      </c>
      <c r="AE432" s="29">
        <v>1</v>
      </c>
      <c r="AF432" s="29">
        <v>1</v>
      </c>
      <c r="AG432" s="29" t="s">
        <v>8</v>
      </c>
      <c r="AH432" s="29">
        <v>1</v>
      </c>
      <c r="AI432" s="29" t="s">
        <v>8</v>
      </c>
      <c r="AJ432" s="29">
        <v>0</v>
      </c>
      <c r="AK432" s="29" t="s">
        <v>8</v>
      </c>
      <c r="AL432" s="29" t="s">
        <v>8</v>
      </c>
      <c r="AM432" s="29" t="s">
        <v>8</v>
      </c>
      <c r="AN432" s="29" t="s">
        <v>8</v>
      </c>
      <c r="AO432" s="29">
        <v>1</v>
      </c>
      <c r="AP432" s="29" t="s">
        <v>8</v>
      </c>
      <c r="AQ432" s="29">
        <v>1</v>
      </c>
      <c r="AR432" s="29">
        <v>1</v>
      </c>
      <c r="AS432" s="29" t="s">
        <v>8</v>
      </c>
      <c r="AT432" s="29">
        <v>1</v>
      </c>
      <c r="AU432" s="29" t="s">
        <v>8</v>
      </c>
      <c r="AV432" s="29">
        <v>0</v>
      </c>
      <c r="AW432" s="29" t="s">
        <v>8</v>
      </c>
      <c r="AX432" s="29" t="s">
        <v>8</v>
      </c>
      <c r="AY432" s="29" t="s">
        <v>8</v>
      </c>
      <c r="AZ432" s="29" t="s">
        <v>8</v>
      </c>
      <c r="BA432" s="29" t="s">
        <v>8</v>
      </c>
      <c r="BB432" s="29" t="s">
        <v>8</v>
      </c>
      <c r="BC432" s="29">
        <v>1</v>
      </c>
      <c r="BD432" s="29">
        <v>3</v>
      </c>
      <c r="BE432" s="29" t="s">
        <v>8</v>
      </c>
      <c r="BF432" s="29">
        <v>2</v>
      </c>
      <c r="BG432" s="29" t="s">
        <v>8</v>
      </c>
      <c r="BH432" s="29">
        <v>0</v>
      </c>
      <c r="BI432" s="29" t="s">
        <v>8</v>
      </c>
      <c r="BJ432" s="29" t="s">
        <v>8</v>
      </c>
      <c r="BK432" s="29" t="s">
        <v>8</v>
      </c>
      <c r="BL432" s="29" t="s">
        <v>8</v>
      </c>
      <c r="BM432" s="29">
        <v>1</v>
      </c>
      <c r="BN432" s="29" t="s">
        <v>8</v>
      </c>
      <c r="BO432" s="29">
        <v>1</v>
      </c>
      <c r="BP432" s="29" t="s">
        <v>8</v>
      </c>
      <c r="BQ432" s="29">
        <v>1</v>
      </c>
      <c r="BR432" s="29" t="s">
        <v>8</v>
      </c>
      <c r="BS432" s="29">
        <v>0</v>
      </c>
      <c r="BT432" s="29" t="s">
        <v>8</v>
      </c>
      <c r="BU432" s="29" t="s">
        <v>15919</v>
      </c>
      <c r="BV432" s="29" t="b">
        <v>0</v>
      </c>
      <c r="BW432" s="29" t="b">
        <v>0</v>
      </c>
      <c r="BX432" s="29" t="b">
        <v>0</v>
      </c>
      <c r="BY432" s="29" t="b">
        <v>0</v>
      </c>
      <c r="BZ432" s="29" t="b">
        <v>0</v>
      </c>
      <c r="CA432" s="29" t="b">
        <v>0</v>
      </c>
      <c r="CB432" s="29" t="b">
        <v>0</v>
      </c>
      <c r="CC432" s="29" t="b">
        <v>0</v>
      </c>
      <c r="CD432" s="29" t="b">
        <v>0</v>
      </c>
      <c r="CE432" s="29" t="b">
        <v>0</v>
      </c>
      <c r="CF432" s="29" t="b">
        <v>1</v>
      </c>
      <c r="CG432" s="29" t="b">
        <v>0</v>
      </c>
      <c r="CH432" s="29" t="b">
        <v>0</v>
      </c>
      <c r="CI432" s="29" t="b">
        <v>0</v>
      </c>
      <c r="CJ432" s="29" t="b">
        <v>0</v>
      </c>
      <c r="CK432" s="29" t="b">
        <v>0</v>
      </c>
      <c r="CL432" s="29" t="b">
        <v>0</v>
      </c>
      <c r="CM432" s="29" t="b">
        <v>0</v>
      </c>
      <c r="CN432" s="29" t="b">
        <v>0</v>
      </c>
      <c r="CO432" s="29" t="b">
        <v>0</v>
      </c>
      <c r="CP432" s="29" t="b">
        <v>0</v>
      </c>
      <c r="CQ432" s="29" t="b">
        <v>0</v>
      </c>
      <c r="CR432" s="29" t="b">
        <v>0</v>
      </c>
      <c r="CS432" s="29" t="b">
        <v>0</v>
      </c>
      <c r="CT432" s="29" t="b">
        <v>0</v>
      </c>
      <c r="CU432" s="29" t="b">
        <v>0</v>
      </c>
      <c r="CV432" s="29" t="b">
        <v>0</v>
      </c>
      <c r="CW432" s="29" t="b">
        <v>0</v>
      </c>
      <c r="CX432" s="29" t="b">
        <v>0</v>
      </c>
      <c r="CY432" s="29" t="b">
        <v>0</v>
      </c>
      <c r="CZ432" s="29" t="b">
        <v>0</v>
      </c>
      <c r="DA432" s="29" t="b">
        <v>0</v>
      </c>
      <c r="DB432" s="29" t="b">
        <v>0</v>
      </c>
      <c r="DC432" s="29" t="b">
        <v>0</v>
      </c>
      <c r="DD432" s="29" t="b">
        <v>0</v>
      </c>
      <c r="DE432" s="29" t="b">
        <v>0</v>
      </c>
      <c r="DF432" s="29" t="b">
        <v>0</v>
      </c>
      <c r="DG432" s="29" t="b">
        <v>0</v>
      </c>
      <c r="DH432" s="29" t="b">
        <v>0</v>
      </c>
      <c r="DI432" s="29" t="b">
        <v>0</v>
      </c>
      <c r="DJ432" s="29" t="b">
        <v>0</v>
      </c>
      <c r="DK432" s="29" t="b">
        <v>0</v>
      </c>
      <c r="DL432" s="29" t="b">
        <v>0</v>
      </c>
      <c r="DM432" s="29" t="b">
        <v>0</v>
      </c>
      <c r="DN432" s="29" t="b">
        <v>0</v>
      </c>
      <c r="DO432" s="29" t="b">
        <v>0</v>
      </c>
      <c r="DP432" s="29" t="b">
        <v>0</v>
      </c>
      <c r="DQ432" s="29" t="b">
        <v>0</v>
      </c>
      <c r="DR432" s="29" t="b">
        <v>0</v>
      </c>
      <c r="DS432" s="29" t="b">
        <v>0</v>
      </c>
      <c r="DT432" s="29" t="b">
        <v>0</v>
      </c>
      <c r="DU432" s="29" t="b">
        <v>0</v>
      </c>
      <c r="DV432" s="29" t="s">
        <v>15920</v>
      </c>
      <c r="DW432" s="29" t="s">
        <v>15921</v>
      </c>
      <c r="DX432" s="29" t="s">
        <v>15922</v>
      </c>
    </row>
    <row r="433" spans="1:128" s="29" customFormat="1" x14ac:dyDescent="0.25">
      <c r="A433" s="29">
        <v>359925061142506</v>
      </c>
      <c r="B433" s="29">
        <v>173</v>
      </c>
      <c r="C433" s="29" t="s">
        <v>15923</v>
      </c>
      <c r="D433" s="29" t="s">
        <v>15924</v>
      </c>
      <c r="E433" s="50">
        <v>237714304</v>
      </c>
      <c r="F433" s="50">
        <v>904285735</v>
      </c>
      <c r="G433" s="29" t="s">
        <v>18992</v>
      </c>
      <c r="H433" s="50">
        <v>699999</v>
      </c>
      <c r="I433" s="29">
        <v>22</v>
      </c>
      <c r="J433" s="29">
        <v>1</v>
      </c>
      <c r="K433" s="29">
        <v>1</v>
      </c>
      <c r="L433" s="29">
        <v>1</v>
      </c>
      <c r="M433" s="29">
        <v>2</v>
      </c>
      <c r="N433" s="29">
        <v>173</v>
      </c>
      <c r="O433" s="29">
        <v>1</v>
      </c>
      <c r="P433" s="29">
        <v>1</v>
      </c>
      <c r="Q433" s="29">
        <v>4</v>
      </c>
      <c r="R433" s="29" t="s">
        <v>8</v>
      </c>
      <c r="S433" s="29">
        <v>4</v>
      </c>
      <c r="T433" s="29" t="s">
        <v>8</v>
      </c>
      <c r="U433" s="29">
        <v>1</v>
      </c>
      <c r="V433" s="29">
        <v>4</v>
      </c>
      <c r="W433" s="29" t="s">
        <v>8</v>
      </c>
      <c r="X433" s="29">
        <v>4</v>
      </c>
      <c r="Y433" s="29" t="s">
        <v>8</v>
      </c>
      <c r="Z433" s="29">
        <v>1</v>
      </c>
      <c r="AA433" s="29">
        <v>1</v>
      </c>
      <c r="AB433" s="29" t="s">
        <v>8</v>
      </c>
      <c r="AC433" s="29">
        <v>1</v>
      </c>
      <c r="AD433" s="29" t="s">
        <v>8</v>
      </c>
      <c r="AE433" s="29">
        <v>1</v>
      </c>
      <c r="AF433" s="29">
        <v>1</v>
      </c>
      <c r="AG433" s="29" t="s">
        <v>8</v>
      </c>
      <c r="AH433" s="29">
        <v>1</v>
      </c>
      <c r="AI433" s="29" t="s">
        <v>8</v>
      </c>
      <c r="AJ433" s="29">
        <v>0</v>
      </c>
      <c r="AK433" s="29" t="s">
        <v>8</v>
      </c>
      <c r="AL433" s="29" t="s">
        <v>8</v>
      </c>
      <c r="AM433" s="29" t="s">
        <v>8</v>
      </c>
      <c r="AN433" s="29" t="s">
        <v>8</v>
      </c>
      <c r="AO433" s="29">
        <v>0</v>
      </c>
      <c r="AP433" s="29" t="s">
        <v>8</v>
      </c>
      <c r="AQ433" s="29">
        <v>1</v>
      </c>
      <c r="AR433" s="29">
        <v>2</v>
      </c>
      <c r="AS433" s="29" t="s">
        <v>8</v>
      </c>
      <c r="AT433" s="29">
        <v>2</v>
      </c>
      <c r="AU433" s="29" t="s">
        <v>8</v>
      </c>
      <c r="AV433" s="29">
        <v>1</v>
      </c>
      <c r="AW433" s="29">
        <v>3</v>
      </c>
      <c r="AX433" s="29" t="s">
        <v>8</v>
      </c>
      <c r="AY433" s="29">
        <v>3</v>
      </c>
      <c r="AZ433" s="29" t="s">
        <v>8</v>
      </c>
      <c r="BA433" s="29">
        <v>1</v>
      </c>
      <c r="BB433" s="29" t="s">
        <v>8</v>
      </c>
      <c r="BC433" s="29">
        <v>1</v>
      </c>
      <c r="BD433" s="29">
        <v>1</v>
      </c>
      <c r="BE433" s="29" t="s">
        <v>8</v>
      </c>
      <c r="BF433" s="29">
        <v>1</v>
      </c>
      <c r="BG433" s="29" t="s">
        <v>8</v>
      </c>
      <c r="BH433" s="29">
        <v>1</v>
      </c>
      <c r="BI433" s="29">
        <v>1</v>
      </c>
      <c r="BJ433" s="29" t="s">
        <v>8</v>
      </c>
      <c r="BK433" s="29">
        <v>1</v>
      </c>
      <c r="BL433" s="29" t="s">
        <v>8</v>
      </c>
      <c r="BM433" s="29">
        <v>0</v>
      </c>
      <c r="BN433" s="29" t="s">
        <v>8</v>
      </c>
      <c r="BO433" s="29" t="s">
        <v>8</v>
      </c>
      <c r="BP433" s="29" t="s">
        <v>8</v>
      </c>
      <c r="BQ433" s="29" t="s">
        <v>8</v>
      </c>
      <c r="BR433" s="29" t="s">
        <v>8</v>
      </c>
      <c r="BS433" s="29" t="s">
        <v>8</v>
      </c>
      <c r="BT433" s="29" t="s">
        <v>8</v>
      </c>
      <c r="BU433" s="29" t="s">
        <v>14455</v>
      </c>
      <c r="BV433" s="29" t="b">
        <v>0</v>
      </c>
      <c r="BW433" s="29" t="b">
        <v>0</v>
      </c>
      <c r="BX433" s="29" t="b">
        <v>0</v>
      </c>
      <c r="BY433" s="29" t="b">
        <v>0</v>
      </c>
      <c r="BZ433" s="29" t="b">
        <v>0</v>
      </c>
      <c r="CA433" s="29" t="b">
        <v>0</v>
      </c>
      <c r="CB433" s="29" t="b">
        <v>0</v>
      </c>
      <c r="CC433" s="29" t="b">
        <v>0</v>
      </c>
      <c r="CD433" s="29" t="b">
        <v>0</v>
      </c>
      <c r="CE433" s="29" t="b">
        <v>0</v>
      </c>
      <c r="CF433" s="29" t="b">
        <v>1</v>
      </c>
      <c r="CG433" s="29" t="b">
        <v>0</v>
      </c>
      <c r="CH433" s="29" t="b">
        <v>0</v>
      </c>
      <c r="CI433" s="29" t="b">
        <v>0</v>
      </c>
      <c r="CJ433" s="29" t="b">
        <v>0</v>
      </c>
      <c r="CK433" s="29" t="b">
        <v>0</v>
      </c>
      <c r="CL433" s="29" t="b">
        <v>0</v>
      </c>
      <c r="CM433" s="29" t="b">
        <v>0</v>
      </c>
      <c r="CN433" s="29" t="b">
        <v>0</v>
      </c>
      <c r="CO433" s="29" t="b">
        <v>0</v>
      </c>
      <c r="CP433" s="29" t="b">
        <v>0</v>
      </c>
      <c r="CQ433" s="29" t="b">
        <v>0</v>
      </c>
      <c r="CR433" s="29" t="b">
        <v>0</v>
      </c>
      <c r="CS433" s="29" t="b">
        <v>0</v>
      </c>
      <c r="CT433" s="29" t="b">
        <v>0</v>
      </c>
      <c r="CU433" s="29" t="b">
        <v>0</v>
      </c>
      <c r="CV433" s="29" t="b">
        <v>0</v>
      </c>
      <c r="CW433" s="29" t="b">
        <v>0</v>
      </c>
      <c r="CX433" s="29" t="b">
        <v>0</v>
      </c>
      <c r="CY433" s="29" t="b">
        <v>0</v>
      </c>
      <c r="CZ433" s="29" t="b">
        <v>0</v>
      </c>
      <c r="DA433" s="29" t="b">
        <v>0</v>
      </c>
      <c r="DB433" s="29" t="b">
        <v>0</v>
      </c>
      <c r="DC433" s="29" t="b">
        <v>0</v>
      </c>
      <c r="DD433" s="29" t="b">
        <v>0</v>
      </c>
      <c r="DE433" s="29" t="b">
        <v>0</v>
      </c>
      <c r="DF433" s="29" t="b">
        <v>0</v>
      </c>
      <c r="DG433" s="29" t="b">
        <v>0</v>
      </c>
      <c r="DH433" s="29" t="b">
        <v>0</v>
      </c>
      <c r="DI433" s="29" t="b">
        <v>0</v>
      </c>
      <c r="DJ433" s="29" t="b">
        <v>0</v>
      </c>
      <c r="DK433" s="29" t="b">
        <v>0</v>
      </c>
      <c r="DL433" s="29" t="b">
        <v>0</v>
      </c>
      <c r="DM433" s="29" t="b">
        <v>0</v>
      </c>
      <c r="DN433" s="29" t="b">
        <v>0</v>
      </c>
      <c r="DO433" s="29" t="b">
        <v>0</v>
      </c>
      <c r="DP433" s="29" t="b">
        <v>0</v>
      </c>
      <c r="DQ433" s="29" t="b">
        <v>0</v>
      </c>
      <c r="DR433" s="29" t="b">
        <v>0</v>
      </c>
      <c r="DS433" s="29" t="b">
        <v>0</v>
      </c>
      <c r="DT433" s="29" t="b">
        <v>0</v>
      </c>
      <c r="DU433" s="29" t="b">
        <v>0</v>
      </c>
      <c r="DV433" s="29" t="s">
        <v>15925</v>
      </c>
      <c r="DW433" s="29" t="s">
        <v>15926</v>
      </c>
      <c r="DX433" s="29" t="s">
        <v>15927</v>
      </c>
    </row>
    <row r="434" spans="1:128" s="29" customFormat="1" x14ac:dyDescent="0.25">
      <c r="A434" s="29">
        <v>359925061142506</v>
      </c>
      <c r="B434" s="29">
        <v>177</v>
      </c>
      <c r="C434" s="29" t="s">
        <v>15928</v>
      </c>
      <c r="D434" s="29" t="s">
        <v>15929</v>
      </c>
      <c r="E434" s="50">
        <v>2.37722780323011E+16</v>
      </c>
      <c r="F434" s="50">
        <v>9043008078556940</v>
      </c>
      <c r="G434" s="29" t="s">
        <v>20279</v>
      </c>
      <c r="H434" s="29" t="s">
        <v>18992</v>
      </c>
      <c r="I434" s="29">
        <v>22</v>
      </c>
      <c r="J434" s="29">
        <v>1</v>
      </c>
      <c r="K434" s="29">
        <v>1</v>
      </c>
      <c r="L434" s="29">
        <v>1</v>
      </c>
      <c r="M434" s="29">
        <v>2</v>
      </c>
      <c r="N434" s="29">
        <v>5</v>
      </c>
      <c r="O434" s="29">
        <v>1</v>
      </c>
      <c r="P434" s="29">
        <v>1</v>
      </c>
      <c r="Q434" s="29">
        <v>1</v>
      </c>
      <c r="R434" s="29" t="s">
        <v>8</v>
      </c>
      <c r="S434" s="29">
        <v>1</v>
      </c>
      <c r="T434" s="29" t="s">
        <v>8</v>
      </c>
      <c r="U434" s="29">
        <v>0</v>
      </c>
      <c r="V434" s="29" t="s">
        <v>8</v>
      </c>
      <c r="W434" s="29" t="s">
        <v>8</v>
      </c>
      <c r="X434" s="29" t="s">
        <v>8</v>
      </c>
      <c r="Y434" s="29" t="s">
        <v>8</v>
      </c>
      <c r="Z434" s="29">
        <v>1</v>
      </c>
      <c r="AA434" s="29">
        <v>3</v>
      </c>
      <c r="AB434" s="29" t="s">
        <v>8</v>
      </c>
      <c r="AC434" s="29">
        <v>3</v>
      </c>
      <c r="AD434" s="29" t="s">
        <v>8</v>
      </c>
      <c r="AE434" s="29">
        <v>1</v>
      </c>
      <c r="AF434" s="29">
        <v>1</v>
      </c>
      <c r="AG434" s="29" t="s">
        <v>8</v>
      </c>
      <c r="AH434" s="29">
        <v>1</v>
      </c>
      <c r="AI434" s="29" t="s">
        <v>8</v>
      </c>
      <c r="AJ434" s="29">
        <v>0</v>
      </c>
      <c r="AK434" s="29" t="s">
        <v>8</v>
      </c>
      <c r="AL434" s="29" t="s">
        <v>8</v>
      </c>
      <c r="AM434" s="29" t="s">
        <v>8</v>
      </c>
      <c r="AN434" s="29" t="s">
        <v>8</v>
      </c>
      <c r="AO434" s="29">
        <v>1</v>
      </c>
      <c r="AP434" s="29" t="s">
        <v>8</v>
      </c>
      <c r="AQ434" s="29">
        <v>1</v>
      </c>
      <c r="AR434" s="29">
        <v>1</v>
      </c>
      <c r="AS434" s="29" t="s">
        <v>8</v>
      </c>
      <c r="AT434" s="29">
        <v>1</v>
      </c>
      <c r="AU434" s="29" t="s">
        <v>8</v>
      </c>
      <c r="AV434" s="29">
        <v>1</v>
      </c>
      <c r="AW434" s="29">
        <v>1</v>
      </c>
      <c r="AX434" s="29" t="s">
        <v>8</v>
      </c>
      <c r="AY434" s="29">
        <v>1</v>
      </c>
      <c r="AZ434" s="29" t="s">
        <v>8</v>
      </c>
      <c r="BA434" s="29">
        <v>1</v>
      </c>
      <c r="BB434" s="29" t="s">
        <v>8</v>
      </c>
      <c r="BC434" s="29">
        <v>0</v>
      </c>
      <c r="BD434" s="29" t="s">
        <v>8</v>
      </c>
      <c r="BE434" s="29" t="s">
        <v>8</v>
      </c>
      <c r="BF434" s="29" t="s">
        <v>8</v>
      </c>
      <c r="BG434" s="29" t="s">
        <v>8</v>
      </c>
      <c r="BH434" s="29">
        <v>1</v>
      </c>
      <c r="BI434" s="29">
        <v>1</v>
      </c>
      <c r="BJ434" s="29" t="s">
        <v>8</v>
      </c>
      <c r="BK434" s="29">
        <v>1</v>
      </c>
      <c r="BL434" s="29" t="s">
        <v>8</v>
      </c>
      <c r="BM434" s="29">
        <v>0</v>
      </c>
      <c r="BN434" s="29" t="s">
        <v>8</v>
      </c>
      <c r="BO434" s="29" t="s">
        <v>8</v>
      </c>
      <c r="BP434" s="29" t="s">
        <v>8</v>
      </c>
      <c r="BQ434" s="29" t="s">
        <v>8</v>
      </c>
      <c r="BR434" s="29" t="s">
        <v>8</v>
      </c>
      <c r="BS434" s="29" t="s">
        <v>8</v>
      </c>
      <c r="BT434" s="29" t="s">
        <v>8</v>
      </c>
      <c r="BU434" s="29" t="s">
        <v>15930</v>
      </c>
      <c r="BV434" s="29" t="b">
        <v>0</v>
      </c>
      <c r="BW434" s="29" t="b">
        <v>0</v>
      </c>
      <c r="BX434" s="29" t="b">
        <v>0</v>
      </c>
      <c r="BY434" s="29" t="b">
        <v>0</v>
      </c>
      <c r="BZ434" s="29" t="b">
        <v>0</v>
      </c>
      <c r="CA434" s="29" t="b">
        <v>0</v>
      </c>
      <c r="CB434" s="29" t="b">
        <v>0</v>
      </c>
      <c r="CC434" s="29" t="b">
        <v>0</v>
      </c>
      <c r="CD434" s="29" t="b">
        <v>0</v>
      </c>
      <c r="CE434" s="29" t="b">
        <v>0</v>
      </c>
      <c r="CF434" s="29" t="b">
        <v>1</v>
      </c>
      <c r="CG434" s="29" t="b">
        <v>0</v>
      </c>
      <c r="CH434" s="29" t="b">
        <v>0</v>
      </c>
      <c r="CI434" s="29" t="b">
        <v>0</v>
      </c>
      <c r="CJ434" s="29" t="b">
        <v>0</v>
      </c>
      <c r="CK434" s="29" t="b">
        <v>0</v>
      </c>
      <c r="CL434" s="29" t="b">
        <v>0</v>
      </c>
      <c r="CM434" s="29" t="b">
        <v>0</v>
      </c>
      <c r="CN434" s="29" t="b">
        <v>0</v>
      </c>
      <c r="CO434" s="29" t="b">
        <v>0</v>
      </c>
      <c r="CP434" s="29" t="b">
        <v>0</v>
      </c>
      <c r="CQ434" s="29" t="b">
        <v>0</v>
      </c>
      <c r="CR434" s="29" t="b">
        <v>0</v>
      </c>
      <c r="CS434" s="29" t="b">
        <v>0</v>
      </c>
      <c r="CT434" s="29" t="b">
        <v>0</v>
      </c>
      <c r="CU434" s="29" t="b">
        <v>0</v>
      </c>
      <c r="CV434" s="29" t="b">
        <v>0</v>
      </c>
      <c r="CW434" s="29" t="b">
        <v>0</v>
      </c>
      <c r="CX434" s="29" t="b">
        <v>0</v>
      </c>
      <c r="CY434" s="29" t="b">
        <v>0</v>
      </c>
      <c r="CZ434" s="29" t="b">
        <v>0</v>
      </c>
      <c r="DA434" s="29" t="b">
        <v>0</v>
      </c>
      <c r="DB434" s="29" t="b">
        <v>0</v>
      </c>
      <c r="DC434" s="29" t="b">
        <v>0</v>
      </c>
      <c r="DD434" s="29" t="b">
        <v>0</v>
      </c>
      <c r="DE434" s="29" t="b">
        <v>0</v>
      </c>
      <c r="DF434" s="29" t="b">
        <v>0</v>
      </c>
      <c r="DG434" s="29" t="b">
        <v>0</v>
      </c>
      <c r="DH434" s="29" t="b">
        <v>0</v>
      </c>
      <c r="DI434" s="29" t="b">
        <v>0</v>
      </c>
      <c r="DJ434" s="29" t="b">
        <v>0</v>
      </c>
      <c r="DK434" s="29" t="b">
        <v>0</v>
      </c>
      <c r="DL434" s="29" t="b">
        <v>0</v>
      </c>
      <c r="DM434" s="29" t="b">
        <v>0</v>
      </c>
      <c r="DN434" s="29" t="b">
        <v>0</v>
      </c>
      <c r="DO434" s="29" t="b">
        <v>0</v>
      </c>
      <c r="DP434" s="29" t="b">
        <v>0</v>
      </c>
      <c r="DQ434" s="29" t="b">
        <v>0</v>
      </c>
      <c r="DR434" s="29" t="b">
        <v>0</v>
      </c>
      <c r="DS434" s="29" t="b">
        <v>0</v>
      </c>
      <c r="DT434" s="29" t="b">
        <v>0</v>
      </c>
      <c r="DU434" s="29" t="b">
        <v>0</v>
      </c>
      <c r="DV434" s="29" t="s">
        <v>15931</v>
      </c>
      <c r="DW434" s="29" t="s">
        <v>15932</v>
      </c>
      <c r="DX434" s="29" t="s">
        <v>15933</v>
      </c>
    </row>
    <row r="435" spans="1:128" s="29" customFormat="1" x14ac:dyDescent="0.25">
      <c r="A435" s="29">
        <v>359925061142506</v>
      </c>
      <c r="B435" s="29">
        <v>186</v>
      </c>
      <c r="C435" s="29" t="s">
        <v>15934</v>
      </c>
      <c r="D435" s="29" t="s">
        <v>15935</v>
      </c>
      <c r="E435" s="50">
        <v>237698429297391</v>
      </c>
      <c r="F435" s="50">
        <v>9043078407050900</v>
      </c>
      <c r="G435" s="29" t="s">
        <v>18992</v>
      </c>
      <c r="H435" s="29" t="s">
        <v>18992</v>
      </c>
      <c r="I435" s="29">
        <v>22</v>
      </c>
      <c r="J435" s="29">
        <v>1</v>
      </c>
      <c r="K435" s="29">
        <v>1</v>
      </c>
      <c r="L435" s="29">
        <v>1</v>
      </c>
      <c r="M435" s="29">
        <v>2</v>
      </c>
      <c r="N435" s="29">
        <v>6</v>
      </c>
      <c r="O435" s="29">
        <v>1</v>
      </c>
      <c r="P435" s="29">
        <v>1</v>
      </c>
      <c r="Q435" s="29">
        <v>1</v>
      </c>
      <c r="R435" s="29" t="s">
        <v>8</v>
      </c>
      <c r="S435" s="29">
        <v>1</v>
      </c>
      <c r="T435" s="29" t="s">
        <v>8</v>
      </c>
      <c r="U435" s="29">
        <v>0</v>
      </c>
      <c r="V435" s="29" t="s">
        <v>8</v>
      </c>
      <c r="W435" s="29" t="s">
        <v>8</v>
      </c>
      <c r="X435" s="29" t="s">
        <v>8</v>
      </c>
      <c r="Y435" s="29" t="s">
        <v>8</v>
      </c>
      <c r="Z435" s="29">
        <v>1</v>
      </c>
      <c r="AA435" s="29">
        <v>3</v>
      </c>
      <c r="AB435" s="29" t="s">
        <v>8</v>
      </c>
      <c r="AC435" s="29">
        <v>3</v>
      </c>
      <c r="AD435" s="29" t="s">
        <v>8</v>
      </c>
      <c r="AE435" s="29">
        <v>1</v>
      </c>
      <c r="AF435" s="29">
        <v>1</v>
      </c>
      <c r="AG435" s="29" t="s">
        <v>8</v>
      </c>
      <c r="AH435" s="29">
        <v>1</v>
      </c>
      <c r="AI435" s="29" t="s">
        <v>8</v>
      </c>
      <c r="AJ435" s="29">
        <v>1</v>
      </c>
      <c r="AK435" s="29">
        <v>1</v>
      </c>
      <c r="AL435" s="29" t="s">
        <v>8</v>
      </c>
      <c r="AM435" s="29">
        <v>1</v>
      </c>
      <c r="AN435" s="29" t="s">
        <v>8</v>
      </c>
      <c r="AO435" s="29">
        <v>1</v>
      </c>
      <c r="AP435" s="29" t="s">
        <v>8</v>
      </c>
      <c r="AQ435" s="29">
        <v>1</v>
      </c>
      <c r="AR435" s="29">
        <v>1</v>
      </c>
      <c r="AS435" s="29" t="s">
        <v>8</v>
      </c>
      <c r="AT435" s="29">
        <v>1</v>
      </c>
      <c r="AU435" s="29" t="s">
        <v>8</v>
      </c>
      <c r="AV435" s="29">
        <v>1</v>
      </c>
      <c r="AW435" s="29">
        <v>1</v>
      </c>
      <c r="AX435" s="29" t="s">
        <v>8</v>
      </c>
      <c r="AY435" s="29">
        <v>1</v>
      </c>
      <c r="AZ435" s="29" t="s">
        <v>8</v>
      </c>
      <c r="BA435" s="29">
        <v>1</v>
      </c>
      <c r="BB435" s="29" t="s">
        <v>8</v>
      </c>
      <c r="BC435" s="29">
        <v>1</v>
      </c>
      <c r="BD435" s="29">
        <v>1</v>
      </c>
      <c r="BE435" s="29" t="s">
        <v>8</v>
      </c>
      <c r="BF435" s="29">
        <v>1</v>
      </c>
      <c r="BG435" s="29" t="s">
        <v>8</v>
      </c>
      <c r="BH435" s="29">
        <v>1</v>
      </c>
      <c r="BI435" s="29">
        <v>1</v>
      </c>
      <c r="BJ435" s="29" t="s">
        <v>8</v>
      </c>
      <c r="BK435" s="29">
        <v>1</v>
      </c>
      <c r="BL435" s="29" t="s">
        <v>8</v>
      </c>
      <c r="BM435" s="29">
        <v>0</v>
      </c>
      <c r="BN435" s="29" t="s">
        <v>8</v>
      </c>
      <c r="BO435" s="29" t="s">
        <v>8</v>
      </c>
      <c r="BP435" s="29" t="s">
        <v>8</v>
      </c>
      <c r="BQ435" s="29" t="s">
        <v>8</v>
      </c>
      <c r="BR435" s="29" t="s">
        <v>8</v>
      </c>
      <c r="BS435" s="29" t="s">
        <v>8</v>
      </c>
      <c r="BT435" s="29" t="s">
        <v>8</v>
      </c>
      <c r="BU435" s="29" t="s">
        <v>15930</v>
      </c>
      <c r="BV435" s="29" t="b">
        <v>0</v>
      </c>
      <c r="BW435" s="29" t="b">
        <v>0</v>
      </c>
      <c r="BX435" s="29" t="b">
        <v>0</v>
      </c>
      <c r="BY435" s="29" t="b">
        <v>0</v>
      </c>
      <c r="BZ435" s="29" t="b">
        <v>0</v>
      </c>
      <c r="CA435" s="29" t="b">
        <v>0</v>
      </c>
      <c r="CB435" s="29" t="b">
        <v>0</v>
      </c>
      <c r="CC435" s="29" t="b">
        <v>0</v>
      </c>
      <c r="CD435" s="29" t="b">
        <v>0</v>
      </c>
      <c r="CE435" s="29" t="b">
        <v>0</v>
      </c>
      <c r="CF435" s="29" t="b">
        <v>1</v>
      </c>
      <c r="CG435" s="29" t="b">
        <v>0</v>
      </c>
      <c r="CH435" s="29" t="b">
        <v>0</v>
      </c>
      <c r="CI435" s="29" t="b">
        <v>0</v>
      </c>
      <c r="CJ435" s="29" t="b">
        <v>0</v>
      </c>
      <c r="CK435" s="29" t="b">
        <v>0</v>
      </c>
      <c r="CL435" s="29" t="b">
        <v>0</v>
      </c>
      <c r="CM435" s="29" t="b">
        <v>0</v>
      </c>
      <c r="CN435" s="29" t="b">
        <v>0</v>
      </c>
      <c r="CO435" s="29" t="b">
        <v>0</v>
      </c>
      <c r="CP435" s="29" t="b">
        <v>0</v>
      </c>
      <c r="CQ435" s="29" t="b">
        <v>0</v>
      </c>
      <c r="CR435" s="29" t="b">
        <v>0</v>
      </c>
      <c r="CS435" s="29" t="b">
        <v>0</v>
      </c>
      <c r="CT435" s="29" t="b">
        <v>0</v>
      </c>
      <c r="CU435" s="29" t="b">
        <v>0</v>
      </c>
      <c r="CV435" s="29" t="b">
        <v>0</v>
      </c>
      <c r="CW435" s="29" t="b">
        <v>0</v>
      </c>
      <c r="CX435" s="29" t="b">
        <v>0</v>
      </c>
      <c r="CY435" s="29" t="b">
        <v>0</v>
      </c>
      <c r="CZ435" s="29" t="b">
        <v>0</v>
      </c>
      <c r="DA435" s="29" t="b">
        <v>0</v>
      </c>
      <c r="DB435" s="29" t="b">
        <v>0</v>
      </c>
      <c r="DC435" s="29" t="b">
        <v>0</v>
      </c>
      <c r="DD435" s="29" t="b">
        <v>0</v>
      </c>
      <c r="DE435" s="29" t="b">
        <v>0</v>
      </c>
      <c r="DF435" s="29" t="b">
        <v>0</v>
      </c>
      <c r="DG435" s="29" t="b">
        <v>0</v>
      </c>
      <c r="DH435" s="29" t="b">
        <v>0</v>
      </c>
      <c r="DI435" s="29" t="b">
        <v>0</v>
      </c>
      <c r="DJ435" s="29" t="b">
        <v>0</v>
      </c>
      <c r="DK435" s="29" t="b">
        <v>0</v>
      </c>
      <c r="DL435" s="29" t="b">
        <v>0</v>
      </c>
      <c r="DM435" s="29" t="b">
        <v>0</v>
      </c>
      <c r="DN435" s="29" t="b">
        <v>0</v>
      </c>
      <c r="DO435" s="29" t="b">
        <v>0</v>
      </c>
      <c r="DP435" s="29" t="b">
        <v>0</v>
      </c>
      <c r="DQ435" s="29" t="b">
        <v>0</v>
      </c>
      <c r="DR435" s="29" t="b">
        <v>0</v>
      </c>
      <c r="DS435" s="29" t="b">
        <v>0</v>
      </c>
      <c r="DT435" s="29" t="b">
        <v>0</v>
      </c>
      <c r="DU435" s="29" t="b">
        <v>0</v>
      </c>
      <c r="DV435" s="29" t="s">
        <v>15936</v>
      </c>
      <c r="DW435" s="29" t="s">
        <v>15937</v>
      </c>
      <c r="DX435" s="29" t="s">
        <v>15938</v>
      </c>
    </row>
    <row r="436" spans="1:128" s="29" customFormat="1" x14ac:dyDescent="0.25">
      <c r="A436" s="29">
        <v>359925061246950</v>
      </c>
      <c r="B436" s="29">
        <v>4</v>
      </c>
      <c r="C436" s="29" t="s">
        <v>15939</v>
      </c>
      <c r="D436" s="29" t="s">
        <v>8</v>
      </c>
      <c r="E436" s="29" t="s">
        <v>8</v>
      </c>
      <c r="F436" s="29" t="s">
        <v>8</v>
      </c>
      <c r="G436" s="29" t="s">
        <v>8</v>
      </c>
      <c r="H436" s="29" t="s">
        <v>8</v>
      </c>
      <c r="I436" s="29">
        <v>22</v>
      </c>
      <c r="J436" s="29">
        <v>1</v>
      </c>
      <c r="K436" s="29">
        <v>1</v>
      </c>
      <c r="L436" s="29">
        <v>1</v>
      </c>
      <c r="M436" s="29">
        <v>1</v>
      </c>
      <c r="N436" s="29">
        <v>3</v>
      </c>
      <c r="O436" s="29">
        <v>1</v>
      </c>
      <c r="P436" s="29">
        <v>0</v>
      </c>
      <c r="Q436" s="29" t="s">
        <v>8</v>
      </c>
      <c r="R436" s="29" t="s">
        <v>8</v>
      </c>
      <c r="S436" s="29" t="s">
        <v>8</v>
      </c>
      <c r="T436" s="29" t="s">
        <v>8</v>
      </c>
      <c r="U436" s="29">
        <v>0</v>
      </c>
      <c r="V436" s="29" t="s">
        <v>8</v>
      </c>
      <c r="W436" s="29" t="s">
        <v>8</v>
      </c>
      <c r="X436" s="29" t="s">
        <v>8</v>
      </c>
      <c r="Y436" s="29" t="s">
        <v>8</v>
      </c>
      <c r="Z436" s="29">
        <v>0</v>
      </c>
      <c r="AA436" s="29" t="s">
        <v>8</v>
      </c>
      <c r="AB436" s="29" t="s">
        <v>8</v>
      </c>
      <c r="AC436" s="29" t="s">
        <v>8</v>
      </c>
      <c r="AD436" s="29" t="s">
        <v>8</v>
      </c>
      <c r="AE436" s="29">
        <v>1</v>
      </c>
      <c r="AF436" s="29">
        <v>1</v>
      </c>
      <c r="AG436" s="29" t="s">
        <v>8</v>
      </c>
      <c r="AH436" s="29">
        <v>1</v>
      </c>
      <c r="AI436" s="29" t="s">
        <v>8</v>
      </c>
      <c r="AJ436" s="29">
        <v>0</v>
      </c>
      <c r="AK436" s="29" t="s">
        <v>8</v>
      </c>
      <c r="AL436" s="29" t="s">
        <v>8</v>
      </c>
      <c r="AM436" s="29" t="s">
        <v>8</v>
      </c>
      <c r="AN436" s="29" t="s">
        <v>8</v>
      </c>
      <c r="AO436" s="29">
        <v>1</v>
      </c>
      <c r="AP436" s="29" t="s">
        <v>8</v>
      </c>
      <c r="AQ436" s="29">
        <v>1</v>
      </c>
      <c r="AR436" s="29">
        <v>1</v>
      </c>
      <c r="AS436" s="29" t="s">
        <v>8</v>
      </c>
      <c r="AT436" s="29">
        <v>1</v>
      </c>
      <c r="AU436" s="29" t="s">
        <v>8</v>
      </c>
      <c r="AV436" s="29">
        <v>0</v>
      </c>
      <c r="AW436" s="29" t="s">
        <v>8</v>
      </c>
      <c r="AX436" s="29" t="s">
        <v>8</v>
      </c>
      <c r="AY436" s="29" t="s">
        <v>8</v>
      </c>
      <c r="AZ436" s="29" t="s">
        <v>8</v>
      </c>
      <c r="BA436" s="29" t="s">
        <v>8</v>
      </c>
      <c r="BB436" s="29" t="s">
        <v>8</v>
      </c>
      <c r="BC436" s="29">
        <v>0</v>
      </c>
      <c r="BD436" s="29" t="s">
        <v>8</v>
      </c>
      <c r="BE436" s="29" t="s">
        <v>8</v>
      </c>
      <c r="BF436" s="29" t="s">
        <v>8</v>
      </c>
      <c r="BG436" s="29" t="s">
        <v>8</v>
      </c>
      <c r="BH436" s="29">
        <v>1</v>
      </c>
      <c r="BI436" s="29">
        <v>1</v>
      </c>
      <c r="BJ436" s="29" t="s">
        <v>8</v>
      </c>
      <c r="BK436" s="29">
        <v>1</v>
      </c>
      <c r="BL436" s="29" t="s">
        <v>8</v>
      </c>
      <c r="BM436" s="29">
        <v>0</v>
      </c>
      <c r="BN436" s="29" t="s">
        <v>8</v>
      </c>
      <c r="BO436" s="29" t="s">
        <v>8</v>
      </c>
      <c r="BP436" s="29" t="s">
        <v>8</v>
      </c>
      <c r="BQ436" s="29" t="s">
        <v>8</v>
      </c>
      <c r="BR436" s="29" t="s">
        <v>8</v>
      </c>
      <c r="BS436" s="29" t="s">
        <v>8</v>
      </c>
      <c r="BT436" s="29" t="s">
        <v>8</v>
      </c>
      <c r="BU436" s="29" t="s">
        <v>14839</v>
      </c>
      <c r="BV436" s="29" t="b">
        <v>0</v>
      </c>
      <c r="BW436" s="29" t="b">
        <v>0</v>
      </c>
      <c r="BX436" s="29" t="b">
        <v>0</v>
      </c>
      <c r="BY436" s="29" t="b">
        <v>1</v>
      </c>
      <c r="BZ436" s="29" t="b">
        <v>0</v>
      </c>
      <c r="CA436" s="29" t="b">
        <v>0</v>
      </c>
      <c r="CB436" s="29" t="b">
        <v>0</v>
      </c>
      <c r="CC436" s="29" t="b">
        <v>0</v>
      </c>
      <c r="CD436" s="29" t="b">
        <v>0</v>
      </c>
      <c r="CE436" s="29" t="b">
        <v>0</v>
      </c>
      <c r="CF436" s="29" t="b">
        <v>0</v>
      </c>
      <c r="CG436" s="29" t="b">
        <v>0</v>
      </c>
      <c r="CH436" s="29" t="b">
        <v>0</v>
      </c>
      <c r="CI436" s="29" t="b">
        <v>0</v>
      </c>
      <c r="CJ436" s="29" t="b">
        <v>0</v>
      </c>
      <c r="CK436" s="29" t="b">
        <v>0</v>
      </c>
      <c r="CL436" s="29" t="b">
        <v>0</v>
      </c>
      <c r="CM436" s="29" t="b">
        <v>0</v>
      </c>
      <c r="CN436" s="29" t="b">
        <v>0</v>
      </c>
      <c r="CO436" s="29" t="b">
        <v>0</v>
      </c>
      <c r="CP436" s="29" t="b">
        <v>0</v>
      </c>
      <c r="CQ436" s="29" t="b">
        <v>0</v>
      </c>
      <c r="CR436" s="29" t="b">
        <v>0</v>
      </c>
      <c r="CS436" s="29" t="b">
        <v>0</v>
      </c>
      <c r="CT436" s="29" t="b">
        <v>0</v>
      </c>
      <c r="CU436" s="29" t="b">
        <v>0</v>
      </c>
      <c r="CV436" s="29" t="b">
        <v>0</v>
      </c>
      <c r="CW436" s="29" t="b">
        <v>0</v>
      </c>
      <c r="CX436" s="29" t="b">
        <v>0</v>
      </c>
      <c r="CY436" s="29" t="b">
        <v>0</v>
      </c>
      <c r="CZ436" s="29" t="b">
        <v>0</v>
      </c>
      <c r="DA436" s="29" t="b">
        <v>0</v>
      </c>
      <c r="DB436" s="29" t="b">
        <v>0</v>
      </c>
      <c r="DC436" s="29" t="b">
        <v>0</v>
      </c>
      <c r="DD436" s="29" t="b">
        <v>0</v>
      </c>
      <c r="DE436" s="29" t="b">
        <v>0</v>
      </c>
      <c r="DF436" s="29" t="b">
        <v>0</v>
      </c>
      <c r="DG436" s="29" t="b">
        <v>0</v>
      </c>
      <c r="DH436" s="29" t="b">
        <v>0</v>
      </c>
      <c r="DI436" s="29" t="b">
        <v>0</v>
      </c>
      <c r="DJ436" s="29" t="b">
        <v>0</v>
      </c>
      <c r="DK436" s="29" t="b">
        <v>0</v>
      </c>
      <c r="DL436" s="29" t="b">
        <v>0</v>
      </c>
      <c r="DM436" s="29" t="b">
        <v>0</v>
      </c>
      <c r="DN436" s="29" t="b">
        <v>0</v>
      </c>
      <c r="DO436" s="29" t="b">
        <v>0</v>
      </c>
      <c r="DP436" s="29" t="b">
        <v>0</v>
      </c>
      <c r="DQ436" s="29" t="b">
        <v>0</v>
      </c>
      <c r="DR436" s="29" t="b">
        <v>0</v>
      </c>
      <c r="DS436" s="29" t="b">
        <v>0</v>
      </c>
      <c r="DT436" s="29" t="b">
        <v>0</v>
      </c>
      <c r="DU436" s="29" t="b">
        <v>0</v>
      </c>
      <c r="DV436" s="29" t="s">
        <v>15940</v>
      </c>
      <c r="DW436" s="29" t="s">
        <v>15941</v>
      </c>
      <c r="DX436" s="29" t="s">
        <v>15942</v>
      </c>
    </row>
    <row r="437" spans="1:128" s="29" customFormat="1" x14ac:dyDescent="0.25">
      <c r="A437" s="29">
        <v>359925061246950</v>
      </c>
      <c r="B437" s="29">
        <v>112</v>
      </c>
      <c r="C437" s="29" t="s">
        <v>15943</v>
      </c>
      <c r="D437" s="29" t="s">
        <v>8</v>
      </c>
      <c r="E437" s="29" t="s">
        <v>8</v>
      </c>
      <c r="F437" s="29" t="s">
        <v>8</v>
      </c>
      <c r="G437" s="29" t="s">
        <v>8</v>
      </c>
      <c r="H437" s="29" t="s">
        <v>8</v>
      </c>
      <c r="I437" s="29">
        <v>22</v>
      </c>
      <c r="J437" s="29">
        <v>1</v>
      </c>
      <c r="K437" s="29">
        <v>1</v>
      </c>
      <c r="L437" s="29">
        <v>1</v>
      </c>
      <c r="M437" s="29">
        <v>1</v>
      </c>
      <c r="N437" s="29">
        <v>4</v>
      </c>
      <c r="O437" s="29">
        <v>1</v>
      </c>
      <c r="P437" s="29">
        <v>0</v>
      </c>
      <c r="Q437" s="29" t="s">
        <v>8</v>
      </c>
      <c r="R437" s="29" t="s">
        <v>8</v>
      </c>
      <c r="S437" s="29" t="s">
        <v>8</v>
      </c>
      <c r="T437" s="29" t="s">
        <v>8</v>
      </c>
      <c r="U437" s="29">
        <v>1</v>
      </c>
      <c r="V437" s="29">
        <v>1</v>
      </c>
      <c r="W437" s="29" t="s">
        <v>8</v>
      </c>
      <c r="X437" s="29">
        <v>1</v>
      </c>
      <c r="Y437" s="29" t="s">
        <v>8</v>
      </c>
      <c r="Z437" s="29">
        <v>1</v>
      </c>
      <c r="AA437" s="29">
        <v>3</v>
      </c>
      <c r="AB437" s="29" t="s">
        <v>8</v>
      </c>
      <c r="AC437" s="29">
        <v>3</v>
      </c>
      <c r="AD437" s="29" t="s">
        <v>8</v>
      </c>
      <c r="AE437" s="29">
        <v>1</v>
      </c>
      <c r="AF437" s="29">
        <v>1</v>
      </c>
      <c r="AG437" s="29" t="s">
        <v>8</v>
      </c>
      <c r="AH437" s="29">
        <v>1</v>
      </c>
      <c r="AI437" s="29" t="s">
        <v>8</v>
      </c>
      <c r="AJ437" s="29">
        <v>0</v>
      </c>
      <c r="AK437" s="29" t="s">
        <v>8</v>
      </c>
      <c r="AL437" s="29" t="s">
        <v>8</v>
      </c>
      <c r="AM437" s="29" t="s">
        <v>8</v>
      </c>
      <c r="AN437" s="29" t="s">
        <v>8</v>
      </c>
      <c r="AO437" s="29">
        <v>1</v>
      </c>
      <c r="AP437" s="29" t="s">
        <v>8</v>
      </c>
      <c r="AQ437" s="29">
        <v>1</v>
      </c>
      <c r="AR437" s="29">
        <v>2</v>
      </c>
      <c r="AS437" s="29" t="s">
        <v>8</v>
      </c>
      <c r="AT437" s="29">
        <v>2</v>
      </c>
      <c r="AU437" s="29" t="s">
        <v>8</v>
      </c>
      <c r="AV437" s="29">
        <v>1</v>
      </c>
      <c r="AW437" s="29">
        <v>3</v>
      </c>
      <c r="AX437" s="29" t="s">
        <v>8</v>
      </c>
      <c r="AY437" s="29">
        <v>3</v>
      </c>
      <c r="AZ437" s="29" t="s">
        <v>8</v>
      </c>
      <c r="BA437" s="29">
        <v>1</v>
      </c>
      <c r="BB437" s="29" t="s">
        <v>8</v>
      </c>
      <c r="BC437" s="29">
        <v>1</v>
      </c>
      <c r="BD437" s="29">
        <v>3</v>
      </c>
      <c r="BE437" s="29" t="s">
        <v>8</v>
      </c>
      <c r="BF437" s="29">
        <v>3</v>
      </c>
      <c r="BG437" s="29" t="s">
        <v>8</v>
      </c>
      <c r="BH437" s="29">
        <v>0</v>
      </c>
      <c r="BI437" s="29" t="s">
        <v>8</v>
      </c>
      <c r="BJ437" s="29" t="s">
        <v>8</v>
      </c>
      <c r="BK437" s="29" t="s">
        <v>8</v>
      </c>
      <c r="BL437" s="29" t="s">
        <v>8</v>
      </c>
      <c r="BM437" s="29">
        <v>1</v>
      </c>
      <c r="BN437" s="29" t="s">
        <v>8</v>
      </c>
      <c r="BO437" s="29">
        <v>1</v>
      </c>
      <c r="BP437" s="29" t="s">
        <v>8</v>
      </c>
      <c r="BQ437" s="29">
        <v>1</v>
      </c>
      <c r="BR437" s="29" t="s">
        <v>8</v>
      </c>
      <c r="BS437" s="29">
        <v>0</v>
      </c>
      <c r="BT437" s="29" t="s">
        <v>8</v>
      </c>
      <c r="BU437" s="29" t="s">
        <v>15944</v>
      </c>
      <c r="BV437" s="29" t="b">
        <v>0</v>
      </c>
      <c r="BW437" s="29" t="b">
        <v>0</v>
      </c>
      <c r="BX437" s="29" t="b">
        <v>0</v>
      </c>
      <c r="BY437" s="29" t="b">
        <v>0</v>
      </c>
      <c r="BZ437" s="29" t="b">
        <v>0</v>
      </c>
      <c r="CA437" s="29" t="b">
        <v>0</v>
      </c>
      <c r="CB437" s="29" t="b">
        <v>0</v>
      </c>
      <c r="CC437" s="29" t="b">
        <v>0</v>
      </c>
      <c r="CD437" s="29" t="b">
        <v>0</v>
      </c>
      <c r="CE437" s="29" t="b">
        <v>0</v>
      </c>
      <c r="CF437" s="29" t="b">
        <v>0</v>
      </c>
      <c r="CG437" s="29" t="b">
        <v>0</v>
      </c>
      <c r="CH437" s="29" t="b">
        <v>0</v>
      </c>
      <c r="CI437" s="29" t="b">
        <v>0</v>
      </c>
      <c r="CJ437" s="29" t="b">
        <v>0</v>
      </c>
      <c r="CK437" s="29" t="b">
        <v>1</v>
      </c>
      <c r="CL437" s="29" t="b">
        <v>0</v>
      </c>
      <c r="CM437" s="29" t="b">
        <v>0</v>
      </c>
      <c r="CN437" s="29" t="b">
        <v>0</v>
      </c>
      <c r="CO437" s="29" t="b">
        <v>0</v>
      </c>
      <c r="CP437" s="29" t="b">
        <v>0</v>
      </c>
      <c r="CQ437" s="29" t="b">
        <v>0</v>
      </c>
      <c r="CR437" s="29" t="b">
        <v>0</v>
      </c>
      <c r="CS437" s="29" t="b">
        <v>0</v>
      </c>
      <c r="CT437" s="29" t="b">
        <v>0</v>
      </c>
      <c r="CU437" s="29" t="b">
        <v>0</v>
      </c>
      <c r="CV437" s="29" t="b">
        <v>0</v>
      </c>
      <c r="CW437" s="29" t="b">
        <v>0</v>
      </c>
      <c r="CX437" s="29" t="b">
        <v>0</v>
      </c>
      <c r="CY437" s="29" t="b">
        <v>0</v>
      </c>
      <c r="CZ437" s="29" t="b">
        <v>0</v>
      </c>
      <c r="DA437" s="29" t="b">
        <v>0</v>
      </c>
      <c r="DB437" s="29" t="b">
        <v>0</v>
      </c>
      <c r="DC437" s="29" t="b">
        <v>0</v>
      </c>
      <c r="DD437" s="29" t="b">
        <v>0</v>
      </c>
      <c r="DE437" s="29" t="b">
        <v>0</v>
      </c>
      <c r="DF437" s="29" t="b">
        <v>0</v>
      </c>
      <c r="DG437" s="29" t="b">
        <v>0</v>
      </c>
      <c r="DH437" s="29" t="b">
        <v>0</v>
      </c>
      <c r="DI437" s="29" t="b">
        <v>0</v>
      </c>
      <c r="DJ437" s="29" t="b">
        <v>0</v>
      </c>
      <c r="DK437" s="29" t="b">
        <v>0</v>
      </c>
      <c r="DL437" s="29" t="b">
        <v>0</v>
      </c>
      <c r="DM437" s="29" t="b">
        <v>0</v>
      </c>
      <c r="DN437" s="29" t="b">
        <v>0</v>
      </c>
      <c r="DO437" s="29" t="b">
        <v>0</v>
      </c>
      <c r="DP437" s="29" t="b">
        <v>0</v>
      </c>
      <c r="DQ437" s="29" t="b">
        <v>0</v>
      </c>
      <c r="DR437" s="29" t="b">
        <v>0</v>
      </c>
      <c r="DS437" s="29" t="b">
        <v>0</v>
      </c>
      <c r="DT437" s="29" t="b">
        <v>0</v>
      </c>
      <c r="DU437" s="29" t="b">
        <v>0</v>
      </c>
      <c r="DV437" s="29" t="s">
        <v>15945</v>
      </c>
      <c r="DW437" s="29" t="s">
        <v>15946</v>
      </c>
      <c r="DX437" s="29" t="s">
        <v>15947</v>
      </c>
    </row>
    <row r="438" spans="1:128" s="29" customFormat="1" x14ac:dyDescent="0.25">
      <c r="A438" s="29">
        <v>359925061246950</v>
      </c>
      <c r="B438" s="29">
        <v>114</v>
      </c>
      <c r="C438" s="29" t="s">
        <v>15948</v>
      </c>
      <c r="D438" s="29" t="s">
        <v>8</v>
      </c>
      <c r="E438" s="29" t="s">
        <v>8</v>
      </c>
      <c r="F438" s="29" t="s">
        <v>8</v>
      </c>
      <c r="G438" s="29" t="s">
        <v>8</v>
      </c>
      <c r="H438" s="29" t="s">
        <v>8</v>
      </c>
      <c r="I438" s="29">
        <v>22</v>
      </c>
      <c r="J438" s="29">
        <v>1</v>
      </c>
      <c r="K438" s="29">
        <v>1</v>
      </c>
      <c r="L438" s="29">
        <v>1</v>
      </c>
      <c r="M438" s="29">
        <v>1</v>
      </c>
      <c r="N438" s="29">
        <v>4</v>
      </c>
      <c r="O438" s="29">
        <v>1</v>
      </c>
      <c r="P438" s="29">
        <v>0</v>
      </c>
      <c r="Q438" s="29" t="s">
        <v>8</v>
      </c>
      <c r="R438" s="29" t="s">
        <v>8</v>
      </c>
      <c r="S438" s="29" t="s">
        <v>8</v>
      </c>
      <c r="T438" s="29" t="s">
        <v>8</v>
      </c>
      <c r="U438" s="29">
        <v>1</v>
      </c>
      <c r="V438" s="29">
        <v>1</v>
      </c>
      <c r="W438" s="29" t="s">
        <v>8</v>
      </c>
      <c r="X438" s="29">
        <v>1</v>
      </c>
      <c r="Y438" s="29" t="s">
        <v>8</v>
      </c>
      <c r="Z438" s="29">
        <v>1</v>
      </c>
      <c r="AA438" s="29">
        <v>2</v>
      </c>
      <c r="AB438" s="29" t="s">
        <v>8</v>
      </c>
      <c r="AC438" s="29">
        <v>2</v>
      </c>
      <c r="AD438" s="29" t="s">
        <v>8</v>
      </c>
      <c r="AE438" s="29">
        <v>1</v>
      </c>
      <c r="AF438" s="29">
        <v>1</v>
      </c>
      <c r="AG438" s="29" t="s">
        <v>8</v>
      </c>
      <c r="AH438" s="29">
        <v>1</v>
      </c>
      <c r="AI438" s="29" t="s">
        <v>8</v>
      </c>
      <c r="AJ438" s="29">
        <v>0</v>
      </c>
      <c r="AK438" s="29" t="s">
        <v>8</v>
      </c>
      <c r="AL438" s="29" t="s">
        <v>8</v>
      </c>
      <c r="AM438" s="29" t="s">
        <v>8</v>
      </c>
      <c r="AN438" s="29" t="s">
        <v>8</v>
      </c>
      <c r="AO438" s="29">
        <v>1</v>
      </c>
      <c r="AP438" s="29" t="s">
        <v>8</v>
      </c>
      <c r="AQ438" s="29">
        <v>1</v>
      </c>
      <c r="AR438" s="29">
        <v>2</v>
      </c>
      <c r="AS438" s="29" t="s">
        <v>8</v>
      </c>
      <c r="AT438" s="29">
        <v>2</v>
      </c>
      <c r="AU438" s="29" t="s">
        <v>8</v>
      </c>
      <c r="AV438" s="29">
        <v>1</v>
      </c>
      <c r="AW438" s="29">
        <v>3</v>
      </c>
      <c r="AX438" s="29" t="s">
        <v>8</v>
      </c>
      <c r="AY438" s="29">
        <v>3</v>
      </c>
      <c r="AZ438" s="29" t="s">
        <v>8</v>
      </c>
      <c r="BA438" s="29">
        <v>1</v>
      </c>
      <c r="BB438" s="29" t="s">
        <v>8</v>
      </c>
      <c r="BC438" s="29">
        <v>1</v>
      </c>
      <c r="BD438" s="29">
        <v>4</v>
      </c>
      <c r="BE438" s="29" t="s">
        <v>8</v>
      </c>
      <c r="BF438" s="29">
        <v>3</v>
      </c>
      <c r="BG438" s="29" t="s">
        <v>8</v>
      </c>
      <c r="BH438" s="29">
        <v>1</v>
      </c>
      <c r="BI438" s="29">
        <v>4</v>
      </c>
      <c r="BJ438" s="29" t="s">
        <v>8</v>
      </c>
      <c r="BK438" s="29">
        <v>4</v>
      </c>
      <c r="BL438" s="29" t="s">
        <v>8</v>
      </c>
      <c r="BM438" s="29">
        <v>1</v>
      </c>
      <c r="BN438" s="29" t="s">
        <v>8</v>
      </c>
      <c r="BO438" s="29">
        <v>1</v>
      </c>
      <c r="BP438" s="29" t="s">
        <v>8</v>
      </c>
      <c r="BQ438" s="29">
        <v>1</v>
      </c>
      <c r="BR438" s="29" t="s">
        <v>8</v>
      </c>
      <c r="BS438" s="29">
        <v>0</v>
      </c>
      <c r="BT438" s="29" t="s">
        <v>8</v>
      </c>
      <c r="BU438" s="29" t="s">
        <v>15949</v>
      </c>
      <c r="BV438" s="29" t="b">
        <v>0</v>
      </c>
      <c r="BW438" s="29" t="b">
        <v>0</v>
      </c>
      <c r="BX438" s="29" t="b">
        <v>0</v>
      </c>
      <c r="BY438" s="29" t="b">
        <v>0</v>
      </c>
      <c r="BZ438" s="29" t="b">
        <v>0</v>
      </c>
      <c r="CA438" s="29" t="b">
        <v>0</v>
      </c>
      <c r="CB438" s="29" t="b">
        <v>0</v>
      </c>
      <c r="CC438" s="29" t="b">
        <v>0</v>
      </c>
      <c r="CD438" s="29" t="b">
        <v>0</v>
      </c>
      <c r="CE438" s="29" t="b">
        <v>0</v>
      </c>
      <c r="CF438" s="29" t="b">
        <v>0</v>
      </c>
      <c r="CG438" s="29" t="b">
        <v>0</v>
      </c>
      <c r="CH438" s="29" t="b">
        <v>0</v>
      </c>
      <c r="CI438" s="29" t="b">
        <v>0</v>
      </c>
      <c r="CJ438" s="29" t="b">
        <v>0</v>
      </c>
      <c r="CK438" s="29" t="b">
        <v>1</v>
      </c>
      <c r="CL438" s="29" t="b">
        <v>0</v>
      </c>
      <c r="CM438" s="29" t="b">
        <v>0</v>
      </c>
      <c r="CN438" s="29" t="b">
        <v>0</v>
      </c>
      <c r="CO438" s="29" t="b">
        <v>0</v>
      </c>
      <c r="CP438" s="29" t="b">
        <v>0</v>
      </c>
      <c r="CQ438" s="29" t="b">
        <v>0</v>
      </c>
      <c r="CR438" s="29" t="b">
        <v>0</v>
      </c>
      <c r="CS438" s="29" t="b">
        <v>0</v>
      </c>
      <c r="CT438" s="29" t="b">
        <v>0</v>
      </c>
      <c r="CU438" s="29" t="b">
        <v>0</v>
      </c>
      <c r="CV438" s="29" t="b">
        <v>0</v>
      </c>
      <c r="CW438" s="29" t="b">
        <v>0</v>
      </c>
      <c r="CX438" s="29" t="b">
        <v>0</v>
      </c>
      <c r="CY438" s="29" t="b">
        <v>0</v>
      </c>
      <c r="CZ438" s="29" t="b">
        <v>0</v>
      </c>
      <c r="DA438" s="29" t="b">
        <v>0</v>
      </c>
      <c r="DB438" s="29" t="b">
        <v>0</v>
      </c>
      <c r="DC438" s="29" t="b">
        <v>0</v>
      </c>
      <c r="DD438" s="29" t="b">
        <v>0</v>
      </c>
      <c r="DE438" s="29" t="b">
        <v>0</v>
      </c>
      <c r="DF438" s="29" t="b">
        <v>0</v>
      </c>
      <c r="DG438" s="29" t="b">
        <v>0</v>
      </c>
      <c r="DH438" s="29" t="b">
        <v>0</v>
      </c>
      <c r="DI438" s="29" t="b">
        <v>0</v>
      </c>
      <c r="DJ438" s="29" t="b">
        <v>0</v>
      </c>
      <c r="DK438" s="29" t="b">
        <v>0</v>
      </c>
      <c r="DL438" s="29" t="b">
        <v>0</v>
      </c>
      <c r="DM438" s="29" t="b">
        <v>0</v>
      </c>
      <c r="DN438" s="29" t="b">
        <v>0</v>
      </c>
      <c r="DO438" s="29" t="b">
        <v>0</v>
      </c>
      <c r="DP438" s="29" t="b">
        <v>0</v>
      </c>
      <c r="DQ438" s="29" t="b">
        <v>0</v>
      </c>
      <c r="DR438" s="29" t="b">
        <v>0</v>
      </c>
      <c r="DS438" s="29" t="b">
        <v>0</v>
      </c>
      <c r="DT438" s="29" t="b">
        <v>0</v>
      </c>
      <c r="DU438" s="29" t="b">
        <v>0</v>
      </c>
      <c r="DV438" s="29" t="s">
        <v>15950</v>
      </c>
      <c r="DW438" s="29" t="s">
        <v>15951</v>
      </c>
      <c r="DX438" s="29" t="s">
        <v>15952</v>
      </c>
    </row>
    <row r="439" spans="1:128" s="29" customFormat="1" x14ac:dyDescent="0.25">
      <c r="A439" s="29">
        <v>359925061246950</v>
      </c>
      <c r="B439" s="29">
        <v>151</v>
      </c>
      <c r="C439" s="29" t="s">
        <v>15953</v>
      </c>
      <c r="D439" s="29" t="s">
        <v>8</v>
      </c>
      <c r="E439" s="29" t="s">
        <v>8</v>
      </c>
      <c r="F439" s="29" t="s">
        <v>8</v>
      </c>
      <c r="G439" s="29" t="s">
        <v>8</v>
      </c>
      <c r="H439" s="29" t="s">
        <v>8</v>
      </c>
      <c r="I439" s="29">
        <v>22</v>
      </c>
      <c r="J439" s="29">
        <v>1</v>
      </c>
      <c r="K439" s="29">
        <v>1</v>
      </c>
      <c r="L439" s="29">
        <v>1</v>
      </c>
      <c r="M439" s="29">
        <v>1</v>
      </c>
      <c r="N439" s="29">
        <v>4</v>
      </c>
      <c r="O439" s="29">
        <v>1</v>
      </c>
      <c r="P439" s="29">
        <v>1</v>
      </c>
      <c r="Q439" s="29">
        <v>4</v>
      </c>
      <c r="R439" s="29" t="s">
        <v>8</v>
      </c>
      <c r="S439" s="29">
        <v>4</v>
      </c>
      <c r="T439" s="29" t="s">
        <v>8</v>
      </c>
      <c r="U439" s="29">
        <v>1</v>
      </c>
      <c r="V439" s="29">
        <v>1</v>
      </c>
      <c r="W439" s="29" t="s">
        <v>8</v>
      </c>
      <c r="X439" s="29">
        <v>1</v>
      </c>
      <c r="Y439" s="29" t="s">
        <v>8</v>
      </c>
      <c r="Z439" s="29">
        <v>1</v>
      </c>
      <c r="AA439" s="29">
        <v>1</v>
      </c>
      <c r="AB439" s="29" t="s">
        <v>8</v>
      </c>
      <c r="AC439" s="29">
        <v>1</v>
      </c>
      <c r="AD439" s="29" t="s">
        <v>8</v>
      </c>
      <c r="AE439" s="29">
        <v>1</v>
      </c>
      <c r="AF439" s="29">
        <v>1</v>
      </c>
      <c r="AG439" s="29" t="s">
        <v>8</v>
      </c>
      <c r="AH439" s="29">
        <v>1</v>
      </c>
      <c r="AI439" s="29" t="s">
        <v>8</v>
      </c>
      <c r="AJ439" s="29">
        <v>0</v>
      </c>
      <c r="AK439" s="29" t="s">
        <v>8</v>
      </c>
      <c r="AL439" s="29" t="s">
        <v>8</v>
      </c>
      <c r="AM439" s="29" t="s">
        <v>8</v>
      </c>
      <c r="AN439" s="29" t="s">
        <v>8</v>
      </c>
      <c r="AO439" s="29">
        <v>1</v>
      </c>
      <c r="AP439" s="29" t="s">
        <v>8</v>
      </c>
      <c r="AQ439" s="29">
        <v>1</v>
      </c>
      <c r="AR439" s="29">
        <v>2</v>
      </c>
      <c r="AS439" s="29" t="s">
        <v>8</v>
      </c>
      <c r="AT439" s="29">
        <v>2</v>
      </c>
      <c r="AU439" s="29" t="s">
        <v>8</v>
      </c>
      <c r="AV439" s="29">
        <v>1</v>
      </c>
      <c r="AW439" s="29">
        <v>3</v>
      </c>
      <c r="AX439" s="29" t="s">
        <v>8</v>
      </c>
      <c r="AY439" s="29">
        <v>3</v>
      </c>
      <c r="AZ439" s="29" t="s">
        <v>8</v>
      </c>
      <c r="BA439" s="29">
        <v>1</v>
      </c>
      <c r="BB439" s="29" t="s">
        <v>8</v>
      </c>
      <c r="BC439" s="29">
        <v>1</v>
      </c>
      <c r="BD439" s="29">
        <v>4</v>
      </c>
      <c r="BE439" s="29" t="s">
        <v>8</v>
      </c>
      <c r="BF439" s="29">
        <v>2</v>
      </c>
      <c r="BG439" s="29" t="s">
        <v>8</v>
      </c>
      <c r="BH439" s="29">
        <v>1</v>
      </c>
      <c r="BI439" s="29">
        <v>4</v>
      </c>
      <c r="BJ439" s="29" t="s">
        <v>8</v>
      </c>
      <c r="BK439" s="29">
        <v>4</v>
      </c>
      <c r="BL439" s="29" t="s">
        <v>8</v>
      </c>
      <c r="BM439" s="29">
        <v>1</v>
      </c>
      <c r="BN439" s="29" t="s">
        <v>8</v>
      </c>
      <c r="BO439" s="29">
        <v>1</v>
      </c>
      <c r="BP439" s="29" t="s">
        <v>8</v>
      </c>
      <c r="BQ439" s="29">
        <v>1</v>
      </c>
      <c r="BR439" s="29" t="s">
        <v>8</v>
      </c>
      <c r="BS439" s="29">
        <v>1</v>
      </c>
      <c r="BT439" s="29" t="s">
        <v>8</v>
      </c>
      <c r="BU439" s="29" t="s">
        <v>8</v>
      </c>
      <c r="BV439" s="29" t="b">
        <v>0</v>
      </c>
      <c r="BW439" s="29" t="b">
        <v>0</v>
      </c>
      <c r="BX439" s="29" t="b">
        <v>0</v>
      </c>
      <c r="BY439" s="29" t="b">
        <v>0</v>
      </c>
      <c r="BZ439" s="29" t="b">
        <v>0</v>
      </c>
      <c r="CA439" s="29" t="b">
        <v>0</v>
      </c>
      <c r="CB439" s="29" t="b">
        <v>0</v>
      </c>
      <c r="CC439" s="29" t="b">
        <v>0</v>
      </c>
      <c r="CD439" s="29" t="b">
        <v>0</v>
      </c>
      <c r="CE439" s="29" t="b">
        <v>0</v>
      </c>
      <c r="CF439" s="29" t="b">
        <v>0</v>
      </c>
      <c r="CG439" s="29" t="b">
        <v>0</v>
      </c>
      <c r="CH439" s="29" t="b">
        <v>0</v>
      </c>
      <c r="CI439" s="29" t="b">
        <v>0</v>
      </c>
      <c r="CJ439" s="29" t="b">
        <v>0</v>
      </c>
      <c r="CK439" s="29" t="b">
        <v>1</v>
      </c>
      <c r="CL439" s="29" t="b">
        <v>0</v>
      </c>
      <c r="CM439" s="29" t="b">
        <v>0</v>
      </c>
      <c r="CN439" s="29" t="b">
        <v>0</v>
      </c>
      <c r="CO439" s="29" t="b">
        <v>0</v>
      </c>
      <c r="CP439" s="29" t="b">
        <v>0</v>
      </c>
      <c r="CQ439" s="29" t="b">
        <v>0</v>
      </c>
      <c r="CR439" s="29" t="b">
        <v>0</v>
      </c>
      <c r="CS439" s="29" t="b">
        <v>0</v>
      </c>
      <c r="CT439" s="29" t="b">
        <v>0</v>
      </c>
      <c r="CU439" s="29" t="b">
        <v>0</v>
      </c>
      <c r="CV439" s="29" t="b">
        <v>0</v>
      </c>
      <c r="CW439" s="29" t="b">
        <v>0</v>
      </c>
      <c r="CX439" s="29" t="b">
        <v>0</v>
      </c>
      <c r="CY439" s="29" t="b">
        <v>0</v>
      </c>
      <c r="CZ439" s="29" t="b">
        <v>0</v>
      </c>
      <c r="DA439" s="29" t="b">
        <v>0</v>
      </c>
      <c r="DB439" s="29" t="b">
        <v>0</v>
      </c>
      <c r="DC439" s="29" t="b">
        <v>0</v>
      </c>
      <c r="DD439" s="29" t="b">
        <v>0</v>
      </c>
      <c r="DE439" s="29" t="b">
        <v>0</v>
      </c>
      <c r="DF439" s="29" t="b">
        <v>0</v>
      </c>
      <c r="DG439" s="29" t="b">
        <v>0</v>
      </c>
      <c r="DH439" s="29" t="b">
        <v>0</v>
      </c>
      <c r="DI439" s="29" t="b">
        <v>0</v>
      </c>
      <c r="DJ439" s="29" t="b">
        <v>0</v>
      </c>
      <c r="DK439" s="29" t="b">
        <v>0</v>
      </c>
      <c r="DL439" s="29" t="b">
        <v>0</v>
      </c>
      <c r="DM439" s="29" t="b">
        <v>0</v>
      </c>
      <c r="DN439" s="29" t="b">
        <v>0</v>
      </c>
      <c r="DO439" s="29" t="b">
        <v>0</v>
      </c>
      <c r="DP439" s="29" t="b">
        <v>0</v>
      </c>
      <c r="DQ439" s="29" t="b">
        <v>0</v>
      </c>
      <c r="DR439" s="29" t="b">
        <v>0</v>
      </c>
      <c r="DS439" s="29" t="b">
        <v>0</v>
      </c>
      <c r="DT439" s="29" t="b">
        <v>0</v>
      </c>
      <c r="DU439" s="29" t="b">
        <v>0</v>
      </c>
      <c r="DV439" s="29" t="s">
        <v>15954</v>
      </c>
      <c r="DW439" s="29" t="s">
        <v>15955</v>
      </c>
      <c r="DX439" s="29" t="s">
        <v>15956</v>
      </c>
    </row>
    <row r="440" spans="1:128" s="29" customFormat="1" x14ac:dyDescent="0.25">
      <c r="A440" s="29">
        <v>359925061246950</v>
      </c>
      <c r="B440" s="29">
        <v>153</v>
      </c>
      <c r="C440" s="29" t="s">
        <v>15957</v>
      </c>
      <c r="D440" s="29" t="s">
        <v>8</v>
      </c>
      <c r="E440" s="29" t="s">
        <v>8</v>
      </c>
      <c r="F440" s="29" t="s">
        <v>8</v>
      </c>
      <c r="G440" s="29" t="s">
        <v>8</v>
      </c>
      <c r="H440" s="29" t="s">
        <v>8</v>
      </c>
      <c r="I440" s="29">
        <v>22</v>
      </c>
      <c r="J440" s="29">
        <v>1</v>
      </c>
      <c r="K440" s="29">
        <v>1</v>
      </c>
      <c r="L440" s="29">
        <v>1</v>
      </c>
      <c r="M440" s="29">
        <v>1</v>
      </c>
      <c r="N440" s="29">
        <v>5</v>
      </c>
      <c r="O440" s="29">
        <v>1</v>
      </c>
      <c r="P440" s="29">
        <v>1</v>
      </c>
      <c r="Q440" s="29">
        <v>4</v>
      </c>
      <c r="R440" s="29" t="s">
        <v>8</v>
      </c>
      <c r="S440" s="29">
        <v>4</v>
      </c>
      <c r="T440" s="29" t="s">
        <v>8</v>
      </c>
      <c r="U440" s="29">
        <v>1</v>
      </c>
      <c r="V440" s="29">
        <v>1</v>
      </c>
      <c r="W440" s="29" t="s">
        <v>8</v>
      </c>
      <c r="X440" s="29">
        <v>4</v>
      </c>
      <c r="Y440" s="29" t="s">
        <v>8</v>
      </c>
      <c r="Z440" s="29">
        <v>1</v>
      </c>
      <c r="AA440" s="29">
        <v>3</v>
      </c>
      <c r="AB440" s="29" t="s">
        <v>8</v>
      </c>
      <c r="AC440" s="29">
        <v>3</v>
      </c>
      <c r="AD440" s="29" t="s">
        <v>8</v>
      </c>
      <c r="AE440" s="29">
        <v>1</v>
      </c>
      <c r="AF440" s="29">
        <v>1</v>
      </c>
      <c r="AG440" s="29" t="s">
        <v>8</v>
      </c>
      <c r="AH440" s="29">
        <v>1</v>
      </c>
      <c r="AI440" s="29" t="s">
        <v>8</v>
      </c>
      <c r="AJ440" s="29">
        <v>0</v>
      </c>
      <c r="AK440" s="29" t="s">
        <v>8</v>
      </c>
      <c r="AL440" s="29" t="s">
        <v>8</v>
      </c>
      <c r="AM440" s="29" t="s">
        <v>8</v>
      </c>
      <c r="AN440" s="29" t="s">
        <v>8</v>
      </c>
      <c r="AO440" s="29">
        <v>1</v>
      </c>
      <c r="AP440" s="29" t="s">
        <v>8</v>
      </c>
      <c r="AQ440" s="29">
        <v>1</v>
      </c>
      <c r="AR440" s="29">
        <v>2</v>
      </c>
      <c r="AS440" s="29" t="s">
        <v>8</v>
      </c>
      <c r="AT440" s="29">
        <v>2</v>
      </c>
      <c r="AU440" s="29" t="s">
        <v>8</v>
      </c>
      <c r="AV440" s="29">
        <v>1</v>
      </c>
      <c r="AW440" s="29">
        <v>3</v>
      </c>
      <c r="AX440" s="29" t="s">
        <v>8</v>
      </c>
      <c r="AY440" s="29">
        <v>3</v>
      </c>
      <c r="AZ440" s="29" t="s">
        <v>8</v>
      </c>
      <c r="BA440" s="29">
        <v>1</v>
      </c>
      <c r="BB440" s="29" t="s">
        <v>8</v>
      </c>
      <c r="BC440" s="29">
        <v>1</v>
      </c>
      <c r="BD440" s="29">
        <v>3</v>
      </c>
      <c r="BE440" s="29" t="s">
        <v>8</v>
      </c>
      <c r="BF440" s="29">
        <v>2</v>
      </c>
      <c r="BG440" s="29" t="s">
        <v>8</v>
      </c>
      <c r="BH440" s="29">
        <v>1</v>
      </c>
      <c r="BI440" s="29">
        <v>4</v>
      </c>
      <c r="BJ440" s="29" t="s">
        <v>8</v>
      </c>
      <c r="BK440" s="29">
        <v>4</v>
      </c>
      <c r="BL440" s="29" t="s">
        <v>8</v>
      </c>
      <c r="BM440" s="29">
        <v>1</v>
      </c>
      <c r="BN440" s="29" t="s">
        <v>8</v>
      </c>
      <c r="BO440" s="29">
        <v>1</v>
      </c>
      <c r="BP440" s="29" t="s">
        <v>8</v>
      </c>
      <c r="BQ440" s="29">
        <v>1</v>
      </c>
      <c r="BR440" s="29" t="s">
        <v>8</v>
      </c>
      <c r="BS440" s="29">
        <v>0</v>
      </c>
      <c r="BT440" s="29" t="s">
        <v>8</v>
      </c>
      <c r="BU440" s="29" t="s">
        <v>8</v>
      </c>
      <c r="BV440" s="29" t="b">
        <v>0</v>
      </c>
      <c r="BW440" s="29" t="b">
        <v>0</v>
      </c>
      <c r="BX440" s="29" t="b">
        <v>0</v>
      </c>
      <c r="BY440" s="29" t="b">
        <v>0</v>
      </c>
      <c r="BZ440" s="29" t="b">
        <v>0</v>
      </c>
      <c r="CA440" s="29" t="b">
        <v>0</v>
      </c>
      <c r="CB440" s="29" t="b">
        <v>0</v>
      </c>
      <c r="CC440" s="29" t="b">
        <v>0</v>
      </c>
      <c r="CD440" s="29" t="b">
        <v>0</v>
      </c>
      <c r="CE440" s="29" t="b">
        <v>0</v>
      </c>
      <c r="CF440" s="29" t="b">
        <v>0</v>
      </c>
      <c r="CG440" s="29" t="b">
        <v>0</v>
      </c>
      <c r="CH440" s="29" t="b">
        <v>0</v>
      </c>
      <c r="CI440" s="29" t="b">
        <v>0</v>
      </c>
      <c r="CJ440" s="29" t="b">
        <v>0</v>
      </c>
      <c r="CK440" s="29" t="b">
        <v>1</v>
      </c>
      <c r="CL440" s="29" t="b">
        <v>0</v>
      </c>
      <c r="CM440" s="29" t="b">
        <v>0</v>
      </c>
      <c r="CN440" s="29" t="b">
        <v>0</v>
      </c>
      <c r="CO440" s="29" t="b">
        <v>0</v>
      </c>
      <c r="CP440" s="29" t="b">
        <v>0</v>
      </c>
      <c r="CQ440" s="29" t="b">
        <v>0</v>
      </c>
      <c r="CR440" s="29" t="b">
        <v>0</v>
      </c>
      <c r="CS440" s="29" t="b">
        <v>0</v>
      </c>
      <c r="CT440" s="29" t="b">
        <v>0</v>
      </c>
      <c r="CU440" s="29" t="b">
        <v>0</v>
      </c>
      <c r="CV440" s="29" t="b">
        <v>0</v>
      </c>
      <c r="CW440" s="29" t="b">
        <v>0</v>
      </c>
      <c r="CX440" s="29" t="b">
        <v>0</v>
      </c>
      <c r="CY440" s="29" t="b">
        <v>0</v>
      </c>
      <c r="CZ440" s="29" t="b">
        <v>0</v>
      </c>
      <c r="DA440" s="29" t="b">
        <v>0</v>
      </c>
      <c r="DB440" s="29" t="b">
        <v>0</v>
      </c>
      <c r="DC440" s="29" t="b">
        <v>0</v>
      </c>
      <c r="DD440" s="29" t="b">
        <v>0</v>
      </c>
      <c r="DE440" s="29" t="b">
        <v>0</v>
      </c>
      <c r="DF440" s="29" t="b">
        <v>0</v>
      </c>
      <c r="DG440" s="29" t="b">
        <v>0</v>
      </c>
      <c r="DH440" s="29" t="b">
        <v>0</v>
      </c>
      <c r="DI440" s="29" t="b">
        <v>0</v>
      </c>
      <c r="DJ440" s="29" t="b">
        <v>0</v>
      </c>
      <c r="DK440" s="29" t="b">
        <v>0</v>
      </c>
      <c r="DL440" s="29" t="b">
        <v>0</v>
      </c>
      <c r="DM440" s="29" t="b">
        <v>0</v>
      </c>
      <c r="DN440" s="29" t="b">
        <v>0</v>
      </c>
      <c r="DO440" s="29" t="b">
        <v>0</v>
      </c>
      <c r="DP440" s="29" t="b">
        <v>0</v>
      </c>
      <c r="DQ440" s="29" t="b">
        <v>0</v>
      </c>
      <c r="DR440" s="29" t="b">
        <v>0</v>
      </c>
      <c r="DS440" s="29" t="b">
        <v>0</v>
      </c>
      <c r="DT440" s="29" t="b">
        <v>0</v>
      </c>
      <c r="DU440" s="29" t="b">
        <v>0</v>
      </c>
      <c r="DV440" s="29" t="s">
        <v>15958</v>
      </c>
      <c r="DW440" s="29" t="s">
        <v>15959</v>
      </c>
      <c r="DX440" s="29" t="s">
        <v>15960</v>
      </c>
    </row>
    <row r="441" spans="1:128" s="29" customFormat="1" x14ac:dyDescent="0.25">
      <c r="A441" s="29">
        <v>359925061246950</v>
      </c>
      <c r="B441" s="29">
        <v>155</v>
      </c>
      <c r="C441" s="29" t="s">
        <v>15961</v>
      </c>
      <c r="D441" s="29" t="s">
        <v>8</v>
      </c>
      <c r="E441" s="29" t="s">
        <v>8</v>
      </c>
      <c r="F441" s="29" t="s">
        <v>8</v>
      </c>
      <c r="G441" s="29" t="s">
        <v>8</v>
      </c>
      <c r="H441" s="29" t="s">
        <v>8</v>
      </c>
      <c r="I441" s="29">
        <v>22</v>
      </c>
      <c r="J441" s="29">
        <v>1</v>
      </c>
      <c r="K441" s="29">
        <v>1</v>
      </c>
      <c r="L441" s="29">
        <v>1</v>
      </c>
      <c r="M441" s="29">
        <v>2</v>
      </c>
      <c r="N441" s="29">
        <v>5</v>
      </c>
      <c r="O441" s="29">
        <v>1</v>
      </c>
      <c r="P441" s="29">
        <v>1</v>
      </c>
      <c r="Q441" s="29">
        <v>4</v>
      </c>
      <c r="R441" s="29" t="s">
        <v>8</v>
      </c>
      <c r="S441" s="29">
        <v>4</v>
      </c>
      <c r="T441" s="29" t="s">
        <v>8</v>
      </c>
      <c r="U441" s="29">
        <v>1</v>
      </c>
      <c r="V441" s="29">
        <v>3</v>
      </c>
      <c r="W441" s="29" t="s">
        <v>8</v>
      </c>
      <c r="X441" s="29">
        <v>4</v>
      </c>
      <c r="Y441" s="29" t="s">
        <v>8</v>
      </c>
      <c r="Z441" s="29">
        <v>1</v>
      </c>
      <c r="AA441" s="29">
        <v>2</v>
      </c>
      <c r="AB441" s="29" t="s">
        <v>8</v>
      </c>
      <c r="AC441" s="29">
        <v>3</v>
      </c>
      <c r="AD441" s="29" t="s">
        <v>8</v>
      </c>
      <c r="AE441" s="29">
        <v>1</v>
      </c>
      <c r="AF441" s="29">
        <v>1</v>
      </c>
      <c r="AG441" s="29" t="s">
        <v>8</v>
      </c>
      <c r="AH441" s="29">
        <v>1</v>
      </c>
      <c r="AI441" s="29" t="s">
        <v>8</v>
      </c>
      <c r="AJ441" s="29">
        <v>0</v>
      </c>
      <c r="AK441" s="29" t="s">
        <v>8</v>
      </c>
      <c r="AL441" s="29" t="s">
        <v>8</v>
      </c>
      <c r="AM441" s="29" t="s">
        <v>8</v>
      </c>
      <c r="AN441" s="29" t="s">
        <v>8</v>
      </c>
      <c r="AO441" s="29">
        <v>0</v>
      </c>
      <c r="AP441" s="29" t="s">
        <v>8</v>
      </c>
      <c r="AQ441" s="29">
        <v>1</v>
      </c>
      <c r="AR441" s="29">
        <v>2</v>
      </c>
      <c r="AS441" s="29" t="s">
        <v>8</v>
      </c>
      <c r="AT441" s="29">
        <v>2</v>
      </c>
      <c r="AU441" s="29" t="s">
        <v>8</v>
      </c>
      <c r="AV441" s="29">
        <v>1</v>
      </c>
      <c r="AW441" s="29">
        <v>3</v>
      </c>
      <c r="AX441" s="29" t="s">
        <v>8</v>
      </c>
      <c r="AY441" s="29">
        <v>3</v>
      </c>
      <c r="AZ441" s="29" t="s">
        <v>8</v>
      </c>
      <c r="BA441" s="29">
        <v>1</v>
      </c>
      <c r="BB441" s="29" t="s">
        <v>8</v>
      </c>
      <c r="BC441" s="29">
        <v>1</v>
      </c>
      <c r="BD441" s="29">
        <v>2</v>
      </c>
      <c r="BE441" s="29" t="s">
        <v>8</v>
      </c>
      <c r="BF441" s="29">
        <v>3</v>
      </c>
      <c r="BG441" s="29" t="s">
        <v>8</v>
      </c>
      <c r="BH441" s="29">
        <v>1</v>
      </c>
      <c r="BI441" s="29">
        <v>1</v>
      </c>
      <c r="BJ441" s="29" t="s">
        <v>8</v>
      </c>
      <c r="BK441" s="29">
        <v>1</v>
      </c>
      <c r="BL441" s="29" t="s">
        <v>8</v>
      </c>
      <c r="BM441" s="29">
        <v>0</v>
      </c>
      <c r="BN441" s="29" t="s">
        <v>8</v>
      </c>
      <c r="BO441" s="29" t="s">
        <v>8</v>
      </c>
      <c r="BP441" s="29" t="s">
        <v>8</v>
      </c>
      <c r="BQ441" s="29" t="s">
        <v>8</v>
      </c>
      <c r="BR441" s="29" t="s">
        <v>8</v>
      </c>
      <c r="BS441" s="29" t="s">
        <v>8</v>
      </c>
      <c r="BT441" s="29" t="s">
        <v>8</v>
      </c>
      <c r="BU441" s="29" t="s">
        <v>8</v>
      </c>
      <c r="BV441" s="29" t="b">
        <v>0</v>
      </c>
      <c r="BW441" s="29" t="b">
        <v>0</v>
      </c>
      <c r="BX441" s="29" t="b">
        <v>0</v>
      </c>
      <c r="BY441" s="29" t="b">
        <v>0</v>
      </c>
      <c r="BZ441" s="29" t="b">
        <v>0</v>
      </c>
      <c r="CA441" s="29" t="b">
        <v>0</v>
      </c>
      <c r="CB441" s="29" t="b">
        <v>0</v>
      </c>
      <c r="CC441" s="29" t="b">
        <v>0</v>
      </c>
      <c r="CD441" s="29" t="b">
        <v>0</v>
      </c>
      <c r="CE441" s="29" t="b">
        <v>0</v>
      </c>
      <c r="CF441" s="29" t="b">
        <v>0</v>
      </c>
      <c r="CG441" s="29" t="b">
        <v>0</v>
      </c>
      <c r="CH441" s="29" t="b">
        <v>0</v>
      </c>
      <c r="CI441" s="29" t="b">
        <v>0</v>
      </c>
      <c r="CJ441" s="29" t="b">
        <v>0</v>
      </c>
      <c r="CK441" s="29" t="b">
        <v>1</v>
      </c>
      <c r="CL441" s="29" t="b">
        <v>0</v>
      </c>
      <c r="CM441" s="29" t="b">
        <v>0</v>
      </c>
      <c r="CN441" s="29" t="b">
        <v>0</v>
      </c>
      <c r="CO441" s="29" t="b">
        <v>0</v>
      </c>
      <c r="CP441" s="29" t="b">
        <v>0</v>
      </c>
      <c r="CQ441" s="29" t="b">
        <v>0</v>
      </c>
      <c r="CR441" s="29" t="b">
        <v>0</v>
      </c>
      <c r="CS441" s="29" t="b">
        <v>0</v>
      </c>
      <c r="CT441" s="29" t="b">
        <v>0</v>
      </c>
      <c r="CU441" s="29" t="b">
        <v>0</v>
      </c>
      <c r="CV441" s="29" t="b">
        <v>0</v>
      </c>
      <c r="CW441" s="29" t="b">
        <v>0</v>
      </c>
      <c r="CX441" s="29" t="b">
        <v>0</v>
      </c>
      <c r="CY441" s="29" t="b">
        <v>0</v>
      </c>
      <c r="CZ441" s="29" t="b">
        <v>0</v>
      </c>
      <c r="DA441" s="29" t="b">
        <v>0</v>
      </c>
      <c r="DB441" s="29" t="b">
        <v>0</v>
      </c>
      <c r="DC441" s="29" t="b">
        <v>0</v>
      </c>
      <c r="DD441" s="29" t="b">
        <v>0</v>
      </c>
      <c r="DE441" s="29" t="b">
        <v>0</v>
      </c>
      <c r="DF441" s="29" t="b">
        <v>0</v>
      </c>
      <c r="DG441" s="29" t="b">
        <v>0</v>
      </c>
      <c r="DH441" s="29" t="b">
        <v>0</v>
      </c>
      <c r="DI441" s="29" t="b">
        <v>0</v>
      </c>
      <c r="DJ441" s="29" t="b">
        <v>0</v>
      </c>
      <c r="DK441" s="29" t="b">
        <v>0</v>
      </c>
      <c r="DL441" s="29" t="b">
        <v>0</v>
      </c>
      <c r="DM441" s="29" t="b">
        <v>0</v>
      </c>
      <c r="DN441" s="29" t="b">
        <v>0</v>
      </c>
      <c r="DO441" s="29" t="b">
        <v>0</v>
      </c>
      <c r="DP441" s="29" t="b">
        <v>0</v>
      </c>
      <c r="DQ441" s="29" t="b">
        <v>0</v>
      </c>
      <c r="DR441" s="29" t="b">
        <v>0</v>
      </c>
      <c r="DS441" s="29" t="b">
        <v>0</v>
      </c>
      <c r="DT441" s="29" t="b">
        <v>0</v>
      </c>
      <c r="DU441" s="29" t="b">
        <v>0</v>
      </c>
      <c r="DV441" s="29" t="s">
        <v>15962</v>
      </c>
      <c r="DW441" s="29" t="s">
        <v>15963</v>
      </c>
      <c r="DX441" s="29" t="s">
        <v>15964</v>
      </c>
    </row>
    <row r="442" spans="1:128" s="29" customFormat="1" x14ac:dyDescent="0.25">
      <c r="A442" s="29">
        <v>359925061246950</v>
      </c>
      <c r="B442" s="29">
        <v>182</v>
      </c>
      <c r="C442" s="29" t="s">
        <v>15965</v>
      </c>
      <c r="D442" s="29" t="s">
        <v>8</v>
      </c>
      <c r="E442" s="29" t="s">
        <v>8</v>
      </c>
      <c r="F442" s="29" t="s">
        <v>8</v>
      </c>
      <c r="G442" s="29" t="s">
        <v>8</v>
      </c>
      <c r="H442" s="29" t="s">
        <v>8</v>
      </c>
      <c r="I442" s="29">
        <v>22</v>
      </c>
      <c r="J442" s="29">
        <v>1</v>
      </c>
      <c r="K442" s="29">
        <v>1</v>
      </c>
      <c r="L442" s="29">
        <v>1</v>
      </c>
      <c r="M442" s="29">
        <v>2</v>
      </c>
      <c r="N442" s="29">
        <v>5</v>
      </c>
      <c r="O442" s="29">
        <v>1</v>
      </c>
      <c r="P442" s="29">
        <v>0</v>
      </c>
      <c r="Q442" s="29" t="s">
        <v>8</v>
      </c>
      <c r="R442" s="29" t="s">
        <v>8</v>
      </c>
      <c r="S442" s="29" t="s">
        <v>8</v>
      </c>
      <c r="T442" s="29" t="s">
        <v>8</v>
      </c>
      <c r="U442" s="29">
        <v>1</v>
      </c>
      <c r="V442" s="29">
        <v>1</v>
      </c>
      <c r="W442" s="29" t="s">
        <v>8</v>
      </c>
      <c r="X442" s="29">
        <v>1</v>
      </c>
      <c r="Y442" s="29" t="s">
        <v>8</v>
      </c>
      <c r="Z442" s="29">
        <v>1</v>
      </c>
      <c r="AA442" s="29">
        <v>1</v>
      </c>
      <c r="AB442" s="29" t="s">
        <v>8</v>
      </c>
      <c r="AC442" s="29">
        <v>1</v>
      </c>
      <c r="AD442" s="29" t="s">
        <v>8</v>
      </c>
      <c r="AE442" s="29">
        <v>1</v>
      </c>
      <c r="AF442" s="29">
        <v>1</v>
      </c>
      <c r="AG442" s="29" t="s">
        <v>8</v>
      </c>
      <c r="AH442" s="29">
        <v>1</v>
      </c>
      <c r="AI442" s="29" t="s">
        <v>8</v>
      </c>
      <c r="AJ442" s="29">
        <v>0</v>
      </c>
      <c r="AK442" s="29" t="s">
        <v>8</v>
      </c>
      <c r="AL442" s="29" t="s">
        <v>8</v>
      </c>
      <c r="AM442" s="29" t="s">
        <v>8</v>
      </c>
      <c r="AN442" s="29" t="s">
        <v>8</v>
      </c>
      <c r="AO442" s="29">
        <v>1</v>
      </c>
      <c r="AP442" s="29" t="s">
        <v>8</v>
      </c>
      <c r="AQ442" s="29">
        <v>1</v>
      </c>
      <c r="AR442" s="29">
        <v>2</v>
      </c>
      <c r="AS442" s="29" t="s">
        <v>8</v>
      </c>
      <c r="AT442" s="29">
        <v>2</v>
      </c>
      <c r="AU442" s="29" t="s">
        <v>8</v>
      </c>
      <c r="AV442" s="29">
        <v>1</v>
      </c>
      <c r="AW442" s="29">
        <v>3</v>
      </c>
      <c r="AX442" s="29" t="s">
        <v>8</v>
      </c>
      <c r="AY442" s="29">
        <v>3</v>
      </c>
      <c r="AZ442" s="29" t="s">
        <v>8</v>
      </c>
      <c r="BA442" s="29">
        <v>1</v>
      </c>
      <c r="BB442" s="29" t="s">
        <v>8</v>
      </c>
      <c r="BC442" s="29">
        <v>1</v>
      </c>
      <c r="BD442" s="29">
        <v>3</v>
      </c>
      <c r="BE442" s="29" t="s">
        <v>8</v>
      </c>
      <c r="BF442" s="29">
        <v>2</v>
      </c>
      <c r="BG442" s="29" t="s">
        <v>8</v>
      </c>
      <c r="BH442" s="29">
        <v>1</v>
      </c>
      <c r="BI442" s="29">
        <v>1</v>
      </c>
      <c r="BJ442" s="29" t="s">
        <v>8</v>
      </c>
      <c r="BK442" s="29">
        <v>1</v>
      </c>
      <c r="BL442" s="29" t="s">
        <v>8</v>
      </c>
      <c r="BM442" s="29">
        <v>0</v>
      </c>
      <c r="BN442" s="29" t="s">
        <v>8</v>
      </c>
      <c r="BO442" s="29" t="s">
        <v>8</v>
      </c>
      <c r="BP442" s="29" t="s">
        <v>8</v>
      </c>
      <c r="BQ442" s="29" t="s">
        <v>8</v>
      </c>
      <c r="BR442" s="29" t="s">
        <v>8</v>
      </c>
      <c r="BS442" s="29" t="s">
        <v>8</v>
      </c>
      <c r="BT442" s="29" t="s">
        <v>8</v>
      </c>
      <c r="BU442" s="29" t="s">
        <v>8</v>
      </c>
      <c r="BV442" s="29" t="b">
        <v>0</v>
      </c>
      <c r="BW442" s="29" t="b">
        <v>0</v>
      </c>
      <c r="BX442" s="29" t="b">
        <v>0</v>
      </c>
      <c r="BY442" s="29" t="b">
        <v>0</v>
      </c>
      <c r="BZ442" s="29" t="b">
        <v>0</v>
      </c>
      <c r="CA442" s="29" t="b">
        <v>0</v>
      </c>
      <c r="CB442" s="29" t="b">
        <v>0</v>
      </c>
      <c r="CC442" s="29" t="b">
        <v>0</v>
      </c>
      <c r="CD442" s="29" t="b">
        <v>0</v>
      </c>
      <c r="CE442" s="29" t="b">
        <v>0</v>
      </c>
      <c r="CF442" s="29" t="b">
        <v>0</v>
      </c>
      <c r="CG442" s="29" t="b">
        <v>0</v>
      </c>
      <c r="CH442" s="29" t="b">
        <v>0</v>
      </c>
      <c r="CI442" s="29" t="b">
        <v>0</v>
      </c>
      <c r="CJ442" s="29" t="b">
        <v>0</v>
      </c>
      <c r="CK442" s="29" t="b">
        <v>1</v>
      </c>
      <c r="CL442" s="29" t="b">
        <v>0</v>
      </c>
      <c r="CM442" s="29" t="b">
        <v>0</v>
      </c>
      <c r="CN442" s="29" t="b">
        <v>0</v>
      </c>
      <c r="CO442" s="29" t="b">
        <v>0</v>
      </c>
      <c r="CP442" s="29" t="b">
        <v>0</v>
      </c>
      <c r="CQ442" s="29" t="b">
        <v>0</v>
      </c>
      <c r="CR442" s="29" t="b">
        <v>0</v>
      </c>
      <c r="CS442" s="29" t="b">
        <v>0</v>
      </c>
      <c r="CT442" s="29" t="b">
        <v>0</v>
      </c>
      <c r="CU442" s="29" t="b">
        <v>0</v>
      </c>
      <c r="CV442" s="29" t="b">
        <v>0</v>
      </c>
      <c r="CW442" s="29" t="b">
        <v>0</v>
      </c>
      <c r="CX442" s="29" t="b">
        <v>0</v>
      </c>
      <c r="CY442" s="29" t="b">
        <v>0</v>
      </c>
      <c r="CZ442" s="29" t="b">
        <v>0</v>
      </c>
      <c r="DA442" s="29" t="b">
        <v>0</v>
      </c>
      <c r="DB442" s="29" t="b">
        <v>0</v>
      </c>
      <c r="DC442" s="29" t="b">
        <v>0</v>
      </c>
      <c r="DD442" s="29" t="b">
        <v>0</v>
      </c>
      <c r="DE442" s="29" t="b">
        <v>0</v>
      </c>
      <c r="DF442" s="29" t="b">
        <v>0</v>
      </c>
      <c r="DG442" s="29" t="b">
        <v>0</v>
      </c>
      <c r="DH442" s="29" t="b">
        <v>0</v>
      </c>
      <c r="DI442" s="29" t="b">
        <v>0</v>
      </c>
      <c r="DJ442" s="29" t="b">
        <v>0</v>
      </c>
      <c r="DK442" s="29" t="b">
        <v>0</v>
      </c>
      <c r="DL442" s="29" t="b">
        <v>0</v>
      </c>
      <c r="DM442" s="29" t="b">
        <v>0</v>
      </c>
      <c r="DN442" s="29" t="b">
        <v>0</v>
      </c>
      <c r="DO442" s="29" t="b">
        <v>0</v>
      </c>
      <c r="DP442" s="29" t="b">
        <v>0</v>
      </c>
      <c r="DQ442" s="29" t="b">
        <v>0</v>
      </c>
      <c r="DR442" s="29" t="b">
        <v>0</v>
      </c>
      <c r="DS442" s="29" t="b">
        <v>0</v>
      </c>
      <c r="DT442" s="29" t="b">
        <v>0</v>
      </c>
      <c r="DU442" s="29" t="b">
        <v>0</v>
      </c>
      <c r="DV442" s="29" t="s">
        <v>15966</v>
      </c>
      <c r="DW442" s="29" t="s">
        <v>15967</v>
      </c>
      <c r="DX442" s="29" t="s">
        <v>15968</v>
      </c>
    </row>
    <row r="443" spans="1:128" s="29" customFormat="1" x14ac:dyDescent="0.25">
      <c r="A443" s="29">
        <v>359925060328551</v>
      </c>
      <c r="B443" s="29">
        <v>521</v>
      </c>
      <c r="C443" s="29" t="s">
        <v>15969</v>
      </c>
      <c r="D443" s="29" t="s">
        <v>15970</v>
      </c>
      <c r="E443" s="50">
        <v>2.37255064739809E+16</v>
      </c>
      <c r="F443" s="50">
        <v>9037214087852200</v>
      </c>
      <c r="G443" s="29" t="s">
        <v>20281</v>
      </c>
      <c r="H443" s="29" t="s">
        <v>18992</v>
      </c>
      <c r="I443" s="29">
        <v>88</v>
      </c>
      <c r="J443" s="29">
        <v>1</v>
      </c>
      <c r="K443" s="29">
        <v>1</v>
      </c>
      <c r="L443" s="29">
        <v>1</v>
      </c>
      <c r="M443" s="29">
        <v>2</v>
      </c>
      <c r="N443" s="29">
        <v>5</v>
      </c>
      <c r="O443" s="29">
        <v>1</v>
      </c>
      <c r="P443" s="29">
        <v>0</v>
      </c>
      <c r="Q443" s="29" t="s">
        <v>8</v>
      </c>
      <c r="R443" s="29" t="s">
        <v>8</v>
      </c>
      <c r="S443" s="29" t="s">
        <v>8</v>
      </c>
      <c r="T443" s="29" t="s">
        <v>8</v>
      </c>
      <c r="U443" s="29">
        <v>1</v>
      </c>
      <c r="V443" s="29">
        <v>1</v>
      </c>
      <c r="W443" s="29" t="s">
        <v>8</v>
      </c>
      <c r="X443" s="29">
        <v>1</v>
      </c>
      <c r="Y443" s="29" t="s">
        <v>8</v>
      </c>
      <c r="Z443" s="29">
        <v>1</v>
      </c>
      <c r="AA443" s="29">
        <v>1</v>
      </c>
      <c r="AB443" s="29" t="s">
        <v>8</v>
      </c>
      <c r="AC443" s="29">
        <v>1</v>
      </c>
      <c r="AD443" s="29" t="s">
        <v>8</v>
      </c>
      <c r="AE443" s="29">
        <v>1</v>
      </c>
      <c r="AF443" s="29">
        <v>1</v>
      </c>
      <c r="AG443" s="29" t="s">
        <v>8</v>
      </c>
      <c r="AH443" s="29">
        <v>1</v>
      </c>
      <c r="AI443" s="29" t="s">
        <v>8</v>
      </c>
      <c r="AJ443" s="29">
        <v>1</v>
      </c>
      <c r="AK443" s="29">
        <v>4</v>
      </c>
      <c r="AL443" s="29" t="s">
        <v>8</v>
      </c>
      <c r="AM443" s="29">
        <v>4</v>
      </c>
      <c r="AN443" s="29" t="s">
        <v>8</v>
      </c>
      <c r="AO443" s="29">
        <v>1</v>
      </c>
      <c r="AP443" s="29" t="s">
        <v>8</v>
      </c>
      <c r="AQ443" s="29">
        <v>1</v>
      </c>
      <c r="AR443" s="29">
        <v>2</v>
      </c>
      <c r="AS443" s="29" t="s">
        <v>8</v>
      </c>
      <c r="AT443" s="29">
        <v>2</v>
      </c>
      <c r="AU443" s="29" t="s">
        <v>8</v>
      </c>
      <c r="AV443" s="29">
        <v>1</v>
      </c>
      <c r="AW443" s="29">
        <v>3</v>
      </c>
      <c r="AX443" s="29" t="s">
        <v>8</v>
      </c>
      <c r="AY443" s="29">
        <v>3</v>
      </c>
      <c r="AZ443" s="29" t="s">
        <v>8</v>
      </c>
      <c r="BA443" s="29">
        <v>1</v>
      </c>
      <c r="BB443" s="29" t="s">
        <v>8</v>
      </c>
      <c r="BC443" s="29">
        <v>1</v>
      </c>
      <c r="BD443" s="29">
        <v>1</v>
      </c>
      <c r="BE443" s="29" t="s">
        <v>8</v>
      </c>
      <c r="BF443" s="29">
        <v>1</v>
      </c>
      <c r="BG443" s="29" t="s">
        <v>8</v>
      </c>
      <c r="BH443" s="29">
        <v>1</v>
      </c>
      <c r="BI443" s="29">
        <v>2</v>
      </c>
      <c r="BJ443" s="29" t="s">
        <v>8</v>
      </c>
      <c r="BK443" s="29">
        <v>2</v>
      </c>
      <c r="BL443" s="29" t="s">
        <v>8</v>
      </c>
      <c r="BM443" s="29">
        <v>0</v>
      </c>
      <c r="BN443" s="29" t="s">
        <v>8</v>
      </c>
      <c r="BO443" s="29" t="s">
        <v>8</v>
      </c>
      <c r="BP443" s="29" t="s">
        <v>8</v>
      </c>
      <c r="BQ443" s="29" t="s">
        <v>8</v>
      </c>
      <c r="BR443" s="29" t="s">
        <v>8</v>
      </c>
      <c r="BS443" s="29" t="s">
        <v>8</v>
      </c>
      <c r="BT443" s="29" t="s">
        <v>8</v>
      </c>
      <c r="BU443" s="29" t="s">
        <v>722</v>
      </c>
      <c r="BV443" s="29" t="b">
        <v>0</v>
      </c>
      <c r="BW443" s="29" t="b">
        <v>0</v>
      </c>
      <c r="BX443" s="29" t="b">
        <v>0</v>
      </c>
      <c r="BY443" s="29" t="b">
        <v>1</v>
      </c>
      <c r="BZ443" s="29" t="b">
        <v>0</v>
      </c>
      <c r="CA443" s="29" t="b">
        <v>0</v>
      </c>
      <c r="CB443" s="29" t="b">
        <v>0</v>
      </c>
      <c r="CC443" s="29" t="b">
        <v>0</v>
      </c>
      <c r="CD443" s="29" t="b">
        <v>0</v>
      </c>
      <c r="CE443" s="29" t="b">
        <v>0</v>
      </c>
      <c r="CF443" s="29" t="b">
        <v>0</v>
      </c>
      <c r="CG443" s="29" t="b">
        <v>0</v>
      </c>
      <c r="CH443" s="29" t="b">
        <v>0</v>
      </c>
      <c r="CI443" s="29" t="b">
        <v>0</v>
      </c>
      <c r="CJ443" s="29" t="b">
        <v>0</v>
      </c>
      <c r="CK443" s="29" t="b">
        <v>0</v>
      </c>
      <c r="CL443" s="29" t="b">
        <v>0</v>
      </c>
      <c r="CM443" s="29" t="b">
        <v>0</v>
      </c>
      <c r="CN443" s="29" t="b">
        <v>0</v>
      </c>
      <c r="CO443" s="29" t="b">
        <v>0</v>
      </c>
      <c r="CP443" s="29" t="b">
        <v>0</v>
      </c>
      <c r="CQ443" s="29" t="b">
        <v>0</v>
      </c>
      <c r="CR443" s="29" t="b">
        <v>0</v>
      </c>
      <c r="CS443" s="29" t="b">
        <v>0</v>
      </c>
      <c r="CT443" s="29" t="b">
        <v>0</v>
      </c>
      <c r="CU443" s="29" t="b">
        <v>0</v>
      </c>
      <c r="CV443" s="29" t="b">
        <v>0</v>
      </c>
      <c r="CW443" s="29" t="b">
        <v>0</v>
      </c>
      <c r="CX443" s="29" t="b">
        <v>0</v>
      </c>
      <c r="CY443" s="29" t="b">
        <v>0</v>
      </c>
      <c r="CZ443" s="29" t="b">
        <v>0</v>
      </c>
      <c r="DA443" s="29" t="b">
        <v>0</v>
      </c>
      <c r="DB443" s="29" t="b">
        <v>0</v>
      </c>
      <c r="DC443" s="29" t="b">
        <v>0</v>
      </c>
      <c r="DD443" s="29" t="b">
        <v>0</v>
      </c>
      <c r="DE443" s="29" t="b">
        <v>0</v>
      </c>
      <c r="DF443" s="29" t="b">
        <v>0</v>
      </c>
      <c r="DG443" s="29" t="b">
        <v>0</v>
      </c>
      <c r="DH443" s="29" t="b">
        <v>0</v>
      </c>
      <c r="DI443" s="29" t="b">
        <v>0</v>
      </c>
      <c r="DJ443" s="29" t="b">
        <v>0</v>
      </c>
      <c r="DK443" s="29" t="b">
        <v>0</v>
      </c>
      <c r="DL443" s="29" t="b">
        <v>0</v>
      </c>
      <c r="DM443" s="29" t="b">
        <v>0</v>
      </c>
      <c r="DN443" s="29" t="b">
        <v>0</v>
      </c>
      <c r="DO443" s="29" t="b">
        <v>0</v>
      </c>
      <c r="DP443" s="29" t="b">
        <v>0</v>
      </c>
      <c r="DQ443" s="29" t="b">
        <v>0</v>
      </c>
      <c r="DR443" s="29" t="b">
        <v>0</v>
      </c>
      <c r="DS443" s="29" t="b">
        <v>0</v>
      </c>
      <c r="DT443" s="29" t="b">
        <v>0</v>
      </c>
      <c r="DU443" s="29" t="b">
        <v>0</v>
      </c>
      <c r="DV443" s="29" t="s">
        <v>15971</v>
      </c>
      <c r="DW443" s="29" t="s">
        <v>15972</v>
      </c>
      <c r="DX443" s="29" t="s">
        <v>15973</v>
      </c>
    </row>
    <row r="444" spans="1:128" s="29" customFormat="1" x14ac:dyDescent="0.25">
      <c r="A444" s="29">
        <v>359925060328551</v>
      </c>
      <c r="B444" s="29">
        <v>523</v>
      </c>
      <c r="C444" s="29" t="s">
        <v>15974</v>
      </c>
      <c r="D444" s="29" t="s">
        <v>15975</v>
      </c>
      <c r="E444" s="50">
        <v>2.37257219876817E+16</v>
      </c>
      <c r="F444" s="50">
        <v>9037259611315530</v>
      </c>
      <c r="G444" s="29" t="s">
        <v>20300</v>
      </c>
      <c r="H444" s="29" t="s">
        <v>18992</v>
      </c>
      <c r="I444" s="29">
        <v>88</v>
      </c>
      <c r="J444" s="29">
        <v>1</v>
      </c>
      <c r="K444" s="29">
        <v>1</v>
      </c>
      <c r="L444" s="29">
        <v>1</v>
      </c>
      <c r="M444" s="29">
        <v>1</v>
      </c>
      <c r="N444" s="29">
        <v>8</v>
      </c>
      <c r="O444" s="29">
        <v>1</v>
      </c>
      <c r="P444" s="29">
        <v>0</v>
      </c>
      <c r="Q444" s="29" t="s">
        <v>8</v>
      </c>
      <c r="R444" s="29" t="s">
        <v>8</v>
      </c>
      <c r="S444" s="29" t="s">
        <v>8</v>
      </c>
      <c r="T444" s="29" t="s">
        <v>8</v>
      </c>
      <c r="U444" s="29">
        <v>1</v>
      </c>
      <c r="V444" s="29">
        <v>1</v>
      </c>
      <c r="W444" s="29" t="s">
        <v>8</v>
      </c>
      <c r="X444" s="29">
        <v>1</v>
      </c>
      <c r="Y444" s="29" t="s">
        <v>8</v>
      </c>
      <c r="Z444" s="29">
        <v>1</v>
      </c>
      <c r="AA444" s="29">
        <v>1</v>
      </c>
      <c r="AB444" s="29" t="s">
        <v>8</v>
      </c>
      <c r="AC444" s="29">
        <v>1</v>
      </c>
      <c r="AD444" s="29" t="s">
        <v>8</v>
      </c>
      <c r="AE444" s="29">
        <v>1</v>
      </c>
      <c r="AF444" s="29">
        <v>1</v>
      </c>
      <c r="AG444" s="29" t="s">
        <v>8</v>
      </c>
      <c r="AH444" s="29">
        <v>1</v>
      </c>
      <c r="AI444" s="29" t="s">
        <v>8</v>
      </c>
      <c r="AJ444" s="29">
        <v>1</v>
      </c>
      <c r="AK444" s="29">
        <v>4</v>
      </c>
      <c r="AL444" s="29" t="s">
        <v>8</v>
      </c>
      <c r="AM444" s="29">
        <v>4</v>
      </c>
      <c r="AN444" s="29" t="s">
        <v>8</v>
      </c>
      <c r="AO444" s="29">
        <v>1</v>
      </c>
      <c r="AP444" s="29" t="s">
        <v>8</v>
      </c>
      <c r="AQ444" s="29">
        <v>1</v>
      </c>
      <c r="AR444" s="29">
        <v>2</v>
      </c>
      <c r="AS444" s="29" t="s">
        <v>8</v>
      </c>
      <c r="AT444" s="29">
        <v>3</v>
      </c>
      <c r="AU444" s="29" t="s">
        <v>8</v>
      </c>
      <c r="AV444" s="29">
        <v>1</v>
      </c>
      <c r="AW444" s="29">
        <v>3</v>
      </c>
      <c r="AX444" s="29" t="s">
        <v>8</v>
      </c>
      <c r="AY444" s="29">
        <v>4</v>
      </c>
      <c r="AZ444" s="29" t="s">
        <v>8</v>
      </c>
      <c r="BA444" s="29">
        <v>1</v>
      </c>
      <c r="BB444" s="29" t="s">
        <v>8</v>
      </c>
      <c r="BC444" s="29">
        <v>1</v>
      </c>
      <c r="BD444" s="29">
        <v>1</v>
      </c>
      <c r="BE444" s="29" t="s">
        <v>8</v>
      </c>
      <c r="BF444" s="29">
        <v>1</v>
      </c>
      <c r="BG444" s="29" t="s">
        <v>8</v>
      </c>
      <c r="BH444" s="29">
        <v>1</v>
      </c>
      <c r="BI444" s="29">
        <v>4</v>
      </c>
      <c r="BJ444" s="29" t="s">
        <v>8</v>
      </c>
      <c r="BK444" s="29">
        <v>4</v>
      </c>
      <c r="BL444" s="29" t="s">
        <v>8</v>
      </c>
      <c r="BM444" s="29">
        <v>1</v>
      </c>
      <c r="BN444" s="29" t="s">
        <v>8</v>
      </c>
      <c r="BO444" s="29">
        <v>1</v>
      </c>
      <c r="BP444" s="29" t="s">
        <v>8</v>
      </c>
      <c r="BQ444" s="29">
        <v>1</v>
      </c>
      <c r="BR444" s="29" t="s">
        <v>8</v>
      </c>
      <c r="BS444" s="29">
        <v>0</v>
      </c>
      <c r="BT444" s="29" t="s">
        <v>8</v>
      </c>
      <c r="BU444" s="29" t="s">
        <v>722</v>
      </c>
      <c r="BV444" s="29" t="b">
        <v>0</v>
      </c>
      <c r="BW444" s="29" t="b">
        <v>0</v>
      </c>
      <c r="BX444" s="29" t="b">
        <v>0</v>
      </c>
      <c r="BY444" s="29" t="b">
        <v>1</v>
      </c>
      <c r="BZ444" s="29" t="b">
        <v>0</v>
      </c>
      <c r="CA444" s="29" t="b">
        <v>0</v>
      </c>
      <c r="CB444" s="29" t="b">
        <v>0</v>
      </c>
      <c r="CC444" s="29" t="b">
        <v>0</v>
      </c>
      <c r="CD444" s="29" t="b">
        <v>0</v>
      </c>
      <c r="CE444" s="29" t="b">
        <v>0</v>
      </c>
      <c r="CF444" s="29" t="b">
        <v>0</v>
      </c>
      <c r="CG444" s="29" t="b">
        <v>0</v>
      </c>
      <c r="CH444" s="29" t="b">
        <v>0</v>
      </c>
      <c r="CI444" s="29" t="b">
        <v>0</v>
      </c>
      <c r="CJ444" s="29" t="b">
        <v>0</v>
      </c>
      <c r="CK444" s="29" t="b">
        <v>0</v>
      </c>
      <c r="CL444" s="29" t="b">
        <v>0</v>
      </c>
      <c r="CM444" s="29" t="b">
        <v>0</v>
      </c>
      <c r="CN444" s="29" t="b">
        <v>0</v>
      </c>
      <c r="CO444" s="29" t="b">
        <v>0</v>
      </c>
      <c r="CP444" s="29" t="b">
        <v>0</v>
      </c>
      <c r="CQ444" s="29" t="b">
        <v>0</v>
      </c>
      <c r="CR444" s="29" t="b">
        <v>0</v>
      </c>
      <c r="CS444" s="29" t="b">
        <v>0</v>
      </c>
      <c r="CT444" s="29" t="b">
        <v>0</v>
      </c>
      <c r="CU444" s="29" t="b">
        <v>0</v>
      </c>
      <c r="CV444" s="29" t="b">
        <v>0</v>
      </c>
      <c r="CW444" s="29" t="b">
        <v>0</v>
      </c>
      <c r="CX444" s="29" t="b">
        <v>0</v>
      </c>
      <c r="CY444" s="29" t="b">
        <v>0</v>
      </c>
      <c r="CZ444" s="29" t="b">
        <v>0</v>
      </c>
      <c r="DA444" s="29" t="b">
        <v>0</v>
      </c>
      <c r="DB444" s="29" t="b">
        <v>0</v>
      </c>
      <c r="DC444" s="29" t="b">
        <v>0</v>
      </c>
      <c r="DD444" s="29" t="b">
        <v>0</v>
      </c>
      <c r="DE444" s="29" t="b">
        <v>0</v>
      </c>
      <c r="DF444" s="29" t="b">
        <v>0</v>
      </c>
      <c r="DG444" s="29" t="b">
        <v>0</v>
      </c>
      <c r="DH444" s="29" t="b">
        <v>0</v>
      </c>
      <c r="DI444" s="29" t="b">
        <v>0</v>
      </c>
      <c r="DJ444" s="29" t="b">
        <v>0</v>
      </c>
      <c r="DK444" s="29" t="b">
        <v>0</v>
      </c>
      <c r="DL444" s="29" t="b">
        <v>0</v>
      </c>
      <c r="DM444" s="29" t="b">
        <v>0</v>
      </c>
      <c r="DN444" s="29" t="b">
        <v>0</v>
      </c>
      <c r="DO444" s="29" t="b">
        <v>0</v>
      </c>
      <c r="DP444" s="29" t="b">
        <v>0</v>
      </c>
      <c r="DQ444" s="29" t="b">
        <v>0</v>
      </c>
      <c r="DR444" s="29" t="b">
        <v>0</v>
      </c>
      <c r="DS444" s="29" t="b">
        <v>0</v>
      </c>
      <c r="DT444" s="29" t="b">
        <v>0</v>
      </c>
      <c r="DU444" s="29" t="b">
        <v>0</v>
      </c>
      <c r="DV444" s="29" t="s">
        <v>15976</v>
      </c>
      <c r="DW444" s="29" t="s">
        <v>15977</v>
      </c>
      <c r="DX444" s="29" t="s">
        <v>15978</v>
      </c>
    </row>
    <row r="445" spans="1:128" s="29" customFormat="1" x14ac:dyDescent="0.25">
      <c r="A445" s="29">
        <v>359925060328551</v>
      </c>
      <c r="B445" s="29">
        <v>525</v>
      </c>
      <c r="C445" s="29" t="s">
        <v>15979</v>
      </c>
      <c r="D445" s="29" t="s">
        <v>15980</v>
      </c>
      <c r="E445" s="50">
        <v>2.37254539241214E+16</v>
      </c>
      <c r="F445" s="50">
        <v>9037311350782710</v>
      </c>
      <c r="G445" s="29" t="s">
        <v>20313</v>
      </c>
      <c r="H445" s="29" t="s">
        <v>18992</v>
      </c>
      <c r="I445" s="29">
        <v>88</v>
      </c>
      <c r="J445" s="29">
        <v>1</v>
      </c>
      <c r="K445" s="29">
        <v>1</v>
      </c>
      <c r="L445" s="29">
        <v>1</v>
      </c>
      <c r="M445" s="29">
        <v>2</v>
      </c>
      <c r="N445" s="29">
        <v>4</v>
      </c>
      <c r="O445" s="29">
        <v>1</v>
      </c>
      <c r="P445" s="29">
        <v>0</v>
      </c>
      <c r="Q445" s="29" t="s">
        <v>8</v>
      </c>
      <c r="R445" s="29" t="s">
        <v>8</v>
      </c>
      <c r="S445" s="29" t="s">
        <v>8</v>
      </c>
      <c r="T445" s="29" t="s">
        <v>8</v>
      </c>
      <c r="U445" s="29">
        <v>1</v>
      </c>
      <c r="V445" s="29">
        <v>1</v>
      </c>
      <c r="W445" s="29" t="s">
        <v>8</v>
      </c>
      <c r="X445" s="29">
        <v>1</v>
      </c>
      <c r="Y445" s="29" t="s">
        <v>8</v>
      </c>
      <c r="Z445" s="29">
        <v>1</v>
      </c>
      <c r="AA445" s="29">
        <v>1</v>
      </c>
      <c r="AB445" s="29" t="s">
        <v>8</v>
      </c>
      <c r="AC445" s="29">
        <v>1</v>
      </c>
      <c r="AD445" s="29" t="s">
        <v>8</v>
      </c>
      <c r="AE445" s="29">
        <v>1</v>
      </c>
      <c r="AF445" s="29">
        <v>1</v>
      </c>
      <c r="AG445" s="29" t="s">
        <v>8</v>
      </c>
      <c r="AH445" s="29">
        <v>1</v>
      </c>
      <c r="AI445" s="29" t="s">
        <v>8</v>
      </c>
      <c r="AJ445" s="29">
        <v>1</v>
      </c>
      <c r="AK445" s="29">
        <v>4</v>
      </c>
      <c r="AL445" s="29" t="s">
        <v>8</v>
      </c>
      <c r="AM445" s="29">
        <v>5</v>
      </c>
      <c r="AN445" s="29" t="s">
        <v>8</v>
      </c>
      <c r="AO445" s="29">
        <v>1</v>
      </c>
      <c r="AP445" s="29" t="s">
        <v>8</v>
      </c>
      <c r="AQ445" s="29">
        <v>1</v>
      </c>
      <c r="AR445" s="29">
        <v>2</v>
      </c>
      <c r="AS445" s="29" t="s">
        <v>8</v>
      </c>
      <c r="AT445" s="29">
        <v>3</v>
      </c>
      <c r="AU445" s="29" t="s">
        <v>8</v>
      </c>
      <c r="AV445" s="29">
        <v>1</v>
      </c>
      <c r="AW445" s="29">
        <v>3</v>
      </c>
      <c r="AX445" s="29" t="s">
        <v>8</v>
      </c>
      <c r="AY445" s="29">
        <v>3</v>
      </c>
      <c r="AZ445" s="29" t="s">
        <v>8</v>
      </c>
      <c r="BA445" s="29">
        <v>1</v>
      </c>
      <c r="BB445" s="29" t="s">
        <v>8</v>
      </c>
      <c r="BC445" s="29">
        <v>1</v>
      </c>
      <c r="BD445" s="29">
        <v>4</v>
      </c>
      <c r="BE445" s="29" t="s">
        <v>8</v>
      </c>
      <c r="BF445" s="29">
        <v>3</v>
      </c>
      <c r="BG445" s="29" t="s">
        <v>8</v>
      </c>
      <c r="BH445" s="29">
        <v>1</v>
      </c>
      <c r="BI445" s="29">
        <v>2</v>
      </c>
      <c r="BJ445" s="29" t="s">
        <v>8</v>
      </c>
      <c r="BK445" s="29">
        <v>3</v>
      </c>
      <c r="BL445" s="29" t="s">
        <v>8</v>
      </c>
      <c r="BM445" s="29">
        <v>0</v>
      </c>
      <c r="BN445" s="29" t="s">
        <v>8</v>
      </c>
      <c r="BO445" s="29" t="s">
        <v>8</v>
      </c>
      <c r="BP445" s="29" t="s">
        <v>8</v>
      </c>
      <c r="BQ445" s="29" t="s">
        <v>8</v>
      </c>
      <c r="BR445" s="29" t="s">
        <v>8</v>
      </c>
      <c r="BS445" s="29" t="s">
        <v>8</v>
      </c>
      <c r="BT445" s="29" t="s">
        <v>8</v>
      </c>
      <c r="BU445" s="29" t="s">
        <v>722</v>
      </c>
      <c r="BV445" s="29" t="b">
        <v>0</v>
      </c>
      <c r="BW445" s="29" t="b">
        <v>0</v>
      </c>
      <c r="BX445" s="29" t="b">
        <v>0</v>
      </c>
      <c r="BY445" s="29" t="b">
        <v>1</v>
      </c>
      <c r="BZ445" s="29" t="b">
        <v>0</v>
      </c>
      <c r="CA445" s="29" t="b">
        <v>0</v>
      </c>
      <c r="CB445" s="29" t="b">
        <v>0</v>
      </c>
      <c r="CC445" s="29" t="b">
        <v>0</v>
      </c>
      <c r="CD445" s="29" t="b">
        <v>0</v>
      </c>
      <c r="CE445" s="29" t="b">
        <v>0</v>
      </c>
      <c r="CF445" s="29" t="b">
        <v>0</v>
      </c>
      <c r="CG445" s="29" t="b">
        <v>0</v>
      </c>
      <c r="CH445" s="29" t="b">
        <v>0</v>
      </c>
      <c r="CI445" s="29" t="b">
        <v>0</v>
      </c>
      <c r="CJ445" s="29" t="b">
        <v>0</v>
      </c>
      <c r="CK445" s="29" t="b">
        <v>0</v>
      </c>
      <c r="CL445" s="29" t="b">
        <v>0</v>
      </c>
      <c r="CM445" s="29" t="b">
        <v>0</v>
      </c>
      <c r="CN445" s="29" t="b">
        <v>0</v>
      </c>
      <c r="CO445" s="29" t="b">
        <v>0</v>
      </c>
      <c r="CP445" s="29" t="b">
        <v>0</v>
      </c>
      <c r="CQ445" s="29" t="b">
        <v>0</v>
      </c>
      <c r="CR445" s="29" t="b">
        <v>0</v>
      </c>
      <c r="CS445" s="29" t="b">
        <v>0</v>
      </c>
      <c r="CT445" s="29" t="b">
        <v>0</v>
      </c>
      <c r="CU445" s="29" t="b">
        <v>0</v>
      </c>
      <c r="CV445" s="29" t="b">
        <v>0</v>
      </c>
      <c r="CW445" s="29" t="b">
        <v>0</v>
      </c>
      <c r="CX445" s="29" t="b">
        <v>0</v>
      </c>
      <c r="CY445" s="29" t="b">
        <v>0</v>
      </c>
      <c r="CZ445" s="29" t="b">
        <v>0</v>
      </c>
      <c r="DA445" s="29" t="b">
        <v>0</v>
      </c>
      <c r="DB445" s="29" t="b">
        <v>0</v>
      </c>
      <c r="DC445" s="29" t="b">
        <v>0</v>
      </c>
      <c r="DD445" s="29" t="b">
        <v>0</v>
      </c>
      <c r="DE445" s="29" t="b">
        <v>0</v>
      </c>
      <c r="DF445" s="29" t="b">
        <v>0</v>
      </c>
      <c r="DG445" s="29" t="b">
        <v>0</v>
      </c>
      <c r="DH445" s="29" t="b">
        <v>0</v>
      </c>
      <c r="DI445" s="29" t="b">
        <v>0</v>
      </c>
      <c r="DJ445" s="29" t="b">
        <v>0</v>
      </c>
      <c r="DK445" s="29" t="b">
        <v>0</v>
      </c>
      <c r="DL445" s="29" t="b">
        <v>0</v>
      </c>
      <c r="DM445" s="29" t="b">
        <v>0</v>
      </c>
      <c r="DN445" s="29" t="b">
        <v>0</v>
      </c>
      <c r="DO445" s="29" t="b">
        <v>0</v>
      </c>
      <c r="DP445" s="29" t="b">
        <v>0</v>
      </c>
      <c r="DQ445" s="29" t="b">
        <v>0</v>
      </c>
      <c r="DR445" s="29" t="b">
        <v>0</v>
      </c>
      <c r="DS445" s="29" t="b">
        <v>0</v>
      </c>
      <c r="DT445" s="29" t="b">
        <v>0</v>
      </c>
      <c r="DU445" s="29" t="b">
        <v>0</v>
      </c>
      <c r="DV445" s="29" t="s">
        <v>15981</v>
      </c>
      <c r="DW445" s="29" t="s">
        <v>15982</v>
      </c>
      <c r="DX445" s="29" t="s">
        <v>15983</v>
      </c>
    </row>
    <row r="446" spans="1:128" s="29" customFormat="1" x14ac:dyDescent="0.25">
      <c r="A446" s="29">
        <v>359925060328551</v>
      </c>
      <c r="B446" s="29">
        <v>527</v>
      </c>
      <c r="C446" s="29" t="s">
        <v>15984</v>
      </c>
      <c r="D446" s="29" t="s">
        <v>15985</v>
      </c>
      <c r="E446" s="50">
        <v>2.3725926046599E+16</v>
      </c>
      <c r="F446" s="50">
        <v>9037186087344230</v>
      </c>
      <c r="G446" s="29" t="s">
        <v>20221</v>
      </c>
      <c r="H446" s="29" t="s">
        <v>18992</v>
      </c>
      <c r="I446" s="29">
        <v>88</v>
      </c>
      <c r="J446" s="29">
        <v>1</v>
      </c>
      <c r="K446" s="29">
        <v>1</v>
      </c>
      <c r="L446" s="29">
        <v>1</v>
      </c>
      <c r="M446" s="29">
        <v>2</v>
      </c>
      <c r="N446" s="29">
        <v>4</v>
      </c>
      <c r="O446" s="29">
        <v>1</v>
      </c>
      <c r="P446" s="29">
        <v>0</v>
      </c>
      <c r="Q446" s="29" t="s">
        <v>8</v>
      </c>
      <c r="R446" s="29" t="s">
        <v>8</v>
      </c>
      <c r="S446" s="29" t="s">
        <v>8</v>
      </c>
      <c r="T446" s="29" t="s">
        <v>8</v>
      </c>
      <c r="U446" s="29">
        <v>1</v>
      </c>
      <c r="V446" s="29">
        <v>1</v>
      </c>
      <c r="W446" s="29" t="s">
        <v>8</v>
      </c>
      <c r="X446" s="29">
        <v>1</v>
      </c>
      <c r="Y446" s="29" t="s">
        <v>8</v>
      </c>
      <c r="Z446" s="29">
        <v>1</v>
      </c>
      <c r="AA446" s="29">
        <v>1</v>
      </c>
      <c r="AB446" s="29" t="s">
        <v>8</v>
      </c>
      <c r="AC446" s="29">
        <v>1</v>
      </c>
      <c r="AD446" s="29" t="s">
        <v>8</v>
      </c>
      <c r="AE446" s="29">
        <v>1</v>
      </c>
      <c r="AF446" s="29">
        <v>1</v>
      </c>
      <c r="AG446" s="29" t="s">
        <v>8</v>
      </c>
      <c r="AH446" s="29">
        <v>1</v>
      </c>
      <c r="AI446" s="29" t="s">
        <v>8</v>
      </c>
      <c r="AJ446" s="29">
        <v>1</v>
      </c>
      <c r="AK446" s="29">
        <v>4</v>
      </c>
      <c r="AL446" s="29" t="s">
        <v>8</v>
      </c>
      <c r="AM446" s="29">
        <v>4</v>
      </c>
      <c r="AN446" s="29" t="s">
        <v>8</v>
      </c>
      <c r="AO446" s="29">
        <v>1</v>
      </c>
      <c r="AP446" s="29" t="s">
        <v>8</v>
      </c>
      <c r="AQ446" s="29">
        <v>1</v>
      </c>
      <c r="AR446" s="29">
        <v>2</v>
      </c>
      <c r="AS446" s="29" t="s">
        <v>8</v>
      </c>
      <c r="AT446" s="29">
        <v>3</v>
      </c>
      <c r="AU446" s="29" t="s">
        <v>8</v>
      </c>
      <c r="AV446" s="29">
        <v>1</v>
      </c>
      <c r="AW446" s="29">
        <v>3</v>
      </c>
      <c r="AX446" s="29" t="s">
        <v>8</v>
      </c>
      <c r="AY446" s="29">
        <v>3</v>
      </c>
      <c r="AZ446" s="29" t="s">
        <v>8</v>
      </c>
      <c r="BA446" s="29">
        <v>1</v>
      </c>
      <c r="BB446" s="29" t="s">
        <v>8</v>
      </c>
      <c r="BC446" s="29">
        <v>1</v>
      </c>
      <c r="BD446" s="29">
        <v>3</v>
      </c>
      <c r="BE446" s="29" t="s">
        <v>8</v>
      </c>
      <c r="BF446" s="29">
        <v>3</v>
      </c>
      <c r="BG446" s="29" t="s">
        <v>8</v>
      </c>
      <c r="BH446" s="29">
        <v>1</v>
      </c>
      <c r="BI446" s="29">
        <v>4</v>
      </c>
      <c r="BJ446" s="29" t="s">
        <v>8</v>
      </c>
      <c r="BK446" s="29">
        <v>4</v>
      </c>
      <c r="BL446" s="29" t="s">
        <v>8</v>
      </c>
      <c r="BM446" s="29">
        <v>1</v>
      </c>
      <c r="BN446" s="29" t="s">
        <v>8</v>
      </c>
      <c r="BO446" s="29">
        <v>1</v>
      </c>
      <c r="BP446" s="29" t="s">
        <v>8</v>
      </c>
      <c r="BQ446" s="29">
        <v>1</v>
      </c>
      <c r="BR446" s="29" t="s">
        <v>8</v>
      </c>
      <c r="BS446" s="29">
        <v>0</v>
      </c>
      <c r="BT446" s="29" t="s">
        <v>8</v>
      </c>
      <c r="BU446" s="29" t="s">
        <v>15986</v>
      </c>
      <c r="BV446" s="29" t="b">
        <v>0</v>
      </c>
      <c r="BW446" s="29" t="b">
        <v>0</v>
      </c>
      <c r="BX446" s="29" t="b">
        <v>0</v>
      </c>
      <c r="BY446" s="29" t="b">
        <v>1</v>
      </c>
      <c r="BZ446" s="29" t="b">
        <v>0</v>
      </c>
      <c r="CA446" s="29" t="b">
        <v>0</v>
      </c>
      <c r="CB446" s="29" t="b">
        <v>0</v>
      </c>
      <c r="CC446" s="29" t="b">
        <v>0</v>
      </c>
      <c r="CD446" s="29" t="b">
        <v>0</v>
      </c>
      <c r="CE446" s="29" t="b">
        <v>0</v>
      </c>
      <c r="CF446" s="29" t="b">
        <v>0</v>
      </c>
      <c r="CG446" s="29" t="b">
        <v>0</v>
      </c>
      <c r="CH446" s="29" t="b">
        <v>0</v>
      </c>
      <c r="CI446" s="29" t="b">
        <v>0</v>
      </c>
      <c r="CJ446" s="29" t="b">
        <v>0</v>
      </c>
      <c r="CK446" s="29" t="b">
        <v>0</v>
      </c>
      <c r="CL446" s="29" t="b">
        <v>0</v>
      </c>
      <c r="CM446" s="29" t="b">
        <v>0</v>
      </c>
      <c r="CN446" s="29" t="b">
        <v>0</v>
      </c>
      <c r="CO446" s="29" t="b">
        <v>0</v>
      </c>
      <c r="CP446" s="29" t="b">
        <v>0</v>
      </c>
      <c r="CQ446" s="29" t="b">
        <v>0</v>
      </c>
      <c r="CR446" s="29" t="b">
        <v>0</v>
      </c>
      <c r="CS446" s="29" t="b">
        <v>0</v>
      </c>
      <c r="CT446" s="29" t="b">
        <v>0</v>
      </c>
      <c r="CU446" s="29" t="b">
        <v>0</v>
      </c>
      <c r="CV446" s="29" t="b">
        <v>0</v>
      </c>
      <c r="CW446" s="29" t="b">
        <v>0</v>
      </c>
      <c r="CX446" s="29" t="b">
        <v>0</v>
      </c>
      <c r="CY446" s="29" t="b">
        <v>0</v>
      </c>
      <c r="CZ446" s="29" t="b">
        <v>0</v>
      </c>
      <c r="DA446" s="29" t="b">
        <v>0</v>
      </c>
      <c r="DB446" s="29" t="b">
        <v>0</v>
      </c>
      <c r="DC446" s="29" t="b">
        <v>0</v>
      </c>
      <c r="DD446" s="29" t="b">
        <v>0</v>
      </c>
      <c r="DE446" s="29" t="b">
        <v>0</v>
      </c>
      <c r="DF446" s="29" t="b">
        <v>0</v>
      </c>
      <c r="DG446" s="29" t="b">
        <v>0</v>
      </c>
      <c r="DH446" s="29" t="b">
        <v>0</v>
      </c>
      <c r="DI446" s="29" t="b">
        <v>0</v>
      </c>
      <c r="DJ446" s="29" t="b">
        <v>0</v>
      </c>
      <c r="DK446" s="29" t="b">
        <v>0</v>
      </c>
      <c r="DL446" s="29" t="b">
        <v>0</v>
      </c>
      <c r="DM446" s="29" t="b">
        <v>0</v>
      </c>
      <c r="DN446" s="29" t="b">
        <v>0</v>
      </c>
      <c r="DO446" s="29" t="b">
        <v>0</v>
      </c>
      <c r="DP446" s="29" t="b">
        <v>0</v>
      </c>
      <c r="DQ446" s="29" t="b">
        <v>0</v>
      </c>
      <c r="DR446" s="29" t="b">
        <v>0</v>
      </c>
      <c r="DS446" s="29" t="b">
        <v>0</v>
      </c>
      <c r="DT446" s="29" t="b">
        <v>0</v>
      </c>
      <c r="DU446" s="29" t="b">
        <v>0</v>
      </c>
      <c r="DV446" s="29" t="s">
        <v>15987</v>
      </c>
      <c r="DW446" s="29" t="s">
        <v>15988</v>
      </c>
      <c r="DX446" s="29" t="s">
        <v>15989</v>
      </c>
    </row>
    <row r="447" spans="1:128" s="29" customFormat="1" x14ac:dyDescent="0.25">
      <c r="A447" s="29">
        <v>359925060328551</v>
      </c>
      <c r="B447" s="29">
        <v>529</v>
      </c>
      <c r="C447" s="29" t="s">
        <v>15990</v>
      </c>
      <c r="D447" s="29" t="s">
        <v>15991</v>
      </c>
      <c r="E447" s="50">
        <v>2372567413536080</v>
      </c>
      <c r="F447" s="50">
        <v>9037168130786340</v>
      </c>
      <c r="G447" s="29" t="s">
        <v>20260</v>
      </c>
      <c r="H447" s="29" t="s">
        <v>18992</v>
      </c>
      <c r="I447" s="29">
        <v>88</v>
      </c>
      <c r="J447" s="29">
        <v>1</v>
      </c>
      <c r="K447" s="29">
        <v>1</v>
      </c>
      <c r="L447" s="29">
        <v>1</v>
      </c>
      <c r="M447" s="29">
        <v>2</v>
      </c>
      <c r="N447" s="29">
        <v>5</v>
      </c>
      <c r="O447" s="29">
        <v>1</v>
      </c>
      <c r="P447" s="29">
        <v>0</v>
      </c>
      <c r="Q447" s="29" t="s">
        <v>8</v>
      </c>
      <c r="R447" s="29" t="s">
        <v>8</v>
      </c>
      <c r="S447" s="29" t="s">
        <v>8</v>
      </c>
      <c r="T447" s="29" t="s">
        <v>8</v>
      </c>
      <c r="U447" s="29">
        <v>1</v>
      </c>
      <c r="V447" s="29">
        <v>1</v>
      </c>
      <c r="W447" s="29" t="s">
        <v>8</v>
      </c>
      <c r="X447" s="29">
        <v>1</v>
      </c>
      <c r="Y447" s="29" t="s">
        <v>8</v>
      </c>
      <c r="Z447" s="29">
        <v>1</v>
      </c>
      <c r="AA447" s="29">
        <v>1</v>
      </c>
      <c r="AB447" s="29" t="s">
        <v>8</v>
      </c>
      <c r="AC447" s="29">
        <v>1</v>
      </c>
      <c r="AD447" s="29" t="s">
        <v>8</v>
      </c>
      <c r="AE447" s="29">
        <v>1</v>
      </c>
      <c r="AF447" s="29">
        <v>1</v>
      </c>
      <c r="AG447" s="29" t="s">
        <v>8</v>
      </c>
      <c r="AH447" s="29">
        <v>1</v>
      </c>
      <c r="AI447" s="29" t="s">
        <v>8</v>
      </c>
      <c r="AJ447" s="29">
        <v>1</v>
      </c>
      <c r="AK447" s="29">
        <v>4</v>
      </c>
      <c r="AL447" s="29" t="s">
        <v>8</v>
      </c>
      <c r="AM447" s="29">
        <v>4</v>
      </c>
      <c r="AN447" s="29" t="s">
        <v>8</v>
      </c>
      <c r="AO447" s="29">
        <v>1</v>
      </c>
      <c r="AP447" s="29" t="s">
        <v>8</v>
      </c>
      <c r="AQ447" s="29">
        <v>1</v>
      </c>
      <c r="AR447" s="29">
        <v>2</v>
      </c>
      <c r="AS447" s="29" t="s">
        <v>8</v>
      </c>
      <c r="AT447" s="29">
        <v>2</v>
      </c>
      <c r="AU447" s="29" t="s">
        <v>8</v>
      </c>
      <c r="AV447" s="29">
        <v>1</v>
      </c>
      <c r="AW447" s="29">
        <v>4</v>
      </c>
      <c r="AX447" s="29" t="s">
        <v>8</v>
      </c>
      <c r="AY447" s="29">
        <v>4</v>
      </c>
      <c r="AZ447" s="29" t="s">
        <v>8</v>
      </c>
      <c r="BA447" s="29">
        <v>1</v>
      </c>
      <c r="BB447" s="29" t="s">
        <v>8</v>
      </c>
      <c r="BC447" s="29">
        <v>1</v>
      </c>
      <c r="BD447" s="29">
        <v>3</v>
      </c>
      <c r="BE447" s="29" t="s">
        <v>8</v>
      </c>
      <c r="BF447" s="29">
        <v>3</v>
      </c>
      <c r="BG447" s="29" t="s">
        <v>8</v>
      </c>
      <c r="BH447" s="29">
        <v>1</v>
      </c>
      <c r="BI447" s="29">
        <v>2</v>
      </c>
      <c r="BJ447" s="29" t="s">
        <v>8</v>
      </c>
      <c r="BK447" s="29">
        <v>2</v>
      </c>
      <c r="BL447" s="29" t="s">
        <v>8</v>
      </c>
      <c r="BM447" s="29">
        <v>0</v>
      </c>
      <c r="BN447" s="29" t="s">
        <v>8</v>
      </c>
      <c r="BO447" s="29" t="s">
        <v>8</v>
      </c>
      <c r="BP447" s="29" t="s">
        <v>8</v>
      </c>
      <c r="BQ447" s="29" t="s">
        <v>8</v>
      </c>
      <c r="BR447" s="29" t="s">
        <v>8</v>
      </c>
      <c r="BS447" s="29" t="s">
        <v>8</v>
      </c>
      <c r="BT447" s="29" t="s">
        <v>8</v>
      </c>
      <c r="BU447" s="29" t="s">
        <v>15986</v>
      </c>
      <c r="BV447" s="29" t="b">
        <v>0</v>
      </c>
      <c r="BW447" s="29" t="b">
        <v>0</v>
      </c>
      <c r="BX447" s="29" t="b">
        <v>0</v>
      </c>
      <c r="BY447" s="29" t="b">
        <v>1</v>
      </c>
      <c r="BZ447" s="29" t="b">
        <v>0</v>
      </c>
      <c r="CA447" s="29" t="b">
        <v>0</v>
      </c>
      <c r="CB447" s="29" t="b">
        <v>0</v>
      </c>
      <c r="CC447" s="29" t="b">
        <v>0</v>
      </c>
      <c r="CD447" s="29" t="b">
        <v>0</v>
      </c>
      <c r="CE447" s="29" t="b">
        <v>0</v>
      </c>
      <c r="CF447" s="29" t="b">
        <v>0</v>
      </c>
      <c r="CG447" s="29" t="b">
        <v>0</v>
      </c>
      <c r="CH447" s="29" t="b">
        <v>0</v>
      </c>
      <c r="CI447" s="29" t="b">
        <v>0</v>
      </c>
      <c r="CJ447" s="29" t="b">
        <v>0</v>
      </c>
      <c r="CK447" s="29" t="b">
        <v>0</v>
      </c>
      <c r="CL447" s="29" t="b">
        <v>0</v>
      </c>
      <c r="CM447" s="29" t="b">
        <v>0</v>
      </c>
      <c r="CN447" s="29" t="b">
        <v>0</v>
      </c>
      <c r="CO447" s="29" t="b">
        <v>0</v>
      </c>
      <c r="CP447" s="29" t="b">
        <v>0</v>
      </c>
      <c r="CQ447" s="29" t="b">
        <v>0</v>
      </c>
      <c r="CR447" s="29" t="b">
        <v>0</v>
      </c>
      <c r="CS447" s="29" t="b">
        <v>0</v>
      </c>
      <c r="CT447" s="29" t="b">
        <v>0</v>
      </c>
      <c r="CU447" s="29" t="b">
        <v>0</v>
      </c>
      <c r="CV447" s="29" t="b">
        <v>0</v>
      </c>
      <c r="CW447" s="29" t="b">
        <v>0</v>
      </c>
      <c r="CX447" s="29" t="b">
        <v>0</v>
      </c>
      <c r="CY447" s="29" t="b">
        <v>0</v>
      </c>
      <c r="CZ447" s="29" t="b">
        <v>0</v>
      </c>
      <c r="DA447" s="29" t="b">
        <v>0</v>
      </c>
      <c r="DB447" s="29" t="b">
        <v>0</v>
      </c>
      <c r="DC447" s="29" t="b">
        <v>0</v>
      </c>
      <c r="DD447" s="29" t="b">
        <v>0</v>
      </c>
      <c r="DE447" s="29" t="b">
        <v>0</v>
      </c>
      <c r="DF447" s="29" t="b">
        <v>0</v>
      </c>
      <c r="DG447" s="29" t="b">
        <v>0</v>
      </c>
      <c r="DH447" s="29" t="b">
        <v>0</v>
      </c>
      <c r="DI447" s="29" t="b">
        <v>0</v>
      </c>
      <c r="DJ447" s="29" t="b">
        <v>0</v>
      </c>
      <c r="DK447" s="29" t="b">
        <v>0</v>
      </c>
      <c r="DL447" s="29" t="b">
        <v>0</v>
      </c>
      <c r="DM447" s="29" t="b">
        <v>0</v>
      </c>
      <c r="DN447" s="29" t="b">
        <v>0</v>
      </c>
      <c r="DO447" s="29" t="b">
        <v>0</v>
      </c>
      <c r="DP447" s="29" t="b">
        <v>0</v>
      </c>
      <c r="DQ447" s="29" t="b">
        <v>0</v>
      </c>
      <c r="DR447" s="29" t="b">
        <v>0</v>
      </c>
      <c r="DS447" s="29" t="b">
        <v>0</v>
      </c>
      <c r="DT447" s="29" t="b">
        <v>0</v>
      </c>
      <c r="DU447" s="29" t="b">
        <v>0</v>
      </c>
      <c r="DV447" s="29" t="s">
        <v>15992</v>
      </c>
      <c r="DW447" s="29" t="s">
        <v>15993</v>
      </c>
      <c r="DX447" s="29" t="s">
        <v>15994</v>
      </c>
    </row>
    <row r="448" spans="1:128" s="29" customFormat="1" x14ac:dyDescent="0.25">
      <c r="A448" s="29">
        <v>359925060328551</v>
      </c>
      <c r="B448" s="29">
        <v>587</v>
      </c>
      <c r="C448" s="29" t="s">
        <v>15995</v>
      </c>
      <c r="D448" s="29" t="s">
        <v>15996</v>
      </c>
      <c r="E448" s="50">
        <v>2.37232721188737E+16</v>
      </c>
      <c r="F448" s="50">
        <v>9037411236381410</v>
      </c>
      <c r="G448" s="29" t="s">
        <v>20314</v>
      </c>
      <c r="H448" s="29" t="s">
        <v>18992</v>
      </c>
      <c r="I448" s="29">
        <v>88</v>
      </c>
      <c r="J448" s="29">
        <v>0</v>
      </c>
      <c r="K448" s="29">
        <v>1</v>
      </c>
      <c r="L448" s="29">
        <v>1</v>
      </c>
      <c r="M448" s="29">
        <v>2</v>
      </c>
      <c r="N448" s="29">
        <v>4</v>
      </c>
      <c r="O448" s="29">
        <v>1</v>
      </c>
      <c r="P448" s="29">
        <v>0</v>
      </c>
      <c r="Q448" s="29" t="s">
        <v>8</v>
      </c>
      <c r="R448" s="29" t="s">
        <v>8</v>
      </c>
      <c r="S448" s="29" t="s">
        <v>8</v>
      </c>
      <c r="T448" s="29" t="s">
        <v>8</v>
      </c>
      <c r="U448" s="29">
        <v>1</v>
      </c>
      <c r="V448" s="29">
        <v>1</v>
      </c>
      <c r="W448" s="29" t="s">
        <v>8</v>
      </c>
      <c r="X448" s="29">
        <v>1</v>
      </c>
      <c r="Y448" s="29" t="s">
        <v>8</v>
      </c>
      <c r="Z448" s="29">
        <v>1</v>
      </c>
      <c r="AA448" s="29">
        <v>1</v>
      </c>
      <c r="AB448" s="29" t="s">
        <v>8</v>
      </c>
      <c r="AC448" s="29">
        <v>1</v>
      </c>
      <c r="AD448" s="29" t="s">
        <v>8</v>
      </c>
      <c r="AE448" s="29">
        <v>1</v>
      </c>
      <c r="AF448" s="29">
        <v>1</v>
      </c>
      <c r="AG448" s="29" t="s">
        <v>8</v>
      </c>
      <c r="AH448" s="29">
        <v>1</v>
      </c>
      <c r="AI448" s="29" t="s">
        <v>8</v>
      </c>
      <c r="AJ448" s="29">
        <v>1</v>
      </c>
      <c r="AK448" s="29">
        <v>4</v>
      </c>
      <c r="AL448" s="29" t="s">
        <v>8</v>
      </c>
      <c r="AM448" s="29">
        <v>4</v>
      </c>
      <c r="AN448" s="29" t="s">
        <v>8</v>
      </c>
      <c r="AO448" s="29">
        <v>1</v>
      </c>
      <c r="AP448" s="29" t="s">
        <v>8</v>
      </c>
      <c r="AQ448" s="29">
        <v>1</v>
      </c>
      <c r="AR448" s="29">
        <v>2</v>
      </c>
      <c r="AS448" s="29" t="s">
        <v>8</v>
      </c>
      <c r="AT448" s="29">
        <v>3</v>
      </c>
      <c r="AU448" s="29" t="s">
        <v>8</v>
      </c>
      <c r="AV448" s="29">
        <v>1</v>
      </c>
      <c r="AW448" s="29">
        <v>4</v>
      </c>
      <c r="AX448" s="29" t="s">
        <v>8</v>
      </c>
      <c r="AY448" s="29">
        <v>4</v>
      </c>
      <c r="AZ448" s="29" t="s">
        <v>8</v>
      </c>
      <c r="BA448" s="29">
        <v>1</v>
      </c>
      <c r="BB448" s="29" t="s">
        <v>8</v>
      </c>
      <c r="BC448" s="29">
        <v>1</v>
      </c>
      <c r="BD448" s="29">
        <v>3</v>
      </c>
      <c r="BE448" s="29" t="s">
        <v>8</v>
      </c>
      <c r="BF448" s="29">
        <v>3</v>
      </c>
      <c r="BG448" s="29" t="s">
        <v>8</v>
      </c>
      <c r="BH448" s="29">
        <v>1</v>
      </c>
      <c r="BI448" s="29">
        <v>2</v>
      </c>
      <c r="BJ448" s="29" t="s">
        <v>8</v>
      </c>
      <c r="BK448" s="29">
        <v>2</v>
      </c>
      <c r="BL448" s="29" t="s">
        <v>8</v>
      </c>
      <c r="BM448" s="29">
        <v>0</v>
      </c>
      <c r="BN448" s="29" t="s">
        <v>8</v>
      </c>
      <c r="BO448" s="29" t="s">
        <v>8</v>
      </c>
      <c r="BP448" s="29" t="s">
        <v>8</v>
      </c>
      <c r="BQ448" s="29" t="s">
        <v>8</v>
      </c>
      <c r="BR448" s="29" t="s">
        <v>8</v>
      </c>
      <c r="BS448" s="29" t="s">
        <v>8</v>
      </c>
      <c r="BT448" s="29" t="s">
        <v>8</v>
      </c>
      <c r="BU448" s="29" t="s">
        <v>15997</v>
      </c>
      <c r="BV448" s="29" t="b">
        <v>0</v>
      </c>
      <c r="BW448" s="29" t="b">
        <v>0</v>
      </c>
      <c r="BX448" s="29" t="b">
        <v>0</v>
      </c>
      <c r="BY448" s="29" t="b">
        <v>1</v>
      </c>
      <c r="BZ448" s="29" t="b">
        <v>0</v>
      </c>
      <c r="CA448" s="29" t="b">
        <v>0</v>
      </c>
      <c r="CB448" s="29" t="b">
        <v>0</v>
      </c>
      <c r="CC448" s="29" t="b">
        <v>0</v>
      </c>
      <c r="CD448" s="29" t="b">
        <v>0</v>
      </c>
      <c r="CE448" s="29" t="b">
        <v>0</v>
      </c>
      <c r="CF448" s="29" t="b">
        <v>0</v>
      </c>
      <c r="CG448" s="29" t="b">
        <v>0</v>
      </c>
      <c r="CH448" s="29" t="b">
        <v>0</v>
      </c>
      <c r="CI448" s="29" t="b">
        <v>0</v>
      </c>
      <c r="CJ448" s="29" t="b">
        <v>0</v>
      </c>
      <c r="CK448" s="29" t="b">
        <v>0</v>
      </c>
      <c r="CL448" s="29" t="b">
        <v>0</v>
      </c>
      <c r="CM448" s="29" t="b">
        <v>0</v>
      </c>
      <c r="CN448" s="29" t="b">
        <v>0</v>
      </c>
      <c r="CO448" s="29" t="b">
        <v>0</v>
      </c>
      <c r="CP448" s="29" t="b">
        <v>0</v>
      </c>
      <c r="CQ448" s="29" t="b">
        <v>0</v>
      </c>
      <c r="CR448" s="29" t="b">
        <v>0</v>
      </c>
      <c r="CS448" s="29" t="b">
        <v>0</v>
      </c>
      <c r="CT448" s="29" t="b">
        <v>0</v>
      </c>
      <c r="CU448" s="29" t="b">
        <v>0</v>
      </c>
      <c r="CV448" s="29" t="b">
        <v>0</v>
      </c>
      <c r="CW448" s="29" t="b">
        <v>0</v>
      </c>
      <c r="CX448" s="29" t="b">
        <v>0</v>
      </c>
      <c r="CY448" s="29" t="b">
        <v>0</v>
      </c>
      <c r="CZ448" s="29" t="b">
        <v>0</v>
      </c>
      <c r="DA448" s="29" t="b">
        <v>0</v>
      </c>
      <c r="DB448" s="29" t="b">
        <v>0</v>
      </c>
      <c r="DC448" s="29" t="b">
        <v>0</v>
      </c>
      <c r="DD448" s="29" t="b">
        <v>0</v>
      </c>
      <c r="DE448" s="29" t="b">
        <v>0</v>
      </c>
      <c r="DF448" s="29" t="b">
        <v>0</v>
      </c>
      <c r="DG448" s="29" t="b">
        <v>0</v>
      </c>
      <c r="DH448" s="29" t="b">
        <v>0</v>
      </c>
      <c r="DI448" s="29" t="b">
        <v>0</v>
      </c>
      <c r="DJ448" s="29" t="b">
        <v>0</v>
      </c>
      <c r="DK448" s="29" t="b">
        <v>0</v>
      </c>
      <c r="DL448" s="29" t="b">
        <v>0</v>
      </c>
      <c r="DM448" s="29" t="b">
        <v>0</v>
      </c>
      <c r="DN448" s="29" t="b">
        <v>0</v>
      </c>
      <c r="DO448" s="29" t="b">
        <v>0</v>
      </c>
      <c r="DP448" s="29" t="b">
        <v>0</v>
      </c>
      <c r="DQ448" s="29" t="b">
        <v>0</v>
      </c>
      <c r="DR448" s="29" t="b">
        <v>0</v>
      </c>
      <c r="DS448" s="29" t="b">
        <v>0</v>
      </c>
      <c r="DT448" s="29" t="b">
        <v>0</v>
      </c>
      <c r="DU448" s="29" t="b">
        <v>0</v>
      </c>
      <c r="DV448" s="29" t="s">
        <v>15998</v>
      </c>
      <c r="DW448" s="29" t="s">
        <v>15999</v>
      </c>
      <c r="DX448" s="29" t="s">
        <v>16000</v>
      </c>
    </row>
    <row r="449" spans="1:128" s="29" customFormat="1" x14ac:dyDescent="0.25">
      <c r="A449" s="29">
        <v>359925061276296</v>
      </c>
      <c r="B449" s="29">
        <v>444</v>
      </c>
      <c r="C449" s="29" t="s">
        <v>16001</v>
      </c>
      <c r="D449" s="29" t="s">
        <v>16002</v>
      </c>
      <c r="E449" s="50">
        <v>2.37039082635376E+16</v>
      </c>
      <c r="F449" s="50">
        <v>904275390830516</v>
      </c>
      <c r="G449" s="29" t="s">
        <v>20226</v>
      </c>
      <c r="H449" s="29" t="s">
        <v>18992</v>
      </c>
      <c r="I449" s="29">
        <v>77</v>
      </c>
      <c r="J449" s="29">
        <v>1</v>
      </c>
      <c r="K449" s="29">
        <v>1</v>
      </c>
      <c r="L449" s="29">
        <v>1</v>
      </c>
      <c r="M449" s="29">
        <v>2</v>
      </c>
      <c r="N449" s="29">
        <v>5</v>
      </c>
      <c r="O449" s="29">
        <v>1</v>
      </c>
      <c r="P449" s="29">
        <v>1</v>
      </c>
      <c r="Q449" s="29">
        <v>1</v>
      </c>
      <c r="R449" s="29" t="s">
        <v>8</v>
      </c>
      <c r="S449" s="29">
        <v>2</v>
      </c>
      <c r="T449" s="29" t="s">
        <v>8</v>
      </c>
      <c r="U449" s="29">
        <v>1</v>
      </c>
      <c r="V449" s="29">
        <v>1</v>
      </c>
      <c r="W449" s="29" t="s">
        <v>8</v>
      </c>
      <c r="X449" s="29">
        <v>1</v>
      </c>
      <c r="Y449" s="29" t="s">
        <v>8</v>
      </c>
      <c r="Z449" s="29">
        <v>1</v>
      </c>
      <c r="AA449" s="29">
        <v>2</v>
      </c>
      <c r="AB449" s="29" t="s">
        <v>8</v>
      </c>
      <c r="AC449" s="29">
        <v>2</v>
      </c>
      <c r="AD449" s="29" t="s">
        <v>8</v>
      </c>
      <c r="AE449" s="29">
        <v>1</v>
      </c>
      <c r="AF449" s="29">
        <v>1</v>
      </c>
      <c r="AG449" s="29" t="s">
        <v>8</v>
      </c>
      <c r="AH449" s="29">
        <v>1</v>
      </c>
      <c r="AI449" s="29" t="s">
        <v>8</v>
      </c>
      <c r="AJ449" s="29">
        <v>0</v>
      </c>
      <c r="AK449" s="29" t="s">
        <v>8</v>
      </c>
      <c r="AL449" s="29" t="s">
        <v>8</v>
      </c>
      <c r="AM449" s="29" t="s">
        <v>8</v>
      </c>
      <c r="AN449" s="29" t="s">
        <v>8</v>
      </c>
      <c r="AO449" s="29">
        <v>0</v>
      </c>
      <c r="AP449" s="29" t="s">
        <v>8</v>
      </c>
      <c r="AQ449" s="29">
        <v>1</v>
      </c>
      <c r="AR449" s="29">
        <v>2</v>
      </c>
      <c r="AS449" s="29" t="s">
        <v>8</v>
      </c>
      <c r="AT449" s="29">
        <v>2</v>
      </c>
      <c r="AU449" s="29" t="s">
        <v>8</v>
      </c>
      <c r="AV449" s="29">
        <v>1</v>
      </c>
      <c r="AW449" s="29">
        <v>2</v>
      </c>
      <c r="AX449" s="29" t="s">
        <v>8</v>
      </c>
      <c r="AY449" s="29">
        <v>2</v>
      </c>
      <c r="AZ449" s="29" t="s">
        <v>8</v>
      </c>
      <c r="BA449" s="29">
        <v>1</v>
      </c>
      <c r="BB449" s="29" t="s">
        <v>8</v>
      </c>
      <c r="BC449" s="29">
        <v>1</v>
      </c>
      <c r="BD449" s="29">
        <v>4</v>
      </c>
      <c r="BE449" s="29" t="s">
        <v>8</v>
      </c>
      <c r="BF449" s="29">
        <v>2</v>
      </c>
      <c r="BG449" s="29" t="s">
        <v>8</v>
      </c>
      <c r="BH449" s="29">
        <v>1</v>
      </c>
      <c r="BI449" s="29">
        <v>2</v>
      </c>
      <c r="BJ449" s="29" t="s">
        <v>8</v>
      </c>
      <c r="BK449" s="29">
        <v>2</v>
      </c>
      <c r="BL449" s="29" t="s">
        <v>8</v>
      </c>
      <c r="BM449" s="29">
        <v>0</v>
      </c>
      <c r="BN449" s="29" t="s">
        <v>8</v>
      </c>
      <c r="BO449" s="29" t="s">
        <v>8</v>
      </c>
      <c r="BP449" s="29" t="s">
        <v>8</v>
      </c>
      <c r="BQ449" s="29" t="s">
        <v>8</v>
      </c>
      <c r="BR449" s="29" t="s">
        <v>8</v>
      </c>
      <c r="BS449" s="29" t="s">
        <v>8</v>
      </c>
      <c r="BT449" s="29" t="s">
        <v>8</v>
      </c>
      <c r="BU449" s="29" t="s">
        <v>14203</v>
      </c>
      <c r="BV449" s="29" t="b">
        <v>0</v>
      </c>
      <c r="BW449" s="29" t="b">
        <v>0</v>
      </c>
      <c r="BX449" s="29" t="b">
        <v>0</v>
      </c>
      <c r="BY449" s="29" t="b">
        <v>0</v>
      </c>
      <c r="BZ449" s="29" t="b">
        <v>0</v>
      </c>
      <c r="CA449" s="29" t="b">
        <v>0</v>
      </c>
      <c r="CB449" s="29" t="b">
        <v>0</v>
      </c>
      <c r="CC449" s="29" t="b">
        <v>0</v>
      </c>
      <c r="CD449" s="29" t="b">
        <v>0</v>
      </c>
      <c r="CE449" s="29" t="b">
        <v>0</v>
      </c>
      <c r="CF449" s="29" t="b">
        <v>0</v>
      </c>
      <c r="CG449" s="29" t="b">
        <v>0</v>
      </c>
      <c r="CH449" s="29" t="b">
        <v>0</v>
      </c>
      <c r="CI449" s="29" t="b">
        <v>0</v>
      </c>
      <c r="CJ449" s="29" t="b">
        <v>0</v>
      </c>
      <c r="CK449" s="29" t="b">
        <v>0</v>
      </c>
      <c r="CL449" s="29" t="b">
        <v>0</v>
      </c>
      <c r="CM449" s="29" t="b">
        <v>0</v>
      </c>
      <c r="CN449" s="29" t="b">
        <v>0</v>
      </c>
      <c r="CO449" s="29" t="b">
        <v>1</v>
      </c>
      <c r="CP449" s="29" t="b">
        <v>0</v>
      </c>
      <c r="CQ449" s="29" t="b">
        <v>0</v>
      </c>
      <c r="CR449" s="29" t="b">
        <v>0</v>
      </c>
      <c r="CS449" s="29" t="b">
        <v>0</v>
      </c>
      <c r="CT449" s="29" t="b">
        <v>0</v>
      </c>
      <c r="CU449" s="29" t="b">
        <v>0</v>
      </c>
      <c r="CV449" s="29" t="b">
        <v>0</v>
      </c>
      <c r="CW449" s="29" t="b">
        <v>0</v>
      </c>
      <c r="CX449" s="29" t="b">
        <v>0</v>
      </c>
      <c r="CY449" s="29" t="b">
        <v>0</v>
      </c>
      <c r="CZ449" s="29" t="b">
        <v>0</v>
      </c>
      <c r="DA449" s="29" t="b">
        <v>0</v>
      </c>
      <c r="DB449" s="29" t="b">
        <v>0</v>
      </c>
      <c r="DC449" s="29" t="b">
        <v>0</v>
      </c>
      <c r="DD449" s="29" t="b">
        <v>0</v>
      </c>
      <c r="DE449" s="29" t="b">
        <v>0</v>
      </c>
      <c r="DF449" s="29" t="b">
        <v>0</v>
      </c>
      <c r="DG449" s="29" t="b">
        <v>0</v>
      </c>
      <c r="DH449" s="29" t="b">
        <v>0</v>
      </c>
      <c r="DI449" s="29" t="b">
        <v>0</v>
      </c>
      <c r="DJ449" s="29" t="b">
        <v>0</v>
      </c>
      <c r="DK449" s="29" t="b">
        <v>0</v>
      </c>
      <c r="DL449" s="29" t="b">
        <v>0</v>
      </c>
      <c r="DM449" s="29" t="b">
        <v>0</v>
      </c>
      <c r="DN449" s="29" t="b">
        <v>0</v>
      </c>
      <c r="DO449" s="29" t="b">
        <v>0</v>
      </c>
      <c r="DP449" s="29" t="b">
        <v>0</v>
      </c>
      <c r="DQ449" s="29" t="b">
        <v>0</v>
      </c>
      <c r="DR449" s="29" t="b">
        <v>0</v>
      </c>
      <c r="DS449" s="29" t="b">
        <v>0</v>
      </c>
      <c r="DT449" s="29" t="b">
        <v>0</v>
      </c>
      <c r="DU449" s="29" t="b">
        <v>0</v>
      </c>
      <c r="DV449" s="29" t="s">
        <v>16003</v>
      </c>
      <c r="DW449" s="29" t="s">
        <v>16004</v>
      </c>
      <c r="DX449" s="29" t="s">
        <v>16005</v>
      </c>
    </row>
    <row r="450" spans="1:128" s="29" customFormat="1" x14ac:dyDescent="0.25">
      <c r="A450" s="29">
        <v>359925061276296</v>
      </c>
      <c r="B450" s="29">
        <v>487</v>
      </c>
      <c r="C450" s="29" t="s">
        <v>16006</v>
      </c>
      <c r="D450" s="29" t="s">
        <v>16007</v>
      </c>
      <c r="E450" s="50">
        <v>2.37078253616076E+16</v>
      </c>
      <c r="F450" s="50">
        <v>9042537551230650</v>
      </c>
      <c r="G450" s="29" t="s">
        <v>20217</v>
      </c>
      <c r="H450" s="29" t="s">
        <v>18992</v>
      </c>
      <c r="I450" s="29">
        <v>77</v>
      </c>
      <c r="J450" s="29">
        <v>0</v>
      </c>
      <c r="K450" s="29">
        <v>1</v>
      </c>
      <c r="L450" s="29">
        <v>1</v>
      </c>
      <c r="M450" s="29">
        <v>2</v>
      </c>
      <c r="N450" s="29">
        <v>5</v>
      </c>
      <c r="O450" s="29">
        <v>1</v>
      </c>
      <c r="P450" s="29">
        <v>1</v>
      </c>
      <c r="Q450" s="29">
        <v>4</v>
      </c>
      <c r="R450" s="29" t="s">
        <v>8</v>
      </c>
      <c r="S450" s="29">
        <v>4</v>
      </c>
      <c r="T450" s="29" t="s">
        <v>8</v>
      </c>
      <c r="U450" s="29">
        <v>0</v>
      </c>
      <c r="V450" s="29" t="s">
        <v>8</v>
      </c>
      <c r="W450" s="29" t="s">
        <v>8</v>
      </c>
      <c r="X450" s="29" t="s">
        <v>8</v>
      </c>
      <c r="Y450" s="29" t="s">
        <v>8</v>
      </c>
      <c r="Z450" s="29">
        <v>1</v>
      </c>
      <c r="AA450" s="29">
        <v>3</v>
      </c>
      <c r="AB450" s="29" t="s">
        <v>8</v>
      </c>
      <c r="AC450" s="29">
        <v>3</v>
      </c>
      <c r="AD450" s="29" t="s">
        <v>8</v>
      </c>
      <c r="AE450" s="29">
        <v>1</v>
      </c>
      <c r="AF450" s="29">
        <v>1</v>
      </c>
      <c r="AG450" s="29" t="s">
        <v>8</v>
      </c>
      <c r="AH450" s="29">
        <v>1</v>
      </c>
      <c r="AI450" s="29" t="s">
        <v>8</v>
      </c>
      <c r="AJ450" s="29">
        <v>0</v>
      </c>
      <c r="AK450" s="29" t="s">
        <v>8</v>
      </c>
      <c r="AL450" s="29" t="s">
        <v>8</v>
      </c>
      <c r="AM450" s="29" t="s">
        <v>8</v>
      </c>
      <c r="AN450" s="29" t="s">
        <v>8</v>
      </c>
      <c r="AO450" s="29">
        <v>0</v>
      </c>
      <c r="AP450" s="29" t="s">
        <v>8</v>
      </c>
      <c r="AQ450" s="29">
        <v>1</v>
      </c>
      <c r="AR450" s="29">
        <v>1</v>
      </c>
      <c r="AS450" s="29" t="s">
        <v>8</v>
      </c>
      <c r="AT450" s="29">
        <v>1</v>
      </c>
      <c r="AU450" s="29" t="s">
        <v>8</v>
      </c>
      <c r="AV450" s="29">
        <v>1</v>
      </c>
      <c r="AW450" s="29">
        <v>3</v>
      </c>
      <c r="AX450" s="29" t="s">
        <v>8</v>
      </c>
      <c r="AY450" s="29">
        <v>3</v>
      </c>
      <c r="AZ450" s="29" t="s">
        <v>8</v>
      </c>
      <c r="BA450" s="29">
        <v>1</v>
      </c>
      <c r="BB450" s="29" t="s">
        <v>8</v>
      </c>
      <c r="BC450" s="29">
        <v>1</v>
      </c>
      <c r="BD450" s="29">
        <v>4</v>
      </c>
      <c r="BE450" s="29" t="s">
        <v>8</v>
      </c>
      <c r="BF450" s="29">
        <v>2</v>
      </c>
      <c r="BG450" s="29" t="s">
        <v>8</v>
      </c>
      <c r="BH450" s="29">
        <v>1</v>
      </c>
      <c r="BI450" s="29">
        <v>2</v>
      </c>
      <c r="BJ450" s="29" t="s">
        <v>8</v>
      </c>
      <c r="BK450" s="29">
        <v>2</v>
      </c>
      <c r="BL450" s="29" t="s">
        <v>8</v>
      </c>
      <c r="BM450" s="29">
        <v>0</v>
      </c>
      <c r="BN450" s="29" t="s">
        <v>8</v>
      </c>
      <c r="BO450" s="29" t="s">
        <v>8</v>
      </c>
      <c r="BP450" s="29" t="s">
        <v>8</v>
      </c>
      <c r="BQ450" s="29" t="s">
        <v>8</v>
      </c>
      <c r="BR450" s="29" t="s">
        <v>8</v>
      </c>
      <c r="BS450" s="29" t="s">
        <v>8</v>
      </c>
      <c r="BT450" s="29" t="s">
        <v>8</v>
      </c>
      <c r="BU450" s="29" t="s">
        <v>14203</v>
      </c>
      <c r="BV450" s="29" t="b">
        <v>0</v>
      </c>
      <c r="BW450" s="29" t="b">
        <v>0</v>
      </c>
      <c r="BX450" s="29" t="b">
        <v>0</v>
      </c>
      <c r="BY450" s="29" t="b">
        <v>0</v>
      </c>
      <c r="BZ450" s="29" t="b">
        <v>0</v>
      </c>
      <c r="CA450" s="29" t="b">
        <v>0</v>
      </c>
      <c r="CB450" s="29" t="b">
        <v>0</v>
      </c>
      <c r="CC450" s="29" t="b">
        <v>0</v>
      </c>
      <c r="CD450" s="29" t="b">
        <v>0</v>
      </c>
      <c r="CE450" s="29" t="b">
        <v>0</v>
      </c>
      <c r="CF450" s="29" t="b">
        <v>0</v>
      </c>
      <c r="CG450" s="29" t="b">
        <v>0</v>
      </c>
      <c r="CH450" s="29" t="b">
        <v>0</v>
      </c>
      <c r="CI450" s="29" t="b">
        <v>0</v>
      </c>
      <c r="CJ450" s="29" t="b">
        <v>0</v>
      </c>
      <c r="CK450" s="29" t="b">
        <v>0</v>
      </c>
      <c r="CL450" s="29" t="b">
        <v>0</v>
      </c>
      <c r="CM450" s="29" t="b">
        <v>0</v>
      </c>
      <c r="CN450" s="29" t="b">
        <v>0</v>
      </c>
      <c r="CO450" s="29" t="b">
        <v>1</v>
      </c>
      <c r="CP450" s="29" t="b">
        <v>0</v>
      </c>
      <c r="CQ450" s="29" t="b">
        <v>0</v>
      </c>
      <c r="CR450" s="29" t="b">
        <v>0</v>
      </c>
      <c r="CS450" s="29" t="b">
        <v>0</v>
      </c>
      <c r="CT450" s="29" t="b">
        <v>0</v>
      </c>
      <c r="CU450" s="29" t="b">
        <v>0</v>
      </c>
      <c r="CV450" s="29" t="b">
        <v>0</v>
      </c>
      <c r="CW450" s="29" t="b">
        <v>0</v>
      </c>
      <c r="CX450" s="29" t="b">
        <v>0</v>
      </c>
      <c r="CY450" s="29" t="b">
        <v>0</v>
      </c>
      <c r="CZ450" s="29" t="b">
        <v>0</v>
      </c>
      <c r="DA450" s="29" t="b">
        <v>0</v>
      </c>
      <c r="DB450" s="29" t="b">
        <v>0</v>
      </c>
      <c r="DC450" s="29" t="b">
        <v>0</v>
      </c>
      <c r="DD450" s="29" t="b">
        <v>0</v>
      </c>
      <c r="DE450" s="29" t="b">
        <v>0</v>
      </c>
      <c r="DF450" s="29" t="b">
        <v>0</v>
      </c>
      <c r="DG450" s="29" t="b">
        <v>0</v>
      </c>
      <c r="DH450" s="29" t="b">
        <v>0</v>
      </c>
      <c r="DI450" s="29" t="b">
        <v>0</v>
      </c>
      <c r="DJ450" s="29" t="b">
        <v>0</v>
      </c>
      <c r="DK450" s="29" t="b">
        <v>0</v>
      </c>
      <c r="DL450" s="29" t="b">
        <v>0</v>
      </c>
      <c r="DM450" s="29" t="b">
        <v>0</v>
      </c>
      <c r="DN450" s="29" t="b">
        <v>0</v>
      </c>
      <c r="DO450" s="29" t="b">
        <v>0</v>
      </c>
      <c r="DP450" s="29" t="b">
        <v>0</v>
      </c>
      <c r="DQ450" s="29" t="b">
        <v>0</v>
      </c>
      <c r="DR450" s="29" t="b">
        <v>0</v>
      </c>
      <c r="DS450" s="29" t="b">
        <v>0</v>
      </c>
      <c r="DT450" s="29" t="b">
        <v>0</v>
      </c>
      <c r="DU450" s="29" t="b">
        <v>0</v>
      </c>
      <c r="DV450" s="29" t="s">
        <v>16008</v>
      </c>
      <c r="DW450" s="29" t="s">
        <v>16009</v>
      </c>
      <c r="DX450" s="29" t="s">
        <v>16010</v>
      </c>
    </row>
    <row r="451" spans="1:128" s="29" customFormat="1" x14ac:dyDescent="0.25">
      <c r="A451" s="29">
        <v>359925061276296</v>
      </c>
      <c r="B451" s="29">
        <v>447</v>
      </c>
      <c r="C451" s="29" t="s">
        <v>16011</v>
      </c>
      <c r="D451" s="29" t="s">
        <v>16012</v>
      </c>
      <c r="E451" s="50">
        <v>2.37056698118806E+16</v>
      </c>
      <c r="F451" s="50">
        <v>9042647584424560</v>
      </c>
      <c r="G451" s="29" t="s">
        <v>20249</v>
      </c>
      <c r="H451" s="29" t="s">
        <v>18992</v>
      </c>
      <c r="I451" s="29">
        <v>77</v>
      </c>
      <c r="J451" s="29">
        <v>1</v>
      </c>
      <c r="K451" s="29">
        <v>1</v>
      </c>
      <c r="L451" s="29">
        <v>1</v>
      </c>
      <c r="M451" s="29">
        <v>2</v>
      </c>
      <c r="N451" s="29">
        <v>4</v>
      </c>
      <c r="O451" s="29">
        <v>1</v>
      </c>
      <c r="P451" s="29">
        <v>1</v>
      </c>
      <c r="Q451" s="29">
        <v>4</v>
      </c>
      <c r="R451" s="29" t="s">
        <v>8</v>
      </c>
      <c r="S451" s="29">
        <v>4</v>
      </c>
      <c r="T451" s="29" t="s">
        <v>8</v>
      </c>
      <c r="U451" s="29">
        <v>1</v>
      </c>
      <c r="V451" s="29">
        <v>2</v>
      </c>
      <c r="W451" s="29" t="s">
        <v>8</v>
      </c>
      <c r="X451" s="29">
        <v>2</v>
      </c>
      <c r="Y451" s="29" t="s">
        <v>8</v>
      </c>
      <c r="Z451" s="29">
        <v>1</v>
      </c>
      <c r="AA451" s="29">
        <v>1</v>
      </c>
      <c r="AB451" s="29" t="s">
        <v>8</v>
      </c>
      <c r="AC451" s="29">
        <v>1</v>
      </c>
      <c r="AD451" s="29" t="s">
        <v>8</v>
      </c>
      <c r="AE451" s="29">
        <v>1</v>
      </c>
      <c r="AF451" s="29">
        <v>1</v>
      </c>
      <c r="AG451" s="29" t="s">
        <v>8</v>
      </c>
      <c r="AH451" s="29">
        <v>1</v>
      </c>
      <c r="AI451" s="29" t="s">
        <v>8</v>
      </c>
      <c r="AJ451" s="29">
        <v>0</v>
      </c>
      <c r="AK451" s="29" t="s">
        <v>8</v>
      </c>
      <c r="AL451" s="29" t="s">
        <v>8</v>
      </c>
      <c r="AM451" s="29" t="s">
        <v>8</v>
      </c>
      <c r="AN451" s="29" t="s">
        <v>8</v>
      </c>
      <c r="AO451" s="29">
        <v>0</v>
      </c>
      <c r="AP451" s="29" t="s">
        <v>8</v>
      </c>
      <c r="AQ451" s="29">
        <v>1</v>
      </c>
      <c r="AR451" s="29">
        <v>2</v>
      </c>
      <c r="AS451" s="29" t="s">
        <v>8</v>
      </c>
      <c r="AT451" s="29">
        <v>2</v>
      </c>
      <c r="AU451" s="29" t="s">
        <v>8</v>
      </c>
      <c r="AV451" s="29">
        <v>1</v>
      </c>
      <c r="AW451" s="29">
        <v>3</v>
      </c>
      <c r="AX451" s="29" t="s">
        <v>8</v>
      </c>
      <c r="AY451" s="29">
        <v>3</v>
      </c>
      <c r="AZ451" s="29" t="s">
        <v>8</v>
      </c>
      <c r="BA451" s="29">
        <v>1</v>
      </c>
      <c r="BB451" s="29" t="s">
        <v>8</v>
      </c>
      <c r="BC451" s="29">
        <v>1</v>
      </c>
      <c r="BD451" s="29">
        <v>4</v>
      </c>
      <c r="BE451" s="29" t="s">
        <v>8</v>
      </c>
      <c r="BF451" s="29">
        <v>2</v>
      </c>
      <c r="BG451" s="29" t="s">
        <v>8</v>
      </c>
      <c r="BH451" s="29">
        <v>1</v>
      </c>
      <c r="BI451" s="29">
        <v>1</v>
      </c>
      <c r="BJ451" s="29" t="s">
        <v>8</v>
      </c>
      <c r="BK451" s="29">
        <v>1</v>
      </c>
      <c r="BL451" s="29" t="s">
        <v>8</v>
      </c>
      <c r="BM451" s="29">
        <v>0</v>
      </c>
      <c r="BN451" s="29" t="s">
        <v>8</v>
      </c>
      <c r="BO451" s="29" t="s">
        <v>8</v>
      </c>
      <c r="BP451" s="29" t="s">
        <v>8</v>
      </c>
      <c r="BQ451" s="29" t="s">
        <v>8</v>
      </c>
      <c r="BR451" s="29" t="s">
        <v>8</v>
      </c>
      <c r="BS451" s="29" t="s">
        <v>8</v>
      </c>
      <c r="BT451" s="29" t="s">
        <v>8</v>
      </c>
      <c r="BU451" s="29" t="s">
        <v>14203</v>
      </c>
      <c r="BV451" s="29" t="b">
        <v>0</v>
      </c>
      <c r="BW451" s="29" t="b">
        <v>0</v>
      </c>
      <c r="BX451" s="29" t="b">
        <v>0</v>
      </c>
      <c r="BY451" s="29" t="b">
        <v>0</v>
      </c>
      <c r="BZ451" s="29" t="b">
        <v>0</v>
      </c>
      <c r="CA451" s="29" t="b">
        <v>0</v>
      </c>
      <c r="CB451" s="29" t="b">
        <v>0</v>
      </c>
      <c r="CC451" s="29" t="b">
        <v>0</v>
      </c>
      <c r="CD451" s="29" t="b">
        <v>0</v>
      </c>
      <c r="CE451" s="29" t="b">
        <v>0</v>
      </c>
      <c r="CF451" s="29" t="b">
        <v>0</v>
      </c>
      <c r="CG451" s="29" t="b">
        <v>0</v>
      </c>
      <c r="CH451" s="29" t="b">
        <v>0</v>
      </c>
      <c r="CI451" s="29" t="b">
        <v>0</v>
      </c>
      <c r="CJ451" s="29" t="b">
        <v>0</v>
      </c>
      <c r="CK451" s="29" t="b">
        <v>0</v>
      </c>
      <c r="CL451" s="29" t="b">
        <v>0</v>
      </c>
      <c r="CM451" s="29" t="b">
        <v>0</v>
      </c>
      <c r="CN451" s="29" t="b">
        <v>0</v>
      </c>
      <c r="CO451" s="29" t="b">
        <v>1</v>
      </c>
      <c r="CP451" s="29" t="b">
        <v>0</v>
      </c>
      <c r="CQ451" s="29" t="b">
        <v>0</v>
      </c>
      <c r="CR451" s="29" t="b">
        <v>0</v>
      </c>
      <c r="CS451" s="29" t="b">
        <v>0</v>
      </c>
      <c r="CT451" s="29" t="b">
        <v>0</v>
      </c>
      <c r="CU451" s="29" t="b">
        <v>0</v>
      </c>
      <c r="CV451" s="29" t="b">
        <v>0</v>
      </c>
      <c r="CW451" s="29" t="b">
        <v>0</v>
      </c>
      <c r="CX451" s="29" t="b">
        <v>0</v>
      </c>
      <c r="CY451" s="29" t="b">
        <v>0</v>
      </c>
      <c r="CZ451" s="29" t="b">
        <v>0</v>
      </c>
      <c r="DA451" s="29" t="b">
        <v>0</v>
      </c>
      <c r="DB451" s="29" t="b">
        <v>0</v>
      </c>
      <c r="DC451" s="29" t="b">
        <v>0</v>
      </c>
      <c r="DD451" s="29" t="b">
        <v>0</v>
      </c>
      <c r="DE451" s="29" t="b">
        <v>0</v>
      </c>
      <c r="DF451" s="29" t="b">
        <v>0</v>
      </c>
      <c r="DG451" s="29" t="b">
        <v>0</v>
      </c>
      <c r="DH451" s="29" t="b">
        <v>0</v>
      </c>
      <c r="DI451" s="29" t="b">
        <v>0</v>
      </c>
      <c r="DJ451" s="29" t="b">
        <v>0</v>
      </c>
      <c r="DK451" s="29" t="b">
        <v>0</v>
      </c>
      <c r="DL451" s="29" t="b">
        <v>0</v>
      </c>
      <c r="DM451" s="29" t="b">
        <v>0</v>
      </c>
      <c r="DN451" s="29" t="b">
        <v>0</v>
      </c>
      <c r="DO451" s="29" t="b">
        <v>0</v>
      </c>
      <c r="DP451" s="29" t="b">
        <v>0</v>
      </c>
      <c r="DQ451" s="29" t="b">
        <v>0</v>
      </c>
      <c r="DR451" s="29" t="b">
        <v>0</v>
      </c>
      <c r="DS451" s="29" t="b">
        <v>0</v>
      </c>
      <c r="DT451" s="29" t="b">
        <v>0</v>
      </c>
      <c r="DU451" s="29" t="b">
        <v>0</v>
      </c>
      <c r="DV451" s="29" t="s">
        <v>16013</v>
      </c>
      <c r="DW451" s="29" t="s">
        <v>16014</v>
      </c>
      <c r="DX451" s="29" t="s">
        <v>16015</v>
      </c>
    </row>
    <row r="452" spans="1:128" s="29" customFormat="1" x14ac:dyDescent="0.25">
      <c r="A452" s="29">
        <v>359925061284860</v>
      </c>
      <c r="B452" s="29">
        <v>202</v>
      </c>
      <c r="C452" s="29" t="s">
        <v>16016</v>
      </c>
      <c r="D452" s="29" t="s">
        <v>15289</v>
      </c>
      <c r="E452" s="50">
        <v>237835504</v>
      </c>
      <c r="F452" s="50">
        <v>903393937</v>
      </c>
      <c r="G452" s="29" t="s">
        <v>18992</v>
      </c>
      <c r="H452" s="29" t="s">
        <v>20248</v>
      </c>
      <c r="I452" s="29">
        <v>33</v>
      </c>
      <c r="J452" s="29">
        <v>1</v>
      </c>
      <c r="K452" s="29">
        <v>1</v>
      </c>
      <c r="L452" s="29">
        <v>1</v>
      </c>
      <c r="M452" s="29">
        <v>2</v>
      </c>
      <c r="N452" s="29">
        <v>5</v>
      </c>
      <c r="O452" s="29">
        <v>1</v>
      </c>
      <c r="P452" s="29">
        <v>1</v>
      </c>
      <c r="Q452" s="29">
        <v>1</v>
      </c>
      <c r="R452" s="29" t="s">
        <v>8</v>
      </c>
      <c r="S452" s="29">
        <v>1</v>
      </c>
      <c r="T452" s="29" t="s">
        <v>8</v>
      </c>
      <c r="U452" s="29">
        <v>1</v>
      </c>
      <c r="V452" s="29">
        <v>1</v>
      </c>
      <c r="W452" s="29" t="s">
        <v>8</v>
      </c>
      <c r="X452" s="29">
        <v>1</v>
      </c>
      <c r="Y452" s="29" t="s">
        <v>8</v>
      </c>
      <c r="Z452" s="29">
        <v>1</v>
      </c>
      <c r="AA452" s="29">
        <v>1</v>
      </c>
      <c r="AB452" s="29" t="s">
        <v>8</v>
      </c>
      <c r="AC452" s="29">
        <v>1</v>
      </c>
      <c r="AD452" s="29" t="s">
        <v>8</v>
      </c>
      <c r="AE452" s="29">
        <v>0</v>
      </c>
      <c r="AF452" s="29" t="s">
        <v>8</v>
      </c>
      <c r="AG452" s="29" t="s">
        <v>8</v>
      </c>
      <c r="AH452" s="29" t="s">
        <v>8</v>
      </c>
      <c r="AI452" s="29" t="s">
        <v>8</v>
      </c>
      <c r="AJ452" s="29">
        <v>1</v>
      </c>
      <c r="AK452" s="29">
        <v>1</v>
      </c>
      <c r="AL452" s="29" t="s">
        <v>8</v>
      </c>
      <c r="AM452" s="29">
        <v>1</v>
      </c>
      <c r="AN452" s="29" t="s">
        <v>8</v>
      </c>
      <c r="AO452" s="29">
        <v>0</v>
      </c>
      <c r="AP452" s="29" t="s">
        <v>8</v>
      </c>
      <c r="AQ452" s="29">
        <v>1</v>
      </c>
      <c r="AR452" s="29">
        <v>2</v>
      </c>
      <c r="AS452" s="29" t="s">
        <v>8</v>
      </c>
      <c r="AT452" s="29">
        <v>2</v>
      </c>
      <c r="AU452" s="29" t="s">
        <v>8</v>
      </c>
      <c r="AV452" s="29">
        <v>1</v>
      </c>
      <c r="AW452" s="29">
        <v>2</v>
      </c>
      <c r="AX452" s="29" t="s">
        <v>8</v>
      </c>
      <c r="AY452" s="29">
        <v>2</v>
      </c>
      <c r="AZ452" s="29" t="s">
        <v>8</v>
      </c>
      <c r="BA452" s="29">
        <v>1</v>
      </c>
      <c r="BB452" s="29" t="s">
        <v>8</v>
      </c>
      <c r="BC452" s="29">
        <v>1</v>
      </c>
      <c r="BD452" s="29">
        <v>3</v>
      </c>
      <c r="BE452" s="29" t="s">
        <v>8</v>
      </c>
      <c r="BF452" s="29">
        <v>1</v>
      </c>
      <c r="BG452" s="29" t="s">
        <v>8</v>
      </c>
      <c r="BH452" s="29">
        <v>1</v>
      </c>
      <c r="BI452" s="29">
        <v>1</v>
      </c>
      <c r="BJ452" s="29" t="s">
        <v>8</v>
      </c>
      <c r="BK452" s="29">
        <v>1</v>
      </c>
      <c r="BL452" s="29" t="s">
        <v>8</v>
      </c>
      <c r="BM452" s="29">
        <v>0</v>
      </c>
      <c r="BN452" s="29" t="s">
        <v>8</v>
      </c>
      <c r="BO452" s="29" t="s">
        <v>8</v>
      </c>
      <c r="BP452" s="29" t="s">
        <v>8</v>
      </c>
      <c r="BQ452" s="29" t="s">
        <v>8</v>
      </c>
      <c r="BR452" s="29" t="s">
        <v>8</v>
      </c>
      <c r="BS452" s="29" t="s">
        <v>8</v>
      </c>
      <c r="BT452" s="29" t="s">
        <v>8</v>
      </c>
      <c r="BU452" s="29" t="s">
        <v>14063</v>
      </c>
      <c r="BV452" s="29" t="b">
        <v>0</v>
      </c>
      <c r="BW452" s="29" t="b">
        <v>0</v>
      </c>
      <c r="BX452" s="29" t="b">
        <v>0</v>
      </c>
      <c r="BY452" s="29" t="b">
        <v>0</v>
      </c>
      <c r="BZ452" s="29" t="b">
        <v>0</v>
      </c>
      <c r="CA452" s="29" t="b">
        <v>0</v>
      </c>
      <c r="CB452" s="29" t="b">
        <v>0</v>
      </c>
      <c r="CC452" s="29" t="b">
        <v>0</v>
      </c>
      <c r="CD452" s="29" t="b">
        <v>0</v>
      </c>
      <c r="CE452" s="29" t="b">
        <v>0</v>
      </c>
      <c r="CF452" s="29" t="b">
        <v>0</v>
      </c>
      <c r="CG452" s="29" t="b">
        <v>0</v>
      </c>
      <c r="CH452" s="29" t="b">
        <v>0</v>
      </c>
      <c r="CI452" s="29" t="b">
        <v>0</v>
      </c>
      <c r="CJ452" s="29" t="b">
        <v>0</v>
      </c>
      <c r="CK452" s="29" t="b">
        <v>0</v>
      </c>
      <c r="CL452" s="29" t="b">
        <v>0</v>
      </c>
      <c r="CM452" s="29" t="b">
        <v>0</v>
      </c>
      <c r="CN452" s="29" t="b">
        <v>0</v>
      </c>
      <c r="CO452" s="29" t="b">
        <v>0</v>
      </c>
      <c r="CP452" s="29" t="b">
        <v>0</v>
      </c>
      <c r="CQ452" s="29" t="b">
        <v>0</v>
      </c>
      <c r="CR452" s="29" t="b">
        <v>0</v>
      </c>
      <c r="CS452" s="29" t="b">
        <v>0</v>
      </c>
      <c r="CT452" s="29" t="b">
        <v>0</v>
      </c>
      <c r="CU452" s="29" t="b">
        <v>0</v>
      </c>
      <c r="CV452" s="29" t="b">
        <v>0</v>
      </c>
      <c r="CW452" s="29" t="b">
        <v>0</v>
      </c>
      <c r="CX452" s="29" t="b">
        <v>0</v>
      </c>
      <c r="CY452" s="29" t="b">
        <v>0</v>
      </c>
      <c r="CZ452" s="29" t="b">
        <v>0</v>
      </c>
      <c r="DA452" s="29" t="b">
        <v>0</v>
      </c>
      <c r="DB452" s="29" t="b">
        <v>0</v>
      </c>
      <c r="DC452" s="29" t="b">
        <v>0</v>
      </c>
      <c r="DD452" s="29" t="b">
        <v>0</v>
      </c>
      <c r="DE452" s="29" t="b">
        <v>0</v>
      </c>
      <c r="DF452" s="29" t="b">
        <v>0</v>
      </c>
      <c r="DG452" s="29" t="b">
        <v>1</v>
      </c>
      <c r="DH452" s="29" t="b">
        <v>0</v>
      </c>
      <c r="DI452" s="29" t="b">
        <v>0</v>
      </c>
      <c r="DJ452" s="29" t="b">
        <v>0</v>
      </c>
      <c r="DK452" s="29" t="b">
        <v>0</v>
      </c>
      <c r="DL452" s="29" t="b">
        <v>0</v>
      </c>
      <c r="DM452" s="29" t="b">
        <v>0</v>
      </c>
      <c r="DN452" s="29" t="b">
        <v>0</v>
      </c>
      <c r="DO452" s="29" t="b">
        <v>0</v>
      </c>
      <c r="DP452" s="29" t="b">
        <v>0</v>
      </c>
      <c r="DQ452" s="29" t="b">
        <v>0</v>
      </c>
      <c r="DR452" s="29" t="b">
        <v>0</v>
      </c>
      <c r="DS452" s="29" t="b">
        <v>0</v>
      </c>
      <c r="DT452" s="29" t="b">
        <v>0</v>
      </c>
      <c r="DU452" s="29" t="b">
        <v>0</v>
      </c>
      <c r="DV452" s="29" t="s">
        <v>16017</v>
      </c>
      <c r="DW452" s="29" t="s">
        <v>16018</v>
      </c>
      <c r="DX452" s="29" t="s">
        <v>16019</v>
      </c>
    </row>
    <row r="453" spans="1:128" s="29" customFormat="1" x14ac:dyDescent="0.25">
      <c r="A453" s="29">
        <v>359925061284860</v>
      </c>
      <c r="B453" s="29">
        <v>204</v>
      </c>
      <c r="C453" s="29" t="s">
        <v>16020</v>
      </c>
      <c r="D453" s="29" t="s">
        <v>15289</v>
      </c>
      <c r="E453" s="50">
        <v>237835504</v>
      </c>
      <c r="F453" s="50">
        <v>903393937</v>
      </c>
      <c r="G453" s="29" t="s">
        <v>18992</v>
      </c>
      <c r="H453" s="29" t="s">
        <v>20248</v>
      </c>
      <c r="I453" s="29">
        <v>33</v>
      </c>
      <c r="J453" s="29">
        <v>1</v>
      </c>
      <c r="K453" s="29">
        <v>1</v>
      </c>
      <c r="L453" s="29">
        <v>1</v>
      </c>
      <c r="M453" s="29">
        <v>2</v>
      </c>
      <c r="N453" s="29">
        <v>5</v>
      </c>
      <c r="O453" s="29">
        <v>1</v>
      </c>
      <c r="P453" s="29">
        <v>1</v>
      </c>
      <c r="Q453" s="29">
        <v>1</v>
      </c>
      <c r="R453" s="29" t="s">
        <v>8</v>
      </c>
      <c r="S453" s="29">
        <v>2</v>
      </c>
      <c r="T453" s="29" t="s">
        <v>8</v>
      </c>
      <c r="U453" s="29">
        <v>0</v>
      </c>
      <c r="V453" s="29" t="s">
        <v>8</v>
      </c>
      <c r="W453" s="29" t="s">
        <v>8</v>
      </c>
      <c r="X453" s="29" t="s">
        <v>8</v>
      </c>
      <c r="Y453" s="29" t="s">
        <v>8</v>
      </c>
      <c r="Z453" s="29">
        <v>1</v>
      </c>
      <c r="AA453" s="29">
        <v>1</v>
      </c>
      <c r="AB453" s="29" t="s">
        <v>8</v>
      </c>
      <c r="AC453" s="29">
        <v>1</v>
      </c>
      <c r="AD453" s="29" t="s">
        <v>8</v>
      </c>
      <c r="AE453" s="29">
        <v>0</v>
      </c>
      <c r="AF453" s="29" t="s">
        <v>8</v>
      </c>
      <c r="AG453" s="29" t="s">
        <v>8</v>
      </c>
      <c r="AH453" s="29" t="s">
        <v>8</v>
      </c>
      <c r="AI453" s="29" t="s">
        <v>8</v>
      </c>
      <c r="AJ453" s="29">
        <v>1</v>
      </c>
      <c r="AK453" s="29">
        <v>1</v>
      </c>
      <c r="AL453" s="29" t="s">
        <v>8</v>
      </c>
      <c r="AM453" s="29">
        <v>1</v>
      </c>
      <c r="AN453" s="29" t="s">
        <v>8</v>
      </c>
      <c r="AO453" s="29">
        <v>0</v>
      </c>
      <c r="AP453" s="29" t="s">
        <v>8</v>
      </c>
      <c r="AQ453" s="29">
        <v>1</v>
      </c>
      <c r="AR453" s="29">
        <v>2</v>
      </c>
      <c r="AS453" s="29" t="s">
        <v>8</v>
      </c>
      <c r="AT453" s="29">
        <v>2</v>
      </c>
      <c r="AU453" s="29" t="s">
        <v>8</v>
      </c>
      <c r="AV453" s="29">
        <v>1</v>
      </c>
      <c r="AW453" s="29">
        <v>3</v>
      </c>
      <c r="AX453" s="29" t="s">
        <v>8</v>
      </c>
      <c r="AY453" s="29">
        <v>3</v>
      </c>
      <c r="AZ453" s="29" t="s">
        <v>8</v>
      </c>
      <c r="BA453" s="29">
        <v>1</v>
      </c>
      <c r="BB453" s="29" t="s">
        <v>8</v>
      </c>
      <c r="BC453" s="29">
        <v>1</v>
      </c>
      <c r="BD453" s="29">
        <v>3</v>
      </c>
      <c r="BE453" s="29" t="s">
        <v>8</v>
      </c>
      <c r="BF453" s="29">
        <v>2</v>
      </c>
      <c r="BG453" s="29" t="s">
        <v>8</v>
      </c>
      <c r="BH453" s="29">
        <v>1</v>
      </c>
      <c r="BI453" s="29">
        <v>1</v>
      </c>
      <c r="BJ453" s="29" t="s">
        <v>8</v>
      </c>
      <c r="BK453" s="29">
        <v>1</v>
      </c>
      <c r="BL453" s="29" t="s">
        <v>8</v>
      </c>
      <c r="BM453" s="29">
        <v>0</v>
      </c>
      <c r="BN453" s="29" t="s">
        <v>8</v>
      </c>
      <c r="BO453" s="29" t="s">
        <v>8</v>
      </c>
      <c r="BP453" s="29" t="s">
        <v>8</v>
      </c>
      <c r="BQ453" s="29" t="s">
        <v>8</v>
      </c>
      <c r="BR453" s="29" t="s">
        <v>8</v>
      </c>
      <c r="BS453" s="29" t="s">
        <v>8</v>
      </c>
      <c r="BT453" s="29" t="s">
        <v>8</v>
      </c>
      <c r="BU453" s="29" t="s">
        <v>14063</v>
      </c>
      <c r="BV453" s="29" t="b">
        <v>0</v>
      </c>
      <c r="BW453" s="29" t="b">
        <v>0</v>
      </c>
      <c r="BX453" s="29" t="b">
        <v>0</v>
      </c>
      <c r="BY453" s="29" t="b">
        <v>0</v>
      </c>
      <c r="BZ453" s="29" t="b">
        <v>0</v>
      </c>
      <c r="CA453" s="29" t="b">
        <v>0</v>
      </c>
      <c r="CB453" s="29" t="b">
        <v>0</v>
      </c>
      <c r="CC453" s="29" t="b">
        <v>0</v>
      </c>
      <c r="CD453" s="29" t="b">
        <v>0</v>
      </c>
      <c r="CE453" s="29" t="b">
        <v>0</v>
      </c>
      <c r="CF453" s="29" t="b">
        <v>0</v>
      </c>
      <c r="CG453" s="29" t="b">
        <v>0</v>
      </c>
      <c r="CH453" s="29" t="b">
        <v>0</v>
      </c>
      <c r="CI453" s="29" t="b">
        <v>0</v>
      </c>
      <c r="CJ453" s="29" t="b">
        <v>0</v>
      </c>
      <c r="CK453" s="29" t="b">
        <v>0</v>
      </c>
      <c r="CL453" s="29" t="b">
        <v>0</v>
      </c>
      <c r="CM453" s="29" t="b">
        <v>0</v>
      </c>
      <c r="CN453" s="29" t="b">
        <v>0</v>
      </c>
      <c r="CO453" s="29" t="b">
        <v>0</v>
      </c>
      <c r="CP453" s="29" t="b">
        <v>0</v>
      </c>
      <c r="CQ453" s="29" t="b">
        <v>0</v>
      </c>
      <c r="CR453" s="29" t="b">
        <v>0</v>
      </c>
      <c r="CS453" s="29" t="b">
        <v>0</v>
      </c>
      <c r="CT453" s="29" t="b">
        <v>0</v>
      </c>
      <c r="CU453" s="29" t="b">
        <v>0</v>
      </c>
      <c r="CV453" s="29" t="b">
        <v>0</v>
      </c>
      <c r="CW453" s="29" t="b">
        <v>0</v>
      </c>
      <c r="CX453" s="29" t="b">
        <v>0</v>
      </c>
      <c r="CY453" s="29" t="b">
        <v>0</v>
      </c>
      <c r="CZ453" s="29" t="b">
        <v>0</v>
      </c>
      <c r="DA453" s="29" t="b">
        <v>0</v>
      </c>
      <c r="DB453" s="29" t="b">
        <v>0</v>
      </c>
      <c r="DC453" s="29" t="b">
        <v>0</v>
      </c>
      <c r="DD453" s="29" t="b">
        <v>0</v>
      </c>
      <c r="DE453" s="29" t="b">
        <v>0</v>
      </c>
      <c r="DF453" s="29" t="b">
        <v>0</v>
      </c>
      <c r="DG453" s="29" t="b">
        <v>1</v>
      </c>
      <c r="DH453" s="29" t="b">
        <v>0</v>
      </c>
      <c r="DI453" s="29" t="b">
        <v>0</v>
      </c>
      <c r="DJ453" s="29" t="b">
        <v>0</v>
      </c>
      <c r="DK453" s="29" t="b">
        <v>0</v>
      </c>
      <c r="DL453" s="29" t="b">
        <v>0</v>
      </c>
      <c r="DM453" s="29" t="b">
        <v>0</v>
      </c>
      <c r="DN453" s="29" t="b">
        <v>0</v>
      </c>
      <c r="DO453" s="29" t="b">
        <v>0</v>
      </c>
      <c r="DP453" s="29" t="b">
        <v>0</v>
      </c>
      <c r="DQ453" s="29" t="b">
        <v>0</v>
      </c>
      <c r="DR453" s="29" t="b">
        <v>0</v>
      </c>
      <c r="DS453" s="29" t="b">
        <v>0</v>
      </c>
      <c r="DT453" s="29" t="b">
        <v>0</v>
      </c>
      <c r="DU453" s="29" t="b">
        <v>0</v>
      </c>
      <c r="DV453" s="29" t="s">
        <v>16021</v>
      </c>
      <c r="DW453" s="41" t="s">
        <v>16022</v>
      </c>
      <c r="DX453" s="29" t="s">
        <v>16023</v>
      </c>
    </row>
    <row r="454" spans="1:128" s="29" customFormat="1" x14ac:dyDescent="0.25">
      <c r="A454" s="29">
        <v>359925061284860</v>
      </c>
      <c r="B454" s="29">
        <v>241</v>
      </c>
      <c r="C454" s="29" t="s">
        <v>16024</v>
      </c>
      <c r="D454" s="29" t="s">
        <v>14149</v>
      </c>
      <c r="E454" s="50">
        <v>237828028</v>
      </c>
      <c r="F454" s="50">
        <v>903411577</v>
      </c>
      <c r="G454" s="29" t="s">
        <v>18992</v>
      </c>
      <c r="H454" s="29" t="s">
        <v>20218</v>
      </c>
      <c r="I454" s="29">
        <v>33</v>
      </c>
      <c r="J454" s="29">
        <v>1</v>
      </c>
      <c r="K454" s="29">
        <v>1</v>
      </c>
      <c r="L454" s="29">
        <v>1</v>
      </c>
      <c r="M454" s="29">
        <v>2</v>
      </c>
      <c r="N454" s="29">
        <v>6</v>
      </c>
      <c r="O454" s="29">
        <v>1</v>
      </c>
      <c r="P454" s="29">
        <v>1</v>
      </c>
      <c r="Q454" s="29">
        <v>1</v>
      </c>
      <c r="R454" s="29" t="s">
        <v>8</v>
      </c>
      <c r="S454" s="29">
        <v>3</v>
      </c>
      <c r="T454" s="29" t="s">
        <v>8</v>
      </c>
      <c r="U454" s="29">
        <v>1</v>
      </c>
      <c r="V454" s="29">
        <v>1</v>
      </c>
      <c r="W454" s="29" t="s">
        <v>8</v>
      </c>
      <c r="X454" s="29">
        <v>1</v>
      </c>
      <c r="Y454" s="29" t="s">
        <v>8</v>
      </c>
      <c r="Z454" s="29">
        <v>1</v>
      </c>
      <c r="AA454" s="29">
        <v>1</v>
      </c>
      <c r="AB454" s="29" t="s">
        <v>8</v>
      </c>
      <c r="AC454" s="29">
        <v>1</v>
      </c>
      <c r="AD454" s="29" t="s">
        <v>8</v>
      </c>
      <c r="AE454" s="29">
        <v>0</v>
      </c>
      <c r="AF454" s="29" t="s">
        <v>8</v>
      </c>
      <c r="AG454" s="29" t="s">
        <v>8</v>
      </c>
      <c r="AH454" s="29" t="s">
        <v>8</v>
      </c>
      <c r="AI454" s="29" t="s">
        <v>8</v>
      </c>
      <c r="AJ454" s="29">
        <v>1</v>
      </c>
      <c r="AK454" s="29">
        <v>1</v>
      </c>
      <c r="AL454" s="29" t="s">
        <v>8</v>
      </c>
      <c r="AM454" s="29">
        <v>1</v>
      </c>
      <c r="AN454" s="29" t="s">
        <v>8</v>
      </c>
      <c r="AO454" s="29">
        <v>0</v>
      </c>
      <c r="AP454" s="29" t="s">
        <v>8</v>
      </c>
      <c r="AQ454" s="29">
        <v>1</v>
      </c>
      <c r="AR454" s="29">
        <v>2</v>
      </c>
      <c r="AS454" s="29" t="s">
        <v>8</v>
      </c>
      <c r="AT454" s="29">
        <v>1</v>
      </c>
      <c r="AU454" s="29" t="s">
        <v>8</v>
      </c>
      <c r="AV454" s="29">
        <v>1</v>
      </c>
      <c r="AW454" s="29">
        <v>3</v>
      </c>
      <c r="AX454" s="29" t="s">
        <v>8</v>
      </c>
      <c r="AY454" s="29">
        <v>3</v>
      </c>
      <c r="AZ454" s="29" t="s">
        <v>8</v>
      </c>
      <c r="BA454" s="29">
        <v>0</v>
      </c>
      <c r="BB454" s="29" t="s">
        <v>8</v>
      </c>
      <c r="BC454" s="29">
        <v>1</v>
      </c>
      <c r="BD454" s="29">
        <v>2</v>
      </c>
      <c r="BE454" s="29" t="s">
        <v>8</v>
      </c>
      <c r="BF454" s="29">
        <v>2</v>
      </c>
      <c r="BG454" s="29" t="s">
        <v>8</v>
      </c>
      <c r="BH454" s="29">
        <v>1</v>
      </c>
      <c r="BI454" s="29">
        <v>1</v>
      </c>
      <c r="BJ454" s="29" t="s">
        <v>8</v>
      </c>
      <c r="BK454" s="29">
        <v>1</v>
      </c>
      <c r="BL454" s="29" t="s">
        <v>8</v>
      </c>
      <c r="BM454" s="29">
        <v>0</v>
      </c>
      <c r="BN454" s="29" t="s">
        <v>8</v>
      </c>
      <c r="BO454" s="29" t="s">
        <v>8</v>
      </c>
      <c r="BP454" s="29" t="s">
        <v>8</v>
      </c>
      <c r="BQ454" s="29" t="s">
        <v>8</v>
      </c>
      <c r="BR454" s="29" t="s">
        <v>8</v>
      </c>
      <c r="BS454" s="29" t="s">
        <v>8</v>
      </c>
      <c r="BT454" s="29" t="s">
        <v>8</v>
      </c>
      <c r="BU454" s="29" t="s">
        <v>14063</v>
      </c>
      <c r="BV454" s="29" t="b">
        <v>0</v>
      </c>
      <c r="BW454" s="29" t="b">
        <v>0</v>
      </c>
      <c r="BX454" s="29" t="b">
        <v>0</v>
      </c>
      <c r="BY454" s="29" t="b">
        <v>0</v>
      </c>
      <c r="BZ454" s="29" t="b">
        <v>0</v>
      </c>
      <c r="CA454" s="29" t="b">
        <v>0</v>
      </c>
      <c r="CB454" s="29" t="b">
        <v>0</v>
      </c>
      <c r="CC454" s="29" t="b">
        <v>0</v>
      </c>
      <c r="CD454" s="29" t="b">
        <v>0</v>
      </c>
      <c r="CE454" s="29" t="b">
        <v>0</v>
      </c>
      <c r="CF454" s="29" t="b">
        <v>0</v>
      </c>
      <c r="CG454" s="29" t="b">
        <v>0</v>
      </c>
      <c r="CH454" s="29" t="b">
        <v>0</v>
      </c>
      <c r="CI454" s="29" t="b">
        <v>0</v>
      </c>
      <c r="CJ454" s="29" t="b">
        <v>0</v>
      </c>
      <c r="CK454" s="29" t="b">
        <v>0</v>
      </c>
      <c r="CL454" s="29" t="b">
        <v>0</v>
      </c>
      <c r="CM454" s="29" t="b">
        <v>0</v>
      </c>
      <c r="CN454" s="29" t="b">
        <v>0</v>
      </c>
      <c r="CO454" s="29" t="b">
        <v>0</v>
      </c>
      <c r="CP454" s="29" t="b">
        <v>0</v>
      </c>
      <c r="CQ454" s="29" t="b">
        <v>0</v>
      </c>
      <c r="CR454" s="29" t="b">
        <v>0</v>
      </c>
      <c r="CS454" s="29" t="b">
        <v>0</v>
      </c>
      <c r="CT454" s="29" t="b">
        <v>0</v>
      </c>
      <c r="CU454" s="29" t="b">
        <v>0</v>
      </c>
      <c r="CV454" s="29" t="b">
        <v>0</v>
      </c>
      <c r="CW454" s="29" t="b">
        <v>0</v>
      </c>
      <c r="CX454" s="29" t="b">
        <v>0</v>
      </c>
      <c r="CY454" s="29" t="b">
        <v>0</v>
      </c>
      <c r="CZ454" s="29" t="b">
        <v>0</v>
      </c>
      <c r="DA454" s="29" t="b">
        <v>0</v>
      </c>
      <c r="DB454" s="29" t="b">
        <v>0</v>
      </c>
      <c r="DC454" s="29" t="b">
        <v>0</v>
      </c>
      <c r="DD454" s="29" t="b">
        <v>0</v>
      </c>
      <c r="DE454" s="29" t="b">
        <v>0</v>
      </c>
      <c r="DF454" s="29" t="b">
        <v>0</v>
      </c>
      <c r="DG454" s="29" t="b">
        <v>1</v>
      </c>
      <c r="DH454" s="29" t="b">
        <v>0</v>
      </c>
      <c r="DI454" s="29" t="b">
        <v>0</v>
      </c>
      <c r="DJ454" s="29" t="b">
        <v>0</v>
      </c>
      <c r="DK454" s="29" t="b">
        <v>0</v>
      </c>
      <c r="DL454" s="29" t="b">
        <v>0</v>
      </c>
      <c r="DM454" s="29" t="b">
        <v>0</v>
      </c>
      <c r="DN454" s="29" t="b">
        <v>0</v>
      </c>
      <c r="DO454" s="29" t="b">
        <v>0</v>
      </c>
      <c r="DP454" s="29" t="b">
        <v>0</v>
      </c>
      <c r="DQ454" s="29" t="b">
        <v>0</v>
      </c>
      <c r="DR454" s="29" t="b">
        <v>0</v>
      </c>
      <c r="DS454" s="29" t="b">
        <v>0</v>
      </c>
      <c r="DT454" s="29" t="b">
        <v>0</v>
      </c>
      <c r="DU454" s="29" t="b">
        <v>0</v>
      </c>
      <c r="DV454" s="29" t="s">
        <v>16025</v>
      </c>
      <c r="DW454" s="29" t="s">
        <v>16026</v>
      </c>
      <c r="DX454" s="29" t="s">
        <v>16027</v>
      </c>
    </row>
    <row r="455" spans="1:128" s="29" customFormat="1" x14ac:dyDescent="0.25">
      <c r="A455" s="29">
        <v>359925061284860</v>
      </c>
      <c r="B455" s="29">
        <v>244</v>
      </c>
      <c r="C455" s="29" t="s">
        <v>16028</v>
      </c>
      <c r="D455" s="29" t="s">
        <v>15304</v>
      </c>
      <c r="E455" s="50">
        <v>237828009</v>
      </c>
      <c r="F455" s="50">
        <v>903420397</v>
      </c>
      <c r="G455" s="29" t="s">
        <v>18992</v>
      </c>
      <c r="H455" s="29" t="s">
        <v>20248</v>
      </c>
      <c r="I455" s="29">
        <v>33</v>
      </c>
      <c r="J455" s="29">
        <v>1</v>
      </c>
      <c r="K455" s="29">
        <v>1</v>
      </c>
      <c r="L455" s="29">
        <v>1</v>
      </c>
      <c r="M455" s="29">
        <v>2</v>
      </c>
      <c r="N455" s="29">
        <v>5</v>
      </c>
      <c r="O455" s="29">
        <v>1</v>
      </c>
      <c r="P455" s="29">
        <v>1</v>
      </c>
      <c r="Q455" s="29">
        <v>1</v>
      </c>
      <c r="R455" s="29" t="s">
        <v>8</v>
      </c>
      <c r="S455" s="29">
        <v>3</v>
      </c>
      <c r="T455" s="29" t="s">
        <v>8</v>
      </c>
      <c r="U455" s="29">
        <v>1</v>
      </c>
      <c r="V455" s="29">
        <v>2</v>
      </c>
      <c r="W455" s="29" t="s">
        <v>8</v>
      </c>
      <c r="X455" s="29">
        <v>1</v>
      </c>
      <c r="Y455" s="29" t="s">
        <v>8</v>
      </c>
      <c r="Z455" s="29">
        <v>1</v>
      </c>
      <c r="AA455" s="29">
        <v>1</v>
      </c>
      <c r="AB455" s="29" t="s">
        <v>8</v>
      </c>
      <c r="AC455" s="29">
        <v>1</v>
      </c>
      <c r="AD455" s="29" t="s">
        <v>8</v>
      </c>
      <c r="AE455" s="29">
        <v>0</v>
      </c>
      <c r="AF455" s="29" t="s">
        <v>8</v>
      </c>
      <c r="AG455" s="29" t="s">
        <v>8</v>
      </c>
      <c r="AH455" s="29" t="s">
        <v>8</v>
      </c>
      <c r="AI455" s="29" t="s">
        <v>8</v>
      </c>
      <c r="AJ455" s="29">
        <v>1</v>
      </c>
      <c r="AK455" s="29">
        <v>1</v>
      </c>
      <c r="AL455" s="29" t="s">
        <v>8</v>
      </c>
      <c r="AM455" s="29">
        <v>1</v>
      </c>
      <c r="AN455" s="29" t="s">
        <v>8</v>
      </c>
      <c r="AO455" s="29">
        <v>0</v>
      </c>
      <c r="AP455" s="29" t="s">
        <v>8</v>
      </c>
      <c r="AQ455" s="29">
        <v>1</v>
      </c>
      <c r="AR455" s="29">
        <v>2</v>
      </c>
      <c r="AS455" s="29" t="s">
        <v>8</v>
      </c>
      <c r="AT455" s="29">
        <v>2</v>
      </c>
      <c r="AU455" s="29" t="s">
        <v>8</v>
      </c>
      <c r="AV455" s="29">
        <v>1</v>
      </c>
      <c r="AW455" s="29">
        <v>3</v>
      </c>
      <c r="AX455" s="29" t="s">
        <v>8</v>
      </c>
      <c r="AY455" s="29">
        <v>3</v>
      </c>
      <c r="AZ455" s="29" t="s">
        <v>8</v>
      </c>
      <c r="BA455" s="29">
        <v>1</v>
      </c>
      <c r="BB455" s="29" t="s">
        <v>8</v>
      </c>
      <c r="BC455" s="29">
        <v>1</v>
      </c>
      <c r="BD455" s="29">
        <v>3</v>
      </c>
      <c r="BE455" s="29" t="s">
        <v>8</v>
      </c>
      <c r="BF455" s="29">
        <v>3</v>
      </c>
      <c r="BG455" s="29" t="s">
        <v>8</v>
      </c>
      <c r="BH455" s="29">
        <v>1</v>
      </c>
      <c r="BI455" s="29">
        <v>1</v>
      </c>
      <c r="BJ455" s="29" t="s">
        <v>8</v>
      </c>
      <c r="BK455" s="29">
        <v>1</v>
      </c>
      <c r="BL455" s="29" t="s">
        <v>8</v>
      </c>
      <c r="BM455" s="29">
        <v>0</v>
      </c>
      <c r="BN455" s="29" t="s">
        <v>8</v>
      </c>
      <c r="BO455" s="29" t="s">
        <v>8</v>
      </c>
      <c r="BP455" s="29" t="s">
        <v>8</v>
      </c>
      <c r="BQ455" s="29" t="s">
        <v>8</v>
      </c>
      <c r="BR455" s="29" t="s">
        <v>8</v>
      </c>
      <c r="BS455" s="29" t="s">
        <v>8</v>
      </c>
      <c r="BT455" s="29" t="s">
        <v>8</v>
      </c>
      <c r="BU455" s="29" t="s">
        <v>14063</v>
      </c>
      <c r="BV455" s="29" t="b">
        <v>0</v>
      </c>
      <c r="BW455" s="29" t="b">
        <v>0</v>
      </c>
      <c r="BX455" s="29" t="b">
        <v>0</v>
      </c>
      <c r="BY455" s="29" t="b">
        <v>0</v>
      </c>
      <c r="BZ455" s="29" t="b">
        <v>0</v>
      </c>
      <c r="CA455" s="29" t="b">
        <v>0</v>
      </c>
      <c r="CB455" s="29" t="b">
        <v>0</v>
      </c>
      <c r="CC455" s="29" t="b">
        <v>0</v>
      </c>
      <c r="CD455" s="29" t="b">
        <v>0</v>
      </c>
      <c r="CE455" s="29" t="b">
        <v>0</v>
      </c>
      <c r="CF455" s="29" t="b">
        <v>0</v>
      </c>
      <c r="CG455" s="29" t="b">
        <v>0</v>
      </c>
      <c r="CH455" s="29" t="b">
        <v>0</v>
      </c>
      <c r="CI455" s="29" t="b">
        <v>0</v>
      </c>
      <c r="CJ455" s="29" t="b">
        <v>0</v>
      </c>
      <c r="CK455" s="29" t="b">
        <v>0</v>
      </c>
      <c r="CL455" s="29" t="b">
        <v>0</v>
      </c>
      <c r="CM455" s="29" t="b">
        <v>0</v>
      </c>
      <c r="CN455" s="29" t="b">
        <v>0</v>
      </c>
      <c r="CO455" s="29" t="b">
        <v>0</v>
      </c>
      <c r="CP455" s="29" t="b">
        <v>0</v>
      </c>
      <c r="CQ455" s="29" t="b">
        <v>0</v>
      </c>
      <c r="CR455" s="29" t="b">
        <v>0</v>
      </c>
      <c r="CS455" s="29" t="b">
        <v>0</v>
      </c>
      <c r="CT455" s="29" t="b">
        <v>0</v>
      </c>
      <c r="CU455" s="29" t="b">
        <v>0</v>
      </c>
      <c r="CV455" s="29" t="b">
        <v>0</v>
      </c>
      <c r="CW455" s="29" t="b">
        <v>0</v>
      </c>
      <c r="CX455" s="29" t="b">
        <v>0</v>
      </c>
      <c r="CY455" s="29" t="b">
        <v>0</v>
      </c>
      <c r="CZ455" s="29" t="b">
        <v>0</v>
      </c>
      <c r="DA455" s="29" t="b">
        <v>0</v>
      </c>
      <c r="DB455" s="29" t="b">
        <v>0</v>
      </c>
      <c r="DC455" s="29" t="b">
        <v>0</v>
      </c>
      <c r="DD455" s="29" t="b">
        <v>0</v>
      </c>
      <c r="DE455" s="29" t="b">
        <v>0</v>
      </c>
      <c r="DF455" s="29" t="b">
        <v>0</v>
      </c>
      <c r="DG455" s="29" t="b">
        <v>1</v>
      </c>
      <c r="DH455" s="29" t="b">
        <v>0</v>
      </c>
      <c r="DI455" s="29" t="b">
        <v>0</v>
      </c>
      <c r="DJ455" s="29" t="b">
        <v>0</v>
      </c>
      <c r="DK455" s="29" t="b">
        <v>0</v>
      </c>
      <c r="DL455" s="29" t="b">
        <v>0</v>
      </c>
      <c r="DM455" s="29" t="b">
        <v>0</v>
      </c>
      <c r="DN455" s="29" t="b">
        <v>0</v>
      </c>
      <c r="DO455" s="29" t="b">
        <v>0</v>
      </c>
      <c r="DP455" s="29" t="b">
        <v>0</v>
      </c>
      <c r="DQ455" s="29" t="b">
        <v>0</v>
      </c>
      <c r="DR455" s="29" t="b">
        <v>0</v>
      </c>
      <c r="DS455" s="29" t="b">
        <v>0</v>
      </c>
      <c r="DT455" s="29" t="b">
        <v>0</v>
      </c>
      <c r="DU455" s="29" t="b">
        <v>0</v>
      </c>
      <c r="DV455" s="29" t="s">
        <v>16029</v>
      </c>
      <c r="DW455" s="29" t="s">
        <v>16030</v>
      </c>
      <c r="DX455" s="29" t="s">
        <v>16031</v>
      </c>
    </row>
    <row r="456" spans="1:128" s="29" customFormat="1" x14ac:dyDescent="0.25">
      <c r="A456" s="29">
        <v>359925061284860</v>
      </c>
      <c r="B456" s="29">
        <v>243</v>
      </c>
      <c r="C456" s="29" t="s">
        <v>16032</v>
      </c>
      <c r="D456" s="29" t="s">
        <v>15304</v>
      </c>
      <c r="E456" s="50">
        <v>237828009</v>
      </c>
      <c r="F456" s="50">
        <v>903420397</v>
      </c>
      <c r="G456" s="29" t="s">
        <v>18992</v>
      </c>
      <c r="H456" s="29" t="s">
        <v>20248</v>
      </c>
      <c r="I456" s="29">
        <v>33</v>
      </c>
      <c r="J456" s="29">
        <v>1</v>
      </c>
      <c r="K456" s="29">
        <v>1</v>
      </c>
      <c r="L456" s="29">
        <v>1</v>
      </c>
      <c r="M456" s="29">
        <v>2</v>
      </c>
      <c r="N456" s="29">
        <v>3</v>
      </c>
      <c r="O456" s="29">
        <v>1</v>
      </c>
      <c r="P456" s="29">
        <v>1</v>
      </c>
      <c r="Q456" s="29">
        <v>1</v>
      </c>
      <c r="R456" s="29" t="s">
        <v>8</v>
      </c>
      <c r="S456" s="29">
        <v>2</v>
      </c>
      <c r="T456" s="29" t="s">
        <v>8</v>
      </c>
      <c r="U456" s="29">
        <v>1</v>
      </c>
      <c r="V456" s="29">
        <v>1</v>
      </c>
      <c r="W456" s="29" t="s">
        <v>8</v>
      </c>
      <c r="X456" s="29">
        <v>1</v>
      </c>
      <c r="Y456" s="29" t="s">
        <v>8</v>
      </c>
      <c r="Z456" s="29">
        <v>1</v>
      </c>
      <c r="AA456" s="29">
        <v>1</v>
      </c>
      <c r="AB456" s="29" t="s">
        <v>8</v>
      </c>
      <c r="AC456" s="29">
        <v>1</v>
      </c>
      <c r="AD456" s="29" t="s">
        <v>8</v>
      </c>
      <c r="AE456" s="29">
        <v>0</v>
      </c>
      <c r="AF456" s="29" t="s">
        <v>8</v>
      </c>
      <c r="AG456" s="29" t="s">
        <v>8</v>
      </c>
      <c r="AH456" s="29" t="s">
        <v>8</v>
      </c>
      <c r="AI456" s="29" t="s">
        <v>8</v>
      </c>
      <c r="AJ456" s="29">
        <v>1</v>
      </c>
      <c r="AK456" s="29">
        <v>1</v>
      </c>
      <c r="AL456" s="29" t="s">
        <v>8</v>
      </c>
      <c r="AM456" s="29">
        <v>1</v>
      </c>
      <c r="AN456" s="29" t="s">
        <v>8</v>
      </c>
      <c r="AO456" s="29">
        <v>0</v>
      </c>
      <c r="AP456" s="29" t="s">
        <v>8</v>
      </c>
      <c r="AQ456" s="29">
        <v>1</v>
      </c>
      <c r="AR456" s="29">
        <v>1</v>
      </c>
      <c r="AS456" s="29" t="s">
        <v>8</v>
      </c>
      <c r="AT456" s="29">
        <v>2</v>
      </c>
      <c r="AU456" s="29" t="s">
        <v>8</v>
      </c>
      <c r="AV456" s="29">
        <v>1</v>
      </c>
      <c r="AW456" s="29">
        <v>3</v>
      </c>
      <c r="AX456" s="29" t="s">
        <v>8</v>
      </c>
      <c r="AY456" s="29">
        <v>3</v>
      </c>
      <c r="AZ456" s="29" t="s">
        <v>8</v>
      </c>
      <c r="BA456" s="29">
        <v>1</v>
      </c>
      <c r="BB456" s="29" t="s">
        <v>8</v>
      </c>
      <c r="BC456" s="29">
        <v>1</v>
      </c>
      <c r="BD456" s="29">
        <v>3</v>
      </c>
      <c r="BE456" s="29" t="s">
        <v>8</v>
      </c>
      <c r="BF456" s="29">
        <v>3</v>
      </c>
      <c r="BG456" s="29" t="s">
        <v>8</v>
      </c>
      <c r="BH456" s="29">
        <v>1</v>
      </c>
      <c r="BI456" s="29">
        <v>1</v>
      </c>
      <c r="BJ456" s="29" t="s">
        <v>8</v>
      </c>
      <c r="BK456" s="29">
        <v>1</v>
      </c>
      <c r="BL456" s="29" t="s">
        <v>8</v>
      </c>
      <c r="BM456" s="29">
        <v>0</v>
      </c>
      <c r="BN456" s="29" t="s">
        <v>8</v>
      </c>
      <c r="BO456" s="29" t="s">
        <v>8</v>
      </c>
      <c r="BP456" s="29" t="s">
        <v>8</v>
      </c>
      <c r="BQ456" s="29" t="s">
        <v>8</v>
      </c>
      <c r="BR456" s="29" t="s">
        <v>8</v>
      </c>
      <c r="BS456" s="29" t="s">
        <v>8</v>
      </c>
      <c r="BT456" s="29" t="s">
        <v>8</v>
      </c>
      <c r="BU456" s="29" t="s">
        <v>14063</v>
      </c>
      <c r="BV456" s="29" t="b">
        <v>0</v>
      </c>
      <c r="BW456" s="29" t="b">
        <v>0</v>
      </c>
      <c r="BX456" s="29" t="b">
        <v>0</v>
      </c>
      <c r="BY456" s="29" t="b">
        <v>0</v>
      </c>
      <c r="BZ456" s="29" t="b">
        <v>0</v>
      </c>
      <c r="CA456" s="29" t="b">
        <v>0</v>
      </c>
      <c r="CB456" s="29" t="b">
        <v>0</v>
      </c>
      <c r="CC456" s="29" t="b">
        <v>0</v>
      </c>
      <c r="CD456" s="29" t="b">
        <v>0</v>
      </c>
      <c r="CE456" s="29" t="b">
        <v>0</v>
      </c>
      <c r="CF456" s="29" t="b">
        <v>0</v>
      </c>
      <c r="CG456" s="29" t="b">
        <v>0</v>
      </c>
      <c r="CH456" s="29" t="b">
        <v>0</v>
      </c>
      <c r="CI456" s="29" t="b">
        <v>0</v>
      </c>
      <c r="CJ456" s="29" t="b">
        <v>0</v>
      </c>
      <c r="CK456" s="29" t="b">
        <v>0</v>
      </c>
      <c r="CL456" s="29" t="b">
        <v>0</v>
      </c>
      <c r="CM456" s="29" t="b">
        <v>0</v>
      </c>
      <c r="CN456" s="29" t="b">
        <v>0</v>
      </c>
      <c r="CO456" s="29" t="b">
        <v>0</v>
      </c>
      <c r="CP456" s="29" t="b">
        <v>0</v>
      </c>
      <c r="CQ456" s="29" t="b">
        <v>0</v>
      </c>
      <c r="CR456" s="29" t="b">
        <v>0</v>
      </c>
      <c r="CS456" s="29" t="b">
        <v>0</v>
      </c>
      <c r="CT456" s="29" t="b">
        <v>0</v>
      </c>
      <c r="CU456" s="29" t="b">
        <v>0</v>
      </c>
      <c r="CV456" s="29" t="b">
        <v>0</v>
      </c>
      <c r="CW456" s="29" t="b">
        <v>0</v>
      </c>
      <c r="CX456" s="29" t="b">
        <v>0</v>
      </c>
      <c r="CY456" s="29" t="b">
        <v>0</v>
      </c>
      <c r="CZ456" s="29" t="b">
        <v>0</v>
      </c>
      <c r="DA456" s="29" t="b">
        <v>0</v>
      </c>
      <c r="DB456" s="29" t="b">
        <v>0</v>
      </c>
      <c r="DC456" s="29" t="b">
        <v>0</v>
      </c>
      <c r="DD456" s="29" t="b">
        <v>0</v>
      </c>
      <c r="DE456" s="29" t="b">
        <v>0</v>
      </c>
      <c r="DF456" s="29" t="b">
        <v>0</v>
      </c>
      <c r="DG456" s="29" t="b">
        <v>1</v>
      </c>
      <c r="DH456" s="29" t="b">
        <v>0</v>
      </c>
      <c r="DI456" s="29" t="b">
        <v>0</v>
      </c>
      <c r="DJ456" s="29" t="b">
        <v>0</v>
      </c>
      <c r="DK456" s="29" t="b">
        <v>0</v>
      </c>
      <c r="DL456" s="29" t="b">
        <v>0</v>
      </c>
      <c r="DM456" s="29" t="b">
        <v>0</v>
      </c>
      <c r="DN456" s="29" t="b">
        <v>0</v>
      </c>
      <c r="DO456" s="29" t="b">
        <v>0</v>
      </c>
      <c r="DP456" s="29" t="b">
        <v>0</v>
      </c>
      <c r="DQ456" s="29" t="b">
        <v>0</v>
      </c>
      <c r="DR456" s="29" t="b">
        <v>0</v>
      </c>
      <c r="DS456" s="29" t="b">
        <v>0</v>
      </c>
      <c r="DT456" s="29" t="b">
        <v>0</v>
      </c>
      <c r="DU456" s="29" t="b">
        <v>0</v>
      </c>
      <c r="DV456" s="29" t="s">
        <v>16033</v>
      </c>
      <c r="DW456" s="29" t="s">
        <v>16034</v>
      </c>
      <c r="DX456" s="29" t="s">
        <v>16035</v>
      </c>
    </row>
    <row r="457" spans="1:128" s="29" customFormat="1" x14ac:dyDescent="0.25">
      <c r="A457" s="29">
        <v>359925061284860</v>
      </c>
      <c r="B457" s="29">
        <v>299</v>
      </c>
      <c r="C457" s="29" t="s">
        <v>16036</v>
      </c>
      <c r="D457" s="29" t="s">
        <v>15304</v>
      </c>
      <c r="E457" s="50">
        <v>237828009</v>
      </c>
      <c r="F457" s="50">
        <v>903420397</v>
      </c>
      <c r="G457" s="29" t="s">
        <v>18992</v>
      </c>
      <c r="H457" s="29" t="s">
        <v>20248</v>
      </c>
      <c r="I457" s="29">
        <v>33</v>
      </c>
      <c r="J457" s="29">
        <v>1</v>
      </c>
      <c r="K457" s="29">
        <v>1</v>
      </c>
      <c r="L457" s="29">
        <v>1</v>
      </c>
      <c r="M457" s="29">
        <v>2</v>
      </c>
      <c r="N457" s="29">
        <v>6</v>
      </c>
      <c r="O457" s="29">
        <v>1</v>
      </c>
      <c r="P457" s="29">
        <v>1</v>
      </c>
      <c r="Q457" s="29">
        <v>1</v>
      </c>
      <c r="R457" s="29" t="s">
        <v>8</v>
      </c>
      <c r="S457" s="29">
        <v>1</v>
      </c>
      <c r="T457" s="29" t="s">
        <v>8</v>
      </c>
      <c r="U457" s="29">
        <v>1</v>
      </c>
      <c r="V457" s="29">
        <v>1</v>
      </c>
      <c r="W457" s="29" t="s">
        <v>8</v>
      </c>
      <c r="X457" s="29">
        <v>1</v>
      </c>
      <c r="Y457" s="29" t="s">
        <v>8</v>
      </c>
      <c r="Z457" s="29">
        <v>1</v>
      </c>
      <c r="AA457" s="29">
        <v>1</v>
      </c>
      <c r="AB457" s="29" t="s">
        <v>8</v>
      </c>
      <c r="AC457" s="29">
        <v>1</v>
      </c>
      <c r="AD457" s="29" t="s">
        <v>8</v>
      </c>
      <c r="AE457" s="29">
        <v>0</v>
      </c>
      <c r="AF457" s="29" t="s">
        <v>8</v>
      </c>
      <c r="AG457" s="29" t="s">
        <v>8</v>
      </c>
      <c r="AH457" s="29" t="s">
        <v>8</v>
      </c>
      <c r="AI457" s="29" t="s">
        <v>8</v>
      </c>
      <c r="AJ457" s="29">
        <v>1</v>
      </c>
      <c r="AK457" s="29">
        <v>1</v>
      </c>
      <c r="AL457" s="29" t="s">
        <v>8</v>
      </c>
      <c r="AM457" s="29">
        <v>1</v>
      </c>
      <c r="AN457" s="29" t="s">
        <v>8</v>
      </c>
      <c r="AO457" s="29">
        <v>0</v>
      </c>
      <c r="AP457" s="29" t="s">
        <v>8</v>
      </c>
      <c r="AQ457" s="29">
        <v>1</v>
      </c>
      <c r="AR457" s="29">
        <v>2</v>
      </c>
      <c r="AS457" s="29" t="s">
        <v>8</v>
      </c>
      <c r="AT457" s="29">
        <v>1</v>
      </c>
      <c r="AU457" s="29" t="s">
        <v>8</v>
      </c>
      <c r="AV457" s="29">
        <v>1</v>
      </c>
      <c r="AW457" s="29">
        <v>3</v>
      </c>
      <c r="AX457" s="29" t="s">
        <v>8</v>
      </c>
      <c r="AY457" s="29">
        <v>3</v>
      </c>
      <c r="AZ457" s="29" t="s">
        <v>8</v>
      </c>
      <c r="BA457" s="29">
        <v>1</v>
      </c>
      <c r="BB457" s="29" t="s">
        <v>8</v>
      </c>
      <c r="BC457" s="29">
        <v>1</v>
      </c>
      <c r="BD457" s="29">
        <v>3</v>
      </c>
      <c r="BE457" s="29" t="s">
        <v>8</v>
      </c>
      <c r="BF457" s="29">
        <v>3</v>
      </c>
      <c r="BG457" s="29" t="s">
        <v>8</v>
      </c>
      <c r="BH457" s="29">
        <v>1</v>
      </c>
      <c r="BI457" s="29">
        <v>1</v>
      </c>
      <c r="BJ457" s="29" t="s">
        <v>8</v>
      </c>
      <c r="BK457" s="29">
        <v>1</v>
      </c>
      <c r="BL457" s="29" t="s">
        <v>8</v>
      </c>
      <c r="BM457" s="29">
        <v>0</v>
      </c>
      <c r="BN457" s="29" t="s">
        <v>8</v>
      </c>
      <c r="BO457" s="29" t="s">
        <v>8</v>
      </c>
      <c r="BP457" s="29" t="s">
        <v>8</v>
      </c>
      <c r="BQ457" s="29" t="s">
        <v>8</v>
      </c>
      <c r="BR457" s="29" t="s">
        <v>8</v>
      </c>
      <c r="BS457" s="29" t="s">
        <v>8</v>
      </c>
      <c r="BT457" s="29" t="s">
        <v>8</v>
      </c>
      <c r="BU457" s="29" t="s">
        <v>14063</v>
      </c>
      <c r="BV457" s="29" t="b">
        <v>0</v>
      </c>
      <c r="BW457" s="29" t="b">
        <v>0</v>
      </c>
      <c r="BX457" s="29" t="b">
        <v>0</v>
      </c>
      <c r="BY457" s="29" t="b">
        <v>0</v>
      </c>
      <c r="BZ457" s="29" t="b">
        <v>0</v>
      </c>
      <c r="CA457" s="29" t="b">
        <v>0</v>
      </c>
      <c r="CB457" s="29" t="b">
        <v>0</v>
      </c>
      <c r="CC457" s="29" t="b">
        <v>0</v>
      </c>
      <c r="CD457" s="29" t="b">
        <v>0</v>
      </c>
      <c r="CE457" s="29" t="b">
        <v>0</v>
      </c>
      <c r="CF457" s="29" t="b">
        <v>0</v>
      </c>
      <c r="CG457" s="29" t="b">
        <v>0</v>
      </c>
      <c r="CH457" s="29" t="b">
        <v>0</v>
      </c>
      <c r="CI457" s="29" t="b">
        <v>0</v>
      </c>
      <c r="CJ457" s="29" t="b">
        <v>0</v>
      </c>
      <c r="CK457" s="29" t="b">
        <v>0</v>
      </c>
      <c r="CL457" s="29" t="b">
        <v>0</v>
      </c>
      <c r="CM457" s="29" t="b">
        <v>0</v>
      </c>
      <c r="CN457" s="29" t="b">
        <v>0</v>
      </c>
      <c r="CO457" s="29" t="b">
        <v>0</v>
      </c>
      <c r="CP457" s="29" t="b">
        <v>0</v>
      </c>
      <c r="CQ457" s="29" t="b">
        <v>0</v>
      </c>
      <c r="CR457" s="29" t="b">
        <v>0</v>
      </c>
      <c r="CS457" s="29" t="b">
        <v>0</v>
      </c>
      <c r="CT457" s="29" t="b">
        <v>0</v>
      </c>
      <c r="CU457" s="29" t="b">
        <v>0</v>
      </c>
      <c r="CV457" s="29" t="b">
        <v>0</v>
      </c>
      <c r="CW457" s="29" t="b">
        <v>0</v>
      </c>
      <c r="CX457" s="29" t="b">
        <v>0</v>
      </c>
      <c r="CY457" s="29" t="b">
        <v>0</v>
      </c>
      <c r="CZ457" s="29" t="b">
        <v>0</v>
      </c>
      <c r="DA457" s="29" t="b">
        <v>0</v>
      </c>
      <c r="DB457" s="29" t="b">
        <v>0</v>
      </c>
      <c r="DC457" s="29" t="b">
        <v>0</v>
      </c>
      <c r="DD457" s="29" t="b">
        <v>0</v>
      </c>
      <c r="DE457" s="29" t="b">
        <v>0</v>
      </c>
      <c r="DF457" s="29" t="b">
        <v>0</v>
      </c>
      <c r="DG457" s="29" t="b">
        <v>1</v>
      </c>
      <c r="DH457" s="29" t="b">
        <v>0</v>
      </c>
      <c r="DI457" s="29" t="b">
        <v>0</v>
      </c>
      <c r="DJ457" s="29" t="b">
        <v>0</v>
      </c>
      <c r="DK457" s="29" t="b">
        <v>0</v>
      </c>
      <c r="DL457" s="29" t="b">
        <v>0</v>
      </c>
      <c r="DM457" s="29" t="b">
        <v>0</v>
      </c>
      <c r="DN457" s="29" t="b">
        <v>0</v>
      </c>
      <c r="DO457" s="29" t="b">
        <v>0</v>
      </c>
      <c r="DP457" s="29" t="b">
        <v>0</v>
      </c>
      <c r="DQ457" s="29" t="b">
        <v>0</v>
      </c>
      <c r="DR457" s="29" t="b">
        <v>0</v>
      </c>
      <c r="DS457" s="29" t="b">
        <v>0</v>
      </c>
      <c r="DT457" s="29" t="b">
        <v>0</v>
      </c>
      <c r="DU457" s="29" t="b">
        <v>0</v>
      </c>
      <c r="DV457" s="29" t="s">
        <v>16037</v>
      </c>
      <c r="DW457" s="29" t="s">
        <v>16038</v>
      </c>
      <c r="DX457" s="29" t="s">
        <v>16039</v>
      </c>
    </row>
    <row r="458" spans="1:128" s="29" customFormat="1" x14ac:dyDescent="0.25">
      <c r="A458" s="29">
        <v>359925061277740</v>
      </c>
      <c r="B458" s="29">
        <v>52</v>
      </c>
      <c r="C458" s="29" t="s">
        <v>16040</v>
      </c>
      <c r="D458" s="29" t="s">
        <v>13870</v>
      </c>
      <c r="E458" s="50">
        <v>238228727</v>
      </c>
      <c r="F458" s="50">
        <v>903793966</v>
      </c>
      <c r="G458" s="29" t="s">
        <v>18992</v>
      </c>
      <c r="H458" s="29" t="s">
        <v>20218</v>
      </c>
      <c r="I458" s="29">
        <v>11</v>
      </c>
      <c r="J458" s="29">
        <v>1</v>
      </c>
      <c r="K458" s="29">
        <v>1</v>
      </c>
      <c r="L458" s="29">
        <v>1</v>
      </c>
      <c r="M458" s="29">
        <v>2</v>
      </c>
      <c r="N458" s="29">
        <v>5</v>
      </c>
      <c r="O458" s="29">
        <v>1</v>
      </c>
      <c r="P458" s="29">
        <v>1</v>
      </c>
      <c r="Q458" s="29">
        <v>4</v>
      </c>
      <c r="R458" s="29" t="s">
        <v>8</v>
      </c>
      <c r="S458" s="29">
        <v>4</v>
      </c>
      <c r="T458" s="29" t="s">
        <v>8</v>
      </c>
      <c r="U458" s="29">
        <v>1</v>
      </c>
      <c r="V458" s="29">
        <v>4</v>
      </c>
      <c r="W458" s="29" t="s">
        <v>8</v>
      </c>
      <c r="X458" s="29">
        <v>4</v>
      </c>
      <c r="Y458" s="29" t="s">
        <v>8</v>
      </c>
      <c r="Z458" s="29">
        <v>1</v>
      </c>
      <c r="AA458" s="29">
        <v>1</v>
      </c>
      <c r="AB458" s="29" t="s">
        <v>8</v>
      </c>
      <c r="AC458" s="29">
        <v>1</v>
      </c>
      <c r="AD458" s="29" t="s">
        <v>8</v>
      </c>
      <c r="AE458" s="29">
        <v>1</v>
      </c>
      <c r="AF458" s="29">
        <v>4</v>
      </c>
      <c r="AG458" s="29" t="s">
        <v>8</v>
      </c>
      <c r="AH458" s="29">
        <v>4</v>
      </c>
      <c r="AI458" s="29" t="s">
        <v>8</v>
      </c>
      <c r="AJ458" s="29">
        <v>1</v>
      </c>
      <c r="AK458" s="29">
        <v>1</v>
      </c>
      <c r="AL458" s="29" t="s">
        <v>8</v>
      </c>
      <c r="AM458" s="29">
        <v>1</v>
      </c>
      <c r="AN458" s="29" t="s">
        <v>8</v>
      </c>
      <c r="AO458" s="29">
        <v>0</v>
      </c>
      <c r="AP458" s="29" t="s">
        <v>8</v>
      </c>
      <c r="AQ458" s="29">
        <v>1</v>
      </c>
      <c r="AR458" s="29">
        <v>2</v>
      </c>
      <c r="AS458" s="29" t="s">
        <v>8</v>
      </c>
      <c r="AT458" s="29">
        <v>1</v>
      </c>
      <c r="AU458" s="29" t="s">
        <v>8</v>
      </c>
      <c r="AV458" s="29">
        <v>1</v>
      </c>
      <c r="AW458" s="29">
        <v>3</v>
      </c>
      <c r="AX458" s="29" t="s">
        <v>8</v>
      </c>
      <c r="AY458" s="29">
        <v>1</v>
      </c>
      <c r="AZ458" s="29" t="s">
        <v>8</v>
      </c>
      <c r="BA458" s="29">
        <v>1</v>
      </c>
      <c r="BB458" s="29" t="s">
        <v>8</v>
      </c>
      <c r="BC458" s="29">
        <v>1</v>
      </c>
      <c r="BD458" s="29">
        <v>3</v>
      </c>
      <c r="BE458" s="29" t="s">
        <v>8</v>
      </c>
      <c r="BF458" s="29">
        <v>2</v>
      </c>
      <c r="BG458" s="29" t="s">
        <v>8</v>
      </c>
      <c r="BH458" s="29">
        <v>1</v>
      </c>
      <c r="BI458" s="29">
        <v>4</v>
      </c>
      <c r="BJ458" s="29" t="s">
        <v>8</v>
      </c>
      <c r="BK458" s="29">
        <v>4</v>
      </c>
      <c r="BL458" s="29" t="s">
        <v>8</v>
      </c>
      <c r="BM458" s="29">
        <v>1</v>
      </c>
      <c r="BN458" s="29" t="s">
        <v>8</v>
      </c>
      <c r="BO458" s="29">
        <v>1</v>
      </c>
      <c r="BP458" s="29" t="s">
        <v>8</v>
      </c>
      <c r="BQ458" s="29">
        <v>0</v>
      </c>
      <c r="BR458" s="29" t="s">
        <v>8</v>
      </c>
      <c r="BS458" s="29">
        <v>1</v>
      </c>
      <c r="BT458" s="29" t="s">
        <v>8</v>
      </c>
      <c r="BU458" s="29" t="s">
        <v>8</v>
      </c>
      <c r="BV458" s="29" t="b">
        <v>0</v>
      </c>
      <c r="BW458" s="29" t="b">
        <v>0</v>
      </c>
      <c r="BX458" s="29" t="b">
        <v>0</v>
      </c>
      <c r="BY458" s="29" t="b">
        <v>0</v>
      </c>
      <c r="BZ458" s="29" t="b">
        <v>0</v>
      </c>
      <c r="CA458" s="29" t="b">
        <v>0</v>
      </c>
      <c r="CB458" s="29" t="b">
        <v>0</v>
      </c>
      <c r="CC458" s="29" t="b">
        <v>0</v>
      </c>
      <c r="CD458" s="29" t="b">
        <v>0</v>
      </c>
      <c r="CE458" s="29" t="b">
        <v>0</v>
      </c>
      <c r="CF458" s="29" t="b">
        <v>0</v>
      </c>
      <c r="CG458" s="29" t="b">
        <v>0</v>
      </c>
      <c r="CH458" s="29" t="b">
        <v>0</v>
      </c>
      <c r="CI458" s="29" t="b">
        <v>0</v>
      </c>
      <c r="CJ458" s="29" t="b">
        <v>0</v>
      </c>
      <c r="CK458" s="29" t="b">
        <v>0</v>
      </c>
      <c r="CL458" s="29" t="b">
        <v>0</v>
      </c>
      <c r="CM458" s="29" t="b">
        <v>0</v>
      </c>
      <c r="CN458" s="29" t="b">
        <v>0</v>
      </c>
      <c r="CO458" s="29" t="b">
        <v>0</v>
      </c>
      <c r="CP458" s="29" t="b">
        <v>0</v>
      </c>
      <c r="CQ458" s="29" t="b">
        <v>0</v>
      </c>
      <c r="CR458" s="29" t="b">
        <v>0</v>
      </c>
      <c r="CS458" s="29" t="b">
        <v>0</v>
      </c>
      <c r="CT458" s="29" t="b">
        <v>0</v>
      </c>
      <c r="CU458" s="29" t="b">
        <v>0</v>
      </c>
      <c r="CV458" s="29" t="b">
        <v>1</v>
      </c>
      <c r="CW458" s="29" t="b">
        <v>0</v>
      </c>
      <c r="CX458" s="29" t="b">
        <v>0</v>
      </c>
      <c r="CY458" s="29" t="b">
        <v>0</v>
      </c>
      <c r="CZ458" s="29" t="b">
        <v>0</v>
      </c>
      <c r="DA458" s="29" t="b">
        <v>0</v>
      </c>
      <c r="DB458" s="29" t="b">
        <v>0</v>
      </c>
      <c r="DC458" s="29" t="b">
        <v>0</v>
      </c>
      <c r="DD458" s="29" t="b">
        <v>0</v>
      </c>
      <c r="DE458" s="29" t="b">
        <v>0</v>
      </c>
      <c r="DF458" s="29" t="b">
        <v>0</v>
      </c>
      <c r="DG458" s="29" t="b">
        <v>0</v>
      </c>
      <c r="DH458" s="29" t="b">
        <v>0</v>
      </c>
      <c r="DI458" s="29" t="b">
        <v>0</v>
      </c>
      <c r="DJ458" s="29" t="b">
        <v>0</v>
      </c>
      <c r="DK458" s="29" t="b">
        <v>0</v>
      </c>
      <c r="DL458" s="29" t="b">
        <v>0</v>
      </c>
      <c r="DM458" s="29" t="b">
        <v>0</v>
      </c>
      <c r="DN458" s="29" t="b">
        <v>0</v>
      </c>
      <c r="DO458" s="29" t="b">
        <v>0</v>
      </c>
      <c r="DP458" s="29" t="b">
        <v>0</v>
      </c>
      <c r="DQ458" s="29" t="b">
        <v>0</v>
      </c>
      <c r="DR458" s="29" t="b">
        <v>0</v>
      </c>
      <c r="DS458" s="29" t="b">
        <v>0</v>
      </c>
      <c r="DT458" s="29" t="b">
        <v>0</v>
      </c>
      <c r="DU458" s="29" t="b">
        <v>0</v>
      </c>
      <c r="DV458" s="29" t="s">
        <v>16041</v>
      </c>
      <c r="DW458" s="29" t="s">
        <v>16042</v>
      </c>
      <c r="DX458" s="29" t="s">
        <v>16043</v>
      </c>
    </row>
    <row r="459" spans="1:128" s="29" customFormat="1" x14ac:dyDescent="0.25">
      <c r="A459" s="29">
        <v>359925061277740</v>
      </c>
      <c r="B459" s="29">
        <v>56</v>
      </c>
      <c r="C459" s="29" t="s">
        <v>16044</v>
      </c>
      <c r="D459" s="29" t="s">
        <v>15566</v>
      </c>
      <c r="E459" s="50">
        <v>238227658</v>
      </c>
      <c r="F459" s="50">
        <v>903795214</v>
      </c>
      <c r="G459" s="29" t="s">
        <v>18992</v>
      </c>
      <c r="H459" s="29" t="s">
        <v>20302</v>
      </c>
      <c r="I459" s="29">
        <v>11</v>
      </c>
      <c r="J459" s="29">
        <v>1</v>
      </c>
      <c r="K459" s="29">
        <v>1</v>
      </c>
      <c r="L459" s="29">
        <v>1</v>
      </c>
      <c r="M459" s="29">
        <v>2</v>
      </c>
      <c r="N459" s="29">
        <v>4</v>
      </c>
      <c r="O459" s="29">
        <v>1</v>
      </c>
      <c r="P459" s="29">
        <v>1</v>
      </c>
      <c r="Q459" s="29">
        <v>4</v>
      </c>
      <c r="R459" s="29" t="s">
        <v>8</v>
      </c>
      <c r="S459" s="29">
        <v>4</v>
      </c>
      <c r="T459" s="29" t="s">
        <v>8</v>
      </c>
      <c r="U459" s="29">
        <v>0</v>
      </c>
      <c r="V459" s="29" t="s">
        <v>8</v>
      </c>
      <c r="W459" s="29" t="s">
        <v>8</v>
      </c>
      <c r="X459" s="29" t="s">
        <v>8</v>
      </c>
      <c r="Y459" s="29" t="s">
        <v>8</v>
      </c>
      <c r="Z459" s="29">
        <v>1</v>
      </c>
      <c r="AA459" s="29">
        <v>3</v>
      </c>
      <c r="AB459" s="29" t="s">
        <v>8</v>
      </c>
      <c r="AC459" s="29">
        <v>3</v>
      </c>
      <c r="AD459" s="29" t="s">
        <v>8</v>
      </c>
      <c r="AE459" s="29">
        <v>1</v>
      </c>
      <c r="AF459" s="29">
        <v>1</v>
      </c>
      <c r="AG459" s="29" t="s">
        <v>8</v>
      </c>
      <c r="AH459" s="29">
        <v>1</v>
      </c>
      <c r="AI459" s="29" t="s">
        <v>8</v>
      </c>
      <c r="AJ459" s="29">
        <v>1</v>
      </c>
      <c r="AK459" s="29">
        <v>4</v>
      </c>
      <c r="AL459" s="29" t="s">
        <v>8</v>
      </c>
      <c r="AM459" s="29">
        <v>3</v>
      </c>
      <c r="AN459" s="29" t="s">
        <v>8</v>
      </c>
      <c r="AO459" s="29">
        <v>0</v>
      </c>
      <c r="AP459" s="29" t="s">
        <v>8</v>
      </c>
      <c r="AQ459" s="29">
        <v>1</v>
      </c>
      <c r="AR459" s="29">
        <v>2</v>
      </c>
      <c r="AS459" s="29" t="s">
        <v>8</v>
      </c>
      <c r="AT459" s="29">
        <v>2</v>
      </c>
      <c r="AU459" s="29" t="s">
        <v>8</v>
      </c>
      <c r="AV459" s="29">
        <v>1</v>
      </c>
      <c r="AW459" s="29">
        <v>3</v>
      </c>
      <c r="AX459" s="29" t="s">
        <v>8</v>
      </c>
      <c r="AY459" s="29">
        <v>3</v>
      </c>
      <c r="AZ459" s="29" t="s">
        <v>8</v>
      </c>
      <c r="BA459" s="29">
        <v>1</v>
      </c>
      <c r="BB459" s="29" t="s">
        <v>8</v>
      </c>
      <c r="BC459" s="29">
        <v>1</v>
      </c>
      <c r="BD459" s="29">
        <v>3</v>
      </c>
      <c r="BE459" s="29" t="s">
        <v>8</v>
      </c>
      <c r="BF459" s="29">
        <v>3</v>
      </c>
      <c r="BG459" s="29" t="s">
        <v>8</v>
      </c>
      <c r="BH459" s="29">
        <v>1</v>
      </c>
      <c r="BI459" s="29">
        <v>4</v>
      </c>
      <c r="BJ459" s="29" t="s">
        <v>8</v>
      </c>
      <c r="BK459" s="29">
        <v>4</v>
      </c>
      <c r="BL459" s="29" t="s">
        <v>8</v>
      </c>
      <c r="BM459" s="29">
        <v>1</v>
      </c>
      <c r="BN459" s="29" t="s">
        <v>8</v>
      </c>
      <c r="BO459" s="29">
        <v>0</v>
      </c>
      <c r="BP459" s="29" t="s">
        <v>8</v>
      </c>
      <c r="BQ459" s="29">
        <v>1</v>
      </c>
      <c r="BR459" s="29" t="s">
        <v>8</v>
      </c>
      <c r="BS459" s="29">
        <v>0</v>
      </c>
      <c r="BT459" s="29" t="s">
        <v>8</v>
      </c>
      <c r="BU459" s="29" t="s">
        <v>8</v>
      </c>
      <c r="BV459" s="29" t="b">
        <v>0</v>
      </c>
      <c r="BW459" s="29" t="b">
        <v>0</v>
      </c>
      <c r="BX459" s="29" t="b">
        <v>0</v>
      </c>
      <c r="BY459" s="29" t="b">
        <v>0</v>
      </c>
      <c r="BZ459" s="29" t="b">
        <v>0</v>
      </c>
      <c r="CA459" s="29" t="b">
        <v>0</v>
      </c>
      <c r="CB459" s="29" t="b">
        <v>0</v>
      </c>
      <c r="CC459" s="29" t="b">
        <v>0</v>
      </c>
      <c r="CD459" s="29" t="b">
        <v>0</v>
      </c>
      <c r="CE459" s="29" t="b">
        <v>0</v>
      </c>
      <c r="CF459" s="29" t="b">
        <v>0</v>
      </c>
      <c r="CG459" s="29" t="b">
        <v>0</v>
      </c>
      <c r="CH459" s="29" t="b">
        <v>0</v>
      </c>
      <c r="CI459" s="29" t="b">
        <v>0</v>
      </c>
      <c r="CJ459" s="29" t="b">
        <v>0</v>
      </c>
      <c r="CK459" s="29" t="b">
        <v>0</v>
      </c>
      <c r="CL459" s="29" t="b">
        <v>0</v>
      </c>
      <c r="CM459" s="29" t="b">
        <v>0</v>
      </c>
      <c r="CN459" s="29" t="b">
        <v>0</v>
      </c>
      <c r="CO459" s="29" t="b">
        <v>0</v>
      </c>
      <c r="CP459" s="29" t="b">
        <v>0</v>
      </c>
      <c r="CQ459" s="29" t="b">
        <v>0</v>
      </c>
      <c r="CR459" s="29" t="b">
        <v>0</v>
      </c>
      <c r="CS459" s="29" t="b">
        <v>0</v>
      </c>
      <c r="CT459" s="29" t="b">
        <v>0</v>
      </c>
      <c r="CU459" s="29" t="b">
        <v>0</v>
      </c>
      <c r="CV459" s="29" t="b">
        <v>1</v>
      </c>
      <c r="CW459" s="29" t="b">
        <v>0</v>
      </c>
      <c r="CX459" s="29" t="b">
        <v>0</v>
      </c>
      <c r="CY459" s="29" t="b">
        <v>0</v>
      </c>
      <c r="CZ459" s="29" t="b">
        <v>0</v>
      </c>
      <c r="DA459" s="29" t="b">
        <v>0</v>
      </c>
      <c r="DB459" s="29" t="b">
        <v>0</v>
      </c>
      <c r="DC459" s="29" t="b">
        <v>0</v>
      </c>
      <c r="DD459" s="29" t="b">
        <v>0</v>
      </c>
      <c r="DE459" s="29" t="b">
        <v>0</v>
      </c>
      <c r="DF459" s="29" t="b">
        <v>0</v>
      </c>
      <c r="DG459" s="29" t="b">
        <v>0</v>
      </c>
      <c r="DH459" s="29" t="b">
        <v>0</v>
      </c>
      <c r="DI459" s="29" t="b">
        <v>0</v>
      </c>
      <c r="DJ459" s="29" t="b">
        <v>0</v>
      </c>
      <c r="DK459" s="29" t="b">
        <v>0</v>
      </c>
      <c r="DL459" s="29" t="b">
        <v>0</v>
      </c>
      <c r="DM459" s="29" t="b">
        <v>0</v>
      </c>
      <c r="DN459" s="29" t="b">
        <v>0</v>
      </c>
      <c r="DO459" s="29" t="b">
        <v>0</v>
      </c>
      <c r="DP459" s="29" t="b">
        <v>0</v>
      </c>
      <c r="DQ459" s="29" t="b">
        <v>0</v>
      </c>
      <c r="DR459" s="29" t="b">
        <v>0</v>
      </c>
      <c r="DS459" s="29" t="b">
        <v>0</v>
      </c>
      <c r="DT459" s="29" t="b">
        <v>0</v>
      </c>
      <c r="DU459" s="29" t="b">
        <v>0</v>
      </c>
      <c r="DV459" s="29" t="s">
        <v>16045</v>
      </c>
      <c r="DW459" s="29" t="s">
        <v>16046</v>
      </c>
      <c r="DX459" s="29" t="s">
        <v>16047</v>
      </c>
    </row>
    <row r="460" spans="1:128" s="29" customFormat="1" x14ac:dyDescent="0.25">
      <c r="A460" s="29">
        <v>359925061277740</v>
      </c>
      <c r="B460" s="29">
        <v>60</v>
      </c>
      <c r="C460" s="29" t="s">
        <v>16048</v>
      </c>
      <c r="D460" s="29" t="s">
        <v>16049</v>
      </c>
      <c r="E460" s="50">
        <v>2.38241560219838E+16</v>
      </c>
      <c r="F460" s="50">
        <v>9037765839721850</v>
      </c>
      <c r="G460" s="29" t="s">
        <v>20216</v>
      </c>
      <c r="H460" s="29" t="s">
        <v>18992</v>
      </c>
      <c r="I460" s="29">
        <v>11</v>
      </c>
      <c r="J460" s="29">
        <v>1</v>
      </c>
      <c r="K460" s="29">
        <v>1</v>
      </c>
      <c r="L460" s="29">
        <v>1</v>
      </c>
      <c r="M460" s="29">
        <v>2</v>
      </c>
      <c r="N460" s="29">
        <v>4</v>
      </c>
      <c r="O460" s="29">
        <v>1</v>
      </c>
      <c r="P460" s="29">
        <v>1</v>
      </c>
      <c r="Q460" s="29">
        <v>4</v>
      </c>
      <c r="R460" s="29" t="s">
        <v>8</v>
      </c>
      <c r="S460" s="29">
        <v>4</v>
      </c>
      <c r="T460" s="29" t="s">
        <v>8</v>
      </c>
      <c r="U460" s="29">
        <v>1</v>
      </c>
      <c r="V460" s="29">
        <v>1</v>
      </c>
      <c r="W460" s="29" t="s">
        <v>8</v>
      </c>
      <c r="X460" s="29">
        <v>1</v>
      </c>
      <c r="Y460" s="29" t="s">
        <v>8</v>
      </c>
      <c r="Z460" s="29">
        <v>1</v>
      </c>
      <c r="AA460" s="29">
        <v>2</v>
      </c>
      <c r="AB460" s="29" t="s">
        <v>8</v>
      </c>
      <c r="AC460" s="29">
        <v>1</v>
      </c>
      <c r="AD460" s="29" t="s">
        <v>8</v>
      </c>
      <c r="AE460" s="29">
        <v>1</v>
      </c>
      <c r="AF460" s="29">
        <v>1</v>
      </c>
      <c r="AG460" s="29" t="s">
        <v>8</v>
      </c>
      <c r="AH460" s="29">
        <v>1</v>
      </c>
      <c r="AI460" s="29" t="s">
        <v>8</v>
      </c>
      <c r="AJ460" s="29">
        <v>1</v>
      </c>
      <c r="AK460" s="29">
        <v>4</v>
      </c>
      <c r="AL460" s="29" t="s">
        <v>8</v>
      </c>
      <c r="AM460" s="29">
        <v>4</v>
      </c>
      <c r="AN460" s="29" t="s">
        <v>8</v>
      </c>
      <c r="AO460" s="29">
        <v>0</v>
      </c>
      <c r="AP460" s="29" t="s">
        <v>8</v>
      </c>
      <c r="AQ460" s="29">
        <v>1</v>
      </c>
      <c r="AR460" s="29">
        <v>2</v>
      </c>
      <c r="AS460" s="29" t="s">
        <v>8</v>
      </c>
      <c r="AT460" s="29">
        <v>2</v>
      </c>
      <c r="AU460" s="29" t="s">
        <v>8</v>
      </c>
      <c r="AV460" s="29">
        <v>1</v>
      </c>
      <c r="AW460" s="29">
        <v>4</v>
      </c>
      <c r="AX460" s="29" t="s">
        <v>8</v>
      </c>
      <c r="AY460" s="29">
        <v>3</v>
      </c>
      <c r="AZ460" s="29" t="s">
        <v>8</v>
      </c>
      <c r="BA460" s="29">
        <v>1</v>
      </c>
      <c r="BB460" s="29" t="s">
        <v>8</v>
      </c>
      <c r="BC460" s="29">
        <v>1</v>
      </c>
      <c r="BD460" s="29">
        <v>4</v>
      </c>
      <c r="BE460" s="29" t="s">
        <v>8</v>
      </c>
      <c r="BF460" s="29">
        <v>3</v>
      </c>
      <c r="BG460" s="29" t="s">
        <v>8</v>
      </c>
      <c r="BH460" s="29">
        <v>1</v>
      </c>
      <c r="BI460" s="29">
        <v>1</v>
      </c>
      <c r="BJ460" s="29" t="s">
        <v>8</v>
      </c>
      <c r="BK460" s="29">
        <v>1</v>
      </c>
      <c r="BL460" s="29" t="s">
        <v>8</v>
      </c>
      <c r="BM460" s="29">
        <v>0</v>
      </c>
      <c r="BN460" s="29" t="s">
        <v>8</v>
      </c>
      <c r="BO460" s="29" t="s">
        <v>8</v>
      </c>
      <c r="BP460" s="29" t="s">
        <v>8</v>
      </c>
      <c r="BQ460" s="29" t="s">
        <v>8</v>
      </c>
      <c r="BR460" s="29" t="s">
        <v>8</v>
      </c>
      <c r="BS460" s="29" t="s">
        <v>8</v>
      </c>
      <c r="BT460" s="29" t="s">
        <v>8</v>
      </c>
      <c r="BU460" s="29" t="s">
        <v>8</v>
      </c>
      <c r="BV460" s="29" t="b">
        <v>0</v>
      </c>
      <c r="BW460" s="29" t="b">
        <v>0</v>
      </c>
      <c r="BX460" s="29" t="b">
        <v>0</v>
      </c>
      <c r="BY460" s="29" t="b">
        <v>0</v>
      </c>
      <c r="BZ460" s="29" t="b">
        <v>0</v>
      </c>
      <c r="CA460" s="29" t="b">
        <v>0</v>
      </c>
      <c r="CB460" s="29" t="b">
        <v>0</v>
      </c>
      <c r="CC460" s="29" t="b">
        <v>0</v>
      </c>
      <c r="CD460" s="29" t="b">
        <v>0</v>
      </c>
      <c r="CE460" s="29" t="b">
        <v>0</v>
      </c>
      <c r="CF460" s="29" t="b">
        <v>0</v>
      </c>
      <c r="CG460" s="29" t="b">
        <v>0</v>
      </c>
      <c r="CH460" s="29" t="b">
        <v>0</v>
      </c>
      <c r="CI460" s="29" t="b">
        <v>0</v>
      </c>
      <c r="CJ460" s="29" t="b">
        <v>0</v>
      </c>
      <c r="CK460" s="29" t="b">
        <v>0</v>
      </c>
      <c r="CL460" s="29" t="b">
        <v>0</v>
      </c>
      <c r="CM460" s="29" t="b">
        <v>0</v>
      </c>
      <c r="CN460" s="29" t="b">
        <v>0</v>
      </c>
      <c r="CO460" s="29" t="b">
        <v>0</v>
      </c>
      <c r="CP460" s="29" t="b">
        <v>0</v>
      </c>
      <c r="CQ460" s="29" t="b">
        <v>0</v>
      </c>
      <c r="CR460" s="29" t="b">
        <v>0</v>
      </c>
      <c r="CS460" s="29" t="b">
        <v>0</v>
      </c>
      <c r="CT460" s="29" t="b">
        <v>0</v>
      </c>
      <c r="CU460" s="29" t="b">
        <v>0</v>
      </c>
      <c r="CV460" s="29" t="b">
        <v>1</v>
      </c>
      <c r="CW460" s="29" t="b">
        <v>0</v>
      </c>
      <c r="CX460" s="29" t="b">
        <v>0</v>
      </c>
      <c r="CY460" s="29" t="b">
        <v>0</v>
      </c>
      <c r="CZ460" s="29" t="b">
        <v>0</v>
      </c>
      <c r="DA460" s="29" t="b">
        <v>0</v>
      </c>
      <c r="DB460" s="29" t="b">
        <v>0</v>
      </c>
      <c r="DC460" s="29" t="b">
        <v>0</v>
      </c>
      <c r="DD460" s="29" t="b">
        <v>0</v>
      </c>
      <c r="DE460" s="29" t="b">
        <v>0</v>
      </c>
      <c r="DF460" s="29" t="b">
        <v>0</v>
      </c>
      <c r="DG460" s="29" t="b">
        <v>0</v>
      </c>
      <c r="DH460" s="29" t="b">
        <v>0</v>
      </c>
      <c r="DI460" s="29" t="b">
        <v>0</v>
      </c>
      <c r="DJ460" s="29" t="b">
        <v>0</v>
      </c>
      <c r="DK460" s="29" t="b">
        <v>0</v>
      </c>
      <c r="DL460" s="29" t="b">
        <v>0</v>
      </c>
      <c r="DM460" s="29" t="b">
        <v>0</v>
      </c>
      <c r="DN460" s="29" t="b">
        <v>0</v>
      </c>
      <c r="DO460" s="29" t="b">
        <v>0</v>
      </c>
      <c r="DP460" s="29" t="b">
        <v>0</v>
      </c>
      <c r="DQ460" s="29" t="b">
        <v>0</v>
      </c>
      <c r="DR460" s="29" t="b">
        <v>0</v>
      </c>
      <c r="DS460" s="29" t="b">
        <v>0</v>
      </c>
      <c r="DT460" s="29" t="b">
        <v>0</v>
      </c>
      <c r="DU460" s="29" t="b">
        <v>0</v>
      </c>
      <c r="DV460" s="29" t="s">
        <v>16050</v>
      </c>
      <c r="DW460" s="29" t="s">
        <v>16051</v>
      </c>
      <c r="DX460" s="29" t="s">
        <v>16052</v>
      </c>
    </row>
    <row r="461" spans="1:128" s="29" customFormat="1" x14ac:dyDescent="0.25">
      <c r="A461" s="29">
        <v>359925061277740</v>
      </c>
      <c r="B461" s="29">
        <v>54</v>
      </c>
      <c r="C461" s="29" t="s">
        <v>16053</v>
      </c>
      <c r="D461" s="29" t="s">
        <v>14080</v>
      </c>
      <c r="E461" s="50">
        <v>23822872</v>
      </c>
      <c r="F461" s="50">
        <v>903796909</v>
      </c>
      <c r="G461" s="29" t="s">
        <v>18992</v>
      </c>
      <c r="H461" s="29" t="s">
        <v>20218</v>
      </c>
      <c r="I461" s="29">
        <v>11</v>
      </c>
      <c r="J461" s="29">
        <v>1</v>
      </c>
      <c r="K461" s="29">
        <v>1</v>
      </c>
      <c r="L461" s="29">
        <v>1</v>
      </c>
      <c r="M461" s="29">
        <v>2</v>
      </c>
      <c r="N461" s="29">
        <v>7</v>
      </c>
      <c r="O461" s="29">
        <v>1</v>
      </c>
      <c r="P461" s="29">
        <v>1</v>
      </c>
      <c r="Q461" s="29">
        <v>1</v>
      </c>
      <c r="R461" s="29" t="s">
        <v>8</v>
      </c>
      <c r="S461" s="29">
        <v>4</v>
      </c>
      <c r="T461" s="29" t="s">
        <v>8</v>
      </c>
      <c r="U461" s="29">
        <v>0</v>
      </c>
      <c r="V461" s="29" t="s">
        <v>8</v>
      </c>
      <c r="W461" s="29" t="s">
        <v>8</v>
      </c>
      <c r="X461" s="29" t="s">
        <v>8</v>
      </c>
      <c r="Y461" s="29" t="s">
        <v>8</v>
      </c>
      <c r="Z461" s="29">
        <v>1</v>
      </c>
      <c r="AA461" s="29">
        <v>3</v>
      </c>
      <c r="AB461" s="29" t="s">
        <v>8</v>
      </c>
      <c r="AC461" s="29">
        <v>1</v>
      </c>
      <c r="AD461" s="29" t="s">
        <v>8</v>
      </c>
      <c r="AE461" s="29">
        <v>1</v>
      </c>
      <c r="AF461" s="29">
        <v>4</v>
      </c>
      <c r="AG461" s="29" t="s">
        <v>8</v>
      </c>
      <c r="AH461" s="29">
        <v>4</v>
      </c>
      <c r="AI461" s="29" t="s">
        <v>8</v>
      </c>
      <c r="AJ461" s="29">
        <v>1</v>
      </c>
      <c r="AK461" s="29">
        <v>1</v>
      </c>
      <c r="AL461" s="29" t="s">
        <v>8</v>
      </c>
      <c r="AM461" s="29">
        <v>1</v>
      </c>
      <c r="AN461" s="29" t="s">
        <v>8</v>
      </c>
      <c r="AO461" s="29">
        <v>0</v>
      </c>
      <c r="AP461" s="29" t="s">
        <v>8</v>
      </c>
      <c r="AQ461" s="29">
        <v>1</v>
      </c>
      <c r="AR461" s="29">
        <v>2</v>
      </c>
      <c r="AS461" s="29" t="s">
        <v>8</v>
      </c>
      <c r="AT461" s="29">
        <v>1</v>
      </c>
      <c r="AU461" s="29" t="s">
        <v>8</v>
      </c>
      <c r="AV461" s="29">
        <v>1</v>
      </c>
      <c r="AW461" s="29">
        <v>3</v>
      </c>
      <c r="AX461" s="29" t="s">
        <v>8</v>
      </c>
      <c r="AY461" s="29">
        <v>3</v>
      </c>
      <c r="AZ461" s="29" t="s">
        <v>8</v>
      </c>
      <c r="BA461" s="29">
        <v>1</v>
      </c>
      <c r="BB461" s="29" t="s">
        <v>8</v>
      </c>
      <c r="BC461" s="29">
        <v>1</v>
      </c>
      <c r="BD461" s="29">
        <v>4</v>
      </c>
      <c r="BE461" s="29" t="s">
        <v>8</v>
      </c>
      <c r="BF461" s="29">
        <v>3</v>
      </c>
      <c r="BG461" s="29" t="s">
        <v>8</v>
      </c>
      <c r="BH461" s="29">
        <v>1</v>
      </c>
      <c r="BI461" s="29">
        <v>1</v>
      </c>
      <c r="BJ461" s="29" t="s">
        <v>8</v>
      </c>
      <c r="BK461" s="29">
        <v>1</v>
      </c>
      <c r="BL461" s="29" t="s">
        <v>8</v>
      </c>
      <c r="BM461" s="29">
        <v>0</v>
      </c>
      <c r="BN461" s="29" t="s">
        <v>8</v>
      </c>
      <c r="BO461" s="29" t="s">
        <v>8</v>
      </c>
      <c r="BP461" s="29" t="s">
        <v>8</v>
      </c>
      <c r="BQ461" s="29" t="s">
        <v>8</v>
      </c>
      <c r="BR461" s="29" t="s">
        <v>8</v>
      </c>
      <c r="BS461" s="29" t="s">
        <v>8</v>
      </c>
      <c r="BT461" s="29" t="s">
        <v>8</v>
      </c>
      <c r="BU461" s="29" t="s">
        <v>8</v>
      </c>
      <c r="BV461" s="29" t="b">
        <v>0</v>
      </c>
      <c r="BW461" s="29" t="b">
        <v>0</v>
      </c>
      <c r="BX461" s="29" t="b">
        <v>0</v>
      </c>
      <c r="BY461" s="29" t="b">
        <v>0</v>
      </c>
      <c r="BZ461" s="29" t="b">
        <v>0</v>
      </c>
      <c r="CA461" s="29" t="b">
        <v>0</v>
      </c>
      <c r="CB461" s="29" t="b">
        <v>0</v>
      </c>
      <c r="CC461" s="29" t="b">
        <v>0</v>
      </c>
      <c r="CD461" s="29" t="b">
        <v>0</v>
      </c>
      <c r="CE461" s="29" t="b">
        <v>0</v>
      </c>
      <c r="CF461" s="29" t="b">
        <v>0</v>
      </c>
      <c r="CG461" s="29" t="b">
        <v>0</v>
      </c>
      <c r="CH461" s="29" t="b">
        <v>0</v>
      </c>
      <c r="CI461" s="29" t="b">
        <v>0</v>
      </c>
      <c r="CJ461" s="29" t="b">
        <v>0</v>
      </c>
      <c r="CK461" s="29" t="b">
        <v>0</v>
      </c>
      <c r="CL461" s="29" t="b">
        <v>0</v>
      </c>
      <c r="CM461" s="29" t="b">
        <v>0</v>
      </c>
      <c r="CN461" s="29" t="b">
        <v>0</v>
      </c>
      <c r="CO461" s="29" t="b">
        <v>0</v>
      </c>
      <c r="CP461" s="29" t="b">
        <v>0</v>
      </c>
      <c r="CQ461" s="29" t="b">
        <v>0</v>
      </c>
      <c r="CR461" s="29" t="b">
        <v>0</v>
      </c>
      <c r="CS461" s="29" t="b">
        <v>0</v>
      </c>
      <c r="CT461" s="29" t="b">
        <v>0</v>
      </c>
      <c r="CU461" s="29" t="b">
        <v>0</v>
      </c>
      <c r="CV461" s="29" t="b">
        <v>1</v>
      </c>
      <c r="CW461" s="29" t="b">
        <v>0</v>
      </c>
      <c r="CX461" s="29" t="b">
        <v>0</v>
      </c>
      <c r="CY461" s="29" t="b">
        <v>0</v>
      </c>
      <c r="CZ461" s="29" t="b">
        <v>0</v>
      </c>
      <c r="DA461" s="29" t="b">
        <v>0</v>
      </c>
      <c r="DB461" s="29" t="b">
        <v>0</v>
      </c>
      <c r="DC461" s="29" t="b">
        <v>0</v>
      </c>
      <c r="DD461" s="29" t="b">
        <v>0</v>
      </c>
      <c r="DE461" s="29" t="b">
        <v>0</v>
      </c>
      <c r="DF461" s="29" t="b">
        <v>0</v>
      </c>
      <c r="DG461" s="29" t="b">
        <v>0</v>
      </c>
      <c r="DH461" s="29" t="b">
        <v>0</v>
      </c>
      <c r="DI461" s="29" t="b">
        <v>0</v>
      </c>
      <c r="DJ461" s="29" t="b">
        <v>0</v>
      </c>
      <c r="DK461" s="29" t="b">
        <v>0</v>
      </c>
      <c r="DL461" s="29" t="b">
        <v>0</v>
      </c>
      <c r="DM461" s="29" t="b">
        <v>0</v>
      </c>
      <c r="DN461" s="29" t="b">
        <v>0</v>
      </c>
      <c r="DO461" s="29" t="b">
        <v>0</v>
      </c>
      <c r="DP461" s="29" t="b">
        <v>0</v>
      </c>
      <c r="DQ461" s="29" t="b">
        <v>0</v>
      </c>
      <c r="DR461" s="29" t="b">
        <v>0</v>
      </c>
      <c r="DS461" s="29" t="b">
        <v>0</v>
      </c>
      <c r="DT461" s="29" t="b">
        <v>0</v>
      </c>
      <c r="DU461" s="29" t="b">
        <v>0</v>
      </c>
      <c r="DV461" s="29" t="s">
        <v>16054</v>
      </c>
      <c r="DW461" s="29" t="s">
        <v>16055</v>
      </c>
      <c r="DX461" s="29" t="s">
        <v>16056</v>
      </c>
    </row>
    <row r="462" spans="1:128" s="29" customFormat="1" x14ac:dyDescent="0.25">
      <c r="A462" s="29">
        <v>359925061277740</v>
      </c>
      <c r="B462" s="29">
        <v>99</v>
      </c>
      <c r="C462" s="29" t="s">
        <v>16057</v>
      </c>
      <c r="D462" s="29" t="s">
        <v>16058</v>
      </c>
      <c r="E462" s="50">
        <v>2.38238372020759E+16</v>
      </c>
      <c r="F462" s="50">
        <v>9037747970902380</v>
      </c>
      <c r="G462" s="29" t="s">
        <v>20263</v>
      </c>
      <c r="H462" s="29" t="s">
        <v>18992</v>
      </c>
      <c r="I462" s="29">
        <v>11</v>
      </c>
      <c r="J462" s="29">
        <v>0</v>
      </c>
      <c r="K462" s="29">
        <v>1</v>
      </c>
      <c r="L462" s="29">
        <v>1</v>
      </c>
      <c r="M462" s="29">
        <v>2</v>
      </c>
      <c r="N462" s="29">
        <v>5</v>
      </c>
      <c r="O462" s="29">
        <v>1</v>
      </c>
      <c r="P462" s="29">
        <v>1</v>
      </c>
      <c r="Q462" s="29">
        <v>4</v>
      </c>
      <c r="R462" s="29" t="s">
        <v>8</v>
      </c>
      <c r="S462" s="29">
        <v>4</v>
      </c>
      <c r="T462" s="29" t="s">
        <v>8</v>
      </c>
      <c r="U462" s="29">
        <v>1</v>
      </c>
      <c r="V462" s="29">
        <v>1</v>
      </c>
      <c r="W462" s="29" t="s">
        <v>8</v>
      </c>
      <c r="X462" s="29">
        <v>1</v>
      </c>
      <c r="Y462" s="29" t="s">
        <v>8</v>
      </c>
      <c r="Z462" s="29">
        <v>1</v>
      </c>
      <c r="AA462" s="29">
        <v>4</v>
      </c>
      <c r="AB462" s="29" t="s">
        <v>8</v>
      </c>
      <c r="AC462" s="29">
        <v>4</v>
      </c>
      <c r="AD462" s="29" t="s">
        <v>8</v>
      </c>
      <c r="AE462" s="29">
        <v>1</v>
      </c>
      <c r="AF462" s="29">
        <v>1</v>
      </c>
      <c r="AG462" s="29" t="s">
        <v>8</v>
      </c>
      <c r="AH462" s="29">
        <v>1</v>
      </c>
      <c r="AI462" s="29" t="s">
        <v>8</v>
      </c>
      <c r="AJ462" s="29">
        <v>1</v>
      </c>
      <c r="AK462" s="29">
        <v>4</v>
      </c>
      <c r="AL462" s="29" t="s">
        <v>8</v>
      </c>
      <c r="AM462" s="29">
        <v>4</v>
      </c>
      <c r="AN462" s="29" t="s">
        <v>8</v>
      </c>
      <c r="AO462" s="29">
        <v>0</v>
      </c>
      <c r="AP462" s="29" t="s">
        <v>8</v>
      </c>
      <c r="AQ462" s="29">
        <v>1</v>
      </c>
      <c r="AR462" s="29">
        <v>2</v>
      </c>
      <c r="AS462" s="29" t="s">
        <v>8</v>
      </c>
      <c r="AT462" s="29">
        <v>2</v>
      </c>
      <c r="AU462" s="29" t="s">
        <v>8</v>
      </c>
      <c r="AV462" s="29">
        <v>1</v>
      </c>
      <c r="AW462" s="29">
        <v>4</v>
      </c>
      <c r="AX462" s="29" t="s">
        <v>8</v>
      </c>
      <c r="AY462" s="29">
        <v>4</v>
      </c>
      <c r="AZ462" s="29" t="s">
        <v>8</v>
      </c>
      <c r="BA462" s="29">
        <v>1</v>
      </c>
      <c r="BB462" s="29" t="s">
        <v>8</v>
      </c>
      <c r="BC462" s="29">
        <v>1</v>
      </c>
      <c r="BD462" s="29">
        <v>2</v>
      </c>
      <c r="BE462" s="29" t="s">
        <v>8</v>
      </c>
      <c r="BF462" s="29">
        <v>2</v>
      </c>
      <c r="BG462" s="29" t="s">
        <v>8</v>
      </c>
      <c r="BH462" s="29">
        <v>1</v>
      </c>
      <c r="BI462" s="29">
        <v>1</v>
      </c>
      <c r="BJ462" s="29" t="s">
        <v>8</v>
      </c>
      <c r="BK462" s="29">
        <v>1</v>
      </c>
      <c r="BL462" s="29" t="s">
        <v>8</v>
      </c>
      <c r="BM462" s="29">
        <v>0</v>
      </c>
      <c r="BN462" s="29" t="s">
        <v>8</v>
      </c>
      <c r="BO462" s="29" t="s">
        <v>8</v>
      </c>
      <c r="BP462" s="29" t="s">
        <v>8</v>
      </c>
      <c r="BQ462" s="29" t="s">
        <v>8</v>
      </c>
      <c r="BR462" s="29" t="s">
        <v>8</v>
      </c>
      <c r="BS462" s="29" t="s">
        <v>8</v>
      </c>
      <c r="BT462" s="29" t="s">
        <v>8</v>
      </c>
      <c r="BU462" s="29" t="s">
        <v>8</v>
      </c>
      <c r="BV462" s="29" t="b">
        <v>0</v>
      </c>
      <c r="BW462" s="29" t="b">
        <v>0</v>
      </c>
      <c r="BX462" s="29" t="b">
        <v>0</v>
      </c>
      <c r="BY462" s="29" t="b">
        <v>0</v>
      </c>
      <c r="BZ462" s="29" t="b">
        <v>0</v>
      </c>
      <c r="CA462" s="29" t="b">
        <v>0</v>
      </c>
      <c r="CB462" s="29" t="b">
        <v>0</v>
      </c>
      <c r="CC462" s="29" t="b">
        <v>0</v>
      </c>
      <c r="CD462" s="29" t="b">
        <v>0</v>
      </c>
      <c r="CE462" s="29" t="b">
        <v>0</v>
      </c>
      <c r="CF462" s="29" t="b">
        <v>0</v>
      </c>
      <c r="CG462" s="29" t="b">
        <v>0</v>
      </c>
      <c r="CH462" s="29" t="b">
        <v>0</v>
      </c>
      <c r="CI462" s="29" t="b">
        <v>0</v>
      </c>
      <c r="CJ462" s="29" t="b">
        <v>0</v>
      </c>
      <c r="CK462" s="29" t="b">
        <v>0</v>
      </c>
      <c r="CL462" s="29" t="b">
        <v>0</v>
      </c>
      <c r="CM462" s="29" t="b">
        <v>0</v>
      </c>
      <c r="CN462" s="29" t="b">
        <v>0</v>
      </c>
      <c r="CO462" s="29" t="b">
        <v>0</v>
      </c>
      <c r="CP462" s="29" t="b">
        <v>0</v>
      </c>
      <c r="CQ462" s="29" t="b">
        <v>0</v>
      </c>
      <c r="CR462" s="29" t="b">
        <v>0</v>
      </c>
      <c r="CS462" s="29" t="b">
        <v>0</v>
      </c>
      <c r="CT462" s="29" t="b">
        <v>0</v>
      </c>
      <c r="CU462" s="29" t="b">
        <v>0</v>
      </c>
      <c r="CV462" s="29" t="b">
        <v>1</v>
      </c>
      <c r="CW462" s="29" t="b">
        <v>0</v>
      </c>
      <c r="CX462" s="29" t="b">
        <v>0</v>
      </c>
      <c r="CY462" s="29" t="b">
        <v>0</v>
      </c>
      <c r="CZ462" s="29" t="b">
        <v>0</v>
      </c>
      <c r="DA462" s="29" t="b">
        <v>0</v>
      </c>
      <c r="DB462" s="29" t="b">
        <v>0</v>
      </c>
      <c r="DC462" s="29" t="b">
        <v>0</v>
      </c>
      <c r="DD462" s="29" t="b">
        <v>0</v>
      </c>
      <c r="DE462" s="29" t="b">
        <v>0</v>
      </c>
      <c r="DF462" s="29" t="b">
        <v>0</v>
      </c>
      <c r="DG462" s="29" t="b">
        <v>0</v>
      </c>
      <c r="DH462" s="29" t="b">
        <v>0</v>
      </c>
      <c r="DI462" s="29" t="b">
        <v>0</v>
      </c>
      <c r="DJ462" s="29" t="b">
        <v>0</v>
      </c>
      <c r="DK462" s="29" t="b">
        <v>0</v>
      </c>
      <c r="DL462" s="29" t="b">
        <v>0</v>
      </c>
      <c r="DM462" s="29" t="b">
        <v>0</v>
      </c>
      <c r="DN462" s="29" t="b">
        <v>0</v>
      </c>
      <c r="DO462" s="29" t="b">
        <v>0</v>
      </c>
      <c r="DP462" s="29" t="b">
        <v>0</v>
      </c>
      <c r="DQ462" s="29" t="b">
        <v>0</v>
      </c>
      <c r="DR462" s="29" t="b">
        <v>0</v>
      </c>
      <c r="DS462" s="29" t="b">
        <v>0</v>
      </c>
      <c r="DT462" s="29" t="b">
        <v>0</v>
      </c>
      <c r="DU462" s="29" t="b">
        <v>0</v>
      </c>
      <c r="DV462" s="29" t="s">
        <v>16059</v>
      </c>
      <c r="DW462" s="29" t="s">
        <v>16060</v>
      </c>
      <c r="DX462" s="29" t="s">
        <v>16061</v>
      </c>
    </row>
    <row r="463" spans="1:128" s="29" customFormat="1" x14ac:dyDescent="0.25">
      <c r="A463" s="29">
        <v>359925061277740</v>
      </c>
      <c r="B463" s="29">
        <v>58</v>
      </c>
      <c r="C463" s="29" t="s">
        <v>16062</v>
      </c>
      <c r="D463" s="29" t="s">
        <v>14080</v>
      </c>
      <c r="E463" s="50">
        <v>23822872</v>
      </c>
      <c r="F463" s="50">
        <v>903796909</v>
      </c>
      <c r="G463" s="29" t="s">
        <v>18992</v>
      </c>
      <c r="H463" s="29" t="s">
        <v>20218</v>
      </c>
      <c r="I463" s="29">
        <v>11</v>
      </c>
      <c r="J463" s="29">
        <v>1</v>
      </c>
      <c r="K463" s="29">
        <v>1</v>
      </c>
      <c r="L463" s="29">
        <v>1</v>
      </c>
      <c r="M463" s="29">
        <v>2</v>
      </c>
      <c r="N463" s="29">
        <v>4</v>
      </c>
      <c r="O463" s="29">
        <v>1</v>
      </c>
      <c r="P463" s="29">
        <v>1</v>
      </c>
      <c r="Q463" s="29">
        <v>2</v>
      </c>
      <c r="R463" s="29" t="s">
        <v>8</v>
      </c>
      <c r="S463" s="29">
        <v>2</v>
      </c>
      <c r="T463" s="29" t="s">
        <v>8</v>
      </c>
      <c r="U463" s="29">
        <v>1</v>
      </c>
      <c r="V463" s="29">
        <v>1</v>
      </c>
      <c r="W463" s="29" t="s">
        <v>8</v>
      </c>
      <c r="X463" s="29">
        <v>1</v>
      </c>
      <c r="Y463" s="29" t="s">
        <v>8</v>
      </c>
      <c r="Z463" s="29">
        <v>1</v>
      </c>
      <c r="AA463" s="29">
        <v>4</v>
      </c>
      <c r="AB463" s="29" t="s">
        <v>8</v>
      </c>
      <c r="AC463" s="29">
        <v>4</v>
      </c>
      <c r="AD463" s="29" t="s">
        <v>8</v>
      </c>
      <c r="AE463" s="29">
        <v>1</v>
      </c>
      <c r="AF463" s="29">
        <v>1</v>
      </c>
      <c r="AG463" s="29" t="s">
        <v>8</v>
      </c>
      <c r="AH463" s="29">
        <v>1</v>
      </c>
      <c r="AI463" s="29" t="s">
        <v>8</v>
      </c>
      <c r="AJ463" s="29">
        <v>1</v>
      </c>
      <c r="AK463" s="29">
        <v>4</v>
      </c>
      <c r="AL463" s="29" t="s">
        <v>8</v>
      </c>
      <c r="AM463" s="29">
        <v>4</v>
      </c>
      <c r="AN463" s="29" t="s">
        <v>8</v>
      </c>
      <c r="AO463" s="29">
        <v>1</v>
      </c>
      <c r="AP463" s="29" t="s">
        <v>8</v>
      </c>
      <c r="AQ463" s="29">
        <v>1</v>
      </c>
      <c r="AR463" s="29">
        <v>2</v>
      </c>
      <c r="AS463" s="29" t="s">
        <v>8</v>
      </c>
      <c r="AT463" s="29">
        <v>2</v>
      </c>
      <c r="AU463" s="29" t="s">
        <v>8</v>
      </c>
      <c r="AV463" s="29">
        <v>1</v>
      </c>
      <c r="AW463" s="29">
        <v>3</v>
      </c>
      <c r="AX463" s="29" t="s">
        <v>8</v>
      </c>
      <c r="AY463" s="29">
        <v>3</v>
      </c>
      <c r="AZ463" s="29" t="s">
        <v>8</v>
      </c>
      <c r="BA463" s="29">
        <v>1</v>
      </c>
      <c r="BB463" s="29" t="s">
        <v>8</v>
      </c>
      <c r="BC463" s="29">
        <v>1</v>
      </c>
      <c r="BD463" s="29">
        <v>2</v>
      </c>
      <c r="BE463" s="29" t="s">
        <v>8</v>
      </c>
      <c r="BF463" s="29">
        <v>2</v>
      </c>
      <c r="BG463" s="29" t="s">
        <v>8</v>
      </c>
      <c r="BH463" s="29">
        <v>1</v>
      </c>
      <c r="BI463" s="29">
        <v>1</v>
      </c>
      <c r="BJ463" s="29" t="s">
        <v>8</v>
      </c>
      <c r="BK463" s="29">
        <v>1</v>
      </c>
      <c r="BL463" s="29" t="s">
        <v>8</v>
      </c>
      <c r="BM463" s="29">
        <v>0</v>
      </c>
      <c r="BN463" s="29" t="s">
        <v>8</v>
      </c>
      <c r="BO463" s="29" t="s">
        <v>8</v>
      </c>
      <c r="BP463" s="29" t="s">
        <v>8</v>
      </c>
      <c r="BQ463" s="29" t="s">
        <v>8</v>
      </c>
      <c r="BR463" s="29" t="s">
        <v>8</v>
      </c>
      <c r="BS463" s="29" t="s">
        <v>8</v>
      </c>
      <c r="BT463" s="29" t="s">
        <v>8</v>
      </c>
      <c r="BU463" s="29" t="s">
        <v>8</v>
      </c>
      <c r="BV463" s="29" t="b">
        <v>0</v>
      </c>
      <c r="BW463" s="29" t="b">
        <v>0</v>
      </c>
      <c r="BX463" s="29" t="b">
        <v>0</v>
      </c>
      <c r="BY463" s="29" t="b">
        <v>0</v>
      </c>
      <c r="BZ463" s="29" t="b">
        <v>0</v>
      </c>
      <c r="CA463" s="29" t="b">
        <v>0</v>
      </c>
      <c r="CB463" s="29" t="b">
        <v>0</v>
      </c>
      <c r="CC463" s="29" t="b">
        <v>0</v>
      </c>
      <c r="CD463" s="29" t="b">
        <v>0</v>
      </c>
      <c r="CE463" s="29" t="b">
        <v>0</v>
      </c>
      <c r="CF463" s="29" t="b">
        <v>0</v>
      </c>
      <c r="CG463" s="29" t="b">
        <v>0</v>
      </c>
      <c r="CH463" s="29" t="b">
        <v>0</v>
      </c>
      <c r="CI463" s="29" t="b">
        <v>0</v>
      </c>
      <c r="CJ463" s="29" t="b">
        <v>0</v>
      </c>
      <c r="CK463" s="29" t="b">
        <v>0</v>
      </c>
      <c r="CL463" s="29" t="b">
        <v>0</v>
      </c>
      <c r="CM463" s="29" t="b">
        <v>0</v>
      </c>
      <c r="CN463" s="29" t="b">
        <v>0</v>
      </c>
      <c r="CO463" s="29" t="b">
        <v>0</v>
      </c>
      <c r="CP463" s="29" t="b">
        <v>0</v>
      </c>
      <c r="CQ463" s="29" t="b">
        <v>0</v>
      </c>
      <c r="CR463" s="29" t="b">
        <v>0</v>
      </c>
      <c r="CS463" s="29" t="b">
        <v>0</v>
      </c>
      <c r="CT463" s="29" t="b">
        <v>0</v>
      </c>
      <c r="CU463" s="29" t="b">
        <v>0</v>
      </c>
      <c r="CV463" s="29" t="b">
        <v>1</v>
      </c>
      <c r="CW463" s="29" t="b">
        <v>0</v>
      </c>
      <c r="CX463" s="29" t="b">
        <v>0</v>
      </c>
      <c r="CY463" s="29" t="b">
        <v>0</v>
      </c>
      <c r="CZ463" s="29" t="b">
        <v>0</v>
      </c>
      <c r="DA463" s="29" t="b">
        <v>0</v>
      </c>
      <c r="DB463" s="29" t="b">
        <v>0</v>
      </c>
      <c r="DC463" s="29" t="b">
        <v>0</v>
      </c>
      <c r="DD463" s="29" t="b">
        <v>0</v>
      </c>
      <c r="DE463" s="29" t="b">
        <v>0</v>
      </c>
      <c r="DF463" s="29" t="b">
        <v>0</v>
      </c>
      <c r="DG463" s="29" t="b">
        <v>0</v>
      </c>
      <c r="DH463" s="29" t="b">
        <v>0</v>
      </c>
      <c r="DI463" s="29" t="b">
        <v>0</v>
      </c>
      <c r="DJ463" s="29" t="b">
        <v>0</v>
      </c>
      <c r="DK463" s="29" t="b">
        <v>0</v>
      </c>
      <c r="DL463" s="29" t="b">
        <v>0</v>
      </c>
      <c r="DM463" s="29" t="b">
        <v>0</v>
      </c>
      <c r="DN463" s="29" t="b">
        <v>0</v>
      </c>
      <c r="DO463" s="29" t="b">
        <v>0</v>
      </c>
      <c r="DP463" s="29" t="b">
        <v>0</v>
      </c>
      <c r="DQ463" s="29" t="b">
        <v>0</v>
      </c>
      <c r="DR463" s="29" t="b">
        <v>0</v>
      </c>
      <c r="DS463" s="29" t="b">
        <v>0</v>
      </c>
      <c r="DT463" s="29" t="b">
        <v>0</v>
      </c>
      <c r="DU463" s="29" t="b">
        <v>0</v>
      </c>
      <c r="DV463" s="29" t="s">
        <v>16063</v>
      </c>
      <c r="DW463" s="29" t="s">
        <v>16064</v>
      </c>
      <c r="DX463" s="29" t="s">
        <v>16065</v>
      </c>
    </row>
    <row r="464" spans="1:128" s="29" customFormat="1" x14ac:dyDescent="0.25">
      <c r="A464" s="29">
        <v>359925061283656</v>
      </c>
      <c r="B464" s="29">
        <v>261</v>
      </c>
      <c r="C464" s="29" t="s">
        <v>16066</v>
      </c>
      <c r="D464" s="29" t="s">
        <v>8</v>
      </c>
      <c r="E464" s="29" t="s">
        <v>8</v>
      </c>
      <c r="F464" s="29" t="s">
        <v>8</v>
      </c>
      <c r="G464" s="29" t="s">
        <v>8</v>
      </c>
      <c r="H464" s="29" t="s">
        <v>8</v>
      </c>
      <c r="I464" s="29">
        <v>33</v>
      </c>
      <c r="J464" s="29">
        <v>1</v>
      </c>
      <c r="K464" s="29">
        <v>1</v>
      </c>
      <c r="L464" s="29">
        <v>1</v>
      </c>
      <c r="M464" s="29">
        <v>2</v>
      </c>
      <c r="N464" s="29">
        <v>8</v>
      </c>
      <c r="O464" s="29">
        <v>1</v>
      </c>
      <c r="P464" s="29">
        <v>1</v>
      </c>
      <c r="Q464" s="29">
        <v>3</v>
      </c>
      <c r="R464" s="29" t="s">
        <v>8</v>
      </c>
      <c r="S464" s="29">
        <v>4</v>
      </c>
      <c r="T464" s="29" t="s">
        <v>8</v>
      </c>
      <c r="U464" s="29">
        <v>0</v>
      </c>
      <c r="V464" s="29" t="s">
        <v>8</v>
      </c>
      <c r="W464" s="29" t="s">
        <v>8</v>
      </c>
      <c r="X464" s="29" t="s">
        <v>8</v>
      </c>
      <c r="Y464" s="29" t="s">
        <v>8</v>
      </c>
      <c r="Z464" s="29">
        <v>1</v>
      </c>
      <c r="AA464" s="29">
        <v>2</v>
      </c>
      <c r="AB464" s="29" t="s">
        <v>8</v>
      </c>
      <c r="AC464" s="29">
        <v>2</v>
      </c>
      <c r="AD464" s="29" t="s">
        <v>8</v>
      </c>
      <c r="AE464" s="29">
        <v>0</v>
      </c>
      <c r="AF464" s="29" t="s">
        <v>8</v>
      </c>
      <c r="AG464" s="29" t="s">
        <v>8</v>
      </c>
      <c r="AH464" s="29" t="s">
        <v>8</v>
      </c>
      <c r="AI464" s="29" t="s">
        <v>8</v>
      </c>
      <c r="AJ464" s="29">
        <v>1</v>
      </c>
      <c r="AK464" s="29">
        <v>1</v>
      </c>
      <c r="AL464" s="29" t="s">
        <v>8</v>
      </c>
      <c r="AM464" s="29">
        <v>1</v>
      </c>
      <c r="AN464" s="29" t="s">
        <v>8</v>
      </c>
      <c r="AO464" s="29">
        <v>0</v>
      </c>
      <c r="AP464" s="29" t="s">
        <v>8</v>
      </c>
      <c r="AQ464" s="29">
        <v>1</v>
      </c>
      <c r="AR464" s="29">
        <v>2</v>
      </c>
      <c r="AS464" s="29" t="s">
        <v>8</v>
      </c>
      <c r="AT464" s="29">
        <v>1</v>
      </c>
      <c r="AU464" s="29" t="s">
        <v>8</v>
      </c>
      <c r="AV464" s="29">
        <v>1</v>
      </c>
      <c r="AW464" s="29">
        <v>1</v>
      </c>
      <c r="AX464" s="29" t="s">
        <v>8</v>
      </c>
      <c r="AY464" s="29">
        <v>1</v>
      </c>
      <c r="AZ464" s="29" t="s">
        <v>8</v>
      </c>
      <c r="BA464" s="29">
        <v>1</v>
      </c>
      <c r="BB464" s="29" t="s">
        <v>8</v>
      </c>
      <c r="BC464" s="29">
        <v>1</v>
      </c>
      <c r="BD464" s="29">
        <v>1</v>
      </c>
      <c r="BE464" s="29" t="s">
        <v>8</v>
      </c>
      <c r="BF464" s="29">
        <v>1</v>
      </c>
      <c r="BG464" s="29" t="s">
        <v>8</v>
      </c>
      <c r="BH464" s="29">
        <v>1</v>
      </c>
      <c r="BI464" s="29">
        <v>1</v>
      </c>
      <c r="BJ464" s="29" t="s">
        <v>8</v>
      </c>
      <c r="BK464" s="29">
        <v>1</v>
      </c>
      <c r="BL464" s="29" t="s">
        <v>8</v>
      </c>
      <c r="BM464" s="29">
        <v>0</v>
      </c>
      <c r="BN464" s="29" t="s">
        <v>8</v>
      </c>
      <c r="BO464" s="29" t="s">
        <v>8</v>
      </c>
      <c r="BP464" s="29" t="s">
        <v>8</v>
      </c>
      <c r="BQ464" s="29" t="s">
        <v>8</v>
      </c>
      <c r="BR464" s="29" t="s">
        <v>8</v>
      </c>
      <c r="BS464" s="29" t="s">
        <v>8</v>
      </c>
      <c r="BT464" s="29" t="s">
        <v>8</v>
      </c>
      <c r="BU464" s="29" t="s">
        <v>8</v>
      </c>
      <c r="BV464" s="29" t="b">
        <v>0</v>
      </c>
      <c r="BW464" s="29" t="b">
        <v>0</v>
      </c>
      <c r="BX464" s="29" t="b">
        <v>0</v>
      </c>
      <c r="BY464" s="29" t="b">
        <v>0</v>
      </c>
      <c r="BZ464" s="29" t="b">
        <v>0</v>
      </c>
      <c r="CA464" s="29" t="b">
        <v>0</v>
      </c>
      <c r="CB464" s="29" t="b">
        <v>0</v>
      </c>
      <c r="CC464" s="29" t="b">
        <v>0</v>
      </c>
      <c r="CD464" s="29" t="b">
        <v>0</v>
      </c>
      <c r="CE464" s="29" t="b">
        <v>0</v>
      </c>
      <c r="CF464" s="29" t="b">
        <v>0</v>
      </c>
      <c r="CG464" s="29" t="b">
        <v>0</v>
      </c>
      <c r="CH464" s="29" t="b">
        <v>0</v>
      </c>
      <c r="CI464" s="29" t="b">
        <v>0</v>
      </c>
      <c r="CJ464" s="29" t="b">
        <v>0</v>
      </c>
      <c r="CK464" s="29" t="b">
        <v>0</v>
      </c>
      <c r="CL464" s="29" t="b">
        <v>0</v>
      </c>
      <c r="CM464" s="29" t="b">
        <v>0</v>
      </c>
      <c r="CN464" s="29" t="b">
        <v>0</v>
      </c>
      <c r="CO464" s="29" t="b">
        <v>0</v>
      </c>
      <c r="CP464" s="29" t="b">
        <v>0</v>
      </c>
      <c r="CQ464" s="29" t="b">
        <v>0</v>
      </c>
      <c r="CR464" s="29" t="b">
        <v>0</v>
      </c>
      <c r="CS464" s="29" t="b">
        <v>0</v>
      </c>
      <c r="CT464" s="29" t="b">
        <v>0</v>
      </c>
      <c r="CU464" s="29" t="b">
        <v>0</v>
      </c>
      <c r="CV464" s="29" t="b">
        <v>0</v>
      </c>
      <c r="CW464" s="29" t="b">
        <v>0</v>
      </c>
      <c r="CX464" s="29" t="b">
        <v>0</v>
      </c>
      <c r="CY464" s="29" t="b">
        <v>0</v>
      </c>
      <c r="CZ464" s="29" t="b">
        <v>0</v>
      </c>
      <c r="DA464" s="29" t="b">
        <v>0</v>
      </c>
      <c r="DB464" s="29" t="b">
        <v>0</v>
      </c>
      <c r="DC464" s="29" t="b">
        <v>0</v>
      </c>
      <c r="DD464" s="29" t="b">
        <v>0</v>
      </c>
      <c r="DE464" s="29" t="b">
        <v>0</v>
      </c>
      <c r="DF464" s="29" t="b">
        <v>1</v>
      </c>
      <c r="DG464" s="29" t="b">
        <v>0</v>
      </c>
      <c r="DH464" s="29" t="b">
        <v>0</v>
      </c>
      <c r="DI464" s="29" t="b">
        <v>0</v>
      </c>
      <c r="DJ464" s="29" t="b">
        <v>0</v>
      </c>
      <c r="DK464" s="29" t="b">
        <v>0</v>
      </c>
      <c r="DL464" s="29" t="b">
        <v>0</v>
      </c>
      <c r="DM464" s="29" t="b">
        <v>0</v>
      </c>
      <c r="DN464" s="29" t="b">
        <v>0</v>
      </c>
      <c r="DO464" s="29" t="b">
        <v>0</v>
      </c>
      <c r="DP464" s="29" t="b">
        <v>0</v>
      </c>
      <c r="DQ464" s="29" t="b">
        <v>0</v>
      </c>
      <c r="DR464" s="29" t="b">
        <v>0</v>
      </c>
      <c r="DS464" s="29" t="b">
        <v>0</v>
      </c>
      <c r="DT464" s="29" t="b">
        <v>0</v>
      </c>
      <c r="DU464" s="29" t="b">
        <v>0</v>
      </c>
      <c r="DV464" s="29" t="s">
        <v>16067</v>
      </c>
      <c r="DW464" s="29" t="s">
        <v>16068</v>
      </c>
      <c r="DX464" s="29" t="s">
        <v>16069</v>
      </c>
    </row>
    <row r="465" spans="1:128" s="29" customFormat="1" x14ac:dyDescent="0.25">
      <c r="A465" s="29">
        <v>359925061283656</v>
      </c>
      <c r="B465" s="29">
        <v>263</v>
      </c>
      <c r="C465" s="29" t="s">
        <v>16070</v>
      </c>
      <c r="D465" s="29" t="s">
        <v>8</v>
      </c>
      <c r="E465" s="29" t="s">
        <v>8</v>
      </c>
      <c r="F465" s="29" t="s">
        <v>8</v>
      </c>
      <c r="G465" s="29" t="s">
        <v>8</v>
      </c>
      <c r="H465" s="29" t="s">
        <v>8</v>
      </c>
      <c r="I465" s="29">
        <v>33</v>
      </c>
      <c r="J465" s="29">
        <v>1</v>
      </c>
      <c r="K465" s="29">
        <v>1</v>
      </c>
      <c r="L465" s="29">
        <v>1</v>
      </c>
      <c r="M465" s="29">
        <v>2</v>
      </c>
      <c r="N465" s="29">
        <v>7</v>
      </c>
      <c r="O465" s="29">
        <v>1</v>
      </c>
      <c r="P465" s="29">
        <v>1</v>
      </c>
      <c r="Q465" s="29">
        <v>1</v>
      </c>
      <c r="R465" s="29" t="s">
        <v>8</v>
      </c>
      <c r="S465" s="29">
        <v>2</v>
      </c>
      <c r="T465" s="29" t="s">
        <v>8</v>
      </c>
      <c r="U465" s="29">
        <v>1</v>
      </c>
      <c r="V465" s="29">
        <v>3</v>
      </c>
      <c r="W465" s="29" t="s">
        <v>8</v>
      </c>
      <c r="X465" s="29">
        <v>4</v>
      </c>
      <c r="Y465" s="29" t="s">
        <v>8</v>
      </c>
      <c r="Z465" s="29">
        <v>1</v>
      </c>
      <c r="AA465" s="29">
        <v>1</v>
      </c>
      <c r="AB465" s="29" t="s">
        <v>8</v>
      </c>
      <c r="AC465" s="29">
        <v>1</v>
      </c>
      <c r="AD465" s="29" t="s">
        <v>8</v>
      </c>
      <c r="AE465" s="29">
        <v>0</v>
      </c>
      <c r="AF465" s="29" t="s">
        <v>8</v>
      </c>
      <c r="AG465" s="29" t="s">
        <v>8</v>
      </c>
      <c r="AH465" s="29" t="s">
        <v>8</v>
      </c>
      <c r="AI465" s="29" t="s">
        <v>8</v>
      </c>
      <c r="AJ465" s="29">
        <v>1</v>
      </c>
      <c r="AK465" s="29">
        <v>1</v>
      </c>
      <c r="AL465" s="29" t="s">
        <v>8</v>
      </c>
      <c r="AM465" s="29">
        <v>1</v>
      </c>
      <c r="AN465" s="29" t="s">
        <v>8</v>
      </c>
      <c r="AO465" s="29">
        <v>0</v>
      </c>
      <c r="AP465" s="29" t="s">
        <v>8</v>
      </c>
      <c r="AQ465" s="29">
        <v>1</v>
      </c>
      <c r="AR465" s="29">
        <v>2</v>
      </c>
      <c r="AS465" s="29" t="s">
        <v>8</v>
      </c>
      <c r="AT465" s="29">
        <v>1</v>
      </c>
      <c r="AU465" s="29" t="s">
        <v>8</v>
      </c>
      <c r="AV465" s="29">
        <v>1</v>
      </c>
      <c r="AW465" s="29">
        <v>2</v>
      </c>
      <c r="AX465" s="29" t="s">
        <v>8</v>
      </c>
      <c r="AY465" s="29">
        <v>2</v>
      </c>
      <c r="AZ465" s="29" t="s">
        <v>8</v>
      </c>
      <c r="BA465" s="29">
        <v>1</v>
      </c>
      <c r="BB465" s="29" t="s">
        <v>8</v>
      </c>
      <c r="BC465" s="29">
        <v>1</v>
      </c>
      <c r="BD465" s="29">
        <v>2</v>
      </c>
      <c r="BE465" s="29" t="s">
        <v>8</v>
      </c>
      <c r="BF465" s="29">
        <v>3</v>
      </c>
      <c r="BG465" s="29" t="s">
        <v>8</v>
      </c>
      <c r="BH465" s="29">
        <v>1</v>
      </c>
      <c r="BI465" s="29">
        <v>1</v>
      </c>
      <c r="BJ465" s="29" t="s">
        <v>8</v>
      </c>
      <c r="BK465" s="29">
        <v>1</v>
      </c>
      <c r="BL465" s="29" t="s">
        <v>8</v>
      </c>
      <c r="BM465" s="29">
        <v>0</v>
      </c>
      <c r="BN465" s="29" t="s">
        <v>8</v>
      </c>
      <c r="BO465" s="29" t="s">
        <v>8</v>
      </c>
      <c r="BP465" s="29" t="s">
        <v>8</v>
      </c>
      <c r="BQ465" s="29" t="s">
        <v>8</v>
      </c>
      <c r="BR465" s="29" t="s">
        <v>8</v>
      </c>
      <c r="BS465" s="29" t="s">
        <v>8</v>
      </c>
      <c r="BT465" s="29" t="s">
        <v>8</v>
      </c>
      <c r="BU465" s="29" t="s">
        <v>8</v>
      </c>
      <c r="BV465" s="29" t="b">
        <v>0</v>
      </c>
      <c r="BW465" s="29" t="b">
        <v>0</v>
      </c>
      <c r="BX465" s="29" t="b">
        <v>0</v>
      </c>
      <c r="BY465" s="29" t="b">
        <v>0</v>
      </c>
      <c r="BZ465" s="29" t="b">
        <v>0</v>
      </c>
      <c r="CA465" s="29" t="b">
        <v>0</v>
      </c>
      <c r="CB465" s="29" t="b">
        <v>0</v>
      </c>
      <c r="CC465" s="29" t="b">
        <v>0</v>
      </c>
      <c r="CD465" s="29" t="b">
        <v>0</v>
      </c>
      <c r="CE465" s="29" t="b">
        <v>0</v>
      </c>
      <c r="CF465" s="29" t="b">
        <v>0</v>
      </c>
      <c r="CG465" s="29" t="b">
        <v>0</v>
      </c>
      <c r="CH465" s="29" t="b">
        <v>0</v>
      </c>
      <c r="CI465" s="29" t="b">
        <v>0</v>
      </c>
      <c r="CJ465" s="29" t="b">
        <v>0</v>
      </c>
      <c r="CK465" s="29" t="b">
        <v>0</v>
      </c>
      <c r="CL465" s="29" t="b">
        <v>0</v>
      </c>
      <c r="CM465" s="29" t="b">
        <v>0</v>
      </c>
      <c r="CN465" s="29" t="b">
        <v>0</v>
      </c>
      <c r="CO465" s="29" t="b">
        <v>0</v>
      </c>
      <c r="CP465" s="29" t="b">
        <v>0</v>
      </c>
      <c r="CQ465" s="29" t="b">
        <v>0</v>
      </c>
      <c r="CR465" s="29" t="b">
        <v>0</v>
      </c>
      <c r="CS465" s="29" t="b">
        <v>0</v>
      </c>
      <c r="CT465" s="29" t="b">
        <v>0</v>
      </c>
      <c r="CU465" s="29" t="b">
        <v>0</v>
      </c>
      <c r="CV465" s="29" t="b">
        <v>0</v>
      </c>
      <c r="CW465" s="29" t="b">
        <v>0</v>
      </c>
      <c r="CX465" s="29" t="b">
        <v>0</v>
      </c>
      <c r="CY465" s="29" t="b">
        <v>0</v>
      </c>
      <c r="CZ465" s="29" t="b">
        <v>0</v>
      </c>
      <c r="DA465" s="29" t="b">
        <v>0</v>
      </c>
      <c r="DB465" s="29" t="b">
        <v>0</v>
      </c>
      <c r="DC465" s="29" t="b">
        <v>0</v>
      </c>
      <c r="DD465" s="29" t="b">
        <v>0</v>
      </c>
      <c r="DE465" s="29" t="b">
        <v>0</v>
      </c>
      <c r="DF465" s="29" t="b">
        <v>1</v>
      </c>
      <c r="DG465" s="29" t="b">
        <v>0</v>
      </c>
      <c r="DH465" s="29" t="b">
        <v>0</v>
      </c>
      <c r="DI465" s="29" t="b">
        <v>0</v>
      </c>
      <c r="DJ465" s="29" t="b">
        <v>0</v>
      </c>
      <c r="DK465" s="29" t="b">
        <v>0</v>
      </c>
      <c r="DL465" s="29" t="b">
        <v>0</v>
      </c>
      <c r="DM465" s="29" t="b">
        <v>0</v>
      </c>
      <c r="DN465" s="29" t="b">
        <v>0</v>
      </c>
      <c r="DO465" s="29" t="b">
        <v>0</v>
      </c>
      <c r="DP465" s="29" t="b">
        <v>0</v>
      </c>
      <c r="DQ465" s="29" t="b">
        <v>0</v>
      </c>
      <c r="DR465" s="29" t="b">
        <v>0</v>
      </c>
      <c r="DS465" s="29" t="b">
        <v>0</v>
      </c>
      <c r="DT465" s="29" t="b">
        <v>0</v>
      </c>
      <c r="DU465" s="29" t="b">
        <v>0</v>
      </c>
      <c r="DV465" s="29" t="s">
        <v>16071</v>
      </c>
      <c r="DW465" s="29" t="s">
        <v>16072</v>
      </c>
      <c r="DX465" s="29" t="s">
        <v>16073</v>
      </c>
    </row>
    <row r="466" spans="1:128" s="29" customFormat="1" x14ac:dyDescent="0.25">
      <c r="A466" s="29">
        <v>359925061283656</v>
      </c>
      <c r="B466" s="29">
        <v>265</v>
      </c>
      <c r="C466" s="29" t="s">
        <v>16074</v>
      </c>
      <c r="D466" s="29" t="s">
        <v>8</v>
      </c>
      <c r="E466" s="29" t="s">
        <v>8</v>
      </c>
      <c r="F466" s="29" t="s">
        <v>8</v>
      </c>
      <c r="G466" s="29" t="s">
        <v>8</v>
      </c>
      <c r="H466" s="29" t="s">
        <v>8</v>
      </c>
      <c r="I466" s="29">
        <v>33</v>
      </c>
      <c r="J466" s="29">
        <v>1</v>
      </c>
      <c r="K466" s="29">
        <v>1</v>
      </c>
      <c r="L466" s="29">
        <v>1</v>
      </c>
      <c r="M466" s="29">
        <v>2</v>
      </c>
      <c r="N466" s="29">
        <v>8</v>
      </c>
      <c r="O466" s="29">
        <v>1</v>
      </c>
      <c r="P466" s="29">
        <v>1</v>
      </c>
      <c r="Q466" s="29">
        <v>1</v>
      </c>
      <c r="R466" s="29" t="s">
        <v>8</v>
      </c>
      <c r="S466" s="29">
        <v>1</v>
      </c>
      <c r="T466" s="29" t="s">
        <v>8</v>
      </c>
      <c r="U466" s="29">
        <v>1</v>
      </c>
      <c r="V466" s="29">
        <v>2</v>
      </c>
      <c r="W466" s="29" t="s">
        <v>8</v>
      </c>
      <c r="X466" s="29">
        <v>2</v>
      </c>
      <c r="Y466" s="29" t="s">
        <v>8</v>
      </c>
      <c r="Z466" s="29">
        <v>1</v>
      </c>
      <c r="AA466" s="29">
        <v>2</v>
      </c>
      <c r="AB466" s="29" t="s">
        <v>8</v>
      </c>
      <c r="AC466" s="29">
        <v>2</v>
      </c>
      <c r="AD466" s="29" t="s">
        <v>8</v>
      </c>
      <c r="AE466" s="29">
        <v>0</v>
      </c>
      <c r="AF466" s="29" t="s">
        <v>8</v>
      </c>
      <c r="AG466" s="29" t="s">
        <v>8</v>
      </c>
      <c r="AH466" s="29" t="s">
        <v>8</v>
      </c>
      <c r="AI466" s="29" t="s">
        <v>8</v>
      </c>
      <c r="AJ466" s="29">
        <v>1</v>
      </c>
      <c r="AK466" s="29">
        <v>1</v>
      </c>
      <c r="AL466" s="29" t="s">
        <v>8</v>
      </c>
      <c r="AM466" s="29">
        <v>1</v>
      </c>
      <c r="AN466" s="29" t="s">
        <v>8</v>
      </c>
      <c r="AO466" s="29">
        <v>0</v>
      </c>
      <c r="AP466" s="29" t="s">
        <v>8</v>
      </c>
      <c r="AQ466" s="29">
        <v>1</v>
      </c>
      <c r="AR466" s="29">
        <v>1</v>
      </c>
      <c r="AS466" s="29" t="s">
        <v>8</v>
      </c>
      <c r="AT466" s="29">
        <v>1</v>
      </c>
      <c r="AU466" s="29" t="s">
        <v>8</v>
      </c>
      <c r="AV466" s="29">
        <v>1</v>
      </c>
      <c r="AW466" s="29">
        <v>1</v>
      </c>
      <c r="AX466" s="29" t="s">
        <v>8</v>
      </c>
      <c r="AY466" s="29">
        <v>1</v>
      </c>
      <c r="AZ466" s="29" t="s">
        <v>8</v>
      </c>
      <c r="BA466" s="29">
        <v>1</v>
      </c>
      <c r="BB466" s="29" t="s">
        <v>8</v>
      </c>
      <c r="BC466" s="29">
        <v>1</v>
      </c>
      <c r="BD466" s="29">
        <v>3</v>
      </c>
      <c r="BE466" s="29" t="s">
        <v>8</v>
      </c>
      <c r="BF466" s="29">
        <v>1</v>
      </c>
      <c r="BG466" s="29" t="s">
        <v>8</v>
      </c>
      <c r="BH466" s="29">
        <v>1</v>
      </c>
      <c r="BI466" s="29">
        <v>1</v>
      </c>
      <c r="BJ466" s="29" t="s">
        <v>8</v>
      </c>
      <c r="BK466" s="29">
        <v>1</v>
      </c>
      <c r="BL466" s="29" t="s">
        <v>8</v>
      </c>
      <c r="BM466" s="29">
        <v>0</v>
      </c>
      <c r="BN466" s="29" t="s">
        <v>8</v>
      </c>
      <c r="BO466" s="29" t="s">
        <v>8</v>
      </c>
      <c r="BP466" s="29" t="s">
        <v>8</v>
      </c>
      <c r="BQ466" s="29" t="s">
        <v>8</v>
      </c>
      <c r="BR466" s="29" t="s">
        <v>8</v>
      </c>
      <c r="BS466" s="29" t="s">
        <v>8</v>
      </c>
      <c r="BT466" s="29" t="s">
        <v>8</v>
      </c>
      <c r="BU466" s="29" t="s">
        <v>8</v>
      </c>
      <c r="BV466" s="29" t="b">
        <v>0</v>
      </c>
      <c r="BW466" s="29" t="b">
        <v>0</v>
      </c>
      <c r="BX466" s="29" t="b">
        <v>0</v>
      </c>
      <c r="BY466" s="29" t="b">
        <v>0</v>
      </c>
      <c r="BZ466" s="29" t="b">
        <v>0</v>
      </c>
      <c r="CA466" s="29" t="b">
        <v>0</v>
      </c>
      <c r="CB466" s="29" t="b">
        <v>0</v>
      </c>
      <c r="CC466" s="29" t="b">
        <v>0</v>
      </c>
      <c r="CD466" s="29" t="b">
        <v>0</v>
      </c>
      <c r="CE466" s="29" t="b">
        <v>0</v>
      </c>
      <c r="CF466" s="29" t="b">
        <v>0</v>
      </c>
      <c r="CG466" s="29" t="b">
        <v>0</v>
      </c>
      <c r="CH466" s="29" t="b">
        <v>0</v>
      </c>
      <c r="CI466" s="29" t="b">
        <v>0</v>
      </c>
      <c r="CJ466" s="29" t="b">
        <v>0</v>
      </c>
      <c r="CK466" s="29" t="b">
        <v>0</v>
      </c>
      <c r="CL466" s="29" t="b">
        <v>0</v>
      </c>
      <c r="CM466" s="29" t="b">
        <v>0</v>
      </c>
      <c r="CN466" s="29" t="b">
        <v>0</v>
      </c>
      <c r="CO466" s="29" t="b">
        <v>0</v>
      </c>
      <c r="CP466" s="29" t="b">
        <v>0</v>
      </c>
      <c r="CQ466" s="29" t="b">
        <v>0</v>
      </c>
      <c r="CR466" s="29" t="b">
        <v>0</v>
      </c>
      <c r="CS466" s="29" t="b">
        <v>0</v>
      </c>
      <c r="CT466" s="29" t="b">
        <v>0</v>
      </c>
      <c r="CU466" s="29" t="b">
        <v>0</v>
      </c>
      <c r="CV466" s="29" t="b">
        <v>0</v>
      </c>
      <c r="CW466" s="29" t="b">
        <v>0</v>
      </c>
      <c r="CX466" s="29" t="b">
        <v>0</v>
      </c>
      <c r="CY466" s="29" t="b">
        <v>0</v>
      </c>
      <c r="CZ466" s="29" t="b">
        <v>0</v>
      </c>
      <c r="DA466" s="29" t="b">
        <v>0</v>
      </c>
      <c r="DB466" s="29" t="b">
        <v>0</v>
      </c>
      <c r="DC466" s="29" t="b">
        <v>0</v>
      </c>
      <c r="DD466" s="29" t="b">
        <v>0</v>
      </c>
      <c r="DE466" s="29" t="b">
        <v>0</v>
      </c>
      <c r="DF466" s="29" t="b">
        <v>1</v>
      </c>
      <c r="DG466" s="29" t="b">
        <v>0</v>
      </c>
      <c r="DH466" s="29" t="b">
        <v>0</v>
      </c>
      <c r="DI466" s="29" t="b">
        <v>0</v>
      </c>
      <c r="DJ466" s="29" t="b">
        <v>0</v>
      </c>
      <c r="DK466" s="29" t="b">
        <v>0</v>
      </c>
      <c r="DL466" s="29" t="b">
        <v>0</v>
      </c>
      <c r="DM466" s="29" t="b">
        <v>0</v>
      </c>
      <c r="DN466" s="29" t="b">
        <v>0</v>
      </c>
      <c r="DO466" s="29" t="b">
        <v>0</v>
      </c>
      <c r="DP466" s="29" t="b">
        <v>0</v>
      </c>
      <c r="DQ466" s="29" t="b">
        <v>0</v>
      </c>
      <c r="DR466" s="29" t="b">
        <v>0</v>
      </c>
      <c r="DS466" s="29" t="b">
        <v>0</v>
      </c>
      <c r="DT466" s="29" t="b">
        <v>0</v>
      </c>
      <c r="DU466" s="29" t="b">
        <v>0</v>
      </c>
      <c r="DV466" s="29" t="s">
        <v>16075</v>
      </c>
      <c r="DW466" s="29" t="s">
        <v>16076</v>
      </c>
      <c r="DX466" s="29" t="s">
        <v>16077</v>
      </c>
    </row>
    <row r="467" spans="1:128" s="29" customFormat="1" x14ac:dyDescent="0.25">
      <c r="A467" s="29">
        <v>359925061283656</v>
      </c>
      <c r="B467" s="29">
        <v>297</v>
      </c>
      <c r="C467" s="29" t="s">
        <v>16078</v>
      </c>
      <c r="D467" s="29" t="s">
        <v>8</v>
      </c>
      <c r="E467" s="29" t="s">
        <v>8</v>
      </c>
      <c r="F467" s="29" t="s">
        <v>8</v>
      </c>
      <c r="G467" s="29" t="s">
        <v>8</v>
      </c>
      <c r="H467" s="29" t="s">
        <v>8</v>
      </c>
      <c r="I467" s="29">
        <v>33</v>
      </c>
      <c r="J467" s="29">
        <v>0</v>
      </c>
      <c r="K467" s="29">
        <v>1</v>
      </c>
      <c r="L467" s="29">
        <v>1</v>
      </c>
      <c r="M467" s="29">
        <v>2</v>
      </c>
      <c r="N467" s="29">
        <v>6</v>
      </c>
      <c r="O467" s="29">
        <v>1</v>
      </c>
      <c r="P467" s="29">
        <v>1</v>
      </c>
      <c r="Q467" s="29">
        <v>1</v>
      </c>
      <c r="R467" s="29" t="s">
        <v>8</v>
      </c>
      <c r="S467" s="29">
        <v>1</v>
      </c>
      <c r="T467" s="29" t="s">
        <v>8</v>
      </c>
      <c r="U467" s="29">
        <v>1</v>
      </c>
      <c r="V467" s="29">
        <v>1</v>
      </c>
      <c r="W467" s="29" t="s">
        <v>8</v>
      </c>
      <c r="X467" s="29">
        <v>1</v>
      </c>
      <c r="Y467" s="29" t="s">
        <v>8</v>
      </c>
      <c r="Z467" s="29">
        <v>0</v>
      </c>
      <c r="AA467" s="29" t="s">
        <v>8</v>
      </c>
      <c r="AB467" s="29" t="s">
        <v>8</v>
      </c>
      <c r="AC467" s="29" t="s">
        <v>8</v>
      </c>
      <c r="AD467" s="29" t="s">
        <v>8</v>
      </c>
      <c r="AE467" s="29">
        <v>0</v>
      </c>
      <c r="AF467" s="29" t="s">
        <v>8</v>
      </c>
      <c r="AG467" s="29" t="s">
        <v>8</v>
      </c>
      <c r="AH467" s="29" t="s">
        <v>8</v>
      </c>
      <c r="AI467" s="29" t="s">
        <v>8</v>
      </c>
      <c r="AJ467" s="29">
        <v>1</v>
      </c>
      <c r="AK467" s="29">
        <v>1</v>
      </c>
      <c r="AL467" s="29" t="s">
        <v>8</v>
      </c>
      <c r="AM467" s="29">
        <v>1</v>
      </c>
      <c r="AN467" s="29" t="s">
        <v>8</v>
      </c>
      <c r="AO467" s="29">
        <v>0</v>
      </c>
      <c r="AP467" s="29" t="s">
        <v>8</v>
      </c>
      <c r="AQ467" s="29">
        <v>1</v>
      </c>
      <c r="AR467" s="29">
        <v>1</v>
      </c>
      <c r="AS467" s="29" t="s">
        <v>8</v>
      </c>
      <c r="AT467" s="29">
        <v>1</v>
      </c>
      <c r="AU467" s="29" t="s">
        <v>8</v>
      </c>
      <c r="AV467" s="29">
        <v>1</v>
      </c>
      <c r="AW467" s="29">
        <v>1</v>
      </c>
      <c r="AX467" s="29" t="s">
        <v>8</v>
      </c>
      <c r="AY467" s="29">
        <v>1</v>
      </c>
      <c r="AZ467" s="29" t="s">
        <v>8</v>
      </c>
      <c r="BA467" s="29">
        <v>1</v>
      </c>
      <c r="BB467" s="29" t="s">
        <v>8</v>
      </c>
      <c r="BC467" s="29">
        <v>1</v>
      </c>
      <c r="BD467" s="29">
        <v>3</v>
      </c>
      <c r="BE467" s="29" t="s">
        <v>8</v>
      </c>
      <c r="BF467" s="29">
        <v>2</v>
      </c>
      <c r="BG467" s="29" t="s">
        <v>8</v>
      </c>
      <c r="BH467" s="29">
        <v>1</v>
      </c>
      <c r="BI467" s="29">
        <v>1</v>
      </c>
      <c r="BJ467" s="29" t="s">
        <v>8</v>
      </c>
      <c r="BK467" s="29">
        <v>1</v>
      </c>
      <c r="BL467" s="29" t="s">
        <v>8</v>
      </c>
      <c r="BM467" s="29">
        <v>0</v>
      </c>
      <c r="BN467" s="29" t="s">
        <v>8</v>
      </c>
      <c r="BO467" s="29" t="s">
        <v>8</v>
      </c>
      <c r="BP467" s="29" t="s">
        <v>8</v>
      </c>
      <c r="BQ467" s="29" t="s">
        <v>8</v>
      </c>
      <c r="BR467" s="29" t="s">
        <v>8</v>
      </c>
      <c r="BS467" s="29" t="s">
        <v>8</v>
      </c>
      <c r="BT467" s="29" t="s">
        <v>8</v>
      </c>
      <c r="BU467" s="29" t="s">
        <v>8</v>
      </c>
      <c r="BV467" s="29" t="b">
        <v>0</v>
      </c>
      <c r="BW467" s="29" t="b">
        <v>0</v>
      </c>
      <c r="BX467" s="29" t="b">
        <v>0</v>
      </c>
      <c r="BY467" s="29" t="b">
        <v>0</v>
      </c>
      <c r="BZ467" s="29" t="b">
        <v>0</v>
      </c>
      <c r="CA467" s="29" t="b">
        <v>0</v>
      </c>
      <c r="CB467" s="29" t="b">
        <v>0</v>
      </c>
      <c r="CC467" s="29" t="b">
        <v>0</v>
      </c>
      <c r="CD467" s="29" t="b">
        <v>0</v>
      </c>
      <c r="CE467" s="29" t="b">
        <v>0</v>
      </c>
      <c r="CF467" s="29" t="b">
        <v>0</v>
      </c>
      <c r="CG467" s="29" t="b">
        <v>0</v>
      </c>
      <c r="CH467" s="29" t="b">
        <v>0</v>
      </c>
      <c r="CI467" s="29" t="b">
        <v>0</v>
      </c>
      <c r="CJ467" s="29" t="b">
        <v>0</v>
      </c>
      <c r="CK467" s="29" t="b">
        <v>0</v>
      </c>
      <c r="CL467" s="29" t="b">
        <v>0</v>
      </c>
      <c r="CM467" s="29" t="b">
        <v>0</v>
      </c>
      <c r="CN467" s="29" t="b">
        <v>0</v>
      </c>
      <c r="CO467" s="29" t="b">
        <v>0</v>
      </c>
      <c r="CP467" s="29" t="b">
        <v>0</v>
      </c>
      <c r="CQ467" s="29" t="b">
        <v>0</v>
      </c>
      <c r="CR467" s="29" t="b">
        <v>0</v>
      </c>
      <c r="CS467" s="29" t="b">
        <v>0</v>
      </c>
      <c r="CT467" s="29" t="b">
        <v>0</v>
      </c>
      <c r="CU467" s="29" t="b">
        <v>0</v>
      </c>
      <c r="CV467" s="29" t="b">
        <v>0</v>
      </c>
      <c r="CW467" s="29" t="b">
        <v>0</v>
      </c>
      <c r="CX467" s="29" t="b">
        <v>0</v>
      </c>
      <c r="CY467" s="29" t="b">
        <v>0</v>
      </c>
      <c r="CZ467" s="29" t="b">
        <v>0</v>
      </c>
      <c r="DA467" s="29" t="b">
        <v>0</v>
      </c>
      <c r="DB467" s="29" t="b">
        <v>0</v>
      </c>
      <c r="DC467" s="29" t="b">
        <v>0</v>
      </c>
      <c r="DD467" s="29" t="b">
        <v>0</v>
      </c>
      <c r="DE467" s="29" t="b">
        <v>0</v>
      </c>
      <c r="DF467" s="29" t="b">
        <v>1</v>
      </c>
      <c r="DG467" s="29" t="b">
        <v>0</v>
      </c>
      <c r="DH467" s="29" t="b">
        <v>0</v>
      </c>
      <c r="DI467" s="29" t="b">
        <v>0</v>
      </c>
      <c r="DJ467" s="29" t="b">
        <v>0</v>
      </c>
      <c r="DK467" s="29" t="b">
        <v>0</v>
      </c>
      <c r="DL467" s="29" t="b">
        <v>0</v>
      </c>
      <c r="DM467" s="29" t="b">
        <v>0</v>
      </c>
      <c r="DN467" s="29" t="b">
        <v>0</v>
      </c>
      <c r="DO467" s="29" t="b">
        <v>0</v>
      </c>
      <c r="DP467" s="29" t="b">
        <v>0</v>
      </c>
      <c r="DQ467" s="29" t="b">
        <v>0</v>
      </c>
      <c r="DR467" s="29" t="b">
        <v>0</v>
      </c>
      <c r="DS467" s="29" t="b">
        <v>0</v>
      </c>
      <c r="DT467" s="29" t="b">
        <v>0</v>
      </c>
      <c r="DU467" s="29" t="b">
        <v>0</v>
      </c>
      <c r="DV467" s="29" t="s">
        <v>16079</v>
      </c>
      <c r="DW467" s="29" t="s">
        <v>16080</v>
      </c>
      <c r="DX467" s="29" t="s">
        <v>16081</v>
      </c>
    </row>
    <row r="468" spans="1:128" s="29" customFormat="1" x14ac:dyDescent="0.25">
      <c r="A468" s="29">
        <v>359925061295106</v>
      </c>
      <c r="B468" s="29">
        <v>367</v>
      </c>
      <c r="C468" s="29" t="s">
        <v>16082</v>
      </c>
      <c r="D468" s="29" t="s">
        <v>16083</v>
      </c>
      <c r="E468" s="50">
        <v>2372426742403820</v>
      </c>
      <c r="F468" s="50">
        <v>9042739952332140</v>
      </c>
      <c r="G468" s="29" t="s">
        <v>20301</v>
      </c>
      <c r="H468" s="29" t="s">
        <v>18992</v>
      </c>
      <c r="I468" s="29">
        <v>66</v>
      </c>
      <c r="J468" s="29">
        <v>1</v>
      </c>
      <c r="K468" s="29">
        <v>1</v>
      </c>
      <c r="L468" s="29">
        <v>1</v>
      </c>
      <c r="M468" s="29">
        <v>2</v>
      </c>
      <c r="N468" s="29">
        <v>4</v>
      </c>
      <c r="O468" s="29">
        <v>1</v>
      </c>
      <c r="P468" s="29">
        <v>0</v>
      </c>
      <c r="Q468" s="29" t="s">
        <v>8</v>
      </c>
      <c r="R468" s="29" t="s">
        <v>8</v>
      </c>
      <c r="S468" s="29" t="s">
        <v>8</v>
      </c>
      <c r="T468" s="29" t="s">
        <v>8</v>
      </c>
      <c r="U468" s="29">
        <v>0</v>
      </c>
      <c r="V468" s="29" t="s">
        <v>8</v>
      </c>
      <c r="W468" s="29" t="s">
        <v>8</v>
      </c>
      <c r="X468" s="29" t="s">
        <v>8</v>
      </c>
      <c r="Y468" s="29" t="s">
        <v>8</v>
      </c>
      <c r="Z468" s="29">
        <v>0</v>
      </c>
      <c r="AA468" s="29" t="s">
        <v>8</v>
      </c>
      <c r="AB468" s="29" t="s">
        <v>8</v>
      </c>
      <c r="AC468" s="29" t="s">
        <v>8</v>
      </c>
      <c r="AD468" s="29" t="s">
        <v>8</v>
      </c>
      <c r="AE468" s="29">
        <v>1</v>
      </c>
      <c r="AF468" s="29">
        <v>1</v>
      </c>
      <c r="AG468" s="29" t="s">
        <v>8</v>
      </c>
      <c r="AH468" s="29">
        <v>1</v>
      </c>
      <c r="AI468" s="29" t="s">
        <v>8</v>
      </c>
      <c r="AJ468" s="29">
        <v>0</v>
      </c>
      <c r="AK468" s="29" t="s">
        <v>8</v>
      </c>
      <c r="AL468" s="29" t="s">
        <v>8</v>
      </c>
      <c r="AM468" s="29" t="s">
        <v>8</v>
      </c>
      <c r="AN468" s="29" t="s">
        <v>8</v>
      </c>
      <c r="AO468" s="29">
        <v>0</v>
      </c>
      <c r="AP468" s="29" t="s">
        <v>8</v>
      </c>
      <c r="AQ468" s="29">
        <v>1</v>
      </c>
      <c r="AR468" s="29">
        <v>2</v>
      </c>
      <c r="AS468" s="29" t="s">
        <v>8</v>
      </c>
      <c r="AT468" s="29">
        <v>2</v>
      </c>
      <c r="AU468" s="29" t="s">
        <v>8</v>
      </c>
      <c r="AV468" s="29">
        <v>1</v>
      </c>
      <c r="AW468" s="29">
        <v>3</v>
      </c>
      <c r="AX468" s="29" t="s">
        <v>8</v>
      </c>
      <c r="AY468" s="29">
        <v>3</v>
      </c>
      <c r="AZ468" s="29" t="s">
        <v>8</v>
      </c>
      <c r="BA468" s="29">
        <v>1</v>
      </c>
      <c r="BB468" s="29" t="s">
        <v>8</v>
      </c>
      <c r="BC468" s="29">
        <v>1</v>
      </c>
      <c r="BD468" s="29">
        <v>3</v>
      </c>
      <c r="BE468" s="29" t="s">
        <v>8</v>
      </c>
      <c r="BF468" s="29">
        <v>3</v>
      </c>
      <c r="BG468" s="29" t="s">
        <v>8</v>
      </c>
      <c r="BH468" s="29">
        <v>1</v>
      </c>
      <c r="BI468" s="29">
        <v>2</v>
      </c>
      <c r="BJ468" s="29" t="s">
        <v>8</v>
      </c>
      <c r="BK468" s="29">
        <v>2</v>
      </c>
      <c r="BL468" s="29" t="s">
        <v>8</v>
      </c>
      <c r="BM468" s="29">
        <v>1</v>
      </c>
      <c r="BN468" s="29" t="s">
        <v>8</v>
      </c>
      <c r="BO468" s="29">
        <v>1</v>
      </c>
      <c r="BP468" s="29" t="s">
        <v>8</v>
      </c>
      <c r="BQ468" s="29">
        <v>1</v>
      </c>
      <c r="BR468" s="29" t="s">
        <v>8</v>
      </c>
      <c r="BS468" s="29">
        <v>0</v>
      </c>
      <c r="BT468" s="29" t="s">
        <v>8</v>
      </c>
      <c r="BU468" s="29" t="s">
        <v>14063</v>
      </c>
      <c r="BV468" s="29" t="b">
        <v>0</v>
      </c>
      <c r="BW468" s="29" t="b">
        <v>0</v>
      </c>
      <c r="BX468" s="29" t="b">
        <v>0</v>
      </c>
      <c r="BY468" s="29" t="b">
        <v>0</v>
      </c>
      <c r="BZ468" s="29" t="b">
        <v>0</v>
      </c>
      <c r="CA468" s="29" t="b">
        <v>0</v>
      </c>
      <c r="CB468" s="29" t="b">
        <v>0</v>
      </c>
      <c r="CC468" s="29" t="b">
        <v>0</v>
      </c>
      <c r="CD468" s="29" t="b">
        <v>0</v>
      </c>
      <c r="CE468" s="29" t="b">
        <v>0</v>
      </c>
      <c r="CF468" s="29" t="b">
        <v>0</v>
      </c>
      <c r="CG468" s="29" t="b">
        <v>0</v>
      </c>
      <c r="CH468" s="29" t="b">
        <v>0</v>
      </c>
      <c r="CI468" s="29" t="b">
        <v>0</v>
      </c>
      <c r="CJ468" s="29" t="b">
        <v>0</v>
      </c>
      <c r="CK468" s="29" t="b">
        <v>0</v>
      </c>
      <c r="CL468" s="29" t="b">
        <v>0</v>
      </c>
      <c r="CM468" s="29" t="b">
        <v>0</v>
      </c>
      <c r="CN468" s="29" t="b">
        <v>0</v>
      </c>
      <c r="CO468" s="29" t="b">
        <v>0</v>
      </c>
      <c r="CP468" s="29" t="b">
        <v>0</v>
      </c>
      <c r="CQ468" s="29" t="b">
        <v>0</v>
      </c>
      <c r="CR468" s="29" t="b">
        <v>0</v>
      </c>
      <c r="CS468" s="29" t="b">
        <v>0</v>
      </c>
      <c r="CT468" s="29" t="b">
        <v>0</v>
      </c>
      <c r="CU468" s="29" t="b">
        <v>0</v>
      </c>
      <c r="CV468" s="29" t="b">
        <v>0</v>
      </c>
      <c r="CW468" s="29" t="b">
        <v>0</v>
      </c>
      <c r="CX468" s="29" t="b">
        <v>0</v>
      </c>
      <c r="CY468" s="29" t="b">
        <v>0</v>
      </c>
      <c r="CZ468" s="29" t="b">
        <v>0</v>
      </c>
      <c r="DA468" s="29" t="b">
        <v>0</v>
      </c>
      <c r="DB468" s="29" t="b">
        <v>0</v>
      </c>
      <c r="DC468" s="29" t="b">
        <v>0</v>
      </c>
      <c r="DD468" s="29" t="b">
        <v>0</v>
      </c>
      <c r="DE468" s="29" t="b">
        <v>0</v>
      </c>
      <c r="DF468" s="29" t="b">
        <v>0</v>
      </c>
      <c r="DG468" s="29" t="b">
        <v>0</v>
      </c>
      <c r="DH468" s="29" t="b">
        <v>0</v>
      </c>
      <c r="DI468" s="29" t="b">
        <v>0</v>
      </c>
      <c r="DJ468" s="29" t="b">
        <v>0</v>
      </c>
      <c r="DK468" s="29" t="b">
        <v>0</v>
      </c>
      <c r="DL468" s="29" t="b">
        <v>0</v>
      </c>
      <c r="DM468" s="29" t="b">
        <v>1</v>
      </c>
      <c r="DN468" s="29" t="b">
        <v>0</v>
      </c>
      <c r="DO468" s="29" t="b">
        <v>0</v>
      </c>
      <c r="DP468" s="29" t="b">
        <v>0</v>
      </c>
      <c r="DQ468" s="29" t="b">
        <v>0</v>
      </c>
      <c r="DR468" s="29" t="b">
        <v>0</v>
      </c>
      <c r="DS468" s="29" t="b">
        <v>0</v>
      </c>
      <c r="DT468" s="29" t="b">
        <v>0</v>
      </c>
      <c r="DU468" s="29" t="b">
        <v>0</v>
      </c>
      <c r="DV468" s="29" t="s">
        <v>16084</v>
      </c>
      <c r="DW468" s="29" t="s">
        <v>16085</v>
      </c>
      <c r="DX468" s="29" t="s">
        <v>16086</v>
      </c>
    </row>
    <row r="469" spans="1:128" s="29" customFormat="1" x14ac:dyDescent="0.25">
      <c r="A469" s="29">
        <v>359925061295106</v>
      </c>
      <c r="B469" s="29">
        <v>391</v>
      </c>
      <c r="C469" s="29" t="s">
        <v>16087</v>
      </c>
      <c r="D469" s="29" t="s">
        <v>16088</v>
      </c>
      <c r="E469" s="50">
        <v>2.37240579055629E+16</v>
      </c>
      <c r="F469" s="50">
        <v>9042705490275960</v>
      </c>
      <c r="G469" s="29" t="s">
        <v>20215</v>
      </c>
      <c r="H469" s="29" t="s">
        <v>18992</v>
      </c>
      <c r="I469" s="29">
        <v>66</v>
      </c>
      <c r="J469" s="29">
        <v>0</v>
      </c>
      <c r="K469" s="29">
        <v>1</v>
      </c>
      <c r="L469" s="29">
        <v>1</v>
      </c>
      <c r="M469" s="29">
        <v>2</v>
      </c>
      <c r="N469" s="29">
        <v>5</v>
      </c>
      <c r="O469" s="29">
        <v>1</v>
      </c>
      <c r="P469" s="29">
        <v>0</v>
      </c>
      <c r="Q469" s="29" t="s">
        <v>8</v>
      </c>
      <c r="R469" s="29" t="s">
        <v>8</v>
      </c>
      <c r="S469" s="29" t="s">
        <v>8</v>
      </c>
      <c r="T469" s="29" t="s">
        <v>8</v>
      </c>
      <c r="U469" s="29">
        <v>0</v>
      </c>
      <c r="V469" s="29" t="s">
        <v>8</v>
      </c>
      <c r="W469" s="29" t="s">
        <v>8</v>
      </c>
      <c r="X469" s="29" t="s">
        <v>8</v>
      </c>
      <c r="Y469" s="29" t="s">
        <v>8</v>
      </c>
      <c r="Z469" s="29">
        <v>0</v>
      </c>
      <c r="AA469" s="29" t="s">
        <v>8</v>
      </c>
      <c r="AB469" s="29" t="s">
        <v>8</v>
      </c>
      <c r="AC469" s="29" t="s">
        <v>8</v>
      </c>
      <c r="AD469" s="29" t="s">
        <v>8</v>
      </c>
      <c r="AE469" s="29">
        <v>1</v>
      </c>
      <c r="AF469" s="29">
        <v>1</v>
      </c>
      <c r="AG469" s="29" t="s">
        <v>8</v>
      </c>
      <c r="AH469" s="29">
        <v>1</v>
      </c>
      <c r="AI469" s="29" t="s">
        <v>8</v>
      </c>
      <c r="AJ469" s="29">
        <v>0</v>
      </c>
      <c r="AK469" s="29" t="s">
        <v>8</v>
      </c>
      <c r="AL469" s="29" t="s">
        <v>8</v>
      </c>
      <c r="AM469" s="29" t="s">
        <v>8</v>
      </c>
      <c r="AN469" s="29" t="s">
        <v>8</v>
      </c>
      <c r="AO469" s="29">
        <v>0</v>
      </c>
      <c r="AP469" s="29" t="s">
        <v>8</v>
      </c>
      <c r="AQ469" s="29">
        <v>1</v>
      </c>
      <c r="AR469" s="29">
        <v>2</v>
      </c>
      <c r="AS469" s="29" t="s">
        <v>8</v>
      </c>
      <c r="AT469" s="29">
        <v>1</v>
      </c>
      <c r="AU469" s="29" t="s">
        <v>8</v>
      </c>
      <c r="AV469" s="29">
        <v>1</v>
      </c>
      <c r="AW469" s="29">
        <v>3</v>
      </c>
      <c r="AX469" s="29" t="s">
        <v>8</v>
      </c>
      <c r="AY469" s="29">
        <v>3</v>
      </c>
      <c r="AZ469" s="29" t="s">
        <v>8</v>
      </c>
      <c r="BA469" s="29">
        <v>1</v>
      </c>
      <c r="BB469" s="29" t="s">
        <v>8</v>
      </c>
      <c r="BC469" s="29">
        <v>1</v>
      </c>
      <c r="BD469" s="29">
        <v>3</v>
      </c>
      <c r="BE469" s="29" t="s">
        <v>8</v>
      </c>
      <c r="BF469" s="29">
        <v>3</v>
      </c>
      <c r="BG469" s="29" t="s">
        <v>8</v>
      </c>
      <c r="BH469" s="29">
        <v>1</v>
      </c>
      <c r="BI469" s="29">
        <v>2</v>
      </c>
      <c r="BJ469" s="29" t="s">
        <v>8</v>
      </c>
      <c r="BK469" s="29">
        <v>2</v>
      </c>
      <c r="BL469" s="29" t="s">
        <v>8</v>
      </c>
      <c r="BM469" s="29">
        <v>0</v>
      </c>
      <c r="BN469" s="29" t="s">
        <v>8</v>
      </c>
      <c r="BO469" s="29" t="s">
        <v>8</v>
      </c>
      <c r="BP469" s="29" t="s">
        <v>8</v>
      </c>
      <c r="BQ469" s="29" t="s">
        <v>8</v>
      </c>
      <c r="BR469" s="29" t="s">
        <v>8</v>
      </c>
      <c r="BS469" s="29" t="s">
        <v>8</v>
      </c>
      <c r="BT469" s="29" t="s">
        <v>8</v>
      </c>
      <c r="BU469" s="29" t="s">
        <v>14063</v>
      </c>
      <c r="BV469" s="29" t="b">
        <v>0</v>
      </c>
      <c r="BW469" s="29" t="b">
        <v>0</v>
      </c>
      <c r="BX469" s="29" t="b">
        <v>0</v>
      </c>
      <c r="BY469" s="29" t="b">
        <v>0</v>
      </c>
      <c r="BZ469" s="29" t="b">
        <v>0</v>
      </c>
      <c r="CA469" s="29" t="b">
        <v>0</v>
      </c>
      <c r="CB469" s="29" t="b">
        <v>0</v>
      </c>
      <c r="CC469" s="29" t="b">
        <v>0</v>
      </c>
      <c r="CD469" s="29" t="b">
        <v>0</v>
      </c>
      <c r="CE469" s="29" t="b">
        <v>0</v>
      </c>
      <c r="CF469" s="29" t="b">
        <v>0</v>
      </c>
      <c r="CG469" s="29" t="b">
        <v>0</v>
      </c>
      <c r="CH469" s="29" t="b">
        <v>0</v>
      </c>
      <c r="CI469" s="29" t="b">
        <v>0</v>
      </c>
      <c r="CJ469" s="29" t="b">
        <v>0</v>
      </c>
      <c r="CK469" s="29" t="b">
        <v>0</v>
      </c>
      <c r="CL469" s="29" t="b">
        <v>0</v>
      </c>
      <c r="CM469" s="29" t="b">
        <v>0</v>
      </c>
      <c r="CN469" s="29" t="b">
        <v>0</v>
      </c>
      <c r="CO469" s="29" t="b">
        <v>0</v>
      </c>
      <c r="CP469" s="29" t="b">
        <v>0</v>
      </c>
      <c r="CQ469" s="29" t="b">
        <v>0</v>
      </c>
      <c r="CR469" s="29" t="b">
        <v>0</v>
      </c>
      <c r="CS469" s="29" t="b">
        <v>0</v>
      </c>
      <c r="CT469" s="29" t="b">
        <v>0</v>
      </c>
      <c r="CU469" s="29" t="b">
        <v>0</v>
      </c>
      <c r="CV469" s="29" t="b">
        <v>0</v>
      </c>
      <c r="CW469" s="29" t="b">
        <v>0</v>
      </c>
      <c r="CX469" s="29" t="b">
        <v>0</v>
      </c>
      <c r="CY469" s="29" t="b">
        <v>0</v>
      </c>
      <c r="CZ469" s="29" t="b">
        <v>0</v>
      </c>
      <c r="DA469" s="29" t="b">
        <v>0</v>
      </c>
      <c r="DB469" s="29" t="b">
        <v>0</v>
      </c>
      <c r="DC469" s="29" t="b">
        <v>0</v>
      </c>
      <c r="DD469" s="29" t="b">
        <v>0</v>
      </c>
      <c r="DE469" s="29" t="b">
        <v>0</v>
      </c>
      <c r="DF469" s="29" t="b">
        <v>0</v>
      </c>
      <c r="DG469" s="29" t="b">
        <v>0</v>
      </c>
      <c r="DH469" s="29" t="b">
        <v>0</v>
      </c>
      <c r="DI469" s="29" t="b">
        <v>0</v>
      </c>
      <c r="DJ469" s="29" t="b">
        <v>0</v>
      </c>
      <c r="DK469" s="29" t="b">
        <v>0</v>
      </c>
      <c r="DL469" s="29" t="b">
        <v>0</v>
      </c>
      <c r="DM469" s="29" t="b">
        <v>1</v>
      </c>
      <c r="DN469" s="29" t="b">
        <v>0</v>
      </c>
      <c r="DO469" s="29" t="b">
        <v>0</v>
      </c>
      <c r="DP469" s="29" t="b">
        <v>0</v>
      </c>
      <c r="DQ469" s="29" t="b">
        <v>0</v>
      </c>
      <c r="DR469" s="29" t="b">
        <v>0</v>
      </c>
      <c r="DS469" s="29" t="b">
        <v>0</v>
      </c>
      <c r="DT469" s="29" t="b">
        <v>0</v>
      </c>
      <c r="DU469" s="29" t="b">
        <v>0</v>
      </c>
      <c r="DV469" s="29" t="s">
        <v>16089</v>
      </c>
      <c r="DW469" s="29" t="s">
        <v>16090</v>
      </c>
      <c r="DX469" s="29" t="s">
        <v>16091</v>
      </c>
    </row>
    <row r="470" spans="1:128" s="29" customFormat="1" x14ac:dyDescent="0.25">
      <c r="A470" s="29">
        <v>359925061295106</v>
      </c>
      <c r="B470" s="29">
        <v>369</v>
      </c>
      <c r="C470" s="29" t="s">
        <v>16092</v>
      </c>
      <c r="D470" s="29" t="s">
        <v>16093</v>
      </c>
      <c r="E470" s="50">
        <v>2.37241667169258E+16</v>
      </c>
      <c r="F470" s="50">
        <v>9042732742662470</v>
      </c>
      <c r="G470" s="29" t="s">
        <v>20247</v>
      </c>
      <c r="H470" s="29" t="s">
        <v>18992</v>
      </c>
      <c r="I470" s="29">
        <v>66</v>
      </c>
      <c r="J470" s="29">
        <v>1</v>
      </c>
      <c r="K470" s="29">
        <v>1</v>
      </c>
      <c r="L470" s="29">
        <v>1</v>
      </c>
      <c r="M470" s="29">
        <v>2</v>
      </c>
      <c r="N470" s="29">
        <v>8</v>
      </c>
      <c r="O470" s="29">
        <v>1</v>
      </c>
      <c r="P470" s="29">
        <v>0</v>
      </c>
      <c r="Q470" s="29" t="s">
        <v>8</v>
      </c>
      <c r="R470" s="29" t="s">
        <v>8</v>
      </c>
      <c r="S470" s="29" t="s">
        <v>8</v>
      </c>
      <c r="T470" s="29" t="s">
        <v>8</v>
      </c>
      <c r="U470" s="29">
        <v>0</v>
      </c>
      <c r="V470" s="29" t="s">
        <v>8</v>
      </c>
      <c r="W470" s="29" t="s">
        <v>8</v>
      </c>
      <c r="X470" s="29" t="s">
        <v>8</v>
      </c>
      <c r="Y470" s="29" t="s">
        <v>8</v>
      </c>
      <c r="Z470" s="29">
        <v>0</v>
      </c>
      <c r="AA470" s="29" t="s">
        <v>8</v>
      </c>
      <c r="AB470" s="29" t="s">
        <v>8</v>
      </c>
      <c r="AC470" s="29" t="s">
        <v>8</v>
      </c>
      <c r="AD470" s="29" t="s">
        <v>8</v>
      </c>
      <c r="AE470" s="29">
        <v>1</v>
      </c>
      <c r="AF470" s="29">
        <v>1</v>
      </c>
      <c r="AG470" s="29" t="s">
        <v>8</v>
      </c>
      <c r="AH470" s="29">
        <v>1</v>
      </c>
      <c r="AI470" s="29" t="s">
        <v>8</v>
      </c>
      <c r="AJ470" s="29">
        <v>0</v>
      </c>
      <c r="AK470" s="29" t="s">
        <v>8</v>
      </c>
      <c r="AL470" s="29" t="s">
        <v>8</v>
      </c>
      <c r="AM470" s="29" t="s">
        <v>8</v>
      </c>
      <c r="AN470" s="29" t="s">
        <v>8</v>
      </c>
      <c r="AO470" s="29">
        <v>0</v>
      </c>
      <c r="AP470" s="29" t="s">
        <v>8</v>
      </c>
      <c r="AQ470" s="29">
        <v>1</v>
      </c>
      <c r="AR470" s="29">
        <v>1</v>
      </c>
      <c r="AS470" s="29" t="s">
        <v>8</v>
      </c>
      <c r="AT470" s="29">
        <v>2</v>
      </c>
      <c r="AU470" s="29" t="s">
        <v>8</v>
      </c>
      <c r="AV470" s="29">
        <v>1</v>
      </c>
      <c r="AW470" s="29">
        <v>5</v>
      </c>
      <c r="AX470" s="29" t="s">
        <v>8</v>
      </c>
      <c r="AY470" s="29">
        <v>3</v>
      </c>
      <c r="AZ470" s="29" t="s">
        <v>8</v>
      </c>
      <c r="BA470" s="29">
        <v>1</v>
      </c>
      <c r="BB470" s="29" t="s">
        <v>8</v>
      </c>
      <c r="BC470" s="29">
        <v>1</v>
      </c>
      <c r="BD470" s="29">
        <v>2</v>
      </c>
      <c r="BE470" s="29" t="s">
        <v>8</v>
      </c>
      <c r="BF470" s="29">
        <v>3</v>
      </c>
      <c r="BG470" s="29" t="s">
        <v>8</v>
      </c>
      <c r="BH470" s="29">
        <v>1</v>
      </c>
      <c r="BI470" s="29">
        <v>2</v>
      </c>
      <c r="BJ470" s="29" t="s">
        <v>8</v>
      </c>
      <c r="BK470" s="29">
        <v>2</v>
      </c>
      <c r="BL470" s="29" t="s">
        <v>8</v>
      </c>
      <c r="BM470" s="29">
        <v>0</v>
      </c>
      <c r="BN470" s="29" t="s">
        <v>8</v>
      </c>
      <c r="BO470" s="29" t="s">
        <v>8</v>
      </c>
      <c r="BP470" s="29" t="s">
        <v>8</v>
      </c>
      <c r="BQ470" s="29" t="s">
        <v>8</v>
      </c>
      <c r="BR470" s="29" t="s">
        <v>8</v>
      </c>
      <c r="BS470" s="29" t="s">
        <v>8</v>
      </c>
      <c r="BT470" s="29" t="s">
        <v>8</v>
      </c>
      <c r="BU470" s="29" t="s">
        <v>14063</v>
      </c>
      <c r="BV470" s="29" t="b">
        <v>0</v>
      </c>
      <c r="BW470" s="29" t="b">
        <v>0</v>
      </c>
      <c r="BX470" s="29" t="b">
        <v>0</v>
      </c>
      <c r="BY470" s="29" t="b">
        <v>0</v>
      </c>
      <c r="BZ470" s="29" t="b">
        <v>0</v>
      </c>
      <c r="CA470" s="29" t="b">
        <v>0</v>
      </c>
      <c r="CB470" s="29" t="b">
        <v>0</v>
      </c>
      <c r="CC470" s="29" t="b">
        <v>0</v>
      </c>
      <c r="CD470" s="29" t="b">
        <v>0</v>
      </c>
      <c r="CE470" s="29" t="b">
        <v>0</v>
      </c>
      <c r="CF470" s="29" t="b">
        <v>0</v>
      </c>
      <c r="CG470" s="29" t="b">
        <v>0</v>
      </c>
      <c r="CH470" s="29" t="b">
        <v>0</v>
      </c>
      <c r="CI470" s="29" t="b">
        <v>0</v>
      </c>
      <c r="CJ470" s="29" t="b">
        <v>0</v>
      </c>
      <c r="CK470" s="29" t="b">
        <v>0</v>
      </c>
      <c r="CL470" s="29" t="b">
        <v>0</v>
      </c>
      <c r="CM470" s="29" t="b">
        <v>0</v>
      </c>
      <c r="CN470" s="29" t="b">
        <v>0</v>
      </c>
      <c r="CO470" s="29" t="b">
        <v>0</v>
      </c>
      <c r="CP470" s="29" t="b">
        <v>0</v>
      </c>
      <c r="CQ470" s="29" t="b">
        <v>0</v>
      </c>
      <c r="CR470" s="29" t="b">
        <v>0</v>
      </c>
      <c r="CS470" s="29" t="b">
        <v>0</v>
      </c>
      <c r="CT470" s="29" t="b">
        <v>0</v>
      </c>
      <c r="CU470" s="29" t="b">
        <v>0</v>
      </c>
      <c r="CV470" s="29" t="b">
        <v>0</v>
      </c>
      <c r="CW470" s="29" t="b">
        <v>0</v>
      </c>
      <c r="CX470" s="29" t="b">
        <v>0</v>
      </c>
      <c r="CY470" s="29" t="b">
        <v>0</v>
      </c>
      <c r="CZ470" s="29" t="b">
        <v>0</v>
      </c>
      <c r="DA470" s="29" t="b">
        <v>0</v>
      </c>
      <c r="DB470" s="29" t="b">
        <v>0</v>
      </c>
      <c r="DC470" s="29" t="b">
        <v>0</v>
      </c>
      <c r="DD470" s="29" t="b">
        <v>0</v>
      </c>
      <c r="DE470" s="29" t="b">
        <v>0</v>
      </c>
      <c r="DF470" s="29" t="b">
        <v>0</v>
      </c>
      <c r="DG470" s="29" t="b">
        <v>0</v>
      </c>
      <c r="DH470" s="29" t="b">
        <v>0</v>
      </c>
      <c r="DI470" s="29" t="b">
        <v>0</v>
      </c>
      <c r="DJ470" s="29" t="b">
        <v>0</v>
      </c>
      <c r="DK470" s="29" t="b">
        <v>0</v>
      </c>
      <c r="DL470" s="29" t="b">
        <v>0</v>
      </c>
      <c r="DM470" s="29" t="b">
        <v>1</v>
      </c>
      <c r="DN470" s="29" t="b">
        <v>0</v>
      </c>
      <c r="DO470" s="29" t="b">
        <v>0</v>
      </c>
      <c r="DP470" s="29" t="b">
        <v>0</v>
      </c>
      <c r="DQ470" s="29" t="b">
        <v>0</v>
      </c>
      <c r="DR470" s="29" t="b">
        <v>0</v>
      </c>
      <c r="DS470" s="29" t="b">
        <v>0</v>
      </c>
      <c r="DT470" s="29" t="b">
        <v>0</v>
      </c>
      <c r="DU470" s="29" t="b">
        <v>0</v>
      </c>
      <c r="DV470" s="29" t="s">
        <v>16094</v>
      </c>
      <c r="DW470" s="29" t="s">
        <v>16095</v>
      </c>
      <c r="DX470" s="29" t="s">
        <v>16096</v>
      </c>
    </row>
    <row r="471" spans="1:128" s="29" customFormat="1" x14ac:dyDescent="0.25">
      <c r="A471" s="29">
        <v>359925061283656</v>
      </c>
      <c r="B471" s="29">
        <v>237</v>
      </c>
      <c r="C471" s="29" t="s">
        <v>16097</v>
      </c>
      <c r="D471" s="29" t="s">
        <v>8</v>
      </c>
      <c r="E471" s="29" t="s">
        <v>8</v>
      </c>
      <c r="F471" s="29" t="s">
        <v>8</v>
      </c>
      <c r="G471" s="29" t="s">
        <v>8</v>
      </c>
      <c r="H471" s="29" t="s">
        <v>8</v>
      </c>
      <c r="I471" s="29">
        <v>33</v>
      </c>
      <c r="J471" s="29">
        <v>1</v>
      </c>
      <c r="K471" s="29">
        <v>1</v>
      </c>
      <c r="L471" s="29">
        <v>1</v>
      </c>
      <c r="M471" s="29">
        <v>2</v>
      </c>
      <c r="N471" s="29">
        <v>5</v>
      </c>
      <c r="O471" s="29">
        <v>1</v>
      </c>
      <c r="P471" s="29">
        <v>1</v>
      </c>
      <c r="Q471" s="29">
        <v>4</v>
      </c>
      <c r="R471" s="29" t="s">
        <v>8</v>
      </c>
      <c r="S471" s="29">
        <v>4</v>
      </c>
      <c r="T471" s="29" t="s">
        <v>8</v>
      </c>
      <c r="U471" s="29">
        <v>0</v>
      </c>
      <c r="V471" s="29" t="s">
        <v>8</v>
      </c>
      <c r="W471" s="29" t="s">
        <v>8</v>
      </c>
      <c r="X471" s="29" t="s">
        <v>8</v>
      </c>
      <c r="Y471" s="29" t="s">
        <v>8</v>
      </c>
      <c r="Z471" s="29">
        <v>0</v>
      </c>
      <c r="AA471" s="29" t="s">
        <v>8</v>
      </c>
      <c r="AB471" s="29" t="s">
        <v>8</v>
      </c>
      <c r="AC471" s="29" t="s">
        <v>8</v>
      </c>
      <c r="AD471" s="29" t="s">
        <v>8</v>
      </c>
      <c r="AE471" s="29">
        <v>0</v>
      </c>
      <c r="AF471" s="29" t="s">
        <v>8</v>
      </c>
      <c r="AG471" s="29" t="s">
        <v>8</v>
      </c>
      <c r="AH471" s="29" t="s">
        <v>8</v>
      </c>
      <c r="AI471" s="29" t="s">
        <v>8</v>
      </c>
      <c r="AJ471" s="29">
        <v>1</v>
      </c>
      <c r="AK471" s="29">
        <v>1</v>
      </c>
      <c r="AL471" s="29" t="s">
        <v>8</v>
      </c>
      <c r="AM471" s="29">
        <v>1</v>
      </c>
      <c r="AN471" s="29" t="s">
        <v>8</v>
      </c>
      <c r="AO471" s="29">
        <v>0</v>
      </c>
      <c r="AP471" s="29" t="s">
        <v>8</v>
      </c>
      <c r="AQ471" s="29">
        <v>1</v>
      </c>
      <c r="AR471" s="29">
        <v>2</v>
      </c>
      <c r="AS471" s="29" t="s">
        <v>8</v>
      </c>
      <c r="AT471" s="29">
        <v>2</v>
      </c>
      <c r="AU471" s="29" t="s">
        <v>8</v>
      </c>
      <c r="AV471" s="29">
        <v>1</v>
      </c>
      <c r="AW471" s="29">
        <v>1</v>
      </c>
      <c r="AX471" s="29" t="s">
        <v>8</v>
      </c>
      <c r="AY471" s="29">
        <v>1</v>
      </c>
      <c r="AZ471" s="29" t="s">
        <v>8</v>
      </c>
      <c r="BA471" s="29">
        <v>1</v>
      </c>
      <c r="BB471" s="29" t="s">
        <v>8</v>
      </c>
      <c r="BC471" s="29">
        <v>1</v>
      </c>
      <c r="BD471" s="29">
        <v>4</v>
      </c>
      <c r="BE471" s="29" t="s">
        <v>8</v>
      </c>
      <c r="BF471" s="29">
        <v>1</v>
      </c>
      <c r="BG471" s="29" t="s">
        <v>8</v>
      </c>
      <c r="BH471" s="29">
        <v>1</v>
      </c>
      <c r="BI471" s="29">
        <v>1</v>
      </c>
      <c r="BJ471" s="29" t="s">
        <v>8</v>
      </c>
      <c r="BK471" s="29">
        <v>1</v>
      </c>
      <c r="BL471" s="29" t="s">
        <v>8</v>
      </c>
      <c r="BM471" s="29">
        <v>0</v>
      </c>
      <c r="BN471" s="29" t="s">
        <v>8</v>
      </c>
      <c r="BO471" s="29" t="s">
        <v>8</v>
      </c>
      <c r="BP471" s="29" t="s">
        <v>8</v>
      </c>
      <c r="BQ471" s="29" t="s">
        <v>8</v>
      </c>
      <c r="BR471" s="29" t="s">
        <v>8</v>
      </c>
      <c r="BS471" s="29" t="s">
        <v>8</v>
      </c>
      <c r="BT471" s="29" t="s">
        <v>8</v>
      </c>
      <c r="BU471" s="29" t="s">
        <v>8</v>
      </c>
      <c r="BV471" s="29" t="b">
        <v>0</v>
      </c>
      <c r="BW471" s="29" t="b">
        <v>0</v>
      </c>
      <c r="BX471" s="29" t="b">
        <v>0</v>
      </c>
      <c r="BY471" s="29" t="b">
        <v>0</v>
      </c>
      <c r="BZ471" s="29" t="b">
        <v>0</v>
      </c>
      <c r="CA471" s="29" t="b">
        <v>0</v>
      </c>
      <c r="CB471" s="29" t="b">
        <v>0</v>
      </c>
      <c r="CC471" s="29" t="b">
        <v>0</v>
      </c>
      <c r="CD471" s="29" t="b">
        <v>0</v>
      </c>
      <c r="CE471" s="29" t="b">
        <v>0</v>
      </c>
      <c r="CF471" s="29" t="b">
        <v>0</v>
      </c>
      <c r="CG471" s="29" t="b">
        <v>0</v>
      </c>
      <c r="CH471" s="29" t="b">
        <v>0</v>
      </c>
      <c r="CI471" s="29" t="b">
        <v>0</v>
      </c>
      <c r="CJ471" s="29" t="b">
        <v>0</v>
      </c>
      <c r="CK471" s="29" t="b">
        <v>0</v>
      </c>
      <c r="CL471" s="29" t="b">
        <v>0</v>
      </c>
      <c r="CM471" s="29" t="b">
        <v>0</v>
      </c>
      <c r="CN471" s="29" t="b">
        <v>0</v>
      </c>
      <c r="CO471" s="29" t="b">
        <v>0</v>
      </c>
      <c r="CP471" s="29" t="b">
        <v>0</v>
      </c>
      <c r="CQ471" s="29" t="b">
        <v>0</v>
      </c>
      <c r="CR471" s="29" t="b">
        <v>0</v>
      </c>
      <c r="CS471" s="29" t="b">
        <v>0</v>
      </c>
      <c r="CT471" s="29" t="b">
        <v>0</v>
      </c>
      <c r="CU471" s="29" t="b">
        <v>0</v>
      </c>
      <c r="CV471" s="29" t="b">
        <v>0</v>
      </c>
      <c r="CW471" s="29" t="b">
        <v>0</v>
      </c>
      <c r="CX471" s="29" t="b">
        <v>0</v>
      </c>
      <c r="CY471" s="29" t="b">
        <v>0</v>
      </c>
      <c r="CZ471" s="29" t="b">
        <v>0</v>
      </c>
      <c r="DA471" s="29" t="b">
        <v>0</v>
      </c>
      <c r="DB471" s="29" t="b">
        <v>0</v>
      </c>
      <c r="DC471" s="29" t="b">
        <v>0</v>
      </c>
      <c r="DD471" s="29" t="b">
        <v>0</v>
      </c>
      <c r="DE471" s="29" t="b">
        <v>0</v>
      </c>
      <c r="DF471" s="29" t="b">
        <v>1</v>
      </c>
      <c r="DG471" s="29" t="b">
        <v>0</v>
      </c>
      <c r="DH471" s="29" t="b">
        <v>0</v>
      </c>
      <c r="DI471" s="29" t="b">
        <v>0</v>
      </c>
      <c r="DJ471" s="29" t="b">
        <v>0</v>
      </c>
      <c r="DK471" s="29" t="b">
        <v>0</v>
      </c>
      <c r="DL471" s="29" t="b">
        <v>0</v>
      </c>
      <c r="DM471" s="29" t="b">
        <v>0</v>
      </c>
      <c r="DN471" s="29" t="b">
        <v>0</v>
      </c>
      <c r="DO471" s="29" t="b">
        <v>0</v>
      </c>
      <c r="DP471" s="29" t="b">
        <v>0</v>
      </c>
      <c r="DQ471" s="29" t="b">
        <v>0</v>
      </c>
      <c r="DR471" s="29" t="b">
        <v>0</v>
      </c>
      <c r="DS471" s="29" t="b">
        <v>0</v>
      </c>
      <c r="DT471" s="29" t="b">
        <v>0</v>
      </c>
      <c r="DU471" s="29" t="b">
        <v>0</v>
      </c>
      <c r="DV471" s="29" t="s">
        <v>16098</v>
      </c>
      <c r="DW471" s="29" t="s">
        <v>16099</v>
      </c>
      <c r="DX471" s="29" t="s">
        <v>16100</v>
      </c>
    </row>
    <row r="472" spans="1:128" s="29" customFormat="1" x14ac:dyDescent="0.25">
      <c r="A472" s="29">
        <v>359925061283656</v>
      </c>
      <c r="B472" s="29">
        <v>12</v>
      </c>
      <c r="C472" s="29" t="s">
        <v>16101</v>
      </c>
      <c r="D472" s="29" t="s">
        <v>8</v>
      </c>
      <c r="E472" s="29" t="s">
        <v>8</v>
      </c>
      <c r="F472" s="29" t="s">
        <v>8</v>
      </c>
      <c r="G472" s="29" t="s">
        <v>8</v>
      </c>
      <c r="H472" s="29" t="s">
        <v>8</v>
      </c>
      <c r="I472" s="29">
        <v>33</v>
      </c>
      <c r="J472" s="29">
        <v>1</v>
      </c>
      <c r="K472" s="29">
        <v>1</v>
      </c>
      <c r="L472" s="29">
        <v>1</v>
      </c>
      <c r="M472" s="29">
        <v>2</v>
      </c>
      <c r="N472" s="29">
        <v>2</v>
      </c>
      <c r="O472" s="29">
        <v>1</v>
      </c>
      <c r="P472" s="29">
        <v>1</v>
      </c>
      <c r="Q472" s="29">
        <v>1</v>
      </c>
      <c r="R472" s="29" t="s">
        <v>8</v>
      </c>
      <c r="S472" s="29">
        <v>3</v>
      </c>
      <c r="T472" s="29" t="s">
        <v>8</v>
      </c>
      <c r="U472" s="29">
        <v>0</v>
      </c>
      <c r="V472" s="29" t="s">
        <v>8</v>
      </c>
      <c r="W472" s="29" t="s">
        <v>8</v>
      </c>
      <c r="X472" s="29" t="s">
        <v>8</v>
      </c>
      <c r="Y472" s="29" t="s">
        <v>8</v>
      </c>
      <c r="Z472" s="29">
        <v>1</v>
      </c>
      <c r="AA472" s="29">
        <v>1</v>
      </c>
      <c r="AB472" s="29" t="s">
        <v>8</v>
      </c>
      <c r="AC472" s="29">
        <v>1</v>
      </c>
      <c r="AD472" s="29" t="s">
        <v>8</v>
      </c>
      <c r="AE472" s="29">
        <v>0</v>
      </c>
      <c r="AF472" s="29" t="s">
        <v>8</v>
      </c>
      <c r="AG472" s="29" t="s">
        <v>8</v>
      </c>
      <c r="AH472" s="29" t="s">
        <v>8</v>
      </c>
      <c r="AI472" s="29" t="s">
        <v>8</v>
      </c>
      <c r="AJ472" s="29">
        <v>0</v>
      </c>
      <c r="AK472" s="29" t="s">
        <v>8</v>
      </c>
      <c r="AL472" s="29" t="s">
        <v>8</v>
      </c>
      <c r="AM472" s="29" t="s">
        <v>8</v>
      </c>
      <c r="AN472" s="29" t="s">
        <v>8</v>
      </c>
      <c r="AO472" s="29">
        <v>1</v>
      </c>
      <c r="AP472" s="29" t="s">
        <v>8</v>
      </c>
      <c r="AQ472" s="29">
        <v>1</v>
      </c>
      <c r="AR472" s="29">
        <v>1</v>
      </c>
      <c r="AS472" s="29" t="s">
        <v>8</v>
      </c>
      <c r="AT472" s="29">
        <v>1</v>
      </c>
      <c r="AU472" s="29" t="s">
        <v>8</v>
      </c>
      <c r="AV472" s="29">
        <v>0</v>
      </c>
      <c r="AW472" s="29" t="s">
        <v>8</v>
      </c>
      <c r="AX472" s="29" t="s">
        <v>8</v>
      </c>
      <c r="AY472" s="29" t="s">
        <v>8</v>
      </c>
      <c r="AZ472" s="29" t="s">
        <v>8</v>
      </c>
      <c r="BA472" s="29" t="s">
        <v>8</v>
      </c>
      <c r="BB472" s="29" t="s">
        <v>8</v>
      </c>
      <c r="BC472" s="29">
        <v>0</v>
      </c>
      <c r="BD472" s="29" t="s">
        <v>8</v>
      </c>
      <c r="BE472" s="29" t="s">
        <v>8</v>
      </c>
      <c r="BF472" s="29" t="s">
        <v>8</v>
      </c>
      <c r="BG472" s="29" t="s">
        <v>8</v>
      </c>
      <c r="BH472" s="29">
        <v>0</v>
      </c>
      <c r="BI472" s="29" t="s">
        <v>8</v>
      </c>
      <c r="BJ472" s="29" t="s">
        <v>8</v>
      </c>
      <c r="BK472" s="29" t="s">
        <v>8</v>
      </c>
      <c r="BL472" s="29" t="s">
        <v>8</v>
      </c>
      <c r="BM472" s="29">
        <v>1</v>
      </c>
      <c r="BN472" s="29" t="s">
        <v>8</v>
      </c>
      <c r="BO472" s="29">
        <v>1</v>
      </c>
      <c r="BP472" s="29" t="s">
        <v>8</v>
      </c>
      <c r="BQ472" s="29">
        <v>1</v>
      </c>
      <c r="BR472" s="29" t="s">
        <v>8</v>
      </c>
      <c r="BS472" s="29">
        <v>1</v>
      </c>
      <c r="BT472" s="29" t="s">
        <v>8</v>
      </c>
      <c r="BU472" s="29" t="s">
        <v>8</v>
      </c>
      <c r="BV472" s="29" t="b">
        <v>0</v>
      </c>
      <c r="BW472" s="29" t="b">
        <v>0</v>
      </c>
      <c r="BX472" s="29" t="b">
        <v>0</v>
      </c>
      <c r="BY472" s="29" t="b">
        <v>0</v>
      </c>
      <c r="BZ472" s="29" t="b">
        <v>0</v>
      </c>
      <c r="CA472" s="29" t="b">
        <v>0</v>
      </c>
      <c r="CB472" s="29" t="b">
        <v>0</v>
      </c>
      <c r="CC472" s="29" t="b">
        <v>0</v>
      </c>
      <c r="CD472" s="29" t="b">
        <v>0</v>
      </c>
      <c r="CE472" s="29" t="b">
        <v>0</v>
      </c>
      <c r="CF472" s="29" t="b">
        <v>0</v>
      </c>
      <c r="CG472" s="29" t="b">
        <v>0</v>
      </c>
      <c r="CH472" s="29" t="b">
        <v>0</v>
      </c>
      <c r="CI472" s="29" t="b">
        <v>0</v>
      </c>
      <c r="CJ472" s="29" t="b">
        <v>0</v>
      </c>
      <c r="CK472" s="29" t="b">
        <v>0</v>
      </c>
      <c r="CL472" s="29" t="b">
        <v>0</v>
      </c>
      <c r="CM472" s="29" t="b">
        <v>0</v>
      </c>
      <c r="CN472" s="29" t="b">
        <v>0</v>
      </c>
      <c r="CO472" s="29" t="b">
        <v>0</v>
      </c>
      <c r="CP472" s="29" t="b">
        <v>0</v>
      </c>
      <c r="CQ472" s="29" t="b">
        <v>0</v>
      </c>
      <c r="CR472" s="29" t="b">
        <v>0</v>
      </c>
      <c r="CS472" s="29" t="b">
        <v>0</v>
      </c>
      <c r="CT472" s="29" t="b">
        <v>0</v>
      </c>
      <c r="CU472" s="29" t="b">
        <v>0</v>
      </c>
      <c r="CV472" s="29" t="b">
        <v>0</v>
      </c>
      <c r="CW472" s="29" t="b">
        <v>0</v>
      </c>
      <c r="CX472" s="29" t="b">
        <v>0</v>
      </c>
      <c r="CY472" s="29" t="b">
        <v>0</v>
      </c>
      <c r="CZ472" s="29" t="b">
        <v>0</v>
      </c>
      <c r="DA472" s="29" t="b">
        <v>0</v>
      </c>
      <c r="DB472" s="29" t="b">
        <v>0</v>
      </c>
      <c r="DC472" s="29" t="b">
        <v>0</v>
      </c>
      <c r="DD472" s="29" t="b">
        <v>0</v>
      </c>
      <c r="DE472" s="29" t="b">
        <v>0</v>
      </c>
      <c r="DF472" s="29" t="b">
        <v>1</v>
      </c>
      <c r="DG472" s="29" t="b">
        <v>0</v>
      </c>
      <c r="DH472" s="29" t="b">
        <v>0</v>
      </c>
      <c r="DI472" s="29" t="b">
        <v>0</v>
      </c>
      <c r="DJ472" s="29" t="b">
        <v>0</v>
      </c>
      <c r="DK472" s="29" t="b">
        <v>0</v>
      </c>
      <c r="DL472" s="29" t="b">
        <v>0</v>
      </c>
      <c r="DM472" s="29" t="b">
        <v>0</v>
      </c>
      <c r="DN472" s="29" t="b">
        <v>0</v>
      </c>
      <c r="DO472" s="29" t="b">
        <v>0</v>
      </c>
      <c r="DP472" s="29" t="b">
        <v>0</v>
      </c>
      <c r="DQ472" s="29" t="b">
        <v>0</v>
      </c>
      <c r="DR472" s="29" t="b">
        <v>0</v>
      </c>
      <c r="DS472" s="29" t="b">
        <v>0</v>
      </c>
      <c r="DT472" s="29" t="b">
        <v>0</v>
      </c>
      <c r="DU472" s="29" t="b">
        <v>0</v>
      </c>
      <c r="DV472" s="29" t="s">
        <v>16102</v>
      </c>
      <c r="DW472" s="29" t="s">
        <v>16103</v>
      </c>
      <c r="DX472" s="29" t="s">
        <v>16104</v>
      </c>
    </row>
    <row r="473" spans="1:128" s="29" customFormat="1" x14ac:dyDescent="0.25">
      <c r="A473" s="29">
        <v>359925061295106</v>
      </c>
      <c r="B473" s="29">
        <v>393</v>
      </c>
      <c r="C473" s="29" t="s">
        <v>16105</v>
      </c>
      <c r="D473" s="29" t="s">
        <v>16106</v>
      </c>
      <c r="E473" s="50">
        <v>2.37239749135248E+16</v>
      </c>
      <c r="F473" s="50">
        <v>9042713879605210</v>
      </c>
      <c r="G473" s="29" t="s">
        <v>20242</v>
      </c>
      <c r="H473" s="29" t="s">
        <v>18992</v>
      </c>
      <c r="I473" s="29">
        <v>66</v>
      </c>
      <c r="J473" s="29">
        <v>0</v>
      </c>
      <c r="K473" s="29">
        <v>1</v>
      </c>
      <c r="L473" s="29">
        <v>1</v>
      </c>
      <c r="M473" s="29">
        <v>2</v>
      </c>
      <c r="N473" s="29">
        <v>5</v>
      </c>
      <c r="O473" s="29">
        <v>1</v>
      </c>
      <c r="P473" s="29">
        <v>0</v>
      </c>
      <c r="Q473" s="29" t="s">
        <v>8</v>
      </c>
      <c r="R473" s="29" t="s">
        <v>8</v>
      </c>
      <c r="S473" s="29" t="s">
        <v>8</v>
      </c>
      <c r="T473" s="29" t="s">
        <v>8</v>
      </c>
      <c r="U473" s="29">
        <v>0</v>
      </c>
      <c r="V473" s="29" t="s">
        <v>8</v>
      </c>
      <c r="W473" s="29" t="s">
        <v>8</v>
      </c>
      <c r="X473" s="29" t="s">
        <v>8</v>
      </c>
      <c r="Y473" s="29" t="s">
        <v>8</v>
      </c>
      <c r="Z473" s="29">
        <v>0</v>
      </c>
      <c r="AA473" s="29" t="s">
        <v>8</v>
      </c>
      <c r="AB473" s="29" t="s">
        <v>8</v>
      </c>
      <c r="AC473" s="29" t="s">
        <v>8</v>
      </c>
      <c r="AD473" s="29" t="s">
        <v>8</v>
      </c>
      <c r="AE473" s="29">
        <v>1</v>
      </c>
      <c r="AF473" s="29">
        <v>1</v>
      </c>
      <c r="AG473" s="29" t="s">
        <v>8</v>
      </c>
      <c r="AH473" s="29">
        <v>3</v>
      </c>
      <c r="AI473" s="29" t="s">
        <v>8</v>
      </c>
      <c r="AJ473" s="29">
        <v>0</v>
      </c>
      <c r="AK473" s="29" t="s">
        <v>8</v>
      </c>
      <c r="AL473" s="29" t="s">
        <v>8</v>
      </c>
      <c r="AM473" s="29" t="s">
        <v>8</v>
      </c>
      <c r="AN473" s="29" t="s">
        <v>8</v>
      </c>
      <c r="AO473" s="29">
        <v>0</v>
      </c>
      <c r="AP473" s="29" t="s">
        <v>8</v>
      </c>
      <c r="AQ473" s="29">
        <v>1</v>
      </c>
      <c r="AR473" s="29">
        <v>2</v>
      </c>
      <c r="AS473" s="29" t="s">
        <v>8</v>
      </c>
      <c r="AT473" s="29">
        <v>3</v>
      </c>
      <c r="AU473" s="29" t="s">
        <v>8</v>
      </c>
      <c r="AV473" s="29">
        <v>1</v>
      </c>
      <c r="AW473" s="29">
        <v>3</v>
      </c>
      <c r="AX473" s="29" t="s">
        <v>8</v>
      </c>
      <c r="AY473" s="29">
        <v>3</v>
      </c>
      <c r="AZ473" s="29" t="s">
        <v>8</v>
      </c>
      <c r="BA473" s="29">
        <v>1</v>
      </c>
      <c r="BB473" s="29" t="s">
        <v>8</v>
      </c>
      <c r="BC473" s="29">
        <v>1</v>
      </c>
      <c r="BD473" s="29">
        <v>3</v>
      </c>
      <c r="BE473" s="29" t="s">
        <v>8</v>
      </c>
      <c r="BF473" s="29">
        <v>2</v>
      </c>
      <c r="BG473" s="29" t="s">
        <v>8</v>
      </c>
      <c r="BH473" s="29">
        <v>1</v>
      </c>
      <c r="BI473" s="29">
        <v>2</v>
      </c>
      <c r="BJ473" s="29" t="s">
        <v>8</v>
      </c>
      <c r="BK473" s="29">
        <v>3</v>
      </c>
      <c r="BL473" s="29" t="s">
        <v>8</v>
      </c>
      <c r="BM473" s="29">
        <v>0</v>
      </c>
      <c r="BN473" s="29" t="s">
        <v>8</v>
      </c>
      <c r="BO473" s="29" t="s">
        <v>8</v>
      </c>
      <c r="BP473" s="29" t="s">
        <v>8</v>
      </c>
      <c r="BQ473" s="29" t="s">
        <v>8</v>
      </c>
      <c r="BR473" s="29" t="s">
        <v>8</v>
      </c>
      <c r="BS473" s="29" t="s">
        <v>8</v>
      </c>
      <c r="BT473" s="29" t="s">
        <v>8</v>
      </c>
      <c r="BU473" s="29" t="s">
        <v>14063</v>
      </c>
      <c r="BV473" s="29" t="b">
        <v>0</v>
      </c>
      <c r="BW473" s="29" t="b">
        <v>0</v>
      </c>
      <c r="BX473" s="29" t="b">
        <v>0</v>
      </c>
      <c r="BY473" s="29" t="b">
        <v>0</v>
      </c>
      <c r="BZ473" s="29" t="b">
        <v>0</v>
      </c>
      <c r="CA473" s="29" t="b">
        <v>0</v>
      </c>
      <c r="CB473" s="29" t="b">
        <v>0</v>
      </c>
      <c r="CC473" s="29" t="b">
        <v>0</v>
      </c>
      <c r="CD473" s="29" t="b">
        <v>0</v>
      </c>
      <c r="CE473" s="29" t="b">
        <v>0</v>
      </c>
      <c r="CF473" s="29" t="b">
        <v>0</v>
      </c>
      <c r="CG473" s="29" t="b">
        <v>0</v>
      </c>
      <c r="CH473" s="29" t="b">
        <v>0</v>
      </c>
      <c r="CI473" s="29" t="b">
        <v>0</v>
      </c>
      <c r="CJ473" s="29" t="b">
        <v>0</v>
      </c>
      <c r="CK473" s="29" t="b">
        <v>0</v>
      </c>
      <c r="CL473" s="29" t="b">
        <v>0</v>
      </c>
      <c r="CM473" s="29" t="b">
        <v>0</v>
      </c>
      <c r="CN473" s="29" t="b">
        <v>0</v>
      </c>
      <c r="CO473" s="29" t="b">
        <v>0</v>
      </c>
      <c r="CP473" s="29" t="b">
        <v>0</v>
      </c>
      <c r="CQ473" s="29" t="b">
        <v>0</v>
      </c>
      <c r="CR473" s="29" t="b">
        <v>0</v>
      </c>
      <c r="CS473" s="29" t="b">
        <v>0</v>
      </c>
      <c r="CT473" s="29" t="b">
        <v>0</v>
      </c>
      <c r="CU473" s="29" t="b">
        <v>0</v>
      </c>
      <c r="CV473" s="29" t="b">
        <v>0</v>
      </c>
      <c r="CW473" s="29" t="b">
        <v>0</v>
      </c>
      <c r="CX473" s="29" t="b">
        <v>0</v>
      </c>
      <c r="CY473" s="29" t="b">
        <v>0</v>
      </c>
      <c r="CZ473" s="29" t="b">
        <v>0</v>
      </c>
      <c r="DA473" s="29" t="b">
        <v>0</v>
      </c>
      <c r="DB473" s="29" t="b">
        <v>0</v>
      </c>
      <c r="DC473" s="29" t="b">
        <v>0</v>
      </c>
      <c r="DD473" s="29" t="b">
        <v>0</v>
      </c>
      <c r="DE473" s="29" t="b">
        <v>0</v>
      </c>
      <c r="DF473" s="29" t="b">
        <v>0</v>
      </c>
      <c r="DG473" s="29" t="b">
        <v>0</v>
      </c>
      <c r="DH473" s="29" t="b">
        <v>0</v>
      </c>
      <c r="DI473" s="29" t="b">
        <v>0</v>
      </c>
      <c r="DJ473" s="29" t="b">
        <v>0</v>
      </c>
      <c r="DK473" s="29" t="b">
        <v>0</v>
      </c>
      <c r="DL473" s="29" t="b">
        <v>0</v>
      </c>
      <c r="DM473" s="29" t="b">
        <v>1</v>
      </c>
      <c r="DN473" s="29" t="b">
        <v>0</v>
      </c>
      <c r="DO473" s="29" t="b">
        <v>0</v>
      </c>
      <c r="DP473" s="29" t="b">
        <v>0</v>
      </c>
      <c r="DQ473" s="29" t="b">
        <v>0</v>
      </c>
      <c r="DR473" s="29" t="b">
        <v>0</v>
      </c>
      <c r="DS473" s="29" t="b">
        <v>0</v>
      </c>
      <c r="DT473" s="29" t="b">
        <v>0</v>
      </c>
      <c r="DU473" s="29" t="b">
        <v>0</v>
      </c>
      <c r="DV473" s="29" t="s">
        <v>16107</v>
      </c>
      <c r="DW473" s="29" t="s">
        <v>16108</v>
      </c>
      <c r="DX473" s="29" t="s">
        <v>16109</v>
      </c>
    </row>
    <row r="474" spans="1:128" s="29" customFormat="1" x14ac:dyDescent="0.25">
      <c r="A474" s="29">
        <v>359925061277617</v>
      </c>
      <c r="B474" s="29">
        <v>72</v>
      </c>
      <c r="C474" s="29" t="s">
        <v>16110</v>
      </c>
      <c r="D474" s="29" t="s">
        <v>13870</v>
      </c>
      <c r="E474" s="50">
        <v>238228727</v>
      </c>
      <c r="F474" s="50">
        <v>903793966</v>
      </c>
      <c r="G474" s="29" t="s">
        <v>18992</v>
      </c>
      <c r="H474" s="29" t="s">
        <v>20218</v>
      </c>
      <c r="I474" s="29">
        <v>11</v>
      </c>
      <c r="J474" s="29">
        <v>1</v>
      </c>
      <c r="K474" s="29">
        <v>1</v>
      </c>
      <c r="L474" s="29">
        <v>1</v>
      </c>
      <c r="M474" s="29">
        <v>2</v>
      </c>
      <c r="N474" s="29">
        <v>7</v>
      </c>
      <c r="O474" s="29">
        <v>1</v>
      </c>
      <c r="P474" s="29">
        <v>1</v>
      </c>
      <c r="Q474" s="29">
        <v>4</v>
      </c>
      <c r="R474" s="29" t="s">
        <v>8</v>
      </c>
      <c r="S474" s="29">
        <v>3</v>
      </c>
      <c r="T474" s="29" t="s">
        <v>8</v>
      </c>
      <c r="U474" s="29">
        <v>0</v>
      </c>
      <c r="V474" s="29" t="s">
        <v>8</v>
      </c>
      <c r="W474" s="29" t="s">
        <v>8</v>
      </c>
      <c r="X474" s="29" t="s">
        <v>8</v>
      </c>
      <c r="Y474" s="29" t="s">
        <v>8</v>
      </c>
      <c r="Z474" s="29">
        <v>1</v>
      </c>
      <c r="AA474" s="29">
        <v>3</v>
      </c>
      <c r="AB474" s="29" t="s">
        <v>8</v>
      </c>
      <c r="AC474" s="29">
        <v>2</v>
      </c>
      <c r="AD474" s="29" t="s">
        <v>8</v>
      </c>
      <c r="AE474" s="29">
        <v>1</v>
      </c>
      <c r="AF474" s="29">
        <v>1</v>
      </c>
      <c r="AG474" s="29" t="s">
        <v>8</v>
      </c>
      <c r="AH474" s="29">
        <v>1</v>
      </c>
      <c r="AI474" s="29" t="s">
        <v>8</v>
      </c>
      <c r="AJ474" s="29">
        <v>1</v>
      </c>
      <c r="AK474" s="29">
        <v>4</v>
      </c>
      <c r="AL474" s="29" t="s">
        <v>8</v>
      </c>
      <c r="AM474" s="29">
        <v>4</v>
      </c>
      <c r="AN474" s="29" t="s">
        <v>8</v>
      </c>
      <c r="AO474" s="29">
        <v>0</v>
      </c>
      <c r="AP474" s="29" t="s">
        <v>8</v>
      </c>
      <c r="AQ474" s="29">
        <v>1</v>
      </c>
      <c r="AR474" s="29">
        <v>2</v>
      </c>
      <c r="AS474" s="29" t="s">
        <v>8</v>
      </c>
      <c r="AT474" s="29">
        <v>2</v>
      </c>
      <c r="AU474" s="29" t="s">
        <v>8</v>
      </c>
      <c r="AV474" s="29">
        <v>1</v>
      </c>
      <c r="AW474" s="29">
        <v>3</v>
      </c>
      <c r="AX474" s="29" t="s">
        <v>8</v>
      </c>
      <c r="AY474" s="29">
        <v>3</v>
      </c>
      <c r="AZ474" s="29" t="s">
        <v>8</v>
      </c>
      <c r="BA474" s="29">
        <v>1</v>
      </c>
      <c r="BB474" s="29" t="s">
        <v>8</v>
      </c>
      <c r="BC474" s="29">
        <v>0</v>
      </c>
      <c r="BD474" s="29" t="s">
        <v>8</v>
      </c>
      <c r="BE474" s="29" t="s">
        <v>8</v>
      </c>
      <c r="BF474" s="29" t="s">
        <v>8</v>
      </c>
      <c r="BG474" s="29" t="s">
        <v>8</v>
      </c>
      <c r="BH474" s="29">
        <v>1</v>
      </c>
      <c r="BI474" s="29">
        <v>2</v>
      </c>
      <c r="BJ474" s="29" t="s">
        <v>8</v>
      </c>
      <c r="BK474" s="29">
        <v>2</v>
      </c>
      <c r="BL474" s="29" t="s">
        <v>8</v>
      </c>
      <c r="BM474" s="29">
        <v>0</v>
      </c>
      <c r="BN474" s="29" t="s">
        <v>8</v>
      </c>
      <c r="BO474" s="29" t="s">
        <v>8</v>
      </c>
      <c r="BP474" s="29" t="s">
        <v>8</v>
      </c>
      <c r="BQ474" s="29" t="s">
        <v>8</v>
      </c>
      <c r="BR474" s="29" t="s">
        <v>8</v>
      </c>
      <c r="BS474" s="29" t="s">
        <v>8</v>
      </c>
      <c r="BT474" s="29" t="s">
        <v>8</v>
      </c>
      <c r="BU474" s="29" t="s">
        <v>14215</v>
      </c>
      <c r="BV474" s="29" t="b">
        <v>0</v>
      </c>
      <c r="BW474" s="29" t="b">
        <v>0</v>
      </c>
      <c r="BX474" s="29" t="b">
        <v>0</v>
      </c>
      <c r="BY474" s="29" t="b">
        <v>0</v>
      </c>
      <c r="BZ474" s="29" t="b">
        <v>0</v>
      </c>
      <c r="CA474" s="29" t="b">
        <v>0</v>
      </c>
      <c r="CB474" s="29" t="b">
        <v>0</v>
      </c>
      <c r="CC474" s="29" t="b">
        <v>0</v>
      </c>
      <c r="CD474" s="29" t="b">
        <v>0</v>
      </c>
      <c r="CE474" s="29" t="b">
        <v>0</v>
      </c>
      <c r="CF474" s="29" t="b">
        <v>0</v>
      </c>
      <c r="CG474" s="29" t="b">
        <v>0</v>
      </c>
      <c r="CH474" s="29" t="b">
        <v>0</v>
      </c>
      <c r="CI474" s="29" t="b">
        <v>0</v>
      </c>
      <c r="CJ474" s="29" t="b">
        <v>0</v>
      </c>
      <c r="CK474" s="29" t="b">
        <v>0</v>
      </c>
      <c r="CL474" s="29" t="b">
        <v>0</v>
      </c>
      <c r="CM474" s="29" t="b">
        <v>0</v>
      </c>
      <c r="CN474" s="29" t="b">
        <v>0</v>
      </c>
      <c r="CO474" s="29" t="b">
        <v>0</v>
      </c>
      <c r="CP474" s="29" t="b">
        <v>0</v>
      </c>
      <c r="CQ474" s="29" t="b">
        <v>0</v>
      </c>
      <c r="CR474" s="29" t="b">
        <v>0</v>
      </c>
      <c r="CS474" s="29" t="b">
        <v>0</v>
      </c>
      <c r="CT474" s="29" t="b">
        <v>1</v>
      </c>
      <c r="CU474" s="29" t="b">
        <v>0</v>
      </c>
      <c r="CV474" s="29" t="b">
        <v>0</v>
      </c>
      <c r="CW474" s="29" t="b">
        <v>0</v>
      </c>
      <c r="CX474" s="29" t="b">
        <v>0</v>
      </c>
      <c r="CY474" s="29" t="b">
        <v>0</v>
      </c>
      <c r="CZ474" s="29" t="b">
        <v>0</v>
      </c>
      <c r="DA474" s="29" t="b">
        <v>0</v>
      </c>
      <c r="DB474" s="29" t="b">
        <v>0</v>
      </c>
      <c r="DC474" s="29" t="b">
        <v>0</v>
      </c>
      <c r="DD474" s="29" t="b">
        <v>0</v>
      </c>
      <c r="DE474" s="29" t="b">
        <v>0</v>
      </c>
      <c r="DF474" s="29" t="b">
        <v>0</v>
      </c>
      <c r="DG474" s="29" t="b">
        <v>0</v>
      </c>
      <c r="DH474" s="29" t="b">
        <v>0</v>
      </c>
      <c r="DI474" s="29" t="b">
        <v>0</v>
      </c>
      <c r="DJ474" s="29" t="b">
        <v>0</v>
      </c>
      <c r="DK474" s="29" t="b">
        <v>0</v>
      </c>
      <c r="DL474" s="29" t="b">
        <v>0</v>
      </c>
      <c r="DM474" s="29" t="b">
        <v>0</v>
      </c>
      <c r="DN474" s="29" t="b">
        <v>0</v>
      </c>
      <c r="DO474" s="29" t="b">
        <v>0</v>
      </c>
      <c r="DP474" s="29" t="b">
        <v>0</v>
      </c>
      <c r="DQ474" s="29" t="b">
        <v>0</v>
      </c>
      <c r="DR474" s="29" t="b">
        <v>0</v>
      </c>
      <c r="DS474" s="29" t="b">
        <v>0</v>
      </c>
      <c r="DT474" s="29" t="b">
        <v>0</v>
      </c>
      <c r="DU474" s="29" t="b">
        <v>0</v>
      </c>
      <c r="DV474" s="29" t="s">
        <v>16111</v>
      </c>
      <c r="DW474" s="29" t="s">
        <v>16112</v>
      </c>
      <c r="DX474" s="29" t="s">
        <v>16113</v>
      </c>
    </row>
    <row r="475" spans="1:128" s="29" customFormat="1" x14ac:dyDescent="0.25">
      <c r="A475" s="29">
        <v>359925061277617</v>
      </c>
      <c r="B475" s="29">
        <v>76</v>
      </c>
      <c r="C475" s="29" t="s">
        <v>16114</v>
      </c>
      <c r="D475" s="29" t="s">
        <v>15561</v>
      </c>
      <c r="E475" s="50">
        <v>238243643</v>
      </c>
      <c r="F475" s="50">
        <v>903776309</v>
      </c>
      <c r="G475" s="29" t="s">
        <v>18992</v>
      </c>
      <c r="H475" s="29" t="s">
        <v>20218</v>
      </c>
      <c r="I475" s="29">
        <v>11</v>
      </c>
      <c r="J475" s="29">
        <v>1</v>
      </c>
      <c r="K475" s="29">
        <v>1</v>
      </c>
      <c r="L475" s="29">
        <v>1</v>
      </c>
      <c r="M475" s="29">
        <v>2</v>
      </c>
      <c r="N475" s="29">
        <v>5</v>
      </c>
      <c r="O475" s="29">
        <v>1</v>
      </c>
      <c r="P475" s="29">
        <v>1</v>
      </c>
      <c r="Q475" s="29">
        <v>4</v>
      </c>
      <c r="R475" s="29" t="s">
        <v>8</v>
      </c>
      <c r="S475" s="29">
        <v>4</v>
      </c>
      <c r="T475" s="29" t="s">
        <v>8</v>
      </c>
      <c r="U475" s="29">
        <v>1</v>
      </c>
      <c r="V475" s="29">
        <v>3</v>
      </c>
      <c r="W475" s="29" t="s">
        <v>8</v>
      </c>
      <c r="X475" s="29">
        <v>3</v>
      </c>
      <c r="Y475" s="29" t="s">
        <v>8</v>
      </c>
      <c r="Z475" s="29">
        <v>1</v>
      </c>
      <c r="AA475" s="29">
        <v>3</v>
      </c>
      <c r="AB475" s="29" t="s">
        <v>8</v>
      </c>
      <c r="AC475" s="29">
        <v>3</v>
      </c>
      <c r="AD475" s="29" t="s">
        <v>8</v>
      </c>
      <c r="AE475" s="29">
        <v>1</v>
      </c>
      <c r="AF475" s="29">
        <v>2</v>
      </c>
      <c r="AG475" s="29" t="s">
        <v>8</v>
      </c>
      <c r="AH475" s="29">
        <v>2</v>
      </c>
      <c r="AI475" s="29" t="s">
        <v>8</v>
      </c>
      <c r="AJ475" s="29">
        <v>0</v>
      </c>
      <c r="AK475" s="29" t="s">
        <v>8</v>
      </c>
      <c r="AL475" s="29" t="s">
        <v>8</v>
      </c>
      <c r="AM475" s="29" t="s">
        <v>8</v>
      </c>
      <c r="AN475" s="29" t="s">
        <v>8</v>
      </c>
      <c r="AO475" s="29">
        <v>0</v>
      </c>
      <c r="AP475" s="29" t="s">
        <v>8</v>
      </c>
      <c r="AQ475" s="29">
        <v>1</v>
      </c>
      <c r="AR475" s="29">
        <v>2</v>
      </c>
      <c r="AS475" s="29" t="s">
        <v>8</v>
      </c>
      <c r="AT475" s="29">
        <v>2</v>
      </c>
      <c r="AU475" s="29" t="s">
        <v>8</v>
      </c>
      <c r="AV475" s="29">
        <v>1</v>
      </c>
      <c r="AW475" s="29">
        <v>2</v>
      </c>
      <c r="AX475" s="29" t="s">
        <v>8</v>
      </c>
      <c r="AY475" s="29">
        <v>2</v>
      </c>
      <c r="AZ475" s="29" t="s">
        <v>8</v>
      </c>
      <c r="BA475" s="29">
        <v>1</v>
      </c>
      <c r="BB475" s="29" t="s">
        <v>8</v>
      </c>
      <c r="BC475" s="29">
        <v>1</v>
      </c>
      <c r="BD475" s="29">
        <v>3</v>
      </c>
      <c r="BE475" s="29" t="s">
        <v>8</v>
      </c>
      <c r="BF475" s="29">
        <v>3</v>
      </c>
      <c r="BG475" s="29" t="s">
        <v>8</v>
      </c>
      <c r="BH475" s="29">
        <v>1</v>
      </c>
      <c r="BI475" s="29">
        <v>1</v>
      </c>
      <c r="BJ475" s="29" t="s">
        <v>8</v>
      </c>
      <c r="BK475" s="29">
        <v>1</v>
      </c>
      <c r="BL475" s="29" t="s">
        <v>8</v>
      </c>
      <c r="BM475" s="29">
        <v>0</v>
      </c>
      <c r="BN475" s="29" t="s">
        <v>8</v>
      </c>
      <c r="BO475" s="29" t="s">
        <v>8</v>
      </c>
      <c r="BP475" s="29" t="s">
        <v>8</v>
      </c>
      <c r="BQ475" s="29" t="s">
        <v>8</v>
      </c>
      <c r="BR475" s="29" t="s">
        <v>8</v>
      </c>
      <c r="BS475" s="29" t="s">
        <v>8</v>
      </c>
      <c r="BT475" s="29" t="s">
        <v>8</v>
      </c>
      <c r="BU475" s="29" t="s">
        <v>13960</v>
      </c>
      <c r="BV475" s="29" t="b">
        <v>0</v>
      </c>
      <c r="BW475" s="29" t="b">
        <v>0</v>
      </c>
      <c r="BX475" s="29" t="b">
        <v>0</v>
      </c>
      <c r="BY475" s="29" t="b">
        <v>0</v>
      </c>
      <c r="BZ475" s="29" t="b">
        <v>0</v>
      </c>
      <c r="CA475" s="29" t="b">
        <v>0</v>
      </c>
      <c r="CB475" s="29" t="b">
        <v>0</v>
      </c>
      <c r="CC475" s="29" t="b">
        <v>0</v>
      </c>
      <c r="CD475" s="29" t="b">
        <v>0</v>
      </c>
      <c r="CE475" s="29" t="b">
        <v>0</v>
      </c>
      <c r="CF475" s="29" t="b">
        <v>0</v>
      </c>
      <c r="CG475" s="29" t="b">
        <v>0</v>
      </c>
      <c r="CH475" s="29" t="b">
        <v>0</v>
      </c>
      <c r="CI475" s="29" t="b">
        <v>0</v>
      </c>
      <c r="CJ475" s="29" t="b">
        <v>0</v>
      </c>
      <c r="CK475" s="29" t="b">
        <v>0</v>
      </c>
      <c r="CL475" s="29" t="b">
        <v>0</v>
      </c>
      <c r="CM475" s="29" t="b">
        <v>0</v>
      </c>
      <c r="CN475" s="29" t="b">
        <v>0</v>
      </c>
      <c r="CO475" s="29" t="b">
        <v>0</v>
      </c>
      <c r="CP475" s="29" t="b">
        <v>0</v>
      </c>
      <c r="CQ475" s="29" t="b">
        <v>0</v>
      </c>
      <c r="CR475" s="29" t="b">
        <v>0</v>
      </c>
      <c r="CS475" s="29" t="b">
        <v>0</v>
      </c>
      <c r="CT475" s="29" t="b">
        <v>1</v>
      </c>
      <c r="CU475" s="29" t="b">
        <v>0</v>
      </c>
      <c r="CV475" s="29" t="b">
        <v>0</v>
      </c>
      <c r="CW475" s="29" t="b">
        <v>0</v>
      </c>
      <c r="CX475" s="29" t="b">
        <v>0</v>
      </c>
      <c r="CY475" s="29" t="b">
        <v>0</v>
      </c>
      <c r="CZ475" s="29" t="b">
        <v>0</v>
      </c>
      <c r="DA475" s="29" t="b">
        <v>0</v>
      </c>
      <c r="DB475" s="29" t="b">
        <v>0</v>
      </c>
      <c r="DC475" s="29" t="b">
        <v>0</v>
      </c>
      <c r="DD475" s="29" t="b">
        <v>0</v>
      </c>
      <c r="DE475" s="29" t="b">
        <v>0</v>
      </c>
      <c r="DF475" s="29" t="b">
        <v>0</v>
      </c>
      <c r="DG475" s="29" t="b">
        <v>0</v>
      </c>
      <c r="DH475" s="29" t="b">
        <v>0</v>
      </c>
      <c r="DI475" s="29" t="b">
        <v>0</v>
      </c>
      <c r="DJ475" s="29" t="b">
        <v>0</v>
      </c>
      <c r="DK475" s="29" t="b">
        <v>0</v>
      </c>
      <c r="DL475" s="29" t="b">
        <v>0</v>
      </c>
      <c r="DM475" s="29" t="b">
        <v>0</v>
      </c>
      <c r="DN475" s="29" t="b">
        <v>0</v>
      </c>
      <c r="DO475" s="29" t="b">
        <v>0</v>
      </c>
      <c r="DP475" s="29" t="b">
        <v>0</v>
      </c>
      <c r="DQ475" s="29" t="b">
        <v>0</v>
      </c>
      <c r="DR475" s="29" t="b">
        <v>0</v>
      </c>
      <c r="DS475" s="29" t="b">
        <v>0</v>
      </c>
      <c r="DT475" s="29" t="b">
        <v>0</v>
      </c>
      <c r="DU475" s="29" t="b">
        <v>0</v>
      </c>
      <c r="DV475" s="29" t="s">
        <v>16115</v>
      </c>
      <c r="DW475" s="29" t="s">
        <v>16116</v>
      </c>
      <c r="DX475" s="29" t="s">
        <v>16117</v>
      </c>
    </row>
    <row r="476" spans="1:128" s="29" customFormat="1" x14ac:dyDescent="0.25">
      <c r="A476" s="29">
        <v>359925061277617</v>
      </c>
      <c r="B476" s="29">
        <v>80</v>
      </c>
      <c r="C476" s="29" t="s">
        <v>16118</v>
      </c>
      <c r="D476" s="29" t="s">
        <v>16119</v>
      </c>
      <c r="E476" s="50">
        <v>23823169</v>
      </c>
      <c r="F476" s="50">
        <v>90378398</v>
      </c>
      <c r="G476" s="29" t="s">
        <v>18992</v>
      </c>
      <c r="H476" s="29" t="s">
        <v>19917</v>
      </c>
      <c r="I476" s="29">
        <v>11</v>
      </c>
      <c r="J476" s="29">
        <v>1</v>
      </c>
      <c r="K476" s="29">
        <v>1</v>
      </c>
      <c r="L476" s="29">
        <v>1</v>
      </c>
      <c r="M476" s="29">
        <v>2</v>
      </c>
      <c r="N476" s="29">
        <v>5</v>
      </c>
      <c r="O476" s="29">
        <v>1</v>
      </c>
      <c r="P476" s="29">
        <v>1</v>
      </c>
      <c r="Q476" s="29">
        <v>1</v>
      </c>
      <c r="R476" s="29" t="s">
        <v>8</v>
      </c>
      <c r="S476" s="29">
        <v>3</v>
      </c>
      <c r="T476" s="29" t="s">
        <v>8</v>
      </c>
      <c r="U476" s="29">
        <v>1</v>
      </c>
      <c r="V476" s="29">
        <v>2</v>
      </c>
      <c r="W476" s="29" t="s">
        <v>8</v>
      </c>
      <c r="X476" s="29">
        <v>4</v>
      </c>
      <c r="Y476" s="29" t="s">
        <v>8</v>
      </c>
      <c r="Z476" s="29">
        <v>1</v>
      </c>
      <c r="AA476" s="29">
        <v>2</v>
      </c>
      <c r="AB476" s="29" t="s">
        <v>8</v>
      </c>
      <c r="AC476" s="29">
        <v>3</v>
      </c>
      <c r="AD476" s="29" t="s">
        <v>8</v>
      </c>
      <c r="AE476" s="29">
        <v>1</v>
      </c>
      <c r="AF476" s="29">
        <v>1</v>
      </c>
      <c r="AG476" s="29" t="s">
        <v>8</v>
      </c>
      <c r="AH476" s="29">
        <v>1</v>
      </c>
      <c r="AI476" s="29" t="s">
        <v>8</v>
      </c>
      <c r="AJ476" s="29">
        <v>0</v>
      </c>
      <c r="AK476" s="29" t="s">
        <v>8</v>
      </c>
      <c r="AL476" s="29" t="s">
        <v>8</v>
      </c>
      <c r="AM476" s="29" t="s">
        <v>8</v>
      </c>
      <c r="AN476" s="29" t="s">
        <v>8</v>
      </c>
      <c r="AO476" s="29">
        <v>1</v>
      </c>
      <c r="AP476" s="29" t="s">
        <v>8</v>
      </c>
      <c r="AQ476" s="29">
        <v>1</v>
      </c>
      <c r="AR476" s="29">
        <v>2</v>
      </c>
      <c r="AS476" s="29" t="s">
        <v>8</v>
      </c>
      <c r="AT476" s="29">
        <v>2</v>
      </c>
      <c r="AU476" s="29" t="s">
        <v>8</v>
      </c>
      <c r="AV476" s="29">
        <v>1</v>
      </c>
      <c r="AW476" s="29">
        <v>3</v>
      </c>
      <c r="AX476" s="29" t="s">
        <v>8</v>
      </c>
      <c r="AY476" s="29">
        <v>3</v>
      </c>
      <c r="AZ476" s="29" t="s">
        <v>8</v>
      </c>
      <c r="BA476" s="29">
        <v>1</v>
      </c>
      <c r="BB476" s="29" t="s">
        <v>8</v>
      </c>
      <c r="BC476" s="29">
        <v>1</v>
      </c>
      <c r="BD476" s="29">
        <v>3</v>
      </c>
      <c r="BE476" s="29" t="s">
        <v>8</v>
      </c>
      <c r="BF476" s="29">
        <v>3</v>
      </c>
      <c r="BG476" s="29" t="s">
        <v>8</v>
      </c>
      <c r="BH476" s="29">
        <v>1</v>
      </c>
      <c r="BI476" s="29">
        <v>2</v>
      </c>
      <c r="BJ476" s="29" t="s">
        <v>8</v>
      </c>
      <c r="BK476" s="29">
        <v>2</v>
      </c>
      <c r="BL476" s="29" t="s">
        <v>8</v>
      </c>
      <c r="BM476" s="29">
        <v>0</v>
      </c>
      <c r="BN476" s="29" t="s">
        <v>8</v>
      </c>
      <c r="BO476" s="29" t="s">
        <v>8</v>
      </c>
      <c r="BP476" s="29" t="s">
        <v>8</v>
      </c>
      <c r="BQ476" s="29" t="s">
        <v>8</v>
      </c>
      <c r="BR476" s="29" t="s">
        <v>8</v>
      </c>
      <c r="BS476" s="29" t="s">
        <v>8</v>
      </c>
      <c r="BT476" s="29" t="s">
        <v>8</v>
      </c>
      <c r="BU476" s="29" t="s">
        <v>14215</v>
      </c>
      <c r="BV476" s="29" t="b">
        <v>0</v>
      </c>
      <c r="BW476" s="29" t="b">
        <v>0</v>
      </c>
      <c r="BX476" s="29" t="b">
        <v>0</v>
      </c>
      <c r="BY476" s="29" t="b">
        <v>0</v>
      </c>
      <c r="BZ476" s="29" t="b">
        <v>0</v>
      </c>
      <c r="CA476" s="29" t="b">
        <v>0</v>
      </c>
      <c r="CB476" s="29" t="b">
        <v>0</v>
      </c>
      <c r="CC476" s="29" t="b">
        <v>0</v>
      </c>
      <c r="CD476" s="29" t="b">
        <v>0</v>
      </c>
      <c r="CE476" s="29" t="b">
        <v>0</v>
      </c>
      <c r="CF476" s="29" t="b">
        <v>0</v>
      </c>
      <c r="CG476" s="29" t="b">
        <v>0</v>
      </c>
      <c r="CH476" s="29" t="b">
        <v>0</v>
      </c>
      <c r="CI476" s="29" t="b">
        <v>0</v>
      </c>
      <c r="CJ476" s="29" t="b">
        <v>0</v>
      </c>
      <c r="CK476" s="29" t="b">
        <v>0</v>
      </c>
      <c r="CL476" s="29" t="b">
        <v>0</v>
      </c>
      <c r="CM476" s="29" t="b">
        <v>0</v>
      </c>
      <c r="CN476" s="29" t="b">
        <v>0</v>
      </c>
      <c r="CO476" s="29" t="b">
        <v>0</v>
      </c>
      <c r="CP476" s="29" t="b">
        <v>0</v>
      </c>
      <c r="CQ476" s="29" t="b">
        <v>0</v>
      </c>
      <c r="CR476" s="29" t="b">
        <v>0</v>
      </c>
      <c r="CS476" s="29" t="b">
        <v>0</v>
      </c>
      <c r="CT476" s="29" t="b">
        <v>1</v>
      </c>
      <c r="CU476" s="29" t="b">
        <v>0</v>
      </c>
      <c r="CV476" s="29" t="b">
        <v>0</v>
      </c>
      <c r="CW476" s="29" t="b">
        <v>0</v>
      </c>
      <c r="CX476" s="29" t="b">
        <v>0</v>
      </c>
      <c r="CY476" s="29" t="b">
        <v>0</v>
      </c>
      <c r="CZ476" s="29" t="b">
        <v>0</v>
      </c>
      <c r="DA476" s="29" t="b">
        <v>0</v>
      </c>
      <c r="DB476" s="29" t="b">
        <v>0</v>
      </c>
      <c r="DC476" s="29" t="b">
        <v>0</v>
      </c>
      <c r="DD476" s="29" t="b">
        <v>0</v>
      </c>
      <c r="DE476" s="29" t="b">
        <v>0</v>
      </c>
      <c r="DF476" s="29" t="b">
        <v>0</v>
      </c>
      <c r="DG476" s="29" t="b">
        <v>0</v>
      </c>
      <c r="DH476" s="29" t="b">
        <v>0</v>
      </c>
      <c r="DI476" s="29" t="b">
        <v>0</v>
      </c>
      <c r="DJ476" s="29" t="b">
        <v>0</v>
      </c>
      <c r="DK476" s="29" t="b">
        <v>0</v>
      </c>
      <c r="DL476" s="29" t="b">
        <v>0</v>
      </c>
      <c r="DM476" s="29" t="b">
        <v>0</v>
      </c>
      <c r="DN476" s="29" t="b">
        <v>0</v>
      </c>
      <c r="DO476" s="29" t="b">
        <v>0</v>
      </c>
      <c r="DP476" s="29" t="b">
        <v>0</v>
      </c>
      <c r="DQ476" s="29" t="b">
        <v>0</v>
      </c>
      <c r="DR476" s="29" t="b">
        <v>0</v>
      </c>
      <c r="DS476" s="29" t="b">
        <v>0</v>
      </c>
      <c r="DT476" s="29" t="b">
        <v>0</v>
      </c>
      <c r="DU476" s="29" t="b">
        <v>0</v>
      </c>
      <c r="DV476" s="29" t="s">
        <v>16120</v>
      </c>
      <c r="DW476" s="29" t="s">
        <v>16121</v>
      </c>
      <c r="DX476" s="29" t="s">
        <v>16122</v>
      </c>
    </row>
    <row r="477" spans="1:128" s="29" customFormat="1" x14ac:dyDescent="0.25">
      <c r="A477" s="29">
        <v>359925061277617</v>
      </c>
      <c r="B477" s="29">
        <v>74</v>
      </c>
      <c r="C477" s="29" t="s">
        <v>16123</v>
      </c>
      <c r="D477" s="29" t="s">
        <v>16124</v>
      </c>
      <c r="E477" s="50">
        <v>238228792</v>
      </c>
      <c r="F477" s="50">
        <v>903783865</v>
      </c>
      <c r="G477" s="29" t="s">
        <v>18992</v>
      </c>
      <c r="H477" s="29" t="s">
        <v>20236</v>
      </c>
      <c r="I477" s="29">
        <v>11</v>
      </c>
      <c r="J477" s="29">
        <v>1</v>
      </c>
      <c r="K477" s="29">
        <v>1</v>
      </c>
      <c r="L477" s="29">
        <v>1</v>
      </c>
      <c r="M477" s="29">
        <v>2</v>
      </c>
      <c r="N477" s="29">
        <v>2</v>
      </c>
      <c r="O477" s="29">
        <v>1</v>
      </c>
      <c r="P477" s="29">
        <v>1</v>
      </c>
      <c r="Q477" s="29">
        <v>4</v>
      </c>
      <c r="R477" s="29" t="s">
        <v>8</v>
      </c>
      <c r="S477" s="29">
        <v>3</v>
      </c>
      <c r="T477" s="29" t="s">
        <v>8</v>
      </c>
      <c r="U477" s="29">
        <v>1</v>
      </c>
      <c r="V477" s="29">
        <v>3</v>
      </c>
      <c r="W477" s="29" t="s">
        <v>8</v>
      </c>
      <c r="X477" s="29">
        <v>3</v>
      </c>
      <c r="Y477" s="29" t="s">
        <v>8</v>
      </c>
      <c r="Z477" s="29">
        <v>1</v>
      </c>
      <c r="AA477" s="29">
        <v>3</v>
      </c>
      <c r="AB477" s="29" t="s">
        <v>8</v>
      </c>
      <c r="AC477" s="29">
        <v>3</v>
      </c>
      <c r="AD477" s="29" t="s">
        <v>8</v>
      </c>
      <c r="AE477" s="29">
        <v>1</v>
      </c>
      <c r="AF477" s="29">
        <v>1</v>
      </c>
      <c r="AG477" s="29" t="s">
        <v>8</v>
      </c>
      <c r="AH477" s="29">
        <v>1</v>
      </c>
      <c r="AI477" s="29" t="s">
        <v>8</v>
      </c>
      <c r="AJ477" s="29">
        <v>0</v>
      </c>
      <c r="AK477" s="29" t="s">
        <v>8</v>
      </c>
      <c r="AL477" s="29" t="s">
        <v>8</v>
      </c>
      <c r="AM477" s="29" t="s">
        <v>8</v>
      </c>
      <c r="AN477" s="29" t="s">
        <v>8</v>
      </c>
      <c r="AO477" s="29">
        <v>0</v>
      </c>
      <c r="AP477" s="29" t="s">
        <v>8</v>
      </c>
      <c r="AQ477" s="29">
        <v>1</v>
      </c>
      <c r="AR477" s="29">
        <v>2</v>
      </c>
      <c r="AS477" s="29" t="s">
        <v>8</v>
      </c>
      <c r="AT477" s="29">
        <v>2</v>
      </c>
      <c r="AU477" s="29" t="s">
        <v>8</v>
      </c>
      <c r="AV477" s="29">
        <v>1</v>
      </c>
      <c r="AW477" s="29">
        <v>2</v>
      </c>
      <c r="AX477" s="29" t="s">
        <v>8</v>
      </c>
      <c r="AY477" s="29">
        <v>2</v>
      </c>
      <c r="AZ477" s="29" t="s">
        <v>8</v>
      </c>
      <c r="BA477" s="29">
        <v>1</v>
      </c>
      <c r="BB477" s="29" t="s">
        <v>8</v>
      </c>
      <c r="BC477" s="29">
        <v>1</v>
      </c>
      <c r="BD477" s="29">
        <v>3</v>
      </c>
      <c r="BE477" s="29" t="s">
        <v>8</v>
      </c>
      <c r="BF477" s="29">
        <v>3</v>
      </c>
      <c r="BG477" s="29" t="s">
        <v>8</v>
      </c>
      <c r="BH477" s="29">
        <v>1</v>
      </c>
      <c r="BI477" s="29">
        <v>1</v>
      </c>
      <c r="BJ477" s="29" t="s">
        <v>8</v>
      </c>
      <c r="BK477" s="29">
        <v>1</v>
      </c>
      <c r="BL477" s="29" t="s">
        <v>8</v>
      </c>
      <c r="BM477" s="29">
        <v>0</v>
      </c>
      <c r="BN477" s="29" t="s">
        <v>8</v>
      </c>
      <c r="BO477" s="29" t="s">
        <v>8</v>
      </c>
      <c r="BP477" s="29" t="s">
        <v>8</v>
      </c>
      <c r="BQ477" s="29" t="s">
        <v>8</v>
      </c>
      <c r="BR477" s="29" t="s">
        <v>8</v>
      </c>
      <c r="BS477" s="29" t="s">
        <v>8</v>
      </c>
      <c r="BT477" s="29" t="s">
        <v>8</v>
      </c>
      <c r="BU477" s="29" t="s">
        <v>13960</v>
      </c>
      <c r="BV477" s="29" t="b">
        <v>0</v>
      </c>
      <c r="BW477" s="29" t="b">
        <v>0</v>
      </c>
      <c r="BX477" s="29" t="b">
        <v>0</v>
      </c>
      <c r="BY477" s="29" t="b">
        <v>0</v>
      </c>
      <c r="BZ477" s="29" t="b">
        <v>0</v>
      </c>
      <c r="CA477" s="29" t="b">
        <v>0</v>
      </c>
      <c r="CB477" s="29" t="b">
        <v>0</v>
      </c>
      <c r="CC477" s="29" t="b">
        <v>0</v>
      </c>
      <c r="CD477" s="29" t="b">
        <v>0</v>
      </c>
      <c r="CE477" s="29" t="b">
        <v>0</v>
      </c>
      <c r="CF477" s="29" t="b">
        <v>0</v>
      </c>
      <c r="CG477" s="29" t="b">
        <v>0</v>
      </c>
      <c r="CH477" s="29" t="b">
        <v>0</v>
      </c>
      <c r="CI477" s="29" t="b">
        <v>0</v>
      </c>
      <c r="CJ477" s="29" t="b">
        <v>0</v>
      </c>
      <c r="CK477" s="29" t="b">
        <v>0</v>
      </c>
      <c r="CL477" s="29" t="b">
        <v>0</v>
      </c>
      <c r="CM477" s="29" t="b">
        <v>0</v>
      </c>
      <c r="CN477" s="29" t="b">
        <v>0</v>
      </c>
      <c r="CO477" s="29" t="b">
        <v>0</v>
      </c>
      <c r="CP477" s="29" t="b">
        <v>0</v>
      </c>
      <c r="CQ477" s="29" t="b">
        <v>0</v>
      </c>
      <c r="CR477" s="29" t="b">
        <v>0</v>
      </c>
      <c r="CS477" s="29" t="b">
        <v>0</v>
      </c>
      <c r="CT477" s="29" t="b">
        <v>1</v>
      </c>
      <c r="CU477" s="29" t="b">
        <v>0</v>
      </c>
      <c r="CV477" s="29" t="b">
        <v>0</v>
      </c>
      <c r="CW477" s="29" t="b">
        <v>0</v>
      </c>
      <c r="CX477" s="29" t="b">
        <v>0</v>
      </c>
      <c r="CY477" s="29" t="b">
        <v>0</v>
      </c>
      <c r="CZ477" s="29" t="b">
        <v>0</v>
      </c>
      <c r="DA477" s="29" t="b">
        <v>0</v>
      </c>
      <c r="DB477" s="29" t="b">
        <v>0</v>
      </c>
      <c r="DC477" s="29" t="b">
        <v>0</v>
      </c>
      <c r="DD477" s="29" t="b">
        <v>0</v>
      </c>
      <c r="DE477" s="29" t="b">
        <v>0</v>
      </c>
      <c r="DF477" s="29" t="b">
        <v>0</v>
      </c>
      <c r="DG477" s="29" t="b">
        <v>0</v>
      </c>
      <c r="DH477" s="29" t="b">
        <v>0</v>
      </c>
      <c r="DI477" s="29" t="b">
        <v>0</v>
      </c>
      <c r="DJ477" s="29" t="b">
        <v>0</v>
      </c>
      <c r="DK477" s="29" t="b">
        <v>0</v>
      </c>
      <c r="DL477" s="29" t="b">
        <v>0</v>
      </c>
      <c r="DM477" s="29" t="b">
        <v>0</v>
      </c>
      <c r="DN477" s="29" t="b">
        <v>0</v>
      </c>
      <c r="DO477" s="29" t="b">
        <v>0</v>
      </c>
      <c r="DP477" s="29" t="b">
        <v>0</v>
      </c>
      <c r="DQ477" s="29" t="b">
        <v>0</v>
      </c>
      <c r="DR477" s="29" t="b">
        <v>0</v>
      </c>
      <c r="DS477" s="29" t="b">
        <v>0</v>
      </c>
      <c r="DT477" s="29" t="b">
        <v>0</v>
      </c>
      <c r="DU477" s="29" t="b">
        <v>0</v>
      </c>
      <c r="DV477" s="29" t="s">
        <v>16125</v>
      </c>
      <c r="DW477" s="29" t="s">
        <v>16126</v>
      </c>
      <c r="DX477" s="29" t="s">
        <v>16127</v>
      </c>
    </row>
    <row r="478" spans="1:128" s="29" customFormat="1" x14ac:dyDescent="0.25">
      <c r="A478" s="29">
        <v>359925061277617</v>
      </c>
      <c r="B478" s="29">
        <v>94</v>
      </c>
      <c r="C478" s="29" t="s">
        <v>16128</v>
      </c>
      <c r="D478" s="29" t="s">
        <v>16129</v>
      </c>
      <c r="E478" s="50">
        <v>2382428029732840</v>
      </c>
      <c r="F478" s="50">
        <v>9037799739653170</v>
      </c>
      <c r="G478" s="29" t="s">
        <v>20315</v>
      </c>
      <c r="H478" s="29" t="s">
        <v>18992</v>
      </c>
      <c r="I478" s="29">
        <v>11</v>
      </c>
      <c r="J478" s="29">
        <v>1</v>
      </c>
      <c r="K478" s="29">
        <v>1</v>
      </c>
      <c r="L478" s="29">
        <v>1</v>
      </c>
      <c r="M478" s="29">
        <v>2</v>
      </c>
      <c r="N478" s="29">
        <v>6</v>
      </c>
      <c r="O478" s="29">
        <v>1</v>
      </c>
      <c r="P478" s="29">
        <v>1</v>
      </c>
      <c r="Q478" s="29">
        <v>3</v>
      </c>
      <c r="R478" s="29" t="s">
        <v>8</v>
      </c>
      <c r="S478" s="29">
        <v>3</v>
      </c>
      <c r="T478" s="29" t="s">
        <v>8</v>
      </c>
      <c r="U478" s="29">
        <v>1</v>
      </c>
      <c r="V478" s="29">
        <v>3</v>
      </c>
      <c r="W478" s="29" t="s">
        <v>8</v>
      </c>
      <c r="X478" s="29">
        <v>3</v>
      </c>
      <c r="Y478" s="29" t="s">
        <v>8</v>
      </c>
      <c r="Z478" s="29">
        <v>1</v>
      </c>
      <c r="AA478" s="29">
        <v>3</v>
      </c>
      <c r="AB478" s="29" t="s">
        <v>8</v>
      </c>
      <c r="AC478" s="29">
        <v>3</v>
      </c>
      <c r="AD478" s="29" t="s">
        <v>8</v>
      </c>
      <c r="AE478" s="29">
        <v>1</v>
      </c>
      <c r="AF478" s="29">
        <v>1</v>
      </c>
      <c r="AG478" s="29" t="s">
        <v>8</v>
      </c>
      <c r="AH478" s="29">
        <v>1</v>
      </c>
      <c r="AI478" s="29" t="s">
        <v>8</v>
      </c>
      <c r="AJ478" s="29">
        <v>0</v>
      </c>
      <c r="AK478" s="29" t="s">
        <v>8</v>
      </c>
      <c r="AL478" s="29" t="s">
        <v>8</v>
      </c>
      <c r="AM478" s="29" t="s">
        <v>8</v>
      </c>
      <c r="AN478" s="29" t="s">
        <v>8</v>
      </c>
      <c r="AO478" s="29">
        <v>0</v>
      </c>
      <c r="AP478" s="29" t="s">
        <v>8</v>
      </c>
      <c r="AQ478" s="29">
        <v>1</v>
      </c>
      <c r="AR478" s="29">
        <v>1</v>
      </c>
      <c r="AS478" s="29" t="s">
        <v>8</v>
      </c>
      <c r="AT478" s="29">
        <v>2</v>
      </c>
      <c r="AU478" s="29" t="s">
        <v>8</v>
      </c>
      <c r="AV478" s="29">
        <v>1</v>
      </c>
      <c r="AW478" s="29">
        <v>3</v>
      </c>
      <c r="AX478" s="29" t="s">
        <v>8</v>
      </c>
      <c r="AY478" s="29">
        <v>3</v>
      </c>
      <c r="AZ478" s="29" t="s">
        <v>8</v>
      </c>
      <c r="BA478" s="29">
        <v>1</v>
      </c>
      <c r="BB478" s="29" t="s">
        <v>8</v>
      </c>
      <c r="BC478" s="29">
        <v>1</v>
      </c>
      <c r="BD478" s="29">
        <v>3</v>
      </c>
      <c r="BE478" s="29" t="s">
        <v>8</v>
      </c>
      <c r="BF478" s="29">
        <v>3</v>
      </c>
      <c r="BG478" s="29" t="s">
        <v>8</v>
      </c>
      <c r="BH478" s="29">
        <v>1</v>
      </c>
      <c r="BI478" s="29">
        <v>2</v>
      </c>
      <c r="BJ478" s="29" t="s">
        <v>8</v>
      </c>
      <c r="BK478" s="29">
        <v>2</v>
      </c>
      <c r="BL478" s="29" t="s">
        <v>8</v>
      </c>
      <c r="BM478" s="29">
        <v>0</v>
      </c>
      <c r="BN478" s="29" t="s">
        <v>8</v>
      </c>
      <c r="BO478" s="29" t="s">
        <v>8</v>
      </c>
      <c r="BP478" s="29" t="s">
        <v>8</v>
      </c>
      <c r="BQ478" s="29" t="s">
        <v>8</v>
      </c>
      <c r="BR478" s="29" t="s">
        <v>8</v>
      </c>
      <c r="BS478" s="29" t="s">
        <v>8</v>
      </c>
      <c r="BT478" s="29" t="s">
        <v>8</v>
      </c>
      <c r="BU478" s="29" t="s">
        <v>13960</v>
      </c>
      <c r="BV478" s="29" t="b">
        <v>0</v>
      </c>
      <c r="BW478" s="29" t="b">
        <v>0</v>
      </c>
      <c r="BX478" s="29" t="b">
        <v>0</v>
      </c>
      <c r="BY478" s="29" t="b">
        <v>0</v>
      </c>
      <c r="BZ478" s="29" t="b">
        <v>0</v>
      </c>
      <c r="CA478" s="29" t="b">
        <v>0</v>
      </c>
      <c r="CB478" s="29" t="b">
        <v>0</v>
      </c>
      <c r="CC478" s="29" t="b">
        <v>0</v>
      </c>
      <c r="CD478" s="29" t="b">
        <v>0</v>
      </c>
      <c r="CE478" s="29" t="b">
        <v>0</v>
      </c>
      <c r="CF478" s="29" t="b">
        <v>0</v>
      </c>
      <c r="CG478" s="29" t="b">
        <v>0</v>
      </c>
      <c r="CH478" s="29" t="b">
        <v>0</v>
      </c>
      <c r="CI478" s="29" t="b">
        <v>0</v>
      </c>
      <c r="CJ478" s="29" t="b">
        <v>0</v>
      </c>
      <c r="CK478" s="29" t="b">
        <v>0</v>
      </c>
      <c r="CL478" s="29" t="b">
        <v>0</v>
      </c>
      <c r="CM478" s="29" t="b">
        <v>0</v>
      </c>
      <c r="CN478" s="29" t="b">
        <v>0</v>
      </c>
      <c r="CO478" s="29" t="b">
        <v>0</v>
      </c>
      <c r="CP478" s="29" t="b">
        <v>0</v>
      </c>
      <c r="CQ478" s="29" t="b">
        <v>0</v>
      </c>
      <c r="CR478" s="29" t="b">
        <v>0</v>
      </c>
      <c r="CS478" s="29" t="b">
        <v>0</v>
      </c>
      <c r="CT478" s="29" t="b">
        <v>1</v>
      </c>
      <c r="CU478" s="29" t="b">
        <v>0</v>
      </c>
      <c r="CV478" s="29" t="b">
        <v>0</v>
      </c>
      <c r="CW478" s="29" t="b">
        <v>0</v>
      </c>
      <c r="CX478" s="29" t="b">
        <v>0</v>
      </c>
      <c r="CY478" s="29" t="b">
        <v>0</v>
      </c>
      <c r="CZ478" s="29" t="b">
        <v>0</v>
      </c>
      <c r="DA478" s="29" t="b">
        <v>0</v>
      </c>
      <c r="DB478" s="29" t="b">
        <v>0</v>
      </c>
      <c r="DC478" s="29" t="b">
        <v>0</v>
      </c>
      <c r="DD478" s="29" t="b">
        <v>0</v>
      </c>
      <c r="DE478" s="29" t="b">
        <v>0</v>
      </c>
      <c r="DF478" s="29" t="b">
        <v>0</v>
      </c>
      <c r="DG478" s="29" t="b">
        <v>0</v>
      </c>
      <c r="DH478" s="29" t="b">
        <v>0</v>
      </c>
      <c r="DI478" s="29" t="b">
        <v>0</v>
      </c>
      <c r="DJ478" s="29" t="b">
        <v>0</v>
      </c>
      <c r="DK478" s="29" t="b">
        <v>0</v>
      </c>
      <c r="DL478" s="29" t="b">
        <v>0</v>
      </c>
      <c r="DM478" s="29" t="b">
        <v>0</v>
      </c>
      <c r="DN478" s="29" t="b">
        <v>0</v>
      </c>
      <c r="DO478" s="29" t="b">
        <v>0</v>
      </c>
      <c r="DP478" s="29" t="b">
        <v>0</v>
      </c>
      <c r="DQ478" s="29" t="b">
        <v>0</v>
      </c>
      <c r="DR478" s="29" t="b">
        <v>0</v>
      </c>
      <c r="DS478" s="29" t="b">
        <v>0</v>
      </c>
      <c r="DT478" s="29" t="b">
        <v>0</v>
      </c>
      <c r="DU478" s="29" t="b">
        <v>0</v>
      </c>
      <c r="DV478" s="29" t="s">
        <v>16130</v>
      </c>
      <c r="DW478" s="29" t="s">
        <v>16131</v>
      </c>
      <c r="DX478" s="29" t="s">
        <v>16132</v>
      </c>
    </row>
    <row r="479" spans="1:128" s="29" customFormat="1" x14ac:dyDescent="0.25">
      <c r="A479" s="29">
        <v>359925061277617</v>
      </c>
      <c r="B479" s="29">
        <v>78</v>
      </c>
      <c r="C479" s="29" t="s">
        <v>16133</v>
      </c>
      <c r="D479" s="29" t="s">
        <v>13870</v>
      </c>
      <c r="E479" s="50">
        <v>238228727</v>
      </c>
      <c r="F479" s="50">
        <v>903793966</v>
      </c>
      <c r="G479" s="29" t="s">
        <v>18992</v>
      </c>
      <c r="H479" s="29" t="s">
        <v>20218</v>
      </c>
      <c r="I479" s="29">
        <v>11</v>
      </c>
      <c r="J479" s="29">
        <v>1</v>
      </c>
      <c r="K479" s="29">
        <v>1</v>
      </c>
      <c r="L479" s="29">
        <v>1</v>
      </c>
      <c r="M479" s="29">
        <v>2</v>
      </c>
      <c r="N479" s="29">
        <v>4</v>
      </c>
      <c r="O479" s="29">
        <v>1</v>
      </c>
      <c r="P479" s="29">
        <v>1</v>
      </c>
      <c r="Q479" s="29">
        <v>3</v>
      </c>
      <c r="R479" s="29" t="s">
        <v>8</v>
      </c>
      <c r="S479" s="29">
        <v>3</v>
      </c>
      <c r="T479" s="29" t="s">
        <v>8</v>
      </c>
      <c r="U479" s="29">
        <v>1</v>
      </c>
      <c r="V479" s="29">
        <v>3</v>
      </c>
      <c r="W479" s="29" t="s">
        <v>8</v>
      </c>
      <c r="X479" s="29">
        <v>4</v>
      </c>
      <c r="Y479" s="29" t="s">
        <v>8</v>
      </c>
      <c r="Z479" s="29">
        <v>1</v>
      </c>
      <c r="AA479" s="29">
        <v>3</v>
      </c>
      <c r="AB479" s="29" t="s">
        <v>8</v>
      </c>
      <c r="AC479" s="29">
        <v>3</v>
      </c>
      <c r="AD479" s="29" t="s">
        <v>8</v>
      </c>
      <c r="AE479" s="29">
        <v>1</v>
      </c>
      <c r="AF479" s="29">
        <v>2</v>
      </c>
      <c r="AG479" s="29" t="s">
        <v>8</v>
      </c>
      <c r="AH479" s="29">
        <v>2</v>
      </c>
      <c r="AI479" s="29" t="s">
        <v>8</v>
      </c>
      <c r="AJ479" s="29">
        <v>0</v>
      </c>
      <c r="AK479" s="29" t="s">
        <v>8</v>
      </c>
      <c r="AL479" s="29" t="s">
        <v>8</v>
      </c>
      <c r="AM479" s="29" t="s">
        <v>8</v>
      </c>
      <c r="AN479" s="29" t="s">
        <v>8</v>
      </c>
      <c r="AO479" s="29">
        <v>0</v>
      </c>
      <c r="AP479" s="29" t="s">
        <v>8</v>
      </c>
      <c r="AQ479" s="29">
        <v>1</v>
      </c>
      <c r="AR479" s="29">
        <v>2</v>
      </c>
      <c r="AS479" s="29" t="s">
        <v>8</v>
      </c>
      <c r="AT479" s="29">
        <v>2</v>
      </c>
      <c r="AU479" s="29" t="s">
        <v>8</v>
      </c>
      <c r="AV479" s="29">
        <v>1</v>
      </c>
      <c r="AW479" s="29">
        <v>3</v>
      </c>
      <c r="AX479" s="29" t="s">
        <v>8</v>
      </c>
      <c r="AY479" s="29">
        <v>3</v>
      </c>
      <c r="AZ479" s="29" t="s">
        <v>8</v>
      </c>
      <c r="BA479" s="29">
        <v>1</v>
      </c>
      <c r="BB479" s="29" t="s">
        <v>8</v>
      </c>
      <c r="BC479" s="29">
        <v>1</v>
      </c>
      <c r="BD479" s="29">
        <v>3</v>
      </c>
      <c r="BE479" s="29" t="s">
        <v>8</v>
      </c>
      <c r="BF479" s="29">
        <v>3</v>
      </c>
      <c r="BG479" s="29" t="s">
        <v>8</v>
      </c>
      <c r="BH479" s="29">
        <v>1</v>
      </c>
      <c r="BI479" s="29">
        <v>2</v>
      </c>
      <c r="BJ479" s="29" t="s">
        <v>8</v>
      </c>
      <c r="BK479" s="29">
        <v>2</v>
      </c>
      <c r="BL479" s="29" t="s">
        <v>8</v>
      </c>
      <c r="BM479" s="29">
        <v>0</v>
      </c>
      <c r="BN479" s="29" t="s">
        <v>8</v>
      </c>
      <c r="BO479" s="29" t="s">
        <v>8</v>
      </c>
      <c r="BP479" s="29" t="s">
        <v>8</v>
      </c>
      <c r="BQ479" s="29" t="s">
        <v>8</v>
      </c>
      <c r="BR479" s="29" t="s">
        <v>8</v>
      </c>
      <c r="BS479" s="29" t="s">
        <v>8</v>
      </c>
      <c r="BT479" s="29" t="s">
        <v>8</v>
      </c>
      <c r="BU479" s="29" t="s">
        <v>13960</v>
      </c>
      <c r="BV479" s="29" t="b">
        <v>0</v>
      </c>
      <c r="BW479" s="29" t="b">
        <v>0</v>
      </c>
      <c r="BX479" s="29" t="b">
        <v>0</v>
      </c>
      <c r="BY479" s="29" t="b">
        <v>0</v>
      </c>
      <c r="BZ479" s="29" t="b">
        <v>0</v>
      </c>
      <c r="CA479" s="29" t="b">
        <v>0</v>
      </c>
      <c r="CB479" s="29" t="b">
        <v>0</v>
      </c>
      <c r="CC479" s="29" t="b">
        <v>0</v>
      </c>
      <c r="CD479" s="29" t="b">
        <v>0</v>
      </c>
      <c r="CE479" s="29" t="b">
        <v>0</v>
      </c>
      <c r="CF479" s="29" t="b">
        <v>0</v>
      </c>
      <c r="CG479" s="29" t="b">
        <v>0</v>
      </c>
      <c r="CH479" s="29" t="b">
        <v>0</v>
      </c>
      <c r="CI479" s="29" t="b">
        <v>0</v>
      </c>
      <c r="CJ479" s="29" t="b">
        <v>0</v>
      </c>
      <c r="CK479" s="29" t="b">
        <v>0</v>
      </c>
      <c r="CL479" s="29" t="b">
        <v>0</v>
      </c>
      <c r="CM479" s="29" t="b">
        <v>0</v>
      </c>
      <c r="CN479" s="29" t="b">
        <v>0</v>
      </c>
      <c r="CO479" s="29" t="b">
        <v>0</v>
      </c>
      <c r="CP479" s="29" t="b">
        <v>0</v>
      </c>
      <c r="CQ479" s="29" t="b">
        <v>0</v>
      </c>
      <c r="CR479" s="29" t="b">
        <v>0</v>
      </c>
      <c r="CS479" s="29" t="b">
        <v>0</v>
      </c>
      <c r="CT479" s="29" t="b">
        <v>1</v>
      </c>
      <c r="CU479" s="29" t="b">
        <v>0</v>
      </c>
      <c r="CV479" s="29" t="b">
        <v>0</v>
      </c>
      <c r="CW479" s="29" t="b">
        <v>0</v>
      </c>
      <c r="CX479" s="29" t="b">
        <v>0</v>
      </c>
      <c r="CY479" s="29" t="b">
        <v>0</v>
      </c>
      <c r="CZ479" s="29" t="b">
        <v>0</v>
      </c>
      <c r="DA479" s="29" t="b">
        <v>0</v>
      </c>
      <c r="DB479" s="29" t="b">
        <v>0</v>
      </c>
      <c r="DC479" s="29" t="b">
        <v>0</v>
      </c>
      <c r="DD479" s="29" t="b">
        <v>0</v>
      </c>
      <c r="DE479" s="29" t="b">
        <v>0</v>
      </c>
      <c r="DF479" s="29" t="b">
        <v>0</v>
      </c>
      <c r="DG479" s="29" t="b">
        <v>0</v>
      </c>
      <c r="DH479" s="29" t="b">
        <v>0</v>
      </c>
      <c r="DI479" s="29" t="b">
        <v>0</v>
      </c>
      <c r="DJ479" s="29" t="b">
        <v>0</v>
      </c>
      <c r="DK479" s="29" t="b">
        <v>0</v>
      </c>
      <c r="DL479" s="29" t="b">
        <v>0</v>
      </c>
      <c r="DM479" s="29" t="b">
        <v>0</v>
      </c>
      <c r="DN479" s="29" t="b">
        <v>0</v>
      </c>
      <c r="DO479" s="29" t="b">
        <v>0</v>
      </c>
      <c r="DP479" s="29" t="b">
        <v>0</v>
      </c>
      <c r="DQ479" s="29" t="b">
        <v>0</v>
      </c>
      <c r="DR479" s="29" t="b">
        <v>0</v>
      </c>
      <c r="DS479" s="29" t="b">
        <v>0</v>
      </c>
      <c r="DT479" s="29" t="b">
        <v>0</v>
      </c>
      <c r="DU479" s="29" t="b">
        <v>0</v>
      </c>
      <c r="DV479" s="29" t="s">
        <v>16134</v>
      </c>
      <c r="DW479" s="29" t="s">
        <v>16135</v>
      </c>
      <c r="DX479" s="29" t="s">
        <v>16136</v>
      </c>
    </row>
    <row r="480" spans="1:128" s="29" customFormat="1" x14ac:dyDescent="0.25">
      <c r="A480" s="29">
        <v>359925060328551</v>
      </c>
      <c r="B480" s="29">
        <v>522</v>
      </c>
      <c r="C480" s="29" t="s">
        <v>16137</v>
      </c>
      <c r="D480" s="29" t="s">
        <v>16138</v>
      </c>
      <c r="E480" s="50">
        <v>2.37253854771328E+16</v>
      </c>
      <c r="F480" s="50">
        <v>9037220291324090</v>
      </c>
      <c r="G480" s="29" t="s">
        <v>20285</v>
      </c>
      <c r="H480" s="29" t="s">
        <v>18992</v>
      </c>
      <c r="I480" s="29">
        <v>88</v>
      </c>
      <c r="J480" s="29">
        <v>1</v>
      </c>
      <c r="K480" s="29">
        <v>1</v>
      </c>
      <c r="L480" s="29">
        <v>1</v>
      </c>
      <c r="M480" s="29">
        <v>2</v>
      </c>
      <c r="N480" s="29">
        <v>5</v>
      </c>
      <c r="O480" s="29">
        <v>1</v>
      </c>
      <c r="P480" s="29">
        <v>0</v>
      </c>
      <c r="Q480" s="29" t="s">
        <v>8</v>
      </c>
      <c r="R480" s="29" t="s">
        <v>8</v>
      </c>
      <c r="S480" s="29" t="s">
        <v>8</v>
      </c>
      <c r="T480" s="29" t="s">
        <v>8</v>
      </c>
      <c r="U480" s="29">
        <v>1</v>
      </c>
      <c r="V480" s="29">
        <v>1</v>
      </c>
      <c r="W480" s="29" t="s">
        <v>8</v>
      </c>
      <c r="X480" s="29">
        <v>1</v>
      </c>
      <c r="Y480" s="29" t="s">
        <v>8</v>
      </c>
      <c r="Z480" s="29">
        <v>1</v>
      </c>
      <c r="AA480" s="29">
        <v>1</v>
      </c>
      <c r="AB480" s="29" t="s">
        <v>8</v>
      </c>
      <c r="AC480" s="29">
        <v>1</v>
      </c>
      <c r="AD480" s="29" t="s">
        <v>8</v>
      </c>
      <c r="AE480" s="29">
        <v>1</v>
      </c>
      <c r="AF480" s="29">
        <v>1</v>
      </c>
      <c r="AG480" s="29" t="s">
        <v>8</v>
      </c>
      <c r="AH480" s="29">
        <v>1</v>
      </c>
      <c r="AI480" s="29" t="s">
        <v>8</v>
      </c>
      <c r="AJ480" s="29">
        <v>1</v>
      </c>
      <c r="AK480" s="29">
        <v>4</v>
      </c>
      <c r="AL480" s="29" t="s">
        <v>8</v>
      </c>
      <c r="AM480" s="29">
        <v>4</v>
      </c>
      <c r="AN480" s="29" t="s">
        <v>8</v>
      </c>
      <c r="AO480" s="29">
        <v>1</v>
      </c>
      <c r="AP480" s="29" t="s">
        <v>8</v>
      </c>
      <c r="AQ480" s="29">
        <v>1</v>
      </c>
      <c r="AR480" s="29">
        <v>2</v>
      </c>
      <c r="AS480" s="29" t="s">
        <v>8</v>
      </c>
      <c r="AT480" s="29">
        <v>2</v>
      </c>
      <c r="AU480" s="29" t="s">
        <v>8</v>
      </c>
      <c r="AV480" s="29">
        <v>1</v>
      </c>
      <c r="AW480" s="29">
        <v>3</v>
      </c>
      <c r="AX480" s="29" t="s">
        <v>8</v>
      </c>
      <c r="AY480" s="29">
        <v>3</v>
      </c>
      <c r="AZ480" s="29" t="s">
        <v>8</v>
      </c>
      <c r="BA480" s="29">
        <v>1</v>
      </c>
      <c r="BB480" s="29" t="s">
        <v>8</v>
      </c>
      <c r="BC480" s="29">
        <v>1</v>
      </c>
      <c r="BD480" s="29">
        <v>2</v>
      </c>
      <c r="BE480" s="29" t="s">
        <v>8</v>
      </c>
      <c r="BF480" s="29">
        <v>2</v>
      </c>
      <c r="BG480" s="29" t="s">
        <v>8</v>
      </c>
      <c r="BH480" s="29">
        <v>1</v>
      </c>
      <c r="BI480" s="29">
        <v>2</v>
      </c>
      <c r="BJ480" s="29" t="s">
        <v>8</v>
      </c>
      <c r="BK480" s="29">
        <v>2</v>
      </c>
      <c r="BL480" s="29" t="s">
        <v>8</v>
      </c>
      <c r="BM480" s="29">
        <v>0</v>
      </c>
      <c r="BN480" s="29" t="s">
        <v>8</v>
      </c>
      <c r="BO480" s="29" t="s">
        <v>8</v>
      </c>
      <c r="BP480" s="29" t="s">
        <v>8</v>
      </c>
      <c r="BQ480" s="29" t="s">
        <v>8</v>
      </c>
      <c r="BR480" s="29" t="s">
        <v>8</v>
      </c>
      <c r="BS480" s="29" t="s">
        <v>8</v>
      </c>
      <c r="BT480" s="29" t="s">
        <v>8</v>
      </c>
      <c r="BU480" s="29" t="s">
        <v>722</v>
      </c>
      <c r="BV480" s="29" t="b">
        <v>0</v>
      </c>
      <c r="BW480" s="29" t="b">
        <v>0</v>
      </c>
      <c r="BX480" s="29" t="b">
        <v>0</v>
      </c>
      <c r="BY480" s="29" t="b">
        <v>1</v>
      </c>
      <c r="BZ480" s="29" t="b">
        <v>0</v>
      </c>
      <c r="CA480" s="29" t="b">
        <v>0</v>
      </c>
      <c r="CB480" s="29" t="b">
        <v>0</v>
      </c>
      <c r="CC480" s="29" t="b">
        <v>0</v>
      </c>
      <c r="CD480" s="29" t="b">
        <v>0</v>
      </c>
      <c r="CE480" s="29" t="b">
        <v>0</v>
      </c>
      <c r="CF480" s="29" t="b">
        <v>0</v>
      </c>
      <c r="CG480" s="29" t="b">
        <v>0</v>
      </c>
      <c r="CH480" s="29" t="b">
        <v>0</v>
      </c>
      <c r="CI480" s="29" t="b">
        <v>0</v>
      </c>
      <c r="CJ480" s="29" t="b">
        <v>0</v>
      </c>
      <c r="CK480" s="29" t="b">
        <v>0</v>
      </c>
      <c r="CL480" s="29" t="b">
        <v>0</v>
      </c>
      <c r="CM480" s="29" t="b">
        <v>0</v>
      </c>
      <c r="CN480" s="29" t="b">
        <v>0</v>
      </c>
      <c r="CO480" s="29" t="b">
        <v>0</v>
      </c>
      <c r="CP480" s="29" t="b">
        <v>0</v>
      </c>
      <c r="CQ480" s="29" t="b">
        <v>0</v>
      </c>
      <c r="CR480" s="29" t="b">
        <v>0</v>
      </c>
      <c r="CS480" s="29" t="b">
        <v>0</v>
      </c>
      <c r="CT480" s="29" t="b">
        <v>0</v>
      </c>
      <c r="CU480" s="29" t="b">
        <v>0</v>
      </c>
      <c r="CV480" s="29" t="b">
        <v>0</v>
      </c>
      <c r="CW480" s="29" t="b">
        <v>0</v>
      </c>
      <c r="CX480" s="29" t="b">
        <v>0</v>
      </c>
      <c r="CY480" s="29" t="b">
        <v>0</v>
      </c>
      <c r="CZ480" s="29" t="b">
        <v>0</v>
      </c>
      <c r="DA480" s="29" t="b">
        <v>0</v>
      </c>
      <c r="DB480" s="29" t="b">
        <v>0</v>
      </c>
      <c r="DC480" s="29" t="b">
        <v>0</v>
      </c>
      <c r="DD480" s="29" t="b">
        <v>0</v>
      </c>
      <c r="DE480" s="29" t="b">
        <v>0</v>
      </c>
      <c r="DF480" s="29" t="b">
        <v>0</v>
      </c>
      <c r="DG480" s="29" t="b">
        <v>0</v>
      </c>
      <c r="DH480" s="29" t="b">
        <v>0</v>
      </c>
      <c r="DI480" s="29" t="b">
        <v>0</v>
      </c>
      <c r="DJ480" s="29" t="b">
        <v>0</v>
      </c>
      <c r="DK480" s="29" t="b">
        <v>0</v>
      </c>
      <c r="DL480" s="29" t="b">
        <v>0</v>
      </c>
      <c r="DM480" s="29" t="b">
        <v>0</v>
      </c>
      <c r="DN480" s="29" t="b">
        <v>0</v>
      </c>
      <c r="DO480" s="29" t="b">
        <v>0</v>
      </c>
      <c r="DP480" s="29" t="b">
        <v>0</v>
      </c>
      <c r="DQ480" s="29" t="b">
        <v>0</v>
      </c>
      <c r="DR480" s="29" t="b">
        <v>0</v>
      </c>
      <c r="DS480" s="29" t="b">
        <v>0</v>
      </c>
      <c r="DT480" s="29" t="b">
        <v>0</v>
      </c>
      <c r="DU480" s="29" t="b">
        <v>0</v>
      </c>
      <c r="DV480" s="29" t="s">
        <v>16139</v>
      </c>
      <c r="DW480" s="29" t="s">
        <v>16140</v>
      </c>
      <c r="DX480" s="29" t="s">
        <v>16141</v>
      </c>
    </row>
    <row r="481" spans="1:128" s="29" customFormat="1" x14ac:dyDescent="0.25">
      <c r="A481" s="29">
        <v>359925060328551</v>
      </c>
      <c r="B481" s="29">
        <v>526</v>
      </c>
      <c r="C481" s="29" t="s">
        <v>16142</v>
      </c>
      <c r="D481" s="29" t="s">
        <v>16143</v>
      </c>
      <c r="E481" s="50">
        <v>2.37261577492931E+16</v>
      </c>
      <c r="F481" s="50">
        <v>9037156089004820</v>
      </c>
      <c r="G481" s="29" t="s">
        <v>19797</v>
      </c>
      <c r="H481" s="29" t="s">
        <v>18992</v>
      </c>
      <c r="I481" s="29">
        <v>88</v>
      </c>
      <c r="J481" s="29">
        <v>1</v>
      </c>
      <c r="K481" s="29">
        <v>1</v>
      </c>
      <c r="L481" s="29">
        <v>1</v>
      </c>
      <c r="M481" s="29">
        <v>2</v>
      </c>
      <c r="N481" s="29">
        <v>5</v>
      </c>
      <c r="O481" s="29">
        <v>0</v>
      </c>
      <c r="P481" s="29">
        <v>0</v>
      </c>
      <c r="Q481" s="29" t="s">
        <v>8</v>
      </c>
      <c r="R481" s="29" t="s">
        <v>8</v>
      </c>
      <c r="S481" s="29" t="s">
        <v>8</v>
      </c>
      <c r="T481" s="29" t="s">
        <v>8</v>
      </c>
      <c r="U481" s="29">
        <v>1</v>
      </c>
      <c r="V481" s="29">
        <v>1</v>
      </c>
      <c r="W481" s="29" t="s">
        <v>8</v>
      </c>
      <c r="X481" s="29" t="s">
        <v>8</v>
      </c>
      <c r="Y481" s="29" t="s">
        <v>8</v>
      </c>
      <c r="Z481" s="29">
        <v>1</v>
      </c>
      <c r="AA481" s="29">
        <v>1</v>
      </c>
      <c r="AB481" s="29" t="s">
        <v>8</v>
      </c>
      <c r="AC481" s="29" t="s">
        <v>8</v>
      </c>
      <c r="AD481" s="29" t="s">
        <v>8</v>
      </c>
      <c r="AE481" s="29">
        <v>1</v>
      </c>
      <c r="AF481" s="29">
        <v>1</v>
      </c>
      <c r="AG481" s="29" t="s">
        <v>8</v>
      </c>
      <c r="AH481" s="29" t="s">
        <v>8</v>
      </c>
      <c r="AI481" s="29" t="s">
        <v>8</v>
      </c>
      <c r="AJ481" s="29">
        <v>1</v>
      </c>
      <c r="AK481" s="29">
        <v>4</v>
      </c>
      <c r="AL481" s="29" t="s">
        <v>8</v>
      </c>
      <c r="AM481" s="29" t="s">
        <v>8</v>
      </c>
      <c r="AN481" s="29" t="s">
        <v>8</v>
      </c>
      <c r="AO481" s="29">
        <v>1</v>
      </c>
      <c r="AP481" s="29" t="s">
        <v>8</v>
      </c>
      <c r="AQ481" s="29">
        <v>1</v>
      </c>
      <c r="AR481" s="29">
        <v>2</v>
      </c>
      <c r="AS481" s="29" t="s">
        <v>8</v>
      </c>
      <c r="AT481" s="29" t="s">
        <v>8</v>
      </c>
      <c r="AU481" s="29" t="s">
        <v>8</v>
      </c>
      <c r="AV481" s="29">
        <v>0</v>
      </c>
      <c r="AW481" s="29" t="s">
        <v>8</v>
      </c>
      <c r="AX481" s="29" t="s">
        <v>8</v>
      </c>
      <c r="AY481" s="29" t="s">
        <v>8</v>
      </c>
      <c r="AZ481" s="29" t="s">
        <v>8</v>
      </c>
      <c r="BA481" s="29" t="s">
        <v>8</v>
      </c>
      <c r="BB481" s="29" t="s">
        <v>8</v>
      </c>
      <c r="BC481" s="29">
        <v>1</v>
      </c>
      <c r="BD481" s="29">
        <v>3</v>
      </c>
      <c r="BE481" s="29" t="s">
        <v>8</v>
      </c>
      <c r="BF481" s="29" t="s">
        <v>8</v>
      </c>
      <c r="BG481" s="29" t="s">
        <v>8</v>
      </c>
      <c r="BH481" s="29">
        <v>1</v>
      </c>
      <c r="BI481" s="29">
        <v>4</v>
      </c>
      <c r="BJ481" s="29" t="s">
        <v>8</v>
      </c>
      <c r="BK481" s="29" t="s">
        <v>8</v>
      </c>
      <c r="BL481" s="29" t="s">
        <v>8</v>
      </c>
      <c r="BM481" s="29">
        <v>1</v>
      </c>
      <c r="BN481" s="29" t="s">
        <v>8</v>
      </c>
      <c r="BO481" s="29">
        <v>1</v>
      </c>
      <c r="BP481" s="29" t="s">
        <v>8</v>
      </c>
      <c r="BQ481" s="29">
        <v>1</v>
      </c>
      <c r="BR481" s="29" t="s">
        <v>8</v>
      </c>
      <c r="BS481" s="29">
        <v>0</v>
      </c>
      <c r="BT481" s="29" t="s">
        <v>8</v>
      </c>
      <c r="BU481" s="29" t="s">
        <v>15986</v>
      </c>
      <c r="BV481" s="29" t="b">
        <v>0</v>
      </c>
      <c r="BW481" s="29" t="b">
        <v>0</v>
      </c>
      <c r="BX481" s="29" t="b">
        <v>0</v>
      </c>
      <c r="BY481" s="29" t="b">
        <v>1</v>
      </c>
      <c r="BZ481" s="29" t="b">
        <v>0</v>
      </c>
      <c r="CA481" s="29" t="b">
        <v>0</v>
      </c>
      <c r="CB481" s="29" t="b">
        <v>0</v>
      </c>
      <c r="CC481" s="29" t="b">
        <v>0</v>
      </c>
      <c r="CD481" s="29" t="b">
        <v>0</v>
      </c>
      <c r="CE481" s="29" t="b">
        <v>0</v>
      </c>
      <c r="CF481" s="29" t="b">
        <v>0</v>
      </c>
      <c r="CG481" s="29" t="b">
        <v>0</v>
      </c>
      <c r="CH481" s="29" t="b">
        <v>0</v>
      </c>
      <c r="CI481" s="29" t="b">
        <v>0</v>
      </c>
      <c r="CJ481" s="29" t="b">
        <v>0</v>
      </c>
      <c r="CK481" s="29" t="b">
        <v>0</v>
      </c>
      <c r="CL481" s="29" t="b">
        <v>0</v>
      </c>
      <c r="CM481" s="29" t="b">
        <v>0</v>
      </c>
      <c r="CN481" s="29" t="b">
        <v>0</v>
      </c>
      <c r="CO481" s="29" t="b">
        <v>0</v>
      </c>
      <c r="CP481" s="29" t="b">
        <v>0</v>
      </c>
      <c r="CQ481" s="29" t="b">
        <v>0</v>
      </c>
      <c r="CR481" s="29" t="b">
        <v>0</v>
      </c>
      <c r="CS481" s="29" t="b">
        <v>0</v>
      </c>
      <c r="CT481" s="29" t="b">
        <v>0</v>
      </c>
      <c r="CU481" s="29" t="b">
        <v>0</v>
      </c>
      <c r="CV481" s="29" t="b">
        <v>0</v>
      </c>
      <c r="CW481" s="29" t="b">
        <v>0</v>
      </c>
      <c r="CX481" s="29" t="b">
        <v>0</v>
      </c>
      <c r="CY481" s="29" t="b">
        <v>0</v>
      </c>
      <c r="CZ481" s="29" t="b">
        <v>0</v>
      </c>
      <c r="DA481" s="29" t="b">
        <v>0</v>
      </c>
      <c r="DB481" s="29" t="b">
        <v>0</v>
      </c>
      <c r="DC481" s="29" t="b">
        <v>0</v>
      </c>
      <c r="DD481" s="29" t="b">
        <v>0</v>
      </c>
      <c r="DE481" s="29" t="b">
        <v>0</v>
      </c>
      <c r="DF481" s="29" t="b">
        <v>0</v>
      </c>
      <c r="DG481" s="29" t="b">
        <v>0</v>
      </c>
      <c r="DH481" s="29" t="b">
        <v>0</v>
      </c>
      <c r="DI481" s="29" t="b">
        <v>0</v>
      </c>
      <c r="DJ481" s="29" t="b">
        <v>0</v>
      </c>
      <c r="DK481" s="29" t="b">
        <v>0</v>
      </c>
      <c r="DL481" s="29" t="b">
        <v>0</v>
      </c>
      <c r="DM481" s="29" t="b">
        <v>0</v>
      </c>
      <c r="DN481" s="29" t="b">
        <v>0</v>
      </c>
      <c r="DO481" s="29" t="b">
        <v>0</v>
      </c>
      <c r="DP481" s="29" t="b">
        <v>0</v>
      </c>
      <c r="DQ481" s="29" t="b">
        <v>0</v>
      </c>
      <c r="DR481" s="29" t="b">
        <v>0</v>
      </c>
      <c r="DS481" s="29" t="b">
        <v>0</v>
      </c>
      <c r="DT481" s="29" t="b">
        <v>0</v>
      </c>
      <c r="DU481" s="29" t="b">
        <v>0</v>
      </c>
      <c r="DV481" s="29" t="s">
        <v>16144</v>
      </c>
      <c r="DW481" s="29" t="s">
        <v>16145</v>
      </c>
      <c r="DX481" s="29" t="s">
        <v>16146</v>
      </c>
    </row>
    <row r="482" spans="1:128" s="29" customFormat="1" x14ac:dyDescent="0.25">
      <c r="A482" s="29">
        <v>359925060328551</v>
      </c>
      <c r="B482" s="29">
        <v>530</v>
      </c>
      <c r="C482" s="29" t="s">
        <v>16147</v>
      </c>
      <c r="D482" s="29" t="s">
        <v>16148</v>
      </c>
      <c r="E482" s="50">
        <v>2372529568514930</v>
      </c>
      <c r="F482" s="50">
        <v>9037146969810060</v>
      </c>
      <c r="G482" s="29" t="s">
        <v>20316</v>
      </c>
      <c r="H482" s="29" t="s">
        <v>18992</v>
      </c>
      <c r="I482" s="29">
        <v>88</v>
      </c>
      <c r="J482" s="29">
        <v>1</v>
      </c>
      <c r="K482" s="29">
        <v>1</v>
      </c>
      <c r="L482" s="29">
        <v>1</v>
      </c>
      <c r="M482" s="29">
        <v>2</v>
      </c>
      <c r="N482" s="29">
        <v>5</v>
      </c>
      <c r="O482" s="29">
        <v>1</v>
      </c>
      <c r="P482" s="29">
        <v>0</v>
      </c>
      <c r="Q482" s="29" t="s">
        <v>8</v>
      </c>
      <c r="R482" s="29" t="s">
        <v>8</v>
      </c>
      <c r="S482" s="29" t="s">
        <v>8</v>
      </c>
      <c r="T482" s="29" t="s">
        <v>8</v>
      </c>
      <c r="U482" s="29">
        <v>1</v>
      </c>
      <c r="V482" s="29">
        <v>1</v>
      </c>
      <c r="W482" s="29" t="s">
        <v>8</v>
      </c>
      <c r="X482" s="29">
        <v>1</v>
      </c>
      <c r="Y482" s="29" t="s">
        <v>8</v>
      </c>
      <c r="Z482" s="29">
        <v>1</v>
      </c>
      <c r="AA482" s="29">
        <v>1</v>
      </c>
      <c r="AB482" s="29" t="s">
        <v>8</v>
      </c>
      <c r="AC482" s="29">
        <v>1</v>
      </c>
      <c r="AD482" s="29" t="s">
        <v>8</v>
      </c>
      <c r="AE482" s="29">
        <v>1</v>
      </c>
      <c r="AF482" s="29">
        <v>1</v>
      </c>
      <c r="AG482" s="29" t="s">
        <v>8</v>
      </c>
      <c r="AH482" s="29">
        <v>1</v>
      </c>
      <c r="AI482" s="29" t="s">
        <v>8</v>
      </c>
      <c r="AJ482" s="29">
        <v>1</v>
      </c>
      <c r="AK482" s="29">
        <v>4</v>
      </c>
      <c r="AL482" s="29" t="s">
        <v>8</v>
      </c>
      <c r="AM482" s="29">
        <v>4</v>
      </c>
      <c r="AN482" s="29" t="s">
        <v>8</v>
      </c>
      <c r="AO482" s="29">
        <v>1</v>
      </c>
      <c r="AP482" s="29" t="s">
        <v>8</v>
      </c>
      <c r="AQ482" s="29">
        <v>1</v>
      </c>
      <c r="AR482" s="29">
        <v>3</v>
      </c>
      <c r="AS482" s="29" t="s">
        <v>8</v>
      </c>
      <c r="AT482" s="29">
        <v>3</v>
      </c>
      <c r="AU482" s="29" t="s">
        <v>8</v>
      </c>
      <c r="AV482" s="29">
        <v>0</v>
      </c>
      <c r="AW482" s="29" t="s">
        <v>8</v>
      </c>
      <c r="AX482" s="29" t="s">
        <v>8</v>
      </c>
      <c r="AY482" s="29" t="s">
        <v>8</v>
      </c>
      <c r="AZ482" s="29" t="s">
        <v>8</v>
      </c>
      <c r="BA482" s="29" t="s">
        <v>8</v>
      </c>
      <c r="BB482" s="29" t="s">
        <v>8</v>
      </c>
      <c r="BC482" s="29">
        <v>1</v>
      </c>
      <c r="BD482" s="29">
        <v>3</v>
      </c>
      <c r="BE482" s="29" t="s">
        <v>8</v>
      </c>
      <c r="BF482" s="29">
        <v>3</v>
      </c>
      <c r="BG482" s="29" t="s">
        <v>8</v>
      </c>
      <c r="BH482" s="29">
        <v>1</v>
      </c>
      <c r="BI482" s="29">
        <v>2</v>
      </c>
      <c r="BJ482" s="29" t="s">
        <v>8</v>
      </c>
      <c r="BK482" s="29">
        <v>2</v>
      </c>
      <c r="BL482" s="29" t="s">
        <v>8</v>
      </c>
      <c r="BM482" s="29">
        <v>0</v>
      </c>
      <c r="BN482" s="29" t="s">
        <v>8</v>
      </c>
      <c r="BO482" s="29" t="s">
        <v>8</v>
      </c>
      <c r="BP482" s="29" t="s">
        <v>8</v>
      </c>
      <c r="BQ482" s="29" t="s">
        <v>8</v>
      </c>
      <c r="BR482" s="29" t="s">
        <v>8</v>
      </c>
      <c r="BS482" s="29" t="s">
        <v>8</v>
      </c>
      <c r="BT482" s="29" t="s">
        <v>8</v>
      </c>
      <c r="BU482" s="29" t="s">
        <v>15997</v>
      </c>
      <c r="BV482" s="29" t="b">
        <v>0</v>
      </c>
      <c r="BW482" s="29" t="b">
        <v>0</v>
      </c>
      <c r="BX482" s="29" t="b">
        <v>0</v>
      </c>
      <c r="BY482" s="29" t="b">
        <v>1</v>
      </c>
      <c r="BZ482" s="29" t="b">
        <v>0</v>
      </c>
      <c r="CA482" s="29" t="b">
        <v>0</v>
      </c>
      <c r="CB482" s="29" t="b">
        <v>0</v>
      </c>
      <c r="CC482" s="29" t="b">
        <v>0</v>
      </c>
      <c r="CD482" s="29" t="b">
        <v>0</v>
      </c>
      <c r="CE482" s="29" t="b">
        <v>0</v>
      </c>
      <c r="CF482" s="29" t="b">
        <v>0</v>
      </c>
      <c r="CG482" s="29" t="b">
        <v>0</v>
      </c>
      <c r="CH482" s="29" t="b">
        <v>0</v>
      </c>
      <c r="CI482" s="29" t="b">
        <v>0</v>
      </c>
      <c r="CJ482" s="29" t="b">
        <v>0</v>
      </c>
      <c r="CK482" s="29" t="b">
        <v>0</v>
      </c>
      <c r="CL482" s="29" t="b">
        <v>0</v>
      </c>
      <c r="CM482" s="29" t="b">
        <v>0</v>
      </c>
      <c r="CN482" s="29" t="b">
        <v>0</v>
      </c>
      <c r="CO482" s="29" t="b">
        <v>0</v>
      </c>
      <c r="CP482" s="29" t="b">
        <v>0</v>
      </c>
      <c r="CQ482" s="29" t="b">
        <v>0</v>
      </c>
      <c r="CR482" s="29" t="b">
        <v>0</v>
      </c>
      <c r="CS482" s="29" t="b">
        <v>0</v>
      </c>
      <c r="CT482" s="29" t="b">
        <v>0</v>
      </c>
      <c r="CU482" s="29" t="b">
        <v>0</v>
      </c>
      <c r="CV482" s="29" t="b">
        <v>0</v>
      </c>
      <c r="CW482" s="29" t="b">
        <v>0</v>
      </c>
      <c r="CX482" s="29" t="b">
        <v>0</v>
      </c>
      <c r="CY482" s="29" t="b">
        <v>0</v>
      </c>
      <c r="CZ482" s="29" t="b">
        <v>0</v>
      </c>
      <c r="DA482" s="29" t="b">
        <v>0</v>
      </c>
      <c r="DB482" s="29" t="b">
        <v>0</v>
      </c>
      <c r="DC482" s="29" t="b">
        <v>0</v>
      </c>
      <c r="DD482" s="29" t="b">
        <v>0</v>
      </c>
      <c r="DE482" s="29" t="b">
        <v>0</v>
      </c>
      <c r="DF482" s="29" t="b">
        <v>0</v>
      </c>
      <c r="DG482" s="29" t="b">
        <v>0</v>
      </c>
      <c r="DH482" s="29" t="b">
        <v>0</v>
      </c>
      <c r="DI482" s="29" t="b">
        <v>0</v>
      </c>
      <c r="DJ482" s="29" t="b">
        <v>0</v>
      </c>
      <c r="DK482" s="29" t="b">
        <v>0</v>
      </c>
      <c r="DL482" s="29" t="b">
        <v>0</v>
      </c>
      <c r="DM482" s="29" t="b">
        <v>0</v>
      </c>
      <c r="DN482" s="29" t="b">
        <v>0</v>
      </c>
      <c r="DO482" s="29" t="b">
        <v>0</v>
      </c>
      <c r="DP482" s="29" t="b">
        <v>0</v>
      </c>
      <c r="DQ482" s="29" t="b">
        <v>0</v>
      </c>
      <c r="DR482" s="29" t="b">
        <v>0</v>
      </c>
      <c r="DS482" s="29" t="b">
        <v>0</v>
      </c>
      <c r="DT482" s="29" t="b">
        <v>0</v>
      </c>
      <c r="DU482" s="29" t="b">
        <v>0</v>
      </c>
      <c r="DV482" s="29" t="s">
        <v>16149</v>
      </c>
      <c r="DW482" s="29" t="s">
        <v>16150</v>
      </c>
      <c r="DX482" s="29" t="s">
        <v>16151</v>
      </c>
    </row>
    <row r="483" spans="1:128" s="29" customFormat="1" x14ac:dyDescent="0.25">
      <c r="A483" s="29">
        <v>359925060328551</v>
      </c>
      <c r="B483" s="29">
        <v>524</v>
      </c>
      <c r="C483" s="29" t="s">
        <v>16152</v>
      </c>
      <c r="D483" s="29" t="s">
        <v>16153</v>
      </c>
      <c r="E483" s="50">
        <v>2.37251762811861E+16</v>
      </c>
      <c r="F483" s="50">
        <v>9037269258898770</v>
      </c>
      <c r="G483" s="29" t="s">
        <v>18992</v>
      </c>
      <c r="H483" s="29" t="s">
        <v>18992</v>
      </c>
      <c r="I483" s="29">
        <v>88</v>
      </c>
      <c r="J483" s="29">
        <v>1</v>
      </c>
      <c r="K483" s="29">
        <v>1</v>
      </c>
      <c r="L483" s="29">
        <v>1</v>
      </c>
      <c r="M483" s="29">
        <v>1</v>
      </c>
      <c r="N483" s="29">
        <v>7</v>
      </c>
      <c r="O483" s="29">
        <v>1</v>
      </c>
      <c r="P483" s="29">
        <v>0</v>
      </c>
      <c r="Q483" s="29" t="s">
        <v>8</v>
      </c>
      <c r="R483" s="29" t="s">
        <v>8</v>
      </c>
      <c r="S483" s="29" t="s">
        <v>8</v>
      </c>
      <c r="T483" s="29" t="s">
        <v>8</v>
      </c>
      <c r="U483" s="29">
        <v>1</v>
      </c>
      <c r="V483" s="29">
        <v>1</v>
      </c>
      <c r="W483" s="29" t="s">
        <v>8</v>
      </c>
      <c r="X483" s="29">
        <v>1</v>
      </c>
      <c r="Y483" s="29" t="s">
        <v>8</v>
      </c>
      <c r="Z483" s="29">
        <v>1</v>
      </c>
      <c r="AA483" s="29">
        <v>1</v>
      </c>
      <c r="AB483" s="29" t="s">
        <v>8</v>
      </c>
      <c r="AC483" s="29">
        <v>1</v>
      </c>
      <c r="AD483" s="29" t="s">
        <v>8</v>
      </c>
      <c r="AE483" s="29">
        <v>1</v>
      </c>
      <c r="AF483" s="29">
        <v>1</v>
      </c>
      <c r="AG483" s="29" t="s">
        <v>8</v>
      </c>
      <c r="AH483" s="29">
        <v>1</v>
      </c>
      <c r="AI483" s="29" t="s">
        <v>8</v>
      </c>
      <c r="AJ483" s="29">
        <v>1</v>
      </c>
      <c r="AK483" s="29">
        <v>4</v>
      </c>
      <c r="AL483" s="29" t="s">
        <v>8</v>
      </c>
      <c r="AM483" s="29">
        <v>4</v>
      </c>
      <c r="AN483" s="29" t="s">
        <v>8</v>
      </c>
      <c r="AO483" s="29">
        <v>1</v>
      </c>
      <c r="AP483" s="29" t="s">
        <v>8</v>
      </c>
      <c r="AQ483" s="29">
        <v>1</v>
      </c>
      <c r="AR483" s="29">
        <v>2</v>
      </c>
      <c r="AS483" s="29" t="s">
        <v>8</v>
      </c>
      <c r="AT483" s="29">
        <v>3</v>
      </c>
      <c r="AU483" s="29" t="s">
        <v>8</v>
      </c>
      <c r="AV483" s="29">
        <v>1</v>
      </c>
      <c r="AW483" s="29">
        <v>3</v>
      </c>
      <c r="AX483" s="29" t="s">
        <v>8</v>
      </c>
      <c r="AY483" s="29">
        <v>3</v>
      </c>
      <c r="AZ483" s="29" t="s">
        <v>8</v>
      </c>
      <c r="BA483" s="29">
        <v>1</v>
      </c>
      <c r="BB483" s="29" t="s">
        <v>8</v>
      </c>
      <c r="BC483" s="29">
        <v>1</v>
      </c>
      <c r="BD483" s="29">
        <v>3</v>
      </c>
      <c r="BE483" s="29" t="s">
        <v>8</v>
      </c>
      <c r="BF483" s="29">
        <v>3</v>
      </c>
      <c r="BG483" s="29" t="s">
        <v>8</v>
      </c>
      <c r="BH483" s="29">
        <v>1</v>
      </c>
      <c r="BI483" s="29">
        <v>4</v>
      </c>
      <c r="BJ483" s="29" t="s">
        <v>8</v>
      </c>
      <c r="BK483" s="29">
        <v>4</v>
      </c>
      <c r="BL483" s="29" t="s">
        <v>8</v>
      </c>
      <c r="BM483" s="29">
        <v>1</v>
      </c>
      <c r="BN483" s="29" t="s">
        <v>8</v>
      </c>
      <c r="BO483" s="29">
        <v>1</v>
      </c>
      <c r="BP483" s="29" t="s">
        <v>8</v>
      </c>
      <c r="BQ483" s="29">
        <v>1</v>
      </c>
      <c r="BR483" s="29" t="s">
        <v>8</v>
      </c>
      <c r="BS483" s="29">
        <v>0</v>
      </c>
      <c r="BT483" s="29" t="s">
        <v>8</v>
      </c>
      <c r="BU483" s="29" t="s">
        <v>722</v>
      </c>
      <c r="BV483" s="29" t="b">
        <v>0</v>
      </c>
      <c r="BW483" s="29" t="b">
        <v>0</v>
      </c>
      <c r="BX483" s="29" t="b">
        <v>0</v>
      </c>
      <c r="BY483" s="29" t="b">
        <v>1</v>
      </c>
      <c r="BZ483" s="29" t="b">
        <v>0</v>
      </c>
      <c r="CA483" s="29" t="b">
        <v>0</v>
      </c>
      <c r="CB483" s="29" t="b">
        <v>0</v>
      </c>
      <c r="CC483" s="29" t="b">
        <v>0</v>
      </c>
      <c r="CD483" s="29" t="b">
        <v>0</v>
      </c>
      <c r="CE483" s="29" t="b">
        <v>0</v>
      </c>
      <c r="CF483" s="29" t="b">
        <v>0</v>
      </c>
      <c r="CG483" s="29" t="b">
        <v>0</v>
      </c>
      <c r="CH483" s="29" t="b">
        <v>0</v>
      </c>
      <c r="CI483" s="29" t="b">
        <v>0</v>
      </c>
      <c r="CJ483" s="29" t="b">
        <v>0</v>
      </c>
      <c r="CK483" s="29" t="b">
        <v>0</v>
      </c>
      <c r="CL483" s="29" t="b">
        <v>0</v>
      </c>
      <c r="CM483" s="29" t="b">
        <v>0</v>
      </c>
      <c r="CN483" s="29" t="b">
        <v>0</v>
      </c>
      <c r="CO483" s="29" t="b">
        <v>0</v>
      </c>
      <c r="CP483" s="29" t="b">
        <v>0</v>
      </c>
      <c r="CQ483" s="29" t="b">
        <v>0</v>
      </c>
      <c r="CR483" s="29" t="b">
        <v>0</v>
      </c>
      <c r="CS483" s="29" t="b">
        <v>0</v>
      </c>
      <c r="CT483" s="29" t="b">
        <v>0</v>
      </c>
      <c r="CU483" s="29" t="b">
        <v>0</v>
      </c>
      <c r="CV483" s="29" t="b">
        <v>0</v>
      </c>
      <c r="CW483" s="29" t="b">
        <v>0</v>
      </c>
      <c r="CX483" s="29" t="b">
        <v>0</v>
      </c>
      <c r="CY483" s="29" t="b">
        <v>0</v>
      </c>
      <c r="CZ483" s="29" t="b">
        <v>0</v>
      </c>
      <c r="DA483" s="29" t="b">
        <v>0</v>
      </c>
      <c r="DB483" s="29" t="b">
        <v>0</v>
      </c>
      <c r="DC483" s="29" t="b">
        <v>0</v>
      </c>
      <c r="DD483" s="29" t="b">
        <v>0</v>
      </c>
      <c r="DE483" s="29" t="b">
        <v>0</v>
      </c>
      <c r="DF483" s="29" t="b">
        <v>0</v>
      </c>
      <c r="DG483" s="29" t="b">
        <v>0</v>
      </c>
      <c r="DH483" s="29" t="b">
        <v>0</v>
      </c>
      <c r="DI483" s="29" t="b">
        <v>0</v>
      </c>
      <c r="DJ483" s="29" t="b">
        <v>0</v>
      </c>
      <c r="DK483" s="29" t="b">
        <v>0</v>
      </c>
      <c r="DL483" s="29" t="b">
        <v>0</v>
      </c>
      <c r="DM483" s="29" t="b">
        <v>0</v>
      </c>
      <c r="DN483" s="29" t="b">
        <v>0</v>
      </c>
      <c r="DO483" s="29" t="b">
        <v>0</v>
      </c>
      <c r="DP483" s="29" t="b">
        <v>0</v>
      </c>
      <c r="DQ483" s="29" t="b">
        <v>0</v>
      </c>
      <c r="DR483" s="29" t="b">
        <v>0</v>
      </c>
      <c r="DS483" s="29" t="b">
        <v>0</v>
      </c>
      <c r="DT483" s="29" t="b">
        <v>0</v>
      </c>
      <c r="DU483" s="29" t="b">
        <v>0</v>
      </c>
      <c r="DV483" s="29" t="s">
        <v>16154</v>
      </c>
      <c r="DW483" s="29" t="s">
        <v>16155</v>
      </c>
      <c r="DX483" s="29" t="s">
        <v>16156</v>
      </c>
    </row>
    <row r="484" spans="1:128" s="29" customFormat="1" x14ac:dyDescent="0.25">
      <c r="A484" s="29">
        <v>359925060328551</v>
      </c>
      <c r="B484" s="29">
        <v>588</v>
      </c>
      <c r="C484" s="29" t="s">
        <v>16157</v>
      </c>
      <c r="D484" s="29" t="s">
        <v>16158</v>
      </c>
      <c r="E484" s="50">
        <v>2372365163939810</v>
      </c>
      <c r="F484" s="50">
        <v>90374261240678</v>
      </c>
      <c r="G484" s="50">
        <v>7871266015805300</v>
      </c>
      <c r="H484" s="29" t="s">
        <v>19909</v>
      </c>
      <c r="I484" s="29">
        <v>88</v>
      </c>
      <c r="J484" s="29">
        <v>0</v>
      </c>
      <c r="K484" s="29">
        <v>1</v>
      </c>
      <c r="L484" s="29">
        <v>1</v>
      </c>
      <c r="M484" s="29">
        <v>2</v>
      </c>
      <c r="N484" s="29">
        <v>5</v>
      </c>
      <c r="O484" s="29">
        <v>1</v>
      </c>
      <c r="P484" s="29">
        <v>0</v>
      </c>
      <c r="Q484" s="29" t="s">
        <v>8</v>
      </c>
      <c r="R484" s="29" t="s">
        <v>8</v>
      </c>
      <c r="S484" s="29" t="s">
        <v>8</v>
      </c>
      <c r="T484" s="29" t="s">
        <v>8</v>
      </c>
      <c r="U484" s="29">
        <v>1</v>
      </c>
      <c r="V484" s="29">
        <v>1</v>
      </c>
      <c r="W484" s="29" t="s">
        <v>8</v>
      </c>
      <c r="X484" s="29">
        <v>1</v>
      </c>
      <c r="Y484" s="29" t="s">
        <v>8</v>
      </c>
      <c r="Z484" s="29">
        <v>1</v>
      </c>
      <c r="AA484" s="29">
        <v>1</v>
      </c>
      <c r="AB484" s="29" t="s">
        <v>8</v>
      </c>
      <c r="AC484" s="29">
        <v>1</v>
      </c>
      <c r="AD484" s="29" t="s">
        <v>8</v>
      </c>
      <c r="AE484" s="29">
        <v>1</v>
      </c>
      <c r="AF484" s="29">
        <v>1</v>
      </c>
      <c r="AG484" s="29" t="s">
        <v>8</v>
      </c>
      <c r="AH484" s="29">
        <v>1</v>
      </c>
      <c r="AI484" s="29" t="s">
        <v>8</v>
      </c>
      <c r="AJ484" s="29">
        <v>1</v>
      </c>
      <c r="AK484" s="29">
        <v>4</v>
      </c>
      <c r="AL484" s="29" t="s">
        <v>8</v>
      </c>
      <c r="AM484" s="29">
        <v>4</v>
      </c>
      <c r="AN484" s="29" t="s">
        <v>8</v>
      </c>
      <c r="AO484" s="29">
        <v>1</v>
      </c>
      <c r="AP484" s="29" t="s">
        <v>8</v>
      </c>
      <c r="AQ484" s="29">
        <v>1</v>
      </c>
      <c r="AR484" s="29">
        <v>2</v>
      </c>
      <c r="AS484" s="29" t="s">
        <v>8</v>
      </c>
      <c r="AT484" s="29">
        <v>2</v>
      </c>
      <c r="AU484" s="29" t="s">
        <v>8</v>
      </c>
      <c r="AV484" s="29">
        <v>1</v>
      </c>
      <c r="AW484" s="29">
        <v>3</v>
      </c>
      <c r="AX484" s="29" t="s">
        <v>8</v>
      </c>
      <c r="AY484" s="29">
        <v>3</v>
      </c>
      <c r="AZ484" s="29" t="s">
        <v>8</v>
      </c>
      <c r="BA484" s="29">
        <v>1</v>
      </c>
      <c r="BB484" s="29" t="s">
        <v>8</v>
      </c>
      <c r="BC484" s="29">
        <v>1</v>
      </c>
      <c r="BD484" s="29">
        <v>3</v>
      </c>
      <c r="BE484" s="29" t="s">
        <v>8</v>
      </c>
      <c r="BF484" s="29">
        <v>2</v>
      </c>
      <c r="BG484" s="29" t="s">
        <v>8</v>
      </c>
      <c r="BH484" s="29">
        <v>1</v>
      </c>
      <c r="BI484" s="29">
        <v>2</v>
      </c>
      <c r="BJ484" s="29" t="s">
        <v>8</v>
      </c>
      <c r="BK484" s="29">
        <v>2</v>
      </c>
      <c r="BL484" s="29" t="s">
        <v>8</v>
      </c>
      <c r="BM484" s="29">
        <v>0</v>
      </c>
      <c r="BN484" s="29" t="s">
        <v>8</v>
      </c>
      <c r="BO484" s="29" t="s">
        <v>8</v>
      </c>
      <c r="BP484" s="29" t="s">
        <v>8</v>
      </c>
      <c r="BQ484" s="29" t="s">
        <v>8</v>
      </c>
      <c r="BR484" s="29" t="s">
        <v>8</v>
      </c>
      <c r="BS484" s="29" t="s">
        <v>8</v>
      </c>
      <c r="BT484" s="29" t="s">
        <v>8</v>
      </c>
      <c r="BU484" s="29" t="s">
        <v>15997</v>
      </c>
      <c r="BV484" s="29" t="b">
        <v>0</v>
      </c>
      <c r="BW484" s="29" t="b">
        <v>0</v>
      </c>
      <c r="BX484" s="29" t="b">
        <v>0</v>
      </c>
      <c r="BY484" s="29" t="b">
        <v>1</v>
      </c>
      <c r="BZ484" s="29" t="b">
        <v>0</v>
      </c>
      <c r="CA484" s="29" t="b">
        <v>0</v>
      </c>
      <c r="CB484" s="29" t="b">
        <v>0</v>
      </c>
      <c r="CC484" s="29" t="b">
        <v>0</v>
      </c>
      <c r="CD484" s="29" t="b">
        <v>0</v>
      </c>
      <c r="CE484" s="29" t="b">
        <v>0</v>
      </c>
      <c r="CF484" s="29" t="b">
        <v>0</v>
      </c>
      <c r="CG484" s="29" t="b">
        <v>0</v>
      </c>
      <c r="CH484" s="29" t="b">
        <v>0</v>
      </c>
      <c r="CI484" s="29" t="b">
        <v>0</v>
      </c>
      <c r="CJ484" s="29" t="b">
        <v>0</v>
      </c>
      <c r="CK484" s="29" t="b">
        <v>0</v>
      </c>
      <c r="CL484" s="29" t="b">
        <v>0</v>
      </c>
      <c r="CM484" s="29" t="b">
        <v>0</v>
      </c>
      <c r="CN484" s="29" t="b">
        <v>0</v>
      </c>
      <c r="CO484" s="29" t="b">
        <v>0</v>
      </c>
      <c r="CP484" s="29" t="b">
        <v>0</v>
      </c>
      <c r="CQ484" s="29" t="b">
        <v>0</v>
      </c>
      <c r="CR484" s="29" t="b">
        <v>0</v>
      </c>
      <c r="CS484" s="29" t="b">
        <v>0</v>
      </c>
      <c r="CT484" s="29" t="b">
        <v>0</v>
      </c>
      <c r="CU484" s="29" t="b">
        <v>0</v>
      </c>
      <c r="CV484" s="29" t="b">
        <v>0</v>
      </c>
      <c r="CW484" s="29" t="b">
        <v>0</v>
      </c>
      <c r="CX484" s="29" t="b">
        <v>0</v>
      </c>
      <c r="CY484" s="29" t="b">
        <v>0</v>
      </c>
      <c r="CZ484" s="29" t="b">
        <v>0</v>
      </c>
      <c r="DA484" s="29" t="b">
        <v>0</v>
      </c>
      <c r="DB484" s="29" t="b">
        <v>0</v>
      </c>
      <c r="DC484" s="29" t="b">
        <v>0</v>
      </c>
      <c r="DD484" s="29" t="b">
        <v>0</v>
      </c>
      <c r="DE484" s="29" t="b">
        <v>0</v>
      </c>
      <c r="DF484" s="29" t="b">
        <v>0</v>
      </c>
      <c r="DG484" s="29" t="b">
        <v>0</v>
      </c>
      <c r="DH484" s="29" t="b">
        <v>0</v>
      </c>
      <c r="DI484" s="29" t="b">
        <v>0</v>
      </c>
      <c r="DJ484" s="29" t="b">
        <v>0</v>
      </c>
      <c r="DK484" s="29" t="b">
        <v>0</v>
      </c>
      <c r="DL484" s="29" t="b">
        <v>0</v>
      </c>
      <c r="DM484" s="29" t="b">
        <v>0</v>
      </c>
      <c r="DN484" s="29" t="b">
        <v>0</v>
      </c>
      <c r="DO484" s="29" t="b">
        <v>0</v>
      </c>
      <c r="DP484" s="29" t="b">
        <v>0</v>
      </c>
      <c r="DQ484" s="29" t="b">
        <v>0</v>
      </c>
      <c r="DR484" s="29" t="b">
        <v>0</v>
      </c>
      <c r="DS484" s="29" t="b">
        <v>0</v>
      </c>
      <c r="DT484" s="29" t="b">
        <v>0</v>
      </c>
      <c r="DU484" s="29" t="b">
        <v>0</v>
      </c>
      <c r="DV484" s="29" t="s">
        <v>16159</v>
      </c>
      <c r="DW484" s="29" t="s">
        <v>16160</v>
      </c>
      <c r="DX484" s="29" t="s">
        <v>16161</v>
      </c>
    </row>
    <row r="485" spans="1:128" s="29" customFormat="1" x14ac:dyDescent="0.25">
      <c r="A485" s="29">
        <v>359925060328551</v>
      </c>
      <c r="B485" s="29">
        <v>528</v>
      </c>
      <c r="C485" s="29" t="s">
        <v>16162</v>
      </c>
      <c r="D485" s="29" t="s">
        <v>16163</v>
      </c>
      <c r="E485" s="50">
        <v>2372550149848550</v>
      </c>
      <c r="F485" s="50">
        <v>9037240832114860</v>
      </c>
      <c r="G485" s="29" t="s">
        <v>20283</v>
      </c>
      <c r="H485" s="29" t="s">
        <v>18992</v>
      </c>
      <c r="I485" s="29">
        <v>88</v>
      </c>
      <c r="J485" s="29">
        <v>1</v>
      </c>
      <c r="K485" s="29">
        <v>1</v>
      </c>
      <c r="L485" s="29">
        <v>1</v>
      </c>
      <c r="M485" s="29">
        <v>2</v>
      </c>
      <c r="N485" s="29">
        <v>5</v>
      </c>
      <c r="O485" s="29">
        <v>1</v>
      </c>
      <c r="P485" s="29">
        <v>0</v>
      </c>
      <c r="Q485" s="29" t="s">
        <v>8</v>
      </c>
      <c r="R485" s="29" t="s">
        <v>8</v>
      </c>
      <c r="S485" s="29" t="s">
        <v>8</v>
      </c>
      <c r="T485" s="29" t="s">
        <v>8</v>
      </c>
      <c r="U485" s="29">
        <v>1</v>
      </c>
      <c r="V485" s="29">
        <v>1</v>
      </c>
      <c r="W485" s="29" t="s">
        <v>8</v>
      </c>
      <c r="X485" s="29">
        <v>1</v>
      </c>
      <c r="Y485" s="29" t="s">
        <v>8</v>
      </c>
      <c r="Z485" s="29">
        <v>1</v>
      </c>
      <c r="AA485" s="29">
        <v>1</v>
      </c>
      <c r="AB485" s="29" t="s">
        <v>8</v>
      </c>
      <c r="AC485" s="29">
        <v>1</v>
      </c>
      <c r="AD485" s="29" t="s">
        <v>8</v>
      </c>
      <c r="AE485" s="29">
        <v>1</v>
      </c>
      <c r="AF485" s="29">
        <v>1</v>
      </c>
      <c r="AG485" s="29" t="s">
        <v>8</v>
      </c>
      <c r="AH485" s="29">
        <v>1</v>
      </c>
      <c r="AI485" s="29" t="s">
        <v>8</v>
      </c>
      <c r="AJ485" s="29">
        <v>1</v>
      </c>
      <c r="AK485" s="29">
        <v>4</v>
      </c>
      <c r="AL485" s="29" t="s">
        <v>8</v>
      </c>
      <c r="AM485" s="29">
        <v>4</v>
      </c>
      <c r="AN485" s="29" t="s">
        <v>8</v>
      </c>
      <c r="AO485" s="29">
        <v>1</v>
      </c>
      <c r="AP485" s="29" t="s">
        <v>8</v>
      </c>
      <c r="AQ485" s="29">
        <v>1</v>
      </c>
      <c r="AR485" s="29">
        <v>2</v>
      </c>
      <c r="AS485" s="29" t="s">
        <v>8</v>
      </c>
      <c r="AT485" s="29">
        <v>2</v>
      </c>
      <c r="AU485" s="29" t="s">
        <v>8</v>
      </c>
      <c r="AV485" s="29">
        <v>1</v>
      </c>
      <c r="AW485" s="29">
        <v>4</v>
      </c>
      <c r="AX485" s="29" t="s">
        <v>8</v>
      </c>
      <c r="AY485" s="29">
        <v>4</v>
      </c>
      <c r="AZ485" s="29" t="s">
        <v>8</v>
      </c>
      <c r="BA485" s="29">
        <v>1</v>
      </c>
      <c r="BB485" s="29" t="s">
        <v>8</v>
      </c>
      <c r="BC485" s="29">
        <v>1</v>
      </c>
      <c r="BD485" s="29">
        <v>3</v>
      </c>
      <c r="BE485" s="29" t="s">
        <v>8</v>
      </c>
      <c r="BF485" s="29">
        <v>2</v>
      </c>
      <c r="BG485" s="29" t="s">
        <v>8</v>
      </c>
      <c r="BH485" s="29">
        <v>1</v>
      </c>
      <c r="BI485" s="29">
        <v>4</v>
      </c>
      <c r="BJ485" s="29" t="s">
        <v>8</v>
      </c>
      <c r="BK485" s="29">
        <v>4</v>
      </c>
      <c r="BL485" s="29" t="s">
        <v>8</v>
      </c>
      <c r="BM485" s="29">
        <v>1</v>
      </c>
      <c r="BN485" s="29" t="s">
        <v>8</v>
      </c>
      <c r="BO485" s="29">
        <v>1</v>
      </c>
      <c r="BP485" s="29" t="s">
        <v>8</v>
      </c>
      <c r="BQ485" s="29">
        <v>1</v>
      </c>
      <c r="BR485" s="29" t="s">
        <v>8</v>
      </c>
      <c r="BS485" s="29">
        <v>0</v>
      </c>
      <c r="BT485" s="29" t="s">
        <v>8</v>
      </c>
      <c r="BU485" s="29" t="s">
        <v>15997</v>
      </c>
      <c r="BV485" s="29" t="b">
        <v>0</v>
      </c>
      <c r="BW485" s="29" t="b">
        <v>0</v>
      </c>
      <c r="BX485" s="29" t="b">
        <v>0</v>
      </c>
      <c r="BY485" s="29" t="b">
        <v>1</v>
      </c>
      <c r="BZ485" s="29" t="b">
        <v>0</v>
      </c>
      <c r="CA485" s="29" t="b">
        <v>0</v>
      </c>
      <c r="CB485" s="29" t="b">
        <v>0</v>
      </c>
      <c r="CC485" s="29" t="b">
        <v>0</v>
      </c>
      <c r="CD485" s="29" t="b">
        <v>0</v>
      </c>
      <c r="CE485" s="29" t="b">
        <v>0</v>
      </c>
      <c r="CF485" s="29" t="b">
        <v>0</v>
      </c>
      <c r="CG485" s="29" t="b">
        <v>0</v>
      </c>
      <c r="CH485" s="29" t="b">
        <v>0</v>
      </c>
      <c r="CI485" s="29" t="b">
        <v>0</v>
      </c>
      <c r="CJ485" s="29" t="b">
        <v>0</v>
      </c>
      <c r="CK485" s="29" t="b">
        <v>0</v>
      </c>
      <c r="CL485" s="29" t="b">
        <v>0</v>
      </c>
      <c r="CM485" s="29" t="b">
        <v>0</v>
      </c>
      <c r="CN485" s="29" t="b">
        <v>0</v>
      </c>
      <c r="CO485" s="29" t="b">
        <v>0</v>
      </c>
      <c r="CP485" s="29" t="b">
        <v>0</v>
      </c>
      <c r="CQ485" s="29" t="b">
        <v>0</v>
      </c>
      <c r="CR485" s="29" t="b">
        <v>0</v>
      </c>
      <c r="CS485" s="29" t="b">
        <v>0</v>
      </c>
      <c r="CT485" s="29" t="b">
        <v>0</v>
      </c>
      <c r="CU485" s="29" t="b">
        <v>0</v>
      </c>
      <c r="CV485" s="29" t="b">
        <v>0</v>
      </c>
      <c r="CW485" s="29" t="b">
        <v>0</v>
      </c>
      <c r="CX485" s="29" t="b">
        <v>0</v>
      </c>
      <c r="CY485" s="29" t="b">
        <v>0</v>
      </c>
      <c r="CZ485" s="29" t="b">
        <v>0</v>
      </c>
      <c r="DA485" s="29" t="b">
        <v>0</v>
      </c>
      <c r="DB485" s="29" t="b">
        <v>0</v>
      </c>
      <c r="DC485" s="29" t="b">
        <v>0</v>
      </c>
      <c r="DD485" s="29" t="b">
        <v>0</v>
      </c>
      <c r="DE485" s="29" t="b">
        <v>0</v>
      </c>
      <c r="DF485" s="29" t="b">
        <v>0</v>
      </c>
      <c r="DG485" s="29" t="b">
        <v>0</v>
      </c>
      <c r="DH485" s="29" t="b">
        <v>0</v>
      </c>
      <c r="DI485" s="29" t="b">
        <v>0</v>
      </c>
      <c r="DJ485" s="29" t="b">
        <v>0</v>
      </c>
      <c r="DK485" s="29" t="b">
        <v>0</v>
      </c>
      <c r="DL485" s="29" t="b">
        <v>0</v>
      </c>
      <c r="DM485" s="29" t="b">
        <v>0</v>
      </c>
      <c r="DN485" s="29" t="b">
        <v>0</v>
      </c>
      <c r="DO485" s="29" t="b">
        <v>0</v>
      </c>
      <c r="DP485" s="29" t="b">
        <v>0</v>
      </c>
      <c r="DQ485" s="29" t="b">
        <v>0</v>
      </c>
      <c r="DR485" s="29" t="b">
        <v>0</v>
      </c>
      <c r="DS485" s="29" t="b">
        <v>0</v>
      </c>
      <c r="DT485" s="29" t="b">
        <v>0</v>
      </c>
      <c r="DU485" s="29" t="b">
        <v>0</v>
      </c>
      <c r="DV485" s="29" t="s">
        <v>16164</v>
      </c>
      <c r="DW485" s="29" t="s">
        <v>16165</v>
      </c>
      <c r="DX485" s="29" t="s">
        <v>16166</v>
      </c>
    </row>
    <row r="486" spans="1:128" s="29" customFormat="1" x14ac:dyDescent="0.25">
      <c r="A486" s="29">
        <v>359925061246950</v>
      </c>
      <c r="B486" s="29">
        <v>111</v>
      </c>
      <c r="C486" s="29" t="s">
        <v>16167</v>
      </c>
      <c r="D486" s="29" t="s">
        <v>8</v>
      </c>
      <c r="E486" s="29" t="s">
        <v>8</v>
      </c>
      <c r="F486" s="29" t="s">
        <v>8</v>
      </c>
      <c r="G486" s="29" t="s">
        <v>8</v>
      </c>
      <c r="H486" s="29" t="s">
        <v>8</v>
      </c>
      <c r="I486" s="29">
        <v>22</v>
      </c>
      <c r="J486" s="29">
        <v>1</v>
      </c>
      <c r="K486" s="29">
        <v>1</v>
      </c>
      <c r="L486" s="29">
        <v>1</v>
      </c>
      <c r="M486" s="29">
        <v>2</v>
      </c>
      <c r="N486" s="29">
        <v>5</v>
      </c>
      <c r="O486" s="29">
        <v>1</v>
      </c>
      <c r="P486" s="29">
        <v>0</v>
      </c>
      <c r="Q486" s="29" t="s">
        <v>8</v>
      </c>
      <c r="R486" s="29" t="s">
        <v>8</v>
      </c>
      <c r="S486" s="29" t="s">
        <v>8</v>
      </c>
      <c r="T486" s="29" t="s">
        <v>8</v>
      </c>
      <c r="U486" s="29">
        <v>0</v>
      </c>
      <c r="V486" s="29" t="s">
        <v>8</v>
      </c>
      <c r="W486" s="29" t="s">
        <v>8</v>
      </c>
      <c r="X486" s="29" t="s">
        <v>8</v>
      </c>
      <c r="Y486" s="29" t="s">
        <v>8</v>
      </c>
      <c r="Z486" s="29">
        <v>1</v>
      </c>
      <c r="AA486" s="29">
        <v>1</v>
      </c>
      <c r="AB486" s="29" t="s">
        <v>8</v>
      </c>
      <c r="AC486" s="29">
        <v>1</v>
      </c>
      <c r="AD486" s="29" t="s">
        <v>8</v>
      </c>
      <c r="AE486" s="29">
        <v>1</v>
      </c>
      <c r="AF486" s="29">
        <v>1</v>
      </c>
      <c r="AG486" s="29" t="s">
        <v>8</v>
      </c>
      <c r="AH486" s="29">
        <v>1</v>
      </c>
      <c r="AI486" s="29" t="s">
        <v>8</v>
      </c>
      <c r="AJ486" s="29">
        <v>0</v>
      </c>
      <c r="AK486" s="29" t="s">
        <v>8</v>
      </c>
      <c r="AL486" s="29" t="s">
        <v>8</v>
      </c>
      <c r="AM486" s="29" t="s">
        <v>8</v>
      </c>
      <c r="AN486" s="29" t="s">
        <v>8</v>
      </c>
      <c r="AO486" s="29">
        <v>0</v>
      </c>
      <c r="AP486" s="29" t="s">
        <v>8</v>
      </c>
      <c r="AQ486" s="29">
        <v>1</v>
      </c>
      <c r="AR486" s="29">
        <v>2</v>
      </c>
      <c r="AS486" s="29" t="s">
        <v>8</v>
      </c>
      <c r="AT486" s="29">
        <v>2</v>
      </c>
      <c r="AU486" s="29" t="s">
        <v>8</v>
      </c>
      <c r="AV486" s="29">
        <v>1</v>
      </c>
      <c r="AW486" s="29">
        <v>3</v>
      </c>
      <c r="AX486" s="29" t="s">
        <v>8</v>
      </c>
      <c r="AY486" s="29">
        <v>4</v>
      </c>
      <c r="AZ486" s="29" t="s">
        <v>8</v>
      </c>
      <c r="BA486" s="29">
        <v>1</v>
      </c>
      <c r="BB486" s="29" t="s">
        <v>8</v>
      </c>
      <c r="BC486" s="29">
        <v>1</v>
      </c>
      <c r="BD486" s="29">
        <v>3</v>
      </c>
      <c r="BE486" s="29" t="s">
        <v>8</v>
      </c>
      <c r="BF486" s="29">
        <v>3</v>
      </c>
      <c r="BG486" s="29" t="s">
        <v>8</v>
      </c>
      <c r="BH486" s="29">
        <v>1</v>
      </c>
      <c r="BI486" s="29">
        <v>1</v>
      </c>
      <c r="BJ486" s="29" t="s">
        <v>8</v>
      </c>
      <c r="BK486" s="29">
        <v>1</v>
      </c>
      <c r="BL486" s="29" t="s">
        <v>8</v>
      </c>
      <c r="BM486" s="29">
        <v>0</v>
      </c>
      <c r="BN486" s="29" t="s">
        <v>8</v>
      </c>
      <c r="BO486" s="29" t="s">
        <v>8</v>
      </c>
      <c r="BP486" s="29" t="s">
        <v>8</v>
      </c>
      <c r="BQ486" s="29" t="s">
        <v>8</v>
      </c>
      <c r="BR486" s="29" t="s">
        <v>8</v>
      </c>
      <c r="BS486" s="29" t="s">
        <v>8</v>
      </c>
      <c r="BT486" s="29" t="s">
        <v>8</v>
      </c>
      <c r="BU486" s="29" t="s">
        <v>15944</v>
      </c>
      <c r="BV486" s="29" t="b">
        <v>0</v>
      </c>
      <c r="BW486" s="29" t="b">
        <v>0</v>
      </c>
      <c r="BX486" s="29" t="b">
        <v>0</v>
      </c>
      <c r="BY486" s="29" t="b">
        <v>0</v>
      </c>
      <c r="BZ486" s="29" t="b">
        <v>0</v>
      </c>
      <c r="CA486" s="29" t="b">
        <v>0</v>
      </c>
      <c r="CB486" s="29" t="b">
        <v>0</v>
      </c>
      <c r="CC486" s="29" t="b">
        <v>0</v>
      </c>
      <c r="CD486" s="29" t="b">
        <v>0</v>
      </c>
      <c r="CE486" s="29" t="b">
        <v>0</v>
      </c>
      <c r="CF486" s="29" t="b">
        <v>0</v>
      </c>
      <c r="CG486" s="29" t="b">
        <v>0</v>
      </c>
      <c r="CH486" s="29" t="b">
        <v>0</v>
      </c>
      <c r="CI486" s="29" t="b">
        <v>0</v>
      </c>
      <c r="CJ486" s="29" t="b">
        <v>0</v>
      </c>
      <c r="CK486" s="29" t="b">
        <v>1</v>
      </c>
      <c r="CL486" s="29" t="b">
        <v>0</v>
      </c>
      <c r="CM486" s="29" t="b">
        <v>0</v>
      </c>
      <c r="CN486" s="29" t="b">
        <v>0</v>
      </c>
      <c r="CO486" s="29" t="b">
        <v>0</v>
      </c>
      <c r="CP486" s="29" t="b">
        <v>0</v>
      </c>
      <c r="CQ486" s="29" t="b">
        <v>0</v>
      </c>
      <c r="CR486" s="29" t="b">
        <v>0</v>
      </c>
      <c r="CS486" s="29" t="b">
        <v>0</v>
      </c>
      <c r="CT486" s="29" t="b">
        <v>0</v>
      </c>
      <c r="CU486" s="29" t="b">
        <v>0</v>
      </c>
      <c r="CV486" s="29" t="b">
        <v>0</v>
      </c>
      <c r="CW486" s="29" t="b">
        <v>0</v>
      </c>
      <c r="CX486" s="29" t="b">
        <v>0</v>
      </c>
      <c r="CY486" s="29" t="b">
        <v>0</v>
      </c>
      <c r="CZ486" s="29" t="b">
        <v>0</v>
      </c>
      <c r="DA486" s="29" t="b">
        <v>0</v>
      </c>
      <c r="DB486" s="29" t="b">
        <v>0</v>
      </c>
      <c r="DC486" s="29" t="b">
        <v>0</v>
      </c>
      <c r="DD486" s="29" t="b">
        <v>0</v>
      </c>
      <c r="DE486" s="29" t="b">
        <v>0</v>
      </c>
      <c r="DF486" s="29" t="b">
        <v>0</v>
      </c>
      <c r="DG486" s="29" t="b">
        <v>0</v>
      </c>
      <c r="DH486" s="29" t="b">
        <v>0</v>
      </c>
      <c r="DI486" s="29" t="b">
        <v>0</v>
      </c>
      <c r="DJ486" s="29" t="b">
        <v>0</v>
      </c>
      <c r="DK486" s="29" t="b">
        <v>0</v>
      </c>
      <c r="DL486" s="29" t="b">
        <v>0</v>
      </c>
      <c r="DM486" s="29" t="b">
        <v>0</v>
      </c>
      <c r="DN486" s="29" t="b">
        <v>0</v>
      </c>
      <c r="DO486" s="29" t="b">
        <v>0</v>
      </c>
      <c r="DP486" s="29" t="b">
        <v>0</v>
      </c>
      <c r="DQ486" s="29" t="b">
        <v>0</v>
      </c>
      <c r="DR486" s="29" t="b">
        <v>0</v>
      </c>
      <c r="DS486" s="29" t="b">
        <v>0</v>
      </c>
      <c r="DT486" s="29" t="b">
        <v>0</v>
      </c>
      <c r="DU486" s="29" t="b">
        <v>0</v>
      </c>
      <c r="DV486" s="29" t="s">
        <v>16168</v>
      </c>
      <c r="DW486" s="29" t="s">
        <v>16169</v>
      </c>
      <c r="DX486" s="29" t="s">
        <v>16170</v>
      </c>
    </row>
    <row r="487" spans="1:128" s="29" customFormat="1" x14ac:dyDescent="0.25">
      <c r="A487" s="29">
        <v>359925061246950</v>
      </c>
      <c r="B487" s="29">
        <v>115</v>
      </c>
      <c r="C487" s="29" t="s">
        <v>16171</v>
      </c>
      <c r="D487" s="29" t="s">
        <v>8</v>
      </c>
      <c r="E487" s="29" t="s">
        <v>8</v>
      </c>
      <c r="F487" s="29" t="s">
        <v>8</v>
      </c>
      <c r="G487" s="29" t="s">
        <v>8</v>
      </c>
      <c r="H487" s="29" t="s">
        <v>8</v>
      </c>
      <c r="I487" s="29">
        <v>22</v>
      </c>
      <c r="J487" s="29">
        <v>1</v>
      </c>
      <c r="K487" s="29">
        <v>1</v>
      </c>
      <c r="L487" s="29">
        <v>1</v>
      </c>
      <c r="M487" s="29">
        <v>2</v>
      </c>
      <c r="N487" s="29">
        <v>4</v>
      </c>
      <c r="O487" s="29">
        <v>1</v>
      </c>
      <c r="P487" s="29">
        <v>1</v>
      </c>
      <c r="Q487" s="29">
        <v>4</v>
      </c>
      <c r="R487" s="29" t="s">
        <v>8</v>
      </c>
      <c r="S487" s="29">
        <v>4</v>
      </c>
      <c r="T487" s="29" t="s">
        <v>8</v>
      </c>
      <c r="U487" s="29">
        <v>1</v>
      </c>
      <c r="V487" s="29">
        <v>3</v>
      </c>
      <c r="W487" s="29" t="s">
        <v>8</v>
      </c>
      <c r="X487" s="29">
        <v>3</v>
      </c>
      <c r="Y487" s="29" t="s">
        <v>8</v>
      </c>
      <c r="Z487" s="29">
        <v>1</v>
      </c>
      <c r="AA487" s="29">
        <v>1</v>
      </c>
      <c r="AB487" s="29" t="s">
        <v>8</v>
      </c>
      <c r="AC487" s="29">
        <v>1</v>
      </c>
      <c r="AD487" s="29" t="s">
        <v>8</v>
      </c>
      <c r="AE487" s="29">
        <v>1</v>
      </c>
      <c r="AF487" s="29">
        <v>1</v>
      </c>
      <c r="AG487" s="29" t="s">
        <v>8</v>
      </c>
      <c r="AH487" s="29">
        <v>1</v>
      </c>
      <c r="AI487" s="29" t="s">
        <v>8</v>
      </c>
      <c r="AJ487" s="29">
        <v>0</v>
      </c>
      <c r="AK487" s="29" t="s">
        <v>8</v>
      </c>
      <c r="AL487" s="29" t="s">
        <v>8</v>
      </c>
      <c r="AM487" s="29" t="s">
        <v>8</v>
      </c>
      <c r="AN487" s="29" t="s">
        <v>8</v>
      </c>
      <c r="AO487" s="29">
        <v>1</v>
      </c>
      <c r="AP487" s="29" t="s">
        <v>8</v>
      </c>
      <c r="AQ487" s="29">
        <v>1</v>
      </c>
      <c r="AR487" s="29">
        <v>2</v>
      </c>
      <c r="AS487" s="29" t="s">
        <v>8</v>
      </c>
      <c r="AT487" s="29">
        <v>2</v>
      </c>
      <c r="AU487" s="29" t="s">
        <v>8</v>
      </c>
      <c r="AV487" s="29">
        <v>1</v>
      </c>
      <c r="AW487" s="29">
        <v>3</v>
      </c>
      <c r="AX487" s="29" t="s">
        <v>8</v>
      </c>
      <c r="AY487" s="29">
        <v>3</v>
      </c>
      <c r="AZ487" s="29" t="s">
        <v>8</v>
      </c>
      <c r="BA487" s="29">
        <v>1</v>
      </c>
      <c r="BB487" s="29" t="s">
        <v>8</v>
      </c>
      <c r="BC487" s="29">
        <v>1</v>
      </c>
      <c r="BD487" s="29">
        <v>3</v>
      </c>
      <c r="BE487" s="29" t="s">
        <v>8</v>
      </c>
      <c r="BF487" s="29">
        <v>3</v>
      </c>
      <c r="BG487" s="29" t="s">
        <v>8</v>
      </c>
      <c r="BH487" s="29">
        <v>1</v>
      </c>
      <c r="BI487" s="29">
        <v>1</v>
      </c>
      <c r="BJ487" s="29" t="s">
        <v>8</v>
      </c>
      <c r="BK487" s="29">
        <v>1</v>
      </c>
      <c r="BL487" s="29" t="s">
        <v>8</v>
      </c>
      <c r="BM487" s="29">
        <v>0</v>
      </c>
      <c r="BN487" s="29" t="s">
        <v>8</v>
      </c>
      <c r="BO487" s="29" t="s">
        <v>8</v>
      </c>
      <c r="BP487" s="29" t="s">
        <v>8</v>
      </c>
      <c r="BQ487" s="29" t="s">
        <v>8</v>
      </c>
      <c r="BR487" s="29" t="s">
        <v>8</v>
      </c>
      <c r="BS487" s="29" t="s">
        <v>8</v>
      </c>
      <c r="BT487" s="29" t="s">
        <v>8</v>
      </c>
      <c r="BU487" s="29" t="s">
        <v>16172</v>
      </c>
      <c r="BV487" s="29" t="b">
        <v>0</v>
      </c>
      <c r="BW487" s="29" t="b">
        <v>0</v>
      </c>
      <c r="BX487" s="29" t="b">
        <v>0</v>
      </c>
      <c r="BY487" s="29" t="b">
        <v>0</v>
      </c>
      <c r="BZ487" s="29" t="b">
        <v>0</v>
      </c>
      <c r="CA487" s="29" t="b">
        <v>0</v>
      </c>
      <c r="CB487" s="29" t="b">
        <v>0</v>
      </c>
      <c r="CC487" s="29" t="b">
        <v>0</v>
      </c>
      <c r="CD487" s="29" t="b">
        <v>0</v>
      </c>
      <c r="CE487" s="29" t="b">
        <v>0</v>
      </c>
      <c r="CF487" s="29" t="b">
        <v>0</v>
      </c>
      <c r="CG487" s="29" t="b">
        <v>0</v>
      </c>
      <c r="CH487" s="29" t="b">
        <v>0</v>
      </c>
      <c r="CI487" s="29" t="b">
        <v>0</v>
      </c>
      <c r="CJ487" s="29" t="b">
        <v>0</v>
      </c>
      <c r="CK487" s="29" t="b">
        <v>1</v>
      </c>
      <c r="CL487" s="29" t="b">
        <v>0</v>
      </c>
      <c r="CM487" s="29" t="b">
        <v>0</v>
      </c>
      <c r="CN487" s="29" t="b">
        <v>0</v>
      </c>
      <c r="CO487" s="29" t="b">
        <v>0</v>
      </c>
      <c r="CP487" s="29" t="b">
        <v>0</v>
      </c>
      <c r="CQ487" s="29" t="b">
        <v>0</v>
      </c>
      <c r="CR487" s="29" t="b">
        <v>0</v>
      </c>
      <c r="CS487" s="29" t="b">
        <v>0</v>
      </c>
      <c r="CT487" s="29" t="b">
        <v>0</v>
      </c>
      <c r="CU487" s="29" t="b">
        <v>0</v>
      </c>
      <c r="CV487" s="29" t="b">
        <v>0</v>
      </c>
      <c r="CW487" s="29" t="b">
        <v>0</v>
      </c>
      <c r="CX487" s="29" t="b">
        <v>0</v>
      </c>
      <c r="CY487" s="29" t="b">
        <v>0</v>
      </c>
      <c r="CZ487" s="29" t="b">
        <v>0</v>
      </c>
      <c r="DA487" s="29" t="b">
        <v>0</v>
      </c>
      <c r="DB487" s="29" t="b">
        <v>0</v>
      </c>
      <c r="DC487" s="29" t="b">
        <v>0</v>
      </c>
      <c r="DD487" s="29" t="b">
        <v>0</v>
      </c>
      <c r="DE487" s="29" t="b">
        <v>0</v>
      </c>
      <c r="DF487" s="29" t="b">
        <v>0</v>
      </c>
      <c r="DG487" s="29" t="b">
        <v>0</v>
      </c>
      <c r="DH487" s="29" t="b">
        <v>0</v>
      </c>
      <c r="DI487" s="29" t="b">
        <v>0</v>
      </c>
      <c r="DJ487" s="29" t="b">
        <v>0</v>
      </c>
      <c r="DK487" s="29" t="b">
        <v>0</v>
      </c>
      <c r="DL487" s="29" t="b">
        <v>0</v>
      </c>
      <c r="DM487" s="29" t="b">
        <v>0</v>
      </c>
      <c r="DN487" s="29" t="b">
        <v>0</v>
      </c>
      <c r="DO487" s="29" t="b">
        <v>0</v>
      </c>
      <c r="DP487" s="29" t="b">
        <v>0</v>
      </c>
      <c r="DQ487" s="29" t="b">
        <v>0</v>
      </c>
      <c r="DR487" s="29" t="b">
        <v>0</v>
      </c>
      <c r="DS487" s="29" t="b">
        <v>0</v>
      </c>
      <c r="DT487" s="29" t="b">
        <v>0</v>
      </c>
      <c r="DU487" s="29" t="b">
        <v>0</v>
      </c>
      <c r="DV487" s="29" t="s">
        <v>16173</v>
      </c>
      <c r="DW487" s="29" t="s">
        <v>16174</v>
      </c>
      <c r="DX487" s="29" t="s">
        <v>16175</v>
      </c>
    </row>
    <row r="488" spans="1:128" s="29" customFormat="1" x14ac:dyDescent="0.25">
      <c r="A488" s="29">
        <v>359925061246950</v>
      </c>
      <c r="B488" s="29">
        <v>154</v>
      </c>
      <c r="C488" s="29" t="s">
        <v>16176</v>
      </c>
      <c r="D488" s="29" t="s">
        <v>8</v>
      </c>
      <c r="E488" s="29" t="s">
        <v>8</v>
      </c>
      <c r="F488" s="29" t="s">
        <v>8</v>
      </c>
      <c r="G488" s="29" t="s">
        <v>8</v>
      </c>
      <c r="H488" s="29" t="s">
        <v>8</v>
      </c>
      <c r="I488" s="29">
        <v>22</v>
      </c>
      <c r="J488" s="29">
        <v>1</v>
      </c>
      <c r="K488" s="29">
        <v>1</v>
      </c>
      <c r="L488" s="29">
        <v>1</v>
      </c>
      <c r="M488" s="29">
        <v>2</v>
      </c>
      <c r="N488" s="29">
        <v>3</v>
      </c>
      <c r="O488" s="29">
        <v>1</v>
      </c>
      <c r="P488" s="29">
        <v>1</v>
      </c>
      <c r="Q488" s="29">
        <v>4</v>
      </c>
      <c r="R488" s="29" t="s">
        <v>8</v>
      </c>
      <c r="S488" s="29">
        <v>4</v>
      </c>
      <c r="T488" s="29" t="s">
        <v>8</v>
      </c>
      <c r="U488" s="29">
        <v>0</v>
      </c>
      <c r="V488" s="29" t="s">
        <v>8</v>
      </c>
      <c r="W488" s="29" t="s">
        <v>8</v>
      </c>
      <c r="X488" s="29" t="s">
        <v>8</v>
      </c>
      <c r="Y488" s="29" t="s">
        <v>8</v>
      </c>
      <c r="Z488" s="29">
        <v>1</v>
      </c>
      <c r="AA488" s="29">
        <v>3</v>
      </c>
      <c r="AB488" s="29" t="s">
        <v>8</v>
      </c>
      <c r="AC488" s="29">
        <v>3</v>
      </c>
      <c r="AD488" s="29" t="s">
        <v>8</v>
      </c>
      <c r="AE488" s="29">
        <v>1</v>
      </c>
      <c r="AF488" s="29">
        <v>1</v>
      </c>
      <c r="AG488" s="29" t="s">
        <v>8</v>
      </c>
      <c r="AH488" s="29">
        <v>1</v>
      </c>
      <c r="AI488" s="29" t="s">
        <v>8</v>
      </c>
      <c r="AJ488" s="29">
        <v>0</v>
      </c>
      <c r="AK488" s="29" t="s">
        <v>8</v>
      </c>
      <c r="AL488" s="29" t="s">
        <v>8</v>
      </c>
      <c r="AM488" s="29" t="s">
        <v>8</v>
      </c>
      <c r="AN488" s="29" t="s">
        <v>8</v>
      </c>
      <c r="AO488" s="29">
        <v>0</v>
      </c>
      <c r="AP488" s="29" t="s">
        <v>8</v>
      </c>
      <c r="AQ488" s="29">
        <v>1</v>
      </c>
      <c r="AR488" s="29">
        <v>2</v>
      </c>
      <c r="AS488" s="29" t="s">
        <v>8</v>
      </c>
      <c r="AT488" s="29">
        <v>2</v>
      </c>
      <c r="AU488" s="29" t="s">
        <v>8</v>
      </c>
      <c r="AV488" s="29">
        <v>1</v>
      </c>
      <c r="AW488" s="29">
        <v>2</v>
      </c>
      <c r="AX488" s="29" t="s">
        <v>8</v>
      </c>
      <c r="AY488" s="29">
        <v>3</v>
      </c>
      <c r="AZ488" s="29" t="s">
        <v>8</v>
      </c>
      <c r="BA488" s="29">
        <v>1</v>
      </c>
      <c r="BB488" s="29" t="s">
        <v>8</v>
      </c>
      <c r="BC488" s="29">
        <v>1</v>
      </c>
      <c r="BD488" s="29">
        <v>4</v>
      </c>
      <c r="BE488" s="29" t="s">
        <v>8</v>
      </c>
      <c r="BF488" s="29">
        <v>3</v>
      </c>
      <c r="BG488" s="29" t="s">
        <v>8</v>
      </c>
      <c r="BH488" s="29">
        <v>1</v>
      </c>
      <c r="BI488" s="29">
        <v>1</v>
      </c>
      <c r="BJ488" s="29" t="s">
        <v>8</v>
      </c>
      <c r="BK488" s="29">
        <v>1</v>
      </c>
      <c r="BL488" s="29" t="s">
        <v>8</v>
      </c>
      <c r="BM488" s="29">
        <v>0</v>
      </c>
      <c r="BN488" s="29" t="s">
        <v>8</v>
      </c>
      <c r="BO488" s="29" t="s">
        <v>8</v>
      </c>
      <c r="BP488" s="29" t="s">
        <v>8</v>
      </c>
      <c r="BQ488" s="29" t="s">
        <v>8</v>
      </c>
      <c r="BR488" s="29" t="s">
        <v>8</v>
      </c>
      <c r="BS488" s="29" t="s">
        <v>8</v>
      </c>
      <c r="BT488" s="29" t="s">
        <v>8</v>
      </c>
      <c r="BU488" s="29" t="s">
        <v>8</v>
      </c>
      <c r="BV488" s="29" t="b">
        <v>0</v>
      </c>
      <c r="BW488" s="29" t="b">
        <v>0</v>
      </c>
      <c r="BX488" s="29" t="b">
        <v>0</v>
      </c>
      <c r="BY488" s="29" t="b">
        <v>0</v>
      </c>
      <c r="BZ488" s="29" t="b">
        <v>0</v>
      </c>
      <c r="CA488" s="29" t="b">
        <v>0</v>
      </c>
      <c r="CB488" s="29" t="b">
        <v>0</v>
      </c>
      <c r="CC488" s="29" t="b">
        <v>0</v>
      </c>
      <c r="CD488" s="29" t="b">
        <v>0</v>
      </c>
      <c r="CE488" s="29" t="b">
        <v>0</v>
      </c>
      <c r="CF488" s="29" t="b">
        <v>0</v>
      </c>
      <c r="CG488" s="29" t="b">
        <v>0</v>
      </c>
      <c r="CH488" s="29" t="b">
        <v>0</v>
      </c>
      <c r="CI488" s="29" t="b">
        <v>0</v>
      </c>
      <c r="CJ488" s="29" t="b">
        <v>0</v>
      </c>
      <c r="CK488" s="29" t="b">
        <v>1</v>
      </c>
      <c r="CL488" s="29" t="b">
        <v>0</v>
      </c>
      <c r="CM488" s="29" t="b">
        <v>0</v>
      </c>
      <c r="CN488" s="29" t="b">
        <v>0</v>
      </c>
      <c r="CO488" s="29" t="b">
        <v>0</v>
      </c>
      <c r="CP488" s="29" t="b">
        <v>0</v>
      </c>
      <c r="CQ488" s="29" t="b">
        <v>0</v>
      </c>
      <c r="CR488" s="29" t="b">
        <v>0</v>
      </c>
      <c r="CS488" s="29" t="b">
        <v>0</v>
      </c>
      <c r="CT488" s="29" t="b">
        <v>0</v>
      </c>
      <c r="CU488" s="29" t="b">
        <v>0</v>
      </c>
      <c r="CV488" s="29" t="b">
        <v>0</v>
      </c>
      <c r="CW488" s="29" t="b">
        <v>0</v>
      </c>
      <c r="CX488" s="29" t="b">
        <v>0</v>
      </c>
      <c r="CY488" s="29" t="b">
        <v>0</v>
      </c>
      <c r="CZ488" s="29" t="b">
        <v>0</v>
      </c>
      <c r="DA488" s="29" t="b">
        <v>0</v>
      </c>
      <c r="DB488" s="29" t="b">
        <v>0</v>
      </c>
      <c r="DC488" s="29" t="b">
        <v>0</v>
      </c>
      <c r="DD488" s="29" t="b">
        <v>0</v>
      </c>
      <c r="DE488" s="29" t="b">
        <v>0</v>
      </c>
      <c r="DF488" s="29" t="b">
        <v>0</v>
      </c>
      <c r="DG488" s="29" t="b">
        <v>0</v>
      </c>
      <c r="DH488" s="29" t="b">
        <v>0</v>
      </c>
      <c r="DI488" s="29" t="b">
        <v>0</v>
      </c>
      <c r="DJ488" s="29" t="b">
        <v>0</v>
      </c>
      <c r="DK488" s="29" t="b">
        <v>0</v>
      </c>
      <c r="DL488" s="29" t="b">
        <v>0</v>
      </c>
      <c r="DM488" s="29" t="b">
        <v>0</v>
      </c>
      <c r="DN488" s="29" t="b">
        <v>0</v>
      </c>
      <c r="DO488" s="29" t="b">
        <v>0</v>
      </c>
      <c r="DP488" s="29" t="b">
        <v>0</v>
      </c>
      <c r="DQ488" s="29" t="b">
        <v>0</v>
      </c>
      <c r="DR488" s="29" t="b">
        <v>0</v>
      </c>
      <c r="DS488" s="29" t="b">
        <v>0</v>
      </c>
      <c r="DT488" s="29" t="b">
        <v>0</v>
      </c>
      <c r="DU488" s="29" t="b">
        <v>0</v>
      </c>
      <c r="DV488" s="29" t="s">
        <v>16177</v>
      </c>
      <c r="DW488" s="29" t="s">
        <v>16178</v>
      </c>
      <c r="DX488" s="29" t="s">
        <v>16179</v>
      </c>
    </row>
    <row r="489" spans="1:128" s="29" customFormat="1" x14ac:dyDescent="0.25">
      <c r="A489" s="29">
        <v>359925061246950</v>
      </c>
      <c r="B489" s="29">
        <v>113</v>
      </c>
      <c r="C489" s="29" t="s">
        <v>16180</v>
      </c>
      <c r="D489" s="29" t="s">
        <v>8</v>
      </c>
      <c r="E489" s="29" t="s">
        <v>8</v>
      </c>
      <c r="F489" s="29" t="s">
        <v>8</v>
      </c>
      <c r="G489" s="29" t="s">
        <v>8</v>
      </c>
      <c r="H489" s="29" t="s">
        <v>8</v>
      </c>
      <c r="I489" s="29">
        <v>22</v>
      </c>
      <c r="J489" s="29">
        <v>1</v>
      </c>
      <c r="K489" s="29">
        <v>1</v>
      </c>
      <c r="L489" s="29">
        <v>1</v>
      </c>
      <c r="M489" s="29">
        <v>1</v>
      </c>
      <c r="N489" s="29">
        <v>4</v>
      </c>
      <c r="O489" s="29">
        <v>1</v>
      </c>
      <c r="P489" s="29">
        <v>0</v>
      </c>
      <c r="Q489" s="29" t="s">
        <v>8</v>
      </c>
      <c r="R489" s="29" t="s">
        <v>8</v>
      </c>
      <c r="S489" s="29" t="s">
        <v>8</v>
      </c>
      <c r="T489" s="29" t="s">
        <v>8</v>
      </c>
      <c r="U489" s="29">
        <v>1</v>
      </c>
      <c r="V489" s="29">
        <v>1</v>
      </c>
      <c r="W489" s="29" t="s">
        <v>8</v>
      </c>
      <c r="X489" s="29">
        <v>3</v>
      </c>
      <c r="Y489" s="29" t="s">
        <v>8</v>
      </c>
      <c r="Z489" s="29">
        <v>1</v>
      </c>
      <c r="AA489" s="29">
        <v>2</v>
      </c>
      <c r="AB489" s="29" t="s">
        <v>8</v>
      </c>
      <c r="AC489" s="29">
        <v>2</v>
      </c>
      <c r="AD489" s="29" t="s">
        <v>8</v>
      </c>
      <c r="AE489" s="29">
        <v>1</v>
      </c>
      <c r="AF489" s="29">
        <v>1</v>
      </c>
      <c r="AG489" s="29" t="s">
        <v>8</v>
      </c>
      <c r="AH489" s="29">
        <v>1</v>
      </c>
      <c r="AI489" s="29" t="s">
        <v>8</v>
      </c>
      <c r="AJ489" s="29">
        <v>0</v>
      </c>
      <c r="AK489" s="29" t="s">
        <v>8</v>
      </c>
      <c r="AL489" s="29" t="s">
        <v>8</v>
      </c>
      <c r="AM489" s="29" t="s">
        <v>8</v>
      </c>
      <c r="AN489" s="29" t="s">
        <v>8</v>
      </c>
      <c r="AO489" s="29">
        <v>1</v>
      </c>
      <c r="AP489" s="29" t="s">
        <v>8</v>
      </c>
      <c r="AQ489" s="29">
        <v>1</v>
      </c>
      <c r="AR489" s="29">
        <v>1</v>
      </c>
      <c r="AS489" s="29" t="s">
        <v>8</v>
      </c>
      <c r="AT489" s="29">
        <v>1</v>
      </c>
      <c r="AU489" s="29" t="s">
        <v>8</v>
      </c>
      <c r="AV489" s="29">
        <v>1</v>
      </c>
      <c r="AW489" s="29">
        <v>3</v>
      </c>
      <c r="AX489" s="29" t="s">
        <v>8</v>
      </c>
      <c r="AY489" s="29">
        <v>3</v>
      </c>
      <c r="AZ489" s="29" t="s">
        <v>8</v>
      </c>
      <c r="BA489" s="29">
        <v>1</v>
      </c>
      <c r="BB489" s="29" t="s">
        <v>8</v>
      </c>
      <c r="BC489" s="29">
        <v>1</v>
      </c>
      <c r="BD489" s="29">
        <v>2</v>
      </c>
      <c r="BE489" s="29" t="s">
        <v>8</v>
      </c>
      <c r="BF489" s="29">
        <v>2</v>
      </c>
      <c r="BG489" s="29" t="s">
        <v>8</v>
      </c>
      <c r="BH489" s="29">
        <v>1</v>
      </c>
      <c r="BI489" s="29">
        <v>4</v>
      </c>
      <c r="BJ489" s="29" t="s">
        <v>8</v>
      </c>
      <c r="BK489" s="29">
        <v>4</v>
      </c>
      <c r="BL489" s="29" t="s">
        <v>8</v>
      </c>
      <c r="BM489" s="29">
        <v>1</v>
      </c>
      <c r="BN489" s="29" t="s">
        <v>8</v>
      </c>
      <c r="BO489" s="29">
        <v>1</v>
      </c>
      <c r="BP489" s="29" t="s">
        <v>8</v>
      </c>
      <c r="BQ489" s="29">
        <v>1</v>
      </c>
      <c r="BR489" s="29" t="s">
        <v>8</v>
      </c>
      <c r="BS489" s="29">
        <v>0</v>
      </c>
      <c r="BT489" s="29" t="s">
        <v>8</v>
      </c>
      <c r="BU489" s="29" t="s">
        <v>16181</v>
      </c>
      <c r="BV489" s="29" t="b">
        <v>0</v>
      </c>
      <c r="BW489" s="29" t="b">
        <v>0</v>
      </c>
      <c r="BX489" s="29" t="b">
        <v>0</v>
      </c>
      <c r="BY489" s="29" t="b">
        <v>0</v>
      </c>
      <c r="BZ489" s="29" t="b">
        <v>0</v>
      </c>
      <c r="CA489" s="29" t="b">
        <v>0</v>
      </c>
      <c r="CB489" s="29" t="b">
        <v>0</v>
      </c>
      <c r="CC489" s="29" t="b">
        <v>0</v>
      </c>
      <c r="CD489" s="29" t="b">
        <v>0</v>
      </c>
      <c r="CE489" s="29" t="b">
        <v>0</v>
      </c>
      <c r="CF489" s="29" t="b">
        <v>0</v>
      </c>
      <c r="CG489" s="29" t="b">
        <v>0</v>
      </c>
      <c r="CH489" s="29" t="b">
        <v>0</v>
      </c>
      <c r="CI489" s="29" t="b">
        <v>0</v>
      </c>
      <c r="CJ489" s="29" t="b">
        <v>0</v>
      </c>
      <c r="CK489" s="29" t="b">
        <v>1</v>
      </c>
      <c r="CL489" s="29" t="b">
        <v>0</v>
      </c>
      <c r="CM489" s="29" t="b">
        <v>0</v>
      </c>
      <c r="CN489" s="29" t="b">
        <v>0</v>
      </c>
      <c r="CO489" s="29" t="b">
        <v>0</v>
      </c>
      <c r="CP489" s="29" t="b">
        <v>0</v>
      </c>
      <c r="CQ489" s="29" t="b">
        <v>0</v>
      </c>
      <c r="CR489" s="29" t="b">
        <v>0</v>
      </c>
      <c r="CS489" s="29" t="b">
        <v>0</v>
      </c>
      <c r="CT489" s="29" t="b">
        <v>0</v>
      </c>
      <c r="CU489" s="29" t="b">
        <v>0</v>
      </c>
      <c r="CV489" s="29" t="b">
        <v>0</v>
      </c>
      <c r="CW489" s="29" t="b">
        <v>0</v>
      </c>
      <c r="CX489" s="29" t="b">
        <v>0</v>
      </c>
      <c r="CY489" s="29" t="b">
        <v>0</v>
      </c>
      <c r="CZ489" s="29" t="b">
        <v>0</v>
      </c>
      <c r="DA489" s="29" t="b">
        <v>0</v>
      </c>
      <c r="DB489" s="29" t="b">
        <v>0</v>
      </c>
      <c r="DC489" s="29" t="b">
        <v>0</v>
      </c>
      <c r="DD489" s="29" t="b">
        <v>0</v>
      </c>
      <c r="DE489" s="29" t="b">
        <v>0</v>
      </c>
      <c r="DF489" s="29" t="b">
        <v>0</v>
      </c>
      <c r="DG489" s="29" t="b">
        <v>0</v>
      </c>
      <c r="DH489" s="29" t="b">
        <v>0</v>
      </c>
      <c r="DI489" s="29" t="b">
        <v>0</v>
      </c>
      <c r="DJ489" s="29" t="b">
        <v>0</v>
      </c>
      <c r="DK489" s="29" t="b">
        <v>0</v>
      </c>
      <c r="DL489" s="29" t="b">
        <v>0</v>
      </c>
      <c r="DM489" s="29" t="b">
        <v>0</v>
      </c>
      <c r="DN489" s="29" t="b">
        <v>0</v>
      </c>
      <c r="DO489" s="29" t="b">
        <v>0</v>
      </c>
      <c r="DP489" s="29" t="b">
        <v>0</v>
      </c>
      <c r="DQ489" s="29" t="b">
        <v>0</v>
      </c>
      <c r="DR489" s="29" t="b">
        <v>0</v>
      </c>
      <c r="DS489" s="29" t="b">
        <v>0</v>
      </c>
      <c r="DT489" s="29" t="b">
        <v>0</v>
      </c>
      <c r="DU489" s="29" t="b">
        <v>0</v>
      </c>
      <c r="DV489" s="29" t="s">
        <v>16182</v>
      </c>
      <c r="DW489" s="29" t="s">
        <v>16183</v>
      </c>
      <c r="DX489" s="29" t="s">
        <v>16184</v>
      </c>
    </row>
    <row r="490" spans="1:128" s="29" customFormat="1" x14ac:dyDescent="0.25">
      <c r="A490" s="29">
        <v>359925061246950</v>
      </c>
      <c r="B490" s="29">
        <v>181</v>
      </c>
      <c r="C490" s="29" t="s">
        <v>16185</v>
      </c>
      <c r="D490" s="29" t="s">
        <v>8</v>
      </c>
      <c r="E490" s="29" t="s">
        <v>8</v>
      </c>
      <c r="F490" s="29" t="s">
        <v>8</v>
      </c>
      <c r="G490" s="29" t="s">
        <v>8</v>
      </c>
      <c r="H490" s="29" t="s">
        <v>8</v>
      </c>
      <c r="I490" s="29">
        <v>22</v>
      </c>
      <c r="J490" s="29">
        <v>1</v>
      </c>
      <c r="K490" s="29">
        <v>1</v>
      </c>
      <c r="L490" s="29">
        <v>1</v>
      </c>
      <c r="M490" s="29">
        <v>2</v>
      </c>
      <c r="N490" s="29">
        <v>4</v>
      </c>
      <c r="O490" s="29">
        <v>1</v>
      </c>
      <c r="P490" s="29">
        <v>0</v>
      </c>
      <c r="Q490" s="29" t="s">
        <v>8</v>
      </c>
      <c r="R490" s="29" t="s">
        <v>8</v>
      </c>
      <c r="S490" s="29" t="s">
        <v>8</v>
      </c>
      <c r="T490" s="29" t="s">
        <v>8</v>
      </c>
      <c r="U490" s="29">
        <v>1</v>
      </c>
      <c r="V490" s="29">
        <v>2</v>
      </c>
      <c r="W490" s="29" t="s">
        <v>8</v>
      </c>
      <c r="X490" s="29">
        <v>3</v>
      </c>
      <c r="Y490" s="29" t="s">
        <v>8</v>
      </c>
      <c r="Z490" s="29">
        <v>1</v>
      </c>
      <c r="AA490" s="29">
        <v>3</v>
      </c>
      <c r="AB490" s="29" t="s">
        <v>8</v>
      </c>
      <c r="AC490" s="29">
        <v>1</v>
      </c>
      <c r="AD490" s="29" t="s">
        <v>8</v>
      </c>
      <c r="AE490" s="29">
        <v>1</v>
      </c>
      <c r="AF490" s="29">
        <v>1</v>
      </c>
      <c r="AG490" s="29" t="s">
        <v>8</v>
      </c>
      <c r="AH490" s="29">
        <v>1</v>
      </c>
      <c r="AI490" s="29" t="s">
        <v>8</v>
      </c>
      <c r="AJ490" s="29">
        <v>0</v>
      </c>
      <c r="AK490" s="29" t="s">
        <v>8</v>
      </c>
      <c r="AL490" s="29" t="s">
        <v>8</v>
      </c>
      <c r="AM490" s="29" t="s">
        <v>8</v>
      </c>
      <c r="AN490" s="29" t="s">
        <v>8</v>
      </c>
      <c r="AO490" s="29">
        <v>0</v>
      </c>
      <c r="AP490" s="29" t="s">
        <v>8</v>
      </c>
      <c r="AQ490" s="29">
        <v>1</v>
      </c>
      <c r="AR490" s="29">
        <v>2</v>
      </c>
      <c r="AS490" s="29" t="s">
        <v>8</v>
      </c>
      <c r="AT490" s="29">
        <v>2</v>
      </c>
      <c r="AU490" s="29" t="s">
        <v>8</v>
      </c>
      <c r="AV490" s="29">
        <v>1</v>
      </c>
      <c r="AW490" s="29">
        <v>3</v>
      </c>
      <c r="AX490" s="29" t="s">
        <v>8</v>
      </c>
      <c r="AY490" s="29">
        <v>3</v>
      </c>
      <c r="AZ490" s="29" t="s">
        <v>8</v>
      </c>
      <c r="BA490" s="29">
        <v>1</v>
      </c>
      <c r="BB490" s="29" t="s">
        <v>8</v>
      </c>
      <c r="BC490" s="29">
        <v>1</v>
      </c>
      <c r="BD490" s="29">
        <v>3</v>
      </c>
      <c r="BE490" s="29" t="s">
        <v>8</v>
      </c>
      <c r="BF490" s="29">
        <v>3</v>
      </c>
      <c r="BG490" s="29" t="s">
        <v>8</v>
      </c>
      <c r="BH490" s="29">
        <v>1</v>
      </c>
      <c r="BI490" s="29">
        <v>1</v>
      </c>
      <c r="BJ490" s="29" t="s">
        <v>8</v>
      </c>
      <c r="BK490" s="29">
        <v>1</v>
      </c>
      <c r="BL490" s="29" t="s">
        <v>8</v>
      </c>
      <c r="BM490" s="29">
        <v>0</v>
      </c>
      <c r="BN490" s="29" t="s">
        <v>8</v>
      </c>
      <c r="BO490" s="29" t="s">
        <v>8</v>
      </c>
      <c r="BP490" s="29" t="s">
        <v>8</v>
      </c>
      <c r="BQ490" s="29" t="s">
        <v>8</v>
      </c>
      <c r="BR490" s="29" t="s">
        <v>8</v>
      </c>
      <c r="BS490" s="29" t="s">
        <v>8</v>
      </c>
      <c r="BT490" s="29" t="s">
        <v>8</v>
      </c>
      <c r="BU490" s="29" t="s">
        <v>8</v>
      </c>
      <c r="BV490" s="29" t="b">
        <v>0</v>
      </c>
      <c r="BW490" s="29" t="b">
        <v>0</v>
      </c>
      <c r="BX490" s="29" t="b">
        <v>0</v>
      </c>
      <c r="BY490" s="29" t="b">
        <v>0</v>
      </c>
      <c r="BZ490" s="29" t="b">
        <v>0</v>
      </c>
      <c r="CA490" s="29" t="b">
        <v>0</v>
      </c>
      <c r="CB490" s="29" t="b">
        <v>0</v>
      </c>
      <c r="CC490" s="29" t="b">
        <v>0</v>
      </c>
      <c r="CD490" s="29" t="b">
        <v>0</v>
      </c>
      <c r="CE490" s="29" t="b">
        <v>0</v>
      </c>
      <c r="CF490" s="29" t="b">
        <v>0</v>
      </c>
      <c r="CG490" s="29" t="b">
        <v>0</v>
      </c>
      <c r="CH490" s="29" t="b">
        <v>0</v>
      </c>
      <c r="CI490" s="29" t="b">
        <v>0</v>
      </c>
      <c r="CJ490" s="29" t="b">
        <v>0</v>
      </c>
      <c r="CK490" s="29" t="b">
        <v>1</v>
      </c>
      <c r="CL490" s="29" t="b">
        <v>0</v>
      </c>
      <c r="CM490" s="29" t="b">
        <v>0</v>
      </c>
      <c r="CN490" s="29" t="b">
        <v>0</v>
      </c>
      <c r="CO490" s="29" t="b">
        <v>0</v>
      </c>
      <c r="CP490" s="29" t="b">
        <v>0</v>
      </c>
      <c r="CQ490" s="29" t="b">
        <v>0</v>
      </c>
      <c r="CR490" s="29" t="b">
        <v>0</v>
      </c>
      <c r="CS490" s="29" t="b">
        <v>0</v>
      </c>
      <c r="CT490" s="29" t="b">
        <v>0</v>
      </c>
      <c r="CU490" s="29" t="b">
        <v>0</v>
      </c>
      <c r="CV490" s="29" t="b">
        <v>0</v>
      </c>
      <c r="CW490" s="29" t="b">
        <v>0</v>
      </c>
      <c r="CX490" s="29" t="b">
        <v>0</v>
      </c>
      <c r="CY490" s="29" t="b">
        <v>0</v>
      </c>
      <c r="CZ490" s="29" t="b">
        <v>0</v>
      </c>
      <c r="DA490" s="29" t="b">
        <v>0</v>
      </c>
      <c r="DB490" s="29" t="b">
        <v>0</v>
      </c>
      <c r="DC490" s="29" t="b">
        <v>0</v>
      </c>
      <c r="DD490" s="29" t="b">
        <v>0</v>
      </c>
      <c r="DE490" s="29" t="b">
        <v>0</v>
      </c>
      <c r="DF490" s="29" t="b">
        <v>0</v>
      </c>
      <c r="DG490" s="29" t="b">
        <v>0</v>
      </c>
      <c r="DH490" s="29" t="b">
        <v>0</v>
      </c>
      <c r="DI490" s="29" t="b">
        <v>0</v>
      </c>
      <c r="DJ490" s="29" t="b">
        <v>0</v>
      </c>
      <c r="DK490" s="29" t="b">
        <v>0</v>
      </c>
      <c r="DL490" s="29" t="b">
        <v>0</v>
      </c>
      <c r="DM490" s="29" t="b">
        <v>0</v>
      </c>
      <c r="DN490" s="29" t="b">
        <v>0</v>
      </c>
      <c r="DO490" s="29" t="b">
        <v>0</v>
      </c>
      <c r="DP490" s="29" t="b">
        <v>0</v>
      </c>
      <c r="DQ490" s="29" t="b">
        <v>0</v>
      </c>
      <c r="DR490" s="29" t="b">
        <v>0</v>
      </c>
      <c r="DS490" s="29" t="b">
        <v>0</v>
      </c>
      <c r="DT490" s="29" t="b">
        <v>0</v>
      </c>
      <c r="DU490" s="29" t="b">
        <v>0</v>
      </c>
      <c r="DV490" s="29" t="s">
        <v>16186</v>
      </c>
      <c r="DW490" s="29" t="s">
        <v>16187</v>
      </c>
      <c r="DX490" s="29" t="s">
        <v>16188</v>
      </c>
    </row>
    <row r="491" spans="1:128" s="29" customFormat="1" x14ac:dyDescent="0.25">
      <c r="A491" s="29">
        <v>359925061246950</v>
      </c>
      <c r="B491" s="29">
        <v>152</v>
      </c>
      <c r="C491" s="29" t="s">
        <v>16189</v>
      </c>
      <c r="D491" s="29" t="s">
        <v>8</v>
      </c>
      <c r="E491" s="29" t="s">
        <v>8</v>
      </c>
      <c r="F491" s="29" t="s">
        <v>8</v>
      </c>
      <c r="G491" s="29" t="s">
        <v>8</v>
      </c>
      <c r="H491" s="29" t="s">
        <v>8</v>
      </c>
      <c r="I491" s="29">
        <v>22</v>
      </c>
      <c r="J491" s="29">
        <v>1</v>
      </c>
      <c r="K491" s="29">
        <v>1</v>
      </c>
      <c r="L491" s="29">
        <v>1</v>
      </c>
      <c r="M491" s="29">
        <v>2</v>
      </c>
      <c r="N491" s="29">
        <v>4</v>
      </c>
      <c r="O491" s="29">
        <v>1</v>
      </c>
      <c r="P491" s="29">
        <v>1</v>
      </c>
      <c r="Q491" s="29">
        <v>4</v>
      </c>
      <c r="R491" s="29" t="s">
        <v>8</v>
      </c>
      <c r="S491" s="29">
        <v>4</v>
      </c>
      <c r="T491" s="29" t="s">
        <v>8</v>
      </c>
      <c r="U491" s="29">
        <v>1</v>
      </c>
      <c r="V491" s="29">
        <v>2</v>
      </c>
      <c r="W491" s="29" t="s">
        <v>8</v>
      </c>
      <c r="X491" s="29">
        <v>2</v>
      </c>
      <c r="Y491" s="29" t="s">
        <v>8</v>
      </c>
      <c r="Z491" s="29">
        <v>1</v>
      </c>
      <c r="AA491" s="29">
        <v>3</v>
      </c>
      <c r="AB491" s="29" t="s">
        <v>8</v>
      </c>
      <c r="AC491" s="29">
        <v>2</v>
      </c>
      <c r="AD491" s="29" t="s">
        <v>8</v>
      </c>
      <c r="AE491" s="29">
        <v>1</v>
      </c>
      <c r="AF491" s="29">
        <v>1</v>
      </c>
      <c r="AG491" s="29" t="s">
        <v>8</v>
      </c>
      <c r="AH491" s="29">
        <v>1</v>
      </c>
      <c r="AI491" s="29" t="s">
        <v>8</v>
      </c>
      <c r="AJ491" s="29">
        <v>0</v>
      </c>
      <c r="AK491" s="29" t="s">
        <v>8</v>
      </c>
      <c r="AL491" s="29" t="s">
        <v>8</v>
      </c>
      <c r="AM491" s="29" t="s">
        <v>8</v>
      </c>
      <c r="AN491" s="29" t="s">
        <v>8</v>
      </c>
      <c r="AO491" s="29">
        <v>0</v>
      </c>
      <c r="AP491" s="29" t="s">
        <v>8</v>
      </c>
      <c r="AQ491" s="29">
        <v>1</v>
      </c>
      <c r="AR491" s="29">
        <v>1</v>
      </c>
      <c r="AS491" s="29" t="s">
        <v>8</v>
      </c>
      <c r="AT491" s="29">
        <v>2</v>
      </c>
      <c r="AU491" s="29" t="s">
        <v>8</v>
      </c>
      <c r="AV491" s="29">
        <v>1</v>
      </c>
      <c r="AW491" s="29">
        <v>3</v>
      </c>
      <c r="AX491" s="29" t="s">
        <v>8</v>
      </c>
      <c r="AY491" s="29">
        <v>3</v>
      </c>
      <c r="AZ491" s="29" t="s">
        <v>8</v>
      </c>
      <c r="BA491" s="29">
        <v>1</v>
      </c>
      <c r="BB491" s="29" t="s">
        <v>8</v>
      </c>
      <c r="BC491" s="29">
        <v>1</v>
      </c>
      <c r="BD491" s="29">
        <v>4</v>
      </c>
      <c r="BE491" s="29" t="s">
        <v>8</v>
      </c>
      <c r="BF491" s="29">
        <v>3</v>
      </c>
      <c r="BG491" s="29" t="s">
        <v>8</v>
      </c>
      <c r="BH491" s="29">
        <v>1</v>
      </c>
      <c r="BI491" s="29">
        <v>1</v>
      </c>
      <c r="BJ491" s="29" t="s">
        <v>8</v>
      </c>
      <c r="BK491" s="29">
        <v>1</v>
      </c>
      <c r="BL491" s="29" t="s">
        <v>8</v>
      </c>
      <c r="BM491" s="29">
        <v>0</v>
      </c>
      <c r="BN491" s="29" t="s">
        <v>8</v>
      </c>
      <c r="BO491" s="29" t="s">
        <v>8</v>
      </c>
      <c r="BP491" s="29" t="s">
        <v>8</v>
      </c>
      <c r="BQ491" s="29" t="s">
        <v>8</v>
      </c>
      <c r="BR491" s="29" t="s">
        <v>8</v>
      </c>
      <c r="BS491" s="29" t="s">
        <v>8</v>
      </c>
      <c r="BT491" s="29" t="s">
        <v>8</v>
      </c>
      <c r="BU491" s="29" t="s">
        <v>8</v>
      </c>
      <c r="BV491" s="29" t="b">
        <v>0</v>
      </c>
      <c r="BW491" s="29" t="b">
        <v>0</v>
      </c>
      <c r="BX491" s="29" t="b">
        <v>0</v>
      </c>
      <c r="BY491" s="29" t="b">
        <v>0</v>
      </c>
      <c r="BZ491" s="29" t="b">
        <v>0</v>
      </c>
      <c r="CA491" s="29" t="b">
        <v>0</v>
      </c>
      <c r="CB491" s="29" t="b">
        <v>0</v>
      </c>
      <c r="CC491" s="29" t="b">
        <v>0</v>
      </c>
      <c r="CD491" s="29" t="b">
        <v>0</v>
      </c>
      <c r="CE491" s="29" t="b">
        <v>0</v>
      </c>
      <c r="CF491" s="29" t="b">
        <v>0</v>
      </c>
      <c r="CG491" s="29" t="b">
        <v>0</v>
      </c>
      <c r="CH491" s="29" t="b">
        <v>0</v>
      </c>
      <c r="CI491" s="29" t="b">
        <v>0</v>
      </c>
      <c r="CJ491" s="29" t="b">
        <v>0</v>
      </c>
      <c r="CK491" s="29" t="b">
        <v>1</v>
      </c>
      <c r="CL491" s="29" t="b">
        <v>0</v>
      </c>
      <c r="CM491" s="29" t="b">
        <v>0</v>
      </c>
      <c r="CN491" s="29" t="b">
        <v>0</v>
      </c>
      <c r="CO491" s="29" t="b">
        <v>0</v>
      </c>
      <c r="CP491" s="29" t="b">
        <v>0</v>
      </c>
      <c r="CQ491" s="29" t="b">
        <v>0</v>
      </c>
      <c r="CR491" s="29" t="b">
        <v>0</v>
      </c>
      <c r="CS491" s="29" t="b">
        <v>0</v>
      </c>
      <c r="CT491" s="29" t="b">
        <v>0</v>
      </c>
      <c r="CU491" s="29" t="b">
        <v>0</v>
      </c>
      <c r="CV491" s="29" t="b">
        <v>0</v>
      </c>
      <c r="CW491" s="29" t="b">
        <v>0</v>
      </c>
      <c r="CX491" s="29" t="b">
        <v>0</v>
      </c>
      <c r="CY491" s="29" t="b">
        <v>0</v>
      </c>
      <c r="CZ491" s="29" t="b">
        <v>0</v>
      </c>
      <c r="DA491" s="29" t="b">
        <v>0</v>
      </c>
      <c r="DB491" s="29" t="b">
        <v>0</v>
      </c>
      <c r="DC491" s="29" t="b">
        <v>0</v>
      </c>
      <c r="DD491" s="29" t="b">
        <v>0</v>
      </c>
      <c r="DE491" s="29" t="b">
        <v>0</v>
      </c>
      <c r="DF491" s="29" t="b">
        <v>0</v>
      </c>
      <c r="DG491" s="29" t="b">
        <v>0</v>
      </c>
      <c r="DH491" s="29" t="b">
        <v>0</v>
      </c>
      <c r="DI491" s="29" t="b">
        <v>0</v>
      </c>
      <c r="DJ491" s="29" t="b">
        <v>0</v>
      </c>
      <c r="DK491" s="29" t="b">
        <v>0</v>
      </c>
      <c r="DL491" s="29" t="b">
        <v>0</v>
      </c>
      <c r="DM491" s="29" t="b">
        <v>0</v>
      </c>
      <c r="DN491" s="29" t="b">
        <v>0</v>
      </c>
      <c r="DO491" s="29" t="b">
        <v>0</v>
      </c>
      <c r="DP491" s="29" t="b">
        <v>0</v>
      </c>
      <c r="DQ491" s="29" t="b">
        <v>0</v>
      </c>
      <c r="DR491" s="29" t="b">
        <v>0</v>
      </c>
      <c r="DS491" s="29" t="b">
        <v>0</v>
      </c>
      <c r="DT491" s="29" t="b">
        <v>0</v>
      </c>
      <c r="DU491" s="29" t="b">
        <v>0</v>
      </c>
      <c r="DV491" s="29" t="s">
        <v>16190</v>
      </c>
      <c r="DW491" s="29" t="s">
        <v>16191</v>
      </c>
      <c r="DX491" s="29" t="s">
        <v>16192</v>
      </c>
    </row>
    <row r="492" spans="1:128" s="29" customFormat="1" x14ac:dyDescent="0.25">
      <c r="A492" s="29">
        <v>359925061142506</v>
      </c>
      <c r="B492" s="29">
        <v>133</v>
      </c>
      <c r="C492" s="29" t="s">
        <v>16193</v>
      </c>
      <c r="D492" s="29" t="s">
        <v>16194</v>
      </c>
      <c r="E492" s="50">
        <v>23770213</v>
      </c>
      <c r="F492" s="50">
        <v>904308898</v>
      </c>
      <c r="G492" s="29" t="s">
        <v>18992</v>
      </c>
      <c r="H492" s="29" t="s">
        <v>20240</v>
      </c>
      <c r="I492" s="29">
        <v>22</v>
      </c>
      <c r="J492" s="29">
        <v>1</v>
      </c>
      <c r="K492" s="29">
        <v>1</v>
      </c>
      <c r="L492" s="29">
        <v>1</v>
      </c>
      <c r="M492" s="29">
        <v>2</v>
      </c>
      <c r="N492" s="29">
        <v>5</v>
      </c>
      <c r="O492" s="29">
        <v>1</v>
      </c>
      <c r="P492" s="29">
        <v>1</v>
      </c>
      <c r="Q492" s="29">
        <v>4</v>
      </c>
      <c r="R492" s="29" t="s">
        <v>8</v>
      </c>
      <c r="S492" s="29">
        <v>4</v>
      </c>
      <c r="T492" s="29" t="s">
        <v>8</v>
      </c>
      <c r="U492" s="29">
        <v>1</v>
      </c>
      <c r="V492" s="29">
        <v>1</v>
      </c>
      <c r="W492" s="29" t="s">
        <v>8</v>
      </c>
      <c r="X492" s="29">
        <v>1</v>
      </c>
      <c r="Y492" s="29" t="s">
        <v>8</v>
      </c>
      <c r="Z492" s="29">
        <v>1</v>
      </c>
      <c r="AA492" s="29">
        <v>1</v>
      </c>
      <c r="AB492" s="29" t="s">
        <v>8</v>
      </c>
      <c r="AC492" s="29">
        <v>1</v>
      </c>
      <c r="AD492" s="29" t="s">
        <v>8</v>
      </c>
      <c r="AE492" s="29">
        <v>1</v>
      </c>
      <c r="AF492" s="29">
        <v>1</v>
      </c>
      <c r="AG492" s="29" t="s">
        <v>8</v>
      </c>
      <c r="AH492" s="29">
        <v>1</v>
      </c>
      <c r="AI492" s="29" t="s">
        <v>8</v>
      </c>
      <c r="AJ492" s="29">
        <v>0</v>
      </c>
      <c r="AK492" s="29" t="s">
        <v>8</v>
      </c>
      <c r="AL492" s="29" t="s">
        <v>8</v>
      </c>
      <c r="AM492" s="29" t="s">
        <v>8</v>
      </c>
      <c r="AN492" s="29" t="s">
        <v>8</v>
      </c>
      <c r="AO492" s="29">
        <v>1</v>
      </c>
      <c r="AP492" s="29" t="s">
        <v>8</v>
      </c>
      <c r="AQ492" s="29">
        <v>1</v>
      </c>
      <c r="AR492" s="29">
        <v>2</v>
      </c>
      <c r="AS492" s="29" t="s">
        <v>8</v>
      </c>
      <c r="AT492" s="29">
        <v>1</v>
      </c>
      <c r="AU492" s="29" t="s">
        <v>8</v>
      </c>
      <c r="AV492" s="29">
        <v>1</v>
      </c>
      <c r="AW492" s="29">
        <v>1</v>
      </c>
      <c r="AX492" s="29" t="s">
        <v>8</v>
      </c>
      <c r="AY492" s="29">
        <v>1</v>
      </c>
      <c r="AZ492" s="29" t="s">
        <v>8</v>
      </c>
      <c r="BA492" s="29">
        <v>1</v>
      </c>
      <c r="BB492" s="29" t="s">
        <v>8</v>
      </c>
      <c r="BC492" s="29">
        <v>1</v>
      </c>
      <c r="BD492" s="29">
        <v>1</v>
      </c>
      <c r="BE492" s="29" t="s">
        <v>8</v>
      </c>
      <c r="BF492" s="29">
        <v>1</v>
      </c>
      <c r="BG492" s="29" t="s">
        <v>8</v>
      </c>
      <c r="BH492" s="29">
        <v>1</v>
      </c>
      <c r="BI492" s="29">
        <v>1</v>
      </c>
      <c r="BJ492" s="29" t="s">
        <v>8</v>
      </c>
      <c r="BK492" s="29">
        <v>1</v>
      </c>
      <c r="BL492" s="29" t="s">
        <v>8</v>
      </c>
      <c r="BM492" s="29">
        <v>0</v>
      </c>
      <c r="BN492" s="29" t="s">
        <v>8</v>
      </c>
      <c r="BO492" s="29" t="s">
        <v>8</v>
      </c>
      <c r="BP492" s="29" t="s">
        <v>8</v>
      </c>
      <c r="BQ492" s="29" t="s">
        <v>8</v>
      </c>
      <c r="BR492" s="29" t="s">
        <v>8</v>
      </c>
      <c r="BS492" s="29" t="s">
        <v>8</v>
      </c>
      <c r="BT492" s="29" t="s">
        <v>8</v>
      </c>
      <c r="BU492" s="29" t="s">
        <v>14455</v>
      </c>
      <c r="BV492" s="29" t="b">
        <v>0</v>
      </c>
      <c r="BW492" s="29" t="b">
        <v>0</v>
      </c>
      <c r="BX492" s="29" t="b">
        <v>0</v>
      </c>
      <c r="BY492" s="29" t="b">
        <v>0</v>
      </c>
      <c r="BZ492" s="29" t="b">
        <v>0</v>
      </c>
      <c r="CA492" s="29" t="b">
        <v>0</v>
      </c>
      <c r="CB492" s="29" t="b">
        <v>0</v>
      </c>
      <c r="CC492" s="29" t="b">
        <v>0</v>
      </c>
      <c r="CD492" s="29" t="b">
        <v>0</v>
      </c>
      <c r="CE492" s="29" t="b">
        <v>0</v>
      </c>
      <c r="CF492" s="29" t="b">
        <v>1</v>
      </c>
      <c r="CG492" s="29" t="b">
        <v>0</v>
      </c>
      <c r="CH492" s="29" t="b">
        <v>0</v>
      </c>
      <c r="CI492" s="29" t="b">
        <v>0</v>
      </c>
      <c r="CJ492" s="29" t="b">
        <v>0</v>
      </c>
      <c r="CK492" s="29" t="b">
        <v>0</v>
      </c>
      <c r="CL492" s="29" t="b">
        <v>0</v>
      </c>
      <c r="CM492" s="29" t="b">
        <v>0</v>
      </c>
      <c r="CN492" s="29" t="b">
        <v>0</v>
      </c>
      <c r="CO492" s="29" t="b">
        <v>0</v>
      </c>
      <c r="CP492" s="29" t="b">
        <v>0</v>
      </c>
      <c r="CQ492" s="29" t="b">
        <v>0</v>
      </c>
      <c r="CR492" s="29" t="b">
        <v>0</v>
      </c>
      <c r="CS492" s="29" t="b">
        <v>0</v>
      </c>
      <c r="CT492" s="29" t="b">
        <v>0</v>
      </c>
      <c r="CU492" s="29" t="b">
        <v>0</v>
      </c>
      <c r="CV492" s="29" t="b">
        <v>0</v>
      </c>
      <c r="CW492" s="29" t="b">
        <v>0</v>
      </c>
      <c r="CX492" s="29" t="b">
        <v>0</v>
      </c>
      <c r="CY492" s="29" t="b">
        <v>0</v>
      </c>
      <c r="CZ492" s="29" t="b">
        <v>0</v>
      </c>
      <c r="DA492" s="29" t="b">
        <v>0</v>
      </c>
      <c r="DB492" s="29" t="b">
        <v>0</v>
      </c>
      <c r="DC492" s="29" t="b">
        <v>0</v>
      </c>
      <c r="DD492" s="29" t="b">
        <v>0</v>
      </c>
      <c r="DE492" s="29" t="b">
        <v>0</v>
      </c>
      <c r="DF492" s="29" t="b">
        <v>0</v>
      </c>
      <c r="DG492" s="29" t="b">
        <v>0</v>
      </c>
      <c r="DH492" s="29" t="b">
        <v>0</v>
      </c>
      <c r="DI492" s="29" t="b">
        <v>0</v>
      </c>
      <c r="DJ492" s="29" t="b">
        <v>0</v>
      </c>
      <c r="DK492" s="29" t="b">
        <v>0</v>
      </c>
      <c r="DL492" s="29" t="b">
        <v>0</v>
      </c>
      <c r="DM492" s="29" t="b">
        <v>0</v>
      </c>
      <c r="DN492" s="29" t="b">
        <v>0</v>
      </c>
      <c r="DO492" s="29" t="b">
        <v>0</v>
      </c>
      <c r="DP492" s="29" t="b">
        <v>0</v>
      </c>
      <c r="DQ492" s="29" t="b">
        <v>0</v>
      </c>
      <c r="DR492" s="29" t="b">
        <v>0</v>
      </c>
      <c r="DS492" s="29" t="b">
        <v>0</v>
      </c>
      <c r="DT492" s="29" t="b">
        <v>0</v>
      </c>
      <c r="DU492" s="29" t="b">
        <v>0</v>
      </c>
      <c r="DV492" s="29" t="s">
        <v>16195</v>
      </c>
      <c r="DW492" s="29" t="s">
        <v>16196</v>
      </c>
      <c r="DX492" s="29" t="s">
        <v>16197</v>
      </c>
    </row>
    <row r="493" spans="1:128" s="29" customFormat="1" x14ac:dyDescent="0.25">
      <c r="A493" s="29">
        <v>359925061142506</v>
      </c>
      <c r="B493" s="29">
        <v>171</v>
      </c>
      <c r="C493" s="29" t="s">
        <v>16198</v>
      </c>
      <c r="D493" s="29" t="s">
        <v>16199</v>
      </c>
      <c r="E493" s="50">
        <v>2377174982960340</v>
      </c>
      <c r="F493" s="50">
        <v>9043016461296060</v>
      </c>
      <c r="G493" s="50">
        <v>1.68872850024803E+16</v>
      </c>
      <c r="H493" s="29" t="s">
        <v>20265</v>
      </c>
      <c r="I493" s="29">
        <v>22</v>
      </c>
      <c r="J493" s="29">
        <v>1</v>
      </c>
      <c r="K493" s="29">
        <v>1</v>
      </c>
      <c r="L493" s="29">
        <v>1</v>
      </c>
      <c r="M493" s="29">
        <v>2</v>
      </c>
      <c r="N493" s="29">
        <v>4</v>
      </c>
      <c r="O493" s="29">
        <v>1</v>
      </c>
      <c r="P493" s="29">
        <v>1</v>
      </c>
      <c r="Q493" s="29">
        <v>1</v>
      </c>
      <c r="R493" s="29" t="s">
        <v>8</v>
      </c>
      <c r="S493" s="29">
        <v>1</v>
      </c>
      <c r="T493" s="29" t="s">
        <v>8</v>
      </c>
      <c r="U493" s="29">
        <v>0</v>
      </c>
      <c r="V493" s="29" t="s">
        <v>8</v>
      </c>
      <c r="W493" s="29" t="s">
        <v>8</v>
      </c>
      <c r="X493" s="29" t="s">
        <v>8</v>
      </c>
      <c r="Y493" s="29" t="s">
        <v>8</v>
      </c>
      <c r="Z493" s="29">
        <v>0</v>
      </c>
      <c r="AA493" s="29" t="s">
        <v>8</v>
      </c>
      <c r="AB493" s="29" t="s">
        <v>8</v>
      </c>
      <c r="AC493" s="29" t="s">
        <v>8</v>
      </c>
      <c r="AD493" s="29" t="s">
        <v>8</v>
      </c>
      <c r="AE493" s="29">
        <v>1</v>
      </c>
      <c r="AF493" s="29">
        <v>1</v>
      </c>
      <c r="AG493" s="29" t="s">
        <v>8</v>
      </c>
      <c r="AH493" s="29">
        <v>1</v>
      </c>
      <c r="AI493" s="29" t="s">
        <v>8</v>
      </c>
      <c r="AJ493" s="29">
        <v>0</v>
      </c>
      <c r="AK493" s="29" t="s">
        <v>8</v>
      </c>
      <c r="AL493" s="29" t="s">
        <v>8</v>
      </c>
      <c r="AM493" s="29" t="s">
        <v>8</v>
      </c>
      <c r="AN493" s="29" t="s">
        <v>8</v>
      </c>
      <c r="AO493" s="29">
        <v>1</v>
      </c>
      <c r="AP493" s="29" t="s">
        <v>8</v>
      </c>
      <c r="AQ493" s="29">
        <v>1</v>
      </c>
      <c r="AR493" s="29">
        <v>1</v>
      </c>
      <c r="AS493" s="29" t="s">
        <v>8</v>
      </c>
      <c r="AT493" s="29">
        <v>1</v>
      </c>
      <c r="AU493" s="29" t="s">
        <v>8</v>
      </c>
      <c r="AV493" s="29">
        <v>1</v>
      </c>
      <c r="AW493" s="29">
        <v>1</v>
      </c>
      <c r="AX493" s="29" t="s">
        <v>8</v>
      </c>
      <c r="AY493" s="29">
        <v>1</v>
      </c>
      <c r="AZ493" s="29" t="s">
        <v>8</v>
      </c>
      <c r="BA493" s="29">
        <v>1</v>
      </c>
      <c r="BB493" s="29" t="s">
        <v>8</v>
      </c>
      <c r="BC493" s="29">
        <v>1</v>
      </c>
      <c r="BD493" s="29">
        <v>1</v>
      </c>
      <c r="BE493" s="29" t="s">
        <v>8</v>
      </c>
      <c r="BF493" s="29">
        <v>4</v>
      </c>
      <c r="BG493" s="29" t="s">
        <v>8</v>
      </c>
      <c r="BH493" s="29">
        <v>1</v>
      </c>
      <c r="BI493" s="29">
        <v>1</v>
      </c>
      <c r="BJ493" s="29" t="s">
        <v>8</v>
      </c>
      <c r="BK493" s="29">
        <v>1</v>
      </c>
      <c r="BL493" s="29" t="s">
        <v>8</v>
      </c>
      <c r="BM493" s="29">
        <v>0</v>
      </c>
      <c r="BN493" s="29" t="s">
        <v>8</v>
      </c>
      <c r="BO493" s="29" t="s">
        <v>8</v>
      </c>
      <c r="BP493" s="29" t="s">
        <v>8</v>
      </c>
      <c r="BQ493" s="29" t="s">
        <v>8</v>
      </c>
      <c r="BR493" s="29" t="s">
        <v>8</v>
      </c>
      <c r="BS493" s="29" t="s">
        <v>8</v>
      </c>
      <c r="BT493" s="29" t="s">
        <v>8</v>
      </c>
      <c r="BU493" s="29" t="s">
        <v>15930</v>
      </c>
      <c r="BV493" s="29" t="b">
        <v>0</v>
      </c>
      <c r="BW493" s="29" t="b">
        <v>0</v>
      </c>
      <c r="BX493" s="29" t="b">
        <v>0</v>
      </c>
      <c r="BY493" s="29" t="b">
        <v>0</v>
      </c>
      <c r="BZ493" s="29" t="b">
        <v>0</v>
      </c>
      <c r="CA493" s="29" t="b">
        <v>0</v>
      </c>
      <c r="CB493" s="29" t="b">
        <v>0</v>
      </c>
      <c r="CC493" s="29" t="b">
        <v>0</v>
      </c>
      <c r="CD493" s="29" t="b">
        <v>0</v>
      </c>
      <c r="CE493" s="29" t="b">
        <v>0</v>
      </c>
      <c r="CF493" s="29" t="b">
        <v>1</v>
      </c>
      <c r="CG493" s="29" t="b">
        <v>0</v>
      </c>
      <c r="CH493" s="29" t="b">
        <v>0</v>
      </c>
      <c r="CI493" s="29" t="b">
        <v>0</v>
      </c>
      <c r="CJ493" s="29" t="b">
        <v>0</v>
      </c>
      <c r="CK493" s="29" t="b">
        <v>0</v>
      </c>
      <c r="CL493" s="29" t="b">
        <v>0</v>
      </c>
      <c r="CM493" s="29" t="b">
        <v>0</v>
      </c>
      <c r="CN493" s="29" t="b">
        <v>0</v>
      </c>
      <c r="CO493" s="29" t="b">
        <v>0</v>
      </c>
      <c r="CP493" s="29" t="b">
        <v>0</v>
      </c>
      <c r="CQ493" s="29" t="b">
        <v>0</v>
      </c>
      <c r="CR493" s="29" t="b">
        <v>0</v>
      </c>
      <c r="CS493" s="29" t="b">
        <v>0</v>
      </c>
      <c r="CT493" s="29" t="b">
        <v>0</v>
      </c>
      <c r="CU493" s="29" t="b">
        <v>0</v>
      </c>
      <c r="CV493" s="29" t="b">
        <v>0</v>
      </c>
      <c r="CW493" s="29" t="b">
        <v>0</v>
      </c>
      <c r="CX493" s="29" t="b">
        <v>0</v>
      </c>
      <c r="CY493" s="29" t="b">
        <v>0</v>
      </c>
      <c r="CZ493" s="29" t="b">
        <v>0</v>
      </c>
      <c r="DA493" s="29" t="b">
        <v>0</v>
      </c>
      <c r="DB493" s="29" t="b">
        <v>0</v>
      </c>
      <c r="DC493" s="29" t="b">
        <v>0</v>
      </c>
      <c r="DD493" s="29" t="b">
        <v>0</v>
      </c>
      <c r="DE493" s="29" t="b">
        <v>0</v>
      </c>
      <c r="DF493" s="29" t="b">
        <v>0</v>
      </c>
      <c r="DG493" s="29" t="b">
        <v>0</v>
      </c>
      <c r="DH493" s="29" t="b">
        <v>0</v>
      </c>
      <c r="DI493" s="29" t="b">
        <v>0</v>
      </c>
      <c r="DJ493" s="29" t="b">
        <v>0</v>
      </c>
      <c r="DK493" s="29" t="b">
        <v>0</v>
      </c>
      <c r="DL493" s="29" t="b">
        <v>0</v>
      </c>
      <c r="DM493" s="29" t="b">
        <v>0</v>
      </c>
      <c r="DN493" s="29" t="b">
        <v>0</v>
      </c>
      <c r="DO493" s="29" t="b">
        <v>0</v>
      </c>
      <c r="DP493" s="29" t="b">
        <v>0</v>
      </c>
      <c r="DQ493" s="29" t="b">
        <v>0</v>
      </c>
      <c r="DR493" s="29" t="b">
        <v>0</v>
      </c>
      <c r="DS493" s="29" t="b">
        <v>0</v>
      </c>
      <c r="DT493" s="29" t="b">
        <v>0</v>
      </c>
      <c r="DU493" s="29" t="b">
        <v>0</v>
      </c>
      <c r="DV493" s="29" t="s">
        <v>16200</v>
      </c>
      <c r="DW493" s="29" t="s">
        <v>16201</v>
      </c>
      <c r="DX493" s="29" t="s">
        <v>16202</v>
      </c>
    </row>
    <row r="494" spans="1:128" s="29" customFormat="1" x14ac:dyDescent="0.25">
      <c r="A494" s="29">
        <v>359925061142506</v>
      </c>
      <c r="B494" s="29">
        <v>179</v>
      </c>
      <c r="C494" s="29" t="s">
        <v>16203</v>
      </c>
      <c r="D494" s="29" t="s">
        <v>16204</v>
      </c>
      <c r="E494" s="50">
        <v>2.37723023000033E+16</v>
      </c>
      <c r="F494" s="50">
        <v>904304197088551</v>
      </c>
      <c r="G494" s="29" t="s">
        <v>20253</v>
      </c>
      <c r="H494" s="29" t="s">
        <v>18992</v>
      </c>
      <c r="I494" s="29">
        <v>22</v>
      </c>
      <c r="J494" s="29">
        <v>1</v>
      </c>
      <c r="K494" s="29">
        <v>1</v>
      </c>
      <c r="L494" s="29">
        <v>1</v>
      </c>
      <c r="M494" s="29">
        <v>1</v>
      </c>
      <c r="N494" s="29">
        <v>4</v>
      </c>
      <c r="O494" s="29">
        <v>1</v>
      </c>
      <c r="P494" s="29">
        <v>1</v>
      </c>
      <c r="Q494" s="29">
        <v>2</v>
      </c>
      <c r="R494" s="29" t="s">
        <v>8</v>
      </c>
      <c r="S494" s="29">
        <v>1</v>
      </c>
      <c r="T494" s="29" t="s">
        <v>8</v>
      </c>
      <c r="U494" s="29">
        <v>0</v>
      </c>
      <c r="V494" s="29" t="s">
        <v>8</v>
      </c>
      <c r="W494" s="29" t="s">
        <v>8</v>
      </c>
      <c r="X494" s="29" t="s">
        <v>8</v>
      </c>
      <c r="Y494" s="29" t="s">
        <v>8</v>
      </c>
      <c r="Z494" s="29">
        <v>1</v>
      </c>
      <c r="AA494" s="29">
        <v>3</v>
      </c>
      <c r="AB494" s="29" t="s">
        <v>8</v>
      </c>
      <c r="AC494" s="29">
        <v>3</v>
      </c>
      <c r="AD494" s="29" t="s">
        <v>8</v>
      </c>
      <c r="AE494" s="29">
        <v>1</v>
      </c>
      <c r="AF494" s="29">
        <v>1</v>
      </c>
      <c r="AG494" s="29" t="s">
        <v>8</v>
      </c>
      <c r="AH494" s="29">
        <v>1</v>
      </c>
      <c r="AI494" s="29" t="s">
        <v>8</v>
      </c>
      <c r="AJ494" s="29">
        <v>0</v>
      </c>
      <c r="AK494" s="29" t="s">
        <v>8</v>
      </c>
      <c r="AL494" s="29" t="s">
        <v>8</v>
      </c>
      <c r="AM494" s="29" t="s">
        <v>8</v>
      </c>
      <c r="AN494" s="29" t="s">
        <v>8</v>
      </c>
      <c r="AO494" s="29">
        <v>1</v>
      </c>
      <c r="AP494" s="29" t="s">
        <v>8</v>
      </c>
      <c r="AQ494" s="29">
        <v>1</v>
      </c>
      <c r="AR494" s="29">
        <v>1</v>
      </c>
      <c r="AS494" s="29" t="s">
        <v>8</v>
      </c>
      <c r="AT494" s="29">
        <v>1</v>
      </c>
      <c r="AU494" s="29" t="s">
        <v>8</v>
      </c>
      <c r="AV494" s="29">
        <v>1</v>
      </c>
      <c r="AW494" s="29">
        <v>1</v>
      </c>
      <c r="AX494" s="29" t="s">
        <v>8</v>
      </c>
      <c r="AY494" s="29">
        <v>1</v>
      </c>
      <c r="AZ494" s="29" t="s">
        <v>8</v>
      </c>
      <c r="BA494" s="29">
        <v>1</v>
      </c>
      <c r="BB494" s="29" t="s">
        <v>8</v>
      </c>
      <c r="BC494" s="29">
        <v>1</v>
      </c>
      <c r="BD494" s="29">
        <v>1</v>
      </c>
      <c r="BE494" s="29" t="s">
        <v>8</v>
      </c>
      <c r="BF494" s="29">
        <v>1</v>
      </c>
      <c r="BG494" s="29" t="s">
        <v>8</v>
      </c>
      <c r="BH494" s="29">
        <v>0</v>
      </c>
      <c r="BI494" s="29" t="s">
        <v>8</v>
      </c>
      <c r="BJ494" s="29" t="s">
        <v>8</v>
      </c>
      <c r="BK494" s="29" t="s">
        <v>8</v>
      </c>
      <c r="BL494" s="29" t="s">
        <v>8</v>
      </c>
      <c r="BM494" s="29">
        <v>1</v>
      </c>
      <c r="BN494" s="29" t="s">
        <v>8</v>
      </c>
      <c r="BO494" s="29">
        <v>1</v>
      </c>
      <c r="BP494" s="29" t="s">
        <v>8</v>
      </c>
      <c r="BQ494" s="29">
        <v>1</v>
      </c>
      <c r="BR494" s="29" t="s">
        <v>8</v>
      </c>
      <c r="BS494" s="29">
        <v>0</v>
      </c>
      <c r="BT494" s="29" t="s">
        <v>8</v>
      </c>
      <c r="BU494" s="29" t="s">
        <v>15930</v>
      </c>
      <c r="BV494" s="29" t="b">
        <v>0</v>
      </c>
      <c r="BW494" s="29" t="b">
        <v>0</v>
      </c>
      <c r="BX494" s="29" t="b">
        <v>0</v>
      </c>
      <c r="BY494" s="29" t="b">
        <v>0</v>
      </c>
      <c r="BZ494" s="29" t="b">
        <v>0</v>
      </c>
      <c r="CA494" s="29" t="b">
        <v>0</v>
      </c>
      <c r="CB494" s="29" t="b">
        <v>0</v>
      </c>
      <c r="CC494" s="29" t="b">
        <v>0</v>
      </c>
      <c r="CD494" s="29" t="b">
        <v>0</v>
      </c>
      <c r="CE494" s="29" t="b">
        <v>0</v>
      </c>
      <c r="CF494" s="29" t="b">
        <v>1</v>
      </c>
      <c r="CG494" s="29" t="b">
        <v>0</v>
      </c>
      <c r="CH494" s="29" t="b">
        <v>0</v>
      </c>
      <c r="CI494" s="29" t="b">
        <v>0</v>
      </c>
      <c r="CJ494" s="29" t="b">
        <v>0</v>
      </c>
      <c r="CK494" s="29" t="b">
        <v>0</v>
      </c>
      <c r="CL494" s="29" t="b">
        <v>0</v>
      </c>
      <c r="CM494" s="29" t="b">
        <v>0</v>
      </c>
      <c r="CN494" s="29" t="b">
        <v>0</v>
      </c>
      <c r="CO494" s="29" t="b">
        <v>0</v>
      </c>
      <c r="CP494" s="29" t="b">
        <v>0</v>
      </c>
      <c r="CQ494" s="29" t="b">
        <v>0</v>
      </c>
      <c r="CR494" s="29" t="b">
        <v>0</v>
      </c>
      <c r="CS494" s="29" t="b">
        <v>0</v>
      </c>
      <c r="CT494" s="29" t="b">
        <v>0</v>
      </c>
      <c r="CU494" s="29" t="b">
        <v>0</v>
      </c>
      <c r="CV494" s="29" t="b">
        <v>0</v>
      </c>
      <c r="CW494" s="29" t="b">
        <v>0</v>
      </c>
      <c r="CX494" s="29" t="b">
        <v>0</v>
      </c>
      <c r="CY494" s="29" t="b">
        <v>0</v>
      </c>
      <c r="CZ494" s="29" t="b">
        <v>0</v>
      </c>
      <c r="DA494" s="29" t="b">
        <v>0</v>
      </c>
      <c r="DB494" s="29" t="b">
        <v>0</v>
      </c>
      <c r="DC494" s="29" t="b">
        <v>0</v>
      </c>
      <c r="DD494" s="29" t="b">
        <v>0</v>
      </c>
      <c r="DE494" s="29" t="b">
        <v>0</v>
      </c>
      <c r="DF494" s="29" t="b">
        <v>0</v>
      </c>
      <c r="DG494" s="29" t="b">
        <v>0</v>
      </c>
      <c r="DH494" s="29" t="b">
        <v>0</v>
      </c>
      <c r="DI494" s="29" t="b">
        <v>0</v>
      </c>
      <c r="DJ494" s="29" t="b">
        <v>0</v>
      </c>
      <c r="DK494" s="29" t="b">
        <v>0</v>
      </c>
      <c r="DL494" s="29" t="b">
        <v>0</v>
      </c>
      <c r="DM494" s="29" t="b">
        <v>0</v>
      </c>
      <c r="DN494" s="29" t="b">
        <v>0</v>
      </c>
      <c r="DO494" s="29" t="b">
        <v>0</v>
      </c>
      <c r="DP494" s="29" t="b">
        <v>0</v>
      </c>
      <c r="DQ494" s="29" t="b">
        <v>0</v>
      </c>
      <c r="DR494" s="29" t="b">
        <v>0</v>
      </c>
      <c r="DS494" s="29" t="b">
        <v>0</v>
      </c>
      <c r="DT494" s="29" t="b">
        <v>0</v>
      </c>
      <c r="DU494" s="29" t="b">
        <v>0</v>
      </c>
      <c r="DV494" s="29" t="s">
        <v>16205</v>
      </c>
      <c r="DW494" s="29" t="s">
        <v>16206</v>
      </c>
      <c r="DX494" s="29" t="s">
        <v>16207</v>
      </c>
    </row>
    <row r="495" spans="1:128" s="29" customFormat="1" x14ac:dyDescent="0.25">
      <c r="A495" s="29">
        <v>359925061142506</v>
      </c>
      <c r="B495" s="29">
        <v>137</v>
      </c>
      <c r="C495" s="29" t="s">
        <v>16208</v>
      </c>
      <c r="D495" s="29" t="s">
        <v>15918</v>
      </c>
      <c r="E495" s="50">
        <v>237692976</v>
      </c>
      <c r="F495" s="50">
        <v>904312558</v>
      </c>
      <c r="G495" s="29" t="s">
        <v>18992</v>
      </c>
      <c r="H495" s="29" t="s">
        <v>20312</v>
      </c>
      <c r="I495" s="29">
        <v>22</v>
      </c>
      <c r="J495" s="29">
        <v>1</v>
      </c>
      <c r="K495" s="29">
        <v>1</v>
      </c>
      <c r="L495" s="29">
        <v>1</v>
      </c>
      <c r="M495" s="29">
        <v>2</v>
      </c>
      <c r="N495" s="29">
        <v>4</v>
      </c>
      <c r="O495" s="29">
        <v>1</v>
      </c>
      <c r="P495" s="29">
        <v>1</v>
      </c>
      <c r="Q495" s="29">
        <v>3</v>
      </c>
      <c r="R495" s="29" t="s">
        <v>8</v>
      </c>
      <c r="S495" s="29">
        <v>3</v>
      </c>
      <c r="T495" s="29" t="s">
        <v>8</v>
      </c>
      <c r="U495" s="29">
        <v>0</v>
      </c>
      <c r="V495" s="29" t="s">
        <v>8</v>
      </c>
      <c r="W495" s="29" t="s">
        <v>8</v>
      </c>
      <c r="X495" s="29" t="s">
        <v>8</v>
      </c>
      <c r="Y495" s="29" t="s">
        <v>8</v>
      </c>
      <c r="Z495" s="29">
        <v>1</v>
      </c>
      <c r="AA495" s="29">
        <v>3</v>
      </c>
      <c r="AB495" s="29" t="s">
        <v>8</v>
      </c>
      <c r="AC495" s="29">
        <v>3</v>
      </c>
      <c r="AD495" s="29" t="s">
        <v>8</v>
      </c>
      <c r="AE495" s="29">
        <v>1</v>
      </c>
      <c r="AF495" s="29">
        <v>1</v>
      </c>
      <c r="AG495" s="29" t="s">
        <v>8</v>
      </c>
      <c r="AH495" s="29">
        <v>1</v>
      </c>
      <c r="AI495" s="29" t="s">
        <v>8</v>
      </c>
      <c r="AJ495" s="29">
        <v>0</v>
      </c>
      <c r="AK495" s="29" t="s">
        <v>8</v>
      </c>
      <c r="AL495" s="29" t="s">
        <v>8</v>
      </c>
      <c r="AM495" s="29" t="s">
        <v>8</v>
      </c>
      <c r="AN495" s="29" t="s">
        <v>8</v>
      </c>
      <c r="AO495" s="29">
        <v>0</v>
      </c>
      <c r="AP495" s="29" t="s">
        <v>8</v>
      </c>
      <c r="AQ495" s="29">
        <v>1</v>
      </c>
      <c r="AR495" s="29">
        <v>1</v>
      </c>
      <c r="AS495" s="29" t="s">
        <v>8</v>
      </c>
      <c r="AT495" s="29">
        <v>1</v>
      </c>
      <c r="AU495" s="29" t="s">
        <v>8</v>
      </c>
      <c r="AV495" s="29">
        <v>1</v>
      </c>
      <c r="AW495" s="29">
        <v>1</v>
      </c>
      <c r="AX495" s="29" t="s">
        <v>8</v>
      </c>
      <c r="AY495" s="29">
        <v>1</v>
      </c>
      <c r="AZ495" s="29" t="s">
        <v>8</v>
      </c>
      <c r="BA495" s="29">
        <v>1</v>
      </c>
      <c r="BB495" s="29" t="s">
        <v>8</v>
      </c>
      <c r="BC495" s="29">
        <v>1</v>
      </c>
      <c r="BD495" s="29">
        <v>1</v>
      </c>
      <c r="BE495" s="29" t="s">
        <v>8</v>
      </c>
      <c r="BF495" s="29">
        <v>1</v>
      </c>
      <c r="BG495" s="29" t="s">
        <v>8</v>
      </c>
      <c r="BH495" s="29">
        <v>1</v>
      </c>
      <c r="BI495" s="29">
        <v>1</v>
      </c>
      <c r="BJ495" s="29" t="s">
        <v>8</v>
      </c>
      <c r="BK495" s="29">
        <v>1</v>
      </c>
      <c r="BL495" s="29" t="s">
        <v>8</v>
      </c>
      <c r="BM495" s="29">
        <v>0</v>
      </c>
      <c r="BN495" s="29" t="s">
        <v>8</v>
      </c>
      <c r="BO495" s="29" t="s">
        <v>8</v>
      </c>
      <c r="BP495" s="29" t="s">
        <v>8</v>
      </c>
      <c r="BQ495" s="29" t="s">
        <v>8</v>
      </c>
      <c r="BR495" s="29" t="s">
        <v>8</v>
      </c>
      <c r="BS495" s="29" t="s">
        <v>8</v>
      </c>
      <c r="BT495" s="29" t="s">
        <v>8</v>
      </c>
      <c r="BU495" s="29" t="s">
        <v>15919</v>
      </c>
      <c r="BV495" s="29" t="b">
        <v>0</v>
      </c>
      <c r="BW495" s="29" t="b">
        <v>0</v>
      </c>
      <c r="BX495" s="29" t="b">
        <v>0</v>
      </c>
      <c r="BY495" s="29" t="b">
        <v>0</v>
      </c>
      <c r="BZ495" s="29" t="b">
        <v>0</v>
      </c>
      <c r="CA495" s="29" t="b">
        <v>0</v>
      </c>
      <c r="CB495" s="29" t="b">
        <v>0</v>
      </c>
      <c r="CC495" s="29" t="b">
        <v>0</v>
      </c>
      <c r="CD495" s="29" t="b">
        <v>0</v>
      </c>
      <c r="CE495" s="29" t="b">
        <v>0</v>
      </c>
      <c r="CF495" s="29" t="b">
        <v>1</v>
      </c>
      <c r="CG495" s="29" t="b">
        <v>0</v>
      </c>
      <c r="CH495" s="29" t="b">
        <v>0</v>
      </c>
      <c r="CI495" s="29" t="b">
        <v>0</v>
      </c>
      <c r="CJ495" s="29" t="b">
        <v>0</v>
      </c>
      <c r="CK495" s="29" t="b">
        <v>0</v>
      </c>
      <c r="CL495" s="29" t="b">
        <v>0</v>
      </c>
      <c r="CM495" s="29" t="b">
        <v>0</v>
      </c>
      <c r="CN495" s="29" t="b">
        <v>0</v>
      </c>
      <c r="CO495" s="29" t="b">
        <v>0</v>
      </c>
      <c r="CP495" s="29" t="b">
        <v>0</v>
      </c>
      <c r="CQ495" s="29" t="b">
        <v>0</v>
      </c>
      <c r="CR495" s="29" t="b">
        <v>0</v>
      </c>
      <c r="CS495" s="29" t="b">
        <v>0</v>
      </c>
      <c r="CT495" s="29" t="b">
        <v>0</v>
      </c>
      <c r="CU495" s="29" t="b">
        <v>0</v>
      </c>
      <c r="CV495" s="29" t="b">
        <v>0</v>
      </c>
      <c r="CW495" s="29" t="b">
        <v>0</v>
      </c>
      <c r="CX495" s="29" t="b">
        <v>0</v>
      </c>
      <c r="CY495" s="29" t="b">
        <v>0</v>
      </c>
      <c r="CZ495" s="29" t="b">
        <v>0</v>
      </c>
      <c r="DA495" s="29" t="b">
        <v>0</v>
      </c>
      <c r="DB495" s="29" t="b">
        <v>0</v>
      </c>
      <c r="DC495" s="29" t="b">
        <v>0</v>
      </c>
      <c r="DD495" s="29" t="b">
        <v>0</v>
      </c>
      <c r="DE495" s="29" t="b">
        <v>0</v>
      </c>
      <c r="DF495" s="29" t="b">
        <v>0</v>
      </c>
      <c r="DG495" s="29" t="b">
        <v>0</v>
      </c>
      <c r="DH495" s="29" t="b">
        <v>0</v>
      </c>
      <c r="DI495" s="29" t="b">
        <v>0</v>
      </c>
      <c r="DJ495" s="29" t="b">
        <v>0</v>
      </c>
      <c r="DK495" s="29" t="b">
        <v>0</v>
      </c>
      <c r="DL495" s="29" t="b">
        <v>0</v>
      </c>
      <c r="DM495" s="29" t="b">
        <v>0</v>
      </c>
      <c r="DN495" s="29" t="b">
        <v>0</v>
      </c>
      <c r="DO495" s="29" t="b">
        <v>0</v>
      </c>
      <c r="DP495" s="29" t="b">
        <v>0</v>
      </c>
      <c r="DQ495" s="29" t="b">
        <v>0</v>
      </c>
      <c r="DR495" s="29" t="b">
        <v>0</v>
      </c>
      <c r="DS495" s="29" t="b">
        <v>0</v>
      </c>
      <c r="DT495" s="29" t="b">
        <v>0</v>
      </c>
      <c r="DU495" s="29" t="b">
        <v>0</v>
      </c>
      <c r="DV495" s="29" t="s">
        <v>16209</v>
      </c>
      <c r="DW495" s="29" t="s">
        <v>16210</v>
      </c>
      <c r="DX495" s="29" t="s">
        <v>16211</v>
      </c>
    </row>
    <row r="496" spans="1:128" s="29" customFormat="1" x14ac:dyDescent="0.25">
      <c r="A496" s="29">
        <v>359925061142506</v>
      </c>
      <c r="B496" s="29">
        <v>187</v>
      </c>
      <c r="C496" s="29" t="s">
        <v>16212</v>
      </c>
      <c r="D496" s="29" t="s">
        <v>16213</v>
      </c>
      <c r="E496" s="50">
        <v>2376911772291960</v>
      </c>
      <c r="F496" s="50">
        <v>9043008109066390</v>
      </c>
      <c r="G496" s="29" t="s">
        <v>20317</v>
      </c>
      <c r="H496" s="29" t="s">
        <v>18992</v>
      </c>
      <c r="I496" s="29">
        <v>22</v>
      </c>
      <c r="J496" s="29">
        <v>1</v>
      </c>
      <c r="K496" s="29">
        <v>1</v>
      </c>
      <c r="L496" s="29">
        <v>1</v>
      </c>
      <c r="M496" s="29">
        <v>2</v>
      </c>
      <c r="N496" s="29">
        <v>4</v>
      </c>
      <c r="O496" s="29">
        <v>1</v>
      </c>
      <c r="P496" s="29">
        <v>1</v>
      </c>
      <c r="Q496" s="29">
        <v>1</v>
      </c>
      <c r="R496" s="29" t="s">
        <v>8</v>
      </c>
      <c r="S496" s="29">
        <v>1</v>
      </c>
      <c r="T496" s="29" t="s">
        <v>8</v>
      </c>
      <c r="U496" s="29">
        <v>0</v>
      </c>
      <c r="V496" s="29" t="s">
        <v>8</v>
      </c>
      <c r="W496" s="29" t="s">
        <v>8</v>
      </c>
      <c r="X496" s="29" t="s">
        <v>8</v>
      </c>
      <c r="Y496" s="29" t="s">
        <v>8</v>
      </c>
      <c r="Z496" s="29">
        <v>1</v>
      </c>
      <c r="AA496" s="29">
        <v>3</v>
      </c>
      <c r="AB496" s="29" t="s">
        <v>8</v>
      </c>
      <c r="AC496" s="29">
        <v>3</v>
      </c>
      <c r="AD496" s="29" t="s">
        <v>8</v>
      </c>
      <c r="AE496" s="29">
        <v>1</v>
      </c>
      <c r="AF496" s="29">
        <v>1</v>
      </c>
      <c r="AG496" s="29" t="s">
        <v>8</v>
      </c>
      <c r="AH496" s="29">
        <v>1</v>
      </c>
      <c r="AI496" s="29" t="s">
        <v>8</v>
      </c>
      <c r="AJ496" s="29">
        <v>1</v>
      </c>
      <c r="AK496" s="29">
        <v>1</v>
      </c>
      <c r="AL496" s="29" t="s">
        <v>8</v>
      </c>
      <c r="AM496" s="29">
        <v>1</v>
      </c>
      <c r="AN496" s="29" t="s">
        <v>8</v>
      </c>
      <c r="AO496" s="29">
        <v>1</v>
      </c>
      <c r="AP496" s="29" t="s">
        <v>8</v>
      </c>
      <c r="AQ496" s="29">
        <v>1</v>
      </c>
      <c r="AR496" s="29">
        <v>1</v>
      </c>
      <c r="AS496" s="29" t="s">
        <v>8</v>
      </c>
      <c r="AT496" s="29">
        <v>1</v>
      </c>
      <c r="AU496" s="29" t="s">
        <v>8</v>
      </c>
      <c r="AV496" s="29">
        <v>1</v>
      </c>
      <c r="AW496" s="29">
        <v>3</v>
      </c>
      <c r="AX496" s="29" t="s">
        <v>8</v>
      </c>
      <c r="AY496" s="29">
        <v>3</v>
      </c>
      <c r="AZ496" s="29" t="s">
        <v>8</v>
      </c>
      <c r="BA496" s="29">
        <v>1</v>
      </c>
      <c r="BB496" s="29" t="s">
        <v>8</v>
      </c>
      <c r="BC496" s="29">
        <v>1</v>
      </c>
      <c r="BD496" s="29">
        <v>3</v>
      </c>
      <c r="BE496" s="29" t="s">
        <v>8</v>
      </c>
      <c r="BF496" s="29">
        <v>1</v>
      </c>
      <c r="BG496" s="29" t="s">
        <v>8</v>
      </c>
      <c r="BH496" s="29">
        <v>1</v>
      </c>
      <c r="BI496" s="29">
        <v>1</v>
      </c>
      <c r="BJ496" s="29" t="s">
        <v>8</v>
      </c>
      <c r="BK496" s="29">
        <v>1</v>
      </c>
      <c r="BL496" s="29" t="s">
        <v>8</v>
      </c>
      <c r="BM496" s="29">
        <v>0</v>
      </c>
      <c r="BN496" s="29" t="s">
        <v>8</v>
      </c>
      <c r="BO496" s="29" t="s">
        <v>8</v>
      </c>
      <c r="BP496" s="29" t="s">
        <v>8</v>
      </c>
      <c r="BQ496" s="29" t="s">
        <v>8</v>
      </c>
      <c r="BR496" s="29" t="s">
        <v>8</v>
      </c>
      <c r="BS496" s="29" t="s">
        <v>8</v>
      </c>
      <c r="BT496" s="29" t="s">
        <v>8</v>
      </c>
      <c r="BU496" s="29" t="s">
        <v>14556</v>
      </c>
      <c r="BV496" s="29" t="b">
        <v>0</v>
      </c>
      <c r="BW496" s="29" t="b">
        <v>0</v>
      </c>
      <c r="BX496" s="29" t="b">
        <v>0</v>
      </c>
      <c r="BY496" s="29" t="b">
        <v>0</v>
      </c>
      <c r="BZ496" s="29" t="b">
        <v>0</v>
      </c>
      <c r="CA496" s="29" t="b">
        <v>0</v>
      </c>
      <c r="CB496" s="29" t="b">
        <v>0</v>
      </c>
      <c r="CC496" s="29" t="b">
        <v>0</v>
      </c>
      <c r="CD496" s="29" t="b">
        <v>0</v>
      </c>
      <c r="CE496" s="29" t="b">
        <v>0</v>
      </c>
      <c r="CF496" s="29" t="b">
        <v>1</v>
      </c>
      <c r="CG496" s="29" t="b">
        <v>0</v>
      </c>
      <c r="CH496" s="29" t="b">
        <v>0</v>
      </c>
      <c r="CI496" s="29" t="b">
        <v>0</v>
      </c>
      <c r="CJ496" s="29" t="b">
        <v>0</v>
      </c>
      <c r="CK496" s="29" t="b">
        <v>0</v>
      </c>
      <c r="CL496" s="29" t="b">
        <v>0</v>
      </c>
      <c r="CM496" s="29" t="b">
        <v>0</v>
      </c>
      <c r="CN496" s="29" t="b">
        <v>0</v>
      </c>
      <c r="CO496" s="29" t="b">
        <v>0</v>
      </c>
      <c r="CP496" s="29" t="b">
        <v>0</v>
      </c>
      <c r="CQ496" s="29" t="b">
        <v>0</v>
      </c>
      <c r="CR496" s="29" t="b">
        <v>0</v>
      </c>
      <c r="CS496" s="29" t="b">
        <v>0</v>
      </c>
      <c r="CT496" s="29" t="b">
        <v>0</v>
      </c>
      <c r="CU496" s="29" t="b">
        <v>0</v>
      </c>
      <c r="CV496" s="29" t="b">
        <v>0</v>
      </c>
      <c r="CW496" s="29" t="b">
        <v>0</v>
      </c>
      <c r="CX496" s="29" t="b">
        <v>0</v>
      </c>
      <c r="CY496" s="29" t="b">
        <v>0</v>
      </c>
      <c r="CZ496" s="29" t="b">
        <v>0</v>
      </c>
      <c r="DA496" s="29" t="b">
        <v>0</v>
      </c>
      <c r="DB496" s="29" t="b">
        <v>0</v>
      </c>
      <c r="DC496" s="29" t="b">
        <v>0</v>
      </c>
      <c r="DD496" s="29" t="b">
        <v>0</v>
      </c>
      <c r="DE496" s="29" t="b">
        <v>0</v>
      </c>
      <c r="DF496" s="29" t="b">
        <v>0</v>
      </c>
      <c r="DG496" s="29" t="b">
        <v>0</v>
      </c>
      <c r="DH496" s="29" t="b">
        <v>0</v>
      </c>
      <c r="DI496" s="29" t="b">
        <v>0</v>
      </c>
      <c r="DJ496" s="29" t="b">
        <v>0</v>
      </c>
      <c r="DK496" s="29" t="b">
        <v>0</v>
      </c>
      <c r="DL496" s="29" t="b">
        <v>0</v>
      </c>
      <c r="DM496" s="29" t="b">
        <v>0</v>
      </c>
      <c r="DN496" s="29" t="b">
        <v>0</v>
      </c>
      <c r="DO496" s="29" t="b">
        <v>0</v>
      </c>
      <c r="DP496" s="29" t="b">
        <v>0</v>
      </c>
      <c r="DQ496" s="29" t="b">
        <v>0</v>
      </c>
      <c r="DR496" s="29" t="b">
        <v>0</v>
      </c>
      <c r="DS496" s="29" t="b">
        <v>0</v>
      </c>
      <c r="DT496" s="29" t="b">
        <v>0</v>
      </c>
      <c r="DU496" s="29" t="b">
        <v>0</v>
      </c>
      <c r="DV496" s="29" t="s">
        <v>16214</v>
      </c>
      <c r="DW496" s="29" t="s">
        <v>16215</v>
      </c>
      <c r="DX496" s="29" t="s">
        <v>16216</v>
      </c>
    </row>
    <row r="497" spans="1:128" s="29" customFormat="1" x14ac:dyDescent="0.25">
      <c r="A497" s="29">
        <v>359925061142506</v>
      </c>
      <c r="B497" s="29">
        <v>175</v>
      </c>
      <c r="C497" s="29" t="s">
        <v>16217</v>
      </c>
      <c r="D497" s="29" t="s">
        <v>16218</v>
      </c>
      <c r="E497" s="50">
        <v>2.37724123941044E+16</v>
      </c>
      <c r="F497" s="50">
        <v>904303602279776</v>
      </c>
      <c r="G497" s="29" t="s">
        <v>20270</v>
      </c>
      <c r="H497" s="29" t="s">
        <v>18992</v>
      </c>
      <c r="I497" s="29">
        <v>22</v>
      </c>
      <c r="J497" s="29">
        <v>1</v>
      </c>
      <c r="K497" s="29">
        <v>1</v>
      </c>
      <c r="L497" s="29">
        <v>1</v>
      </c>
      <c r="M497" s="29">
        <v>1</v>
      </c>
      <c r="N497" s="29">
        <v>6</v>
      </c>
      <c r="O497" s="29">
        <v>1</v>
      </c>
      <c r="P497" s="29">
        <v>1</v>
      </c>
      <c r="Q497" s="29">
        <v>1</v>
      </c>
      <c r="R497" s="29" t="s">
        <v>8</v>
      </c>
      <c r="S497" s="29">
        <v>1</v>
      </c>
      <c r="T497" s="29" t="s">
        <v>8</v>
      </c>
      <c r="U497" s="29">
        <v>0</v>
      </c>
      <c r="V497" s="29" t="s">
        <v>8</v>
      </c>
      <c r="W497" s="29" t="s">
        <v>8</v>
      </c>
      <c r="X497" s="29" t="s">
        <v>8</v>
      </c>
      <c r="Y497" s="29" t="s">
        <v>8</v>
      </c>
      <c r="Z497" s="29">
        <v>1</v>
      </c>
      <c r="AA497" s="29">
        <v>3</v>
      </c>
      <c r="AB497" s="29" t="s">
        <v>8</v>
      </c>
      <c r="AC497" s="29">
        <v>3</v>
      </c>
      <c r="AD497" s="29" t="s">
        <v>8</v>
      </c>
      <c r="AE497" s="29">
        <v>1</v>
      </c>
      <c r="AF497" s="29">
        <v>1</v>
      </c>
      <c r="AG497" s="29" t="s">
        <v>8</v>
      </c>
      <c r="AH497" s="29">
        <v>1</v>
      </c>
      <c r="AI497" s="29" t="s">
        <v>8</v>
      </c>
      <c r="AJ497" s="29">
        <v>0</v>
      </c>
      <c r="AK497" s="29" t="s">
        <v>8</v>
      </c>
      <c r="AL497" s="29" t="s">
        <v>8</v>
      </c>
      <c r="AM497" s="29" t="s">
        <v>8</v>
      </c>
      <c r="AN497" s="29" t="s">
        <v>8</v>
      </c>
      <c r="AO497" s="29">
        <v>1</v>
      </c>
      <c r="AP497" s="29" t="s">
        <v>8</v>
      </c>
      <c r="AQ497" s="29">
        <v>1</v>
      </c>
      <c r="AR497" s="29">
        <v>1</v>
      </c>
      <c r="AS497" s="29" t="s">
        <v>8</v>
      </c>
      <c r="AT497" s="29">
        <v>1</v>
      </c>
      <c r="AU497" s="29" t="s">
        <v>8</v>
      </c>
      <c r="AV497" s="29">
        <v>1</v>
      </c>
      <c r="AW497" s="29">
        <v>1</v>
      </c>
      <c r="AX497" s="29" t="s">
        <v>8</v>
      </c>
      <c r="AY497" s="29">
        <v>1</v>
      </c>
      <c r="AZ497" s="29" t="s">
        <v>8</v>
      </c>
      <c r="BA497" s="29">
        <v>1</v>
      </c>
      <c r="BB497" s="29" t="s">
        <v>8</v>
      </c>
      <c r="BC497" s="29">
        <v>1</v>
      </c>
      <c r="BD497" s="29">
        <v>2</v>
      </c>
      <c r="BE497" s="29" t="s">
        <v>8</v>
      </c>
      <c r="BF497" s="29">
        <v>2</v>
      </c>
      <c r="BG497" s="29" t="s">
        <v>8</v>
      </c>
      <c r="BH497" s="29">
        <v>0</v>
      </c>
      <c r="BI497" s="29" t="s">
        <v>8</v>
      </c>
      <c r="BJ497" s="29" t="s">
        <v>8</v>
      </c>
      <c r="BK497" s="29" t="s">
        <v>8</v>
      </c>
      <c r="BL497" s="29" t="s">
        <v>8</v>
      </c>
      <c r="BM497" s="29">
        <v>1</v>
      </c>
      <c r="BN497" s="29" t="s">
        <v>8</v>
      </c>
      <c r="BO497" s="29">
        <v>1</v>
      </c>
      <c r="BP497" s="29" t="s">
        <v>8</v>
      </c>
      <c r="BQ497" s="29">
        <v>1</v>
      </c>
      <c r="BR497" s="29" t="s">
        <v>8</v>
      </c>
      <c r="BS497" s="29">
        <v>0</v>
      </c>
      <c r="BT497" s="29" t="s">
        <v>8</v>
      </c>
      <c r="BU497" s="29" t="s">
        <v>15930</v>
      </c>
      <c r="BV497" s="29" t="b">
        <v>0</v>
      </c>
      <c r="BW497" s="29" t="b">
        <v>0</v>
      </c>
      <c r="BX497" s="29" t="b">
        <v>0</v>
      </c>
      <c r="BY497" s="29" t="b">
        <v>0</v>
      </c>
      <c r="BZ497" s="29" t="b">
        <v>0</v>
      </c>
      <c r="CA497" s="29" t="b">
        <v>0</v>
      </c>
      <c r="CB497" s="29" t="b">
        <v>0</v>
      </c>
      <c r="CC497" s="29" t="b">
        <v>0</v>
      </c>
      <c r="CD497" s="29" t="b">
        <v>0</v>
      </c>
      <c r="CE497" s="29" t="b">
        <v>0</v>
      </c>
      <c r="CF497" s="29" t="b">
        <v>1</v>
      </c>
      <c r="CG497" s="29" t="b">
        <v>0</v>
      </c>
      <c r="CH497" s="29" t="b">
        <v>0</v>
      </c>
      <c r="CI497" s="29" t="b">
        <v>0</v>
      </c>
      <c r="CJ497" s="29" t="b">
        <v>0</v>
      </c>
      <c r="CK497" s="29" t="b">
        <v>0</v>
      </c>
      <c r="CL497" s="29" t="b">
        <v>0</v>
      </c>
      <c r="CM497" s="29" t="b">
        <v>0</v>
      </c>
      <c r="CN497" s="29" t="b">
        <v>0</v>
      </c>
      <c r="CO497" s="29" t="b">
        <v>0</v>
      </c>
      <c r="CP497" s="29" t="b">
        <v>0</v>
      </c>
      <c r="CQ497" s="29" t="b">
        <v>0</v>
      </c>
      <c r="CR497" s="29" t="b">
        <v>0</v>
      </c>
      <c r="CS497" s="29" t="b">
        <v>0</v>
      </c>
      <c r="CT497" s="29" t="b">
        <v>0</v>
      </c>
      <c r="CU497" s="29" t="b">
        <v>0</v>
      </c>
      <c r="CV497" s="29" t="b">
        <v>0</v>
      </c>
      <c r="CW497" s="29" t="b">
        <v>0</v>
      </c>
      <c r="CX497" s="29" t="b">
        <v>0</v>
      </c>
      <c r="CY497" s="29" t="b">
        <v>0</v>
      </c>
      <c r="CZ497" s="29" t="b">
        <v>0</v>
      </c>
      <c r="DA497" s="29" t="b">
        <v>0</v>
      </c>
      <c r="DB497" s="29" t="b">
        <v>0</v>
      </c>
      <c r="DC497" s="29" t="b">
        <v>0</v>
      </c>
      <c r="DD497" s="29" t="b">
        <v>0</v>
      </c>
      <c r="DE497" s="29" t="b">
        <v>0</v>
      </c>
      <c r="DF497" s="29" t="b">
        <v>0</v>
      </c>
      <c r="DG497" s="29" t="b">
        <v>0</v>
      </c>
      <c r="DH497" s="29" t="b">
        <v>0</v>
      </c>
      <c r="DI497" s="29" t="b">
        <v>0</v>
      </c>
      <c r="DJ497" s="29" t="b">
        <v>0</v>
      </c>
      <c r="DK497" s="29" t="b">
        <v>0</v>
      </c>
      <c r="DL497" s="29" t="b">
        <v>0</v>
      </c>
      <c r="DM497" s="29" t="b">
        <v>0</v>
      </c>
      <c r="DN497" s="29" t="b">
        <v>0</v>
      </c>
      <c r="DO497" s="29" t="b">
        <v>0</v>
      </c>
      <c r="DP497" s="29" t="b">
        <v>0</v>
      </c>
      <c r="DQ497" s="29" t="b">
        <v>0</v>
      </c>
      <c r="DR497" s="29" t="b">
        <v>0</v>
      </c>
      <c r="DS497" s="29" t="b">
        <v>0</v>
      </c>
      <c r="DT497" s="29" t="b">
        <v>0</v>
      </c>
      <c r="DU497" s="29" t="b">
        <v>0</v>
      </c>
      <c r="DV497" s="29" t="s">
        <v>16219</v>
      </c>
      <c r="DW497" s="29" t="s">
        <v>16220</v>
      </c>
      <c r="DX497" s="29" t="s">
        <v>16221</v>
      </c>
    </row>
    <row r="498" spans="1:128" s="29" customFormat="1" x14ac:dyDescent="0.25">
      <c r="A498" s="29">
        <v>359925060323099</v>
      </c>
      <c r="B498" s="29">
        <v>512</v>
      </c>
      <c r="C498" s="29" t="s">
        <v>16222</v>
      </c>
      <c r="D498" s="29" t="s">
        <v>16223</v>
      </c>
      <c r="E498" s="50">
        <v>2.37254571065298E+16</v>
      </c>
      <c r="F498" s="50">
        <v>9037133355531910</v>
      </c>
      <c r="G498" s="50">
        <v>8742898807860910</v>
      </c>
      <c r="H498" s="29" t="s">
        <v>20224</v>
      </c>
      <c r="I498" s="29">
        <v>88</v>
      </c>
      <c r="J498" s="29">
        <v>1</v>
      </c>
      <c r="K498" s="29">
        <v>1</v>
      </c>
      <c r="L498" s="29">
        <v>1</v>
      </c>
      <c r="M498" s="29">
        <v>2</v>
      </c>
      <c r="N498" s="29">
        <v>4</v>
      </c>
      <c r="O498" s="29">
        <v>1</v>
      </c>
      <c r="P498" s="29">
        <v>0</v>
      </c>
      <c r="Q498" s="29" t="s">
        <v>8</v>
      </c>
      <c r="R498" s="29" t="s">
        <v>8</v>
      </c>
      <c r="S498" s="29" t="s">
        <v>8</v>
      </c>
      <c r="T498" s="29" t="s">
        <v>8</v>
      </c>
      <c r="U498" s="29">
        <v>0</v>
      </c>
      <c r="V498" s="29" t="s">
        <v>8</v>
      </c>
      <c r="W498" s="29" t="s">
        <v>8</v>
      </c>
      <c r="X498" s="29" t="s">
        <v>8</v>
      </c>
      <c r="Y498" s="29" t="s">
        <v>8</v>
      </c>
      <c r="Z498" s="29">
        <v>1</v>
      </c>
      <c r="AA498" s="29">
        <v>3</v>
      </c>
      <c r="AB498" s="29" t="s">
        <v>8</v>
      </c>
      <c r="AC498" s="29">
        <v>3</v>
      </c>
      <c r="AD498" s="29" t="s">
        <v>8</v>
      </c>
      <c r="AE498" s="29">
        <v>1</v>
      </c>
      <c r="AF498" s="29">
        <v>1</v>
      </c>
      <c r="AG498" s="29" t="s">
        <v>8</v>
      </c>
      <c r="AH498" s="29">
        <v>1</v>
      </c>
      <c r="AI498" s="29" t="s">
        <v>8</v>
      </c>
      <c r="AJ498" s="29">
        <v>0</v>
      </c>
      <c r="AK498" s="29" t="s">
        <v>8</v>
      </c>
      <c r="AL498" s="29" t="s">
        <v>8</v>
      </c>
      <c r="AM498" s="29" t="s">
        <v>8</v>
      </c>
      <c r="AN498" s="29" t="s">
        <v>8</v>
      </c>
      <c r="AO498" s="29">
        <v>1</v>
      </c>
      <c r="AP498" s="29" t="s">
        <v>8</v>
      </c>
      <c r="AQ498" s="29">
        <v>1</v>
      </c>
      <c r="AR498" s="29">
        <v>2</v>
      </c>
      <c r="AS498" s="29" t="s">
        <v>8</v>
      </c>
      <c r="AT498" s="29">
        <v>2</v>
      </c>
      <c r="AU498" s="29" t="s">
        <v>8</v>
      </c>
      <c r="AV498" s="29">
        <v>1</v>
      </c>
      <c r="AW498" s="29">
        <v>2</v>
      </c>
      <c r="AX498" s="29" t="s">
        <v>8</v>
      </c>
      <c r="AY498" s="29">
        <v>2</v>
      </c>
      <c r="AZ498" s="29" t="s">
        <v>8</v>
      </c>
      <c r="BA498" s="29">
        <v>1</v>
      </c>
      <c r="BB498" s="29" t="s">
        <v>8</v>
      </c>
      <c r="BC498" s="29">
        <v>1</v>
      </c>
      <c r="BD498" s="29">
        <v>4</v>
      </c>
      <c r="BE498" s="29" t="s">
        <v>8</v>
      </c>
      <c r="BF498" s="29">
        <v>2</v>
      </c>
      <c r="BG498" s="29" t="s">
        <v>8</v>
      </c>
      <c r="BH498" s="29">
        <v>1</v>
      </c>
      <c r="BI498" s="29">
        <v>2</v>
      </c>
      <c r="BJ498" s="29" t="s">
        <v>8</v>
      </c>
      <c r="BK498" s="29">
        <v>2</v>
      </c>
      <c r="BL498" s="29" t="s">
        <v>8</v>
      </c>
      <c r="BM498" s="29">
        <v>0</v>
      </c>
      <c r="BN498" s="29" t="s">
        <v>8</v>
      </c>
      <c r="BO498" s="29" t="s">
        <v>8</v>
      </c>
      <c r="BP498" s="29" t="s">
        <v>8</v>
      </c>
      <c r="BQ498" s="29" t="s">
        <v>8</v>
      </c>
      <c r="BR498" s="29" t="s">
        <v>8</v>
      </c>
      <c r="BS498" s="29" t="s">
        <v>8</v>
      </c>
      <c r="BT498" s="29" t="s">
        <v>8</v>
      </c>
      <c r="BU498" s="29" t="s">
        <v>722</v>
      </c>
      <c r="BV498" s="29" t="b">
        <v>0</v>
      </c>
      <c r="BW498" s="29" t="b">
        <v>0</v>
      </c>
      <c r="BX498" s="29" t="b">
        <v>0</v>
      </c>
      <c r="BY498" s="29" t="b">
        <v>0</v>
      </c>
      <c r="BZ498" s="29" t="b">
        <v>0</v>
      </c>
      <c r="CA498" s="29" t="b">
        <v>0</v>
      </c>
      <c r="CB498" s="29" t="b">
        <v>0</v>
      </c>
      <c r="CC498" s="29" t="b">
        <v>0</v>
      </c>
      <c r="CD498" s="29" t="b">
        <v>0</v>
      </c>
      <c r="CE498" s="29" t="b">
        <v>0</v>
      </c>
      <c r="CF498" s="29" t="b">
        <v>0</v>
      </c>
      <c r="CG498" s="29" t="b">
        <v>0</v>
      </c>
      <c r="CH498" s="29" t="b">
        <v>0</v>
      </c>
      <c r="CI498" s="29" t="b">
        <v>0</v>
      </c>
      <c r="CJ498" s="29" t="b">
        <v>0</v>
      </c>
      <c r="CK498" s="29" t="b">
        <v>0</v>
      </c>
      <c r="CL498" s="29" t="b">
        <v>0</v>
      </c>
      <c r="CM498" s="29" t="b">
        <v>0</v>
      </c>
      <c r="CN498" s="29" t="b">
        <v>0</v>
      </c>
      <c r="CO498" s="29" t="b">
        <v>0</v>
      </c>
      <c r="CP498" s="29" t="b">
        <v>0</v>
      </c>
      <c r="CQ498" s="29" t="b">
        <v>0</v>
      </c>
      <c r="CR498" s="29" t="b">
        <v>0</v>
      </c>
      <c r="CS498" s="29" t="b">
        <v>0</v>
      </c>
      <c r="CT498" s="29" t="b">
        <v>0</v>
      </c>
      <c r="CU498" s="29" t="b">
        <v>0</v>
      </c>
      <c r="CV498" s="29" t="b">
        <v>0</v>
      </c>
      <c r="CW498" s="29" t="b">
        <v>0</v>
      </c>
      <c r="CX498" s="29" t="b">
        <v>0</v>
      </c>
      <c r="CY498" s="29" t="b">
        <v>0</v>
      </c>
      <c r="CZ498" s="29" t="b">
        <v>0</v>
      </c>
      <c r="DA498" s="29" t="b">
        <v>0</v>
      </c>
      <c r="DB498" s="29" t="b">
        <v>0</v>
      </c>
      <c r="DC498" s="29" t="b">
        <v>0</v>
      </c>
      <c r="DD498" s="29" t="b">
        <v>0</v>
      </c>
      <c r="DE498" s="29" t="b">
        <v>0</v>
      </c>
      <c r="DF498" s="29" t="b">
        <v>0</v>
      </c>
      <c r="DG498" s="29" t="b">
        <v>0</v>
      </c>
      <c r="DH498" s="29" t="b">
        <v>0</v>
      </c>
      <c r="DI498" s="29" t="b">
        <v>0</v>
      </c>
      <c r="DJ498" s="29" t="b">
        <v>0</v>
      </c>
      <c r="DK498" s="29" t="b">
        <v>0</v>
      </c>
      <c r="DL498" s="29" t="b">
        <v>1</v>
      </c>
      <c r="DM498" s="29" t="b">
        <v>0</v>
      </c>
      <c r="DN498" s="29" t="b">
        <v>0</v>
      </c>
      <c r="DO498" s="29" t="b">
        <v>0</v>
      </c>
      <c r="DP498" s="29" t="b">
        <v>0</v>
      </c>
      <c r="DQ498" s="29" t="b">
        <v>0</v>
      </c>
      <c r="DR498" s="29" t="b">
        <v>0</v>
      </c>
      <c r="DS498" s="29" t="b">
        <v>0</v>
      </c>
      <c r="DT498" s="29" t="b">
        <v>0</v>
      </c>
      <c r="DU498" s="29" t="b">
        <v>0</v>
      </c>
      <c r="DV498" s="29" t="s">
        <v>16224</v>
      </c>
      <c r="DW498" s="29" t="s">
        <v>16225</v>
      </c>
      <c r="DX498" s="29" t="s">
        <v>16226</v>
      </c>
    </row>
    <row r="499" spans="1:128" s="29" customFormat="1" x14ac:dyDescent="0.25">
      <c r="A499" s="29">
        <v>359925060323099</v>
      </c>
      <c r="B499" s="29">
        <v>517</v>
      </c>
      <c r="C499" s="29" t="s">
        <v>16227</v>
      </c>
      <c r="D499" s="29" t="s">
        <v>16228</v>
      </c>
      <c r="E499" s="50">
        <v>2372574882921000</v>
      </c>
      <c r="F499" s="50">
        <v>9037099161774440</v>
      </c>
      <c r="G499" s="50">
        <v>-2.41396623617038E+16</v>
      </c>
      <c r="H499" s="29" t="s">
        <v>20224</v>
      </c>
      <c r="I499" s="29">
        <v>88</v>
      </c>
      <c r="J499" s="29">
        <v>1</v>
      </c>
      <c r="K499" s="29">
        <v>1</v>
      </c>
      <c r="L499" s="29">
        <v>1</v>
      </c>
      <c r="M499" s="29">
        <v>2</v>
      </c>
      <c r="N499" s="29">
        <v>4</v>
      </c>
      <c r="O499" s="29">
        <v>1</v>
      </c>
      <c r="P499" s="29">
        <v>0</v>
      </c>
      <c r="Q499" s="29" t="s">
        <v>8</v>
      </c>
      <c r="R499" s="29" t="s">
        <v>8</v>
      </c>
      <c r="S499" s="29" t="s">
        <v>8</v>
      </c>
      <c r="T499" s="29" t="s">
        <v>8</v>
      </c>
      <c r="U499" s="29">
        <v>0</v>
      </c>
      <c r="V499" s="29" t="s">
        <v>8</v>
      </c>
      <c r="W499" s="29" t="s">
        <v>8</v>
      </c>
      <c r="X499" s="29" t="s">
        <v>8</v>
      </c>
      <c r="Y499" s="29" t="s">
        <v>8</v>
      </c>
      <c r="Z499" s="29">
        <v>1</v>
      </c>
      <c r="AA499" s="29">
        <v>3</v>
      </c>
      <c r="AB499" s="29" t="s">
        <v>8</v>
      </c>
      <c r="AC499" s="29">
        <v>3</v>
      </c>
      <c r="AD499" s="29" t="s">
        <v>8</v>
      </c>
      <c r="AE499" s="29">
        <v>1</v>
      </c>
      <c r="AF499" s="29">
        <v>1</v>
      </c>
      <c r="AG499" s="29" t="s">
        <v>8</v>
      </c>
      <c r="AH499" s="29">
        <v>1</v>
      </c>
      <c r="AI499" s="29" t="s">
        <v>8</v>
      </c>
      <c r="AJ499" s="29">
        <v>0</v>
      </c>
      <c r="AK499" s="29" t="s">
        <v>8</v>
      </c>
      <c r="AL499" s="29" t="s">
        <v>8</v>
      </c>
      <c r="AM499" s="29" t="s">
        <v>8</v>
      </c>
      <c r="AN499" s="29" t="s">
        <v>8</v>
      </c>
      <c r="AO499" s="29">
        <v>1</v>
      </c>
      <c r="AP499" s="29" t="s">
        <v>8</v>
      </c>
      <c r="AQ499" s="29">
        <v>1</v>
      </c>
      <c r="AR499" s="29">
        <v>2</v>
      </c>
      <c r="AS499" s="29" t="s">
        <v>8</v>
      </c>
      <c r="AT499" s="29">
        <v>2</v>
      </c>
      <c r="AU499" s="29" t="s">
        <v>8</v>
      </c>
      <c r="AV499" s="29">
        <v>1</v>
      </c>
      <c r="AW499" s="29">
        <v>3</v>
      </c>
      <c r="AX499" s="29" t="s">
        <v>8</v>
      </c>
      <c r="AY499" s="29">
        <v>3</v>
      </c>
      <c r="AZ499" s="29" t="s">
        <v>8</v>
      </c>
      <c r="BA499" s="29">
        <v>1</v>
      </c>
      <c r="BB499" s="29" t="s">
        <v>8</v>
      </c>
      <c r="BC499" s="29">
        <v>1</v>
      </c>
      <c r="BD499" s="29">
        <v>2</v>
      </c>
      <c r="BE499" s="29" t="s">
        <v>8</v>
      </c>
      <c r="BF499" s="29">
        <v>2</v>
      </c>
      <c r="BG499" s="29" t="s">
        <v>8</v>
      </c>
      <c r="BH499" s="29">
        <v>1</v>
      </c>
      <c r="BI499" s="29">
        <v>2</v>
      </c>
      <c r="BJ499" s="29" t="s">
        <v>8</v>
      </c>
      <c r="BK499" s="29">
        <v>2</v>
      </c>
      <c r="BL499" s="29" t="s">
        <v>8</v>
      </c>
      <c r="BM499" s="29">
        <v>0</v>
      </c>
      <c r="BN499" s="29" t="s">
        <v>8</v>
      </c>
      <c r="BO499" s="29" t="s">
        <v>8</v>
      </c>
      <c r="BP499" s="29" t="s">
        <v>8</v>
      </c>
      <c r="BQ499" s="29" t="s">
        <v>8</v>
      </c>
      <c r="BR499" s="29" t="s">
        <v>8</v>
      </c>
      <c r="BS499" s="29" t="s">
        <v>8</v>
      </c>
      <c r="BT499" s="29" t="s">
        <v>8</v>
      </c>
      <c r="BU499" s="29" t="s">
        <v>722</v>
      </c>
      <c r="BV499" s="29" t="b">
        <v>0</v>
      </c>
      <c r="BW499" s="29" t="b">
        <v>0</v>
      </c>
      <c r="BX499" s="29" t="b">
        <v>0</v>
      </c>
      <c r="BY499" s="29" t="b">
        <v>0</v>
      </c>
      <c r="BZ499" s="29" t="b">
        <v>0</v>
      </c>
      <c r="CA499" s="29" t="b">
        <v>0</v>
      </c>
      <c r="CB499" s="29" t="b">
        <v>0</v>
      </c>
      <c r="CC499" s="29" t="b">
        <v>0</v>
      </c>
      <c r="CD499" s="29" t="b">
        <v>0</v>
      </c>
      <c r="CE499" s="29" t="b">
        <v>0</v>
      </c>
      <c r="CF499" s="29" t="b">
        <v>0</v>
      </c>
      <c r="CG499" s="29" t="b">
        <v>0</v>
      </c>
      <c r="CH499" s="29" t="b">
        <v>0</v>
      </c>
      <c r="CI499" s="29" t="b">
        <v>0</v>
      </c>
      <c r="CJ499" s="29" t="b">
        <v>0</v>
      </c>
      <c r="CK499" s="29" t="b">
        <v>0</v>
      </c>
      <c r="CL499" s="29" t="b">
        <v>0</v>
      </c>
      <c r="CM499" s="29" t="b">
        <v>0</v>
      </c>
      <c r="CN499" s="29" t="b">
        <v>0</v>
      </c>
      <c r="CO499" s="29" t="b">
        <v>0</v>
      </c>
      <c r="CP499" s="29" t="b">
        <v>0</v>
      </c>
      <c r="CQ499" s="29" t="b">
        <v>0</v>
      </c>
      <c r="CR499" s="29" t="b">
        <v>0</v>
      </c>
      <c r="CS499" s="29" t="b">
        <v>0</v>
      </c>
      <c r="CT499" s="29" t="b">
        <v>0</v>
      </c>
      <c r="CU499" s="29" t="b">
        <v>0</v>
      </c>
      <c r="CV499" s="29" t="b">
        <v>0</v>
      </c>
      <c r="CW499" s="29" t="b">
        <v>0</v>
      </c>
      <c r="CX499" s="29" t="b">
        <v>0</v>
      </c>
      <c r="CY499" s="29" t="b">
        <v>0</v>
      </c>
      <c r="CZ499" s="29" t="b">
        <v>0</v>
      </c>
      <c r="DA499" s="29" t="b">
        <v>0</v>
      </c>
      <c r="DB499" s="29" t="b">
        <v>0</v>
      </c>
      <c r="DC499" s="29" t="b">
        <v>0</v>
      </c>
      <c r="DD499" s="29" t="b">
        <v>0</v>
      </c>
      <c r="DE499" s="29" t="b">
        <v>0</v>
      </c>
      <c r="DF499" s="29" t="b">
        <v>0</v>
      </c>
      <c r="DG499" s="29" t="b">
        <v>0</v>
      </c>
      <c r="DH499" s="29" t="b">
        <v>0</v>
      </c>
      <c r="DI499" s="29" t="b">
        <v>0</v>
      </c>
      <c r="DJ499" s="29" t="b">
        <v>0</v>
      </c>
      <c r="DK499" s="29" t="b">
        <v>0</v>
      </c>
      <c r="DL499" s="29" t="b">
        <v>1</v>
      </c>
      <c r="DM499" s="29" t="b">
        <v>0</v>
      </c>
      <c r="DN499" s="29" t="b">
        <v>0</v>
      </c>
      <c r="DO499" s="29" t="b">
        <v>0</v>
      </c>
      <c r="DP499" s="29" t="b">
        <v>0</v>
      </c>
      <c r="DQ499" s="29" t="b">
        <v>0</v>
      </c>
      <c r="DR499" s="29" t="b">
        <v>0</v>
      </c>
      <c r="DS499" s="29" t="b">
        <v>0</v>
      </c>
      <c r="DT499" s="29" t="b">
        <v>0</v>
      </c>
      <c r="DU499" s="29" t="b">
        <v>0</v>
      </c>
      <c r="DV499" s="29" t="s">
        <v>16229</v>
      </c>
      <c r="DW499" s="29" t="s">
        <v>16230</v>
      </c>
      <c r="DX499" s="29" t="s">
        <v>16231</v>
      </c>
    </row>
    <row r="500" spans="1:128" s="29" customFormat="1" x14ac:dyDescent="0.25">
      <c r="A500" s="29">
        <v>359925060323099</v>
      </c>
      <c r="B500" s="29">
        <v>584</v>
      </c>
      <c r="C500" s="29" t="s">
        <v>16232</v>
      </c>
      <c r="D500" s="29" t="s">
        <v>16233</v>
      </c>
      <c r="E500" s="50">
        <v>2.37237689722342E+16</v>
      </c>
      <c r="F500" s="50">
        <v>9037422595531670</v>
      </c>
      <c r="G500" s="50">
        <v>6101439985446630</v>
      </c>
      <c r="H500" s="29" t="s">
        <v>20224</v>
      </c>
      <c r="I500" s="29">
        <v>88</v>
      </c>
      <c r="J500" s="29">
        <v>0</v>
      </c>
      <c r="K500" s="29">
        <v>1</v>
      </c>
      <c r="L500" s="29">
        <v>1</v>
      </c>
      <c r="M500" s="29">
        <v>2</v>
      </c>
      <c r="N500" s="29">
        <v>5</v>
      </c>
      <c r="O500" s="29">
        <v>1</v>
      </c>
      <c r="P500" s="29">
        <v>0</v>
      </c>
      <c r="Q500" s="29" t="s">
        <v>8</v>
      </c>
      <c r="R500" s="29" t="s">
        <v>8</v>
      </c>
      <c r="S500" s="29" t="s">
        <v>8</v>
      </c>
      <c r="T500" s="29" t="s">
        <v>8</v>
      </c>
      <c r="U500" s="29">
        <v>1</v>
      </c>
      <c r="V500" s="29">
        <v>1</v>
      </c>
      <c r="W500" s="29" t="s">
        <v>8</v>
      </c>
      <c r="X500" s="29">
        <v>1</v>
      </c>
      <c r="Y500" s="29" t="s">
        <v>8</v>
      </c>
      <c r="Z500" s="29">
        <v>1</v>
      </c>
      <c r="AA500" s="29">
        <v>3</v>
      </c>
      <c r="AB500" s="29" t="s">
        <v>8</v>
      </c>
      <c r="AC500" s="29">
        <v>3</v>
      </c>
      <c r="AD500" s="29" t="s">
        <v>8</v>
      </c>
      <c r="AE500" s="29">
        <v>1</v>
      </c>
      <c r="AF500" s="29">
        <v>1</v>
      </c>
      <c r="AG500" s="29" t="s">
        <v>8</v>
      </c>
      <c r="AH500" s="29">
        <v>1</v>
      </c>
      <c r="AI500" s="29" t="s">
        <v>8</v>
      </c>
      <c r="AJ500" s="29">
        <v>0</v>
      </c>
      <c r="AK500" s="29" t="s">
        <v>8</v>
      </c>
      <c r="AL500" s="29" t="s">
        <v>8</v>
      </c>
      <c r="AM500" s="29" t="s">
        <v>8</v>
      </c>
      <c r="AN500" s="29" t="s">
        <v>8</v>
      </c>
      <c r="AO500" s="29">
        <v>0</v>
      </c>
      <c r="AP500" s="29" t="s">
        <v>8</v>
      </c>
      <c r="AQ500" s="29">
        <v>1</v>
      </c>
      <c r="AR500" s="29">
        <v>2</v>
      </c>
      <c r="AS500" s="29" t="s">
        <v>8</v>
      </c>
      <c r="AT500" s="29">
        <v>2</v>
      </c>
      <c r="AU500" s="29" t="s">
        <v>8</v>
      </c>
      <c r="AV500" s="29">
        <v>1</v>
      </c>
      <c r="AW500" s="29">
        <v>3</v>
      </c>
      <c r="AX500" s="29" t="s">
        <v>8</v>
      </c>
      <c r="AY500" s="29">
        <v>3</v>
      </c>
      <c r="AZ500" s="29" t="s">
        <v>8</v>
      </c>
      <c r="BA500" s="29">
        <v>1</v>
      </c>
      <c r="BB500" s="29" t="s">
        <v>8</v>
      </c>
      <c r="BC500" s="29">
        <v>0</v>
      </c>
      <c r="BD500" s="29" t="s">
        <v>8</v>
      </c>
      <c r="BE500" s="29" t="s">
        <v>8</v>
      </c>
      <c r="BF500" s="29" t="s">
        <v>8</v>
      </c>
      <c r="BG500" s="29" t="s">
        <v>8</v>
      </c>
      <c r="BH500" s="29">
        <v>1</v>
      </c>
      <c r="BI500" s="29">
        <v>4</v>
      </c>
      <c r="BJ500" s="29" t="s">
        <v>8</v>
      </c>
      <c r="BK500" s="29">
        <v>4</v>
      </c>
      <c r="BL500" s="29" t="s">
        <v>8</v>
      </c>
      <c r="BM500" s="29">
        <v>1</v>
      </c>
      <c r="BN500" s="29" t="s">
        <v>8</v>
      </c>
      <c r="BO500" s="29">
        <v>1</v>
      </c>
      <c r="BP500" s="29" t="s">
        <v>8</v>
      </c>
      <c r="BQ500" s="29">
        <v>1</v>
      </c>
      <c r="BR500" s="29" t="s">
        <v>8</v>
      </c>
      <c r="BS500" s="29">
        <v>0</v>
      </c>
      <c r="BT500" s="29" t="s">
        <v>8</v>
      </c>
      <c r="BU500" s="29" t="s">
        <v>722</v>
      </c>
      <c r="BV500" s="29" t="b">
        <v>0</v>
      </c>
      <c r="BW500" s="29" t="b">
        <v>0</v>
      </c>
      <c r="BX500" s="29" t="b">
        <v>0</v>
      </c>
      <c r="BY500" s="29" t="b">
        <v>0</v>
      </c>
      <c r="BZ500" s="29" t="b">
        <v>0</v>
      </c>
      <c r="CA500" s="29" t="b">
        <v>0</v>
      </c>
      <c r="CB500" s="29" t="b">
        <v>0</v>
      </c>
      <c r="CC500" s="29" t="b">
        <v>0</v>
      </c>
      <c r="CD500" s="29" t="b">
        <v>0</v>
      </c>
      <c r="CE500" s="29" t="b">
        <v>0</v>
      </c>
      <c r="CF500" s="29" t="b">
        <v>0</v>
      </c>
      <c r="CG500" s="29" t="b">
        <v>0</v>
      </c>
      <c r="CH500" s="29" t="b">
        <v>0</v>
      </c>
      <c r="CI500" s="29" t="b">
        <v>0</v>
      </c>
      <c r="CJ500" s="29" t="b">
        <v>0</v>
      </c>
      <c r="CK500" s="29" t="b">
        <v>0</v>
      </c>
      <c r="CL500" s="29" t="b">
        <v>0</v>
      </c>
      <c r="CM500" s="29" t="b">
        <v>0</v>
      </c>
      <c r="CN500" s="29" t="b">
        <v>0</v>
      </c>
      <c r="CO500" s="29" t="b">
        <v>0</v>
      </c>
      <c r="CP500" s="29" t="b">
        <v>0</v>
      </c>
      <c r="CQ500" s="29" t="b">
        <v>0</v>
      </c>
      <c r="CR500" s="29" t="b">
        <v>0</v>
      </c>
      <c r="CS500" s="29" t="b">
        <v>0</v>
      </c>
      <c r="CT500" s="29" t="b">
        <v>0</v>
      </c>
      <c r="CU500" s="29" t="b">
        <v>0</v>
      </c>
      <c r="CV500" s="29" t="b">
        <v>0</v>
      </c>
      <c r="CW500" s="29" t="b">
        <v>0</v>
      </c>
      <c r="CX500" s="29" t="b">
        <v>0</v>
      </c>
      <c r="CY500" s="29" t="b">
        <v>0</v>
      </c>
      <c r="CZ500" s="29" t="b">
        <v>0</v>
      </c>
      <c r="DA500" s="29" t="b">
        <v>0</v>
      </c>
      <c r="DB500" s="29" t="b">
        <v>0</v>
      </c>
      <c r="DC500" s="29" t="b">
        <v>0</v>
      </c>
      <c r="DD500" s="29" t="b">
        <v>0</v>
      </c>
      <c r="DE500" s="29" t="b">
        <v>0</v>
      </c>
      <c r="DF500" s="29" t="b">
        <v>0</v>
      </c>
      <c r="DG500" s="29" t="b">
        <v>0</v>
      </c>
      <c r="DH500" s="29" t="b">
        <v>0</v>
      </c>
      <c r="DI500" s="29" t="b">
        <v>0</v>
      </c>
      <c r="DJ500" s="29" t="b">
        <v>0</v>
      </c>
      <c r="DK500" s="29" t="b">
        <v>0</v>
      </c>
      <c r="DL500" s="29" t="b">
        <v>1</v>
      </c>
      <c r="DM500" s="29" t="b">
        <v>0</v>
      </c>
      <c r="DN500" s="29" t="b">
        <v>0</v>
      </c>
      <c r="DO500" s="29" t="b">
        <v>0</v>
      </c>
      <c r="DP500" s="29" t="b">
        <v>0</v>
      </c>
      <c r="DQ500" s="29" t="b">
        <v>0</v>
      </c>
      <c r="DR500" s="29" t="b">
        <v>0</v>
      </c>
      <c r="DS500" s="29" t="b">
        <v>0</v>
      </c>
      <c r="DT500" s="29" t="b">
        <v>0</v>
      </c>
      <c r="DU500" s="29" t="b">
        <v>0</v>
      </c>
      <c r="DV500" s="29" t="s">
        <v>16234</v>
      </c>
      <c r="DW500" s="29" t="s">
        <v>16235</v>
      </c>
      <c r="DX500" s="29" t="s">
        <v>16236</v>
      </c>
    </row>
    <row r="501" spans="1:128" s="29" customFormat="1" x14ac:dyDescent="0.25">
      <c r="A501" s="29">
        <v>359925060323099</v>
      </c>
      <c r="B501" s="29">
        <v>514</v>
      </c>
      <c r="C501" s="29" t="s">
        <v>16237</v>
      </c>
      <c r="D501" s="29" t="s">
        <v>16238</v>
      </c>
      <c r="E501" s="50">
        <v>2.37254857884979E+16</v>
      </c>
      <c r="F501" s="50">
        <v>9037103513282430</v>
      </c>
      <c r="G501" s="50">
        <v>-2382065941672770</v>
      </c>
      <c r="H501" s="29" t="s">
        <v>20224</v>
      </c>
      <c r="I501" s="29">
        <v>88</v>
      </c>
      <c r="J501" s="29">
        <v>1</v>
      </c>
      <c r="K501" s="29">
        <v>1</v>
      </c>
      <c r="L501" s="29">
        <v>1</v>
      </c>
      <c r="M501" s="29">
        <v>2</v>
      </c>
      <c r="N501" s="29">
        <v>4</v>
      </c>
      <c r="O501" s="29">
        <v>1</v>
      </c>
      <c r="P501" s="29">
        <v>0</v>
      </c>
      <c r="Q501" s="29" t="s">
        <v>8</v>
      </c>
      <c r="R501" s="29" t="s">
        <v>8</v>
      </c>
      <c r="S501" s="29" t="s">
        <v>8</v>
      </c>
      <c r="T501" s="29" t="s">
        <v>8</v>
      </c>
      <c r="U501" s="29">
        <v>1</v>
      </c>
      <c r="V501" s="29">
        <v>4</v>
      </c>
      <c r="W501" s="29" t="s">
        <v>8</v>
      </c>
      <c r="X501" s="29">
        <v>3</v>
      </c>
      <c r="Y501" s="29" t="s">
        <v>8</v>
      </c>
      <c r="Z501" s="29">
        <v>1</v>
      </c>
      <c r="AA501" s="29">
        <v>4</v>
      </c>
      <c r="AB501" s="29" t="s">
        <v>8</v>
      </c>
      <c r="AC501" s="29">
        <v>4</v>
      </c>
      <c r="AD501" s="29" t="s">
        <v>8</v>
      </c>
      <c r="AE501" s="29">
        <v>1</v>
      </c>
      <c r="AF501" s="29">
        <v>1</v>
      </c>
      <c r="AG501" s="29" t="s">
        <v>8</v>
      </c>
      <c r="AH501" s="29">
        <v>1</v>
      </c>
      <c r="AI501" s="29" t="s">
        <v>8</v>
      </c>
      <c r="AJ501" s="29">
        <v>0</v>
      </c>
      <c r="AK501" s="29" t="s">
        <v>8</v>
      </c>
      <c r="AL501" s="29" t="s">
        <v>8</v>
      </c>
      <c r="AM501" s="29" t="s">
        <v>8</v>
      </c>
      <c r="AN501" s="29" t="s">
        <v>8</v>
      </c>
      <c r="AO501" s="29">
        <v>1</v>
      </c>
      <c r="AP501" s="29" t="s">
        <v>8</v>
      </c>
      <c r="AQ501" s="29">
        <v>1</v>
      </c>
      <c r="AR501" s="29">
        <v>2</v>
      </c>
      <c r="AS501" s="29" t="s">
        <v>8</v>
      </c>
      <c r="AT501" s="29">
        <v>2</v>
      </c>
      <c r="AU501" s="29" t="s">
        <v>8</v>
      </c>
      <c r="AV501" s="29">
        <v>1</v>
      </c>
      <c r="AW501" s="29">
        <v>3</v>
      </c>
      <c r="AX501" s="29" t="s">
        <v>8</v>
      </c>
      <c r="AY501" s="29">
        <v>4</v>
      </c>
      <c r="AZ501" s="29" t="s">
        <v>8</v>
      </c>
      <c r="BA501" s="29">
        <v>1</v>
      </c>
      <c r="BB501" s="29" t="s">
        <v>8</v>
      </c>
      <c r="BC501" s="29">
        <v>1</v>
      </c>
      <c r="BD501" s="29">
        <v>4</v>
      </c>
      <c r="BE501" s="29" t="s">
        <v>8</v>
      </c>
      <c r="BF501" s="29">
        <v>3</v>
      </c>
      <c r="BG501" s="29" t="s">
        <v>8</v>
      </c>
      <c r="BH501" s="29">
        <v>1</v>
      </c>
      <c r="BI501" s="29">
        <v>2</v>
      </c>
      <c r="BJ501" s="29" t="s">
        <v>8</v>
      </c>
      <c r="BK501" s="29">
        <v>2</v>
      </c>
      <c r="BL501" s="29" t="s">
        <v>8</v>
      </c>
      <c r="BM501" s="29">
        <v>0</v>
      </c>
      <c r="BN501" s="29" t="s">
        <v>8</v>
      </c>
      <c r="BO501" s="29" t="s">
        <v>8</v>
      </c>
      <c r="BP501" s="29" t="s">
        <v>8</v>
      </c>
      <c r="BQ501" s="29" t="s">
        <v>8</v>
      </c>
      <c r="BR501" s="29" t="s">
        <v>8</v>
      </c>
      <c r="BS501" s="29" t="s">
        <v>8</v>
      </c>
      <c r="BT501" s="29" t="s">
        <v>8</v>
      </c>
      <c r="BU501" s="29" t="s">
        <v>722</v>
      </c>
      <c r="BV501" s="29" t="b">
        <v>0</v>
      </c>
      <c r="BW501" s="29" t="b">
        <v>0</v>
      </c>
      <c r="BX501" s="29" t="b">
        <v>0</v>
      </c>
      <c r="BY501" s="29" t="b">
        <v>0</v>
      </c>
      <c r="BZ501" s="29" t="b">
        <v>0</v>
      </c>
      <c r="CA501" s="29" t="b">
        <v>0</v>
      </c>
      <c r="CB501" s="29" t="b">
        <v>0</v>
      </c>
      <c r="CC501" s="29" t="b">
        <v>0</v>
      </c>
      <c r="CD501" s="29" t="b">
        <v>0</v>
      </c>
      <c r="CE501" s="29" t="b">
        <v>0</v>
      </c>
      <c r="CF501" s="29" t="b">
        <v>0</v>
      </c>
      <c r="CG501" s="29" t="b">
        <v>0</v>
      </c>
      <c r="CH501" s="29" t="b">
        <v>0</v>
      </c>
      <c r="CI501" s="29" t="b">
        <v>0</v>
      </c>
      <c r="CJ501" s="29" t="b">
        <v>0</v>
      </c>
      <c r="CK501" s="29" t="b">
        <v>0</v>
      </c>
      <c r="CL501" s="29" t="b">
        <v>0</v>
      </c>
      <c r="CM501" s="29" t="b">
        <v>0</v>
      </c>
      <c r="CN501" s="29" t="b">
        <v>0</v>
      </c>
      <c r="CO501" s="29" t="b">
        <v>0</v>
      </c>
      <c r="CP501" s="29" t="b">
        <v>0</v>
      </c>
      <c r="CQ501" s="29" t="b">
        <v>0</v>
      </c>
      <c r="CR501" s="29" t="b">
        <v>0</v>
      </c>
      <c r="CS501" s="29" t="b">
        <v>0</v>
      </c>
      <c r="CT501" s="29" t="b">
        <v>0</v>
      </c>
      <c r="CU501" s="29" t="b">
        <v>0</v>
      </c>
      <c r="CV501" s="29" t="b">
        <v>0</v>
      </c>
      <c r="CW501" s="29" t="b">
        <v>0</v>
      </c>
      <c r="CX501" s="29" t="b">
        <v>0</v>
      </c>
      <c r="CY501" s="29" t="b">
        <v>0</v>
      </c>
      <c r="CZ501" s="29" t="b">
        <v>0</v>
      </c>
      <c r="DA501" s="29" t="b">
        <v>0</v>
      </c>
      <c r="DB501" s="29" t="b">
        <v>0</v>
      </c>
      <c r="DC501" s="29" t="b">
        <v>0</v>
      </c>
      <c r="DD501" s="29" t="b">
        <v>0</v>
      </c>
      <c r="DE501" s="29" t="b">
        <v>0</v>
      </c>
      <c r="DF501" s="29" t="b">
        <v>0</v>
      </c>
      <c r="DG501" s="29" t="b">
        <v>0</v>
      </c>
      <c r="DH501" s="29" t="b">
        <v>0</v>
      </c>
      <c r="DI501" s="29" t="b">
        <v>0</v>
      </c>
      <c r="DJ501" s="29" t="b">
        <v>0</v>
      </c>
      <c r="DK501" s="29" t="b">
        <v>0</v>
      </c>
      <c r="DL501" s="29" t="b">
        <v>1</v>
      </c>
      <c r="DM501" s="29" t="b">
        <v>0</v>
      </c>
      <c r="DN501" s="29" t="b">
        <v>0</v>
      </c>
      <c r="DO501" s="29" t="b">
        <v>0</v>
      </c>
      <c r="DP501" s="29" t="b">
        <v>0</v>
      </c>
      <c r="DQ501" s="29" t="b">
        <v>0</v>
      </c>
      <c r="DR501" s="29" t="b">
        <v>0</v>
      </c>
      <c r="DS501" s="29" t="b">
        <v>0</v>
      </c>
      <c r="DT501" s="29" t="b">
        <v>0</v>
      </c>
      <c r="DU501" s="29" t="b">
        <v>0</v>
      </c>
      <c r="DV501" s="29" t="s">
        <v>16239</v>
      </c>
      <c r="DW501" s="29" t="s">
        <v>16240</v>
      </c>
      <c r="DX501" s="29" t="s">
        <v>16241</v>
      </c>
    </row>
    <row r="502" spans="1:128" s="29" customFormat="1" x14ac:dyDescent="0.25">
      <c r="A502" s="29">
        <v>359925060323099</v>
      </c>
      <c r="B502" s="29">
        <v>520</v>
      </c>
      <c r="C502" s="29" t="s">
        <v>16242</v>
      </c>
      <c r="D502" s="29" t="s">
        <v>16243</v>
      </c>
      <c r="E502" s="50">
        <v>2372594657710970</v>
      </c>
      <c r="F502" s="50">
        <v>9037131824834190</v>
      </c>
      <c r="G502" s="29" t="s">
        <v>20244</v>
      </c>
      <c r="H502" s="29" t="s">
        <v>18992</v>
      </c>
      <c r="I502" s="29">
        <v>88</v>
      </c>
      <c r="J502" s="29">
        <v>1</v>
      </c>
      <c r="K502" s="29">
        <v>1</v>
      </c>
      <c r="L502" s="29">
        <v>1</v>
      </c>
      <c r="M502" s="29">
        <v>2</v>
      </c>
      <c r="N502" s="29">
        <v>4</v>
      </c>
      <c r="O502" s="29">
        <v>1</v>
      </c>
      <c r="P502" s="29">
        <v>0</v>
      </c>
      <c r="Q502" s="29" t="s">
        <v>8</v>
      </c>
      <c r="R502" s="29" t="s">
        <v>8</v>
      </c>
      <c r="S502" s="29" t="s">
        <v>8</v>
      </c>
      <c r="T502" s="29" t="s">
        <v>8</v>
      </c>
      <c r="U502" s="29">
        <v>1</v>
      </c>
      <c r="V502" s="29">
        <v>2</v>
      </c>
      <c r="W502" s="29" t="s">
        <v>8</v>
      </c>
      <c r="X502" s="29">
        <v>4</v>
      </c>
      <c r="Y502" s="29" t="s">
        <v>8</v>
      </c>
      <c r="Z502" s="29">
        <v>1</v>
      </c>
      <c r="AA502" s="29">
        <v>3</v>
      </c>
      <c r="AB502" s="29" t="s">
        <v>8</v>
      </c>
      <c r="AC502" s="29">
        <v>4</v>
      </c>
      <c r="AD502" s="29" t="s">
        <v>8</v>
      </c>
      <c r="AE502" s="29">
        <v>1</v>
      </c>
      <c r="AF502" s="29">
        <v>1</v>
      </c>
      <c r="AG502" s="29" t="s">
        <v>8</v>
      </c>
      <c r="AH502" s="29">
        <v>1</v>
      </c>
      <c r="AI502" s="29" t="s">
        <v>8</v>
      </c>
      <c r="AJ502" s="29">
        <v>0</v>
      </c>
      <c r="AK502" s="29" t="s">
        <v>8</v>
      </c>
      <c r="AL502" s="29" t="s">
        <v>8</v>
      </c>
      <c r="AM502" s="29" t="s">
        <v>8</v>
      </c>
      <c r="AN502" s="29" t="s">
        <v>8</v>
      </c>
      <c r="AO502" s="29">
        <v>1</v>
      </c>
      <c r="AP502" s="29" t="s">
        <v>8</v>
      </c>
      <c r="AQ502" s="29">
        <v>1</v>
      </c>
      <c r="AR502" s="29">
        <v>2</v>
      </c>
      <c r="AS502" s="29" t="s">
        <v>8</v>
      </c>
      <c r="AT502" s="29">
        <v>2</v>
      </c>
      <c r="AU502" s="29" t="s">
        <v>8</v>
      </c>
      <c r="AV502" s="29">
        <v>1</v>
      </c>
      <c r="AW502" s="29">
        <v>2</v>
      </c>
      <c r="AX502" s="29" t="s">
        <v>8</v>
      </c>
      <c r="AY502" s="29">
        <v>2</v>
      </c>
      <c r="AZ502" s="29" t="s">
        <v>8</v>
      </c>
      <c r="BA502" s="29">
        <v>1</v>
      </c>
      <c r="BB502" s="29" t="s">
        <v>8</v>
      </c>
      <c r="BC502" s="29">
        <v>1</v>
      </c>
      <c r="BD502" s="29">
        <v>2</v>
      </c>
      <c r="BE502" s="29" t="s">
        <v>8</v>
      </c>
      <c r="BF502" s="29">
        <v>2</v>
      </c>
      <c r="BG502" s="29" t="s">
        <v>8</v>
      </c>
      <c r="BH502" s="29">
        <v>1</v>
      </c>
      <c r="BI502" s="29">
        <v>1</v>
      </c>
      <c r="BJ502" s="29" t="s">
        <v>8</v>
      </c>
      <c r="BK502" s="29">
        <v>1</v>
      </c>
      <c r="BL502" s="29" t="s">
        <v>8</v>
      </c>
      <c r="BM502" s="29">
        <v>0</v>
      </c>
      <c r="BN502" s="29" t="s">
        <v>8</v>
      </c>
      <c r="BO502" s="29" t="s">
        <v>8</v>
      </c>
      <c r="BP502" s="29" t="s">
        <v>8</v>
      </c>
      <c r="BQ502" s="29" t="s">
        <v>8</v>
      </c>
      <c r="BR502" s="29" t="s">
        <v>8</v>
      </c>
      <c r="BS502" s="29" t="s">
        <v>8</v>
      </c>
      <c r="BT502" s="29" t="s">
        <v>8</v>
      </c>
      <c r="BU502" s="29" t="s">
        <v>722</v>
      </c>
      <c r="BV502" s="29" t="b">
        <v>0</v>
      </c>
      <c r="BW502" s="29" t="b">
        <v>0</v>
      </c>
      <c r="BX502" s="29" t="b">
        <v>0</v>
      </c>
      <c r="BY502" s="29" t="b">
        <v>0</v>
      </c>
      <c r="BZ502" s="29" t="b">
        <v>0</v>
      </c>
      <c r="CA502" s="29" t="b">
        <v>0</v>
      </c>
      <c r="CB502" s="29" t="b">
        <v>0</v>
      </c>
      <c r="CC502" s="29" t="b">
        <v>0</v>
      </c>
      <c r="CD502" s="29" t="b">
        <v>0</v>
      </c>
      <c r="CE502" s="29" t="b">
        <v>0</v>
      </c>
      <c r="CF502" s="29" t="b">
        <v>0</v>
      </c>
      <c r="CG502" s="29" t="b">
        <v>0</v>
      </c>
      <c r="CH502" s="29" t="b">
        <v>0</v>
      </c>
      <c r="CI502" s="29" t="b">
        <v>0</v>
      </c>
      <c r="CJ502" s="29" t="b">
        <v>0</v>
      </c>
      <c r="CK502" s="29" t="b">
        <v>0</v>
      </c>
      <c r="CL502" s="29" t="b">
        <v>0</v>
      </c>
      <c r="CM502" s="29" t="b">
        <v>0</v>
      </c>
      <c r="CN502" s="29" t="b">
        <v>0</v>
      </c>
      <c r="CO502" s="29" t="b">
        <v>0</v>
      </c>
      <c r="CP502" s="29" t="b">
        <v>0</v>
      </c>
      <c r="CQ502" s="29" t="b">
        <v>0</v>
      </c>
      <c r="CR502" s="29" t="b">
        <v>0</v>
      </c>
      <c r="CS502" s="29" t="b">
        <v>0</v>
      </c>
      <c r="CT502" s="29" t="b">
        <v>0</v>
      </c>
      <c r="CU502" s="29" t="b">
        <v>0</v>
      </c>
      <c r="CV502" s="29" t="b">
        <v>0</v>
      </c>
      <c r="CW502" s="29" t="b">
        <v>0</v>
      </c>
      <c r="CX502" s="29" t="b">
        <v>0</v>
      </c>
      <c r="CY502" s="29" t="b">
        <v>0</v>
      </c>
      <c r="CZ502" s="29" t="b">
        <v>0</v>
      </c>
      <c r="DA502" s="29" t="b">
        <v>0</v>
      </c>
      <c r="DB502" s="29" t="b">
        <v>0</v>
      </c>
      <c r="DC502" s="29" t="b">
        <v>0</v>
      </c>
      <c r="DD502" s="29" t="b">
        <v>0</v>
      </c>
      <c r="DE502" s="29" t="b">
        <v>0</v>
      </c>
      <c r="DF502" s="29" t="b">
        <v>0</v>
      </c>
      <c r="DG502" s="29" t="b">
        <v>0</v>
      </c>
      <c r="DH502" s="29" t="b">
        <v>0</v>
      </c>
      <c r="DI502" s="29" t="b">
        <v>0</v>
      </c>
      <c r="DJ502" s="29" t="b">
        <v>0</v>
      </c>
      <c r="DK502" s="29" t="b">
        <v>0</v>
      </c>
      <c r="DL502" s="29" t="b">
        <v>1</v>
      </c>
      <c r="DM502" s="29" t="b">
        <v>0</v>
      </c>
      <c r="DN502" s="29" t="b">
        <v>0</v>
      </c>
      <c r="DO502" s="29" t="b">
        <v>0</v>
      </c>
      <c r="DP502" s="29" t="b">
        <v>0</v>
      </c>
      <c r="DQ502" s="29" t="b">
        <v>0</v>
      </c>
      <c r="DR502" s="29" t="b">
        <v>0</v>
      </c>
      <c r="DS502" s="29" t="b">
        <v>0</v>
      </c>
      <c r="DT502" s="29" t="b">
        <v>0</v>
      </c>
      <c r="DU502" s="29" t="b">
        <v>0</v>
      </c>
      <c r="DV502" s="29" t="s">
        <v>16244</v>
      </c>
      <c r="DW502" s="29" t="s">
        <v>16245</v>
      </c>
      <c r="DX502" s="29" t="s">
        <v>16246</v>
      </c>
    </row>
    <row r="503" spans="1:128" s="29" customFormat="1" x14ac:dyDescent="0.25">
      <c r="A503" s="29">
        <v>359925060207177</v>
      </c>
      <c r="B503" s="29">
        <v>510</v>
      </c>
      <c r="C503" s="29" t="s">
        <v>16247</v>
      </c>
      <c r="D503" s="29" t="s">
        <v>16248</v>
      </c>
      <c r="E503" s="50">
        <v>2.3725158096198E+16</v>
      </c>
      <c r="F503" s="50">
        <v>9037096933375060</v>
      </c>
      <c r="G503" s="29" t="s">
        <v>20221</v>
      </c>
      <c r="H503" s="29" t="s">
        <v>18992</v>
      </c>
      <c r="I503" s="29">
        <v>88</v>
      </c>
      <c r="J503" s="29">
        <v>1</v>
      </c>
      <c r="K503" s="29">
        <v>1</v>
      </c>
      <c r="L503" s="29">
        <v>1</v>
      </c>
      <c r="M503" s="29">
        <v>2</v>
      </c>
      <c r="N503" s="29">
        <v>4</v>
      </c>
      <c r="O503" s="29">
        <v>1</v>
      </c>
      <c r="P503" s="29">
        <v>1</v>
      </c>
      <c r="Q503" s="29">
        <v>4</v>
      </c>
      <c r="R503" s="29" t="s">
        <v>8</v>
      </c>
      <c r="S503" s="29">
        <v>4</v>
      </c>
      <c r="T503" s="29" t="s">
        <v>8</v>
      </c>
      <c r="U503" s="29">
        <v>1</v>
      </c>
      <c r="V503" s="29">
        <v>3</v>
      </c>
      <c r="W503" s="29" t="s">
        <v>8</v>
      </c>
      <c r="X503" s="29">
        <v>4</v>
      </c>
      <c r="Y503" s="29" t="s">
        <v>8</v>
      </c>
      <c r="Z503" s="29">
        <v>1</v>
      </c>
      <c r="AA503" s="29">
        <v>1</v>
      </c>
      <c r="AB503" s="29" t="s">
        <v>8</v>
      </c>
      <c r="AC503" s="29">
        <v>1</v>
      </c>
      <c r="AD503" s="29" t="s">
        <v>8</v>
      </c>
      <c r="AE503" s="29">
        <v>1</v>
      </c>
      <c r="AF503" s="29">
        <v>1</v>
      </c>
      <c r="AG503" s="29" t="s">
        <v>8</v>
      </c>
      <c r="AH503" s="29">
        <v>1</v>
      </c>
      <c r="AI503" s="29" t="s">
        <v>8</v>
      </c>
      <c r="AJ503" s="29">
        <v>1</v>
      </c>
      <c r="AK503" s="29">
        <v>4</v>
      </c>
      <c r="AL503" s="29" t="s">
        <v>8</v>
      </c>
      <c r="AM503" s="29">
        <v>4</v>
      </c>
      <c r="AN503" s="29" t="s">
        <v>8</v>
      </c>
      <c r="AO503" s="29">
        <v>0</v>
      </c>
      <c r="AP503" s="29" t="s">
        <v>8</v>
      </c>
      <c r="AQ503" s="29">
        <v>1</v>
      </c>
      <c r="AR503" s="29">
        <v>2</v>
      </c>
      <c r="AS503" s="29" t="s">
        <v>8</v>
      </c>
      <c r="AT503" s="29">
        <v>2</v>
      </c>
      <c r="AU503" s="29" t="s">
        <v>8</v>
      </c>
      <c r="AV503" s="29">
        <v>1</v>
      </c>
      <c r="AW503" s="29">
        <v>3</v>
      </c>
      <c r="AX503" s="29" t="s">
        <v>8</v>
      </c>
      <c r="AY503" s="29">
        <v>3</v>
      </c>
      <c r="AZ503" s="29" t="s">
        <v>8</v>
      </c>
      <c r="BA503" s="29">
        <v>1</v>
      </c>
      <c r="BB503" s="29" t="s">
        <v>8</v>
      </c>
      <c r="BC503" s="29">
        <v>1</v>
      </c>
      <c r="BD503" s="29">
        <v>3</v>
      </c>
      <c r="BE503" s="29" t="s">
        <v>8</v>
      </c>
      <c r="BF503" s="29">
        <v>3</v>
      </c>
      <c r="BG503" s="29" t="s">
        <v>8</v>
      </c>
      <c r="BH503" s="29">
        <v>1</v>
      </c>
      <c r="BI503" s="29">
        <v>1</v>
      </c>
      <c r="BJ503" s="29" t="s">
        <v>8</v>
      </c>
      <c r="BK503" s="29">
        <v>1</v>
      </c>
      <c r="BL503" s="29" t="s">
        <v>8</v>
      </c>
      <c r="BM503" s="29">
        <v>0</v>
      </c>
      <c r="BN503" s="29" t="s">
        <v>8</v>
      </c>
      <c r="BO503" s="29" t="s">
        <v>8</v>
      </c>
      <c r="BP503" s="29" t="s">
        <v>8</v>
      </c>
      <c r="BQ503" s="29" t="s">
        <v>8</v>
      </c>
      <c r="BR503" s="29" t="s">
        <v>8</v>
      </c>
      <c r="BS503" s="29" t="s">
        <v>8</v>
      </c>
      <c r="BT503" s="29" t="s">
        <v>8</v>
      </c>
      <c r="BU503" s="29" t="s">
        <v>15361</v>
      </c>
      <c r="BV503" s="29" t="b">
        <v>0</v>
      </c>
      <c r="BW503" s="29" t="b">
        <v>0</v>
      </c>
      <c r="BX503" s="29" t="b">
        <v>0</v>
      </c>
      <c r="BY503" s="29" t="b">
        <v>0</v>
      </c>
      <c r="BZ503" s="29" t="b">
        <v>0</v>
      </c>
      <c r="CA503" s="29" t="b">
        <v>0</v>
      </c>
      <c r="CB503" s="29" t="b">
        <v>0</v>
      </c>
      <c r="CC503" s="29" t="b">
        <v>0</v>
      </c>
      <c r="CD503" s="29" t="b">
        <v>0</v>
      </c>
      <c r="CE503" s="29" t="b">
        <v>0</v>
      </c>
      <c r="CF503" s="29" t="b">
        <v>0</v>
      </c>
      <c r="CG503" s="29" t="b">
        <v>0</v>
      </c>
      <c r="CH503" s="29" t="b">
        <v>0</v>
      </c>
      <c r="CI503" s="29" t="b">
        <v>0</v>
      </c>
      <c r="CJ503" s="29" t="b">
        <v>0</v>
      </c>
      <c r="CK503" s="29" t="b">
        <v>0</v>
      </c>
      <c r="CL503" s="29" t="b">
        <v>0</v>
      </c>
      <c r="CM503" s="29" t="b">
        <v>0</v>
      </c>
      <c r="CN503" s="29" t="b">
        <v>0</v>
      </c>
      <c r="CO503" s="29" t="b">
        <v>0</v>
      </c>
      <c r="CP503" s="29" t="b">
        <v>0</v>
      </c>
      <c r="CQ503" s="29" t="b">
        <v>0</v>
      </c>
      <c r="CR503" s="29" t="b">
        <v>0</v>
      </c>
      <c r="CS503" s="29" t="b">
        <v>0</v>
      </c>
      <c r="CT503" s="29" t="b">
        <v>0</v>
      </c>
      <c r="CU503" s="29" t="b">
        <v>0</v>
      </c>
      <c r="CV503" s="29" t="b">
        <v>0</v>
      </c>
      <c r="CW503" s="29" t="b">
        <v>0</v>
      </c>
      <c r="CX503" s="29" t="b">
        <v>0</v>
      </c>
      <c r="CY503" s="29" t="b">
        <v>0</v>
      </c>
      <c r="CZ503" s="29" t="b">
        <v>0</v>
      </c>
      <c r="DA503" s="29" t="b">
        <v>0</v>
      </c>
      <c r="DB503" s="29" t="b">
        <v>0</v>
      </c>
      <c r="DC503" s="29" t="b">
        <v>0</v>
      </c>
      <c r="DD503" s="29" t="b">
        <v>0</v>
      </c>
      <c r="DE503" s="29" t="b">
        <v>0</v>
      </c>
      <c r="DF503" s="29" t="b">
        <v>0</v>
      </c>
      <c r="DG503" s="29" t="b">
        <v>0</v>
      </c>
      <c r="DH503" s="29" t="b">
        <v>0</v>
      </c>
      <c r="DI503" s="29" t="b">
        <v>0</v>
      </c>
      <c r="DJ503" s="29" t="b">
        <v>0</v>
      </c>
      <c r="DK503" s="29" t="b">
        <v>0</v>
      </c>
      <c r="DL503" s="29" t="b">
        <v>0</v>
      </c>
      <c r="DM503" s="29" t="b">
        <v>0</v>
      </c>
      <c r="DN503" s="29" t="b">
        <v>0</v>
      </c>
      <c r="DO503" s="29" t="b">
        <v>0</v>
      </c>
      <c r="DP503" s="29" t="b">
        <v>0</v>
      </c>
      <c r="DQ503" s="29" t="b">
        <v>0</v>
      </c>
      <c r="DR503" s="29" t="b">
        <v>0</v>
      </c>
      <c r="DS503" s="29" t="b">
        <v>0</v>
      </c>
      <c r="DT503" s="29" t="b">
        <v>1</v>
      </c>
      <c r="DU503" s="29" t="b">
        <v>0</v>
      </c>
      <c r="DV503" s="29" t="s">
        <v>16249</v>
      </c>
      <c r="DW503" s="29" t="s">
        <v>16250</v>
      </c>
      <c r="DX503" s="29" t="s">
        <v>16251</v>
      </c>
    </row>
    <row r="504" spans="1:128" s="29" customFormat="1" x14ac:dyDescent="0.25">
      <c r="A504" s="29">
        <v>359925061277856</v>
      </c>
      <c r="B504" s="29">
        <v>2</v>
      </c>
      <c r="C504" s="29" t="s">
        <v>16252</v>
      </c>
      <c r="D504" s="29" t="s">
        <v>14180</v>
      </c>
      <c r="E504" s="50">
        <v>23822751</v>
      </c>
      <c r="F504" s="50">
        <v>903796233</v>
      </c>
      <c r="G504" s="29" t="s">
        <v>18992</v>
      </c>
      <c r="H504" s="29" t="s">
        <v>20233</v>
      </c>
      <c r="I504" s="29">
        <v>11</v>
      </c>
      <c r="J504" s="29">
        <v>1</v>
      </c>
      <c r="K504" s="29">
        <v>1</v>
      </c>
      <c r="L504" s="29">
        <v>1</v>
      </c>
      <c r="M504" s="29">
        <v>2</v>
      </c>
      <c r="N504" s="29">
        <v>5</v>
      </c>
      <c r="O504" s="29">
        <v>1</v>
      </c>
      <c r="P504" s="29">
        <v>0</v>
      </c>
      <c r="Q504" s="29" t="s">
        <v>8</v>
      </c>
      <c r="R504" s="29" t="s">
        <v>8</v>
      </c>
      <c r="S504" s="29" t="s">
        <v>8</v>
      </c>
      <c r="T504" s="29" t="s">
        <v>8</v>
      </c>
      <c r="U504" s="29">
        <v>1</v>
      </c>
      <c r="V504" s="29">
        <v>1</v>
      </c>
      <c r="W504" s="29" t="s">
        <v>8</v>
      </c>
      <c r="X504" s="29">
        <v>1</v>
      </c>
      <c r="Y504" s="29" t="s">
        <v>8</v>
      </c>
      <c r="Z504" s="29">
        <v>1</v>
      </c>
      <c r="AA504" s="29">
        <v>2</v>
      </c>
      <c r="AB504" s="29" t="s">
        <v>8</v>
      </c>
      <c r="AC504" s="29">
        <v>2</v>
      </c>
      <c r="AD504" s="29" t="s">
        <v>8</v>
      </c>
      <c r="AE504" s="29">
        <v>1</v>
      </c>
      <c r="AF504" s="29">
        <v>1</v>
      </c>
      <c r="AG504" s="29" t="s">
        <v>8</v>
      </c>
      <c r="AH504" s="29">
        <v>1</v>
      </c>
      <c r="AI504" s="29" t="s">
        <v>8</v>
      </c>
      <c r="AJ504" s="29">
        <v>0</v>
      </c>
      <c r="AK504" s="29" t="s">
        <v>8</v>
      </c>
      <c r="AL504" s="29" t="s">
        <v>8</v>
      </c>
      <c r="AM504" s="29" t="s">
        <v>8</v>
      </c>
      <c r="AN504" s="29" t="s">
        <v>8</v>
      </c>
      <c r="AO504" s="29">
        <v>0</v>
      </c>
      <c r="AP504" s="29" t="s">
        <v>8</v>
      </c>
      <c r="AQ504" s="29">
        <v>1</v>
      </c>
      <c r="AR504" s="29">
        <v>2</v>
      </c>
      <c r="AS504" s="29" t="s">
        <v>8</v>
      </c>
      <c r="AT504" s="29">
        <v>2</v>
      </c>
      <c r="AU504" s="29" t="s">
        <v>8</v>
      </c>
      <c r="AV504" s="29">
        <v>1</v>
      </c>
      <c r="AW504" s="29">
        <v>3</v>
      </c>
      <c r="AX504" s="29" t="s">
        <v>8</v>
      </c>
      <c r="AY504" s="29">
        <v>2</v>
      </c>
      <c r="AZ504" s="29" t="s">
        <v>8</v>
      </c>
      <c r="BA504" s="29">
        <v>1</v>
      </c>
      <c r="BB504" s="29" t="s">
        <v>8</v>
      </c>
      <c r="BC504" s="29">
        <v>1</v>
      </c>
      <c r="BD504" s="29">
        <v>3</v>
      </c>
      <c r="BE504" s="29" t="s">
        <v>8</v>
      </c>
      <c r="BF504" s="29">
        <v>2</v>
      </c>
      <c r="BG504" s="29" t="s">
        <v>8</v>
      </c>
      <c r="BH504" s="29">
        <v>1</v>
      </c>
      <c r="BI504" s="29">
        <v>1</v>
      </c>
      <c r="BJ504" s="29" t="s">
        <v>8</v>
      </c>
      <c r="BK504" s="29">
        <v>1</v>
      </c>
      <c r="BL504" s="29" t="s">
        <v>8</v>
      </c>
      <c r="BM504" s="29">
        <v>0</v>
      </c>
      <c r="BN504" s="29" t="s">
        <v>8</v>
      </c>
      <c r="BO504" s="29" t="s">
        <v>8</v>
      </c>
      <c r="BP504" s="29" t="s">
        <v>8</v>
      </c>
      <c r="BQ504" s="29" t="s">
        <v>8</v>
      </c>
      <c r="BR504" s="29" t="s">
        <v>8</v>
      </c>
      <c r="BS504" s="29" t="s">
        <v>8</v>
      </c>
      <c r="BT504" s="29" t="s">
        <v>8</v>
      </c>
      <c r="BU504" s="29" t="s">
        <v>8</v>
      </c>
      <c r="BV504" s="29" t="b">
        <v>0</v>
      </c>
      <c r="BW504" s="29" t="b">
        <v>0</v>
      </c>
      <c r="BX504" s="29" t="b">
        <v>0</v>
      </c>
      <c r="BY504" s="29" t="b">
        <v>0</v>
      </c>
      <c r="BZ504" s="29" t="b">
        <v>0</v>
      </c>
      <c r="CA504" s="29" t="b">
        <v>0</v>
      </c>
      <c r="CB504" s="29" t="b">
        <v>0</v>
      </c>
      <c r="CC504" s="29" t="b">
        <v>0</v>
      </c>
      <c r="CD504" s="29" t="b">
        <v>0</v>
      </c>
      <c r="CE504" s="29" t="b">
        <v>0</v>
      </c>
      <c r="CF504" s="29" t="b">
        <v>0</v>
      </c>
      <c r="CG504" s="29" t="b">
        <v>0</v>
      </c>
      <c r="CH504" s="29" t="b">
        <v>0</v>
      </c>
      <c r="CI504" s="29" t="b">
        <v>0</v>
      </c>
      <c r="CJ504" s="29" t="b">
        <v>0</v>
      </c>
      <c r="CK504" s="29" t="b">
        <v>0</v>
      </c>
      <c r="CL504" s="29" t="b">
        <v>0</v>
      </c>
      <c r="CM504" s="29" t="b">
        <v>0</v>
      </c>
      <c r="CN504" s="29" t="b">
        <v>0</v>
      </c>
      <c r="CO504" s="29" t="b">
        <v>0</v>
      </c>
      <c r="CP504" s="29" t="b">
        <v>0</v>
      </c>
      <c r="CQ504" s="29" t="b">
        <v>0</v>
      </c>
      <c r="CR504" s="29" t="b">
        <v>0</v>
      </c>
      <c r="CS504" s="29" t="b">
        <v>0</v>
      </c>
      <c r="CT504" s="29" t="b">
        <v>0</v>
      </c>
      <c r="CU504" s="29" t="b">
        <v>0</v>
      </c>
      <c r="CV504" s="29" t="b">
        <v>0</v>
      </c>
      <c r="CW504" s="29" t="b">
        <v>1</v>
      </c>
      <c r="CX504" s="29" t="b">
        <v>0</v>
      </c>
      <c r="CY504" s="29" t="b">
        <v>0</v>
      </c>
      <c r="CZ504" s="29" t="b">
        <v>0</v>
      </c>
      <c r="DA504" s="29" t="b">
        <v>0</v>
      </c>
      <c r="DB504" s="29" t="b">
        <v>0</v>
      </c>
      <c r="DC504" s="29" t="b">
        <v>0</v>
      </c>
      <c r="DD504" s="29" t="b">
        <v>0</v>
      </c>
      <c r="DE504" s="29" t="b">
        <v>0</v>
      </c>
      <c r="DF504" s="29" t="b">
        <v>0</v>
      </c>
      <c r="DG504" s="29" t="b">
        <v>0</v>
      </c>
      <c r="DH504" s="29" t="b">
        <v>0</v>
      </c>
      <c r="DI504" s="29" t="b">
        <v>0</v>
      </c>
      <c r="DJ504" s="29" t="b">
        <v>0</v>
      </c>
      <c r="DK504" s="29" t="b">
        <v>0</v>
      </c>
      <c r="DL504" s="29" t="b">
        <v>0</v>
      </c>
      <c r="DM504" s="29" t="b">
        <v>0</v>
      </c>
      <c r="DN504" s="29" t="b">
        <v>0</v>
      </c>
      <c r="DO504" s="29" t="b">
        <v>0</v>
      </c>
      <c r="DP504" s="29" t="b">
        <v>0</v>
      </c>
      <c r="DQ504" s="29" t="b">
        <v>0</v>
      </c>
      <c r="DR504" s="29" t="b">
        <v>0</v>
      </c>
      <c r="DS504" s="29" t="b">
        <v>0</v>
      </c>
      <c r="DT504" s="29" t="b">
        <v>0</v>
      </c>
      <c r="DU504" s="29" t="b">
        <v>0</v>
      </c>
      <c r="DV504" s="29" t="s">
        <v>16253</v>
      </c>
      <c r="DW504" s="29" t="s">
        <v>16254</v>
      </c>
      <c r="DX504" s="29" t="s">
        <v>16255</v>
      </c>
    </row>
    <row r="505" spans="1:128" s="29" customFormat="1" x14ac:dyDescent="0.25">
      <c r="A505" s="29">
        <v>359925061277856</v>
      </c>
      <c r="B505" s="29">
        <v>86</v>
      </c>
      <c r="C505" s="29" t="s">
        <v>16256</v>
      </c>
      <c r="D505" s="29" t="s">
        <v>14036</v>
      </c>
      <c r="E505" s="50">
        <v>238243651</v>
      </c>
      <c r="F505" s="50">
        <v>903773366</v>
      </c>
      <c r="G505" s="29" t="s">
        <v>18992</v>
      </c>
      <c r="H505" s="29" t="s">
        <v>20218</v>
      </c>
      <c r="I505" s="29">
        <v>11</v>
      </c>
      <c r="J505" s="29">
        <v>1</v>
      </c>
      <c r="K505" s="29">
        <v>1</v>
      </c>
      <c r="L505" s="29">
        <v>1</v>
      </c>
      <c r="M505" s="29">
        <v>2</v>
      </c>
      <c r="N505" s="29">
        <v>8</v>
      </c>
      <c r="O505" s="29">
        <v>1</v>
      </c>
      <c r="P505" s="29">
        <v>0</v>
      </c>
      <c r="Q505" s="29" t="s">
        <v>8</v>
      </c>
      <c r="R505" s="29" t="s">
        <v>8</v>
      </c>
      <c r="S505" s="29" t="s">
        <v>8</v>
      </c>
      <c r="T505" s="29" t="s">
        <v>8</v>
      </c>
      <c r="U505" s="29">
        <v>1</v>
      </c>
      <c r="V505" s="29">
        <v>1</v>
      </c>
      <c r="W505" s="29" t="s">
        <v>8</v>
      </c>
      <c r="X505" s="29">
        <v>1</v>
      </c>
      <c r="Y505" s="29" t="s">
        <v>8</v>
      </c>
      <c r="Z505" s="29">
        <v>1</v>
      </c>
      <c r="AA505" s="29">
        <v>1</v>
      </c>
      <c r="AB505" s="29" t="s">
        <v>8</v>
      </c>
      <c r="AC505" s="29">
        <v>1</v>
      </c>
      <c r="AD505" s="29" t="s">
        <v>8</v>
      </c>
      <c r="AE505" s="29">
        <v>1</v>
      </c>
      <c r="AF505" s="29">
        <v>1</v>
      </c>
      <c r="AG505" s="29" t="s">
        <v>8</v>
      </c>
      <c r="AH505" s="29">
        <v>1</v>
      </c>
      <c r="AI505" s="29" t="s">
        <v>8</v>
      </c>
      <c r="AJ505" s="29">
        <v>0</v>
      </c>
      <c r="AK505" s="29" t="s">
        <v>8</v>
      </c>
      <c r="AL505" s="29" t="s">
        <v>8</v>
      </c>
      <c r="AM505" s="29" t="s">
        <v>8</v>
      </c>
      <c r="AN505" s="29" t="s">
        <v>8</v>
      </c>
      <c r="AO505" s="29">
        <v>0</v>
      </c>
      <c r="AP505" s="29" t="s">
        <v>8</v>
      </c>
      <c r="AQ505" s="29">
        <v>1</v>
      </c>
      <c r="AR505" s="29">
        <v>2</v>
      </c>
      <c r="AS505" s="29" t="s">
        <v>8</v>
      </c>
      <c r="AT505" s="29">
        <v>2</v>
      </c>
      <c r="AU505" s="29" t="s">
        <v>8</v>
      </c>
      <c r="AV505" s="29">
        <v>1</v>
      </c>
      <c r="AW505" s="29">
        <v>3</v>
      </c>
      <c r="AX505" s="29" t="s">
        <v>8</v>
      </c>
      <c r="AY505" s="29">
        <v>3</v>
      </c>
      <c r="AZ505" s="29" t="s">
        <v>8</v>
      </c>
      <c r="BA505" s="29">
        <v>1</v>
      </c>
      <c r="BB505" s="29" t="s">
        <v>8</v>
      </c>
      <c r="BC505" s="29">
        <v>1</v>
      </c>
      <c r="BD505" s="29">
        <v>3</v>
      </c>
      <c r="BE505" s="29" t="s">
        <v>8</v>
      </c>
      <c r="BF505" s="29">
        <v>2</v>
      </c>
      <c r="BG505" s="29" t="s">
        <v>8</v>
      </c>
      <c r="BH505" s="29">
        <v>1</v>
      </c>
      <c r="BI505" s="29">
        <v>1</v>
      </c>
      <c r="BJ505" s="29" t="s">
        <v>8</v>
      </c>
      <c r="BK505" s="29">
        <v>1</v>
      </c>
      <c r="BL505" s="29" t="s">
        <v>8</v>
      </c>
      <c r="BM505" s="29">
        <v>0</v>
      </c>
      <c r="BN505" s="29" t="s">
        <v>8</v>
      </c>
      <c r="BO505" s="29" t="s">
        <v>8</v>
      </c>
      <c r="BP505" s="29" t="s">
        <v>8</v>
      </c>
      <c r="BQ505" s="29" t="s">
        <v>8</v>
      </c>
      <c r="BR505" s="29" t="s">
        <v>8</v>
      </c>
      <c r="BS505" s="29" t="s">
        <v>8</v>
      </c>
      <c r="BT505" s="29" t="s">
        <v>8</v>
      </c>
      <c r="BU505" s="29" t="s">
        <v>8</v>
      </c>
      <c r="BV505" s="29" t="b">
        <v>0</v>
      </c>
      <c r="BW505" s="29" t="b">
        <v>0</v>
      </c>
      <c r="BX505" s="29" t="b">
        <v>0</v>
      </c>
      <c r="BY505" s="29" t="b">
        <v>0</v>
      </c>
      <c r="BZ505" s="29" t="b">
        <v>0</v>
      </c>
      <c r="CA505" s="29" t="b">
        <v>0</v>
      </c>
      <c r="CB505" s="29" t="b">
        <v>0</v>
      </c>
      <c r="CC505" s="29" t="b">
        <v>0</v>
      </c>
      <c r="CD505" s="29" t="b">
        <v>0</v>
      </c>
      <c r="CE505" s="29" t="b">
        <v>0</v>
      </c>
      <c r="CF505" s="29" t="b">
        <v>0</v>
      </c>
      <c r="CG505" s="29" t="b">
        <v>0</v>
      </c>
      <c r="CH505" s="29" t="b">
        <v>0</v>
      </c>
      <c r="CI505" s="29" t="b">
        <v>0</v>
      </c>
      <c r="CJ505" s="29" t="b">
        <v>0</v>
      </c>
      <c r="CK505" s="29" t="b">
        <v>0</v>
      </c>
      <c r="CL505" s="29" t="b">
        <v>0</v>
      </c>
      <c r="CM505" s="29" t="b">
        <v>0</v>
      </c>
      <c r="CN505" s="29" t="b">
        <v>0</v>
      </c>
      <c r="CO505" s="29" t="b">
        <v>0</v>
      </c>
      <c r="CP505" s="29" t="b">
        <v>0</v>
      </c>
      <c r="CQ505" s="29" t="b">
        <v>0</v>
      </c>
      <c r="CR505" s="29" t="b">
        <v>0</v>
      </c>
      <c r="CS505" s="29" t="b">
        <v>0</v>
      </c>
      <c r="CT505" s="29" t="b">
        <v>0</v>
      </c>
      <c r="CU505" s="29" t="b">
        <v>0</v>
      </c>
      <c r="CV505" s="29" t="b">
        <v>0</v>
      </c>
      <c r="CW505" s="29" t="b">
        <v>1</v>
      </c>
      <c r="CX505" s="29" t="b">
        <v>0</v>
      </c>
      <c r="CY505" s="29" t="b">
        <v>0</v>
      </c>
      <c r="CZ505" s="29" t="b">
        <v>0</v>
      </c>
      <c r="DA505" s="29" t="b">
        <v>0</v>
      </c>
      <c r="DB505" s="29" t="b">
        <v>0</v>
      </c>
      <c r="DC505" s="29" t="b">
        <v>0</v>
      </c>
      <c r="DD505" s="29" t="b">
        <v>0</v>
      </c>
      <c r="DE505" s="29" t="b">
        <v>0</v>
      </c>
      <c r="DF505" s="29" t="b">
        <v>0</v>
      </c>
      <c r="DG505" s="29" t="b">
        <v>0</v>
      </c>
      <c r="DH505" s="29" t="b">
        <v>0</v>
      </c>
      <c r="DI505" s="29" t="b">
        <v>0</v>
      </c>
      <c r="DJ505" s="29" t="b">
        <v>0</v>
      </c>
      <c r="DK505" s="29" t="b">
        <v>0</v>
      </c>
      <c r="DL505" s="29" t="b">
        <v>0</v>
      </c>
      <c r="DM505" s="29" t="b">
        <v>0</v>
      </c>
      <c r="DN505" s="29" t="b">
        <v>0</v>
      </c>
      <c r="DO505" s="29" t="b">
        <v>0</v>
      </c>
      <c r="DP505" s="29" t="b">
        <v>0</v>
      </c>
      <c r="DQ505" s="29" t="b">
        <v>0</v>
      </c>
      <c r="DR505" s="29" t="b">
        <v>0</v>
      </c>
      <c r="DS505" s="29" t="b">
        <v>0</v>
      </c>
      <c r="DT505" s="29" t="b">
        <v>0</v>
      </c>
      <c r="DU505" s="29" t="b">
        <v>0</v>
      </c>
      <c r="DV505" s="29" t="s">
        <v>16257</v>
      </c>
      <c r="DW505" s="29" t="s">
        <v>16258</v>
      </c>
      <c r="DX505" s="29" t="s">
        <v>16259</v>
      </c>
    </row>
    <row r="506" spans="1:128" s="29" customFormat="1" x14ac:dyDescent="0.25">
      <c r="A506" s="29">
        <v>359925061277856</v>
      </c>
      <c r="B506" s="29">
        <v>90</v>
      </c>
      <c r="C506" s="29" t="s">
        <v>16260</v>
      </c>
      <c r="D506" s="29" t="s">
        <v>16261</v>
      </c>
      <c r="E506" s="50">
        <v>2.38233097653548E+16</v>
      </c>
      <c r="F506" s="50">
        <v>9037823892498780</v>
      </c>
      <c r="G506" s="29" t="s">
        <v>20293</v>
      </c>
      <c r="H506" s="29" t="s">
        <v>18992</v>
      </c>
      <c r="I506" s="29">
        <v>11</v>
      </c>
      <c r="J506" s="29">
        <v>1</v>
      </c>
      <c r="K506" s="29">
        <v>1</v>
      </c>
      <c r="L506" s="29">
        <v>1</v>
      </c>
      <c r="M506" s="29">
        <v>2</v>
      </c>
      <c r="N506" s="29">
        <v>4</v>
      </c>
      <c r="O506" s="29">
        <v>1</v>
      </c>
      <c r="P506" s="29">
        <v>1</v>
      </c>
      <c r="Q506" s="29">
        <v>4</v>
      </c>
      <c r="R506" s="29" t="s">
        <v>8</v>
      </c>
      <c r="S506" s="29">
        <v>4</v>
      </c>
      <c r="T506" s="29" t="s">
        <v>8</v>
      </c>
      <c r="U506" s="29">
        <v>1</v>
      </c>
      <c r="V506" s="29">
        <v>2</v>
      </c>
      <c r="W506" s="29" t="s">
        <v>8</v>
      </c>
      <c r="X506" s="29">
        <v>3</v>
      </c>
      <c r="Y506" s="29" t="s">
        <v>8</v>
      </c>
      <c r="Z506" s="29">
        <v>1</v>
      </c>
      <c r="AA506" s="29">
        <v>2</v>
      </c>
      <c r="AB506" s="29" t="s">
        <v>8</v>
      </c>
      <c r="AC506" s="29">
        <v>2</v>
      </c>
      <c r="AD506" s="29" t="s">
        <v>8</v>
      </c>
      <c r="AE506" s="29">
        <v>1</v>
      </c>
      <c r="AF506" s="29">
        <v>1</v>
      </c>
      <c r="AG506" s="29" t="s">
        <v>8</v>
      </c>
      <c r="AH506" s="29">
        <v>1</v>
      </c>
      <c r="AI506" s="29" t="s">
        <v>8</v>
      </c>
      <c r="AJ506" s="29">
        <v>0</v>
      </c>
      <c r="AK506" s="29" t="s">
        <v>8</v>
      </c>
      <c r="AL506" s="29" t="s">
        <v>8</v>
      </c>
      <c r="AM506" s="29" t="s">
        <v>8</v>
      </c>
      <c r="AN506" s="29" t="s">
        <v>8</v>
      </c>
      <c r="AO506" s="29">
        <v>0</v>
      </c>
      <c r="AP506" s="29" t="s">
        <v>8</v>
      </c>
      <c r="AQ506" s="29">
        <v>1</v>
      </c>
      <c r="AR506" s="29">
        <v>2</v>
      </c>
      <c r="AS506" s="29" t="s">
        <v>8</v>
      </c>
      <c r="AT506" s="29">
        <v>2</v>
      </c>
      <c r="AU506" s="29" t="s">
        <v>8</v>
      </c>
      <c r="AV506" s="29">
        <v>1</v>
      </c>
      <c r="AW506" s="29">
        <v>3</v>
      </c>
      <c r="AX506" s="29" t="s">
        <v>8</v>
      </c>
      <c r="AY506" s="29">
        <v>3</v>
      </c>
      <c r="AZ506" s="29" t="s">
        <v>8</v>
      </c>
      <c r="BA506" s="29">
        <v>1</v>
      </c>
      <c r="BB506" s="29" t="s">
        <v>8</v>
      </c>
      <c r="BC506" s="29">
        <v>1</v>
      </c>
      <c r="BD506" s="29">
        <v>2</v>
      </c>
      <c r="BE506" s="29" t="s">
        <v>8</v>
      </c>
      <c r="BF506" s="29">
        <v>2</v>
      </c>
      <c r="BG506" s="29" t="s">
        <v>8</v>
      </c>
      <c r="BH506" s="29">
        <v>1</v>
      </c>
      <c r="BI506" s="29">
        <v>1</v>
      </c>
      <c r="BJ506" s="29" t="s">
        <v>8</v>
      </c>
      <c r="BK506" s="29">
        <v>1</v>
      </c>
      <c r="BL506" s="29" t="s">
        <v>8</v>
      </c>
      <c r="BM506" s="29">
        <v>0</v>
      </c>
      <c r="BN506" s="29" t="s">
        <v>8</v>
      </c>
      <c r="BO506" s="29" t="s">
        <v>8</v>
      </c>
      <c r="BP506" s="29" t="s">
        <v>8</v>
      </c>
      <c r="BQ506" s="29" t="s">
        <v>8</v>
      </c>
      <c r="BR506" s="29" t="s">
        <v>8</v>
      </c>
      <c r="BS506" s="29" t="s">
        <v>8</v>
      </c>
      <c r="BT506" s="29" t="s">
        <v>8</v>
      </c>
      <c r="BU506" s="29" t="s">
        <v>8</v>
      </c>
      <c r="BV506" s="29" t="b">
        <v>0</v>
      </c>
      <c r="BW506" s="29" t="b">
        <v>0</v>
      </c>
      <c r="BX506" s="29" t="b">
        <v>0</v>
      </c>
      <c r="BY506" s="29" t="b">
        <v>0</v>
      </c>
      <c r="BZ506" s="29" t="b">
        <v>0</v>
      </c>
      <c r="CA506" s="29" t="b">
        <v>0</v>
      </c>
      <c r="CB506" s="29" t="b">
        <v>0</v>
      </c>
      <c r="CC506" s="29" t="b">
        <v>0</v>
      </c>
      <c r="CD506" s="29" t="b">
        <v>0</v>
      </c>
      <c r="CE506" s="29" t="b">
        <v>0</v>
      </c>
      <c r="CF506" s="29" t="b">
        <v>0</v>
      </c>
      <c r="CG506" s="29" t="b">
        <v>0</v>
      </c>
      <c r="CH506" s="29" t="b">
        <v>0</v>
      </c>
      <c r="CI506" s="29" t="b">
        <v>0</v>
      </c>
      <c r="CJ506" s="29" t="b">
        <v>0</v>
      </c>
      <c r="CK506" s="29" t="b">
        <v>0</v>
      </c>
      <c r="CL506" s="29" t="b">
        <v>0</v>
      </c>
      <c r="CM506" s="29" t="b">
        <v>0</v>
      </c>
      <c r="CN506" s="29" t="b">
        <v>0</v>
      </c>
      <c r="CO506" s="29" t="b">
        <v>0</v>
      </c>
      <c r="CP506" s="29" t="b">
        <v>0</v>
      </c>
      <c r="CQ506" s="29" t="b">
        <v>0</v>
      </c>
      <c r="CR506" s="29" t="b">
        <v>0</v>
      </c>
      <c r="CS506" s="29" t="b">
        <v>0</v>
      </c>
      <c r="CT506" s="29" t="b">
        <v>0</v>
      </c>
      <c r="CU506" s="29" t="b">
        <v>0</v>
      </c>
      <c r="CV506" s="29" t="b">
        <v>0</v>
      </c>
      <c r="CW506" s="29" t="b">
        <v>1</v>
      </c>
      <c r="CX506" s="29" t="b">
        <v>0</v>
      </c>
      <c r="CY506" s="29" t="b">
        <v>0</v>
      </c>
      <c r="CZ506" s="29" t="b">
        <v>0</v>
      </c>
      <c r="DA506" s="29" t="b">
        <v>0</v>
      </c>
      <c r="DB506" s="29" t="b">
        <v>0</v>
      </c>
      <c r="DC506" s="29" t="b">
        <v>0</v>
      </c>
      <c r="DD506" s="29" t="b">
        <v>0</v>
      </c>
      <c r="DE506" s="29" t="b">
        <v>0</v>
      </c>
      <c r="DF506" s="29" t="b">
        <v>0</v>
      </c>
      <c r="DG506" s="29" t="b">
        <v>0</v>
      </c>
      <c r="DH506" s="29" t="b">
        <v>0</v>
      </c>
      <c r="DI506" s="29" t="b">
        <v>0</v>
      </c>
      <c r="DJ506" s="29" t="b">
        <v>0</v>
      </c>
      <c r="DK506" s="29" t="b">
        <v>0</v>
      </c>
      <c r="DL506" s="29" t="b">
        <v>0</v>
      </c>
      <c r="DM506" s="29" t="b">
        <v>0</v>
      </c>
      <c r="DN506" s="29" t="b">
        <v>0</v>
      </c>
      <c r="DO506" s="29" t="b">
        <v>0</v>
      </c>
      <c r="DP506" s="29" t="b">
        <v>0</v>
      </c>
      <c r="DQ506" s="29" t="b">
        <v>0</v>
      </c>
      <c r="DR506" s="29" t="b">
        <v>0</v>
      </c>
      <c r="DS506" s="29" t="b">
        <v>0</v>
      </c>
      <c r="DT506" s="29" t="b">
        <v>0</v>
      </c>
      <c r="DU506" s="29" t="b">
        <v>0</v>
      </c>
      <c r="DV506" s="29" t="s">
        <v>16262</v>
      </c>
      <c r="DW506" s="29" t="s">
        <v>16263</v>
      </c>
      <c r="DX506" s="29" t="s">
        <v>16264</v>
      </c>
    </row>
    <row r="507" spans="1:128" s="29" customFormat="1" x14ac:dyDescent="0.25">
      <c r="A507" s="29">
        <v>359925061277856</v>
      </c>
      <c r="B507" s="29">
        <v>4</v>
      </c>
      <c r="C507" s="29" t="s">
        <v>16265</v>
      </c>
      <c r="D507" s="29" t="s">
        <v>14080</v>
      </c>
      <c r="E507" s="50">
        <v>23822872</v>
      </c>
      <c r="F507" s="50">
        <v>903796909</v>
      </c>
      <c r="G507" s="29" t="s">
        <v>18992</v>
      </c>
      <c r="H507" s="29" t="s">
        <v>20218</v>
      </c>
      <c r="I507" s="29">
        <v>11</v>
      </c>
      <c r="J507" s="29">
        <v>1</v>
      </c>
      <c r="K507" s="29">
        <v>1</v>
      </c>
      <c r="L507" s="29">
        <v>1</v>
      </c>
      <c r="M507" s="29">
        <v>2</v>
      </c>
      <c r="N507" s="29">
        <v>6</v>
      </c>
      <c r="O507" s="29">
        <v>1</v>
      </c>
      <c r="P507" s="29">
        <v>0</v>
      </c>
      <c r="Q507" s="29" t="s">
        <v>8</v>
      </c>
      <c r="R507" s="29" t="s">
        <v>8</v>
      </c>
      <c r="S507" s="29" t="s">
        <v>8</v>
      </c>
      <c r="T507" s="29" t="s">
        <v>8</v>
      </c>
      <c r="U507" s="29">
        <v>1</v>
      </c>
      <c r="V507" s="29">
        <v>3</v>
      </c>
      <c r="W507" s="29" t="s">
        <v>8</v>
      </c>
      <c r="X507" s="29">
        <v>1</v>
      </c>
      <c r="Y507" s="29" t="s">
        <v>8</v>
      </c>
      <c r="Z507" s="29">
        <v>1</v>
      </c>
      <c r="AA507" s="29">
        <v>1</v>
      </c>
      <c r="AB507" s="29" t="s">
        <v>8</v>
      </c>
      <c r="AC507" s="29">
        <v>1</v>
      </c>
      <c r="AD507" s="29" t="s">
        <v>8</v>
      </c>
      <c r="AE507" s="29">
        <v>1</v>
      </c>
      <c r="AF507" s="29">
        <v>1</v>
      </c>
      <c r="AG507" s="29" t="s">
        <v>8</v>
      </c>
      <c r="AH507" s="29">
        <v>1</v>
      </c>
      <c r="AI507" s="29" t="s">
        <v>8</v>
      </c>
      <c r="AJ507" s="29">
        <v>0</v>
      </c>
      <c r="AK507" s="29" t="s">
        <v>8</v>
      </c>
      <c r="AL507" s="29" t="s">
        <v>8</v>
      </c>
      <c r="AM507" s="29" t="s">
        <v>8</v>
      </c>
      <c r="AN507" s="29" t="s">
        <v>8</v>
      </c>
      <c r="AO507" s="29">
        <v>0</v>
      </c>
      <c r="AP507" s="29" t="s">
        <v>8</v>
      </c>
      <c r="AQ507" s="29">
        <v>1</v>
      </c>
      <c r="AR507" s="29">
        <v>2</v>
      </c>
      <c r="AS507" s="29" t="s">
        <v>8</v>
      </c>
      <c r="AT507" s="29">
        <v>2</v>
      </c>
      <c r="AU507" s="29" t="s">
        <v>8</v>
      </c>
      <c r="AV507" s="29">
        <v>1</v>
      </c>
      <c r="AW507" s="29">
        <v>3</v>
      </c>
      <c r="AX507" s="29" t="s">
        <v>8</v>
      </c>
      <c r="AY507" s="29">
        <v>3</v>
      </c>
      <c r="AZ507" s="29" t="s">
        <v>8</v>
      </c>
      <c r="BA507" s="29">
        <v>1</v>
      </c>
      <c r="BB507" s="29" t="s">
        <v>8</v>
      </c>
      <c r="BC507" s="29">
        <v>1</v>
      </c>
      <c r="BD507" s="29">
        <v>4</v>
      </c>
      <c r="BE507" s="29" t="s">
        <v>8</v>
      </c>
      <c r="BF507" s="29">
        <v>2</v>
      </c>
      <c r="BG507" s="29" t="s">
        <v>8</v>
      </c>
      <c r="BH507" s="29">
        <v>1</v>
      </c>
      <c r="BI507" s="29">
        <v>1</v>
      </c>
      <c r="BJ507" s="29" t="s">
        <v>8</v>
      </c>
      <c r="BK507" s="29">
        <v>1</v>
      </c>
      <c r="BL507" s="29" t="s">
        <v>8</v>
      </c>
      <c r="BM507" s="29">
        <v>0</v>
      </c>
      <c r="BN507" s="29" t="s">
        <v>8</v>
      </c>
      <c r="BO507" s="29" t="s">
        <v>8</v>
      </c>
      <c r="BP507" s="29" t="s">
        <v>8</v>
      </c>
      <c r="BQ507" s="29" t="s">
        <v>8</v>
      </c>
      <c r="BR507" s="29" t="s">
        <v>8</v>
      </c>
      <c r="BS507" s="29" t="s">
        <v>8</v>
      </c>
      <c r="BT507" s="29" t="s">
        <v>8</v>
      </c>
      <c r="BU507" s="29" t="s">
        <v>8</v>
      </c>
      <c r="BV507" s="29" t="b">
        <v>0</v>
      </c>
      <c r="BW507" s="29" t="b">
        <v>0</v>
      </c>
      <c r="BX507" s="29" t="b">
        <v>0</v>
      </c>
      <c r="BY507" s="29" t="b">
        <v>0</v>
      </c>
      <c r="BZ507" s="29" t="b">
        <v>0</v>
      </c>
      <c r="CA507" s="29" t="b">
        <v>0</v>
      </c>
      <c r="CB507" s="29" t="b">
        <v>0</v>
      </c>
      <c r="CC507" s="29" t="b">
        <v>0</v>
      </c>
      <c r="CD507" s="29" t="b">
        <v>0</v>
      </c>
      <c r="CE507" s="29" t="b">
        <v>0</v>
      </c>
      <c r="CF507" s="29" t="b">
        <v>0</v>
      </c>
      <c r="CG507" s="29" t="b">
        <v>0</v>
      </c>
      <c r="CH507" s="29" t="b">
        <v>0</v>
      </c>
      <c r="CI507" s="29" t="b">
        <v>0</v>
      </c>
      <c r="CJ507" s="29" t="b">
        <v>0</v>
      </c>
      <c r="CK507" s="29" t="b">
        <v>0</v>
      </c>
      <c r="CL507" s="29" t="b">
        <v>0</v>
      </c>
      <c r="CM507" s="29" t="b">
        <v>0</v>
      </c>
      <c r="CN507" s="29" t="b">
        <v>0</v>
      </c>
      <c r="CO507" s="29" t="b">
        <v>0</v>
      </c>
      <c r="CP507" s="29" t="b">
        <v>0</v>
      </c>
      <c r="CQ507" s="29" t="b">
        <v>0</v>
      </c>
      <c r="CR507" s="29" t="b">
        <v>0</v>
      </c>
      <c r="CS507" s="29" t="b">
        <v>0</v>
      </c>
      <c r="CT507" s="29" t="b">
        <v>0</v>
      </c>
      <c r="CU507" s="29" t="b">
        <v>0</v>
      </c>
      <c r="CV507" s="29" t="b">
        <v>0</v>
      </c>
      <c r="CW507" s="29" t="b">
        <v>1</v>
      </c>
      <c r="CX507" s="29" t="b">
        <v>0</v>
      </c>
      <c r="CY507" s="29" t="b">
        <v>0</v>
      </c>
      <c r="CZ507" s="29" t="b">
        <v>0</v>
      </c>
      <c r="DA507" s="29" t="b">
        <v>0</v>
      </c>
      <c r="DB507" s="29" t="b">
        <v>0</v>
      </c>
      <c r="DC507" s="29" t="b">
        <v>0</v>
      </c>
      <c r="DD507" s="29" t="b">
        <v>0</v>
      </c>
      <c r="DE507" s="29" t="b">
        <v>0</v>
      </c>
      <c r="DF507" s="29" t="b">
        <v>0</v>
      </c>
      <c r="DG507" s="29" t="b">
        <v>0</v>
      </c>
      <c r="DH507" s="29" t="b">
        <v>0</v>
      </c>
      <c r="DI507" s="29" t="b">
        <v>0</v>
      </c>
      <c r="DJ507" s="29" t="b">
        <v>0</v>
      </c>
      <c r="DK507" s="29" t="b">
        <v>0</v>
      </c>
      <c r="DL507" s="29" t="b">
        <v>0</v>
      </c>
      <c r="DM507" s="29" t="b">
        <v>0</v>
      </c>
      <c r="DN507" s="29" t="b">
        <v>0</v>
      </c>
      <c r="DO507" s="29" t="b">
        <v>0</v>
      </c>
      <c r="DP507" s="29" t="b">
        <v>0</v>
      </c>
      <c r="DQ507" s="29" t="b">
        <v>0</v>
      </c>
      <c r="DR507" s="29" t="b">
        <v>0</v>
      </c>
      <c r="DS507" s="29" t="b">
        <v>0</v>
      </c>
      <c r="DT507" s="29" t="b">
        <v>0</v>
      </c>
      <c r="DU507" s="29" t="b">
        <v>0</v>
      </c>
      <c r="DV507" s="29" t="s">
        <v>16266</v>
      </c>
      <c r="DW507" s="29" t="s">
        <v>16267</v>
      </c>
      <c r="DX507" s="29" t="s">
        <v>16268</v>
      </c>
    </row>
    <row r="508" spans="1:128" s="29" customFormat="1" x14ac:dyDescent="0.25">
      <c r="A508" s="29">
        <v>359925061277856</v>
      </c>
      <c r="B508" s="29">
        <v>7</v>
      </c>
      <c r="C508" s="29" t="s">
        <v>16269</v>
      </c>
      <c r="D508" s="29" t="s">
        <v>14180</v>
      </c>
      <c r="E508" s="50">
        <v>23822751</v>
      </c>
      <c r="F508" s="50">
        <v>903796233</v>
      </c>
      <c r="G508" s="29" t="s">
        <v>18992</v>
      </c>
      <c r="H508" s="29" t="s">
        <v>20233</v>
      </c>
      <c r="I508" s="29">
        <v>11</v>
      </c>
      <c r="J508" s="29">
        <v>0</v>
      </c>
      <c r="K508" s="29">
        <v>1</v>
      </c>
      <c r="L508" s="29">
        <v>1</v>
      </c>
      <c r="M508" s="29">
        <v>2</v>
      </c>
      <c r="N508" s="29">
        <v>7</v>
      </c>
      <c r="O508" s="29">
        <v>1</v>
      </c>
      <c r="P508" s="29">
        <v>1</v>
      </c>
      <c r="Q508" s="29">
        <v>4</v>
      </c>
      <c r="R508" s="29" t="s">
        <v>8</v>
      </c>
      <c r="S508" s="29">
        <v>4</v>
      </c>
      <c r="T508" s="29" t="s">
        <v>8</v>
      </c>
      <c r="U508" s="29">
        <v>1</v>
      </c>
      <c r="V508" s="29">
        <v>1</v>
      </c>
      <c r="W508" s="29" t="s">
        <v>8</v>
      </c>
      <c r="X508" s="29">
        <v>1</v>
      </c>
      <c r="Y508" s="29" t="s">
        <v>8</v>
      </c>
      <c r="Z508" s="29">
        <v>1</v>
      </c>
      <c r="AA508" s="29">
        <v>2</v>
      </c>
      <c r="AB508" s="29" t="s">
        <v>8</v>
      </c>
      <c r="AC508" s="29">
        <v>2</v>
      </c>
      <c r="AD508" s="29" t="s">
        <v>8</v>
      </c>
      <c r="AE508" s="29">
        <v>1</v>
      </c>
      <c r="AF508" s="29">
        <v>1</v>
      </c>
      <c r="AG508" s="29" t="s">
        <v>8</v>
      </c>
      <c r="AH508" s="29">
        <v>1</v>
      </c>
      <c r="AI508" s="29" t="s">
        <v>8</v>
      </c>
      <c r="AJ508" s="29">
        <v>0</v>
      </c>
      <c r="AK508" s="29" t="s">
        <v>8</v>
      </c>
      <c r="AL508" s="29" t="s">
        <v>8</v>
      </c>
      <c r="AM508" s="29" t="s">
        <v>8</v>
      </c>
      <c r="AN508" s="29" t="s">
        <v>8</v>
      </c>
      <c r="AO508" s="29">
        <v>0</v>
      </c>
      <c r="AP508" s="29" t="s">
        <v>8</v>
      </c>
      <c r="AQ508" s="29">
        <v>1</v>
      </c>
      <c r="AR508" s="29">
        <v>2</v>
      </c>
      <c r="AS508" s="29" t="s">
        <v>8</v>
      </c>
      <c r="AT508" s="29">
        <v>2</v>
      </c>
      <c r="AU508" s="29" t="s">
        <v>8</v>
      </c>
      <c r="AV508" s="29">
        <v>1</v>
      </c>
      <c r="AW508" s="29">
        <v>2</v>
      </c>
      <c r="AX508" s="29" t="s">
        <v>8</v>
      </c>
      <c r="AY508" s="29">
        <v>2</v>
      </c>
      <c r="AZ508" s="29" t="s">
        <v>8</v>
      </c>
      <c r="BA508" s="29">
        <v>1</v>
      </c>
      <c r="BB508" s="29" t="s">
        <v>8</v>
      </c>
      <c r="BC508" s="29">
        <v>1</v>
      </c>
      <c r="BD508" s="29">
        <v>3</v>
      </c>
      <c r="BE508" s="29" t="s">
        <v>8</v>
      </c>
      <c r="BF508" s="29">
        <v>2</v>
      </c>
      <c r="BG508" s="29" t="s">
        <v>8</v>
      </c>
      <c r="BH508" s="29">
        <v>0</v>
      </c>
      <c r="BI508" s="29" t="s">
        <v>8</v>
      </c>
      <c r="BJ508" s="29" t="s">
        <v>8</v>
      </c>
      <c r="BK508" s="29" t="s">
        <v>8</v>
      </c>
      <c r="BL508" s="29" t="s">
        <v>8</v>
      </c>
      <c r="BM508" s="29">
        <v>1</v>
      </c>
      <c r="BN508" s="29" t="s">
        <v>8</v>
      </c>
      <c r="BO508" s="29">
        <v>1</v>
      </c>
      <c r="BP508" s="29" t="s">
        <v>8</v>
      </c>
      <c r="BQ508" s="29">
        <v>1</v>
      </c>
      <c r="BR508" s="29" t="s">
        <v>8</v>
      </c>
      <c r="BS508" s="29">
        <v>0</v>
      </c>
      <c r="BT508" s="29" t="s">
        <v>8</v>
      </c>
      <c r="BU508" s="29" t="s">
        <v>8</v>
      </c>
      <c r="BV508" s="29" t="b">
        <v>0</v>
      </c>
      <c r="BW508" s="29" t="b">
        <v>0</v>
      </c>
      <c r="BX508" s="29" t="b">
        <v>0</v>
      </c>
      <c r="BY508" s="29" t="b">
        <v>0</v>
      </c>
      <c r="BZ508" s="29" t="b">
        <v>0</v>
      </c>
      <c r="CA508" s="29" t="b">
        <v>0</v>
      </c>
      <c r="CB508" s="29" t="b">
        <v>0</v>
      </c>
      <c r="CC508" s="29" t="b">
        <v>0</v>
      </c>
      <c r="CD508" s="29" t="b">
        <v>0</v>
      </c>
      <c r="CE508" s="29" t="b">
        <v>0</v>
      </c>
      <c r="CF508" s="29" t="b">
        <v>0</v>
      </c>
      <c r="CG508" s="29" t="b">
        <v>0</v>
      </c>
      <c r="CH508" s="29" t="b">
        <v>0</v>
      </c>
      <c r="CI508" s="29" t="b">
        <v>0</v>
      </c>
      <c r="CJ508" s="29" t="b">
        <v>0</v>
      </c>
      <c r="CK508" s="29" t="b">
        <v>0</v>
      </c>
      <c r="CL508" s="29" t="b">
        <v>0</v>
      </c>
      <c r="CM508" s="29" t="b">
        <v>0</v>
      </c>
      <c r="CN508" s="29" t="b">
        <v>0</v>
      </c>
      <c r="CO508" s="29" t="b">
        <v>0</v>
      </c>
      <c r="CP508" s="29" t="b">
        <v>0</v>
      </c>
      <c r="CQ508" s="29" t="b">
        <v>0</v>
      </c>
      <c r="CR508" s="29" t="b">
        <v>0</v>
      </c>
      <c r="CS508" s="29" t="b">
        <v>0</v>
      </c>
      <c r="CT508" s="29" t="b">
        <v>0</v>
      </c>
      <c r="CU508" s="29" t="b">
        <v>0</v>
      </c>
      <c r="CV508" s="29" t="b">
        <v>0</v>
      </c>
      <c r="CW508" s="29" t="b">
        <v>1</v>
      </c>
      <c r="CX508" s="29" t="b">
        <v>0</v>
      </c>
      <c r="CY508" s="29" t="b">
        <v>0</v>
      </c>
      <c r="CZ508" s="29" t="b">
        <v>0</v>
      </c>
      <c r="DA508" s="29" t="b">
        <v>0</v>
      </c>
      <c r="DB508" s="29" t="b">
        <v>0</v>
      </c>
      <c r="DC508" s="29" t="b">
        <v>0</v>
      </c>
      <c r="DD508" s="29" t="b">
        <v>0</v>
      </c>
      <c r="DE508" s="29" t="b">
        <v>0</v>
      </c>
      <c r="DF508" s="29" t="b">
        <v>0</v>
      </c>
      <c r="DG508" s="29" t="b">
        <v>0</v>
      </c>
      <c r="DH508" s="29" t="b">
        <v>0</v>
      </c>
      <c r="DI508" s="29" t="b">
        <v>0</v>
      </c>
      <c r="DJ508" s="29" t="b">
        <v>0</v>
      </c>
      <c r="DK508" s="29" t="b">
        <v>0</v>
      </c>
      <c r="DL508" s="29" t="b">
        <v>0</v>
      </c>
      <c r="DM508" s="29" t="b">
        <v>0</v>
      </c>
      <c r="DN508" s="29" t="b">
        <v>0</v>
      </c>
      <c r="DO508" s="29" t="b">
        <v>0</v>
      </c>
      <c r="DP508" s="29" t="b">
        <v>0</v>
      </c>
      <c r="DQ508" s="29" t="b">
        <v>0</v>
      </c>
      <c r="DR508" s="29" t="b">
        <v>0</v>
      </c>
      <c r="DS508" s="29" t="b">
        <v>0</v>
      </c>
      <c r="DT508" s="29" t="b">
        <v>0</v>
      </c>
      <c r="DU508" s="29" t="b">
        <v>0</v>
      </c>
      <c r="DV508" s="29" t="s">
        <v>16270</v>
      </c>
      <c r="DW508" s="29" t="s">
        <v>16271</v>
      </c>
      <c r="DX508" s="29" t="s">
        <v>16272</v>
      </c>
    </row>
    <row r="509" spans="1:128" s="29" customFormat="1" x14ac:dyDescent="0.25">
      <c r="A509" s="29">
        <v>359925061277856</v>
      </c>
      <c r="B509" s="29">
        <v>88</v>
      </c>
      <c r="C509" s="29" t="s">
        <v>16273</v>
      </c>
      <c r="D509" s="29" t="s">
        <v>16274</v>
      </c>
      <c r="E509" s="50">
        <v>2.38241181181932E+16</v>
      </c>
      <c r="F509" s="50">
        <v>9037853450583360</v>
      </c>
      <c r="G509" s="29" t="s">
        <v>20318</v>
      </c>
      <c r="H509" s="29" t="s">
        <v>18992</v>
      </c>
      <c r="I509" s="29">
        <v>11</v>
      </c>
      <c r="J509" s="29">
        <v>1</v>
      </c>
      <c r="K509" s="29">
        <v>1</v>
      </c>
      <c r="L509" s="29">
        <v>1</v>
      </c>
      <c r="M509" s="29">
        <v>2</v>
      </c>
      <c r="N509" s="29">
        <v>4</v>
      </c>
      <c r="O509" s="29">
        <v>1</v>
      </c>
      <c r="P509" s="29">
        <v>0</v>
      </c>
      <c r="Q509" s="29" t="s">
        <v>8</v>
      </c>
      <c r="R509" s="29" t="s">
        <v>8</v>
      </c>
      <c r="S509" s="29" t="s">
        <v>8</v>
      </c>
      <c r="T509" s="29" t="s">
        <v>8</v>
      </c>
      <c r="U509" s="29">
        <v>1</v>
      </c>
      <c r="V509" s="29">
        <v>3</v>
      </c>
      <c r="W509" s="29" t="s">
        <v>8</v>
      </c>
      <c r="X509" s="29">
        <v>3</v>
      </c>
      <c r="Y509" s="29" t="s">
        <v>8</v>
      </c>
      <c r="Z509" s="29">
        <v>1</v>
      </c>
      <c r="AA509" s="29">
        <v>2</v>
      </c>
      <c r="AB509" s="29" t="s">
        <v>8</v>
      </c>
      <c r="AC509" s="29">
        <v>2</v>
      </c>
      <c r="AD509" s="29" t="s">
        <v>8</v>
      </c>
      <c r="AE509" s="29">
        <v>1</v>
      </c>
      <c r="AF509" s="29">
        <v>1</v>
      </c>
      <c r="AG509" s="29" t="s">
        <v>8</v>
      </c>
      <c r="AH509" s="29">
        <v>1</v>
      </c>
      <c r="AI509" s="29" t="s">
        <v>8</v>
      </c>
      <c r="AJ509" s="29">
        <v>0</v>
      </c>
      <c r="AK509" s="29" t="s">
        <v>8</v>
      </c>
      <c r="AL509" s="29" t="s">
        <v>8</v>
      </c>
      <c r="AM509" s="29" t="s">
        <v>8</v>
      </c>
      <c r="AN509" s="29" t="s">
        <v>8</v>
      </c>
      <c r="AO509" s="29">
        <v>1</v>
      </c>
      <c r="AP509" s="29" t="s">
        <v>8</v>
      </c>
      <c r="AQ509" s="29">
        <v>1</v>
      </c>
      <c r="AR509" s="29">
        <v>2</v>
      </c>
      <c r="AS509" s="29" t="s">
        <v>8</v>
      </c>
      <c r="AT509" s="29">
        <v>2</v>
      </c>
      <c r="AU509" s="29" t="s">
        <v>8</v>
      </c>
      <c r="AV509" s="29">
        <v>1</v>
      </c>
      <c r="AW509" s="29">
        <v>2</v>
      </c>
      <c r="AX509" s="29" t="s">
        <v>8</v>
      </c>
      <c r="AY509" s="29">
        <v>2</v>
      </c>
      <c r="AZ509" s="29" t="s">
        <v>8</v>
      </c>
      <c r="BA509" s="29">
        <v>1</v>
      </c>
      <c r="BB509" s="29" t="s">
        <v>8</v>
      </c>
      <c r="BC509" s="29">
        <v>1</v>
      </c>
      <c r="BD509" s="29">
        <v>3</v>
      </c>
      <c r="BE509" s="29" t="s">
        <v>8</v>
      </c>
      <c r="BF509" s="29">
        <v>2</v>
      </c>
      <c r="BG509" s="29" t="s">
        <v>8</v>
      </c>
      <c r="BH509" s="29">
        <v>1</v>
      </c>
      <c r="BI509" s="29">
        <v>1</v>
      </c>
      <c r="BJ509" s="29" t="s">
        <v>8</v>
      </c>
      <c r="BK509" s="29">
        <v>1</v>
      </c>
      <c r="BL509" s="29" t="s">
        <v>8</v>
      </c>
      <c r="BM509" s="29">
        <v>0</v>
      </c>
      <c r="BN509" s="29" t="s">
        <v>8</v>
      </c>
      <c r="BO509" s="29" t="s">
        <v>8</v>
      </c>
      <c r="BP509" s="29" t="s">
        <v>8</v>
      </c>
      <c r="BQ509" s="29" t="s">
        <v>8</v>
      </c>
      <c r="BR509" s="29" t="s">
        <v>8</v>
      </c>
      <c r="BS509" s="29" t="s">
        <v>8</v>
      </c>
      <c r="BT509" s="29" t="s">
        <v>8</v>
      </c>
      <c r="BU509" s="29" t="s">
        <v>8</v>
      </c>
      <c r="BV509" s="29" t="b">
        <v>0</v>
      </c>
      <c r="BW509" s="29" t="b">
        <v>0</v>
      </c>
      <c r="BX509" s="29" t="b">
        <v>0</v>
      </c>
      <c r="BY509" s="29" t="b">
        <v>0</v>
      </c>
      <c r="BZ509" s="29" t="b">
        <v>0</v>
      </c>
      <c r="CA509" s="29" t="b">
        <v>0</v>
      </c>
      <c r="CB509" s="29" t="b">
        <v>0</v>
      </c>
      <c r="CC509" s="29" t="b">
        <v>0</v>
      </c>
      <c r="CD509" s="29" t="b">
        <v>0</v>
      </c>
      <c r="CE509" s="29" t="b">
        <v>0</v>
      </c>
      <c r="CF509" s="29" t="b">
        <v>0</v>
      </c>
      <c r="CG509" s="29" t="b">
        <v>0</v>
      </c>
      <c r="CH509" s="29" t="b">
        <v>0</v>
      </c>
      <c r="CI509" s="29" t="b">
        <v>0</v>
      </c>
      <c r="CJ509" s="29" t="b">
        <v>0</v>
      </c>
      <c r="CK509" s="29" t="b">
        <v>0</v>
      </c>
      <c r="CL509" s="29" t="b">
        <v>0</v>
      </c>
      <c r="CM509" s="29" t="b">
        <v>0</v>
      </c>
      <c r="CN509" s="29" t="b">
        <v>0</v>
      </c>
      <c r="CO509" s="29" t="b">
        <v>0</v>
      </c>
      <c r="CP509" s="29" t="b">
        <v>0</v>
      </c>
      <c r="CQ509" s="29" t="b">
        <v>0</v>
      </c>
      <c r="CR509" s="29" t="b">
        <v>0</v>
      </c>
      <c r="CS509" s="29" t="b">
        <v>0</v>
      </c>
      <c r="CT509" s="29" t="b">
        <v>0</v>
      </c>
      <c r="CU509" s="29" t="b">
        <v>0</v>
      </c>
      <c r="CV509" s="29" t="b">
        <v>0</v>
      </c>
      <c r="CW509" s="29" t="b">
        <v>1</v>
      </c>
      <c r="CX509" s="29" t="b">
        <v>0</v>
      </c>
      <c r="CY509" s="29" t="b">
        <v>0</v>
      </c>
      <c r="CZ509" s="29" t="b">
        <v>0</v>
      </c>
      <c r="DA509" s="29" t="b">
        <v>0</v>
      </c>
      <c r="DB509" s="29" t="b">
        <v>0</v>
      </c>
      <c r="DC509" s="29" t="b">
        <v>0</v>
      </c>
      <c r="DD509" s="29" t="b">
        <v>0</v>
      </c>
      <c r="DE509" s="29" t="b">
        <v>0</v>
      </c>
      <c r="DF509" s="29" t="b">
        <v>0</v>
      </c>
      <c r="DG509" s="29" t="b">
        <v>0</v>
      </c>
      <c r="DH509" s="29" t="b">
        <v>0</v>
      </c>
      <c r="DI509" s="29" t="b">
        <v>0</v>
      </c>
      <c r="DJ509" s="29" t="b">
        <v>0</v>
      </c>
      <c r="DK509" s="29" t="b">
        <v>0</v>
      </c>
      <c r="DL509" s="29" t="b">
        <v>0</v>
      </c>
      <c r="DM509" s="29" t="b">
        <v>0</v>
      </c>
      <c r="DN509" s="29" t="b">
        <v>0</v>
      </c>
      <c r="DO509" s="29" t="b">
        <v>0</v>
      </c>
      <c r="DP509" s="29" t="b">
        <v>0</v>
      </c>
      <c r="DQ509" s="29" t="b">
        <v>0</v>
      </c>
      <c r="DR509" s="29" t="b">
        <v>0</v>
      </c>
      <c r="DS509" s="29" t="b">
        <v>0</v>
      </c>
      <c r="DT509" s="29" t="b">
        <v>0</v>
      </c>
      <c r="DU509" s="29" t="b">
        <v>0</v>
      </c>
      <c r="DV509" s="29" t="s">
        <v>16275</v>
      </c>
      <c r="DW509" s="29" t="s">
        <v>16276</v>
      </c>
      <c r="DX509" s="29" t="s">
        <v>16277</v>
      </c>
    </row>
    <row r="510" spans="1:128" s="29" customFormat="1" x14ac:dyDescent="0.25">
      <c r="A510" s="29">
        <v>359925061281163</v>
      </c>
      <c r="B510" s="29">
        <v>227</v>
      </c>
      <c r="C510" s="29" t="s">
        <v>16278</v>
      </c>
      <c r="D510" s="29" t="s">
        <v>16279</v>
      </c>
      <c r="E510" s="50">
        <v>2.37808135742826E+16</v>
      </c>
      <c r="F510" s="50">
        <v>9034000187035070</v>
      </c>
      <c r="G510" s="29" t="s">
        <v>19161</v>
      </c>
      <c r="H510" s="29" t="s">
        <v>18992</v>
      </c>
      <c r="I510" s="29">
        <v>33</v>
      </c>
      <c r="J510" s="29">
        <v>1</v>
      </c>
      <c r="K510" s="29">
        <v>1</v>
      </c>
      <c r="L510" s="29">
        <v>1</v>
      </c>
      <c r="M510" s="29">
        <v>2</v>
      </c>
      <c r="N510" s="29">
        <v>7</v>
      </c>
      <c r="O510" s="29">
        <v>1</v>
      </c>
      <c r="P510" s="29">
        <v>1</v>
      </c>
      <c r="Q510" s="29">
        <v>1</v>
      </c>
      <c r="R510" s="29" t="s">
        <v>8</v>
      </c>
      <c r="S510" s="29">
        <v>1</v>
      </c>
      <c r="T510" s="29" t="s">
        <v>8</v>
      </c>
      <c r="U510" s="29">
        <v>1</v>
      </c>
      <c r="V510" s="29">
        <v>1</v>
      </c>
      <c r="W510" s="29" t="s">
        <v>8</v>
      </c>
      <c r="X510" s="29">
        <v>1</v>
      </c>
      <c r="Y510" s="29" t="s">
        <v>8</v>
      </c>
      <c r="Z510" s="29">
        <v>1</v>
      </c>
      <c r="AA510" s="29">
        <v>2</v>
      </c>
      <c r="AB510" s="29" t="s">
        <v>8</v>
      </c>
      <c r="AC510" s="29">
        <v>2</v>
      </c>
      <c r="AD510" s="29" t="s">
        <v>8</v>
      </c>
      <c r="AE510" s="29">
        <v>0</v>
      </c>
      <c r="AF510" s="29" t="s">
        <v>8</v>
      </c>
      <c r="AG510" s="29" t="s">
        <v>8</v>
      </c>
      <c r="AH510" s="29" t="s">
        <v>8</v>
      </c>
      <c r="AI510" s="29" t="s">
        <v>8</v>
      </c>
      <c r="AJ510" s="29">
        <v>1</v>
      </c>
      <c r="AK510" s="29">
        <v>1</v>
      </c>
      <c r="AL510" s="29" t="s">
        <v>8</v>
      </c>
      <c r="AM510" s="29">
        <v>1</v>
      </c>
      <c r="AN510" s="29" t="s">
        <v>8</v>
      </c>
      <c r="AO510" s="29">
        <v>0</v>
      </c>
      <c r="AP510" s="29" t="s">
        <v>8</v>
      </c>
      <c r="AQ510" s="29">
        <v>1</v>
      </c>
      <c r="AR510" s="29">
        <v>1</v>
      </c>
      <c r="AS510" s="29" t="s">
        <v>8</v>
      </c>
      <c r="AT510" s="29">
        <v>1</v>
      </c>
      <c r="AU510" s="29" t="s">
        <v>8</v>
      </c>
      <c r="AV510" s="29">
        <v>1</v>
      </c>
      <c r="AW510" s="29">
        <v>3</v>
      </c>
      <c r="AX510" s="29" t="s">
        <v>8</v>
      </c>
      <c r="AY510" s="29">
        <v>3</v>
      </c>
      <c r="AZ510" s="29" t="s">
        <v>8</v>
      </c>
      <c r="BA510" s="29">
        <v>1</v>
      </c>
      <c r="BB510" s="29" t="s">
        <v>8</v>
      </c>
      <c r="BC510" s="29">
        <v>1</v>
      </c>
      <c r="BD510" s="29">
        <v>1</v>
      </c>
      <c r="BE510" s="29" t="s">
        <v>8</v>
      </c>
      <c r="BF510" s="29">
        <v>1</v>
      </c>
      <c r="BG510" s="29" t="s">
        <v>8</v>
      </c>
      <c r="BH510" s="29">
        <v>1</v>
      </c>
      <c r="BI510" s="29">
        <v>1</v>
      </c>
      <c r="BJ510" s="29" t="s">
        <v>8</v>
      </c>
      <c r="BK510" s="29">
        <v>1</v>
      </c>
      <c r="BL510" s="29" t="s">
        <v>8</v>
      </c>
      <c r="BM510" s="29">
        <v>0</v>
      </c>
      <c r="BN510" s="29" t="s">
        <v>8</v>
      </c>
      <c r="BO510" s="29" t="s">
        <v>8</v>
      </c>
      <c r="BP510" s="29" t="s">
        <v>8</v>
      </c>
      <c r="BQ510" s="29" t="s">
        <v>8</v>
      </c>
      <c r="BR510" s="29" t="s">
        <v>8</v>
      </c>
      <c r="BS510" s="29" t="s">
        <v>8</v>
      </c>
      <c r="BT510" s="29" t="s">
        <v>8</v>
      </c>
      <c r="BU510" s="29" t="s">
        <v>722</v>
      </c>
      <c r="BV510" s="29" t="b">
        <v>0</v>
      </c>
      <c r="BW510" s="29" t="b">
        <v>0</v>
      </c>
      <c r="BX510" s="29" t="b">
        <v>0</v>
      </c>
      <c r="BY510" s="29" t="b">
        <v>0</v>
      </c>
      <c r="BZ510" s="29" t="b">
        <v>0</v>
      </c>
      <c r="CA510" s="29" t="b">
        <v>0</v>
      </c>
      <c r="CB510" s="29" t="b">
        <v>0</v>
      </c>
      <c r="CC510" s="29" t="b">
        <v>0</v>
      </c>
      <c r="CD510" s="29" t="b">
        <v>0</v>
      </c>
      <c r="CE510" s="29" t="b">
        <v>0</v>
      </c>
      <c r="CF510" s="29" t="b">
        <v>0</v>
      </c>
      <c r="CG510" s="29" t="b">
        <v>0</v>
      </c>
      <c r="CH510" s="29" t="b">
        <v>0</v>
      </c>
      <c r="CI510" s="29" t="b">
        <v>0</v>
      </c>
      <c r="CJ510" s="29" t="b">
        <v>0</v>
      </c>
      <c r="CK510" s="29" t="b">
        <v>0</v>
      </c>
      <c r="CL510" s="29" t="b">
        <v>0</v>
      </c>
      <c r="CM510" s="29" t="b">
        <v>0</v>
      </c>
      <c r="CN510" s="29" t="b">
        <v>0</v>
      </c>
      <c r="CO510" s="29" t="b">
        <v>0</v>
      </c>
      <c r="CP510" s="29" t="b">
        <v>0</v>
      </c>
      <c r="CQ510" s="29" t="b">
        <v>0</v>
      </c>
      <c r="CR510" s="29" t="b">
        <v>0</v>
      </c>
      <c r="CS510" s="29" t="b">
        <v>0</v>
      </c>
      <c r="CT510" s="29" t="b">
        <v>0</v>
      </c>
      <c r="CU510" s="29" t="b">
        <v>0</v>
      </c>
      <c r="CV510" s="29" t="b">
        <v>0</v>
      </c>
      <c r="CW510" s="29" t="b">
        <v>0</v>
      </c>
      <c r="CX510" s="29" t="b">
        <v>0</v>
      </c>
      <c r="CY510" s="29" t="b">
        <v>0</v>
      </c>
      <c r="CZ510" s="29" t="b">
        <v>0</v>
      </c>
      <c r="DA510" s="29" t="b">
        <v>0</v>
      </c>
      <c r="DB510" s="29" t="b">
        <v>0</v>
      </c>
      <c r="DC510" s="29" t="b">
        <v>0</v>
      </c>
      <c r="DD510" s="29" t="b">
        <v>1</v>
      </c>
      <c r="DE510" s="29" t="b">
        <v>0</v>
      </c>
      <c r="DF510" s="29" t="b">
        <v>0</v>
      </c>
      <c r="DG510" s="29" t="b">
        <v>0</v>
      </c>
      <c r="DH510" s="29" t="b">
        <v>0</v>
      </c>
      <c r="DI510" s="29" t="b">
        <v>0</v>
      </c>
      <c r="DJ510" s="29" t="b">
        <v>0</v>
      </c>
      <c r="DK510" s="29" t="b">
        <v>0</v>
      </c>
      <c r="DL510" s="29" t="b">
        <v>0</v>
      </c>
      <c r="DM510" s="29" t="b">
        <v>0</v>
      </c>
      <c r="DN510" s="29" t="b">
        <v>0</v>
      </c>
      <c r="DO510" s="29" t="b">
        <v>0</v>
      </c>
      <c r="DP510" s="29" t="b">
        <v>0</v>
      </c>
      <c r="DQ510" s="29" t="b">
        <v>0</v>
      </c>
      <c r="DR510" s="29" t="b">
        <v>0</v>
      </c>
      <c r="DS510" s="29" t="b">
        <v>0</v>
      </c>
      <c r="DT510" s="29" t="b">
        <v>0</v>
      </c>
      <c r="DU510" s="29" t="b">
        <v>0</v>
      </c>
      <c r="DV510" s="29" t="s">
        <v>16280</v>
      </c>
      <c r="DW510" s="29" t="s">
        <v>16281</v>
      </c>
      <c r="DX510" s="29" t="s">
        <v>16282</v>
      </c>
    </row>
    <row r="511" spans="1:128" s="29" customFormat="1" x14ac:dyDescent="0.25">
      <c r="A511" s="29">
        <v>359925061281163</v>
      </c>
      <c r="B511" s="29">
        <v>271</v>
      </c>
      <c r="C511" s="29" t="s">
        <v>16283</v>
      </c>
      <c r="D511" s="29" t="s">
        <v>16284</v>
      </c>
      <c r="E511" s="50">
        <v>2.37792274636718E+16</v>
      </c>
      <c r="F511" s="50">
        <v>903408914059943</v>
      </c>
      <c r="G511" s="29" t="s">
        <v>18992</v>
      </c>
      <c r="H511" s="29" t="s">
        <v>18992</v>
      </c>
      <c r="I511" s="29">
        <v>33</v>
      </c>
      <c r="J511" s="29">
        <v>1</v>
      </c>
      <c r="K511" s="29">
        <v>1</v>
      </c>
      <c r="L511" s="29">
        <v>1</v>
      </c>
      <c r="M511" s="29">
        <v>2</v>
      </c>
      <c r="N511" s="29">
        <v>4</v>
      </c>
      <c r="O511" s="29">
        <v>1</v>
      </c>
      <c r="P511" s="29">
        <v>1</v>
      </c>
      <c r="Q511" s="29">
        <v>1</v>
      </c>
      <c r="R511" s="29" t="s">
        <v>8</v>
      </c>
      <c r="S511" s="29">
        <v>4</v>
      </c>
      <c r="T511" s="29" t="s">
        <v>8</v>
      </c>
      <c r="U511" s="29">
        <v>1</v>
      </c>
      <c r="V511" s="29">
        <v>1</v>
      </c>
      <c r="W511" s="29" t="s">
        <v>8</v>
      </c>
      <c r="X511" s="29">
        <v>1</v>
      </c>
      <c r="Y511" s="29" t="s">
        <v>8</v>
      </c>
      <c r="Z511" s="29">
        <v>1</v>
      </c>
      <c r="AA511" s="29">
        <v>1</v>
      </c>
      <c r="AB511" s="29" t="s">
        <v>8</v>
      </c>
      <c r="AC511" s="29">
        <v>1</v>
      </c>
      <c r="AD511" s="29" t="s">
        <v>8</v>
      </c>
      <c r="AE511" s="29">
        <v>0</v>
      </c>
      <c r="AF511" s="29" t="s">
        <v>8</v>
      </c>
      <c r="AG511" s="29" t="s">
        <v>8</v>
      </c>
      <c r="AH511" s="29" t="s">
        <v>8</v>
      </c>
      <c r="AI511" s="29" t="s">
        <v>8</v>
      </c>
      <c r="AJ511" s="29">
        <v>1</v>
      </c>
      <c r="AK511" s="29">
        <v>1</v>
      </c>
      <c r="AL511" s="29" t="s">
        <v>8</v>
      </c>
      <c r="AM511" s="29">
        <v>1</v>
      </c>
      <c r="AN511" s="29" t="s">
        <v>8</v>
      </c>
      <c r="AO511" s="29">
        <v>0</v>
      </c>
      <c r="AP511" s="29" t="s">
        <v>8</v>
      </c>
      <c r="AQ511" s="29">
        <v>1</v>
      </c>
      <c r="AR511" s="29">
        <v>2</v>
      </c>
      <c r="AS511" s="29" t="s">
        <v>8</v>
      </c>
      <c r="AT511" s="29">
        <v>2</v>
      </c>
      <c r="AU511" s="29" t="s">
        <v>8</v>
      </c>
      <c r="AV511" s="29">
        <v>1</v>
      </c>
      <c r="AW511" s="29">
        <v>4</v>
      </c>
      <c r="AX511" s="29" t="s">
        <v>8</v>
      </c>
      <c r="AY511" s="29">
        <v>3</v>
      </c>
      <c r="AZ511" s="29" t="s">
        <v>8</v>
      </c>
      <c r="BA511" s="29">
        <v>1</v>
      </c>
      <c r="BB511" s="29" t="s">
        <v>8</v>
      </c>
      <c r="BC511" s="29">
        <v>1</v>
      </c>
      <c r="BD511" s="29">
        <v>4</v>
      </c>
      <c r="BE511" s="29" t="s">
        <v>8</v>
      </c>
      <c r="BF511" s="29">
        <v>4</v>
      </c>
      <c r="BG511" s="29" t="s">
        <v>8</v>
      </c>
      <c r="BH511" s="29">
        <v>1</v>
      </c>
      <c r="BI511" s="29">
        <v>1</v>
      </c>
      <c r="BJ511" s="29" t="s">
        <v>8</v>
      </c>
      <c r="BK511" s="29">
        <v>1</v>
      </c>
      <c r="BL511" s="29" t="s">
        <v>8</v>
      </c>
      <c r="BM511" s="29">
        <v>0</v>
      </c>
      <c r="BN511" s="29" t="s">
        <v>8</v>
      </c>
      <c r="BO511" s="29" t="s">
        <v>8</v>
      </c>
      <c r="BP511" s="29" t="s">
        <v>8</v>
      </c>
      <c r="BQ511" s="29" t="s">
        <v>8</v>
      </c>
      <c r="BR511" s="29" t="s">
        <v>8</v>
      </c>
      <c r="BS511" s="29" t="s">
        <v>8</v>
      </c>
      <c r="BT511" s="29" t="s">
        <v>8</v>
      </c>
      <c r="BU511" s="29" t="s">
        <v>722</v>
      </c>
      <c r="BV511" s="29" t="b">
        <v>0</v>
      </c>
      <c r="BW511" s="29" t="b">
        <v>0</v>
      </c>
      <c r="BX511" s="29" t="b">
        <v>0</v>
      </c>
      <c r="BY511" s="29" t="b">
        <v>0</v>
      </c>
      <c r="BZ511" s="29" t="b">
        <v>0</v>
      </c>
      <c r="CA511" s="29" t="b">
        <v>0</v>
      </c>
      <c r="CB511" s="29" t="b">
        <v>0</v>
      </c>
      <c r="CC511" s="29" t="b">
        <v>0</v>
      </c>
      <c r="CD511" s="29" t="b">
        <v>0</v>
      </c>
      <c r="CE511" s="29" t="b">
        <v>0</v>
      </c>
      <c r="CF511" s="29" t="b">
        <v>0</v>
      </c>
      <c r="CG511" s="29" t="b">
        <v>0</v>
      </c>
      <c r="CH511" s="29" t="b">
        <v>0</v>
      </c>
      <c r="CI511" s="29" t="b">
        <v>0</v>
      </c>
      <c r="CJ511" s="29" t="b">
        <v>0</v>
      </c>
      <c r="CK511" s="29" t="b">
        <v>0</v>
      </c>
      <c r="CL511" s="29" t="b">
        <v>0</v>
      </c>
      <c r="CM511" s="29" t="b">
        <v>0</v>
      </c>
      <c r="CN511" s="29" t="b">
        <v>0</v>
      </c>
      <c r="CO511" s="29" t="b">
        <v>0</v>
      </c>
      <c r="CP511" s="29" t="b">
        <v>0</v>
      </c>
      <c r="CQ511" s="29" t="b">
        <v>0</v>
      </c>
      <c r="CR511" s="29" t="b">
        <v>0</v>
      </c>
      <c r="CS511" s="29" t="b">
        <v>0</v>
      </c>
      <c r="CT511" s="29" t="b">
        <v>0</v>
      </c>
      <c r="CU511" s="29" t="b">
        <v>0</v>
      </c>
      <c r="CV511" s="29" t="b">
        <v>0</v>
      </c>
      <c r="CW511" s="29" t="b">
        <v>0</v>
      </c>
      <c r="CX511" s="29" t="b">
        <v>0</v>
      </c>
      <c r="CY511" s="29" t="b">
        <v>0</v>
      </c>
      <c r="CZ511" s="29" t="b">
        <v>0</v>
      </c>
      <c r="DA511" s="29" t="b">
        <v>0</v>
      </c>
      <c r="DB511" s="29" t="b">
        <v>0</v>
      </c>
      <c r="DC511" s="29" t="b">
        <v>0</v>
      </c>
      <c r="DD511" s="29" t="b">
        <v>1</v>
      </c>
      <c r="DE511" s="29" t="b">
        <v>0</v>
      </c>
      <c r="DF511" s="29" t="b">
        <v>0</v>
      </c>
      <c r="DG511" s="29" t="b">
        <v>0</v>
      </c>
      <c r="DH511" s="29" t="b">
        <v>0</v>
      </c>
      <c r="DI511" s="29" t="b">
        <v>0</v>
      </c>
      <c r="DJ511" s="29" t="b">
        <v>0</v>
      </c>
      <c r="DK511" s="29" t="b">
        <v>0</v>
      </c>
      <c r="DL511" s="29" t="b">
        <v>0</v>
      </c>
      <c r="DM511" s="29" t="b">
        <v>0</v>
      </c>
      <c r="DN511" s="29" t="b">
        <v>0</v>
      </c>
      <c r="DO511" s="29" t="b">
        <v>0</v>
      </c>
      <c r="DP511" s="29" t="b">
        <v>0</v>
      </c>
      <c r="DQ511" s="29" t="b">
        <v>0</v>
      </c>
      <c r="DR511" s="29" t="b">
        <v>0</v>
      </c>
      <c r="DS511" s="29" t="b">
        <v>0</v>
      </c>
      <c r="DT511" s="29" t="b">
        <v>0</v>
      </c>
      <c r="DU511" s="29" t="b">
        <v>0</v>
      </c>
      <c r="DV511" s="29" t="s">
        <v>16285</v>
      </c>
      <c r="DW511" s="29" t="s">
        <v>16286</v>
      </c>
      <c r="DX511" s="29" t="s">
        <v>16287</v>
      </c>
    </row>
    <row r="512" spans="1:128" s="29" customFormat="1" x14ac:dyDescent="0.25">
      <c r="A512" s="29">
        <v>359925061281163</v>
      </c>
      <c r="B512" s="29">
        <v>276</v>
      </c>
      <c r="C512" s="29" t="s">
        <v>16288</v>
      </c>
      <c r="D512" s="29" t="s">
        <v>16289</v>
      </c>
      <c r="E512" s="50">
        <v>2.37798873237453E+16</v>
      </c>
      <c r="F512" s="50">
        <v>9034046385303230</v>
      </c>
      <c r="G512" s="29" t="s">
        <v>20287</v>
      </c>
      <c r="H512" s="29" t="s">
        <v>18992</v>
      </c>
      <c r="I512" s="29">
        <v>33</v>
      </c>
      <c r="J512" s="29">
        <v>1</v>
      </c>
      <c r="K512" s="29">
        <v>1</v>
      </c>
      <c r="L512" s="29">
        <v>1</v>
      </c>
      <c r="M512" s="29">
        <v>2</v>
      </c>
      <c r="N512" s="29">
        <v>3</v>
      </c>
      <c r="O512" s="29">
        <v>1</v>
      </c>
      <c r="P512" s="29">
        <v>1</v>
      </c>
      <c r="Q512" s="29">
        <v>1</v>
      </c>
      <c r="R512" s="29" t="s">
        <v>8</v>
      </c>
      <c r="S512" s="29">
        <v>3</v>
      </c>
      <c r="T512" s="29" t="s">
        <v>8</v>
      </c>
      <c r="U512" s="29">
        <v>1</v>
      </c>
      <c r="V512" s="29">
        <v>1</v>
      </c>
      <c r="W512" s="29" t="s">
        <v>8</v>
      </c>
      <c r="X512" s="29">
        <v>1</v>
      </c>
      <c r="Y512" s="29" t="s">
        <v>8</v>
      </c>
      <c r="Z512" s="29">
        <v>1</v>
      </c>
      <c r="AA512" s="29">
        <v>1</v>
      </c>
      <c r="AB512" s="29" t="s">
        <v>8</v>
      </c>
      <c r="AC512" s="29">
        <v>2</v>
      </c>
      <c r="AD512" s="29" t="s">
        <v>8</v>
      </c>
      <c r="AE512" s="29">
        <v>0</v>
      </c>
      <c r="AF512" s="29" t="s">
        <v>8</v>
      </c>
      <c r="AG512" s="29" t="s">
        <v>8</v>
      </c>
      <c r="AH512" s="29" t="s">
        <v>8</v>
      </c>
      <c r="AI512" s="29" t="s">
        <v>8</v>
      </c>
      <c r="AJ512" s="29">
        <v>1</v>
      </c>
      <c r="AK512" s="29">
        <v>1</v>
      </c>
      <c r="AL512" s="29" t="s">
        <v>8</v>
      </c>
      <c r="AM512" s="29">
        <v>1</v>
      </c>
      <c r="AN512" s="29" t="s">
        <v>8</v>
      </c>
      <c r="AO512" s="29">
        <v>0</v>
      </c>
      <c r="AP512" s="29" t="s">
        <v>8</v>
      </c>
      <c r="AQ512" s="29">
        <v>1</v>
      </c>
      <c r="AR512" s="29">
        <v>1</v>
      </c>
      <c r="AS512" s="29" t="s">
        <v>8</v>
      </c>
      <c r="AT512" s="29">
        <v>1</v>
      </c>
      <c r="AU512" s="29" t="s">
        <v>8</v>
      </c>
      <c r="AV512" s="29">
        <v>1</v>
      </c>
      <c r="AW512" s="29">
        <v>3</v>
      </c>
      <c r="AX512" s="29" t="s">
        <v>8</v>
      </c>
      <c r="AY512" s="29">
        <v>3</v>
      </c>
      <c r="AZ512" s="29" t="s">
        <v>8</v>
      </c>
      <c r="BA512" s="29">
        <v>1</v>
      </c>
      <c r="BB512" s="29" t="s">
        <v>8</v>
      </c>
      <c r="BC512" s="29">
        <v>1</v>
      </c>
      <c r="BD512" s="29">
        <v>1</v>
      </c>
      <c r="BE512" s="29" t="s">
        <v>8</v>
      </c>
      <c r="BF512" s="29">
        <v>1</v>
      </c>
      <c r="BG512" s="29" t="s">
        <v>8</v>
      </c>
      <c r="BH512" s="29">
        <v>1</v>
      </c>
      <c r="BI512" s="29">
        <v>1</v>
      </c>
      <c r="BJ512" s="29" t="s">
        <v>8</v>
      </c>
      <c r="BK512" s="29">
        <v>1</v>
      </c>
      <c r="BL512" s="29" t="s">
        <v>8</v>
      </c>
      <c r="BM512" s="29">
        <v>0</v>
      </c>
      <c r="BN512" s="29" t="s">
        <v>8</v>
      </c>
      <c r="BO512" s="29" t="s">
        <v>8</v>
      </c>
      <c r="BP512" s="29" t="s">
        <v>8</v>
      </c>
      <c r="BQ512" s="29" t="s">
        <v>8</v>
      </c>
      <c r="BR512" s="29" t="s">
        <v>8</v>
      </c>
      <c r="BS512" s="29" t="s">
        <v>8</v>
      </c>
      <c r="BT512" s="29" t="s">
        <v>8</v>
      </c>
      <c r="BU512" s="29" t="s">
        <v>722</v>
      </c>
      <c r="BV512" s="29" t="b">
        <v>0</v>
      </c>
      <c r="BW512" s="29" t="b">
        <v>0</v>
      </c>
      <c r="BX512" s="29" t="b">
        <v>0</v>
      </c>
      <c r="BY512" s="29" t="b">
        <v>0</v>
      </c>
      <c r="BZ512" s="29" t="b">
        <v>0</v>
      </c>
      <c r="CA512" s="29" t="b">
        <v>0</v>
      </c>
      <c r="CB512" s="29" t="b">
        <v>0</v>
      </c>
      <c r="CC512" s="29" t="b">
        <v>0</v>
      </c>
      <c r="CD512" s="29" t="b">
        <v>0</v>
      </c>
      <c r="CE512" s="29" t="b">
        <v>0</v>
      </c>
      <c r="CF512" s="29" t="b">
        <v>0</v>
      </c>
      <c r="CG512" s="29" t="b">
        <v>0</v>
      </c>
      <c r="CH512" s="29" t="b">
        <v>0</v>
      </c>
      <c r="CI512" s="29" t="b">
        <v>0</v>
      </c>
      <c r="CJ512" s="29" t="b">
        <v>0</v>
      </c>
      <c r="CK512" s="29" t="b">
        <v>0</v>
      </c>
      <c r="CL512" s="29" t="b">
        <v>0</v>
      </c>
      <c r="CM512" s="29" t="b">
        <v>0</v>
      </c>
      <c r="CN512" s="29" t="b">
        <v>0</v>
      </c>
      <c r="CO512" s="29" t="b">
        <v>0</v>
      </c>
      <c r="CP512" s="29" t="b">
        <v>0</v>
      </c>
      <c r="CQ512" s="29" t="b">
        <v>0</v>
      </c>
      <c r="CR512" s="29" t="b">
        <v>0</v>
      </c>
      <c r="CS512" s="29" t="b">
        <v>0</v>
      </c>
      <c r="CT512" s="29" t="b">
        <v>0</v>
      </c>
      <c r="CU512" s="29" t="b">
        <v>0</v>
      </c>
      <c r="CV512" s="29" t="b">
        <v>0</v>
      </c>
      <c r="CW512" s="29" t="b">
        <v>0</v>
      </c>
      <c r="CX512" s="29" t="b">
        <v>0</v>
      </c>
      <c r="CY512" s="29" t="b">
        <v>0</v>
      </c>
      <c r="CZ512" s="29" t="b">
        <v>0</v>
      </c>
      <c r="DA512" s="29" t="b">
        <v>0</v>
      </c>
      <c r="DB512" s="29" t="b">
        <v>0</v>
      </c>
      <c r="DC512" s="29" t="b">
        <v>0</v>
      </c>
      <c r="DD512" s="29" t="b">
        <v>1</v>
      </c>
      <c r="DE512" s="29" t="b">
        <v>0</v>
      </c>
      <c r="DF512" s="29" t="b">
        <v>0</v>
      </c>
      <c r="DG512" s="29" t="b">
        <v>0</v>
      </c>
      <c r="DH512" s="29" t="b">
        <v>0</v>
      </c>
      <c r="DI512" s="29" t="b">
        <v>0</v>
      </c>
      <c r="DJ512" s="29" t="b">
        <v>0</v>
      </c>
      <c r="DK512" s="29" t="b">
        <v>0</v>
      </c>
      <c r="DL512" s="29" t="b">
        <v>0</v>
      </c>
      <c r="DM512" s="29" t="b">
        <v>0</v>
      </c>
      <c r="DN512" s="29" t="b">
        <v>0</v>
      </c>
      <c r="DO512" s="29" t="b">
        <v>0</v>
      </c>
      <c r="DP512" s="29" t="b">
        <v>0</v>
      </c>
      <c r="DQ512" s="29" t="b">
        <v>0</v>
      </c>
      <c r="DR512" s="29" t="b">
        <v>0</v>
      </c>
      <c r="DS512" s="29" t="b">
        <v>0</v>
      </c>
      <c r="DT512" s="29" t="b">
        <v>0</v>
      </c>
      <c r="DU512" s="29" t="b">
        <v>0</v>
      </c>
      <c r="DV512" s="29" t="s">
        <v>16290</v>
      </c>
      <c r="DW512" s="29" t="s">
        <v>16291</v>
      </c>
      <c r="DX512" s="29" t="s">
        <v>16292</v>
      </c>
    </row>
    <row r="513" spans="1:128" s="29" customFormat="1" x14ac:dyDescent="0.25">
      <c r="A513" s="29">
        <v>359925061281163</v>
      </c>
      <c r="B513" s="29">
        <v>229</v>
      </c>
      <c r="C513" s="29" t="s">
        <v>16293</v>
      </c>
      <c r="D513" s="29" t="s">
        <v>16294</v>
      </c>
      <c r="E513" s="50">
        <v>2.37804693749058E+16</v>
      </c>
      <c r="F513" s="50">
        <v>9034027433744960</v>
      </c>
      <c r="G513" s="29" t="s">
        <v>20319</v>
      </c>
      <c r="H513" s="29" t="s">
        <v>18992</v>
      </c>
      <c r="I513" s="29">
        <v>33</v>
      </c>
      <c r="J513" s="29">
        <v>1</v>
      </c>
      <c r="K513" s="29">
        <v>1</v>
      </c>
      <c r="L513" s="29">
        <v>1</v>
      </c>
      <c r="M513" s="29">
        <v>2</v>
      </c>
      <c r="N513" s="29">
        <v>6</v>
      </c>
      <c r="O513" s="29">
        <v>1</v>
      </c>
      <c r="P513" s="29">
        <v>1</v>
      </c>
      <c r="Q513" s="29">
        <v>1</v>
      </c>
      <c r="R513" s="29" t="s">
        <v>8</v>
      </c>
      <c r="S513" s="29">
        <v>1</v>
      </c>
      <c r="T513" s="29" t="s">
        <v>8</v>
      </c>
      <c r="U513" s="29">
        <v>1</v>
      </c>
      <c r="V513" s="29">
        <v>2</v>
      </c>
      <c r="W513" s="29" t="s">
        <v>8</v>
      </c>
      <c r="X513" s="29">
        <v>3</v>
      </c>
      <c r="Y513" s="29" t="s">
        <v>8</v>
      </c>
      <c r="Z513" s="29">
        <v>1</v>
      </c>
      <c r="AA513" s="29">
        <v>1</v>
      </c>
      <c r="AB513" s="29" t="s">
        <v>8</v>
      </c>
      <c r="AC513" s="29">
        <v>1</v>
      </c>
      <c r="AD513" s="29" t="s">
        <v>8</v>
      </c>
      <c r="AE513" s="29">
        <v>0</v>
      </c>
      <c r="AF513" s="29" t="s">
        <v>8</v>
      </c>
      <c r="AG513" s="29" t="s">
        <v>8</v>
      </c>
      <c r="AH513" s="29" t="s">
        <v>8</v>
      </c>
      <c r="AI513" s="29" t="s">
        <v>8</v>
      </c>
      <c r="AJ513" s="29">
        <v>1</v>
      </c>
      <c r="AK513" s="29">
        <v>1</v>
      </c>
      <c r="AL513" s="29" t="s">
        <v>8</v>
      </c>
      <c r="AM513" s="29">
        <v>1</v>
      </c>
      <c r="AN513" s="29" t="s">
        <v>8</v>
      </c>
      <c r="AO513" s="29">
        <v>0</v>
      </c>
      <c r="AP513" s="29" t="s">
        <v>8</v>
      </c>
      <c r="AQ513" s="29">
        <v>1</v>
      </c>
      <c r="AR513" s="29">
        <v>2</v>
      </c>
      <c r="AS513" s="29" t="s">
        <v>8</v>
      </c>
      <c r="AT513" s="29">
        <v>2</v>
      </c>
      <c r="AU513" s="29" t="s">
        <v>8</v>
      </c>
      <c r="AV513" s="29">
        <v>1</v>
      </c>
      <c r="AW513" s="29">
        <v>2</v>
      </c>
      <c r="AX513" s="29" t="s">
        <v>8</v>
      </c>
      <c r="AY513" s="29">
        <v>1</v>
      </c>
      <c r="AZ513" s="29" t="s">
        <v>8</v>
      </c>
      <c r="BA513" s="29">
        <v>1</v>
      </c>
      <c r="BB513" s="29" t="s">
        <v>8</v>
      </c>
      <c r="BC513" s="29">
        <v>1</v>
      </c>
      <c r="BD513" s="29">
        <v>2</v>
      </c>
      <c r="BE513" s="29" t="s">
        <v>8</v>
      </c>
      <c r="BF513" s="29">
        <v>2</v>
      </c>
      <c r="BG513" s="29" t="s">
        <v>8</v>
      </c>
      <c r="BH513" s="29">
        <v>1</v>
      </c>
      <c r="BI513" s="29">
        <v>1</v>
      </c>
      <c r="BJ513" s="29" t="s">
        <v>8</v>
      </c>
      <c r="BK513" s="29">
        <v>1</v>
      </c>
      <c r="BL513" s="29" t="s">
        <v>8</v>
      </c>
      <c r="BM513" s="29">
        <v>0</v>
      </c>
      <c r="BN513" s="29" t="s">
        <v>8</v>
      </c>
      <c r="BO513" s="29" t="s">
        <v>8</v>
      </c>
      <c r="BP513" s="29" t="s">
        <v>8</v>
      </c>
      <c r="BQ513" s="29" t="s">
        <v>8</v>
      </c>
      <c r="BR513" s="29" t="s">
        <v>8</v>
      </c>
      <c r="BS513" s="29" t="s">
        <v>8</v>
      </c>
      <c r="BT513" s="29" t="s">
        <v>8</v>
      </c>
      <c r="BU513" s="29" t="s">
        <v>120</v>
      </c>
      <c r="BV513" s="29" t="b">
        <v>0</v>
      </c>
      <c r="BW513" s="29" t="b">
        <v>0</v>
      </c>
      <c r="BX513" s="29" t="b">
        <v>0</v>
      </c>
      <c r="BY513" s="29" t="b">
        <v>0</v>
      </c>
      <c r="BZ513" s="29" t="b">
        <v>0</v>
      </c>
      <c r="CA513" s="29" t="b">
        <v>0</v>
      </c>
      <c r="CB513" s="29" t="b">
        <v>0</v>
      </c>
      <c r="CC513" s="29" t="b">
        <v>0</v>
      </c>
      <c r="CD513" s="29" t="b">
        <v>0</v>
      </c>
      <c r="CE513" s="29" t="b">
        <v>0</v>
      </c>
      <c r="CF513" s="29" t="b">
        <v>0</v>
      </c>
      <c r="CG513" s="29" t="b">
        <v>0</v>
      </c>
      <c r="CH513" s="29" t="b">
        <v>0</v>
      </c>
      <c r="CI513" s="29" t="b">
        <v>0</v>
      </c>
      <c r="CJ513" s="29" t="b">
        <v>0</v>
      </c>
      <c r="CK513" s="29" t="b">
        <v>0</v>
      </c>
      <c r="CL513" s="29" t="b">
        <v>0</v>
      </c>
      <c r="CM513" s="29" t="b">
        <v>0</v>
      </c>
      <c r="CN513" s="29" t="b">
        <v>0</v>
      </c>
      <c r="CO513" s="29" t="b">
        <v>0</v>
      </c>
      <c r="CP513" s="29" t="b">
        <v>0</v>
      </c>
      <c r="CQ513" s="29" t="b">
        <v>0</v>
      </c>
      <c r="CR513" s="29" t="b">
        <v>0</v>
      </c>
      <c r="CS513" s="29" t="b">
        <v>0</v>
      </c>
      <c r="CT513" s="29" t="b">
        <v>0</v>
      </c>
      <c r="CU513" s="29" t="b">
        <v>0</v>
      </c>
      <c r="CV513" s="29" t="b">
        <v>0</v>
      </c>
      <c r="CW513" s="29" t="b">
        <v>0</v>
      </c>
      <c r="CX513" s="29" t="b">
        <v>0</v>
      </c>
      <c r="CY513" s="29" t="b">
        <v>0</v>
      </c>
      <c r="CZ513" s="29" t="b">
        <v>0</v>
      </c>
      <c r="DA513" s="29" t="b">
        <v>0</v>
      </c>
      <c r="DB513" s="29" t="b">
        <v>0</v>
      </c>
      <c r="DC513" s="29" t="b">
        <v>0</v>
      </c>
      <c r="DD513" s="29" t="b">
        <v>1</v>
      </c>
      <c r="DE513" s="29" t="b">
        <v>0</v>
      </c>
      <c r="DF513" s="29" t="b">
        <v>0</v>
      </c>
      <c r="DG513" s="29" t="b">
        <v>0</v>
      </c>
      <c r="DH513" s="29" t="b">
        <v>0</v>
      </c>
      <c r="DI513" s="29" t="b">
        <v>0</v>
      </c>
      <c r="DJ513" s="29" t="b">
        <v>0</v>
      </c>
      <c r="DK513" s="29" t="b">
        <v>0</v>
      </c>
      <c r="DL513" s="29" t="b">
        <v>0</v>
      </c>
      <c r="DM513" s="29" t="b">
        <v>0</v>
      </c>
      <c r="DN513" s="29" t="b">
        <v>0</v>
      </c>
      <c r="DO513" s="29" t="b">
        <v>0</v>
      </c>
      <c r="DP513" s="29" t="b">
        <v>0</v>
      </c>
      <c r="DQ513" s="29" t="b">
        <v>0</v>
      </c>
      <c r="DR513" s="29" t="b">
        <v>0</v>
      </c>
      <c r="DS513" s="29" t="b">
        <v>0</v>
      </c>
      <c r="DT513" s="29" t="b">
        <v>0</v>
      </c>
      <c r="DU513" s="29" t="b">
        <v>0</v>
      </c>
      <c r="DV513" s="29" t="s">
        <v>16295</v>
      </c>
      <c r="DW513" s="29" t="s">
        <v>16296</v>
      </c>
      <c r="DX513" s="29" t="s">
        <v>16297</v>
      </c>
    </row>
    <row r="514" spans="1:128" s="29" customFormat="1" x14ac:dyDescent="0.25">
      <c r="A514" s="29">
        <v>359925061281163</v>
      </c>
      <c r="B514" s="29">
        <v>295</v>
      </c>
      <c r="C514" s="29" t="s">
        <v>16298</v>
      </c>
      <c r="D514" s="29" t="s">
        <v>16299</v>
      </c>
      <c r="E514" s="50">
        <v>2.37818616527427E+16</v>
      </c>
      <c r="F514" s="50">
        <v>903403138261503</v>
      </c>
      <c r="G514" s="29" t="s">
        <v>20320</v>
      </c>
      <c r="H514" s="29" t="s">
        <v>18992</v>
      </c>
      <c r="I514" s="29">
        <v>33</v>
      </c>
      <c r="J514" s="29">
        <v>1</v>
      </c>
      <c r="K514" s="29">
        <v>1</v>
      </c>
      <c r="L514" s="29">
        <v>1</v>
      </c>
      <c r="M514" s="29">
        <v>2</v>
      </c>
      <c r="N514" s="29">
        <v>3</v>
      </c>
      <c r="O514" s="29">
        <v>1</v>
      </c>
      <c r="P514" s="29">
        <v>1</v>
      </c>
      <c r="Q514" s="29">
        <v>1</v>
      </c>
      <c r="R514" s="29" t="s">
        <v>8</v>
      </c>
      <c r="S514" s="29">
        <v>1</v>
      </c>
      <c r="T514" s="29" t="s">
        <v>8</v>
      </c>
      <c r="U514" s="29">
        <v>0</v>
      </c>
      <c r="V514" s="29" t="s">
        <v>8</v>
      </c>
      <c r="W514" s="29" t="s">
        <v>8</v>
      </c>
      <c r="X514" s="29" t="s">
        <v>8</v>
      </c>
      <c r="Y514" s="29" t="s">
        <v>8</v>
      </c>
      <c r="Z514" s="29">
        <v>1</v>
      </c>
      <c r="AA514" s="29">
        <v>1</v>
      </c>
      <c r="AB514" s="29" t="s">
        <v>8</v>
      </c>
      <c r="AC514" s="29">
        <v>1</v>
      </c>
      <c r="AD514" s="29" t="s">
        <v>8</v>
      </c>
      <c r="AE514" s="29">
        <v>1</v>
      </c>
      <c r="AF514" s="29">
        <v>1</v>
      </c>
      <c r="AG514" s="29" t="s">
        <v>8</v>
      </c>
      <c r="AH514" s="29">
        <v>1</v>
      </c>
      <c r="AI514" s="29" t="s">
        <v>8</v>
      </c>
      <c r="AJ514" s="29">
        <v>0</v>
      </c>
      <c r="AK514" s="29" t="s">
        <v>8</v>
      </c>
      <c r="AL514" s="29" t="s">
        <v>8</v>
      </c>
      <c r="AM514" s="29" t="s">
        <v>8</v>
      </c>
      <c r="AN514" s="29" t="s">
        <v>8</v>
      </c>
      <c r="AO514" s="29">
        <v>0</v>
      </c>
      <c r="AP514" s="29" t="s">
        <v>8</v>
      </c>
      <c r="AQ514" s="29">
        <v>1</v>
      </c>
      <c r="AR514" s="29">
        <v>2</v>
      </c>
      <c r="AS514" s="29" t="s">
        <v>8</v>
      </c>
      <c r="AT514" s="29">
        <v>2</v>
      </c>
      <c r="AU514" s="29" t="s">
        <v>8</v>
      </c>
      <c r="AV514" s="29">
        <v>1</v>
      </c>
      <c r="AW514" s="29">
        <v>3</v>
      </c>
      <c r="AX514" s="29" t="s">
        <v>8</v>
      </c>
      <c r="AY514" s="29">
        <v>3</v>
      </c>
      <c r="AZ514" s="29" t="s">
        <v>8</v>
      </c>
      <c r="BA514" s="29">
        <v>1</v>
      </c>
      <c r="BB514" s="29" t="s">
        <v>8</v>
      </c>
      <c r="BC514" s="29">
        <v>1</v>
      </c>
      <c r="BD514" s="29">
        <v>2</v>
      </c>
      <c r="BE514" s="29" t="s">
        <v>8</v>
      </c>
      <c r="BF514" s="29">
        <v>2</v>
      </c>
      <c r="BG514" s="29" t="s">
        <v>8</v>
      </c>
      <c r="BH514" s="29">
        <v>1</v>
      </c>
      <c r="BI514" s="29">
        <v>1</v>
      </c>
      <c r="BJ514" s="29" t="s">
        <v>8</v>
      </c>
      <c r="BK514" s="29">
        <v>1</v>
      </c>
      <c r="BL514" s="29" t="s">
        <v>8</v>
      </c>
      <c r="BM514" s="29">
        <v>0</v>
      </c>
      <c r="BN514" s="29" t="s">
        <v>8</v>
      </c>
      <c r="BO514" s="29" t="s">
        <v>8</v>
      </c>
      <c r="BP514" s="29" t="s">
        <v>8</v>
      </c>
      <c r="BQ514" s="29" t="s">
        <v>8</v>
      </c>
      <c r="BR514" s="29" t="s">
        <v>8</v>
      </c>
      <c r="BS514" s="29" t="s">
        <v>8</v>
      </c>
      <c r="BT514" s="29" t="s">
        <v>8</v>
      </c>
      <c r="BU514" s="29" t="s">
        <v>722</v>
      </c>
      <c r="BV514" s="29" t="b">
        <v>0</v>
      </c>
      <c r="BW514" s="29" t="b">
        <v>0</v>
      </c>
      <c r="BX514" s="29" t="b">
        <v>0</v>
      </c>
      <c r="BY514" s="29" t="b">
        <v>0</v>
      </c>
      <c r="BZ514" s="29" t="b">
        <v>0</v>
      </c>
      <c r="CA514" s="29" t="b">
        <v>0</v>
      </c>
      <c r="CB514" s="29" t="b">
        <v>0</v>
      </c>
      <c r="CC514" s="29" t="b">
        <v>0</v>
      </c>
      <c r="CD514" s="29" t="b">
        <v>0</v>
      </c>
      <c r="CE514" s="29" t="b">
        <v>0</v>
      </c>
      <c r="CF514" s="29" t="b">
        <v>0</v>
      </c>
      <c r="CG514" s="29" t="b">
        <v>0</v>
      </c>
      <c r="CH514" s="29" t="b">
        <v>0</v>
      </c>
      <c r="CI514" s="29" t="b">
        <v>0</v>
      </c>
      <c r="CJ514" s="29" t="b">
        <v>0</v>
      </c>
      <c r="CK514" s="29" t="b">
        <v>0</v>
      </c>
      <c r="CL514" s="29" t="b">
        <v>0</v>
      </c>
      <c r="CM514" s="29" t="b">
        <v>0</v>
      </c>
      <c r="CN514" s="29" t="b">
        <v>0</v>
      </c>
      <c r="CO514" s="29" t="b">
        <v>0</v>
      </c>
      <c r="CP514" s="29" t="b">
        <v>0</v>
      </c>
      <c r="CQ514" s="29" t="b">
        <v>0</v>
      </c>
      <c r="CR514" s="29" t="b">
        <v>0</v>
      </c>
      <c r="CS514" s="29" t="b">
        <v>0</v>
      </c>
      <c r="CT514" s="29" t="b">
        <v>0</v>
      </c>
      <c r="CU514" s="29" t="b">
        <v>0</v>
      </c>
      <c r="CV514" s="29" t="b">
        <v>0</v>
      </c>
      <c r="CW514" s="29" t="b">
        <v>0</v>
      </c>
      <c r="CX514" s="29" t="b">
        <v>0</v>
      </c>
      <c r="CY514" s="29" t="b">
        <v>0</v>
      </c>
      <c r="CZ514" s="29" t="b">
        <v>0</v>
      </c>
      <c r="DA514" s="29" t="b">
        <v>0</v>
      </c>
      <c r="DB514" s="29" t="b">
        <v>0</v>
      </c>
      <c r="DC514" s="29" t="b">
        <v>0</v>
      </c>
      <c r="DD514" s="29" t="b">
        <v>1</v>
      </c>
      <c r="DE514" s="29" t="b">
        <v>0</v>
      </c>
      <c r="DF514" s="29" t="b">
        <v>0</v>
      </c>
      <c r="DG514" s="29" t="b">
        <v>0</v>
      </c>
      <c r="DH514" s="29" t="b">
        <v>0</v>
      </c>
      <c r="DI514" s="29" t="b">
        <v>0</v>
      </c>
      <c r="DJ514" s="29" t="b">
        <v>0</v>
      </c>
      <c r="DK514" s="29" t="b">
        <v>0</v>
      </c>
      <c r="DL514" s="29" t="b">
        <v>0</v>
      </c>
      <c r="DM514" s="29" t="b">
        <v>0</v>
      </c>
      <c r="DN514" s="29" t="b">
        <v>0</v>
      </c>
      <c r="DO514" s="29" t="b">
        <v>0</v>
      </c>
      <c r="DP514" s="29" t="b">
        <v>0</v>
      </c>
      <c r="DQ514" s="29" t="b">
        <v>0</v>
      </c>
      <c r="DR514" s="29" t="b">
        <v>0</v>
      </c>
      <c r="DS514" s="29" t="b">
        <v>0</v>
      </c>
      <c r="DT514" s="29" t="b">
        <v>0</v>
      </c>
      <c r="DU514" s="29" t="b">
        <v>0</v>
      </c>
      <c r="DV514" s="29" t="s">
        <v>16300</v>
      </c>
      <c r="DW514" s="29" t="s">
        <v>16301</v>
      </c>
      <c r="DX514" s="29" t="s">
        <v>16302</v>
      </c>
    </row>
    <row r="515" spans="1:128" s="29" customFormat="1" x14ac:dyDescent="0.25">
      <c r="A515" s="29">
        <v>359925061281163</v>
      </c>
      <c r="B515" s="29">
        <v>273</v>
      </c>
      <c r="C515" s="29" t="s">
        <v>16303</v>
      </c>
      <c r="D515" s="29" t="s">
        <v>16304</v>
      </c>
      <c r="E515" s="50">
        <v>2377968641319020</v>
      </c>
      <c r="F515" s="50">
        <v>9034048252641130</v>
      </c>
      <c r="G515" s="29" t="s">
        <v>18992</v>
      </c>
      <c r="H515" s="29" t="s">
        <v>18992</v>
      </c>
      <c r="I515" s="29">
        <v>33</v>
      </c>
      <c r="J515" s="29">
        <v>1</v>
      </c>
      <c r="K515" s="29">
        <v>1</v>
      </c>
      <c r="L515" s="29">
        <v>1</v>
      </c>
      <c r="M515" s="29">
        <v>2</v>
      </c>
      <c r="N515" s="29">
        <v>3</v>
      </c>
      <c r="O515" s="29">
        <v>1</v>
      </c>
      <c r="P515" s="29">
        <v>1</v>
      </c>
      <c r="Q515" s="29">
        <v>1</v>
      </c>
      <c r="R515" s="29" t="s">
        <v>8</v>
      </c>
      <c r="S515" s="29">
        <v>1</v>
      </c>
      <c r="T515" s="29" t="s">
        <v>8</v>
      </c>
      <c r="U515" s="29">
        <v>1</v>
      </c>
      <c r="V515" s="29">
        <v>1</v>
      </c>
      <c r="W515" s="29" t="s">
        <v>8</v>
      </c>
      <c r="X515" s="29">
        <v>1</v>
      </c>
      <c r="Y515" s="29" t="s">
        <v>8</v>
      </c>
      <c r="Z515" s="29">
        <v>1</v>
      </c>
      <c r="AA515" s="29">
        <v>1</v>
      </c>
      <c r="AB515" s="29" t="s">
        <v>8</v>
      </c>
      <c r="AC515" s="29">
        <v>1</v>
      </c>
      <c r="AD515" s="29" t="s">
        <v>8</v>
      </c>
      <c r="AE515" s="29">
        <v>0</v>
      </c>
      <c r="AF515" s="29" t="s">
        <v>8</v>
      </c>
      <c r="AG515" s="29" t="s">
        <v>8</v>
      </c>
      <c r="AH515" s="29" t="s">
        <v>8</v>
      </c>
      <c r="AI515" s="29" t="s">
        <v>8</v>
      </c>
      <c r="AJ515" s="29">
        <v>1</v>
      </c>
      <c r="AK515" s="29">
        <v>1</v>
      </c>
      <c r="AL515" s="29" t="s">
        <v>8</v>
      </c>
      <c r="AM515" s="29">
        <v>1</v>
      </c>
      <c r="AN515" s="29" t="s">
        <v>8</v>
      </c>
      <c r="AO515" s="29">
        <v>0</v>
      </c>
      <c r="AP515" s="29" t="s">
        <v>8</v>
      </c>
      <c r="AQ515" s="29">
        <v>1</v>
      </c>
      <c r="AR515" s="29">
        <v>2</v>
      </c>
      <c r="AS515" s="29" t="s">
        <v>8</v>
      </c>
      <c r="AT515" s="29">
        <v>1</v>
      </c>
      <c r="AU515" s="29" t="s">
        <v>8</v>
      </c>
      <c r="AV515" s="29">
        <v>1</v>
      </c>
      <c r="AW515" s="29">
        <v>2</v>
      </c>
      <c r="AX515" s="29" t="s">
        <v>8</v>
      </c>
      <c r="AY515" s="29">
        <v>2</v>
      </c>
      <c r="AZ515" s="29" t="s">
        <v>8</v>
      </c>
      <c r="BA515" s="29">
        <v>1</v>
      </c>
      <c r="BB515" s="29" t="s">
        <v>8</v>
      </c>
      <c r="BC515" s="29">
        <v>1</v>
      </c>
      <c r="BD515" s="29">
        <v>1</v>
      </c>
      <c r="BE515" s="29" t="s">
        <v>8</v>
      </c>
      <c r="BF515" s="29">
        <v>1</v>
      </c>
      <c r="BG515" s="29" t="s">
        <v>8</v>
      </c>
      <c r="BH515" s="29">
        <v>1</v>
      </c>
      <c r="BI515" s="29">
        <v>1</v>
      </c>
      <c r="BJ515" s="29" t="s">
        <v>8</v>
      </c>
      <c r="BK515" s="29">
        <v>1</v>
      </c>
      <c r="BL515" s="29" t="s">
        <v>8</v>
      </c>
      <c r="BM515" s="29">
        <v>0</v>
      </c>
      <c r="BN515" s="29" t="s">
        <v>8</v>
      </c>
      <c r="BO515" s="29" t="s">
        <v>8</v>
      </c>
      <c r="BP515" s="29" t="s">
        <v>8</v>
      </c>
      <c r="BQ515" s="29" t="s">
        <v>8</v>
      </c>
      <c r="BR515" s="29" t="s">
        <v>8</v>
      </c>
      <c r="BS515" s="29" t="s">
        <v>8</v>
      </c>
      <c r="BT515" s="29" t="s">
        <v>8</v>
      </c>
      <c r="BU515" s="29" t="s">
        <v>722</v>
      </c>
      <c r="BV515" s="29" t="b">
        <v>0</v>
      </c>
      <c r="BW515" s="29" t="b">
        <v>0</v>
      </c>
      <c r="BX515" s="29" t="b">
        <v>0</v>
      </c>
      <c r="BY515" s="29" t="b">
        <v>0</v>
      </c>
      <c r="BZ515" s="29" t="b">
        <v>0</v>
      </c>
      <c r="CA515" s="29" t="b">
        <v>0</v>
      </c>
      <c r="CB515" s="29" t="b">
        <v>0</v>
      </c>
      <c r="CC515" s="29" t="b">
        <v>0</v>
      </c>
      <c r="CD515" s="29" t="b">
        <v>0</v>
      </c>
      <c r="CE515" s="29" t="b">
        <v>0</v>
      </c>
      <c r="CF515" s="29" t="b">
        <v>0</v>
      </c>
      <c r="CG515" s="29" t="b">
        <v>0</v>
      </c>
      <c r="CH515" s="29" t="b">
        <v>0</v>
      </c>
      <c r="CI515" s="29" t="b">
        <v>0</v>
      </c>
      <c r="CJ515" s="29" t="b">
        <v>0</v>
      </c>
      <c r="CK515" s="29" t="b">
        <v>0</v>
      </c>
      <c r="CL515" s="29" t="b">
        <v>0</v>
      </c>
      <c r="CM515" s="29" t="b">
        <v>0</v>
      </c>
      <c r="CN515" s="29" t="b">
        <v>0</v>
      </c>
      <c r="CO515" s="29" t="b">
        <v>0</v>
      </c>
      <c r="CP515" s="29" t="b">
        <v>0</v>
      </c>
      <c r="CQ515" s="29" t="b">
        <v>0</v>
      </c>
      <c r="CR515" s="29" t="b">
        <v>0</v>
      </c>
      <c r="CS515" s="29" t="b">
        <v>0</v>
      </c>
      <c r="CT515" s="29" t="b">
        <v>0</v>
      </c>
      <c r="CU515" s="29" t="b">
        <v>0</v>
      </c>
      <c r="CV515" s="29" t="b">
        <v>0</v>
      </c>
      <c r="CW515" s="29" t="b">
        <v>0</v>
      </c>
      <c r="CX515" s="29" t="b">
        <v>0</v>
      </c>
      <c r="CY515" s="29" t="b">
        <v>0</v>
      </c>
      <c r="CZ515" s="29" t="b">
        <v>0</v>
      </c>
      <c r="DA515" s="29" t="b">
        <v>0</v>
      </c>
      <c r="DB515" s="29" t="b">
        <v>0</v>
      </c>
      <c r="DC515" s="29" t="b">
        <v>0</v>
      </c>
      <c r="DD515" s="29" t="b">
        <v>1</v>
      </c>
      <c r="DE515" s="29" t="b">
        <v>0</v>
      </c>
      <c r="DF515" s="29" t="b">
        <v>0</v>
      </c>
      <c r="DG515" s="29" t="b">
        <v>0</v>
      </c>
      <c r="DH515" s="29" t="b">
        <v>0</v>
      </c>
      <c r="DI515" s="29" t="b">
        <v>0</v>
      </c>
      <c r="DJ515" s="29" t="b">
        <v>0</v>
      </c>
      <c r="DK515" s="29" t="b">
        <v>0</v>
      </c>
      <c r="DL515" s="29" t="b">
        <v>0</v>
      </c>
      <c r="DM515" s="29" t="b">
        <v>0</v>
      </c>
      <c r="DN515" s="29" t="b">
        <v>0</v>
      </c>
      <c r="DO515" s="29" t="b">
        <v>0</v>
      </c>
      <c r="DP515" s="29" t="b">
        <v>0</v>
      </c>
      <c r="DQ515" s="29" t="b">
        <v>0</v>
      </c>
      <c r="DR515" s="29" t="b">
        <v>0</v>
      </c>
      <c r="DS515" s="29" t="b">
        <v>0</v>
      </c>
      <c r="DT515" s="29" t="b">
        <v>0</v>
      </c>
      <c r="DU515" s="29" t="b">
        <v>0</v>
      </c>
      <c r="DV515" s="29" t="s">
        <v>16305</v>
      </c>
      <c r="DW515" s="29" t="s">
        <v>16306</v>
      </c>
      <c r="DX515" s="29" t="s">
        <v>16307</v>
      </c>
    </row>
    <row r="516" spans="1:128" s="29" customFormat="1" x14ac:dyDescent="0.25">
      <c r="A516" s="29">
        <v>359925061332800</v>
      </c>
      <c r="B516" s="29">
        <v>362</v>
      </c>
      <c r="C516" s="29" t="s">
        <v>16308</v>
      </c>
      <c r="D516" s="29" t="s">
        <v>14441</v>
      </c>
      <c r="E516" s="50">
        <v>237256985</v>
      </c>
      <c r="F516" s="50">
        <v>904253325</v>
      </c>
      <c r="G516" s="29" t="s">
        <v>18992</v>
      </c>
      <c r="H516" s="50">
        <v>899999</v>
      </c>
      <c r="I516" s="29">
        <v>66</v>
      </c>
      <c r="J516" s="29">
        <v>1</v>
      </c>
      <c r="K516" s="29">
        <v>1</v>
      </c>
      <c r="L516" s="29">
        <v>1</v>
      </c>
      <c r="M516" s="29">
        <v>2</v>
      </c>
      <c r="N516" s="29">
        <v>8</v>
      </c>
      <c r="O516" s="29">
        <v>1</v>
      </c>
      <c r="P516" s="29">
        <v>0</v>
      </c>
      <c r="Q516" s="29" t="s">
        <v>8</v>
      </c>
      <c r="R516" s="29" t="s">
        <v>8</v>
      </c>
      <c r="S516" s="29" t="s">
        <v>8</v>
      </c>
      <c r="T516" s="29" t="s">
        <v>8</v>
      </c>
      <c r="U516" s="29">
        <v>0</v>
      </c>
      <c r="V516" s="29" t="s">
        <v>8</v>
      </c>
      <c r="W516" s="29" t="s">
        <v>8</v>
      </c>
      <c r="X516" s="29" t="s">
        <v>8</v>
      </c>
      <c r="Y516" s="29" t="s">
        <v>8</v>
      </c>
      <c r="Z516" s="29">
        <v>0</v>
      </c>
      <c r="AA516" s="29" t="s">
        <v>8</v>
      </c>
      <c r="AB516" s="29" t="s">
        <v>8</v>
      </c>
      <c r="AC516" s="29" t="s">
        <v>8</v>
      </c>
      <c r="AD516" s="29" t="s">
        <v>8</v>
      </c>
      <c r="AE516" s="29">
        <v>1</v>
      </c>
      <c r="AF516" s="29">
        <v>1</v>
      </c>
      <c r="AG516" s="29" t="s">
        <v>8</v>
      </c>
      <c r="AH516" s="29">
        <v>1</v>
      </c>
      <c r="AI516" s="29" t="s">
        <v>8</v>
      </c>
      <c r="AJ516" s="29">
        <v>0</v>
      </c>
      <c r="AK516" s="29" t="s">
        <v>8</v>
      </c>
      <c r="AL516" s="29" t="s">
        <v>8</v>
      </c>
      <c r="AM516" s="29" t="s">
        <v>8</v>
      </c>
      <c r="AN516" s="29" t="s">
        <v>8</v>
      </c>
      <c r="AO516" s="29">
        <v>0</v>
      </c>
      <c r="AP516" s="29" t="s">
        <v>8</v>
      </c>
      <c r="AQ516" s="29">
        <v>1</v>
      </c>
      <c r="AR516" s="29">
        <v>2</v>
      </c>
      <c r="AS516" s="29" t="s">
        <v>8</v>
      </c>
      <c r="AT516" s="29">
        <v>1</v>
      </c>
      <c r="AU516" s="29" t="s">
        <v>8</v>
      </c>
      <c r="AV516" s="29">
        <v>1</v>
      </c>
      <c r="AW516" s="29">
        <v>3</v>
      </c>
      <c r="AX516" s="29" t="s">
        <v>8</v>
      </c>
      <c r="AY516" s="29">
        <v>3</v>
      </c>
      <c r="AZ516" s="29" t="s">
        <v>8</v>
      </c>
      <c r="BA516" s="29">
        <v>1</v>
      </c>
      <c r="BB516" s="29" t="s">
        <v>8</v>
      </c>
      <c r="BC516" s="29">
        <v>1</v>
      </c>
      <c r="BD516" s="29">
        <v>3</v>
      </c>
      <c r="BE516" s="29" t="s">
        <v>8</v>
      </c>
      <c r="BF516" s="29">
        <v>3</v>
      </c>
      <c r="BG516" s="29" t="s">
        <v>8</v>
      </c>
      <c r="BH516" s="29">
        <v>1</v>
      </c>
      <c r="BI516" s="29">
        <v>1</v>
      </c>
      <c r="BJ516" s="29" t="s">
        <v>8</v>
      </c>
      <c r="BK516" s="29">
        <v>2</v>
      </c>
      <c r="BL516" s="29" t="s">
        <v>8</v>
      </c>
      <c r="BM516" s="29">
        <v>0</v>
      </c>
      <c r="BN516" s="29" t="s">
        <v>8</v>
      </c>
      <c r="BO516" s="29" t="s">
        <v>8</v>
      </c>
      <c r="BP516" s="29" t="s">
        <v>8</v>
      </c>
      <c r="BQ516" s="29" t="s">
        <v>8</v>
      </c>
      <c r="BR516" s="29" t="s">
        <v>8</v>
      </c>
      <c r="BS516" s="29" t="s">
        <v>8</v>
      </c>
      <c r="BT516" s="29" t="s">
        <v>8</v>
      </c>
      <c r="BU516" s="29" t="s">
        <v>14063</v>
      </c>
      <c r="BV516" s="29" t="b">
        <v>0</v>
      </c>
      <c r="BW516" s="29" t="b">
        <v>0</v>
      </c>
      <c r="BX516" s="29" t="b">
        <v>0</v>
      </c>
      <c r="BY516" s="29" t="b">
        <v>0</v>
      </c>
      <c r="BZ516" s="29" t="b">
        <v>0</v>
      </c>
      <c r="CA516" s="29" t="b">
        <v>0</v>
      </c>
      <c r="CB516" s="29" t="b">
        <v>0</v>
      </c>
      <c r="CC516" s="29" t="b">
        <v>0</v>
      </c>
      <c r="CD516" s="29" t="b">
        <v>0</v>
      </c>
      <c r="CE516" s="29" t="b">
        <v>0</v>
      </c>
      <c r="CF516" s="29" t="b">
        <v>0</v>
      </c>
      <c r="CG516" s="29" t="b">
        <v>0</v>
      </c>
      <c r="CH516" s="29" t="b">
        <v>0</v>
      </c>
      <c r="CI516" s="29" t="b">
        <v>0</v>
      </c>
      <c r="CJ516" s="29" t="b">
        <v>0</v>
      </c>
      <c r="CK516" s="29" t="b">
        <v>0</v>
      </c>
      <c r="CL516" s="29" t="b">
        <v>0</v>
      </c>
      <c r="CM516" s="29" t="b">
        <v>0</v>
      </c>
      <c r="CN516" s="29" t="b">
        <v>0</v>
      </c>
      <c r="CO516" s="29" t="b">
        <v>0</v>
      </c>
      <c r="CP516" s="29" t="b">
        <v>0</v>
      </c>
      <c r="CQ516" s="29" t="b">
        <v>0</v>
      </c>
      <c r="CR516" s="29" t="b">
        <v>0</v>
      </c>
      <c r="CS516" s="29" t="b">
        <v>0</v>
      </c>
      <c r="CT516" s="29" t="b">
        <v>0</v>
      </c>
      <c r="CU516" s="29" t="b">
        <v>0</v>
      </c>
      <c r="CV516" s="29" t="b">
        <v>0</v>
      </c>
      <c r="CW516" s="29" t="b">
        <v>0</v>
      </c>
      <c r="CX516" s="29" t="b">
        <v>0</v>
      </c>
      <c r="CY516" s="29" t="b">
        <v>0</v>
      </c>
      <c r="CZ516" s="29" t="b">
        <v>0</v>
      </c>
      <c r="DA516" s="29" t="b">
        <v>0</v>
      </c>
      <c r="DB516" s="29" t="b">
        <v>0</v>
      </c>
      <c r="DC516" s="29" t="b">
        <v>0</v>
      </c>
      <c r="DD516" s="29" t="b">
        <v>0</v>
      </c>
      <c r="DE516" s="29" t="b">
        <v>0</v>
      </c>
      <c r="DF516" s="29" t="b">
        <v>0</v>
      </c>
      <c r="DG516" s="29" t="b">
        <v>0</v>
      </c>
      <c r="DH516" s="29" t="b">
        <v>0</v>
      </c>
      <c r="DI516" s="29" t="b">
        <v>0</v>
      </c>
      <c r="DJ516" s="29" t="b">
        <v>0</v>
      </c>
      <c r="DK516" s="29" t="b">
        <v>0</v>
      </c>
      <c r="DL516" s="29" t="b">
        <v>0</v>
      </c>
      <c r="DM516" s="29" t="b">
        <v>1</v>
      </c>
      <c r="DN516" s="29" t="b">
        <v>0</v>
      </c>
      <c r="DO516" s="29" t="b">
        <v>0</v>
      </c>
      <c r="DP516" s="29" t="b">
        <v>0</v>
      </c>
      <c r="DQ516" s="29" t="b">
        <v>0</v>
      </c>
      <c r="DR516" s="29" t="b">
        <v>0</v>
      </c>
      <c r="DS516" s="29" t="b">
        <v>0</v>
      </c>
      <c r="DT516" s="29" t="b">
        <v>0</v>
      </c>
      <c r="DU516" s="29" t="b">
        <v>0</v>
      </c>
      <c r="DV516" s="29" t="s">
        <v>16309</v>
      </c>
      <c r="DW516" s="29" t="s">
        <v>16310</v>
      </c>
      <c r="DX516" s="29" t="s">
        <v>16311</v>
      </c>
    </row>
    <row r="517" spans="1:128" s="29" customFormat="1" x14ac:dyDescent="0.25">
      <c r="A517" s="29">
        <v>359925061332800</v>
      </c>
      <c r="B517" s="29">
        <v>364</v>
      </c>
      <c r="C517" s="29" t="s">
        <v>16312</v>
      </c>
      <c r="D517" s="29" t="s">
        <v>14441</v>
      </c>
      <c r="E517" s="50">
        <v>237256985</v>
      </c>
      <c r="F517" s="50">
        <v>904253325</v>
      </c>
      <c r="G517" s="29" t="s">
        <v>18992</v>
      </c>
      <c r="H517" s="50">
        <v>899999</v>
      </c>
      <c r="I517" s="29">
        <v>66</v>
      </c>
      <c r="J517" s="29">
        <v>1</v>
      </c>
      <c r="K517" s="29">
        <v>1</v>
      </c>
      <c r="L517" s="29">
        <v>1</v>
      </c>
      <c r="M517" s="29">
        <v>2</v>
      </c>
      <c r="N517" s="29">
        <v>5</v>
      </c>
      <c r="O517" s="29">
        <v>1</v>
      </c>
      <c r="P517" s="29">
        <v>0</v>
      </c>
      <c r="Q517" s="29" t="s">
        <v>8</v>
      </c>
      <c r="R517" s="29" t="s">
        <v>8</v>
      </c>
      <c r="S517" s="29" t="s">
        <v>8</v>
      </c>
      <c r="T517" s="29" t="s">
        <v>8</v>
      </c>
      <c r="U517" s="29">
        <v>0</v>
      </c>
      <c r="V517" s="29" t="s">
        <v>8</v>
      </c>
      <c r="W517" s="29" t="s">
        <v>8</v>
      </c>
      <c r="X517" s="29" t="s">
        <v>8</v>
      </c>
      <c r="Y517" s="29" t="s">
        <v>8</v>
      </c>
      <c r="Z517" s="29">
        <v>0</v>
      </c>
      <c r="AA517" s="29" t="s">
        <v>8</v>
      </c>
      <c r="AB517" s="29" t="s">
        <v>8</v>
      </c>
      <c r="AC517" s="29" t="s">
        <v>8</v>
      </c>
      <c r="AD517" s="29" t="s">
        <v>8</v>
      </c>
      <c r="AE517" s="29">
        <v>1</v>
      </c>
      <c r="AF517" s="29">
        <v>1</v>
      </c>
      <c r="AG517" s="29" t="s">
        <v>8</v>
      </c>
      <c r="AH517" s="29">
        <v>1</v>
      </c>
      <c r="AI517" s="29" t="s">
        <v>8</v>
      </c>
      <c r="AJ517" s="29">
        <v>0</v>
      </c>
      <c r="AK517" s="29" t="s">
        <v>8</v>
      </c>
      <c r="AL517" s="29" t="s">
        <v>8</v>
      </c>
      <c r="AM517" s="29" t="s">
        <v>8</v>
      </c>
      <c r="AN517" s="29" t="s">
        <v>8</v>
      </c>
      <c r="AO517" s="29">
        <v>0</v>
      </c>
      <c r="AP517" s="29" t="s">
        <v>8</v>
      </c>
      <c r="AQ517" s="29">
        <v>1</v>
      </c>
      <c r="AR517" s="29">
        <v>2</v>
      </c>
      <c r="AS517" s="29" t="s">
        <v>8</v>
      </c>
      <c r="AT517" s="29">
        <v>2</v>
      </c>
      <c r="AU517" s="29" t="s">
        <v>8</v>
      </c>
      <c r="AV517" s="29">
        <v>1</v>
      </c>
      <c r="AW517" s="29">
        <v>3</v>
      </c>
      <c r="AX517" s="29" t="s">
        <v>8</v>
      </c>
      <c r="AY517" s="29">
        <v>3</v>
      </c>
      <c r="AZ517" s="29" t="s">
        <v>8</v>
      </c>
      <c r="BA517" s="29">
        <v>1</v>
      </c>
      <c r="BB517" s="29" t="s">
        <v>8</v>
      </c>
      <c r="BC517" s="29">
        <v>1</v>
      </c>
      <c r="BD517" s="29">
        <v>3</v>
      </c>
      <c r="BE517" s="29" t="s">
        <v>8</v>
      </c>
      <c r="BF517" s="29">
        <v>3</v>
      </c>
      <c r="BG517" s="29" t="s">
        <v>8</v>
      </c>
      <c r="BH517" s="29">
        <v>1</v>
      </c>
      <c r="BI517" s="29">
        <v>2</v>
      </c>
      <c r="BJ517" s="29" t="s">
        <v>8</v>
      </c>
      <c r="BK517" s="29">
        <v>2</v>
      </c>
      <c r="BL517" s="29" t="s">
        <v>8</v>
      </c>
      <c r="BM517" s="29">
        <v>0</v>
      </c>
      <c r="BN517" s="29" t="s">
        <v>8</v>
      </c>
      <c r="BO517" s="29" t="s">
        <v>8</v>
      </c>
      <c r="BP517" s="29" t="s">
        <v>8</v>
      </c>
      <c r="BQ517" s="29" t="s">
        <v>8</v>
      </c>
      <c r="BR517" s="29" t="s">
        <v>8</v>
      </c>
      <c r="BS517" s="29" t="s">
        <v>8</v>
      </c>
      <c r="BT517" s="29" t="s">
        <v>8</v>
      </c>
      <c r="BU517" s="29" t="s">
        <v>14063</v>
      </c>
      <c r="BV517" s="29" t="b">
        <v>0</v>
      </c>
      <c r="BW517" s="29" t="b">
        <v>0</v>
      </c>
      <c r="BX517" s="29" t="b">
        <v>0</v>
      </c>
      <c r="BY517" s="29" t="b">
        <v>0</v>
      </c>
      <c r="BZ517" s="29" t="b">
        <v>0</v>
      </c>
      <c r="CA517" s="29" t="b">
        <v>0</v>
      </c>
      <c r="CB517" s="29" t="b">
        <v>0</v>
      </c>
      <c r="CC517" s="29" t="b">
        <v>0</v>
      </c>
      <c r="CD517" s="29" t="b">
        <v>0</v>
      </c>
      <c r="CE517" s="29" t="b">
        <v>0</v>
      </c>
      <c r="CF517" s="29" t="b">
        <v>0</v>
      </c>
      <c r="CG517" s="29" t="b">
        <v>0</v>
      </c>
      <c r="CH517" s="29" t="b">
        <v>0</v>
      </c>
      <c r="CI517" s="29" t="b">
        <v>0</v>
      </c>
      <c r="CJ517" s="29" t="b">
        <v>0</v>
      </c>
      <c r="CK517" s="29" t="b">
        <v>0</v>
      </c>
      <c r="CL517" s="29" t="b">
        <v>0</v>
      </c>
      <c r="CM517" s="29" t="b">
        <v>0</v>
      </c>
      <c r="CN517" s="29" t="b">
        <v>0</v>
      </c>
      <c r="CO517" s="29" t="b">
        <v>0</v>
      </c>
      <c r="CP517" s="29" t="b">
        <v>0</v>
      </c>
      <c r="CQ517" s="29" t="b">
        <v>0</v>
      </c>
      <c r="CR517" s="29" t="b">
        <v>0</v>
      </c>
      <c r="CS517" s="29" t="b">
        <v>0</v>
      </c>
      <c r="CT517" s="29" t="b">
        <v>0</v>
      </c>
      <c r="CU517" s="29" t="b">
        <v>0</v>
      </c>
      <c r="CV517" s="29" t="b">
        <v>0</v>
      </c>
      <c r="CW517" s="29" t="b">
        <v>0</v>
      </c>
      <c r="CX517" s="29" t="b">
        <v>0</v>
      </c>
      <c r="CY517" s="29" t="b">
        <v>0</v>
      </c>
      <c r="CZ517" s="29" t="b">
        <v>0</v>
      </c>
      <c r="DA517" s="29" t="b">
        <v>0</v>
      </c>
      <c r="DB517" s="29" t="b">
        <v>0</v>
      </c>
      <c r="DC517" s="29" t="b">
        <v>0</v>
      </c>
      <c r="DD517" s="29" t="b">
        <v>0</v>
      </c>
      <c r="DE517" s="29" t="b">
        <v>0</v>
      </c>
      <c r="DF517" s="29" t="b">
        <v>0</v>
      </c>
      <c r="DG517" s="29" t="b">
        <v>0</v>
      </c>
      <c r="DH517" s="29" t="b">
        <v>0</v>
      </c>
      <c r="DI517" s="29" t="b">
        <v>0</v>
      </c>
      <c r="DJ517" s="29" t="b">
        <v>0</v>
      </c>
      <c r="DK517" s="29" t="b">
        <v>0</v>
      </c>
      <c r="DL517" s="29" t="b">
        <v>0</v>
      </c>
      <c r="DM517" s="29" t="b">
        <v>1</v>
      </c>
      <c r="DN517" s="29" t="b">
        <v>0</v>
      </c>
      <c r="DO517" s="29" t="b">
        <v>0</v>
      </c>
      <c r="DP517" s="29" t="b">
        <v>0</v>
      </c>
      <c r="DQ517" s="29" t="b">
        <v>0</v>
      </c>
      <c r="DR517" s="29" t="b">
        <v>0</v>
      </c>
      <c r="DS517" s="29" t="b">
        <v>0</v>
      </c>
      <c r="DT517" s="29" t="b">
        <v>0</v>
      </c>
      <c r="DU517" s="29" t="b">
        <v>0</v>
      </c>
      <c r="DV517" s="29" t="s">
        <v>16313</v>
      </c>
      <c r="DW517" s="29" t="s">
        <v>16314</v>
      </c>
      <c r="DX517" s="29" t="s">
        <v>16315</v>
      </c>
    </row>
    <row r="518" spans="1:128" s="29" customFormat="1" x14ac:dyDescent="0.25">
      <c r="A518" s="29">
        <v>359925061257478</v>
      </c>
      <c r="B518" s="29">
        <v>472</v>
      </c>
      <c r="C518" s="29" t="s">
        <v>16316</v>
      </c>
      <c r="D518" s="29" t="s">
        <v>16317</v>
      </c>
      <c r="E518" s="50">
        <v>2.36982240860467E+16</v>
      </c>
      <c r="F518" s="50">
        <v>904300484072678</v>
      </c>
      <c r="G518" s="29" t="s">
        <v>19534</v>
      </c>
      <c r="H518" s="29" t="s">
        <v>18992</v>
      </c>
      <c r="I518" s="29">
        <v>77</v>
      </c>
      <c r="J518" s="29">
        <v>1</v>
      </c>
      <c r="K518" s="29">
        <v>1</v>
      </c>
      <c r="L518" s="29">
        <v>1</v>
      </c>
      <c r="M518" s="29">
        <v>2</v>
      </c>
      <c r="N518" s="29">
        <v>4</v>
      </c>
      <c r="O518" s="29">
        <v>1</v>
      </c>
      <c r="P518" s="29">
        <v>1</v>
      </c>
      <c r="Q518" s="29">
        <v>1</v>
      </c>
      <c r="R518" s="29" t="s">
        <v>8</v>
      </c>
      <c r="S518" s="29">
        <v>1</v>
      </c>
      <c r="T518" s="29" t="s">
        <v>8</v>
      </c>
      <c r="U518" s="29">
        <v>1</v>
      </c>
      <c r="V518" s="29">
        <v>2</v>
      </c>
      <c r="W518" s="29" t="s">
        <v>8</v>
      </c>
      <c r="X518" s="29">
        <v>1</v>
      </c>
      <c r="Y518" s="29" t="s">
        <v>8</v>
      </c>
      <c r="Z518" s="29">
        <v>1</v>
      </c>
      <c r="AA518" s="29">
        <v>1</v>
      </c>
      <c r="AB518" s="29" t="s">
        <v>8</v>
      </c>
      <c r="AC518" s="29">
        <v>1</v>
      </c>
      <c r="AD518" s="29" t="s">
        <v>8</v>
      </c>
      <c r="AE518" s="29">
        <v>1</v>
      </c>
      <c r="AF518" s="29">
        <v>1</v>
      </c>
      <c r="AG518" s="29" t="s">
        <v>8</v>
      </c>
      <c r="AH518" s="29">
        <v>1</v>
      </c>
      <c r="AI518" s="29" t="s">
        <v>8</v>
      </c>
      <c r="AJ518" s="29">
        <v>1</v>
      </c>
      <c r="AK518" s="29">
        <v>3</v>
      </c>
      <c r="AL518" s="29" t="s">
        <v>8</v>
      </c>
      <c r="AM518" s="29">
        <v>3</v>
      </c>
      <c r="AN518" s="29" t="s">
        <v>8</v>
      </c>
      <c r="AO518" s="29">
        <v>0</v>
      </c>
      <c r="AP518" s="29" t="s">
        <v>8</v>
      </c>
      <c r="AQ518" s="29">
        <v>1</v>
      </c>
      <c r="AR518" s="29">
        <v>1</v>
      </c>
      <c r="AS518" s="29" t="s">
        <v>8</v>
      </c>
      <c r="AT518" s="29">
        <v>1</v>
      </c>
      <c r="AU518" s="29" t="s">
        <v>8</v>
      </c>
      <c r="AV518" s="29">
        <v>1</v>
      </c>
      <c r="AW518" s="29">
        <v>3</v>
      </c>
      <c r="AX518" s="29" t="s">
        <v>8</v>
      </c>
      <c r="AY518" s="29">
        <v>3</v>
      </c>
      <c r="AZ518" s="29" t="s">
        <v>8</v>
      </c>
      <c r="BA518" s="29">
        <v>1</v>
      </c>
      <c r="BB518" s="29" t="s">
        <v>8</v>
      </c>
      <c r="BC518" s="29">
        <v>1</v>
      </c>
      <c r="BD518" s="29">
        <v>2</v>
      </c>
      <c r="BE518" s="29" t="s">
        <v>8</v>
      </c>
      <c r="BF518" s="29">
        <v>1</v>
      </c>
      <c r="BG518" s="29" t="s">
        <v>8</v>
      </c>
      <c r="BH518" s="29">
        <v>1</v>
      </c>
      <c r="BI518" s="29">
        <v>2</v>
      </c>
      <c r="BJ518" s="29" t="s">
        <v>8</v>
      </c>
      <c r="BK518" s="29">
        <v>1</v>
      </c>
      <c r="BL518" s="29" t="s">
        <v>8</v>
      </c>
      <c r="BM518" s="29">
        <v>1</v>
      </c>
      <c r="BN518" s="29" t="s">
        <v>8</v>
      </c>
      <c r="BO518" s="29">
        <v>1</v>
      </c>
      <c r="BP518" s="29" t="s">
        <v>8</v>
      </c>
      <c r="BQ518" s="29">
        <v>0</v>
      </c>
      <c r="BR518" s="29" t="s">
        <v>8</v>
      </c>
      <c r="BS518" s="29">
        <v>1</v>
      </c>
      <c r="BT518" s="29" t="s">
        <v>8</v>
      </c>
      <c r="BU518" s="29" t="s">
        <v>538</v>
      </c>
      <c r="BV518" s="29" t="b">
        <v>0</v>
      </c>
      <c r="BW518" s="29" t="b">
        <v>0</v>
      </c>
      <c r="BX518" s="29" t="b">
        <v>0</v>
      </c>
      <c r="BY518" s="29" t="b">
        <v>0</v>
      </c>
      <c r="BZ518" s="29" t="b">
        <v>0</v>
      </c>
      <c r="CA518" s="29" t="b">
        <v>0</v>
      </c>
      <c r="CB518" s="29" t="b">
        <v>0</v>
      </c>
      <c r="CC518" s="29" t="b">
        <v>0</v>
      </c>
      <c r="CD518" s="29" t="b">
        <v>0</v>
      </c>
      <c r="CE518" s="29" t="b">
        <v>0</v>
      </c>
      <c r="CF518" s="29" t="b">
        <v>0</v>
      </c>
      <c r="CG518" s="29" t="b">
        <v>0</v>
      </c>
      <c r="CH518" s="29" t="b">
        <v>0</v>
      </c>
      <c r="CI518" s="29" t="b">
        <v>0</v>
      </c>
      <c r="CJ518" s="29" t="b">
        <v>0</v>
      </c>
      <c r="CK518" s="29" t="b">
        <v>0</v>
      </c>
      <c r="CL518" s="29" t="b">
        <v>0</v>
      </c>
      <c r="CM518" s="29" t="b">
        <v>1</v>
      </c>
      <c r="CN518" s="29" t="b">
        <v>0</v>
      </c>
      <c r="CO518" s="29" t="b">
        <v>0</v>
      </c>
      <c r="CP518" s="29" t="b">
        <v>0</v>
      </c>
      <c r="CQ518" s="29" t="b">
        <v>0</v>
      </c>
      <c r="CR518" s="29" t="b">
        <v>0</v>
      </c>
      <c r="CS518" s="29" t="b">
        <v>0</v>
      </c>
      <c r="CT518" s="29" t="b">
        <v>0</v>
      </c>
      <c r="CU518" s="29" t="b">
        <v>0</v>
      </c>
      <c r="CV518" s="29" t="b">
        <v>0</v>
      </c>
      <c r="CW518" s="29" t="b">
        <v>0</v>
      </c>
      <c r="CX518" s="29" t="b">
        <v>0</v>
      </c>
      <c r="CY518" s="29" t="b">
        <v>0</v>
      </c>
      <c r="CZ518" s="29" t="b">
        <v>0</v>
      </c>
      <c r="DA518" s="29" t="b">
        <v>0</v>
      </c>
      <c r="DB518" s="29" t="b">
        <v>0</v>
      </c>
      <c r="DC518" s="29" t="b">
        <v>0</v>
      </c>
      <c r="DD518" s="29" t="b">
        <v>0</v>
      </c>
      <c r="DE518" s="29" t="b">
        <v>0</v>
      </c>
      <c r="DF518" s="29" t="b">
        <v>0</v>
      </c>
      <c r="DG518" s="29" t="b">
        <v>0</v>
      </c>
      <c r="DH518" s="29" t="b">
        <v>0</v>
      </c>
      <c r="DI518" s="29" t="b">
        <v>0</v>
      </c>
      <c r="DJ518" s="29" t="b">
        <v>0</v>
      </c>
      <c r="DK518" s="29" t="b">
        <v>0</v>
      </c>
      <c r="DL518" s="29" t="b">
        <v>0</v>
      </c>
      <c r="DM518" s="29" t="b">
        <v>0</v>
      </c>
      <c r="DN518" s="29" t="b">
        <v>0</v>
      </c>
      <c r="DO518" s="29" t="b">
        <v>0</v>
      </c>
      <c r="DP518" s="29" t="b">
        <v>0</v>
      </c>
      <c r="DQ518" s="29" t="b">
        <v>0</v>
      </c>
      <c r="DR518" s="29" t="b">
        <v>0</v>
      </c>
      <c r="DS518" s="29" t="b">
        <v>0</v>
      </c>
      <c r="DT518" s="29" t="b">
        <v>0</v>
      </c>
      <c r="DU518" s="29" t="b">
        <v>0</v>
      </c>
      <c r="DV518" s="29" t="s">
        <v>16318</v>
      </c>
      <c r="DW518" s="29" t="s">
        <v>16319</v>
      </c>
      <c r="DX518" s="29" t="s">
        <v>16320</v>
      </c>
    </row>
    <row r="519" spans="1:128" s="29" customFormat="1" x14ac:dyDescent="0.25">
      <c r="A519" s="29">
        <v>359925061257478</v>
      </c>
      <c r="B519" s="29">
        <v>476</v>
      </c>
      <c r="C519" s="29" t="s">
        <v>16321</v>
      </c>
      <c r="D519" s="29" t="s">
        <v>16322</v>
      </c>
      <c r="E519" s="50">
        <v>2.36990424827533E+16</v>
      </c>
      <c r="F519" s="50">
        <v>9043217986780860</v>
      </c>
      <c r="G519" s="29" t="s">
        <v>18992</v>
      </c>
      <c r="H519" s="29" t="s">
        <v>18992</v>
      </c>
      <c r="I519" s="29">
        <v>77</v>
      </c>
      <c r="J519" s="29">
        <v>1</v>
      </c>
      <c r="K519" s="29">
        <v>1</v>
      </c>
      <c r="L519" s="29">
        <v>1</v>
      </c>
      <c r="M519" s="29">
        <v>2</v>
      </c>
      <c r="N519" s="29">
        <v>3</v>
      </c>
      <c r="O519" s="29">
        <v>1</v>
      </c>
      <c r="P519" s="29">
        <v>1</v>
      </c>
      <c r="Q519" s="29">
        <v>1</v>
      </c>
      <c r="R519" s="29" t="s">
        <v>8</v>
      </c>
      <c r="S519" s="29">
        <v>1</v>
      </c>
      <c r="T519" s="29" t="s">
        <v>8</v>
      </c>
      <c r="U519" s="29">
        <v>1</v>
      </c>
      <c r="V519" s="29">
        <v>1</v>
      </c>
      <c r="W519" s="29" t="s">
        <v>8</v>
      </c>
      <c r="X519" s="29">
        <v>1</v>
      </c>
      <c r="Y519" s="29" t="s">
        <v>8</v>
      </c>
      <c r="Z519" s="29">
        <v>1</v>
      </c>
      <c r="AA519" s="29">
        <v>1</v>
      </c>
      <c r="AB519" s="29" t="s">
        <v>8</v>
      </c>
      <c r="AC519" s="29">
        <v>1</v>
      </c>
      <c r="AD519" s="29" t="s">
        <v>8</v>
      </c>
      <c r="AE519" s="29">
        <v>1</v>
      </c>
      <c r="AF519" s="29">
        <v>1</v>
      </c>
      <c r="AG519" s="29" t="s">
        <v>8</v>
      </c>
      <c r="AH519" s="29">
        <v>1</v>
      </c>
      <c r="AI519" s="29" t="s">
        <v>8</v>
      </c>
      <c r="AJ519" s="29">
        <v>1</v>
      </c>
      <c r="AK519" s="29">
        <v>4</v>
      </c>
      <c r="AL519" s="29" t="s">
        <v>8</v>
      </c>
      <c r="AM519" s="29">
        <v>4</v>
      </c>
      <c r="AN519" s="29" t="s">
        <v>8</v>
      </c>
      <c r="AO519" s="29">
        <v>0</v>
      </c>
      <c r="AP519" s="29" t="s">
        <v>8</v>
      </c>
      <c r="AQ519" s="29">
        <v>1</v>
      </c>
      <c r="AR519" s="29">
        <v>2</v>
      </c>
      <c r="AS519" s="29" t="s">
        <v>8</v>
      </c>
      <c r="AT519" s="29">
        <v>1</v>
      </c>
      <c r="AU519" s="29" t="s">
        <v>8</v>
      </c>
      <c r="AV519" s="29">
        <v>1</v>
      </c>
      <c r="AW519" s="29">
        <v>3</v>
      </c>
      <c r="AX519" s="29" t="s">
        <v>8</v>
      </c>
      <c r="AY519" s="29">
        <v>3</v>
      </c>
      <c r="AZ519" s="29" t="s">
        <v>8</v>
      </c>
      <c r="BA519" s="29">
        <v>1</v>
      </c>
      <c r="BB519" s="29" t="s">
        <v>8</v>
      </c>
      <c r="BC519" s="29">
        <v>1</v>
      </c>
      <c r="BD519" s="29">
        <v>2</v>
      </c>
      <c r="BE519" s="29" t="s">
        <v>8</v>
      </c>
      <c r="BF519" s="29">
        <v>3</v>
      </c>
      <c r="BG519" s="29" t="s">
        <v>8</v>
      </c>
      <c r="BH519" s="29">
        <v>1</v>
      </c>
      <c r="BI519" s="29">
        <v>1</v>
      </c>
      <c r="BJ519" s="29" t="s">
        <v>8</v>
      </c>
      <c r="BK519" s="29">
        <v>2</v>
      </c>
      <c r="BL519" s="29" t="s">
        <v>8</v>
      </c>
      <c r="BM519" s="29">
        <v>0</v>
      </c>
      <c r="BN519" s="29" t="s">
        <v>8</v>
      </c>
      <c r="BO519" s="29" t="s">
        <v>8</v>
      </c>
      <c r="BP519" s="29" t="s">
        <v>8</v>
      </c>
      <c r="BQ519" s="29" t="s">
        <v>8</v>
      </c>
      <c r="BR519" s="29" t="s">
        <v>8</v>
      </c>
      <c r="BS519" s="29" t="s">
        <v>8</v>
      </c>
      <c r="BT519" s="29" t="s">
        <v>8</v>
      </c>
      <c r="BU519" s="29" t="s">
        <v>538</v>
      </c>
      <c r="BV519" s="29" t="b">
        <v>0</v>
      </c>
      <c r="BW519" s="29" t="b">
        <v>0</v>
      </c>
      <c r="BX519" s="29" t="b">
        <v>0</v>
      </c>
      <c r="BY519" s="29" t="b">
        <v>0</v>
      </c>
      <c r="BZ519" s="29" t="b">
        <v>0</v>
      </c>
      <c r="CA519" s="29" t="b">
        <v>0</v>
      </c>
      <c r="CB519" s="29" t="b">
        <v>0</v>
      </c>
      <c r="CC519" s="29" t="b">
        <v>0</v>
      </c>
      <c r="CD519" s="29" t="b">
        <v>0</v>
      </c>
      <c r="CE519" s="29" t="b">
        <v>0</v>
      </c>
      <c r="CF519" s="29" t="b">
        <v>0</v>
      </c>
      <c r="CG519" s="29" t="b">
        <v>0</v>
      </c>
      <c r="CH519" s="29" t="b">
        <v>0</v>
      </c>
      <c r="CI519" s="29" t="b">
        <v>0</v>
      </c>
      <c r="CJ519" s="29" t="b">
        <v>0</v>
      </c>
      <c r="CK519" s="29" t="b">
        <v>0</v>
      </c>
      <c r="CL519" s="29" t="b">
        <v>0</v>
      </c>
      <c r="CM519" s="29" t="b">
        <v>1</v>
      </c>
      <c r="CN519" s="29" t="b">
        <v>0</v>
      </c>
      <c r="CO519" s="29" t="b">
        <v>0</v>
      </c>
      <c r="CP519" s="29" t="b">
        <v>0</v>
      </c>
      <c r="CQ519" s="29" t="b">
        <v>0</v>
      </c>
      <c r="CR519" s="29" t="b">
        <v>0</v>
      </c>
      <c r="CS519" s="29" t="b">
        <v>0</v>
      </c>
      <c r="CT519" s="29" t="b">
        <v>0</v>
      </c>
      <c r="CU519" s="29" t="b">
        <v>0</v>
      </c>
      <c r="CV519" s="29" t="b">
        <v>0</v>
      </c>
      <c r="CW519" s="29" t="b">
        <v>0</v>
      </c>
      <c r="CX519" s="29" t="b">
        <v>0</v>
      </c>
      <c r="CY519" s="29" t="b">
        <v>0</v>
      </c>
      <c r="CZ519" s="29" t="b">
        <v>0</v>
      </c>
      <c r="DA519" s="29" t="b">
        <v>0</v>
      </c>
      <c r="DB519" s="29" t="b">
        <v>0</v>
      </c>
      <c r="DC519" s="29" t="b">
        <v>0</v>
      </c>
      <c r="DD519" s="29" t="b">
        <v>0</v>
      </c>
      <c r="DE519" s="29" t="b">
        <v>0</v>
      </c>
      <c r="DF519" s="29" t="b">
        <v>0</v>
      </c>
      <c r="DG519" s="29" t="b">
        <v>0</v>
      </c>
      <c r="DH519" s="29" t="b">
        <v>0</v>
      </c>
      <c r="DI519" s="29" t="b">
        <v>0</v>
      </c>
      <c r="DJ519" s="29" t="b">
        <v>0</v>
      </c>
      <c r="DK519" s="29" t="b">
        <v>0</v>
      </c>
      <c r="DL519" s="29" t="b">
        <v>0</v>
      </c>
      <c r="DM519" s="29" t="b">
        <v>0</v>
      </c>
      <c r="DN519" s="29" t="b">
        <v>0</v>
      </c>
      <c r="DO519" s="29" t="b">
        <v>0</v>
      </c>
      <c r="DP519" s="29" t="b">
        <v>0</v>
      </c>
      <c r="DQ519" s="29" t="b">
        <v>0</v>
      </c>
      <c r="DR519" s="29" t="b">
        <v>0</v>
      </c>
      <c r="DS519" s="29" t="b">
        <v>0</v>
      </c>
      <c r="DT519" s="29" t="b">
        <v>0</v>
      </c>
      <c r="DU519" s="29" t="b">
        <v>0</v>
      </c>
      <c r="DV519" s="29" t="s">
        <v>16323</v>
      </c>
      <c r="DW519" s="29" t="s">
        <v>16324</v>
      </c>
      <c r="DX519" s="29" t="s">
        <v>16325</v>
      </c>
    </row>
    <row r="520" spans="1:128" s="29" customFormat="1" x14ac:dyDescent="0.25">
      <c r="A520" s="29">
        <v>359925061257478</v>
      </c>
      <c r="B520" s="29">
        <v>480</v>
      </c>
      <c r="C520" s="29" t="s">
        <v>16326</v>
      </c>
      <c r="D520" s="29" t="s">
        <v>16327</v>
      </c>
      <c r="E520" s="50">
        <v>2.3697837168769E+16</v>
      </c>
      <c r="F520" s="50">
        <v>9043115207075730</v>
      </c>
      <c r="G520" s="29" t="s">
        <v>20267</v>
      </c>
      <c r="H520" s="29" t="s">
        <v>18992</v>
      </c>
      <c r="I520" s="29">
        <v>77</v>
      </c>
      <c r="J520" s="29">
        <v>1</v>
      </c>
      <c r="K520" s="29">
        <v>1</v>
      </c>
      <c r="L520" s="29">
        <v>1</v>
      </c>
      <c r="M520" s="29">
        <v>2</v>
      </c>
      <c r="N520" s="29">
        <v>5</v>
      </c>
      <c r="O520" s="29">
        <v>1</v>
      </c>
      <c r="P520" s="29">
        <v>1</v>
      </c>
      <c r="Q520" s="29">
        <v>3</v>
      </c>
      <c r="R520" s="29" t="s">
        <v>8</v>
      </c>
      <c r="S520" s="29">
        <v>3</v>
      </c>
      <c r="T520" s="29" t="s">
        <v>8</v>
      </c>
      <c r="U520" s="29">
        <v>1</v>
      </c>
      <c r="V520" s="29">
        <v>3</v>
      </c>
      <c r="W520" s="29" t="s">
        <v>8</v>
      </c>
      <c r="X520" s="29">
        <v>3</v>
      </c>
      <c r="Y520" s="29" t="s">
        <v>8</v>
      </c>
      <c r="Z520" s="29">
        <v>1</v>
      </c>
      <c r="AA520" s="29">
        <v>3</v>
      </c>
      <c r="AB520" s="29" t="s">
        <v>8</v>
      </c>
      <c r="AC520" s="29">
        <v>3</v>
      </c>
      <c r="AD520" s="29" t="s">
        <v>8</v>
      </c>
      <c r="AE520" s="29">
        <v>1</v>
      </c>
      <c r="AF520" s="29">
        <v>1</v>
      </c>
      <c r="AG520" s="29" t="s">
        <v>8</v>
      </c>
      <c r="AH520" s="29">
        <v>1</v>
      </c>
      <c r="AI520" s="29" t="s">
        <v>8</v>
      </c>
      <c r="AJ520" s="29">
        <v>0</v>
      </c>
      <c r="AK520" s="29" t="s">
        <v>8</v>
      </c>
      <c r="AL520" s="29" t="s">
        <v>8</v>
      </c>
      <c r="AM520" s="29" t="s">
        <v>8</v>
      </c>
      <c r="AN520" s="29" t="s">
        <v>8</v>
      </c>
      <c r="AO520" s="29">
        <v>0</v>
      </c>
      <c r="AP520" s="29" t="s">
        <v>8</v>
      </c>
      <c r="AQ520" s="29">
        <v>1</v>
      </c>
      <c r="AR520" s="29">
        <v>2</v>
      </c>
      <c r="AS520" s="29" t="s">
        <v>8</v>
      </c>
      <c r="AT520" s="29">
        <v>2</v>
      </c>
      <c r="AU520" s="29" t="s">
        <v>8</v>
      </c>
      <c r="AV520" s="29">
        <v>1</v>
      </c>
      <c r="AW520" s="29">
        <v>3</v>
      </c>
      <c r="AX520" s="29" t="s">
        <v>8</v>
      </c>
      <c r="AY520" s="29">
        <v>3</v>
      </c>
      <c r="AZ520" s="29" t="s">
        <v>8</v>
      </c>
      <c r="BA520" s="29">
        <v>1</v>
      </c>
      <c r="BB520" s="29" t="s">
        <v>8</v>
      </c>
      <c r="BC520" s="29">
        <v>1</v>
      </c>
      <c r="BD520" s="29">
        <v>3</v>
      </c>
      <c r="BE520" s="29" t="s">
        <v>8</v>
      </c>
      <c r="BF520" s="29">
        <v>3</v>
      </c>
      <c r="BG520" s="29" t="s">
        <v>8</v>
      </c>
      <c r="BH520" s="29">
        <v>1</v>
      </c>
      <c r="BI520" s="29">
        <v>1</v>
      </c>
      <c r="BJ520" s="29" t="s">
        <v>8</v>
      </c>
      <c r="BK520" s="29">
        <v>1</v>
      </c>
      <c r="BL520" s="29" t="s">
        <v>8</v>
      </c>
      <c r="BM520" s="29">
        <v>0</v>
      </c>
      <c r="BN520" s="29" t="s">
        <v>8</v>
      </c>
      <c r="BO520" s="29" t="s">
        <v>8</v>
      </c>
      <c r="BP520" s="29" t="s">
        <v>8</v>
      </c>
      <c r="BQ520" s="29" t="s">
        <v>8</v>
      </c>
      <c r="BR520" s="29" t="s">
        <v>8</v>
      </c>
      <c r="BS520" s="29" t="s">
        <v>8</v>
      </c>
      <c r="BT520" s="29" t="s">
        <v>8</v>
      </c>
      <c r="BU520" s="29" t="s">
        <v>8</v>
      </c>
      <c r="BV520" s="29" t="b">
        <v>0</v>
      </c>
      <c r="BW520" s="29" t="b">
        <v>0</v>
      </c>
      <c r="BX520" s="29" t="b">
        <v>0</v>
      </c>
      <c r="BY520" s="29" t="b">
        <v>0</v>
      </c>
      <c r="BZ520" s="29" t="b">
        <v>0</v>
      </c>
      <c r="CA520" s="29" t="b">
        <v>0</v>
      </c>
      <c r="CB520" s="29" t="b">
        <v>0</v>
      </c>
      <c r="CC520" s="29" t="b">
        <v>0</v>
      </c>
      <c r="CD520" s="29" t="b">
        <v>0</v>
      </c>
      <c r="CE520" s="29" t="b">
        <v>0</v>
      </c>
      <c r="CF520" s="29" t="b">
        <v>0</v>
      </c>
      <c r="CG520" s="29" t="b">
        <v>0</v>
      </c>
      <c r="CH520" s="29" t="b">
        <v>0</v>
      </c>
      <c r="CI520" s="29" t="b">
        <v>0</v>
      </c>
      <c r="CJ520" s="29" t="b">
        <v>0</v>
      </c>
      <c r="CK520" s="29" t="b">
        <v>0</v>
      </c>
      <c r="CL520" s="29" t="b">
        <v>0</v>
      </c>
      <c r="CM520" s="29" t="b">
        <v>1</v>
      </c>
      <c r="CN520" s="29" t="b">
        <v>0</v>
      </c>
      <c r="CO520" s="29" t="b">
        <v>0</v>
      </c>
      <c r="CP520" s="29" t="b">
        <v>0</v>
      </c>
      <c r="CQ520" s="29" t="b">
        <v>0</v>
      </c>
      <c r="CR520" s="29" t="b">
        <v>0</v>
      </c>
      <c r="CS520" s="29" t="b">
        <v>0</v>
      </c>
      <c r="CT520" s="29" t="b">
        <v>0</v>
      </c>
      <c r="CU520" s="29" t="b">
        <v>0</v>
      </c>
      <c r="CV520" s="29" t="b">
        <v>0</v>
      </c>
      <c r="CW520" s="29" t="b">
        <v>0</v>
      </c>
      <c r="CX520" s="29" t="b">
        <v>0</v>
      </c>
      <c r="CY520" s="29" t="b">
        <v>0</v>
      </c>
      <c r="CZ520" s="29" t="b">
        <v>0</v>
      </c>
      <c r="DA520" s="29" t="b">
        <v>0</v>
      </c>
      <c r="DB520" s="29" t="b">
        <v>0</v>
      </c>
      <c r="DC520" s="29" t="b">
        <v>0</v>
      </c>
      <c r="DD520" s="29" t="b">
        <v>0</v>
      </c>
      <c r="DE520" s="29" t="b">
        <v>0</v>
      </c>
      <c r="DF520" s="29" t="b">
        <v>0</v>
      </c>
      <c r="DG520" s="29" t="b">
        <v>0</v>
      </c>
      <c r="DH520" s="29" t="b">
        <v>0</v>
      </c>
      <c r="DI520" s="29" t="b">
        <v>0</v>
      </c>
      <c r="DJ520" s="29" t="b">
        <v>0</v>
      </c>
      <c r="DK520" s="29" t="b">
        <v>0</v>
      </c>
      <c r="DL520" s="29" t="b">
        <v>0</v>
      </c>
      <c r="DM520" s="29" t="b">
        <v>0</v>
      </c>
      <c r="DN520" s="29" t="b">
        <v>0</v>
      </c>
      <c r="DO520" s="29" t="b">
        <v>0</v>
      </c>
      <c r="DP520" s="29" t="b">
        <v>0</v>
      </c>
      <c r="DQ520" s="29" t="b">
        <v>0</v>
      </c>
      <c r="DR520" s="29" t="b">
        <v>0</v>
      </c>
      <c r="DS520" s="29" t="b">
        <v>0</v>
      </c>
      <c r="DT520" s="29" t="b">
        <v>0</v>
      </c>
      <c r="DU520" s="29" t="b">
        <v>0</v>
      </c>
      <c r="DV520" s="29" t="s">
        <v>16328</v>
      </c>
      <c r="DW520" s="29" t="s">
        <v>16329</v>
      </c>
      <c r="DX520" s="29" t="s">
        <v>16330</v>
      </c>
    </row>
    <row r="521" spans="1:128" s="29" customFormat="1" x14ac:dyDescent="0.25">
      <c r="A521" s="29">
        <v>359925061257478</v>
      </c>
      <c r="B521" s="29">
        <v>474</v>
      </c>
      <c r="C521" s="29" t="s">
        <v>16331</v>
      </c>
      <c r="D521" s="29" t="s">
        <v>16332</v>
      </c>
      <c r="E521" s="50">
        <v>2.36976569437893E+16</v>
      </c>
      <c r="F521" s="50">
        <v>9043121099134190</v>
      </c>
      <c r="G521" s="29" t="s">
        <v>19161</v>
      </c>
      <c r="H521" s="29" t="s">
        <v>18992</v>
      </c>
      <c r="I521" s="29">
        <v>77</v>
      </c>
      <c r="J521" s="29">
        <v>1</v>
      </c>
      <c r="K521" s="29">
        <v>1</v>
      </c>
      <c r="L521" s="29">
        <v>1</v>
      </c>
      <c r="M521" s="29">
        <v>2</v>
      </c>
      <c r="N521" s="29">
        <v>7</v>
      </c>
      <c r="O521" s="29">
        <v>1</v>
      </c>
      <c r="P521" s="29">
        <v>0</v>
      </c>
      <c r="Q521" s="29" t="s">
        <v>8</v>
      </c>
      <c r="R521" s="29" t="s">
        <v>8</v>
      </c>
      <c r="S521" s="29" t="s">
        <v>8</v>
      </c>
      <c r="T521" s="29" t="s">
        <v>8</v>
      </c>
      <c r="U521" s="29">
        <v>0</v>
      </c>
      <c r="V521" s="29" t="s">
        <v>8</v>
      </c>
      <c r="W521" s="29" t="s">
        <v>8</v>
      </c>
      <c r="X521" s="29" t="s">
        <v>8</v>
      </c>
      <c r="Y521" s="29" t="s">
        <v>8</v>
      </c>
      <c r="Z521" s="29">
        <v>1</v>
      </c>
      <c r="AA521" s="29">
        <v>1</v>
      </c>
      <c r="AB521" s="29" t="s">
        <v>8</v>
      </c>
      <c r="AC521" s="29">
        <v>1</v>
      </c>
      <c r="AD521" s="29" t="s">
        <v>8</v>
      </c>
      <c r="AE521" s="29">
        <v>1</v>
      </c>
      <c r="AF521" s="29">
        <v>1</v>
      </c>
      <c r="AG521" s="29" t="s">
        <v>8</v>
      </c>
      <c r="AH521" s="29">
        <v>1</v>
      </c>
      <c r="AI521" s="29" t="s">
        <v>8</v>
      </c>
      <c r="AJ521" s="29">
        <v>0</v>
      </c>
      <c r="AK521" s="29" t="s">
        <v>8</v>
      </c>
      <c r="AL521" s="29" t="s">
        <v>8</v>
      </c>
      <c r="AM521" s="29" t="s">
        <v>8</v>
      </c>
      <c r="AN521" s="29" t="s">
        <v>8</v>
      </c>
      <c r="AO521" s="29">
        <v>0</v>
      </c>
      <c r="AP521" s="29" t="s">
        <v>8</v>
      </c>
      <c r="AQ521" s="29">
        <v>1</v>
      </c>
      <c r="AR521" s="29">
        <v>2</v>
      </c>
      <c r="AS521" s="29" t="s">
        <v>8</v>
      </c>
      <c r="AT521" s="29">
        <v>1</v>
      </c>
      <c r="AU521" s="29" t="s">
        <v>8</v>
      </c>
      <c r="AV521" s="29">
        <v>1</v>
      </c>
      <c r="AW521" s="29">
        <v>3</v>
      </c>
      <c r="AX521" s="29" t="s">
        <v>8</v>
      </c>
      <c r="AY521" s="29">
        <v>2</v>
      </c>
      <c r="AZ521" s="29" t="s">
        <v>8</v>
      </c>
      <c r="BA521" s="29">
        <v>1</v>
      </c>
      <c r="BB521" s="29" t="s">
        <v>8</v>
      </c>
      <c r="BC521" s="29">
        <v>1</v>
      </c>
      <c r="BD521" s="29">
        <v>3</v>
      </c>
      <c r="BE521" s="29" t="s">
        <v>8</v>
      </c>
      <c r="BF521" s="29">
        <v>2</v>
      </c>
      <c r="BG521" s="29" t="s">
        <v>8</v>
      </c>
      <c r="BH521" s="29">
        <v>1</v>
      </c>
      <c r="BI521" s="29">
        <v>2</v>
      </c>
      <c r="BJ521" s="29" t="s">
        <v>8</v>
      </c>
      <c r="BK521" s="29">
        <v>1</v>
      </c>
      <c r="BL521" s="29" t="s">
        <v>8</v>
      </c>
      <c r="BM521" s="29">
        <v>0</v>
      </c>
      <c r="BN521" s="29" t="s">
        <v>8</v>
      </c>
      <c r="BO521" s="29" t="s">
        <v>8</v>
      </c>
      <c r="BP521" s="29" t="s">
        <v>8</v>
      </c>
      <c r="BQ521" s="29" t="s">
        <v>8</v>
      </c>
      <c r="BR521" s="29" t="s">
        <v>8</v>
      </c>
      <c r="BS521" s="29" t="s">
        <v>8</v>
      </c>
      <c r="BT521" s="29" t="s">
        <v>8</v>
      </c>
      <c r="BU521" s="29" t="s">
        <v>16333</v>
      </c>
      <c r="BV521" s="29" t="b">
        <v>0</v>
      </c>
      <c r="BW521" s="29" t="b">
        <v>0</v>
      </c>
      <c r="BX521" s="29" t="b">
        <v>0</v>
      </c>
      <c r="BY521" s="29" t="b">
        <v>0</v>
      </c>
      <c r="BZ521" s="29" t="b">
        <v>0</v>
      </c>
      <c r="CA521" s="29" t="b">
        <v>0</v>
      </c>
      <c r="CB521" s="29" t="b">
        <v>0</v>
      </c>
      <c r="CC521" s="29" t="b">
        <v>0</v>
      </c>
      <c r="CD521" s="29" t="b">
        <v>0</v>
      </c>
      <c r="CE521" s="29" t="b">
        <v>0</v>
      </c>
      <c r="CF521" s="29" t="b">
        <v>0</v>
      </c>
      <c r="CG521" s="29" t="b">
        <v>0</v>
      </c>
      <c r="CH521" s="29" t="b">
        <v>0</v>
      </c>
      <c r="CI521" s="29" t="b">
        <v>0</v>
      </c>
      <c r="CJ521" s="29" t="b">
        <v>0</v>
      </c>
      <c r="CK521" s="29" t="b">
        <v>0</v>
      </c>
      <c r="CL521" s="29" t="b">
        <v>0</v>
      </c>
      <c r="CM521" s="29" t="b">
        <v>1</v>
      </c>
      <c r="CN521" s="29" t="b">
        <v>0</v>
      </c>
      <c r="CO521" s="29" t="b">
        <v>0</v>
      </c>
      <c r="CP521" s="29" t="b">
        <v>0</v>
      </c>
      <c r="CQ521" s="29" t="b">
        <v>0</v>
      </c>
      <c r="CR521" s="29" t="b">
        <v>0</v>
      </c>
      <c r="CS521" s="29" t="b">
        <v>0</v>
      </c>
      <c r="CT521" s="29" t="b">
        <v>0</v>
      </c>
      <c r="CU521" s="29" t="b">
        <v>0</v>
      </c>
      <c r="CV521" s="29" t="b">
        <v>0</v>
      </c>
      <c r="CW521" s="29" t="b">
        <v>0</v>
      </c>
      <c r="CX521" s="29" t="b">
        <v>0</v>
      </c>
      <c r="CY521" s="29" t="b">
        <v>0</v>
      </c>
      <c r="CZ521" s="29" t="b">
        <v>0</v>
      </c>
      <c r="DA521" s="29" t="b">
        <v>0</v>
      </c>
      <c r="DB521" s="29" t="b">
        <v>0</v>
      </c>
      <c r="DC521" s="29" t="b">
        <v>0</v>
      </c>
      <c r="DD521" s="29" t="b">
        <v>0</v>
      </c>
      <c r="DE521" s="29" t="b">
        <v>0</v>
      </c>
      <c r="DF521" s="29" t="b">
        <v>0</v>
      </c>
      <c r="DG521" s="29" t="b">
        <v>0</v>
      </c>
      <c r="DH521" s="29" t="b">
        <v>0</v>
      </c>
      <c r="DI521" s="29" t="b">
        <v>0</v>
      </c>
      <c r="DJ521" s="29" t="b">
        <v>0</v>
      </c>
      <c r="DK521" s="29" t="b">
        <v>0</v>
      </c>
      <c r="DL521" s="29" t="b">
        <v>0</v>
      </c>
      <c r="DM521" s="29" t="b">
        <v>0</v>
      </c>
      <c r="DN521" s="29" t="b">
        <v>0</v>
      </c>
      <c r="DO521" s="29" t="b">
        <v>0</v>
      </c>
      <c r="DP521" s="29" t="b">
        <v>0</v>
      </c>
      <c r="DQ521" s="29" t="b">
        <v>0</v>
      </c>
      <c r="DR521" s="29" t="b">
        <v>0</v>
      </c>
      <c r="DS521" s="29" t="b">
        <v>0</v>
      </c>
      <c r="DT521" s="29" t="b">
        <v>0</v>
      </c>
      <c r="DU521" s="29" t="b">
        <v>0</v>
      </c>
      <c r="DV521" s="29" t="s">
        <v>16334</v>
      </c>
      <c r="DW521" s="29" t="s">
        <v>16335</v>
      </c>
      <c r="DX521" s="29" t="s">
        <v>16336</v>
      </c>
    </row>
    <row r="522" spans="1:128" s="29" customFormat="1" x14ac:dyDescent="0.25">
      <c r="A522" s="29">
        <v>359925061257478</v>
      </c>
      <c r="B522" s="29">
        <v>498</v>
      </c>
      <c r="C522" s="29" t="s">
        <v>16337</v>
      </c>
      <c r="D522" s="29" t="s">
        <v>16338</v>
      </c>
      <c r="E522" s="50">
        <v>2.36981863086485E+16</v>
      </c>
      <c r="F522" s="50">
        <v>904312860992441</v>
      </c>
      <c r="G522" s="29" t="s">
        <v>20263</v>
      </c>
      <c r="H522" s="29" t="s">
        <v>18992</v>
      </c>
      <c r="I522" s="29">
        <v>77</v>
      </c>
      <c r="J522" s="29">
        <v>0</v>
      </c>
      <c r="K522" s="29">
        <v>1</v>
      </c>
      <c r="L522" s="29">
        <v>1</v>
      </c>
      <c r="M522" s="29">
        <v>2</v>
      </c>
      <c r="N522" s="29">
        <v>5</v>
      </c>
      <c r="O522" s="29">
        <v>1</v>
      </c>
      <c r="P522" s="29">
        <v>0</v>
      </c>
      <c r="Q522" s="29" t="s">
        <v>8</v>
      </c>
      <c r="R522" s="29" t="s">
        <v>8</v>
      </c>
      <c r="S522" s="29" t="s">
        <v>8</v>
      </c>
      <c r="T522" s="29" t="s">
        <v>8</v>
      </c>
      <c r="U522" s="29">
        <v>1</v>
      </c>
      <c r="V522" s="29">
        <v>1</v>
      </c>
      <c r="W522" s="29" t="s">
        <v>8</v>
      </c>
      <c r="X522" s="29">
        <v>1</v>
      </c>
      <c r="Y522" s="29" t="s">
        <v>8</v>
      </c>
      <c r="Z522" s="29">
        <v>1</v>
      </c>
      <c r="AA522" s="29">
        <v>1</v>
      </c>
      <c r="AB522" s="29" t="s">
        <v>8</v>
      </c>
      <c r="AC522" s="29">
        <v>1</v>
      </c>
      <c r="AD522" s="29" t="s">
        <v>8</v>
      </c>
      <c r="AE522" s="29">
        <v>1</v>
      </c>
      <c r="AF522" s="29">
        <v>1</v>
      </c>
      <c r="AG522" s="29" t="s">
        <v>8</v>
      </c>
      <c r="AH522" s="29">
        <v>1</v>
      </c>
      <c r="AI522" s="29" t="s">
        <v>8</v>
      </c>
      <c r="AJ522" s="29">
        <v>1</v>
      </c>
      <c r="AK522" s="29">
        <v>4</v>
      </c>
      <c r="AL522" s="29" t="s">
        <v>8</v>
      </c>
      <c r="AM522" s="29">
        <v>4</v>
      </c>
      <c r="AN522" s="29" t="s">
        <v>8</v>
      </c>
      <c r="AO522" s="29">
        <v>0</v>
      </c>
      <c r="AP522" s="29" t="s">
        <v>8</v>
      </c>
      <c r="AQ522" s="29">
        <v>1</v>
      </c>
      <c r="AR522" s="29">
        <v>1</v>
      </c>
      <c r="AS522" s="29" t="s">
        <v>8</v>
      </c>
      <c r="AT522" s="29">
        <v>1</v>
      </c>
      <c r="AU522" s="29" t="s">
        <v>8</v>
      </c>
      <c r="AV522" s="29">
        <v>1</v>
      </c>
      <c r="AW522" s="29">
        <v>3</v>
      </c>
      <c r="AX522" s="29" t="s">
        <v>8</v>
      </c>
      <c r="AY522" s="29">
        <v>3</v>
      </c>
      <c r="AZ522" s="29" t="s">
        <v>8</v>
      </c>
      <c r="BA522" s="29">
        <v>1</v>
      </c>
      <c r="BB522" s="29" t="s">
        <v>8</v>
      </c>
      <c r="BC522" s="29">
        <v>1</v>
      </c>
      <c r="BD522" s="29">
        <v>2</v>
      </c>
      <c r="BE522" s="29" t="s">
        <v>8</v>
      </c>
      <c r="BF522" s="29">
        <v>2</v>
      </c>
      <c r="BG522" s="29" t="s">
        <v>8</v>
      </c>
      <c r="BH522" s="29">
        <v>1</v>
      </c>
      <c r="BI522" s="29">
        <v>2</v>
      </c>
      <c r="BJ522" s="29" t="s">
        <v>8</v>
      </c>
      <c r="BK522" s="29">
        <v>2</v>
      </c>
      <c r="BL522" s="29" t="s">
        <v>8</v>
      </c>
      <c r="BM522" s="29">
        <v>0</v>
      </c>
      <c r="BN522" s="29" t="s">
        <v>8</v>
      </c>
      <c r="BO522" s="29" t="s">
        <v>8</v>
      </c>
      <c r="BP522" s="29" t="s">
        <v>8</v>
      </c>
      <c r="BQ522" s="29" t="s">
        <v>8</v>
      </c>
      <c r="BR522" s="29" t="s">
        <v>8</v>
      </c>
      <c r="BS522" s="29" t="s">
        <v>8</v>
      </c>
      <c r="BT522" s="29" t="s">
        <v>8</v>
      </c>
      <c r="BU522" s="29" t="s">
        <v>538</v>
      </c>
      <c r="BV522" s="29" t="b">
        <v>0</v>
      </c>
      <c r="BW522" s="29" t="b">
        <v>0</v>
      </c>
      <c r="BX522" s="29" t="b">
        <v>0</v>
      </c>
      <c r="BY522" s="29" t="b">
        <v>0</v>
      </c>
      <c r="BZ522" s="29" t="b">
        <v>0</v>
      </c>
      <c r="CA522" s="29" t="b">
        <v>0</v>
      </c>
      <c r="CB522" s="29" t="b">
        <v>0</v>
      </c>
      <c r="CC522" s="29" t="b">
        <v>0</v>
      </c>
      <c r="CD522" s="29" t="b">
        <v>0</v>
      </c>
      <c r="CE522" s="29" t="b">
        <v>0</v>
      </c>
      <c r="CF522" s="29" t="b">
        <v>0</v>
      </c>
      <c r="CG522" s="29" t="b">
        <v>0</v>
      </c>
      <c r="CH522" s="29" t="b">
        <v>0</v>
      </c>
      <c r="CI522" s="29" t="b">
        <v>0</v>
      </c>
      <c r="CJ522" s="29" t="b">
        <v>0</v>
      </c>
      <c r="CK522" s="29" t="b">
        <v>0</v>
      </c>
      <c r="CL522" s="29" t="b">
        <v>0</v>
      </c>
      <c r="CM522" s="29" t="b">
        <v>1</v>
      </c>
      <c r="CN522" s="29" t="b">
        <v>0</v>
      </c>
      <c r="CO522" s="29" t="b">
        <v>0</v>
      </c>
      <c r="CP522" s="29" t="b">
        <v>0</v>
      </c>
      <c r="CQ522" s="29" t="b">
        <v>0</v>
      </c>
      <c r="CR522" s="29" t="b">
        <v>0</v>
      </c>
      <c r="CS522" s="29" t="b">
        <v>0</v>
      </c>
      <c r="CT522" s="29" t="b">
        <v>0</v>
      </c>
      <c r="CU522" s="29" t="b">
        <v>0</v>
      </c>
      <c r="CV522" s="29" t="b">
        <v>0</v>
      </c>
      <c r="CW522" s="29" t="b">
        <v>0</v>
      </c>
      <c r="CX522" s="29" t="b">
        <v>0</v>
      </c>
      <c r="CY522" s="29" t="b">
        <v>0</v>
      </c>
      <c r="CZ522" s="29" t="b">
        <v>0</v>
      </c>
      <c r="DA522" s="29" t="b">
        <v>0</v>
      </c>
      <c r="DB522" s="29" t="b">
        <v>0</v>
      </c>
      <c r="DC522" s="29" t="b">
        <v>0</v>
      </c>
      <c r="DD522" s="29" t="b">
        <v>0</v>
      </c>
      <c r="DE522" s="29" t="b">
        <v>0</v>
      </c>
      <c r="DF522" s="29" t="b">
        <v>0</v>
      </c>
      <c r="DG522" s="29" t="b">
        <v>0</v>
      </c>
      <c r="DH522" s="29" t="b">
        <v>0</v>
      </c>
      <c r="DI522" s="29" t="b">
        <v>0</v>
      </c>
      <c r="DJ522" s="29" t="b">
        <v>0</v>
      </c>
      <c r="DK522" s="29" t="b">
        <v>0</v>
      </c>
      <c r="DL522" s="29" t="b">
        <v>0</v>
      </c>
      <c r="DM522" s="29" t="b">
        <v>0</v>
      </c>
      <c r="DN522" s="29" t="b">
        <v>0</v>
      </c>
      <c r="DO522" s="29" t="b">
        <v>0</v>
      </c>
      <c r="DP522" s="29" t="b">
        <v>0</v>
      </c>
      <c r="DQ522" s="29" t="b">
        <v>0</v>
      </c>
      <c r="DR522" s="29" t="b">
        <v>0</v>
      </c>
      <c r="DS522" s="29" t="b">
        <v>0</v>
      </c>
      <c r="DT522" s="29" t="b">
        <v>0</v>
      </c>
      <c r="DU522" s="29" t="b">
        <v>0</v>
      </c>
      <c r="DV522" s="29" t="s">
        <v>16339</v>
      </c>
      <c r="DW522" s="29" t="s">
        <v>16340</v>
      </c>
      <c r="DX522" s="29" t="s">
        <v>16341</v>
      </c>
    </row>
    <row r="523" spans="1:128" s="29" customFormat="1" x14ac:dyDescent="0.25">
      <c r="A523" s="29">
        <v>359925061257478</v>
      </c>
      <c r="B523" s="29">
        <v>478</v>
      </c>
      <c r="C523" s="29" t="s">
        <v>16342</v>
      </c>
      <c r="D523" s="29" t="s">
        <v>16343</v>
      </c>
      <c r="E523" s="50">
        <v>2369845749074830</v>
      </c>
      <c r="F523" s="50">
        <v>9043063781564160</v>
      </c>
      <c r="G523" s="29" t="s">
        <v>20321</v>
      </c>
      <c r="H523" s="29" t="s">
        <v>18992</v>
      </c>
      <c r="I523" s="29">
        <v>77</v>
      </c>
      <c r="J523" s="29">
        <v>1</v>
      </c>
      <c r="K523" s="29">
        <v>1</v>
      </c>
      <c r="L523" s="29">
        <v>1</v>
      </c>
      <c r="M523" s="29">
        <v>2</v>
      </c>
      <c r="N523" s="29">
        <v>4</v>
      </c>
      <c r="O523" s="29">
        <v>1</v>
      </c>
      <c r="P523" s="29">
        <v>0</v>
      </c>
      <c r="Q523" s="29" t="s">
        <v>8</v>
      </c>
      <c r="R523" s="29" t="s">
        <v>8</v>
      </c>
      <c r="S523" s="29" t="s">
        <v>8</v>
      </c>
      <c r="T523" s="29" t="s">
        <v>8</v>
      </c>
      <c r="U523" s="29">
        <v>1</v>
      </c>
      <c r="V523" s="29">
        <v>1</v>
      </c>
      <c r="W523" s="29" t="s">
        <v>8</v>
      </c>
      <c r="X523" s="29">
        <v>1</v>
      </c>
      <c r="Y523" s="29" t="s">
        <v>8</v>
      </c>
      <c r="Z523" s="29">
        <v>1</v>
      </c>
      <c r="AA523" s="29">
        <v>1</v>
      </c>
      <c r="AB523" s="29" t="s">
        <v>8</v>
      </c>
      <c r="AC523" s="29">
        <v>1</v>
      </c>
      <c r="AD523" s="29" t="s">
        <v>8</v>
      </c>
      <c r="AE523" s="29">
        <v>1</v>
      </c>
      <c r="AF523" s="29">
        <v>4</v>
      </c>
      <c r="AG523" s="29" t="s">
        <v>8</v>
      </c>
      <c r="AH523" s="29">
        <v>4</v>
      </c>
      <c r="AI523" s="29" t="s">
        <v>8</v>
      </c>
      <c r="AJ523" s="29">
        <v>1</v>
      </c>
      <c r="AK523" s="29">
        <v>1</v>
      </c>
      <c r="AL523" s="29" t="s">
        <v>8</v>
      </c>
      <c r="AM523" s="29">
        <v>1</v>
      </c>
      <c r="AN523" s="29" t="s">
        <v>8</v>
      </c>
      <c r="AO523" s="29">
        <v>0</v>
      </c>
      <c r="AP523" s="29" t="s">
        <v>8</v>
      </c>
      <c r="AQ523" s="29">
        <v>1</v>
      </c>
      <c r="AR523" s="29">
        <v>2</v>
      </c>
      <c r="AS523" s="29" t="s">
        <v>8</v>
      </c>
      <c r="AT523" s="29">
        <v>1</v>
      </c>
      <c r="AU523" s="29" t="s">
        <v>8</v>
      </c>
      <c r="AV523" s="29">
        <v>1</v>
      </c>
      <c r="AW523" s="29">
        <v>3</v>
      </c>
      <c r="AX523" s="29" t="s">
        <v>8</v>
      </c>
      <c r="AY523" s="29">
        <v>3</v>
      </c>
      <c r="AZ523" s="29" t="s">
        <v>8</v>
      </c>
      <c r="BA523" s="29">
        <v>1</v>
      </c>
      <c r="BB523" s="29" t="s">
        <v>8</v>
      </c>
      <c r="BC523" s="29">
        <v>1</v>
      </c>
      <c r="BD523" s="29">
        <v>4</v>
      </c>
      <c r="BE523" s="29" t="s">
        <v>8</v>
      </c>
      <c r="BF523" s="29">
        <v>3</v>
      </c>
      <c r="BG523" s="29" t="s">
        <v>8</v>
      </c>
      <c r="BH523" s="29">
        <v>1</v>
      </c>
      <c r="BI523" s="29">
        <v>2</v>
      </c>
      <c r="BJ523" s="29" t="s">
        <v>8</v>
      </c>
      <c r="BK523" s="29">
        <v>2</v>
      </c>
      <c r="BL523" s="29" t="s">
        <v>8</v>
      </c>
      <c r="BM523" s="29">
        <v>0</v>
      </c>
      <c r="BN523" s="29" t="s">
        <v>8</v>
      </c>
      <c r="BO523" s="29" t="s">
        <v>8</v>
      </c>
      <c r="BP523" s="29" t="s">
        <v>8</v>
      </c>
      <c r="BQ523" s="29" t="s">
        <v>8</v>
      </c>
      <c r="BR523" s="29" t="s">
        <v>8</v>
      </c>
      <c r="BS523" s="29" t="s">
        <v>8</v>
      </c>
      <c r="BT523" s="29" t="s">
        <v>8</v>
      </c>
      <c r="BU523" s="29" t="s">
        <v>538</v>
      </c>
      <c r="BV523" s="29" t="b">
        <v>0</v>
      </c>
      <c r="BW523" s="29" t="b">
        <v>0</v>
      </c>
      <c r="BX523" s="29" t="b">
        <v>0</v>
      </c>
      <c r="BY523" s="29" t="b">
        <v>0</v>
      </c>
      <c r="BZ523" s="29" t="b">
        <v>0</v>
      </c>
      <c r="CA523" s="29" t="b">
        <v>0</v>
      </c>
      <c r="CB523" s="29" t="b">
        <v>0</v>
      </c>
      <c r="CC523" s="29" t="b">
        <v>0</v>
      </c>
      <c r="CD523" s="29" t="b">
        <v>0</v>
      </c>
      <c r="CE523" s="29" t="b">
        <v>0</v>
      </c>
      <c r="CF523" s="29" t="b">
        <v>0</v>
      </c>
      <c r="CG523" s="29" t="b">
        <v>0</v>
      </c>
      <c r="CH523" s="29" t="b">
        <v>0</v>
      </c>
      <c r="CI523" s="29" t="b">
        <v>0</v>
      </c>
      <c r="CJ523" s="29" t="b">
        <v>0</v>
      </c>
      <c r="CK523" s="29" t="b">
        <v>0</v>
      </c>
      <c r="CL523" s="29" t="b">
        <v>0</v>
      </c>
      <c r="CM523" s="29" t="b">
        <v>1</v>
      </c>
      <c r="CN523" s="29" t="b">
        <v>0</v>
      </c>
      <c r="CO523" s="29" t="b">
        <v>0</v>
      </c>
      <c r="CP523" s="29" t="b">
        <v>0</v>
      </c>
      <c r="CQ523" s="29" t="b">
        <v>0</v>
      </c>
      <c r="CR523" s="29" t="b">
        <v>0</v>
      </c>
      <c r="CS523" s="29" t="b">
        <v>0</v>
      </c>
      <c r="CT523" s="29" t="b">
        <v>0</v>
      </c>
      <c r="CU523" s="29" t="b">
        <v>0</v>
      </c>
      <c r="CV523" s="29" t="b">
        <v>0</v>
      </c>
      <c r="CW523" s="29" t="b">
        <v>0</v>
      </c>
      <c r="CX523" s="29" t="b">
        <v>0</v>
      </c>
      <c r="CY523" s="29" t="b">
        <v>0</v>
      </c>
      <c r="CZ523" s="29" t="b">
        <v>0</v>
      </c>
      <c r="DA523" s="29" t="b">
        <v>0</v>
      </c>
      <c r="DB523" s="29" t="b">
        <v>0</v>
      </c>
      <c r="DC523" s="29" t="b">
        <v>0</v>
      </c>
      <c r="DD523" s="29" t="b">
        <v>0</v>
      </c>
      <c r="DE523" s="29" t="b">
        <v>0</v>
      </c>
      <c r="DF523" s="29" t="b">
        <v>0</v>
      </c>
      <c r="DG523" s="29" t="b">
        <v>0</v>
      </c>
      <c r="DH523" s="29" t="b">
        <v>0</v>
      </c>
      <c r="DI523" s="29" t="b">
        <v>0</v>
      </c>
      <c r="DJ523" s="29" t="b">
        <v>0</v>
      </c>
      <c r="DK523" s="29" t="b">
        <v>0</v>
      </c>
      <c r="DL523" s="29" t="b">
        <v>0</v>
      </c>
      <c r="DM523" s="29" t="b">
        <v>0</v>
      </c>
      <c r="DN523" s="29" t="b">
        <v>0</v>
      </c>
      <c r="DO523" s="29" t="b">
        <v>0</v>
      </c>
      <c r="DP523" s="29" t="b">
        <v>0</v>
      </c>
      <c r="DQ523" s="29" t="b">
        <v>0</v>
      </c>
      <c r="DR523" s="29" t="b">
        <v>0</v>
      </c>
      <c r="DS523" s="29" t="b">
        <v>0</v>
      </c>
      <c r="DT523" s="29" t="b">
        <v>0</v>
      </c>
      <c r="DU523" s="29" t="b">
        <v>0</v>
      </c>
      <c r="DV523" s="29" t="s">
        <v>16344</v>
      </c>
      <c r="DW523" s="29" t="s">
        <v>16345</v>
      </c>
      <c r="DX523" s="29" t="s">
        <v>16346</v>
      </c>
    </row>
    <row r="524" spans="1:128" s="29" customFormat="1" x14ac:dyDescent="0.25">
      <c r="A524" s="29">
        <v>359925061281106</v>
      </c>
      <c r="B524" s="29">
        <v>217</v>
      </c>
      <c r="C524" s="29" t="s">
        <v>16347</v>
      </c>
      <c r="D524" s="29" t="s">
        <v>8</v>
      </c>
      <c r="E524" s="29" t="s">
        <v>8</v>
      </c>
      <c r="F524" s="29" t="s">
        <v>8</v>
      </c>
      <c r="G524" s="29" t="s">
        <v>8</v>
      </c>
      <c r="H524" s="29" t="s">
        <v>8</v>
      </c>
      <c r="I524" s="29">
        <v>33</v>
      </c>
      <c r="J524" s="29">
        <v>1</v>
      </c>
      <c r="K524" s="29">
        <v>1</v>
      </c>
      <c r="L524" s="29">
        <v>1</v>
      </c>
      <c r="M524" s="29">
        <v>2</v>
      </c>
      <c r="N524" s="29">
        <v>4</v>
      </c>
      <c r="O524" s="29">
        <v>1</v>
      </c>
      <c r="P524" s="29">
        <v>1</v>
      </c>
      <c r="Q524" s="29">
        <v>4</v>
      </c>
      <c r="R524" s="29" t="s">
        <v>8</v>
      </c>
      <c r="S524" s="29">
        <v>4</v>
      </c>
      <c r="T524" s="29" t="s">
        <v>8</v>
      </c>
      <c r="U524" s="29">
        <v>0</v>
      </c>
      <c r="V524" s="29" t="s">
        <v>8</v>
      </c>
      <c r="W524" s="29" t="s">
        <v>8</v>
      </c>
      <c r="X524" s="29" t="s">
        <v>8</v>
      </c>
      <c r="Y524" s="29" t="s">
        <v>8</v>
      </c>
      <c r="Z524" s="29">
        <v>1</v>
      </c>
      <c r="AA524" s="29">
        <v>1</v>
      </c>
      <c r="AB524" s="29" t="s">
        <v>8</v>
      </c>
      <c r="AC524" s="29">
        <v>2</v>
      </c>
      <c r="AD524" s="29" t="s">
        <v>8</v>
      </c>
      <c r="AE524" s="29">
        <v>0</v>
      </c>
      <c r="AF524" s="29" t="s">
        <v>8</v>
      </c>
      <c r="AG524" s="29" t="s">
        <v>8</v>
      </c>
      <c r="AH524" s="29" t="s">
        <v>8</v>
      </c>
      <c r="AI524" s="29" t="s">
        <v>8</v>
      </c>
      <c r="AJ524" s="29">
        <v>1</v>
      </c>
      <c r="AK524" s="29">
        <v>1</v>
      </c>
      <c r="AL524" s="29" t="s">
        <v>8</v>
      </c>
      <c r="AM524" s="29">
        <v>1</v>
      </c>
      <c r="AN524" s="29" t="s">
        <v>8</v>
      </c>
      <c r="AO524" s="29">
        <v>0</v>
      </c>
      <c r="AP524" s="29" t="s">
        <v>8</v>
      </c>
      <c r="AQ524" s="29">
        <v>1</v>
      </c>
      <c r="AR524" s="29">
        <v>1</v>
      </c>
      <c r="AS524" s="29" t="s">
        <v>8</v>
      </c>
      <c r="AT524" s="29">
        <v>1</v>
      </c>
      <c r="AU524" s="29" t="s">
        <v>8</v>
      </c>
      <c r="AV524" s="29">
        <v>1</v>
      </c>
      <c r="AW524" s="29">
        <v>1</v>
      </c>
      <c r="AX524" s="29" t="s">
        <v>8</v>
      </c>
      <c r="AY524" s="29">
        <v>2</v>
      </c>
      <c r="AZ524" s="29" t="s">
        <v>8</v>
      </c>
      <c r="BA524" s="29">
        <v>1</v>
      </c>
      <c r="BB524" s="29" t="s">
        <v>8</v>
      </c>
      <c r="BC524" s="29">
        <v>1</v>
      </c>
      <c r="BD524" s="29">
        <v>1</v>
      </c>
      <c r="BE524" s="29" t="s">
        <v>8</v>
      </c>
      <c r="BF524" s="29">
        <v>1</v>
      </c>
      <c r="BG524" s="29" t="s">
        <v>8</v>
      </c>
      <c r="BH524" s="29">
        <v>1</v>
      </c>
      <c r="BI524" s="29">
        <v>1</v>
      </c>
      <c r="BJ524" s="29" t="s">
        <v>8</v>
      </c>
      <c r="BK524" s="29">
        <v>1</v>
      </c>
      <c r="BL524" s="29" t="s">
        <v>8</v>
      </c>
      <c r="BM524" s="29">
        <v>0</v>
      </c>
      <c r="BN524" s="29" t="s">
        <v>8</v>
      </c>
      <c r="BO524" s="29" t="s">
        <v>8</v>
      </c>
      <c r="BP524" s="29" t="s">
        <v>8</v>
      </c>
      <c r="BQ524" s="29" t="s">
        <v>8</v>
      </c>
      <c r="BR524" s="29" t="s">
        <v>8</v>
      </c>
      <c r="BS524" s="29" t="s">
        <v>8</v>
      </c>
      <c r="BT524" s="29" t="s">
        <v>8</v>
      </c>
      <c r="BU524" s="29" t="s">
        <v>538</v>
      </c>
      <c r="BV524" s="29" t="b">
        <v>0</v>
      </c>
      <c r="BW524" s="29" t="b">
        <v>0</v>
      </c>
      <c r="BX524" s="29" t="b">
        <v>0</v>
      </c>
      <c r="BY524" s="29" t="b">
        <v>0</v>
      </c>
      <c r="BZ524" s="29" t="b">
        <v>0</v>
      </c>
      <c r="CA524" s="29" t="b">
        <v>0</v>
      </c>
      <c r="CB524" s="29" t="b">
        <v>0</v>
      </c>
      <c r="CC524" s="29" t="b">
        <v>0</v>
      </c>
      <c r="CD524" s="29" t="b">
        <v>0</v>
      </c>
      <c r="CE524" s="29" t="b">
        <v>0</v>
      </c>
      <c r="CF524" s="29" t="b">
        <v>0</v>
      </c>
      <c r="CG524" s="29" t="b">
        <v>0</v>
      </c>
      <c r="CH524" s="29" t="b">
        <v>0</v>
      </c>
      <c r="CI524" s="29" t="b">
        <v>0</v>
      </c>
      <c r="CJ524" s="29" t="b">
        <v>0</v>
      </c>
      <c r="CK524" s="29" t="b">
        <v>0</v>
      </c>
      <c r="CL524" s="29" t="b">
        <v>0</v>
      </c>
      <c r="CM524" s="29" t="b">
        <v>0</v>
      </c>
      <c r="CN524" s="29" t="b">
        <v>0</v>
      </c>
      <c r="CO524" s="29" t="b">
        <v>0</v>
      </c>
      <c r="CP524" s="29" t="b">
        <v>0</v>
      </c>
      <c r="CQ524" s="29" t="b">
        <v>0</v>
      </c>
      <c r="CR524" s="29" t="b">
        <v>0</v>
      </c>
      <c r="CS524" s="29" t="b">
        <v>0</v>
      </c>
      <c r="CT524" s="29" t="b">
        <v>0</v>
      </c>
      <c r="CU524" s="29" t="b">
        <v>0</v>
      </c>
      <c r="CV524" s="29" t="b">
        <v>0</v>
      </c>
      <c r="CW524" s="29" t="b">
        <v>0</v>
      </c>
      <c r="CX524" s="29" t="b">
        <v>0</v>
      </c>
      <c r="CY524" s="29" t="b">
        <v>0</v>
      </c>
      <c r="CZ524" s="29" t="b">
        <v>0</v>
      </c>
      <c r="DA524" s="29" t="b">
        <v>0</v>
      </c>
      <c r="DB524" s="29" t="b">
        <v>0</v>
      </c>
      <c r="DC524" s="29" t="b">
        <v>1</v>
      </c>
      <c r="DD524" s="29" t="b">
        <v>0</v>
      </c>
      <c r="DE524" s="29" t="b">
        <v>0</v>
      </c>
      <c r="DF524" s="29" t="b">
        <v>0</v>
      </c>
      <c r="DG524" s="29" t="b">
        <v>0</v>
      </c>
      <c r="DH524" s="29" t="b">
        <v>0</v>
      </c>
      <c r="DI524" s="29" t="b">
        <v>0</v>
      </c>
      <c r="DJ524" s="29" t="b">
        <v>0</v>
      </c>
      <c r="DK524" s="29" t="b">
        <v>0</v>
      </c>
      <c r="DL524" s="29" t="b">
        <v>0</v>
      </c>
      <c r="DM524" s="29" t="b">
        <v>0</v>
      </c>
      <c r="DN524" s="29" t="b">
        <v>0</v>
      </c>
      <c r="DO524" s="29" t="b">
        <v>0</v>
      </c>
      <c r="DP524" s="29" t="b">
        <v>0</v>
      </c>
      <c r="DQ524" s="29" t="b">
        <v>0</v>
      </c>
      <c r="DR524" s="29" t="b">
        <v>0</v>
      </c>
      <c r="DS524" s="29" t="b">
        <v>0</v>
      </c>
      <c r="DT524" s="29" t="b">
        <v>0</v>
      </c>
      <c r="DU524" s="29" t="b">
        <v>0</v>
      </c>
      <c r="DV524" s="29" t="s">
        <v>16348</v>
      </c>
      <c r="DW524" s="29" t="s">
        <v>16349</v>
      </c>
      <c r="DX524" s="29" t="s">
        <v>16350</v>
      </c>
    </row>
    <row r="525" spans="1:128" s="29" customFormat="1" x14ac:dyDescent="0.25">
      <c r="A525" s="29">
        <v>359925061281106</v>
      </c>
      <c r="B525" s="29">
        <v>220</v>
      </c>
      <c r="C525" s="29" t="s">
        <v>16351</v>
      </c>
      <c r="D525" s="29" t="s">
        <v>16352</v>
      </c>
      <c r="E525" s="50">
        <v>2.37809079268022E+16</v>
      </c>
      <c r="F525" s="50">
        <v>903399696948156</v>
      </c>
      <c r="G525" s="29" t="s">
        <v>20322</v>
      </c>
      <c r="H525" s="29" t="s">
        <v>18992</v>
      </c>
      <c r="I525" s="29">
        <v>33</v>
      </c>
      <c r="J525" s="29">
        <v>1</v>
      </c>
      <c r="K525" s="29">
        <v>1</v>
      </c>
      <c r="L525" s="29">
        <v>1</v>
      </c>
      <c r="M525" s="29">
        <v>2</v>
      </c>
      <c r="N525" s="29">
        <v>7</v>
      </c>
      <c r="O525" s="29">
        <v>1</v>
      </c>
      <c r="P525" s="29">
        <v>1</v>
      </c>
      <c r="Q525" s="29">
        <v>2</v>
      </c>
      <c r="R525" s="29" t="s">
        <v>8</v>
      </c>
      <c r="S525" s="29">
        <v>4</v>
      </c>
      <c r="T525" s="29" t="s">
        <v>8</v>
      </c>
      <c r="U525" s="29">
        <v>0</v>
      </c>
      <c r="V525" s="29" t="s">
        <v>8</v>
      </c>
      <c r="W525" s="29" t="s">
        <v>8</v>
      </c>
      <c r="X525" s="29" t="s">
        <v>8</v>
      </c>
      <c r="Y525" s="29" t="s">
        <v>8</v>
      </c>
      <c r="Z525" s="29">
        <v>0</v>
      </c>
      <c r="AA525" s="29" t="s">
        <v>8</v>
      </c>
      <c r="AB525" s="29" t="s">
        <v>8</v>
      </c>
      <c r="AC525" s="29" t="s">
        <v>8</v>
      </c>
      <c r="AD525" s="29" t="s">
        <v>8</v>
      </c>
      <c r="AE525" s="29">
        <v>0</v>
      </c>
      <c r="AF525" s="29" t="s">
        <v>8</v>
      </c>
      <c r="AG525" s="29" t="s">
        <v>8</v>
      </c>
      <c r="AH525" s="29" t="s">
        <v>8</v>
      </c>
      <c r="AI525" s="29" t="s">
        <v>8</v>
      </c>
      <c r="AJ525" s="29">
        <v>1</v>
      </c>
      <c r="AK525" s="29">
        <v>1</v>
      </c>
      <c r="AL525" s="29" t="s">
        <v>8</v>
      </c>
      <c r="AM525" s="29">
        <v>1</v>
      </c>
      <c r="AN525" s="29" t="s">
        <v>8</v>
      </c>
      <c r="AO525" s="29">
        <v>0</v>
      </c>
      <c r="AP525" s="29" t="s">
        <v>8</v>
      </c>
      <c r="AQ525" s="29">
        <v>1</v>
      </c>
      <c r="AR525" s="29">
        <v>2</v>
      </c>
      <c r="AS525" s="29" t="s">
        <v>8</v>
      </c>
      <c r="AT525" s="29">
        <v>3</v>
      </c>
      <c r="AU525" s="29" t="s">
        <v>8</v>
      </c>
      <c r="AV525" s="29">
        <v>1</v>
      </c>
      <c r="AW525" s="29">
        <v>4</v>
      </c>
      <c r="AX525" s="29" t="s">
        <v>8</v>
      </c>
      <c r="AY525" s="29">
        <v>3</v>
      </c>
      <c r="AZ525" s="29" t="s">
        <v>8</v>
      </c>
      <c r="BA525" s="29">
        <v>1</v>
      </c>
      <c r="BB525" s="29" t="s">
        <v>8</v>
      </c>
      <c r="BC525" s="29">
        <v>1</v>
      </c>
      <c r="BD525" s="29">
        <v>3</v>
      </c>
      <c r="BE525" s="29" t="s">
        <v>8</v>
      </c>
      <c r="BF525" s="29">
        <v>3</v>
      </c>
      <c r="BG525" s="29" t="s">
        <v>8</v>
      </c>
      <c r="BH525" s="29">
        <v>1</v>
      </c>
      <c r="BI525" s="29">
        <v>2</v>
      </c>
      <c r="BJ525" s="29" t="s">
        <v>8</v>
      </c>
      <c r="BK525" s="29">
        <v>2</v>
      </c>
      <c r="BL525" s="29" t="s">
        <v>8</v>
      </c>
      <c r="BM525" s="29">
        <v>0</v>
      </c>
      <c r="BN525" s="29" t="s">
        <v>8</v>
      </c>
      <c r="BO525" s="29" t="s">
        <v>8</v>
      </c>
      <c r="BP525" s="29" t="s">
        <v>8</v>
      </c>
      <c r="BQ525" s="29" t="s">
        <v>8</v>
      </c>
      <c r="BR525" s="29" t="s">
        <v>8</v>
      </c>
      <c r="BS525" s="29" t="s">
        <v>8</v>
      </c>
      <c r="BT525" s="29" t="s">
        <v>8</v>
      </c>
      <c r="BU525" s="29" t="s">
        <v>538</v>
      </c>
      <c r="BV525" s="29" t="b">
        <v>0</v>
      </c>
      <c r="BW525" s="29" t="b">
        <v>0</v>
      </c>
      <c r="BX525" s="29" t="b">
        <v>0</v>
      </c>
      <c r="BY525" s="29" t="b">
        <v>0</v>
      </c>
      <c r="BZ525" s="29" t="b">
        <v>0</v>
      </c>
      <c r="CA525" s="29" t="b">
        <v>0</v>
      </c>
      <c r="CB525" s="29" t="b">
        <v>0</v>
      </c>
      <c r="CC525" s="29" t="b">
        <v>0</v>
      </c>
      <c r="CD525" s="29" t="b">
        <v>0</v>
      </c>
      <c r="CE525" s="29" t="b">
        <v>0</v>
      </c>
      <c r="CF525" s="29" t="b">
        <v>0</v>
      </c>
      <c r="CG525" s="29" t="b">
        <v>0</v>
      </c>
      <c r="CH525" s="29" t="b">
        <v>0</v>
      </c>
      <c r="CI525" s="29" t="b">
        <v>0</v>
      </c>
      <c r="CJ525" s="29" t="b">
        <v>0</v>
      </c>
      <c r="CK525" s="29" t="b">
        <v>0</v>
      </c>
      <c r="CL525" s="29" t="b">
        <v>0</v>
      </c>
      <c r="CM525" s="29" t="b">
        <v>0</v>
      </c>
      <c r="CN525" s="29" t="b">
        <v>0</v>
      </c>
      <c r="CO525" s="29" t="b">
        <v>0</v>
      </c>
      <c r="CP525" s="29" t="b">
        <v>0</v>
      </c>
      <c r="CQ525" s="29" t="b">
        <v>0</v>
      </c>
      <c r="CR525" s="29" t="b">
        <v>0</v>
      </c>
      <c r="CS525" s="29" t="b">
        <v>0</v>
      </c>
      <c r="CT525" s="29" t="b">
        <v>0</v>
      </c>
      <c r="CU525" s="29" t="b">
        <v>0</v>
      </c>
      <c r="CV525" s="29" t="b">
        <v>0</v>
      </c>
      <c r="CW525" s="29" t="b">
        <v>0</v>
      </c>
      <c r="CX525" s="29" t="b">
        <v>0</v>
      </c>
      <c r="CY525" s="29" t="b">
        <v>0</v>
      </c>
      <c r="CZ525" s="29" t="b">
        <v>0</v>
      </c>
      <c r="DA525" s="29" t="b">
        <v>0</v>
      </c>
      <c r="DB525" s="29" t="b">
        <v>0</v>
      </c>
      <c r="DC525" s="29" t="b">
        <v>1</v>
      </c>
      <c r="DD525" s="29" t="b">
        <v>0</v>
      </c>
      <c r="DE525" s="29" t="b">
        <v>0</v>
      </c>
      <c r="DF525" s="29" t="b">
        <v>0</v>
      </c>
      <c r="DG525" s="29" t="b">
        <v>0</v>
      </c>
      <c r="DH525" s="29" t="b">
        <v>0</v>
      </c>
      <c r="DI525" s="29" t="b">
        <v>0</v>
      </c>
      <c r="DJ525" s="29" t="b">
        <v>0</v>
      </c>
      <c r="DK525" s="29" t="b">
        <v>0</v>
      </c>
      <c r="DL525" s="29" t="b">
        <v>0</v>
      </c>
      <c r="DM525" s="29" t="b">
        <v>0</v>
      </c>
      <c r="DN525" s="29" t="b">
        <v>0</v>
      </c>
      <c r="DO525" s="29" t="b">
        <v>0</v>
      </c>
      <c r="DP525" s="29" t="b">
        <v>0</v>
      </c>
      <c r="DQ525" s="29" t="b">
        <v>0</v>
      </c>
      <c r="DR525" s="29" t="b">
        <v>0</v>
      </c>
      <c r="DS525" s="29" t="b">
        <v>0</v>
      </c>
      <c r="DT525" s="29" t="b">
        <v>0</v>
      </c>
      <c r="DU525" s="29" t="b">
        <v>0</v>
      </c>
      <c r="DV525" s="29" t="s">
        <v>16353</v>
      </c>
      <c r="DW525" s="29" t="s">
        <v>16354</v>
      </c>
      <c r="DX525" s="29" t="s">
        <v>16355</v>
      </c>
    </row>
    <row r="526" spans="1:128" s="29" customFormat="1" x14ac:dyDescent="0.25">
      <c r="A526" s="29">
        <v>359925061281106</v>
      </c>
      <c r="B526" s="29">
        <v>286</v>
      </c>
      <c r="C526" s="29" t="s">
        <v>16356</v>
      </c>
      <c r="D526" s="29" t="s">
        <v>16357</v>
      </c>
      <c r="E526" s="50">
        <v>2377906275729360</v>
      </c>
      <c r="F526" s="50">
        <v>9034071115031600</v>
      </c>
      <c r="G526" s="29" t="s">
        <v>20260</v>
      </c>
      <c r="H526" s="29" t="s">
        <v>18992</v>
      </c>
      <c r="I526" s="29">
        <v>33</v>
      </c>
      <c r="J526" s="29">
        <v>1</v>
      </c>
      <c r="K526" s="29">
        <v>1</v>
      </c>
      <c r="L526" s="29">
        <v>1</v>
      </c>
      <c r="M526" s="29">
        <v>2</v>
      </c>
      <c r="N526" s="29">
        <v>4</v>
      </c>
      <c r="O526" s="29">
        <v>1</v>
      </c>
      <c r="P526" s="29">
        <v>1</v>
      </c>
      <c r="Q526" s="29">
        <v>1</v>
      </c>
      <c r="R526" s="29" t="s">
        <v>8</v>
      </c>
      <c r="S526" s="29">
        <v>3</v>
      </c>
      <c r="T526" s="29" t="s">
        <v>8</v>
      </c>
      <c r="U526" s="29">
        <v>0</v>
      </c>
      <c r="V526" s="29" t="s">
        <v>8</v>
      </c>
      <c r="W526" s="29" t="s">
        <v>8</v>
      </c>
      <c r="X526" s="29" t="s">
        <v>8</v>
      </c>
      <c r="Y526" s="29" t="s">
        <v>8</v>
      </c>
      <c r="Z526" s="29">
        <v>1</v>
      </c>
      <c r="AA526" s="29">
        <v>3</v>
      </c>
      <c r="AB526" s="29" t="s">
        <v>8</v>
      </c>
      <c r="AC526" s="29">
        <v>3</v>
      </c>
      <c r="AD526" s="29" t="s">
        <v>8</v>
      </c>
      <c r="AE526" s="29">
        <v>0</v>
      </c>
      <c r="AF526" s="29" t="s">
        <v>8</v>
      </c>
      <c r="AG526" s="29" t="s">
        <v>8</v>
      </c>
      <c r="AH526" s="29" t="s">
        <v>8</v>
      </c>
      <c r="AI526" s="29" t="s">
        <v>8</v>
      </c>
      <c r="AJ526" s="29">
        <v>1</v>
      </c>
      <c r="AK526" s="29">
        <v>1</v>
      </c>
      <c r="AL526" s="29" t="s">
        <v>8</v>
      </c>
      <c r="AM526" s="29">
        <v>1</v>
      </c>
      <c r="AN526" s="29" t="s">
        <v>8</v>
      </c>
      <c r="AO526" s="29">
        <v>0</v>
      </c>
      <c r="AP526" s="29" t="s">
        <v>8</v>
      </c>
      <c r="AQ526" s="29">
        <v>1</v>
      </c>
      <c r="AR526" s="29">
        <v>2</v>
      </c>
      <c r="AS526" s="29" t="s">
        <v>8</v>
      </c>
      <c r="AT526" s="29">
        <v>2</v>
      </c>
      <c r="AU526" s="29" t="s">
        <v>8</v>
      </c>
      <c r="AV526" s="29">
        <v>1</v>
      </c>
      <c r="AW526" s="29">
        <v>2</v>
      </c>
      <c r="AX526" s="29" t="s">
        <v>8</v>
      </c>
      <c r="AY526" s="29">
        <v>2</v>
      </c>
      <c r="AZ526" s="29" t="s">
        <v>8</v>
      </c>
      <c r="BA526" s="29">
        <v>1</v>
      </c>
      <c r="BB526" s="29" t="s">
        <v>8</v>
      </c>
      <c r="BC526" s="29">
        <v>0</v>
      </c>
      <c r="BD526" s="29" t="s">
        <v>8</v>
      </c>
      <c r="BE526" s="29" t="s">
        <v>8</v>
      </c>
      <c r="BF526" s="29" t="s">
        <v>8</v>
      </c>
      <c r="BG526" s="29" t="s">
        <v>8</v>
      </c>
      <c r="BH526" s="29">
        <v>1</v>
      </c>
      <c r="BI526" s="29">
        <v>2</v>
      </c>
      <c r="BJ526" s="29" t="s">
        <v>8</v>
      </c>
      <c r="BK526" s="29">
        <v>2</v>
      </c>
      <c r="BL526" s="29" t="s">
        <v>8</v>
      </c>
      <c r="BM526" s="29">
        <v>0</v>
      </c>
      <c r="BN526" s="29" t="s">
        <v>8</v>
      </c>
      <c r="BO526" s="29" t="s">
        <v>8</v>
      </c>
      <c r="BP526" s="29" t="s">
        <v>8</v>
      </c>
      <c r="BQ526" s="29" t="s">
        <v>8</v>
      </c>
      <c r="BR526" s="29" t="s">
        <v>8</v>
      </c>
      <c r="BS526" s="29" t="s">
        <v>8</v>
      </c>
      <c r="BT526" s="29" t="s">
        <v>8</v>
      </c>
      <c r="BU526" s="29" t="s">
        <v>538</v>
      </c>
      <c r="BV526" s="29" t="b">
        <v>0</v>
      </c>
      <c r="BW526" s="29" t="b">
        <v>0</v>
      </c>
      <c r="BX526" s="29" t="b">
        <v>0</v>
      </c>
      <c r="BY526" s="29" t="b">
        <v>0</v>
      </c>
      <c r="BZ526" s="29" t="b">
        <v>0</v>
      </c>
      <c r="CA526" s="29" t="b">
        <v>0</v>
      </c>
      <c r="CB526" s="29" t="b">
        <v>0</v>
      </c>
      <c r="CC526" s="29" t="b">
        <v>0</v>
      </c>
      <c r="CD526" s="29" t="b">
        <v>0</v>
      </c>
      <c r="CE526" s="29" t="b">
        <v>0</v>
      </c>
      <c r="CF526" s="29" t="b">
        <v>0</v>
      </c>
      <c r="CG526" s="29" t="b">
        <v>0</v>
      </c>
      <c r="CH526" s="29" t="b">
        <v>0</v>
      </c>
      <c r="CI526" s="29" t="b">
        <v>0</v>
      </c>
      <c r="CJ526" s="29" t="b">
        <v>0</v>
      </c>
      <c r="CK526" s="29" t="b">
        <v>0</v>
      </c>
      <c r="CL526" s="29" t="b">
        <v>0</v>
      </c>
      <c r="CM526" s="29" t="b">
        <v>0</v>
      </c>
      <c r="CN526" s="29" t="b">
        <v>0</v>
      </c>
      <c r="CO526" s="29" t="b">
        <v>0</v>
      </c>
      <c r="CP526" s="29" t="b">
        <v>0</v>
      </c>
      <c r="CQ526" s="29" t="b">
        <v>0</v>
      </c>
      <c r="CR526" s="29" t="b">
        <v>0</v>
      </c>
      <c r="CS526" s="29" t="b">
        <v>0</v>
      </c>
      <c r="CT526" s="29" t="b">
        <v>0</v>
      </c>
      <c r="CU526" s="29" t="b">
        <v>0</v>
      </c>
      <c r="CV526" s="29" t="b">
        <v>0</v>
      </c>
      <c r="CW526" s="29" t="b">
        <v>0</v>
      </c>
      <c r="CX526" s="29" t="b">
        <v>0</v>
      </c>
      <c r="CY526" s="29" t="b">
        <v>0</v>
      </c>
      <c r="CZ526" s="29" t="b">
        <v>0</v>
      </c>
      <c r="DA526" s="29" t="b">
        <v>0</v>
      </c>
      <c r="DB526" s="29" t="b">
        <v>0</v>
      </c>
      <c r="DC526" s="29" t="b">
        <v>0</v>
      </c>
      <c r="DD526" s="29" t="b">
        <v>0</v>
      </c>
      <c r="DE526" s="29" t="b">
        <v>0</v>
      </c>
      <c r="DF526" s="29" t="b">
        <v>0</v>
      </c>
      <c r="DG526" s="29" t="b">
        <v>0</v>
      </c>
      <c r="DH526" s="29" t="b">
        <v>0</v>
      </c>
      <c r="DI526" s="29" t="b">
        <v>0</v>
      </c>
      <c r="DJ526" s="29" t="b">
        <v>0</v>
      </c>
      <c r="DK526" s="29" t="b">
        <v>0</v>
      </c>
      <c r="DL526" s="29" t="b">
        <v>0</v>
      </c>
      <c r="DM526" s="29" t="b">
        <v>1</v>
      </c>
      <c r="DN526" s="29" t="b">
        <v>0</v>
      </c>
      <c r="DO526" s="29" t="b">
        <v>0</v>
      </c>
      <c r="DP526" s="29" t="b">
        <v>0</v>
      </c>
      <c r="DQ526" s="29" t="b">
        <v>0</v>
      </c>
      <c r="DR526" s="29" t="b">
        <v>0</v>
      </c>
      <c r="DS526" s="29" t="b">
        <v>0</v>
      </c>
      <c r="DT526" s="29" t="b">
        <v>0</v>
      </c>
      <c r="DU526" s="29" t="b">
        <v>0</v>
      </c>
      <c r="DV526" s="29" t="s">
        <v>16358</v>
      </c>
      <c r="DW526" s="29" t="s">
        <v>16359</v>
      </c>
      <c r="DX526" s="29" t="s">
        <v>16360</v>
      </c>
    </row>
    <row r="527" spans="1:128" s="29" customFormat="1" x14ac:dyDescent="0.25">
      <c r="A527" s="29">
        <v>359925061281106</v>
      </c>
      <c r="B527" s="29">
        <v>218</v>
      </c>
      <c r="C527" s="29" t="s">
        <v>16361</v>
      </c>
      <c r="D527" s="29" t="s">
        <v>16362</v>
      </c>
      <c r="E527" s="50">
        <v>2.37808300407453E+16</v>
      </c>
      <c r="F527" s="50">
        <v>9033932392222230</v>
      </c>
      <c r="G527" s="29" t="s">
        <v>20283</v>
      </c>
      <c r="H527" s="29" t="s">
        <v>18992</v>
      </c>
      <c r="I527" s="29">
        <v>33</v>
      </c>
      <c r="J527" s="29">
        <v>1</v>
      </c>
      <c r="K527" s="29">
        <v>1</v>
      </c>
      <c r="L527" s="29">
        <v>1</v>
      </c>
      <c r="M527" s="29">
        <v>2</v>
      </c>
      <c r="N527" s="29">
        <v>4</v>
      </c>
      <c r="O527" s="29">
        <v>1</v>
      </c>
      <c r="P527" s="29">
        <v>1</v>
      </c>
      <c r="Q527" s="29">
        <v>4</v>
      </c>
      <c r="R527" s="29" t="s">
        <v>8</v>
      </c>
      <c r="S527" s="29">
        <v>4</v>
      </c>
      <c r="T527" s="29" t="s">
        <v>8</v>
      </c>
      <c r="U527" s="29">
        <v>0</v>
      </c>
      <c r="V527" s="29" t="s">
        <v>8</v>
      </c>
      <c r="W527" s="29" t="s">
        <v>8</v>
      </c>
      <c r="X527" s="29" t="s">
        <v>8</v>
      </c>
      <c r="Y527" s="29" t="s">
        <v>8</v>
      </c>
      <c r="Z527" s="29">
        <v>1</v>
      </c>
      <c r="AA527" s="29">
        <v>3</v>
      </c>
      <c r="AB527" s="29" t="s">
        <v>8</v>
      </c>
      <c r="AC527" s="29">
        <v>3</v>
      </c>
      <c r="AD527" s="29" t="s">
        <v>8</v>
      </c>
      <c r="AE527" s="29">
        <v>0</v>
      </c>
      <c r="AF527" s="29" t="s">
        <v>8</v>
      </c>
      <c r="AG527" s="29" t="s">
        <v>8</v>
      </c>
      <c r="AH527" s="29" t="s">
        <v>8</v>
      </c>
      <c r="AI527" s="29" t="s">
        <v>8</v>
      </c>
      <c r="AJ527" s="29">
        <v>1</v>
      </c>
      <c r="AK527" s="29">
        <v>1</v>
      </c>
      <c r="AL527" s="29" t="s">
        <v>8</v>
      </c>
      <c r="AM527" s="29">
        <v>1</v>
      </c>
      <c r="AN527" s="29" t="s">
        <v>8</v>
      </c>
      <c r="AO527" s="29">
        <v>0</v>
      </c>
      <c r="AP527" s="29" t="s">
        <v>8</v>
      </c>
      <c r="AQ527" s="29">
        <v>1</v>
      </c>
      <c r="AR527" s="29">
        <v>2</v>
      </c>
      <c r="AS527" s="29" t="s">
        <v>8</v>
      </c>
      <c r="AT527" s="29">
        <v>2</v>
      </c>
      <c r="AU527" s="29" t="s">
        <v>8</v>
      </c>
      <c r="AV527" s="29">
        <v>1</v>
      </c>
      <c r="AW527" s="29">
        <v>1</v>
      </c>
      <c r="AX527" s="29" t="s">
        <v>8</v>
      </c>
      <c r="AY527" s="29">
        <v>1</v>
      </c>
      <c r="AZ527" s="29" t="s">
        <v>8</v>
      </c>
      <c r="BA527" s="29">
        <v>1</v>
      </c>
      <c r="BB527" s="29" t="s">
        <v>8</v>
      </c>
      <c r="BC527" s="29">
        <v>1</v>
      </c>
      <c r="BD527" s="29">
        <v>3</v>
      </c>
      <c r="BE527" s="29" t="s">
        <v>8</v>
      </c>
      <c r="BF527" s="29">
        <v>3</v>
      </c>
      <c r="BG527" s="29" t="s">
        <v>8</v>
      </c>
      <c r="BH527" s="29">
        <v>1</v>
      </c>
      <c r="BI527" s="29">
        <v>1</v>
      </c>
      <c r="BJ527" s="29" t="s">
        <v>8</v>
      </c>
      <c r="BK527" s="29">
        <v>1</v>
      </c>
      <c r="BL527" s="29" t="s">
        <v>8</v>
      </c>
      <c r="BM527" s="29">
        <v>0</v>
      </c>
      <c r="BN527" s="29" t="s">
        <v>8</v>
      </c>
      <c r="BO527" s="29" t="s">
        <v>8</v>
      </c>
      <c r="BP527" s="29" t="s">
        <v>8</v>
      </c>
      <c r="BQ527" s="29" t="s">
        <v>8</v>
      </c>
      <c r="BR527" s="29" t="s">
        <v>8</v>
      </c>
      <c r="BS527" s="29" t="s">
        <v>8</v>
      </c>
      <c r="BT527" s="29" t="s">
        <v>8</v>
      </c>
      <c r="BU527" s="29" t="s">
        <v>538</v>
      </c>
      <c r="BV527" s="29" t="b">
        <v>0</v>
      </c>
      <c r="BW527" s="29" t="b">
        <v>0</v>
      </c>
      <c r="BX527" s="29" t="b">
        <v>0</v>
      </c>
      <c r="BY527" s="29" t="b">
        <v>0</v>
      </c>
      <c r="BZ527" s="29" t="b">
        <v>0</v>
      </c>
      <c r="CA527" s="29" t="b">
        <v>0</v>
      </c>
      <c r="CB527" s="29" t="b">
        <v>0</v>
      </c>
      <c r="CC527" s="29" t="b">
        <v>0</v>
      </c>
      <c r="CD527" s="29" t="b">
        <v>0</v>
      </c>
      <c r="CE527" s="29" t="b">
        <v>0</v>
      </c>
      <c r="CF527" s="29" t="b">
        <v>0</v>
      </c>
      <c r="CG527" s="29" t="b">
        <v>0</v>
      </c>
      <c r="CH527" s="29" t="b">
        <v>0</v>
      </c>
      <c r="CI527" s="29" t="b">
        <v>0</v>
      </c>
      <c r="CJ527" s="29" t="b">
        <v>0</v>
      </c>
      <c r="CK527" s="29" t="b">
        <v>0</v>
      </c>
      <c r="CL527" s="29" t="b">
        <v>0</v>
      </c>
      <c r="CM527" s="29" t="b">
        <v>0</v>
      </c>
      <c r="CN527" s="29" t="b">
        <v>0</v>
      </c>
      <c r="CO527" s="29" t="b">
        <v>0</v>
      </c>
      <c r="CP527" s="29" t="b">
        <v>0</v>
      </c>
      <c r="CQ527" s="29" t="b">
        <v>0</v>
      </c>
      <c r="CR527" s="29" t="b">
        <v>0</v>
      </c>
      <c r="CS527" s="29" t="b">
        <v>0</v>
      </c>
      <c r="CT527" s="29" t="b">
        <v>0</v>
      </c>
      <c r="CU527" s="29" t="b">
        <v>0</v>
      </c>
      <c r="CV527" s="29" t="b">
        <v>0</v>
      </c>
      <c r="CW527" s="29" t="b">
        <v>0</v>
      </c>
      <c r="CX527" s="29" t="b">
        <v>0</v>
      </c>
      <c r="CY527" s="29" t="b">
        <v>0</v>
      </c>
      <c r="CZ527" s="29" t="b">
        <v>0</v>
      </c>
      <c r="DA527" s="29" t="b">
        <v>0</v>
      </c>
      <c r="DB527" s="29" t="b">
        <v>0</v>
      </c>
      <c r="DC527" s="29" t="b">
        <v>1</v>
      </c>
      <c r="DD527" s="29" t="b">
        <v>0</v>
      </c>
      <c r="DE527" s="29" t="b">
        <v>0</v>
      </c>
      <c r="DF527" s="29" t="b">
        <v>0</v>
      </c>
      <c r="DG527" s="29" t="b">
        <v>0</v>
      </c>
      <c r="DH527" s="29" t="b">
        <v>0</v>
      </c>
      <c r="DI527" s="29" t="b">
        <v>0</v>
      </c>
      <c r="DJ527" s="29" t="b">
        <v>0</v>
      </c>
      <c r="DK527" s="29" t="b">
        <v>0</v>
      </c>
      <c r="DL527" s="29" t="b">
        <v>0</v>
      </c>
      <c r="DM527" s="29" t="b">
        <v>0</v>
      </c>
      <c r="DN527" s="29" t="b">
        <v>0</v>
      </c>
      <c r="DO527" s="29" t="b">
        <v>0</v>
      </c>
      <c r="DP527" s="29" t="b">
        <v>0</v>
      </c>
      <c r="DQ527" s="29" t="b">
        <v>0</v>
      </c>
      <c r="DR527" s="29" t="b">
        <v>0</v>
      </c>
      <c r="DS527" s="29" t="b">
        <v>0</v>
      </c>
      <c r="DT527" s="29" t="b">
        <v>0</v>
      </c>
      <c r="DU527" s="29" t="b">
        <v>0</v>
      </c>
      <c r="DV527" s="29" t="s">
        <v>16363</v>
      </c>
      <c r="DW527" s="29" t="s">
        <v>16364</v>
      </c>
      <c r="DX527" s="29" t="s">
        <v>16365</v>
      </c>
    </row>
    <row r="528" spans="1:128" s="29" customFormat="1" x14ac:dyDescent="0.25">
      <c r="A528" s="29">
        <v>359925061281106</v>
      </c>
      <c r="B528" s="29">
        <v>249</v>
      </c>
      <c r="C528" s="29" t="s">
        <v>16366</v>
      </c>
      <c r="D528" s="29" t="s">
        <v>16367</v>
      </c>
      <c r="E528" s="50">
        <v>2378032508658630</v>
      </c>
      <c r="F528" s="50">
        <v>90340254802648</v>
      </c>
      <c r="G528" s="29" t="s">
        <v>20323</v>
      </c>
      <c r="H528" s="29" t="s">
        <v>18992</v>
      </c>
      <c r="I528" s="29">
        <v>33</v>
      </c>
      <c r="J528" s="29">
        <v>1</v>
      </c>
      <c r="K528" s="29">
        <v>1</v>
      </c>
      <c r="L528" s="29">
        <v>1</v>
      </c>
      <c r="M528" s="29">
        <v>2</v>
      </c>
      <c r="N528" s="29">
        <v>8</v>
      </c>
      <c r="O528" s="29">
        <v>1</v>
      </c>
      <c r="P528" s="29">
        <v>1</v>
      </c>
      <c r="Q528" s="29">
        <v>3</v>
      </c>
      <c r="R528" s="29" t="s">
        <v>8</v>
      </c>
      <c r="S528" s="29">
        <v>4</v>
      </c>
      <c r="T528" s="29" t="s">
        <v>8</v>
      </c>
      <c r="U528" s="29">
        <v>0</v>
      </c>
      <c r="V528" s="29" t="s">
        <v>8</v>
      </c>
      <c r="W528" s="29" t="s">
        <v>8</v>
      </c>
      <c r="X528" s="29" t="s">
        <v>8</v>
      </c>
      <c r="Y528" s="29" t="s">
        <v>8</v>
      </c>
      <c r="Z528" s="29">
        <v>0</v>
      </c>
      <c r="AA528" s="29" t="s">
        <v>8</v>
      </c>
      <c r="AB528" s="29" t="s">
        <v>8</v>
      </c>
      <c r="AC528" s="29" t="s">
        <v>8</v>
      </c>
      <c r="AD528" s="29" t="s">
        <v>8</v>
      </c>
      <c r="AE528" s="29">
        <v>0</v>
      </c>
      <c r="AF528" s="29" t="s">
        <v>8</v>
      </c>
      <c r="AG528" s="29" t="s">
        <v>8</v>
      </c>
      <c r="AH528" s="29" t="s">
        <v>8</v>
      </c>
      <c r="AI528" s="29" t="s">
        <v>8</v>
      </c>
      <c r="AJ528" s="29">
        <v>1</v>
      </c>
      <c r="AK528" s="29">
        <v>1</v>
      </c>
      <c r="AL528" s="29" t="s">
        <v>8</v>
      </c>
      <c r="AM528" s="29">
        <v>1</v>
      </c>
      <c r="AN528" s="29" t="s">
        <v>8</v>
      </c>
      <c r="AO528" s="29">
        <v>0</v>
      </c>
      <c r="AP528" s="29" t="s">
        <v>8</v>
      </c>
      <c r="AQ528" s="29">
        <v>1</v>
      </c>
      <c r="AR528" s="29">
        <v>2</v>
      </c>
      <c r="AS528" s="29" t="s">
        <v>8</v>
      </c>
      <c r="AT528" s="29">
        <v>2</v>
      </c>
      <c r="AU528" s="29" t="s">
        <v>8</v>
      </c>
      <c r="AV528" s="29">
        <v>1</v>
      </c>
      <c r="AW528" s="29">
        <v>2</v>
      </c>
      <c r="AX528" s="29" t="s">
        <v>8</v>
      </c>
      <c r="AY528" s="29">
        <v>2</v>
      </c>
      <c r="AZ528" s="29" t="s">
        <v>8</v>
      </c>
      <c r="BA528" s="29">
        <v>0</v>
      </c>
      <c r="BB528" s="29" t="s">
        <v>8</v>
      </c>
      <c r="BC528" s="29">
        <v>1</v>
      </c>
      <c r="BD528" s="29">
        <v>4</v>
      </c>
      <c r="BE528" s="29" t="s">
        <v>8</v>
      </c>
      <c r="BF528" s="29">
        <v>2</v>
      </c>
      <c r="BG528" s="29" t="s">
        <v>8</v>
      </c>
      <c r="BH528" s="29">
        <v>1</v>
      </c>
      <c r="BI528" s="29">
        <v>2</v>
      </c>
      <c r="BJ528" s="29" t="s">
        <v>8</v>
      </c>
      <c r="BK528" s="29">
        <v>2</v>
      </c>
      <c r="BL528" s="29" t="s">
        <v>8</v>
      </c>
      <c r="BM528" s="29">
        <v>0</v>
      </c>
      <c r="BN528" s="29" t="s">
        <v>8</v>
      </c>
      <c r="BO528" s="29" t="s">
        <v>8</v>
      </c>
      <c r="BP528" s="29" t="s">
        <v>8</v>
      </c>
      <c r="BQ528" s="29" t="s">
        <v>8</v>
      </c>
      <c r="BR528" s="29" t="s">
        <v>8</v>
      </c>
      <c r="BS528" s="29" t="s">
        <v>8</v>
      </c>
      <c r="BT528" s="29" t="s">
        <v>8</v>
      </c>
      <c r="BU528" s="29" t="s">
        <v>538</v>
      </c>
      <c r="BV528" s="29" t="b">
        <v>0</v>
      </c>
      <c r="BW528" s="29" t="b">
        <v>0</v>
      </c>
      <c r="BX528" s="29" t="b">
        <v>0</v>
      </c>
      <c r="BY528" s="29" t="b">
        <v>0</v>
      </c>
      <c r="BZ528" s="29" t="b">
        <v>0</v>
      </c>
      <c r="CA528" s="29" t="b">
        <v>0</v>
      </c>
      <c r="CB528" s="29" t="b">
        <v>0</v>
      </c>
      <c r="CC528" s="29" t="b">
        <v>0</v>
      </c>
      <c r="CD528" s="29" t="b">
        <v>0</v>
      </c>
      <c r="CE528" s="29" t="b">
        <v>0</v>
      </c>
      <c r="CF528" s="29" t="b">
        <v>0</v>
      </c>
      <c r="CG528" s="29" t="b">
        <v>0</v>
      </c>
      <c r="CH528" s="29" t="b">
        <v>0</v>
      </c>
      <c r="CI528" s="29" t="b">
        <v>0</v>
      </c>
      <c r="CJ528" s="29" t="b">
        <v>0</v>
      </c>
      <c r="CK528" s="29" t="b">
        <v>0</v>
      </c>
      <c r="CL528" s="29" t="b">
        <v>0</v>
      </c>
      <c r="CM528" s="29" t="b">
        <v>0</v>
      </c>
      <c r="CN528" s="29" t="b">
        <v>0</v>
      </c>
      <c r="CO528" s="29" t="b">
        <v>0</v>
      </c>
      <c r="CP528" s="29" t="b">
        <v>0</v>
      </c>
      <c r="CQ528" s="29" t="b">
        <v>0</v>
      </c>
      <c r="CR528" s="29" t="b">
        <v>0</v>
      </c>
      <c r="CS528" s="29" t="b">
        <v>0</v>
      </c>
      <c r="CT528" s="29" t="b">
        <v>0</v>
      </c>
      <c r="CU528" s="29" t="b">
        <v>0</v>
      </c>
      <c r="CV528" s="29" t="b">
        <v>0</v>
      </c>
      <c r="CW528" s="29" t="b">
        <v>0</v>
      </c>
      <c r="CX528" s="29" t="b">
        <v>0</v>
      </c>
      <c r="CY528" s="29" t="b">
        <v>0</v>
      </c>
      <c r="CZ528" s="29" t="b">
        <v>0</v>
      </c>
      <c r="DA528" s="29" t="b">
        <v>0</v>
      </c>
      <c r="DB528" s="29" t="b">
        <v>0</v>
      </c>
      <c r="DC528" s="29" t="b">
        <v>1</v>
      </c>
      <c r="DD528" s="29" t="b">
        <v>0</v>
      </c>
      <c r="DE528" s="29" t="b">
        <v>0</v>
      </c>
      <c r="DF528" s="29" t="b">
        <v>0</v>
      </c>
      <c r="DG528" s="29" t="b">
        <v>0</v>
      </c>
      <c r="DH528" s="29" t="b">
        <v>0</v>
      </c>
      <c r="DI528" s="29" t="b">
        <v>0</v>
      </c>
      <c r="DJ528" s="29" t="b">
        <v>0</v>
      </c>
      <c r="DK528" s="29" t="b">
        <v>0</v>
      </c>
      <c r="DL528" s="29" t="b">
        <v>0</v>
      </c>
      <c r="DM528" s="29" t="b">
        <v>0</v>
      </c>
      <c r="DN528" s="29" t="b">
        <v>0</v>
      </c>
      <c r="DO528" s="29" t="b">
        <v>0</v>
      </c>
      <c r="DP528" s="29" t="b">
        <v>0</v>
      </c>
      <c r="DQ528" s="29" t="b">
        <v>0</v>
      </c>
      <c r="DR528" s="29" t="b">
        <v>0</v>
      </c>
      <c r="DS528" s="29" t="b">
        <v>0</v>
      </c>
      <c r="DT528" s="29" t="b">
        <v>0</v>
      </c>
      <c r="DU528" s="29" t="b">
        <v>0</v>
      </c>
      <c r="DV528" s="29" t="s">
        <v>16368</v>
      </c>
      <c r="DW528" s="29" t="s">
        <v>16369</v>
      </c>
      <c r="DX528" s="29" t="s">
        <v>16370</v>
      </c>
    </row>
    <row r="529" spans="1:128" s="29" customFormat="1" x14ac:dyDescent="0.25">
      <c r="A529" s="29">
        <v>359925061281106</v>
      </c>
      <c r="B529" s="29">
        <v>247</v>
      </c>
      <c r="C529" s="29" t="s">
        <v>16371</v>
      </c>
      <c r="D529" s="29" t="s">
        <v>16372</v>
      </c>
      <c r="E529" s="50">
        <v>2378005654840070</v>
      </c>
      <c r="F529" s="50">
        <v>9034029822944200</v>
      </c>
      <c r="G529" s="29" t="s">
        <v>20304</v>
      </c>
      <c r="H529" s="29" t="s">
        <v>18992</v>
      </c>
      <c r="I529" s="29">
        <v>33</v>
      </c>
      <c r="J529" s="29">
        <v>1</v>
      </c>
      <c r="K529" s="29">
        <v>1</v>
      </c>
      <c r="L529" s="29">
        <v>1</v>
      </c>
      <c r="M529" s="29">
        <v>2</v>
      </c>
      <c r="N529" s="29">
        <v>4</v>
      </c>
      <c r="O529" s="29">
        <v>1</v>
      </c>
      <c r="P529" s="29">
        <v>1</v>
      </c>
      <c r="Q529" s="29">
        <v>3</v>
      </c>
      <c r="R529" s="29" t="s">
        <v>8</v>
      </c>
      <c r="S529" s="29">
        <v>4</v>
      </c>
      <c r="T529" s="29" t="s">
        <v>8</v>
      </c>
      <c r="U529" s="29">
        <v>0</v>
      </c>
      <c r="V529" s="29" t="s">
        <v>8</v>
      </c>
      <c r="W529" s="29" t="s">
        <v>8</v>
      </c>
      <c r="X529" s="29" t="s">
        <v>8</v>
      </c>
      <c r="Y529" s="29" t="s">
        <v>8</v>
      </c>
      <c r="Z529" s="29">
        <v>0</v>
      </c>
      <c r="AA529" s="29" t="s">
        <v>8</v>
      </c>
      <c r="AB529" s="29" t="s">
        <v>8</v>
      </c>
      <c r="AC529" s="29" t="s">
        <v>8</v>
      </c>
      <c r="AD529" s="29" t="s">
        <v>8</v>
      </c>
      <c r="AE529" s="29">
        <v>0</v>
      </c>
      <c r="AF529" s="29" t="s">
        <v>8</v>
      </c>
      <c r="AG529" s="29" t="s">
        <v>8</v>
      </c>
      <c r="AH529" s="29" t="s">
        <v>8</v>
      </c>
      <c r="AI529" s="29" t="s">
        <v>8</v>
      </c>
      <c r="AJ529" s="29">
        <v>1</v>
      </c>
      <c r="AK529" s="29">
        <v>1</v>
      </c>
      <c r="AL529" s="29" t="s">
        <v>8</v>
      </c>
      <c r="AM529" s="29">
        <v>1</v>
      </c>
      <c r="AN529" s="29" t="s">
        <v>8</v>
      </c>
      <c r="AO529" s="29">
        <v>0</v>
      </c>
      <c r="AP529" s="29" t="s">
        <v>8</v>
      </c>
      <c r="AQ529" s="29">
        <v>1</v>
      </c>
      <c r="AR529" s="29">
        <v>2</v>
      </c>
      <c r="AS529" s="29" t="s">
        <v>8</v>
      </c>
      <c r="AT529" s="29">
        <v>2</v>
      </c>
      <c r="AU529" s="29" t="s">
        <v>8</v>
      </c>
      <c r="AV529" s="29">
        <v>1</v>
      </c>
      <c r="AW529" s="29">
        <v>2</v>
      </c>
      <c r="AX529" s="29" t="s">
        <v>8</v>
      </c>
      <c r="AY529" s="29">
        <v>2</v>
      </c>
      <c r="AZ529" s="29" t="s">
        <v>8</v>
      </c>
      <c r="BA529" s="29">
        <v>1</v>
      </c>
      <c r="BB529" s="29" t="s">
        <v>8</v>
      </c>
      <c r="BC529" s="29">
        <v>1</v>
      </c>
      <c r="BD529" s="29">
        <v>4</v>
      </c>
      <c r="BE529" s="29" t="s">
        <v>8</v>
      </c>
      <c r="BF529" s="29">
        <v>3</v>
      </c>
      <c r="BG529" s="29" t="s">
        <v>8</v>
      </c>
      <c r="BH529" s="29">
        <v>1</v>
      </c>
      <c r="BI529" s="29">
        <v>2</v>
      </c>
      <c r="BJ529" s="29" t="s">
        <v>8</v>
      </c>
      <c r="BK529" s="29">
        <v>2</v>
      </c>
      <c r="BL529" s="29" t="s">
        <v>8</v>
      </c>
      <c r="BM529" s="29">
        <v>0</v>
      </c>
      <c r="BN529" s="29" t="s">
        <v>8</v>
      </c>
      <c r="BO529" s="29" t="s">
        <v>8</v>
      </c>
      <c r="BP529" s="29" t="s">
        <v>8</v>
      </c>
      <c r="BQ529" s="29" t="s">
        <v>8</v>
      </c>
      <c r="BR529" s="29" t="s">
        <v>8</v>
      </c>
      <c r="BS529" s="29" t="s">
        <v>8</v>
      </c>
      <c r="BT529" s="29" t="s">
        <v>8</v>
      </c>
      <c r="BU529" s="29" t="s">
        <v>538</v>
      </c>
      <c r="BV529" s="29" t="b">
        <v>0</v>
      </c>
      <c r="BW529" s="29" t="b">
        <v>0</v>
      </c>
      <c r="BX529" s="29" t="b">
        <v>0</v>
      </c>
      <c r="BY529" s="29" t="b">
        <v>0</v>
      </c>
      <c r="BZ529" s="29" t="b">
        <v>0</v>
      </c>
      <c r="CA529" s="29" t="b">
        <v>0</v>
      </c>
      <c r="CB529" s="29" t="b">
        <v>0</v>
      </c>
      <c r="CC529" s="29" t="b">
        <v>0</v>
      </c>
      <c r="CD529" s="29" t="b">
        <v>0</v>
      </c>
      <c r="CE529" s="29" t="b">
        <v>0</v>
      </c>
      <c r="CF529" s="29" t="b">
        <v>0</v>
      </c>
      <c r="CG529" s="29" t="b">
        <v>0</v>
      </c>
      <c r="CH529" s="29" t="b">
        <v>0</v>
      </c>
      <c r="CI529" s="29" t="b">
        <v>0</v>
      </c>
      <c r="CJ529" s="29" t="b">
        <v>0</v>
      </c>
      <c r="CK529" s="29" t="b">
        <v>0</v>
      </c>
      <c r="CL529" s="29" t="b">
        <v>0</v>
      </c>
      <c r="CM529" s="29" t="b">
        <v>0</v>
      </c>
      <c r="CN529" s="29" t="b">
        <v>0</v>
      </c>
      <c r="CO529" s="29" t="b">
        <v>0</v>
      </c>
      <c r="CP529" s="29" t="b">
        <v>0</v>
      </c>
      <c r="CQ529" s="29" t="b">
        <v>0</v>
      </c>
      <c r="CR529" s="29" t="b">
        <v>0</v>
      </c>
      <c r="CS529" s="29" t="b">
        <v>0</v>
      </c>
      <c r="CT529" s="29" t="b">
        <v>0</v>
      </c>
      <c r="CU529" s="29" t="b">
        <v>0</v>
      </c>
      <c r="CV529" s="29" t="b">
        <v>0</v>
      </c>
      <c r="CW529" s="29" t="b">
        <v>0</v>
      </c>
      <c r="CX529" s="29" t="b">
        <v>0</v>
      </c>
      <c r="CY529" s="29" t="b">
        <v>0</v>
      </c>
      <c r="CZ529" s="29" t="b">
        <v>0</v>
      </c>
      <c r="DA529" s="29" t="b">
        <v>0</v>
      </c>
      <c r="DB529" s="29" t="b">
        <v>0</v>
      </c>
      <c r="DC529" s="29" t="b">
        <v>1</v>
      </c>
      <c r="DD529" s="29" t="b">
        <v>0</v>
      </c>
      <c r="DE529" s="29" t="b">
        <v>0</v>
      </c>
      <c r="DF529" s="29" t="b">
        <v>0</v>
      </c>
      <c r="DG529" s="29" t="b">
        <v>0</v>
      </c>
      <c r="DH529" s="29" t="b">
        <v>0</v>
      </c>
      <c r="DI529" s="29" t="b">
        <v>0</v>
      </c>
      <c r="DJ529" s="29" t="b">
        <v>0</v>
      </c>
      <c r="DK529" s="29" t="b">
        <v>0</v>
      </c>
      <c r="DL529" s="29" t="b">
        <v>0</v>
      </c>
      <c r="DM529" s="29" t="b">
        <v>0</v>
      </c>
      <c r="DN529" s="29" t="b">
        <v>0</v>
      </c>
      <c r="DO529" s="29" t="b">
        <v>0</v>
      </c>
      <c r="DP529" s="29" t="b">
        <v>0</v>
      </c>
      <c r="DQ529" s="29" t="b">
        <v>0</v>
      </c>
      <c r="DR529" s="29" t="b">
        <v>0</v>
      </c>
      <c r="DS529" s="29" t="b">
        <v>0</v>
      </c>
      <c r="DT529" s="29" t="b">
        <v>0</v>
      </c>
      <c r="DU529" s="29" t="b">
        <v>0</v>
      </c>
      <c r="DV529" s="29" t="s">
        <v>16373</v>
      </c>
      <c r="DW529" s="29" t="s">
        <v>16374</v>
      </c>
      <c r="DX529" s="29" t="s">
        <v>16375</v>
      </c>
    </row>
    <row r="530" spans="1:128" s="29" customFormat="1" x14ac:dyDescent="0.25">
      <c r="A530" s="29">
        <v>359925061260548</v>
      </c>
      <c r="B530" s="29">
        <v>404</v>
      </c>
      <c r="C530" s="29" t="s">
        <v>16376</v>
      </c>
      <c r="D530" s="29" t="s">
        <v>16377</v>
      </c>
      <c r="E530" s="50">
        <v>2.37074171153834E+16</v>
      </c>
      <c r="F530" s="50">
        <v>9042532057384420</v>
      </c>
      <c r="G530" s="29" t="s">
        <v>20216</v>
      </c>
      <c r="H530" s="29" t="s">
        <v>18992</v>
      </c>
      <c r="I530" s="29">
        <v>77</v>
      </c>
      <c r="J530" s="29">
        <v>1</v>
      </c>
      <c r="K530" s="29">
        <v>1</v>
      </c>
      <c r="L530" s="29">
        <v>1</v>
      </c>
      <c r="M530" s="29">
        <v>2</v>
      </c>
      <c r="N530" s="29">
        <v>6</v>
      </c>
      <c r="O530" s="29">
        <v>1</v>
      </c>
      <c r="P530" s="29">
        <v>1</v>
      </c>
      <c r="Q530" s="29">
        <v>4</v>
      </c>
      <c r="R530" s="29" t="s">
        <v>8</v>
      </c>
      <c r="S530" s="29">
        <v>4</v>
      </c>
      <c r="T530" s="29" t="s">
        <v>8</v>
      </c>
      <c r="U530" s="29">
        <v>1</v>
      </c>
      <c r="V530" s="29">
        <v>1</v>
      </c>
      <c r="W530" s="29" t="s">
        <v>8</v>
      </c>
      <c r="X530" s="29">
        <v>1</v>
      </c>
      <c r="Y530" s="29" t="s">
        <v>8</v>
      </c>
      <c r="Z530" s="29">
        <v>0</v>
      </c>
      <c r="AA530" s="29" t="s">
        <v>8</v>
      </c>
      <c r="AB530" s="29" t="s">
        <v>8</v>
      </c>
      <c r="AC530" s="29" t="s">
        <v>8</v>
      </c>
      <c r="AD530" s="29" t="s">
        <v>8</v>
      </c>
      <c r="AE530" s="29">
        <v>1</v>
      </c>
      <c r="AF530" s="29">
        <v>1</v>
      </c>
      <c r="AG530" s="29" t="s">
        <v>8</v>
      </c>
      <c r="AH530" s="29">
        <v>1</v>
      </c>
      <c r="AI530" s="29" t="s">
        <v>8</v>
      </c>
      <c r="AJ530" s="29">
        <v>0</v>
      </c>
      <c r="AK530" s="29" t="s">
        <v>8</v>
      </c>
      <c r="AL530" s="29" t="s">
        <v>8</v>
      </c>
      <c r="AM530" s="29" t="s">
        <v>8</v>
      </c>
      <c r="AN530" s="29" t="s">
        <v>8</v>
      </c>
      <c r="AO530" s="29">
        <v>0</v>
      </c>
      <c r="AP530" s="29" t="s">
        <v>8</v>
      </c>
      <c r="AQ530" s="29">
        <v>1</v>
      </c>
      <c r="AR530" s="29">
        <v>1</v>
      </c>
      <c r="AS530" s="29" t="s">
        <v>8</v>
      </c>
      <c r="AT530" s="29">
        <v>1</v>
      </c>
      <c r="AU530" s="29" t="s">
        <v>8</v>
      </c>
      <c r="AV530" s="29">
        <v>1</v>
      </c>
      <c r="AW530" s="29">
        <v>2</v>
      </c>
      <c r="AX530" s="29" t="s">
        <v>8</v>
      </c>
      <c r="AY530" s="29">
        <v>2</v>
      </c>
      <c r="AZ530" s="29" t="s">
        <v>8</v>
      </c>
      <c r="BA530" s="29">
        <v>1</v>
      </c>
      <c r="BB530" s="29" t="s">
        <v>8</v>
      </c>
      <c r="BC530" s="29">
        <v>1</v>
      </c>
      <c r="BD530" s="29">
        <v>3</v>
      </c>
      <c r="BE530" s="29" t="s">
        <v>8</v>
      </c>
      <c r="BF530" s="29">
        <v>2</v>
      </c>
      <c r="BG530" s="29" t="s">
        <v>8</v>
      </c>
      <c r="BH530" s="29">
        <v>1</v>
      </c>
      <c r="BI530" s="29">
        <v>2</v>
      </c>
      <c r="BJ530" s="29" t="s">
        <v>8</v>
      </c>
      <c r="BK530" s="29">
        <v>2</v>
      </c>
      <c r="BL530" s="29" t="s">
        <v>8</v>
      </c>
      <c r="BM530" s="29">
        <v>0</v>
      </c>
      <c r="BN530" s="29" t="s">
        <v>8</v>
      </c>
      <c r="BO530" s="29" t="s">
        <v>8</v>
      </c>
      <c r="BP530" s="29" t="s">
        <v>8</v>
      </c>
      <c r="BQ530" s="29" t="s">
        <v>8</v>
      </c>
      <c r="BR530" s="29" t="s">
        <v>8</v>
      </c>
      <c r="BS530" s="29" t="s">
        <v>8</v>
      </c>
      <c r="BT530" s="29" t="s">
        <v>8</v>
      </c>
      <c r="BU530" s="29" t="s">
        <v>722</v>
      </c>
      <c r="BV530" s="29" t="b">
        <v>0</v>
      </c>
      <c r="BW530" s="29" t="b">
        <v>0</v>
      </c>
      <c r="BX530" s="29" t="b">
        <v>0</v>
      </c>
      <c r="BY530" s="29" t="b">
        <v>0</v>
      </c>
      <c r="BZ530" s="29" t="b">
        <v>0</v>
      </c>
      <c r="CA530" s="29" t="b">
        <v>0</v>
      </c>
      <c r="CB530" s="29" t="b">
        <v>0</v>
      </c>
      <c r="CC530" s="29" t="b">
        <v>0</v>
      </c>
      <c r="CD530" s="29" t="b">
        <v>0</v>
      </c>
      <c r="CE530" s="29" t="b">
        <v>0</v>
      </c>
      <c r="CF530" s="29" t="b">
        <v>0</v>
      </c>
      <c r="CG530" s="29" t="b">
        <v>0</v>
      </c>
      <c r="CH530" s="29" t="b">
        <v>0</v>
      </c>
      <c r="CI530" s="29" t="b">
        <v>0</v>
      </c>
      <c r="CJ530" s="29" t="b">
        <v>0</v>
      </c>
      <c r="CK530" s="29" t="b">
        <v>0</v>
      </c>
      <c r="CL530" s="29" t="b">
        <v>0</v>
      </c>
      <c r="CM530" s="29" t="b">
        <v>0</v>
      </c>
      <c r="CN530" s="29" t="b">
        <v>1</v>
      </c>
      <c r="CO530" s="29" t="b">
        <v>0</v>
      </c>
      <c r="CP530" s="29" t="b">
        <v>0</v>
      </c>
      <c r="CQ530" s="29" t="b">
        <v>0</v>
      </c>
      <c r="CR530" s="29" t="b">
        <v>0</v>
      </c>
      <c r="CS530" s="29" t="b">
        <v>0</v>
      </c>
      <c r="CT530" s="29" t="b">
        <v>0</v>
      </c>
      <c r="CU530" s="29" t="b">
        <v>0</v>
      </c>
      <c r="CV530" s="29" t="b">
        <v>0</v>
      </c>
      <c r="CW530" s="29" t="b">
        <v>0</v>
      </c>
      <c r="CX530" s="29" t="b">
        <v>0</v>
      </c>
      <c r="CY530" s="29" t="b">
        <v>0</v>
      </c>
      <c r="CZ530" s="29" t="b">
        <v>0</v>
      </c>
      <c r="DA530" s="29" t="b">
        <v>0</v>
      </c>
      <c r="DB530" s="29" t="b">
        <v>0</v>
      </c>
      <c r="DC530" s="29" t="b">
        <v>0</v>
      </c>
      <c r="DD530" s="29" t="b">
        <v>0</v>
      </c>
      <c r="DE530" s="29" t="b">
        <v>0</v>
      </c>
      <c r="DF530" s="29" t="b">
        <v>0</v>
      </c>
      <c r="DG530" s="29" t="b">
        <v>0</v>
      </c>
      <c r="DH530" s="29" t="b">
        <v>0</v>
      </c>
      <c r="DI530" s="29" t="b">
        <v>0</v>
      </c>
      <c r="DJ530" s="29" t="b">
        <v>0</v>
      </c>
      <c r="DK530" s="29" t="b">
        <v>0</v>
      </c>
      <c r="DL530" s="29" t="b">
        <v>0</v>
      </c>
      <c r="DM530" s="29" t="b">
        <v>0</v>
      </c>
      <c r="DN530" s="29" t="b">
        <v>0</v>
      </c>
      <c r="DO530" s="29" t="b">
        <v>0</v>
      </c>
      <c r="DP530" s="29" t="b">
        <v>0</v>
      </c>
      <c r="DQ530" s="29" t="b">
        <v>0</v>
      </c>
      <c r="DR530" s="29" t="b">
        <v>0</v>
      </c>
      <c r="DS530" s="29" t="b">
        <v>0</v>
      </c>
      <c r="DT530" s="29" t="b">
        <v>0</v>
      </c>
      <c r="DU530" s="29" t="b">
        <v>0</v>
      </c>
      <c r="DV530" s="29" t="s">
        <v>16378</v>
      </c>
      <c r="DW530" s="29" t="s">
        <v>16379</v>
      </c>
      <c r="DX530" s="29" t="s">
        <v>16380</v>
      </c>
    </row>
    <row r="531" spans="1:128" s="29" customFormat="1" x14ac:dyDescent="0.25">
      <c r="A531" s="29">
        <v>359925061260548</v>
      </c>
      <c r="B531" s="29">
        <v>408</v>
      </c>
      <c r="C531" s="29" t="s">
        <v>16381</v>
      </c>
      <c r="D531" s="29" t="s">
        <v>16382</v>
      </c>
      <c r="E531" s="50">
        <v>2370698432988880</v>
      </c>
      <c r="F531" s="50">
        <v>9042560467156020</v>
      </c>
      <c r="G531" s="29" t="s">
        <v>20324</v>
      </c>
      <c r="H531" s="29" t="s">
        <v>18992</v>
      </c>
      <c r="I531" s="29">
        <v>77</v>
      </c>
      <c r="J531" s="29">
        <v>1</v>
      </c>
      <c r="K531" s="29">
        <v>1</v>
      </c>
      <c r="L531" s="29">
        <v>1</v>
      </c>
      <c r="M531" s="29">
        <v>2</v>
      </c>
      <c r="N531" s="29">
        <v>3</v>
      </c>
      <c r="O531" s="29">
        <v>1</v>
      </c>
      <c r="P531" s="29">
        <v>1</v>
      </c>
      <c r="Q531" s="29">
        <v>4</v>
      </c>
      <c r="R531" s="29" t="s">
        <v>8</v>
      </c>
      <c r="S531" s="29">
        <v>4</v>
      </c>
      <c r="T531" s="29" t="s">
        <v>8</v>
      </c>
      <c r="U531" s="29">
        <v>1</v>
      </c>
      <c r="V531" s="29">
        <v>2</v>
      </c>
      <c r="W531" s="29" t="s">
        <v>8</v>
      </c>
      <c r="X531" s="29">
        <v>2</v>
      </c>
      <c r="Y531" s="29" t="s">
        <v>8</v>
      </c>
      <c r="Z531" s="29">
        <v>0</v>
      </c>
      <c r="AA531" s="29" t="s">
        <v>8</v>
      </c>
      <c r="AB531" s="29" t="s">
        <v>8</v>
      </c>
      <c r="AC531" s="29" t="s">
        <v>8</v>
      </c>
      <c r="AD531" s="29" t="s">
        <v>8</v>
      </c>
      <c r="AE531" s="29">
        <v>1</v>
      </c>
      <c r="AF531" s="29">
        <v>1</v>
      </c>
      <c r="AG531" s="29" t="s">
        <v>8</v>
      </c>
      <c r="AH531" s="29">
        <v>1</v>
      </c>
      <c r="AI531" s="29" t="s">
        <v>8</v>
      </c>
      <c r="AJ531" s="29">
        <v>0</v>
      </c>
      <c r="AK531" s="29" t="s">
        <v>8</v>
      </c>
      <c r="AL531" s="29" t="s">
        <v>8</v>
      </c>
      <c r="AM531" s="29" t="s">
        <v>8</v>
      </c>
      <c r="AN531" s="29" t="s">
        <v>8</v>
      </c>
      <c r="AO531" s="29">
        <v>0</v>
      </c>
      <c r="AP531" s="29" t="s">
        <v>8</v>
      </c>
      <c r="AQ531" s="29">
        <v>1</v>
      </c>
      <c r="AR531" s="29">
        <v>2</v>
      </c>
      <c r="AS531" s="29" t="s">
        <v>8</v>
      </c>
      <c r="AT531" s="29">
        <v>2</v>
      </c>
      <c r="AU531" s="29" t="s">
        <v>8</v>
      </c>
      <c r="AV531" s="29">
        <v>1</v>
      </c>
      <c r="AW531" s="29">
        <v>3</v>
      </c>
      <c r="AX531" s="29" t="s">
        <v>8</v>
      </c>
      <c r="AY531" s="29">
        <v>3</v>
      </c>
      <c r="AZ531" s="29" t="s">
        <v>8</v>
      </c>
      <c r="BA531" s="29">
        <v>1</v>
      </c>
      <c r="BB531" s="29" t="s">
        <v>8</v>
      </c>
      <c r="BC531" s="29">
        <v>1</v>
      </c>
      <c r="BD531" s="29">
        <v>3</v>
      </c>
      <c r="BE531" s="29" t="s">
        <v>8</v>
      </c>
      <c r="BF531" s="29">
        <v>2</v>
      </c>
      <c r="BG531" s="29" t="s">
        <v>8</v>
      </c>
      <c r="BH531" s="29">
        <v>1</v>
      </c>
      <c r="BI531" s="29">
        <v>2</v>
      </c>
      <c r="BJ531" s="29" t="s">
        <v>8</v>
      </c>
      <c r="BK531" s="29">
        <v>2</v>
      </c>
      <c r="BL531" s="29" t="s">
        <v>8</v>
      </c>
      <c r="BM531" s="29">
        <v>0</v>
      </c>
      <c r="BN531" s="29" t="s">
        <v>8</v>
      </c>
      <c r="BO531" s="29" t="s">
        <v>8</v>
      </c>
      <c r="BP531" s="29" t="s">
        <v>8</v>
      </c>
      <c r="BQ531" s="29" t="s">
        <v>8</v>
      </c>
      <c r="BR531" s="29" t="s">
        <v>8</v>
      </c>
      <c r="BS531" s="29" t="s">
        <v>8</v>
      </c>
      <c r="BT531" s="29" t="s">
        <v>8</v>
      </c>
      <c r="BU531" s="29" t="s">
        <v>722</v>
      </c>
      <c r="BV531" s="29" t="b">
        <v>0</v>
      </c>
      <c r="BW531" s="29" t="b">
        <v>0</v>
      </c>
      <c r="BX531" s="29" t="b">
        <v>0</v>
      </c>
      <c r="BY531" s="29" t="b">
        <v>0</v>
      </c>
      <c r="BZ531" s="29" t="b">
        <v>0</v>
      </c>
      <c r="CA531" s="29" t="b">
        <v>0</v>
      </c>
      <c r="CB531" s="29" t="b">
        <v>0</v>
      </c>
      <c r="CC531" s="29" t="b">
        <v>0</v>
      </c>
      <c r="CD531" s="29" t="b">
        <v>0</v>
      </c>
      <c r="CE531" s="29" t="b">
        <v>0</v>
      </c>
      <c r="CF531" s="29" t="b">
        <v>0</v>
      </c>
      <c r="CG531" s="29" t="b">
        <v>0</v>
      </c>
      <c r="CH531" s="29" t="b">
        <v>0</v>
      </c>
      <c r="CI531" s="29" t="b">
        <v>0</v>
      </c>
      <c r="CJ531" s="29" t="b">
        <v>0</v>
      </c>
      <c r="CK531" s="29" t="b">
        <v>0</v>
      </c>
      <c r="CL531" s="29" t="b">
        <v>0</v>
      </c>
      <c r="CM531" s="29" t="b">
        <v>0</v>
      </c>
      <c r="CN531" s="29" t="b">
        <v>1</v>
      </c>
      <c r="CO531" s="29" t="b">
        <v>0</v>
      </c>
      <c r="CP531" s="29" t="b">
        <v>0</v>
      </c>
      <c r="CQ531" s="29" t="b">
        <v>0</v>
      </c>
      <c r="CR531" s="29" t="b">
        <v>0</v>
      </c>
      <c r="CS531" s="29" t="b">
        <v>0</v>
      </c>
      <c r="CT531" s="29" t="b">
        <v>0</v>
      </c>
      <c r="CU531" s="29" t="b">
        <v>0</v>
      </c>
      <c r="CV531" s="29" t="b">
        <v>0</v>
      </c>
      <c r="CW531" s="29" t="b">
        <v>0</v>
      </c>
      <c r="CX531" s="29" t="b">
        <v>0</v>
      </c>
      <c r="CY531" s="29" t="b">
        <v>0</v>
      </c>
      <c r="CZ531" s="29" t="b">
        <v>0</v>
      </c>
      <c r="DA531" s="29" t="b">
        <v>0</v>
      </c>
      <c r="DB531" s="29" t="b">
        <v>0</v>
      </c>
      <c r="DC531" s="29" t="b">
        <v>0</v>
      </c>
      <c r="DD531" s="29" t="b">
        <v>0</v>
      </c>
      <c r="DE531" s="29" t="b">
        <v>0</v>
      </c>
      <c r="DF531" s="29" t="b">
        <v>0</v>
      </c>
      <c r="DG531" s="29" t="b">
        <v>0</v>
      </c>
      <c r="DH531" s="29" t="b">
        <v>0</v>
      </c>
      <c r="DI531" s="29" t="b">
        <v>0</v>
      </c>
      <c r="DJ531" s="29" t="b">
        <v>0</v>
      </c>
      <c r="DK531" s="29" t="b">
        <v>0</v>
      </c>
      <c r="DL531" s="29" t="b">
        <v>0</v>
      </c>
      <c r="DM531" s="29" t="b">
        <v>0</v>
      </c>
      <c r="DN531" s="29" t="b">
        <v>0</v>
      </c>
      <c r="DO531" s="29" t="b">
        <v>0</v>
      </c>
      <c r="DP531" s="29" t="b">
        <v>0</v>
      </c>
      <c r="DQ531" s="29" t="b">
        <v>0</v>
      </c>
      <c r="DR531" s="29" t="b">
        <v>0</v>
      </c>
      <c r="DS531" s="29" t="b">
        <v>0</v>
      </c>
      <c r="DT531" s="29" t="b">
        <v>0</v>
      </c>
      <c r="DU531" s="29" t="b">
        <v>0</v>
      </c>
      <c r="DV531" s="29" t="s">
        <v>16383</v>
      </c>
      <c r="DW531" s="29" t="s">
        <v>16384</v>
      </c>
      <c r="DX531" s="29" t="s">
        <v>16385</v>
      </c>
    </row>
    <row r="532" spans="1:128" s="29" customFormat="1" x14ac:dyDescent="0.25">
      <c r="A532" s="29">
        <v>359925061260548</v>
      </c>
      <c r="B532" s="29">
        <v>490</v>
      </c>
      <c r="C532" s="29" t="s">
        <v>16386</v>
      </c>
      <c r="D532" s="29" t="s">
        <v>16387</v>
      </c>
      <c r="E532" s="50">
        <v>2370911822610380</v>
      </c>
      <c r="F532" s="50">
        <v>9042510393517050</v>
      </c>
      <c r="G532" s="29" t="s">
        <v>20283</v>
      </c>
      <c r="H532" s="29" t="s">
        <v>18992</v>
      </c>
      <c r="I532" s="29">
        <v>77</v>
      </c>
      <c r="J532" s="29">
        <v>0</v>
      </c>
      <c r="K532" s="29">
        <v>1</v>
      </c>
      <c r="L532" s="29">
        <v>1</v>
      </c>
      <c r="M532" s="29">
        <v>2</v>
      </c>
      <c r="N532" s="29">
        <v>4</v>
      </c>
      <c r="O532" s="29">
        <v>1</v>
      </c>
      <c r="P532" s="29">
        <v>0</v>
      </c>
      <c r="Q532" s="29" t="s">
        <v>8</v>
      </c>
      <c r="R532" s="29" t="s">
        <v>8</v>
      </c>
      <c r="S532" s="29" t="s">
        <v>8</v>
      </c>
      <c r="T532" s="29" t="s">
        <v>8</v>
      </c>
      <c r="U532" s="29">
        <v>1</v>
      </c>
      <c r="V532" s="29">
        <v>2</v>
      </c>
      <c r="W532" s="29" t="s">
        <v>8</v>
      </c>
      <c r="X532" s="29">
        <v>2</v>
      </c>
      <c r="Y532" s="29" t="s">
        <v>8</v>
      </c>
      <c r="Z532" s="29">
        <v>0</v>
      </c>
      <c r="AA532" s="29" t="s">
        <v>8</v>
      </c>
      <c r="AB532" s="29" t="s">
        <v>8</v>
      </c>
      <c r="AC532" s="29" t="s">
        <v>8</v>
      </c>
      <c r="AD532" s="29" t="s">
        <v>8</v>
      </c>
      <c r="AE532" s="29">
        <v>1</v>
      </c>
      <c r="AF532" s="29">
        <v>1</v>
      </c>
      <c r="AG532" s="29" t="s">
        <v>8</v>
      </c>
      <c r="AH532" s="29">
        <v>1</v>
      </c>
      <c r="AI532" s="29" t="s">
        <v>8</v>
      </c>
      <c r="AJ532" s="29">
        <v>0</v>
      </c>
      <c r="AK532" s="29" t="s">
        <v>8</v>
      </c>
      <c r="AL532" s="29" t="s">
        <v>8</v>
      </c>
      <c r="AM532" s="29" t="s">
        <v>8</v>
      </c>
      <c r="AN532" s="29" t="s">
        <v>8</v>
      </c>
      <c r="AO532" s="29">
        <v>0</v>
      </c>
      <c r="AP532" s="29" t="s">
        <v>8</v>
      </c>
      <c r="AQ532" s="29">
        <v>1</v>
      </c>
      <c r="AR532" s="29">
        <v>2</v>
      </c>
      <c r="AS532" s="29" t="s">
        <v>8</v>
      </c>
      <c r="AT532" s="29">
        <v>2</v>
      </c>
      <c r="AU532" s="29" t="s">
        <v>8</v>
      </c>
      <c r="AV532" s="29">
        <v>1</v>
      </c>
      <c r="AW532" s="29">
        <v>2</v>
      </c>
      <c r="AX532" s="29" t="s">
        <v>8</v>
      </c>
      <c r="AY532" s="29">
        <v>3</v>
      </c>
      <c r="AZ532" s="29" t="s">
        <v>8</v>
      </c>
      <c r="BA532" s="29">
        <v>1</v>
      </c>
      <c r="BB532" s="29" t="s">
        <v>8</v>
      </c>
      <c r="BC532" s="29">
        <v>1</v>
      </c>
      <c r="BD532" s="29">
        <v>3</v>
      </c>
      <c r="BE532" s="29" t="s">
        <v>8</v>
      </c>
      <c r="BF532" s="29">
        <v>3</v>
      </c>
      <c r="BG532" s="29" t="s">
        <v>8</v>
      </c>
      <c r="BH532" s="29">
        <v>1</v>
      </c>
      <c r="BI532" s="29">
        <v>2</v>
      </c>
      <c r="BJ532" s="29" t="s">
        <v>8</v>
      </c>
      <c r="BK532" s="29">
        <v>2</v>
      </c>
      <c r="BL532" s="29" t="s">
        <v>8</v>
      </c>
      <c r="BM532" s="29">
        <v>0</v>
      </c>
      <c r="BN532" s="29" t="s">
        <v>8</v>
      </c>
      <c r="BO532" s="29" t="s">
        <v>8</v>
      </c>
      <c r="BP532" s="29" t="s">
        <v>8</v>
      </c>
      <c r="BQ532" s="29" t="s">
        <v>8</v>
      </c>
      <c r="BR532" s="29" t="s">
        <v>8</v>
      </c>
      <c r="BS532" s="29" t="s">
        <v>8</v>
      </c>
      <c r="BT532" s="29" t="s">
        <v>8</v>
      </c>
      <c r="BU532" s="29" t="s">
        <v>722</v>
      </c>
      <c r="BV532" s="29" t="b">
        <v>0</v>
      </c>
      <c r="BW532" s="29" t="b">
        <v>0</v>
      </c>
      <c r="BX532" s="29" t="b">
        <v>0</v>
      </c>
      <c r="BY532" s="29" t="b">
        <v>0</v>
      </c>
      <c r="BZ532" s="29" t="b">
        <v>0</v>
      </c>
      <c r="CA532" s="29" t="b">
        <v>0</v>
      </c>
      <c r="CB532" s="29" t="b">
        <v>0</v>
      </c>
      <c r="CC532" s="29" t="b">
        <v>0</v>
      </c>
      <c r="CD532" s="29" t="b">
        <v>0</v>
      </c>
      <c r="CE532" s="29" t="b">
        <v>0</v>
      </c>
      <c r="CF532" s="29" t="b">
        <v>0</v>
      </c>
      <c r="CG532" s="29" t="b">
        <v>0</v>
      </c>
      <c r="CH532" s="29" t="b">
        <v>0</v>
      </c>
      <c r="CI532" s="29" t="b">
        <v>0</v>
      </c>
      <c r="CJ532" s="29" t="b">
        <v>0</v>
      </c>
      <c r="CK532" s="29" t="b">
        <v>0</v>
      </c>
      <c r="CL532" s="29" t="b">
        <v>0</v>
      </c>
      <c r="CM532" s="29" t="b">
        <v>0</v>
      </c>
      <c r="CN532" s="29" t="b">
        <v>1</v>
      </c>
      <c r="CO532" s="29" t="b">
        <v>0</v>
      </c>
      <c r="CP532" s="29" t="b">
        <v>0</v>
      </c>
      <c r="CQ532" s="29" t="b">
        <v>0</v>
      </c>
      <c r="CR532" s="29" t="b">
        <v>0</v>
      </c>
      <c r="CS532" s="29" t="b">
        <v>0</v>
      </c>
      <c r="CT532" s="29" t="b">
        <v>0</v>
      </c>
      <c r="CU532" s="29" t="b">
        <v>0</v>
      </c>
      <c r="CV532" s="29" t="b">
        <v>0</v>
      </c>
      <c r="CW532" s="29" t="b">
        <v>0</v>
      </c>
      <c r="CX532" s="29" t="b">
        <v>0</v>
      </c>
      <c r="CY532" s="29" t="b">
        <v>0</v>
      </c>
      <c r="CZ532" s="29" t="b">
        <v>0</v>
      </c>
      <c r="DA532" s="29" t="b">
        <v>0</v>
      </c>
      <c r="DB532" s="29" t="b">
        <v>0</v>
      </c>
      <c r="DC532" s="29" t="b">
        <v>0</v>
      </c>
      <c r="DD532" s="29" t="b">
        <v>0</v>
      </c>
      <c r="DE532" s="29" t="b">
        <v>0</v>
      </c>
      <c r="DF532" s="29" t="b">
        <v>0</v>
      </c>
      <c r="DG532" s="29" t="b">
        <v>0</v>
      </c>
      <c r="DH532" s="29" t="b">
        <v>0</v>
      </c>
      <c r="DI532" s="29" t="b">
        <v>0</v>
      </c>
      <c r="DJ532" s="29" t="b">
        <v>0</v>
      </c>
      <c r="DK532" s="29" t="b">
        <v>0</v>
      </c>
      <c r="DL532" s="29" t="b">
        <v>0</v>
      </c>
      <c r="DM532" s="29" t="b">
        <v>0</v>
      </c>
      <c r="DN532" s="29" t="b">
        <v>0</v>
      </c>
      <c r="DO532" s="29" t="b">
        <v>0</v>
      </c>
      <c r="DP532" s="29" t="b">
        <v>0</v>
      </c>
      <c r="DQ532" s="29" t="b">
        <v>0</v>
      </c>
      <c r="DR532" s="29" t="b">
        <v>0</v>
      </c>
      <c r="DS532" s="29" t="b">
        <v>0</v>
      </c>
      <c r="DT532" s="29" t="b">
        <v>0</v>
      </c>
      <c r="DU532" s="29" t="b">
        <v>0</v>
      </c>
      <c r="DV532" s="29" t="s">
        <v>16388</v>
      </c>
      <c r="DW532" s="29" t="s">
        <v>16389</v>
      </c>
      <c r="DX532" s="29" t="s">
        <v>16390</v>
      </c>
    </row>
    <row r="533" spans="1:128" s="29" customFormat="1" x14ac:dyDescent="0.25">
      <c r="A533" s="29">
        <v>359925061260548</v>
      </c>
      <c r="B533" s="29">
        <v>406</v>
      </c>
      <c r="C533" s="29" t="s">
        <v>16391</v>
      </c>
      <c r="D533" s="29" t="s">
        <v>8</v>
      </c>
      <c r="E533" s="29" t="s">
        <v>8</v>
      </c>
      <c r="F533" s="29" t="s">
        <v>8</v>
      </c>
      <c r="G533" s="29" t="s">
        <v>8</v>
      </c>
      <c r="H533" s="29" t="s">
        <v>8</v>
      </c>
      <c r="I533" s="29">
        <v>77</v>
      </c>
      <c r="J533" s="29">
        <v>1</v>
      </c>
      <c r="K533" s="29">
        <v>1</v>
      </c>
      <c r="L533" s="29">
        <v>1</v>
      </c>
      <c r="M533" s="29">
        <v>2</v>
      </c>
      <c r="N533" s="29">
        <v>6</v>
      </c>
      <c r="O533" s="29">
        <v>1</v>
      </c>
      <c r="P533" s="29">
        <v>1</v>
      </c>
      <c r="Q533" s="29">
        <v>4</v>
      </c>
      <c r="R533" s="29" t="s">
        <v>8</v>
      </c>
      <c r="S533" s="29">
        <v>4</v>
      </c>
      <c r="T533" s="29" t="s">
        <v>8</v>
      </c>
      <c r="U533" s="29">
        <v>1</v>
      </c>
      <c r="V533" s="29">
        <v>2</v>
      </c>
      <c r="W533" s="29" t="s">
        <v>8</v>
      </c>
      <c r="X533" s="29">
        <v>2</v>
      </c>
      <c r="Y533" s="29" t="s">
        <v>8</v>
      </c>
      <c r="Z533" s="29">
        <v>0</v>
      </c>
      <c r="AA533" s="29" t="s">
        <v>8</v>
      </c>
      <c r="AB533" s="29" t="s">
        <v>8</v>
      </c>
      <c r="AC533" s="29" t="s">
        <v>8</v>
      </c>
      <c r="AD533" s="29" t="s">
        <v>8</v>
      </c>
      <c r="AE533" s="29">
        <v>1</v>
      </c>
      <c r="AF533" s="29">
        <v>1</v>
      </c>
      <c r="AG533" s="29" t="s">
        <v>8</v>
      </c>
      <c r="AH533" s="29">
        <v>1</v>
      </c>
      <c r="AI533" s="29" t="s">
        <v>8</v>
      </c>
      <c r="AJ533" s="29">
        <v>0</v>
      </c>
      <c r="AK533" s="29" t="s">
        <v>8</v>
      </c>
      <c r="AL533" s="29" t="s">
        <v>8</v>
      </c>
      <c r="AM533" s="29" t="s">
        <v>8</v>
      </c>
      <c r="AN533" s="29" t="s">
        <v>8</v>
      </c>
      <c r="AO533" s="29">
        <v>0</v>
      </c>
      <c r="AP533" s="29" t="s">
        <v>8</v>
      </c>
      <c r="AQ533" s="29">
        <v>1</v>
      </c>
      <c r="AR533" s="29">
        <v>2</v>
      </c>
      <c r="AS533" s="29" t="s">
        <v>8</v>
      </c>
      <c r="AT533" s="29">
        <v>2</v>
      </c>
      <c r="AU533" s="29" t="s">
        <v>8</v>
      </c>
      <c r="AV533" s="29">
        <v>1</v>
      </c>
      <c r="AW533" s="29">
        <v>2</v>
      </c>
      <c r="AX533" s="29" t="s">
        <v>8</v>
      </c>
      <c r="AY533" s="29">
        <v>2</v>
      </c>
      <c r="AZ533" s="29" t="s">
        <v>8</v>
      </c>
      <c r="BA533" s="29">
        <v>1</v>
      </c>
      <c r="BB533" s="29" t="s">
        <v>8</v>
      </c>
      <c r="BC533" s="29">
        <v>1</v>
      </c>
      <c r="BD533" s="29">
        <v>3</v>
      </c>
      <c r="BE533" s="29" t="s">
        <v>8</v>
      </c>
      <c r="BF533" s="29">
        <v>2</v>
      </c>
      <c r="BG533" s="29" t="s">
        <v>8</v>
      </c>
      <c r="BH533" s="29">
        <v>1</v>
      </c>
      <c r="BI533" s="29">
        <v>2</v>
      </c>
      <c r="BJ533" s="29" t="s">
        <v>8</v>
      </c>
      <c r="BK533" s="29">
        <v>2</v>
      </c>
      <c r="BL533" s="29" t="s">
        <v>8</v>
      </c>
      <c r="BM533" s="29">
        <v>0</v>
      </c>
      <c r="BN533" s="29" t="s">
        <v>8</v>
      </c>
      <c r="BO533" s="29" t="s">
        <v>8</v>
      </c>
      <c r="BP533" s="29" t="s">
        <v>8</v>
      </c>
      <c r="BQ533" s="29" t="s">
        <v>8</v>
      </c>
      <c r="BR533" s="29" t="s">
        <v>8</v>
      </c>
      <c r="BS533" s="29" t="s">
        <v>8</v>
      </c>
      <c r="BT533" s="29" t="s">
        <v>8</v>
      </c>
      <c r="BU533" s="29" t="s">
        <v>722</v>
      </c>
      <c r="BV533" s="29" t="b">
        <v>0</v>
      </c>
      <c r="BW533" s="29" t="b">
        <v>0</v>
      </c>
      <c r="BX533" s="29" t="b">
        <v>0</v>
      </c>
      <c r="BY533" s="29" t="b">
        <v>0</v>
      </c>
      <c r="BZ533" s="29" t="b">
        <v>0</v>
      </c>
      <c r="CA533" s="29" t="b">
        <v>0</v>
      </c>
      <c r="CB533" s="29" t="b">
        <v>0</v>
      </c>
      <c r="CC533" s="29" t="b">
        <v>0</v>
      </c>
      <c r="CD533" s="29" t="b">
        <v>0</v>
      </c>
      <c r="CE533" s="29" t="b">
        <v>0</v>
      </c>
      <c r="CF533" s="29" t="b">
        <v>0</v>
      </c>
      <c r="CG533" s="29" t="b">
        <v>0</v>
      </c>
      <c r="CH533" s="29" t="b">
        <v>0</v>
      </c>
      <c r="CI533" s="29" t="b">
        <v>0</v>
      </c>
      <c r="CJ533" s="29" t="b">
        <v>0</v>
      </c>
      <c r="CK533" s="29" t="b">
        <v>0</v>
      </c>
      <c r="CL533" s="29" t="b">
        <v>0</v>
      </c>
      <c r="CM533" s="29" t="b">
        <v>0</v>
      </c>
      <c r="CN533" s="29" t="b">
        <v>1</v>
      </c>
      <c r="CO533" s="29" t="b">
        <v>0</v>
      </c>
      <c r="CP533" s="29" t="b">
        <v>0</v>
      </c>
      <c r="CQ533" s="29" t="b">
        <v>0</v>
      </c>
      <c r="CR533" s="29" t="b">
        <v>0</v>
      </c>
      <c r="CS533" s="29" t="b">
        <v>0</v>
      </c>
      <c r="CT533" s="29" t="b">
        <v>0</v>
      </c>
      <c r="CU533" s="29" t="b">
        <v>0</v>
      </c>
      <c r="CV533" s="29" t="b">
        <v>0</v>
      </c>
      <c r="CW533" s="29" t="b">
        <v>0</v>
      </c>
      <c r="CX533" s="29" t="b">
        <v>0</v>
      </c>
      <c r="CY533" s="29" t="b">
        <v>0</v>
      </c>
      <c r="CZ533" s="29" t="b">
        <v>0</v>
      </c>
      <c r="DA533" s="29" t="b">
        <v>0</v>
      </c>
      <c r="DB533" s="29" t="b">
        <v>0</v>
      </c>
      <c r="DC533" s="29" t="b">
        <v>0</v>
      </c>
      <c r="DD533" s="29" t="b">
        <v>0</v>
      </c>
      <c r="DE533" s="29" t="b">
        <v>0</v>
      </c>
      <c r="DF533" s="29" t="b">
        <v>0</v>
      </c>
      <c r="DG533" s="29" t="b">
        <v>0</v>
      </c>
      <c r="DH533" s="29" t="b">
        <v>0</v>
      </c>
      <c r="DI533" s="29" t="b">
        <v>0</v>
      </c>
      <c r="DJ533" s="29" t="b">
        <v>0</v>
      </c>
      <c r="DK533" s="29" t="b">
        <v>0</v>
      </c>
      <c r="DL533" s="29" t="b">
        <v>0</v>
      </c>
      <c r="DM533" s="29" t="b">
        <v>0</v>
      </c>
      <c r="DN533" s="29" t="b">
        <v>0</v>
      </c>
      <c r="DO533" s="29" t="b">
        <v>0</v>
      </c>
      <c r="DP533" s="29" t="b">
        <v>0</v>
      </c>
      <c r="DQ533" s="29" t="b">
        <v>0</v>
      </c>
      <c r="DR533" s="29" t="b">
        <v>0</v>
      </c>
      <c r="DS533" s="29" t="b">
        <v>0</v>
      </c>
      <c r="DT533" s="29" t="b">
        <v>0</v>
      </c>
      <c r="DU533" s="29" t="b">
        <v>0</v>
      </c>
      <c r="DV533" s="29" t="s">
        <v>16392</v>
      </c>
      <c r="DW533" s="29" t="s">
        <v>16393</v>
      </c>
      <c r="DX533" s="29" t="s">
        <v>16394</v>
      </c>
    </row>
    <row r="534" spans="1:128" s="29" customFormat="1" x14ac:dyDescent="0.25">
      <c r="A534" s="29">
        <v>359925061260548</v>
      </c>
      <c r="B534" s="29">
        <v>410</v>
      </c>
      <c r="C534" s="29" t="s">
        <v>16395</v>
      </c>
      <c r="D534" s="29" t="s">
        <v>16396</v>
      </c>
      <c r="E534" s="50">
        <v>2.37060017662496E+16</v>
      </c>
      <c r="F534" s="50">
        <v>9042542773385360</v>
      </c>
      <c r="G534" s="50">
        <v>-4148942516157400</v>
      </c>
      <c r="H534" s="29" t="s">
        <v>20224</v>
      </c>
      <c r="I534" s="29">
        <v>77</v>
      </c>
      <c r="J534" s="29">
        <v>1</v>
      </c>
      <c r="K534" s="29">
        <v>1</v>
      </c>
      <c r="L534" s="29">
        <v>1</v>
      </c>
      <c r="M534" s="29">
        <v>2</v>
      </c>
      <c r="N534" s="29">
        <v>7</v>
      </c>
      <c r="O534" s="29">
        <v>1</v>
      </c>
      <c r="P534" s="29">
        <v>1</v>
      </c>
      <c r="Q534" s="29">
        <v>2</v>
      </c>
      <c r="R534" s="29" t="s">
        <v>8</v>
      </c>
      <c r="S534" s="29">
        <v>4</v>
      </c>
      <c r="T534" s="29" t="s">
        <v>8</v>
      </c>
      <c r="U534" s="29">
        <v>1</v>
      </c>
      <c r="V534" s="29">
        <v>2</v>
      </c>
      <c r="W534" s="29" t="s">
        <v>8</v>
      </c>
      <c r="X534" s="29">
        <v>2</v>
      </c>
      <c r="Y534" s="29" t="s">
        <v>8</v>
      </c>
      <c r="Z534" s="29">
        <v>0</v>
      </c>
      <c r="AA534" s="29" t="s">
        <v>8</v>
      </c>
      <c r="AB534" s="29" t="s">
        <v>8</v>
      </c>
      <c r="AC534" s="29" t="s">
        <v>8</v>
      </c>
      <c r="AD534" s="29" t="s">
        <v>8</v>
      </c>
      <c r="AE534" s="29">
        <v>1</v>
      </c>
      <c r="AF534" s="29">
        <v>1</v>
      </c>
      <c r="AG534" s="29" t="s">
        <v>8</v>
      </c>
      <c r="AH534" s="29">
        <v>1</v>
      </c>
      <c r="AI534" s="29" t="s">
        <v>8</v>
      </c>
      <c r="AJ534" s="29">
        <v>0</v>
      </c>
      <c r="AK534" s="29" t="s">
        <v>8</v>
      </c>
      <c r="AL534" s="29" t="s">
        <v>8</v>
      </c>
      <c r="AM534" s="29" t="s">
        <v>8</v>
      </c>
      <c r="AN534" s="29" t="s">
        <v>8</v>
      </c>
      <c r="AO534" s="29">
        <v>0</v>
      </c>
      <c r="AP534" s="29" t="s">
        <v>8</v>
      </c>
      <c r="AQ534" s="29">
        <v>1</v>
      </c>
      <c r="AR534" s="29">
        <v>1</v>
      </c>
      <c r="AS534" s="29" t="s">
        <v>8</v>
      </c>
      <c r="AT534" s="29">
        <v>2</v>
      </c>
      <c r="AU534" s="29" t="s">
        <v>8</v>
      </c>
      <c r="AV534" s="29">
        <v>1</v>
      </c>
      <c r="AW534" s="29">
        <v>2</v>
      </c>
      <c r="AX534" s="29" t="s">
        <v>8</v>
      </c>
      <c r="AY534" s="29">
        <v>2</v>
      </c>
      <c r="AZ534" s="29" t="s">
        <v>8</v>
      </c>
      <c r="BA534" s="29">
        <v>1</v>
      </c>
      <c r="BB534" s="29" t="s">
        <v>8</v>
      </c>
      <c r="BC534" s="29">
        <v>1</v>
      </c>
      <c r="BD534" s="29">
        <v>3</v>
      </c>
      <c r="BE534" s="29" t="s">
        <v>8</v>
      </c>
      <c r="BF534" s="29">
        <v>2</v>
      </c>
      <c r="BG534" s="29" t="s">
        <v>8</v>
      </c>
      <c r="BH534" s="29">
        <v>1</v>
      </c>
      <c r="BI534" s="29">
        <v>2</v>
      </c>
      <c r="BJ534" s="29" t="s">
        <v>8</v>
      </c>
      <c r="BK534" s="29">
        <v>2</v>
      </c>
      <c r="BL534" s="29" t="s">
        <v>8</v>
      </c>
      <c r="BM534" s="29">
        <v>0</v>
      </c>
      <c r="BN534" s="29" t="s">
        <v>8</v>
      </c>
      <c r="BO534" s="29" t="s">
        <v>8</v>
      </c>
      <c r="BP534" s="29" t="s">
        <v>8</v>
      </c>
      <c r="BQ534" s="29" t="s">
        <v>8</v>
      </c>
      <c r="BR534" s="29" t="s">
        <v>8</v>
      </c>
      <c r="BS534" s="29" t="s">
        <v>8</v>
      </c>
      <c r="BT534" s="29" t="s">
        <v>8</v>
      </c>
      <c r="BU534" s="29" t="s">
        <v>722</v>
      </c>
      <c r="BV534" s="29" t="b">
        <v>0</v>
      </c>
      <c r="BW534" s="29" t="b">
        <v>0</v>
      </c>
      <c r="BX534" s="29" t="b">
        <v>0</v>
      </c>
      <c r="BY534" s="29" t="b">
        <v>0</v>
      </c>
      <c r="BZ534" s="29" t="b">
        <v>0</v>
      </c>
      <c r="CA534" s="29" t="b">
        <v>0</v>
      </c>
      <c r="CB534" s="29" t="b">
        <v>0</v>
      </c>
      <c r="CC534" s="29" t="b">
        <v>0</v>
      </c>
      <c r="CD534" s="29" t="b">
        <v>0</v>
      </c>
      <c r="CE534" s="29" t="b">
        <v>0</v>
      </c>
      <c r="CF534" s="29" t="b">
        <v>0</v>
      </c>
      <c r="CG534" s="29" t="b">
        <v>0</v>
      </c>
      <c r="CH534" s="29" t="b">
        <v>0</v>
      </c>
      <c r="CI534" s="29" t="b">
        <v>0</v>
      </c>
      <c r="CJ534" s="29" t="b">
        <v>0</v>
      </c>
      <c r="CK534" s="29" t="b">
        <v>0</v>
      </c>
      <c r="CL534" s="29" t="b">
        <v>0</v>
      </c>
      <c r="CM534" s="29" t="b">
        <v>0</v>
      </c>
      <c r="CN534" s="29" t="b">
        <v>1</v>
      </c>
      <c r="CO534" s="29" t="b">
        <v>0</v>
      </c>
      <c r="CP534" s="29" t="b">
        <v>0</v>
      </c>
      <c r="CQ534" s="29" t="b">
        <v>0</v>
      </c>
      <c r="CR534" s="29" t="b">
        <v>0</v>
      </c>
      <c r="CS534" s="29" t="b">
        <v>0</v>
      </c>
      <c r="CT534" s="29" t="b">
        <v>0</v>
      </c>
      <c r="CU534" s="29" t="b">
        <v>0</v>
      </c>
      <c r="CV534" s="29" t="b">
        <v>0</v>
      </c>
      <c r="CW534" s="29" t="b">
        <v>0</v>
      </c>
      <c r="CX534" s="29" t="b">
        <v>0</v>
      </c>
      <c r="CY534" s="29" t="b">
        <v>0</v>
      </c>
      <c r="CZ534" s="29" t="b">
        <v>0</v>
      </c>
      <c r="DA534" s="29" t="b">
        <v>0</v>
      </c>
      <c r="DB534" s="29" t="b">
        <v>0</v>
      </c>
      <c r="DC534" s="29" t="b">
        <v>0</v>
      </c>
      <c r="DD534" s="29" t="b">
        <v>0</v>
      </c>
      <c r="DE534" s="29" t="b">
        <v>0</v>
      </c>
      <c r="DF534" s="29" t="b">
        <v>0</v>
      </c>
      <c r="DG534" s="29" t="b">
        <v>0</v>
      </c>
      <c r="DH534" s="29" t="b">
        <v>0</v>
      </c>
      <c r="DI534" s="29" t="b">
        <v>0</v>
      </c>
      <c r="DJ534" s="29" t="b">
        <v>0</v>
      </c>
      <c r="DK534" s="29" t="b">
        <v>0</v>
      </c>
      <c r="DL534" s="29" t="b">
        <v>0</v>
      </c>
      <c r="DM534" s="29" t="b">
        <v>0</v>
      </c>
      <c r="DN534" s="29" t="b">
        <v>0</v>
      </c>
      <c r="DO534" s="29" t="b">
        <v>0</v>
      </c>
      <c r="DP534" s="29" t="b">
        <v>0</v>
      </c>
      <c r="DQ534" s="29" t="b">
        <v>0</v>
      </c>
      <c r="DR534" s="29" t="b">
        <v>0</v>
      </c>
      <c r="DS534" s="29" t="b">
        <v>0</v>
      </c>
      <c r="DT534" s="29" t="b">
        <v>0</v>
      </c>
      <c r="DU534" s="29" t="b">
        <v>0</v>
      </c>
      <c r="DV534" s="29" t="s">
        <v>16397</v>
      </c>
      <c r="DW534" s="29" t="s">
        <v>16398</v>
      </c>
      <c r="DX534" s="29" t="s">
        <v>16399</v>
      </c>
    </row>
    <row r="535" spans="1:128" s="29" customFormat="1" x14ac:dyDescent="0.25">
      <c r="A535" s="29">
        <v>359925061286071</v>
      </c>
      <c r="B535" s="29">
        <v>206</v>
      </c>
      <c r="C535" s="29" t="s">
        <v>16400</v>
      </c>
      <c r="D535" s="29" t="s">
        <v>16401</v>
      </c>
      <c r="E535" s="50">
        <v>237811863</v>
      </c>
      <c r="F535" s="50">
        <v>903396203</v>
      </c>
      <c r="G535" s="29" t="s">
        <v>18992</v>
      </c>
      <c r="H535" s="29" t="s">
        <v>20325</v>
      </c>
      <c r="I535" s="29">
        <v>33</v>
      </c>
      <c r="J535" s="29">
        <v>1</v>
      </c>
      <c r="K535" s="29">
        <v>1</v>
      </c>
      <c r="L535" s="29">
        <v>1</v>
      </c>
      <c r="M535" s="29">
        <v>2</v>
      </c>
      <c r="N535" s="29">
        <v>7</v>
      </c>
      <c r="O535" s="29">
        <v>1</v>
      </c>
      <c r="P535" s="29">
        <v>1</v>
      </c>
      <c r="Q535" s="29">
        <v>1</v>
      </c>
      <c r="R535" s="29" t="s">
        <v>8</v>
      </c>
      <c r="S535" s="29">
        <v>4</v>
      </c>
      <c r="T535" s="29" t="s">
        <v>8</v>
      </c>
      <c r="U535" s="29">
        <v>0</v>
      </c>
      <c r="V535" s="29" t="s">
        <v>8</v>
      </c>
      <c r="W535" s="29" t="s">
        <v>8</v>
      </c>
      <c r="X535" s="29" t="s">
        <v>8</v>
      </c>
      <c r="Y535" s="29" t="s">
        <v>8</v>
      </c>
      <c r="Z535" s="29">
        <v>1</v>
      </c>
      <c r="AA535" s="29">
        <v>1</v>
      </c>
      <c r="AB535" s="29" t="s">
        <v>8</v>
      </c>
      <c r="AC535" s="29">
        <v>1</v>
      </c>
      <c r="AD535" s="29" t="s">
        <v>8</v>
      </c>
      <c r="AE535" s="29">
        <v>0</v>
      </c>
      <c r="AF535" s="29" t="s">
        <v>8</v>
      </c>
      <c r="AG535" s="29" t="s">
        <v>8</v>
      </c>
      <c r="AH535" s="29" t="s">
        <v>8</v>
      </c>
      <c r="AI535" s="29" t="s">
        <v>8</v>
      </c>
      <c r="AJ535" s="29">
        <v>0</v>
      </c>
      <c r="AK535" s="29" t="s">
        <v>8</v>
      </c>
      <c r="AL535" s="29" t="s">
        <v>8</v>
      </c>
      <c r="AM535" s="29" t="s">
        <v>8</v>
      </c>
      <c r="AN535" s="29" t="s">
        <v>8</v>
      </c>
      <c r="AO535" s="29">
        <v>0</v>
      </c>
      <c r="AP535" s="29" t="s">
        <v>8</v>
      </c>
      <c r="AQ535" s="29">
        <v>1</v>
      </c>
      <c r="AR535" s="29">
        <v>1</v>
      </c>
      <c r="AS535" s="29" t="s">
        <v>8</v>
      </c>
      <c r="AT535" s="29">
        <v>2</v>
      </c>
      <c r="AU535" s="29" t="s">
        <v>8</v>
      </c>
      <c r="AV535" s="29">
        <v>1</v>
      </c>
      <c r="AW535" s="29">
        <v>2</v>
      </c>
      <c r="AX535" s="29" t="s">
        <v>8</v>
      </c>
      <c r="AY535" s="29">
        <v>2</v>
      </c>
      <c r="AZ535" s="29" t="s">
        <v>8</v>
      </c>
      <c r="BA535" s="29">
        <v>1</v>
      </c>
      <c r="BB535" s="29" t="s">
        <v>8</v>
      </c>
      <c r="BC535" s="29">
        <v>1</v>
      </c>
      <c r="BD535" s="29">
        <v>1</v>
      </c>
      <c r="BE535" s="29" t="s">
        <v>8</v>
      </c>
      <c r="BF535" s="29">
        <v>2</v>
      </c>
      <c r="BG535" s="29" t="s">
        <v>8</v>
      </c>
      <c r="BH535" s="29">
        <v>1</v>
      </c>
      <c r="BI535" s="29">
        <v>2</v>
      </c>
      <c r="BJ535" s="29" t="s">
        <v>8</v>
      </c>
      <c r="BK535" s="29">
        <v>2</v>
      </c>
      <c r="BL535" s="29" t="s">
        <v>8</v>
      </c>
      <c r="BM535" s="29">
        <v>0</v>
      </c>
      <c r="BN535" s="29" t="s">
        <v>8</v>
      </c>
      <c r="BO535" s="29" t="s">
        <v>8</v>
      </c>
      <c r="BP535" s="29" t="s">
        <v>8</v>
      </c>
      <c r="BQ535" s="29" t="s">
        <v>8</v>
      </c>
      <c r="BR535" s="29" t="s">
        <v>8</v>
      </c>
      <c r="BS535" s="29" t="s">
        <v>8</v>
      </c>
      <c r="BT535" s="29" t="s">
        <v>8</v>
      </c>
      <c r="BU535" s="29" t="s">
        <v>722</v>
      </c>
      <c r="BV535" s="29" t="b">
        <v>0</v>
      </c>
      <c r="BW535" s="29" t="b">
        <v>0</v>
      </c>
      <c r="BX535" s="29" t="b">
        <v>0</v>
      </c>
      <c r="BY535" s="29" t="b">
        <v>0</v>
      </c>
      <c r="BZ535" s="29" t="b">
        <v>0</v>
      </c>
      <c r="CA535" s="29" t="b">
        <v>0</v>
      </c>
      <c r="CB535" s="29" t="b">
        <v>0</v>
      </c>
      <c r="CC535" s="29" t="b">
        <v>0</v>
      </c>
      <c r="CD535" s="29" t="b">
        <v>0</v>
      </c>
      <c r="CE535" s="29" t="b">
        <v>0</v>
      </c>
      <c r="CF535" s="29" t="b">
        <v>0</v>
      </c>
      <c r="CG535" s="29" t="b">
        <v>0</v>
      </c>
      <c r="CH535" s="29" t="b">
        <v>0</v>
      </c>
      <c r="CI535" s="29" t="b">
        <v>0</v>
      </c>
      <c r="CJ535" s="29" t="b">
        <v>0</v>
      </c>
      <c r="CK535" s="29" t="b">
        <v>0</v>
      </c>
      <c r="CL535" s="29" t="b">
        <v>0</v>
      </c>
      <c r="CM535" s="29" t="b">
        <v>0</v>
      </c>
      <c r="CN535" s="29" t="b">
        <v>0</v>
      </c>
      <c r="CO535" s="29" t="b">
        <v>0</v>
      </c>
      <c r="CP535" s="29" t="b">
        <v>0</v>
      </c>
      <c r="CQ535" s="29" t="b">
        <v>0</v>
      </c>
      <c r="CR535" s="29" t="b">
        <v>0</v>
      </c>
      <c r="CS535" s="29" t="b">
        <v>0</v>
      </c>
      <c r="CT535" s="29" t="b">
        <v>0</v>
      </c>
      <c r="CU535" s="29" t="b">
        <v>0</v>
      </c>
      <c r="CV535" s="29" t="b">
        <v>0</v>
      </c>
      <c r="CW535" s="29" t="b">
        <v>0</v>
      </c>
      <c r="CX535" s="29" t="b">
        <v>0</v>
      </c>
      <c r="CY535" s="29" t="b">
        <v>0</v>
      </c>
      <c r="CZ535" s="29" t="b">
        <v>0</v>
      </c>
      <c r="DA535" s="29" t="b">
        <v>0</v>
      </c>
      <c r="DB535" s="29" t="b">
        <v>0</v>
      </c>
      <c r="DC535" s="29" t="b">
        <v>0</v>
      </c>
      <c r="DD535" s="29" t="b">
        <v>0</v>
      </c>
      <c r="DE535" s="29" t="b">
        <v>0</v>
      </c>
      <c r="DF535" s="29" t="b">
        <v>0</v>
      </c>
      <c r="DG535" s="29" t="b">
        <v>0</v>
      </c>
      <c r="DH535" s="29" t="b">
        <v>0</v>
      </c>
      <c r="DI535" s="29" t="b">
        <v>1</v>
      </c>
      <c r="DJ535" s="29" t="b">
        <v>0</v>
      </c>
      <c r="DK535" s="29" t="b">
        <v>0</v>
      </c>
      <c r="DL535" s="29" t="b">
        <v>0</v>
      </c>
      <c r="DM535" s="29" t="b">
        <v>0</v>
      </c>
      <c r="DN535" s="29" t="b">
        <v>0</v>
      </c>
      <c r="DO535" s="29" t="b">
        <v>0</v>
      </c>
      <c r="DP535" s="29" t="b">
        <v>0</v>
      </c>
      <c r="DQ535" s="29" t="b">
        <v>0</v>
      </c>
      <c r="DR535" s="29" t="b">
        <v>0</v>
      </c>
      <c r="DS535" s="29" t="b">
        <v>0</v>
      </c>
      <c r="DT535" s="29" t="b">
        <v>0</v>
      </c>
      <c r="DU535" s="29" t="b">
        <v>0</v>
      </c>
      <c r="DV535" s="29" t="s">
        <v>16402</v>
      </c>
      <c r="DW535" s="29" t="s">
        <v>16403</v>
      </c>
      <c r="DX535" s="29" t="s">
        <v>16404</v>
      </c>
    </row>
    <row r="536" spans="1:128" s="29" customFormat="1" x14ac:dyDescent="0.25">
      <c r="A536" s="29">
        <v>359925061286071</v>
      </c>
      <c r="B536" s="29">
        <v>266</v>
      </c>
      <c r="C536" s="29" t="s">
        <v>16405</v>
      </c>
      <c r="D536" s="29" t="s">
        <v>16406</v>
      </c>
      <c r="E536" s="50">
        <v>2.37796559940607E+16</v>
      </c>
      <c r="F536" s="50">
        <v>9033997496256250</v>
      </c>
      <c r="G536" s="50">
        <v>-5.9118371438235E+16</v>
      </c>
      <c r="H536" s="29" t="s">
        <v>19909</v>
      </c>
      <c r="I536" s="29">
        <v>33</v>
      </c>
      <c r="J536" s="29">
        <v>1</v>
      </c>
      <c r="K536" s="29">
        <v>1</v>
      </c>
      <c r="L536" s="29">
        <v>1</v>
      </c>
      <c r="M536" s="29">
        <v>2</v>
      </c>
      <c r="N536" s="29">
        <v>5</v>
      </c>
      <c r="O536" s="29">
        <v>1</v>
      </c>
      <c r="P536" s="29">
        <v>1</v>
      </c>
      <c r="Q536" s="29">
        <v>1</v>
      </c>
      <c r="R536" s="29" t="s">
        <v>8</v>
      </c>
      <c r="S536" s="29">
        <v>1</v>
      </c>
      <c r="T536" s="29" t="s">
        <v>8</v>
      </c>
      <c r="U536" s="29">
        <v>0</v>
      </c>
      <c r="V536" s="29" t="s">
        <v>8</v>
      </c>
      <c r="W536" s="29" t="s">
        <v>8</v>
      </c>
      <c r="X536" s="29" t="s">
        <v>8</v>
      </c>
      <c r="Y536" s="29" t="s">
        <v>8</v>
      </c>
      <c r="Z536" s="29">
        <v>1</v>
      </c>
      <c r="AA536" s="29">
        <v>1</v>
      </c>
      <c r="AB536" s="29" t="s">
        <v>8</v>
      </c>
      <c r="AC536" s="29">
        <v>1</v>
      </c>
      <c r="AD536" s="29" t="s">
        <v>8</v>
      </c>
      <c r="AE536" s="29">
        <v>0</v>
      </c>
      <c r="AF536" s="29" t="s">
        <v>8</v>
      </c>
      <c r="AG536" s="29" t="s">
        <v>8</v>
      </c>
      <c r="AH536" s="29" t="s">
        <v>8</v>
      </c>
      <c r="AI536" s="29" t="s">
        <v>8</v>
      </c>
      <c r="AJ536" s="29">
        <v>1</v>
      </c>
      <c r="AK536" s="29">
        <v>1</v>
      </c>
      <c r="AL536" s="29" t="s">
        <v>8</v>
      </c>
      <c r="AM536" s="29">
        <v>1</v>
      </c>
      <c r="AN536" s="29" t="s">
        <v>8</v>
      </c>
      <c r="AO536" s="29">
        <v>0</v>
      </c>
      <c r="AP536" s="29" t="s">
        <v>8</v>
      </c>
      <c r="AQ536" s="29">
        <v>1</v>
      </c>
      <c r="AR536" s="29">
        <v>1</v>
      </c>
      <c r="AS536" s="29" t="s">
        <v>8</v>
      </c>
      <c r="AT536" s="29">
        <v>1</v>
      </c>
      <c r="AU536" s="29" t="s">
        <v>8</v>
      </c>
      <c r="AV536" s="29">
        <v>1</v>
      </c>
      <c r="AW536" s="29">
        <v>1</v>
      </c>
      <c r="AX536" s="29" t="s">
        <v>8</v>
      </c>
      <c r="AY536" s="29">
        <v>1</v>
      </c>
      <c r="AZ536" s="29" t="s">
        <v>8</v>
      </c>
      <c r="BA536" s="29">
        <v>1</v>
      </c>
      <c r="BB536" s="29" t="s">
        <v>8</v>
      </c>
      <c r="BC536" s="29">
        <v>1</v>
      </c>
      <c r="BD536" s="29">
        <v>1</v>
      </c>
      <c r="BE536" s="29" t="s">
        <v>8</v>
      </c>
      <c r="BF536" s="29">
        <v>1</v>
      </c>
      <c r="BG536" s="29" t="s">
        <v>8</v>
      </c>
      <c r="BH536" s="29">
        <v>1</v>
      </c>
      <c r="BI536" s="29">
        <v>1</v>
      </c>
      <c r="BJ536" s="29" t="s">
        <v>8</v>
      </c>
      <c r="BK536" s="29">
        <v>1</v>
      </c>
      <c r="BL536" s="29" t="s">
        <v>8</v>
      </c>
      <c r="BM536" s="29">
        <v>0</v>
      </c>
      <c r="BN536" s="29" t="s">
        <v>8</v>
      </c>
      <c r="BO536" s="29" t="s">
        <v>8</v>
      </c>
      <c r="BP536" s="29" t="s">
        <v>8</v>
      </c>
      <c r="BQ536" s="29" t="s">
        <v>8</v>
      </c>
      <c r="BR536" s="29" t="s">
        <v>8</v>
      </c>
      <c r="BS536" s="29" t="s">
        <v>8</v>
      </c>
      <c r="BT536" s="29" t="s">
        <v>8</v>
      </c>
      <c r="BU536" s="29" t="s">
        <v>722</v>
      </c>
      <c r="BV536" s="29" t="b">
        <v>0</v>
      </c>
      <c r="BW536" s="29" t="b">
        <v>0</v>
      </c>
      <c r="BX536" s="29" t="b">
        <v>0</v>
      </c>
      <c r="BY536" s="29" t="b">
        <v>0</v>
      </c>
      <c r="BZ536" s="29" t="b">
        <v>0</v>
      </c>
      <c r="CA536" s="29" t="b">
        <v>0</v>
      </c>
      <c r="CB536" s="29" t="b">
        <v>0</v>
      </c>
      <c r="CC536" s="29" t="b">
        <v>0</v>
      </c>
      <c r="CD536" s="29" t="b">
        <v>0</v>
      </c>
      <c r="CE536" s="29" t="b">
        <v>0</v>
      </c>
      <c r="CF536" s="29" t="b">
        <v>0</v>
      </c>
      <c r="CG536" s="29" t="b">
        <v>0</v>
      </c>
      <c r="CH536" s="29" t="b">
        <v>0</v>
      </c>
      <c r="CI536" s="29" t="b">
        <v>0</v>
      </c>
      <c r="CJ536" s="29" t="b">
        <v>0</v>
      </c>
      <c r="CK536" s="29" t="b">
        <v>0</v>
      </c>
      <c r="CL536" s="29" t="b">
        <v>0</v>
      </c>
      <c r="CM536" s="29" t="b">
        <v>0</v>
      </c>
      <c r="CN536" s="29" t="b">
        <v>0</v>
      </c>
      <c r="CO536" s="29" t="b">
        <v>0</v>
      </c>
      <c r="CP536" s="29" t="b">
        <v>0</v>
      </c>
      <c r="CQ536" s="29" t="b">
        <v>0</v>
      </c>
      <c r="CR536" s="29" t="b">
        <v>0</v>
      </c>
      <c r="CS536" s="29" t="b">
        <v>0</v>
      </c>
      <c r="CT536" s="29" t="b">
        <v>0</v>
      </c>
      <c r="CU536" s="29" t="b">
        <v>0</v>
      </c>
      <c r="CV536" s="29" t="b">
        <v>0</v>
      </c>
      <c r="CW536" s="29" t="b">
        <v>0</v>
      </c>
      <c r="CX536" s="29" t="b">
        <v>0</v>
      </c>
      <c r="CY536" s="29" t="b">
        <v>0</v>
      </c>
      <c r="CZ536" s="29" t="b">
        <v>0</v>
      </c>
      <c r="DA536" s="29" t="b">
        <v>0</v>
      </c>
      <c r="DB536" s="29" t="b">
        <v>0</v>
      </c>
      <c r="DC536" s="29" t="b">
        <v>0</v>
      </c>
      <c r="DD536" s="29" t="b">
        <v>0</v>
      </c>
      <c r="DE536" s="29" t="b">
        <v>0</v>
      </c>
      <c r="DF536" s="29" t="b">
        <v>0</v>
      </c>
      <c r="DG536" s="29" t="b">
        <v>0</v>
      </c>
      <c r="DH536" s="29" t="b">
        <v>0</v>
      </c>
      <c r="DI536" s="29" t="b">
        <v>1</v>
      </c>
      <c r="DJ536" s="29" t="b">
        <v>0</v>
      </c>
      <c r="DK536" s="29" t="b">
        <v>0</v>
      </c>
      <c r="DL536" s="29" t="b">
        <v>0</v>
      </c>
      <c r="DM536" s="29" t="b">
        <v>0</v>
      </c>
      <c r="DN536" s="29" t="b">
        <v>0</v>
      </c>
      <c r="DO536" s="29" t="b">
        <v>0</v>
      </c>
      <c r="DP536" s="29" t="b">
        <v>0</v>
      </c>
      <c r="DQ536" s="29" t="b">
        <v>0</v>
      </c>
      <c r="DR536" s="29" t="b">
        <v>0</v>
      </c>
      <c r="DS536" s="29" t="b">
        <v>0</v>
      </c>
      <c r="DT536" s="29" t="b">
        <v>0</v>
      </c>
      <c r="DU536" s="29" t="b">
        <v>0</v>
      </c>
      <c r="DV536" s="29" t="s">
        <v>16407</v>
      </c>
      <c r="DW536" s="29" t="s">
        <v>16408</v>
      </c>
      <c r="DX536" s="29" t="s">
        <v>16409</v>
      </c>
    </row>
    <row r="537" spans="1:128" s="29" customFormat="1" x14ac:dyDescent="0.25">
      <c r="A537" s="29">
        <v>359925061286071</v>
      </c>
      <c r="B537" s="29">
        <v>270</v>
      </c>
      <c r="C537" s="29" t="s">
        <v>16410</v>
      </c>
      <c r="D537" s="29" t="s">
        <v>16411</v>
      </c>
      <c r="E537" s="50">
        <v>237796898</v>
      </c>
      <c r="F537" s="50">
        <v>903395884</v>
      </c>
      <c r="G537" s="29" t="s">
        <v>18992</v>
      </c>
      <c r="H537" s="29" t="s">
        <v>19842</v>
      </c>
      <c r="I537" s="29">
        <v>33</v>
      </c>
      <c r="J537" s="29">
        <v>1</v>
      </c>
      <c r="K537" s="29">
        <v>1</v>
      </c>
      <c r="L537" s="29">
        <v>1</v>
      </c>
      <c r="M537" s="29">
        <v>2</v>
      </c>
      <c r="N537" s="29">
        <v>6</v>
      </c>
      <c r="O537" s="29">
        <v>1</v>
      </c>
      <c r="P537" s="29">
        <v>1</v>
      </c>
      <c r="Q537" s="29">
        <v>4</v>
      </c>
      <c r="R537" s="29" t="s">
        <v>8</v>
      </c>
      <c r="S537" s="29">
        <v>4</v>
      </c>
      <c r="T537" s="29" t="s">
        <v>8</v>
      </c>
      <c r="U537" s="29">
        <v>0</v>
      </c>
      <c r="V537" s="29" t="s">
        <v>8</v>
      </c>
      <c r="W537" s="29" t="s">
        <v>8</v>
      </c>
      <c r="X537" s="29" t="s">
        <v>8</v>
      </c>
      <c r="Y537" s="29" t="s">
        <v>8</v>
      </c>
      <c r="Z537" s="29">
        <v>1</v>
      </c>
      <c r="AA537" s="29">
        <v>1</v>
      </c>
      <c r="AB537" s="29" t="s">
        <v>8</v>
      </c>
      <c r="AC537" s="29">
        <v>1</v>
      </c>
      <c r="AD537" s="29" t="s">
        <v>8</v>
      </c>
      <c r="AE537" s="29">
        <v>0</v>
      </c>
      <c r="AF537" s="29" t="s">
        <v>8</v>
      </c>
      <c r="AG537" s="29" t="s">
        <v>8</v>
      </c>
      <c r="AH537" s="29" t="s">
        <v>8</v>
      </c>
      <c r="AI537" s="29" t="s">
        <v>8</v>
      </c>
      <c r="AJ537" s="29">
        <v>1</v>
      </c>
      <c r="AK537" s="29">
        <v>1</v>
      </c>
      <c r="AL537" s="29" t="s">
        <v>8</v>
      </c>
      <c r="AM537" s="29">
        <v>1</v>
      </c>
      <c r="AN537" s="29" t="s">
        <v>8</v>
      </c>
      <c r="AO537" s="29">
        <v>0</v>
      </c>
      <c r="AP537" s="29" t="s">
        <v>8</v>
      </c>
      <c r="AQ537" s="29">
        <v>1</v>
      </c>
      <c r="AR537" s="29">
        <v>2</v>
      </c>
      <c r="AS537" s="29" t="s">
        <v>8</v>
      </c>
      <c r="AT537" s="29">
        <v>1</v>
      </c>
      <c r="AU537" s="29" t="s">
        <v>8</v>
      </c>
      <c r="AV537" s="29">
        <v>1</v>
      </c>
      <c r="AW537" s="29">
        <v>2</v>
      </c>
      <c r="AX537" s="29" t="s">
        <v>8</v>
      </c>
      <c r="AY537" s="29">
        <v>2</v>
      </c>
      <c r="AZ537" s="29" t="s">
        <v>8</v>
      </c>
      <c r="BA537" s="29">
        <v>1</v>
      </c>
      <c r="BB537" s="29" t="s">
        <v>8</v>
      </c>
      <c r="BC537" s="29">
        <v>1</v>
      </c>
      <c r="BD537" s="29">
        <v>3</v>
      </c>
      <c r="BE537" s="29" t="s">
        <v>8</v>
      </c>
      <c r="BF537" s="29">
        <v>1</v>
      </c>
      <c r="BG537" s="29" t="s">
        <v>8</v>
      </c>
      <c r="BH537" s="29">
        <v>1</v>
      </c>
      <c r="BI537" s="29">
        <v>1</v>
      </c>
      <c r="BJ537" s="29" t="s">
        <v>8</v>
      </c>
      <c r="BK537" s="29">
        <v>1</v>
      </c>
      <c r="BL537" s="29" t="s">
        <v>8</v>
      </c>
      <c r="BM537" s="29">
        <v>0</v>
      </c>
      <c r="BN537" s="29" t="s">
        <v>8</v>
      </c>
      <c r="BO537" s="29" t="s">
        <v>8</v>
      </c>
      <c r="BP537" s="29" t="s">
        <v>8</v>
      </c>
      <c r="BQ537" s="29" t="s">
        <v>8</v>
      </c>
      <c r="BR537" s="29" t="s">
        <v>8</v>
      </c>
      <c r="BS537" s="29" t="s">
        <v>8</v>
      </c>
      <c r="BT537" s="29" t="s">
        <v>8</v>
      </c>
      <c r="BU537" s="29" t="s">
        <v>722</v>
      </c>
      <c r="BV537" s="29" t="b">
        <v>0</v>
      </c>
      <c r="BW537" s="29" t="b">
        <v>0</v>
      </c>
      <c r="BX537" s="29" t="b">
        <v>0</v>
      </c>
      <c r="BY537" s="29" t="b">
        <v>0</v>
      </c>
      <c r="BZ537" s="29" t="b">
        <v>0</v>
      </c>
      <c r="CA537" s="29" t="b">
        <v>0</v>
      </c>
      <c r="CB537" s="29" t="b">
        <v>0</v>
      </c>
      <c r="CC537" s="29" t="b">
        <v>0</v>
      </c>
      <c r="CD537" s="29" t="b">
        <v>0</v>
      </c>
      <c r="CE537" s="29" t="b">
        <v>0</v>
      </c>
      <c r="CF537" s="29" t="b">
        <v>0</v>
      </c>
      <c r="CG537" s="29" t="b">
        <v>0</v>
      </c>
      <c r="CH537" s="29" t="b">
        <v>0</v>
      </c>
      <c r="CI537" s="29" t="b">
        <v>0</v>
      </c>
      <c r="CJ537" s="29" t="b">
        <v>0</v>
      </c>
      <c r="CK537" s="29" t="b">
        <v>0</v>
      </c>
      <c r="CL537" s="29" t="b">
        <v>0</v>
      </c>
      <c r="CM537" s="29" t="b">
        <v>0</v>
      </c>
      <c r="CN537" s="29" t="b">
        <v>0</v>
      </c>
      <c r="CO537" s="29" t="b">
        <v>0</v>
      </c>
      <c r="CP537" s="29" t="b">
        <v>0</v>
      </c>
      <c r="CQ537" s="29" t="b">
        <v>0</v>
      </c>
      <c r="CR537" s="29" t="b">
        <v>0</v>
      </c>
      <c r="CS537" s="29" t="b">
        <v>0</v>
      </c>
      <c r="CT537" s="29" t="b">
        <v>0</v>
      </c>
      <c r="CU537" s="29" t="b">
        <v>0</v>
      </c>
      <c r="CV537" s="29" t="b">
        <v>0</v>
      </c>
      <c r="CW537" s="29" t="b">
        <v>0</v>
      </c>
      <c r="CX537" s="29" t="b">
        <v>0</v>
      </c>
      <c r="CY537" s="29" t="b">
        <v>0</v>
      </c>
      <c r="CZ537" s="29" t="b">
        <v>0</v>
      </c>
      <c r="DA537" s="29" t="b">
        <v>0</v>
      </c>
      <c r="DB537" s="29" t="b">
        <v>0</v>
      </c>
      <c r="DC537" s="29" t="b">
        <v>0</v>
      </c>
      <c r="DD537" s="29" t="b">
        <v>0</v>
      </c>
      <c r="DE537" s="29" t="b">
        <v>0</v>
      </c>
      <c r="DF537" s="29" t="b">
        <v>0</v>
      </c>
      <c r="DG537" s="29" t="b">
        <v>0</v>
      </c>
      <c r="DH537" s="29" t="b">
        <v>0</v>
      </c>
      <c r="DI537" s="29" t="b">
        <v>1</v>
      </c>
      <c r="DJ537" s="29" t="b">
        <v>0</v>
      </c>
      <c r="DK537" s="29" t="b">
        <v>0</v>
      </c>
      <c r="DL537" s="29" t="b">
        <v>0</v>
      </c>
      <c r="DM537" s="29" t="b">
        <v>0</v>
      </c>
      <c r="DN537" s="29" t="b">
        <v>0</v>
      </c>
      <c r="DO537" s="29" t="b">
        <v>0</v>
      </c>
      <c r="DP537" s="29" t="b">
        <v>0</v>
      </c>
      <c r="DQ537" s="29" t="b">
        <v>0</v>
      </c>
      <c r="DR537" s="29" t="b">
        <v>0</v>
      </c>
      <c r="DS537" s="29" t="b">
        <v>0</v>
      </c>
      <c r="DT537" s="29" t="b">
        <v>0</v>
      </c>
      <c r="DU537" s="29" t="b">
        <v>0</v>
      </c>
      <c r="DV537" s="29" t="s">
        <v>16412</v>
      </c>
      <c r="DW537" s="29" t="s">
        <v>16413</v>
      </c>
      <c r="DX537" s="29" t="s">
        <v>16414</v>
      </c>
    </row>
    <row r="538" spans="1:128" s="29" customFormat="1" x14ac:dyDescent="0.25">
      <c r="A538" s="29">
        <v>359925061286071</v>
      </c>
      <c r="B538" s="29">
        <v>209</v>
      </c>
      <c r="C538" s="29" t="s">
        <v>16415</v>
      </c>
      <c r="D538" s="29" t="s">
        <v>14149</v>
      </c>
      <c r="E538" s="50">
        <v>237828028</v>
      </c>
      <c r="F538" s="50">
        <v>903411577</v>
      </c>
      <c r="G538" s="29" t="s">
        <v>18992</v>
      </c>
      <c r="H538" s="29" t="s">
        <v>20218</v>
      </c>
      <c r="I538" s="29">
        <v>33</v>
      </c>
      <c r="J538" s="29">
        <v>1</v>
      </c>
      <c r="K538" s="29">
        <v>1</v>
      </c>
      <c r="L538" s="29">
        <v>1</v>
      </c>
      <c r="M538" s="29">
        <v>2</v>
      </c>
      <c r="N538" s="29">
        <v>5</v>
      </c>
      <c r="O538" s="29">
        <v>0</v>
      </c>
      <c r="P538" s="29">
        <v>1</v>
      </c>
      <c r="Q538" s="29">
        <v>1</v>
      </c>
      <c r="R538" s="29" t="s">
        <v>8</v>
      </c>
      <c r="S538" s="29" t="s">
        <v>8</v>
      </c>
      <c r="T538" s="29" t="s">
        <v>8</v>
      </c>
      <c r="U538" s="29">
        <v>0</v>
      </c>
      <c r="V538" s="29" t="s">
        <v>8</v>
      </c>
      <c r="W538" s="29" t="s">
        <v>8</v>
      </c>
      <c r="X538" s="29" t="s">
        <v>8</v>
      </c>
      <c r="Y538" s="29" t="s">
        <v>8</v>
      </c>
      <c r="Z538" s="29">
        <v>1</v>
      </c>
      <c r="AA538" s="29">
        <v>1</v>
      </c>
      <c r="AB538" s="29" t="s">
        <v>8</v>
      </c>
      <c r="AC538" s="29" t="s">
        <v>8</v>
      </c>
      <c r="AD538" s="29" t="s">
        <v>8</v>
      </c>
      <c r="AE538" s="29">
        <v>0</v>
      </c>
      <c r="AF538" s="29" t="s">
        <v>8</v>
      </c>
      <c r="AG538" s="29" t="s">
        <v>8</v>
      </c>
      <c r="AH538" s="29" t="s">
        <v>8</v>
      </c>
      <c r="AI538" s="29" t="s">
        <v>8</v>
      </c>
      <c r="AJ538" s="29">
        <v>1</v>
      </c>
      <c r="AK538" s="29">
        <v>1</v>
      </c>
      <c r="AL538" s="29" t="s">
        <v>8</v>
      </c>
      <c r="AM538" s="29" t="s">
        <v>8</v>
      </c>
      <c r="AN538" s="29" t="s">
        <v>8</v>
      </c>
      <c r="AO538" s="29">
        <v>0</v>
      </c>
      <c r="AP538" s="29" t="s">
        <v>8</v>
      </c>
      <c r="AQ538" s="29">
        <v>1</v>
      </c>
      <c r="AR538" s="29">
        <v>1</v>
      </c>
      <c r="AS538" s="29" t="s">
        <v>8</v>
      </c>
      <c r="AT538" s="29" t="s">
        <v>8</v>
      </c>
      <c r="AU538" s="29" t="s">
        <v>8</v>
      </c>
      <c r="AV538" s="29">
        <v>1</v>
      </c>
      <c r="AW538" s="29">
        <v>2</v>
      </c>
      <c r="AX538" s="29" t="s">
        <v>8</v>
      </c>
      <c r="AY538" s="29" t="s">
        <v>8</v>
      </c>
      <c r="AZ538" s="29" t="s">
        <v>8</v>
      </c>
      <c r="BA538" s="29">
        <v>0</v>
      </c>
      <c r="BB538" s="29" t="s">
        <v>8</v>
      </c>
      <c r="BC538" s="29">
        <v>1</v>
      </c>
      <c r="BD538" s="29">
        <v>3</v>
      </c>
      <c r="BE538" s="29" t="s">
        <v>8</v>
      </c>
      <c r="BF538" s="29" t="s">
        <v>8</v>
      </c>
      <c r="BG538" s="29" t="s">
        <v>8</v>
      </c>
      <c r="BH538" s="29">
        <v>1</v>
      </c>
      <c r="BI538" s="29">
        <v>1</v>
      </c>
      <c r="BJ538" s="29" t="s">
        <v>8</v>
      </c>
      <c r="BK538" s="29" t="s">
        <v>8</v>
      </c>
      <c r="BL538" s="29" t="s">
        <v>8</v>
      </c>
      <c r="BM538" s="29">
        <v>0</v>
      </c>
      <c r="BN538" s="29" t="s">
        <v>8</v>
      </c>
      <c r="BO538" s="29" t="s">
        <v>8</v>
      </c>
      <c r="BP538" s="29" t="s">
        <v>8</v>
      </c>
      <c r="BQ538" s="29" t="s">
        <v>8</v>
      </c>
      <c r="BR538" s="29" t="s">
        <v>8</v>
      </c>
      <c r="BS538" s="29" t="s">
        <v>8</v>
      </c>
      <c r="BT538" s="29" t="s">
        <v>8</v>
      </c>
      <c r="BU538" s="29" t="s">
        <v>722</v>
      </c>
      <c r="BV538" s="29" t="b">
        <v>0</v>
      </c>
      <c r="BW538" s="29" t="b">
        <v>0</v>
      </c>
      <c r="BX538" s="29" t="b">
        <v>0</v>
      </c>
      <c r="BY538" s="29" t="b">
        <v>0</v>
      </c>
      <c r="BZ538" s="29" t="b">
        <v>0</v>
      </c>
      <c r="CA538" s="29" t="b">
        <v>0</v>
      </c>
      <c r="CB538" s="29" t="b">
        <v>0</v>
      </c>
      <c r="CC538" s="29" t="b">
        <v>0</v>
      </c>
      <c r="CD538" s="29" t="b">
        <v>0</v>
      </c>
      <c r="CE538" s="29" t="b">
        <v>0</v>
      </c>
      <c r="CF538" s="29" t="b">
        <v>0</v>
      </c>
      <c r="CG538" s="29" t="b">
        <v>0</v>
      </c>
      <c r="CH538" s="29" t="b">
        <v>0</v>
      </c>
      <c r="CI538" s="29" t="b">
        <v>0</v>
      </c>
      <c r="CJ538" s="29" t="b">
        <v>0</v>
      </c>
      <c r="CK538" s="29" t="b">
        <v>0</v>
      </c>
      <c r="CL538" s="29" t="b">
        <v>0</v>
      </c>
      <c r="CM538" s="29" t="b">
        <v>0</v>
      </c>
      <c r="CN538" s="29" t="b">
        <v>0</v>
      </c>
      <c r="CO538" s="29" t="b">
        <v>0</v>
      </c>
      <c r="CP538" s="29" t="b">
        <v>0</v>
      </c>
      <c r="CQ538" s="29" t="b">
        <v>0</v>
      </c>
      <c r="CR538" s="29" t="b">
        <v>0</v>
      </c>
      <c r="CS538" s="29" t="b">
        <v>0</v>
      </c>
      <c r="CT538" s="29" t="b">
        <v>0</v>
      </c>
      <c r="CU538" s="29" t="b">
        <v>0</v>
      </c>
      <c r="CV538" s="29" t="b">
        <v>0</v>
      </c>
      <c r="CW538" s="29" t="b">
        <v>0</v>
      </c>
      <c r="CX538" s="29" t="b">
        <v>0</v>
      </c>
      <c r="CY538" s="29" t="b">
        <v>0</v>
      </c>
      <c r="CZ538" s="29" t="b">
        <v>0</v>
      </c>
      <c r="DA538" s="29" t="b">
        <v>0</v>
      </c>
      <c r="DB538" s="29" t="b">
        <v>0</v>
      </c>
      <c r="DC538" s="29" t="b">
        <v>0</v>
      </c>
      <c r="DD538" s="29" t="b">
        <v>0</v>
      </c>
      <c r="DE538" s="29" t="b">
        <v>0</v>
      </c>
      <c r="DF538" s="29" t="b">
        <v>0</v>
      </c>
      <c r="DG538" s="29" t="b">
        <v>0</v>
      </c>
      <c r="DH538" s="29" t="b">
        <v>0</v>
      </c>
      <c r="DI538" s="29" t="b">
        <v>1</v>
      </c>
      <c r="DJ538" s="29" t="b">
        <v>0</v>
      </c>
      <c r="DK538" s="29" t="b">
        <v>0</v>
      </c>
      <c r="DL538" s="29" t="b">
        <v>0</v>
      </c>
      <c r="DM538" s="29" t="b">
        <v>0</v>
      </c>
      <c r="DN538" s="29" t="b">
        <v>0</v>
      </c>
      <c r="DO538" s="29" t="b">
        <v>0</v>
      </c>
      <c r="DP538" s="29" t="b">
        <v>0</v>
      </c>
      <c r="DQ538" s="29" t="b">
        <v>0</v>
      </c>
      <c r="DR538" s="29" t="b">
        <v>0</v>
      </c>
      <c r="DS538" s="29" t="b">
        <v>0</v>
      </c>
      <c r="DT538" s="29" t="b">
        <v>0</v>
      </c>
      <c r="DU538" s="29" t="b">
        <v>0</v>
      </c>
      <c r="DV538" s="29" t="s">
        <v>16416</v>
      </c>
      <c r="DW538" s="29" t="s">
        <v>16417</v>
      </c>
      <c r="DX538" s="29" t="s">
        <v>16418</v>
      </c>
    </row>
    <row r="539" spans="1:128" s="29" customFormat="1" x14ac:dyDescent="0.25">
      <c r="A539" s="29">
        <v>359925061286071</v>
      </c>
      <c r="B539" s="29">
        <v>282</v>
      </c>
      <c r="C539" s="29" t="s">
        <v>16419</v>
      </c>
      <c r="D539" s="29" t="s">
        <v>16420</v>
      </c>
      <c r="E539" s="50">
        <v>237794454</v>
      </c>
      <c r="F539" s="50">
        <v>903404267</v>
      </c>
      <c r="G539" s="29" t="s">
        <v>18992</v>
      </c>
      <c r="H539" s="29" t="s">
        <v>20326</v>
      </c>
      <c r="I539" s="29">
        <v>33</v>
      </c>
      <c r="J539" s="29">
        <v>1</v>
      </c>
      <c r="K539" s="29">
        <v>1</v>
      </c>
      <c r="L539" s="29">
        <v>1</v>
      </c>
      <c r="M539" s="29">
        <v>2</v>
      </c>
      <c r="N539" s="29">
        <v>6</v>
      </c>
      <c r="O539" s="29">
        <v>1</v>
      </c>
      <c r="P539" s="29">
        <v>1</v>
      </c>
      <c r="Q539" s="29">
        <v>4</v>
      </c>
      <c r="R539" s="29" t="s">
        <v>8</v>
      </c>
      <c r="S539" s="29">
        <v>2</v>
      </c>
      <c r="T539" s="29" t="s">
        <v>8</v>
      </c>
      <c r="U539" s="29">
        <v>1</v>
      </c>
      <c r="V539" s="29">
        <v>1</v>
      </c>
      <c r="W539" s="29" t="s">
        <v>8</v>
      </c>
      <c r="X539" s="29">
        <v>1</v>
      </c>
      <c r="Y539" s="29" t="s">
        <v>8</v>
      </c>
      <c r="Z539" s="29">
        <v>1</v>
      </c>
      <c r="AA539" s="29">
        <v>1</v>
      </c>
      <c r="AB539" s="29" t="s">
        <v>8</v>
      </c>
      <c r="AC539" s="29">
        <v>1</v>
      </c>
      <c r="AD539" s="29" t="s">
        <v>8</v>
      </c>
      <c r="AE539" s="29">
        <v>0</v>
      </c>
      <c r="AF539" s="29" t="s">
        <v>8</v>
      </c>
      <c r="AG539" s="29" t="s">
        <v>8</v>
      </c>
      <c r="AH539" s="29" t="s">
        <v>8</v>
      </c>
      <c r="AI539" s="29" t="s">
        <v>8</v>
      </c>
      <c r="AJ539" s="29">
        <v>1</v>
      </c>
      <c r="AK539" s="29">
        <v>1</v>
      </c>
      <c r="AL539" s="29" t="s">
        <v>8</v>
      </c>
      <c r="AM539" s="29">
        <v>1</v>
      </c>
      <c r="AN539" s="29" t="s">
        <v>8</v>
      </c>
      <c r="AO539" s="29">
        <v>0</v>
      </c>
      <c r="AP539" s="29" t="s">
        <v>8</v>
      </c>
      <c r="AQ539" s="29">
        <v>1</v>
      </c>
      <c r="AR539" s="29">
        <v>2</v>
      </c>
      <c r="AS539" s="29" t="s">
        <v>8</v>
      </c>
      <c r="AT539" s="29">
        <v>2</v>
      </c>
      <c r="AU539" s="29" t="s">
        <v>8</v>
      </c>
      <c r="AV539" s="29">
        <v>1</v>
      </c>
      <c r="AW539" s="29">
        <v>1</v>
      </c>
      <c r="AX539" s="29" t="s">
        <v>8</v>
      </c>
      <c r="AY539" s="29">
        <v>1</v>
      </c>
      <c r="AZ539" s="29" t="s">
        <v>8</v>
      </c>
      <c r="BA539" s="29">
        <v>1</v>
      </c>
      <c r="BB539" s="29" t="s">
        <v>8</v>
      </c>
      <c r="BC539" s="29">
        <v>1</v>
      </c>
      <c r="BD539" s="29">
        <v>2</v>
      </c>
      <c r="BE539" s="29" t="s">
        <v>8</v>
      </c>
      <c r="BF539" s="29">
        <v>1</v>
      </c>
      <c r="BG539" s="29" t="s">
        <v>8</v>
      </c>
      <c r="BH539" s="29">
        <v>1</v>
      </c>
      <c r="BI539" s="29">
        <v>2</v>
      </c>
      <c r="BJ539" s="29" t="s">
        <v>8</v>
      </c>
      <c r="BK539" s="29">
        <v>2</v>
      </c>
      <c r="BL539" s="29" t="s">
        <v>8</v>
      </c>
      <c r="BM539" s="29">
        <v>0</v>
      </c>
      <c r="BN539" s="29" t="s">
        <v>8</v>
      </c>
      <c r="BO539" s="29" t="s">
        <v>8</v>
      </c>
      <c r="BP539" s="29" t="s">
        <v>8</v>
      </c>
      <c r="BQ539" s="29" t="s">
        <v>8</v>
      </c>
      <c r="BR539" s="29" t="s">
        <v>8</v>
      </c>
      <c r="BS539" s="29" t="s">
        <v>8</v>
      </c>
      <c r="BT539" s="29" t="s">
        <v>8</v>
      </c>
      <c r="BU539" s="29" t="s">
        <v>722</v>
      </c>
      <c r="BV539" s="29" t="b">
        <v>0</v>
      </c>
      <c r="BW539" s="29" t="b">
        <v>0</v>
      </c>
      <c r="BX539" s="29" t="b">
        <v>0</v>
      </c>
      <c r="BY539" s="29" t="b">
        <v>0</v>
      </c>
      <c r="BZ539" s="29" t="b">
        <v>0</v>
      </c>
      <c r="CA539" s="29" t="b">
        <v>0</v>
      </c>
      <c r="CB539" s="29" t="b">
        <v>0</v>
      </c>
      <c r="CC539" s="29" t="b">
        <v>0</v>
      </c>
      <c r="CD539" s="29" t="b">
        <v>0</v>
      </c>
      <c r="CE539" s="29" t="b">
        <v>0</v>
      </c>
      <c r="CF539" s="29" t="b">
        <v>0</v>
      </c>
      <c r="CG539" s="29" t="b">
        <v>0</v>
      </c>
      <c r="CH539" s="29" t="b">
        <v>0</v>
      </c>
      <c r="CI539" s="29" t="b">
        <v>0</v>
      </c>
      <c r="CJ539" s="29" t="b">
        <v>0</v>
      </c>
      <c r="CK539" s="29" t="b">
        <v>0</v>
      </c>
      <c r="CL539" s="29" t="b">
        <v>0</v>
      </c>
      <c r="CM539" s="29" t="b">
        <v>0</v>
      </c>
      <c r="CN539" s="29" t="b">
        <v>0</v>
      </c>
      <c r="CO539" s="29" t="b">
        <v>0</v>
      </c>
      <c r="CP539" s="29" t="b">
        <v>0</v>
      </c>
      <c r="CQ539" s="29" t="b">
        <v>0</v>
      </c>
      <c r="CR539" s="29" t="b">
        <v>0</v>
      </c>
      <c r="CS539" s="29" t="b">
        <v>0</v>
      </c>
      <c r="CT539" s="29" t="b">
        <v>0</v>
      </c>
      <c r="CU539" s="29" t="b">
        <v>0</v>
      </c>
      <c r="CV539" s="29" t="b">
        <v>0</v>
      </c>
      <c r="CW539" s="29" t="b">
        <v>0</v>
      </c>
      <c r="CX539" s="29" t="b">
        <v>0</v>
      </c>
      <c r="CY539" s="29" t="b">
        <v>0</v>
      </c>
      <c r="CZ539" s="29" t="b">
        <v>0</v>
      </c>
      <c r="DA539" s="29" t="b">
        <v>0</v>
      </c>
      <c r="DB539" s="29" t="b">
        <v>0</v>
      </c>
      <c r="DC539" s="29" t="b">
        <v>0</v>
      </c>
      <c r="DD539" s="29" t="b">
        <v>0</v>
      </c>
      <c r="DE539" s="29" t="b">
        <v>0</v>
      </c>
      <c r="DF539" s="29" t="b">
        <v>0</v>
      </c>
      <c r="DG539" s="29" t="b">
        <v>0</v>
      </c>
      <c r="DH539" s="29" t="b">
        <v>0</v>
      </c>
      <c r="DI539" s="29" t="b">
        <v>1</v>
      </c>
      <c r="DJ539" s="29" t="b">
        <v>0</v>
      </c>
      <c r="DK539" s="29" t="b">
        <v>0</v>
      </c>
      <c r="DL539" s="29" t="b">
        <v>0</v>
      </c>
      <c r="DM539" s="29" t="b">
        <v>0</v>
      </c>
      <c r="DN539" s="29" t="b">
        <v>0</v>
      </c>
      <c r="DO539" s="29" t="b">
        <v>0</v>
      </c>
      <c r="DP539" s="29" t="b">
        <v>0</v>
      </c>
      <c r="DQ539" s="29" t="b">
        <v>0</v>
      </c>
      <c r="DR539" s="29" t="b">
        <v>0</v>
      </c>
      <c r="DS539" s="29" t="b">
        <v>0</v>
      </c>
      <c r="DT539" s="29" t="b">
        <v>0</v>
      </c>
      <c r="DU539" s="29" t="b">
        <v>0</v>
      </c>
      <c r="DV539" s="29" t="s">
        <v>16421</v>
      </c>
      <c r="DW539" s="29" t="s">
        <v>16422</v>
      </c>
      <c r="DX539" s="29" t="s">
        <v>16423</v>
      </c>
    </row>
    <row r="540" spans="1:128" s="29" customFormat="1" x14ac:dyDescent="0.25">
      <c r="A540" s="29">
        <v>359925061286071</v>
      </c>
      <c r="B540" s="29">
        <v>268</v>
      </c>
      <c r="C540" s="29" t="s">
        <v>16424</v>
      </c>
      <c r="D540" s="29" t="s">
        <v>15713</v>
      </c>
      <c r="E540" s="50">
        <v>237909519</v>
      </c>
      <c r="F540" s="50">
        <v>903552723</v>
      </c>
      <c r="G540" s="29" t="s">
        <v>18992</v>
      </c>
      <c r="H540" s="50">
        <v>1399999</v>
      </c>
      <c r="I540" s="29">
        <v>33</v>
      </c>
      <c r="J540" s="29">
        <v>1</v>
      </c>
      <c r="K540" s="29">
        <v>1</v>
      </c>
      <c r="L540" s="29">
        <v>1</v>
      </c>
      <c r="M540" s="29">
        <v>2</v>
      </c>
      <c r="N540" s="29">
        <v>8</v>
      </c>
      <c r="O540" s="29">
        <v>0</v>
      </c>
      <c r="P540" s="29">
        <v>1</v>
      </c>
      <c r="Q540" s="29">
        <v>1</v>
      </c>
      <c r="R540" s="29" t="s">
        <v>8</v>
      </c>
      <c r="S540" s="29" t="s">
        <v>8</v>
      </c>
      <c r="T540" s="29" t="s">
        <v>8</v>
      </c>
      <c r="U540" s="29">
        <v>0</v>
      </c>
      <c r="V540" s="29" t="s">
        <v>8</v>
      </c>
      <c r="W540" s="29" t="s">
        <v>8</v>
      </c>
      <c r="X540" s="29" t="s">
        <v>8</v>
      </c>
      <c r="Y540" s="29" t="s">
        <v>8</v>
      </c>
      <c r="Z540" s="29">
        <v>1</v>
      </c>
      <c r="AA540" s="29">
        <v>1</v>
      </c>
      <c r="AB540" s="29" t="s">
        <v>8</v>
      </c>
      <c r="AC540" s="29" t="s">
        <v>8</v>
      </c>
      <c r="AD540" s="29" t="s">
        <v>8</v>
      </c>
      <c r="AE540" s="29">
        <v>0</v>
      </c>
      <c r="AF540" s="29" t="s">
        <v>8</v>
      </c>
      <c r="AG540" s="29" t="s">
        <v>8</v>
      </c>
      <c r="AH540" s="29" t="s">
        <v>8</v>
      </c>
      <c r="AI540" s="29" t="s">
        <v>8</v>
      </c>
      <c r="AJ540" s="29">
        <v>1</v>
      </c>
      <c r="AK540" s="29">
        <v>1</v>
      </c>
      <c r="AL540" s="29" t="s">
        <v>8</v>
      </c>
      <c r="AM540" s="29" t="s">
        <v>8</v>
      </c>
      <c r="AN540" s="29" t="s">
        <v>8</v>
      </c>
      <c r="AO540" s="29">
        <v>0</v>
      </c>
      <c r="AP540" s="29" t="s">
        <v>8</v>
      </c>
      <c r="AQ540" s="29">
        <v>1</v>
      </c>
      <c r="AR540" s="29">
        <v>1</v>
      </c>
      <c r="AS540" s="29" t="s">
        <v>8</v>
      </c>
      <c r="AT540" s="29" t="s">
        <v>8</v>
      </c>
      <c r="AU540" s="29" t="s">
        <v>8</v>
      </c>
      <c r="AV540" s="29">
        <v>1</v>
      </c>
      <c r="AW540" s="29">
        <v>1</v>
      </c>
      <c r="AX540" s="29" t="s">
        <v>8</v>
      </c>
      <c r="AY540" s="29" t="s">
        <v>8</v>
      </c>
      <c r="AZ540" s="29" t="s">
        <v>8</v>
      </c>
      <c r="BA540" s="29">
        <v>1</v>
      </c>
      <c r="BB540" s="29" t="s">
        <v>8</v>
      </c>
      <c r="BC540" s="29">
        <v>1</v>
      </c>
      <c r="BD540" s="29">
        <v>1</v>
      </c>
      <c r="BE540" s="29" t="s">
        <v>8</v>
      </c>
      <c r="BF540" s="29" t="s">
        <v>8</v>
      </c>
      <c r="BG540" s="29" t="s">
        <v>8</v>
      </c>
      <c r="BH540" s="29">
        <v>1</v>
      </c>
      <c r="BI540" s="29">
        <v>1</v>
      </c>
      <c r="BJ540" s="29" t="s">
        <v>8</v>
      </c>
      <c r="BK540" s="29" t="s">
        <v>8</v>
      </c>
      <c r="BL540" s="29" t="s">
        <v>8</v>
      </c>
      <c r="BM540" s="29">
        <v>0</v>
      </c>
      <c r="BN540" s="29" t="s">
        <v>8</v>
      </c>
      <c r="BO540" s="29" t="s">
        <v>8</v>
      </c>
      <c r="BP540" s="29" t="s">
        <v>8</v>
      </c>
      <c r="BQ540" s="29" t="s">
        <v>8</v>
      </c>
      <c r="BR540" s="29" t="s">
        <v>8</v>
      </c>
      <c r="BS540" s="29" t="s">
        <v>8</v>
      </c>
      <c r="BT540" s="29" t="s">
        <v>8</v>
      </c>
      <c r="BU540" s="29" t="s">
        <v>722</v>
      </c>
      <c r="BV540" s="29" t="b">
        <v>0</v>
      </c>
      <c r="BW540" s="29" t="b">
        <v>0</v>
      </c>
      <c r="BX540" s="29" t="b">
        <v>0</v>
      </c>
      <c r="BY540" s="29" t="b">
        <v>0</v>
      </c>
      <c r="BZ540" s="29" t="b">
        <v>0</v>
      </c>
      <c r="CA540" s="29" t="b">
        <v>0</v>
      </c>
      <c r="CB540" s="29" t="b">
        <v>0</v>
      </c>
      <c r="CC540" s="29" t="b">
        <v>0</v>
      </c>
      <c r="CD540" s="29" t="b">
        <v>0</v>
      </c>
      <c r="CE540" s="29" t="b">
        <v>0</v>
      </c>
      <c r="CF540" s="29" t="b">
        <v>0</v>
      </c>
      <c r="CG540" s="29" t="b">
        <v>0</v>
      </c>
      <c r="CH540" s="29" t="b">
        <v>0</v>
      </c>
      <c r="CI540" s="29" t="b">
        <v>0</v>
      </c>
      <c r="CJ540" s="29" t="b">
        <v>0</v>
      </c>
      <c r="CK540" s="29" t="b">
        <v>0</v>
      </c>
      <c r="CL540" s="29" t="b">
        <v>0</v>
      </c>
      <c r="CM540" s="29" t="b">
        <v>0</v>
      </c>
      <c r="CN540" s="29" t="b">
        <v>0</v>
      </c>
      <c r="CO540" s="29" t="b">
        <v>0</v>
      </c>
      <c r="CP540" s="29" t="b">
        <v>0</v>
      </c>
      <c r="CQ540" s="29" t="b">
        <v>0</v>
      </c>
      <c r="CR540" s="29" t="b">
        <v>0</v>
      </c>
      <c r="CS540" s="29" t="b">
        <v>0</v>
      </c>
      <c r="CT540" s="29" t="b">
        <v>0</v>
      </c>
      <c r="CU540" s="29" t="b">
        <v>0</v>
      </c>
      <c r="CV540" s="29" t="b">
        <v>0</v>
      </c>
      <c r="CW540" s="29" t="b">
        <v>0</v>
      </c>
      <c r="CX540" s="29" t="b">
        <v>0</v>
      </c>
      <c r="CY540" s="29" t="b">
        <v>0</v>
      </c>
      <c r="CZ540" s="29" t="b">
        <v>0</v>
      </c>
      <c r="DA540" s="29" t="b">
        <v>0</v>
      </c>
      <c r="DB540" s="29" t="b">
        <v>0</v>
      </c>
      <c r="DC540" s="29" t="b">
        <v>0</v>
      </c>
      <c r="DD540" s="29" t="b">
        <v>0</v>
      </c>
      <c r="DE540" s="29" t="b">
        <v>0</v>
      </c>
      <c r="DF540" s="29" t="b">
        <v>0</v>
      </c>
      <c r="DG540" s="29" t="b">
        <v>0</v>
      </c>
      <c r="DH540" s="29" t="b">
        <v>0</v>
      </c>
      <c r="DI540" s="29" t="b">
        <v>1</v>
      </c>
      <c r="DJ540" s="29" t="b">
        <v>0</v>
      </c>
      <c r="DK540" s="29" t="b">
        <v>0</v>
      </c>
      <c r="DL540" s="29" t="b">
        <v>0</v>
      </c>
      <c r="DM540" s="29" t="b">
        <v>0</v>
      </c>
      <c r="DN540" s="29" t="b">
        <v>0</v>
      </c>
      <c r="DO540" s="29" t="b">
        <v>0</v>
      </c>
      <c r="DP540" s="29" t="b">
        <v>0</v>
      </c>
      <c r="DQ540" s="29" t="b">
        <v>0</v>
      </c>
      <c r="DR540" s="29" t="b">
        <v>0</v>
      </c>
      <c r="DS540" s="29" t="b">
        <v>0</v>
      </c>
      <c r="DT540" s="29" t="b">
        <v>0</v>
      </c>
      <c r="DU540" s="29" t="b">
        <v>0</v>
      </c>
      <c r="DV540" s="29" t="s">
        <v>16425</v>
      </c>
      <c r="DW540" s="29" t="s">
        <v>16426</v>
      </c>
      <c r="DX540" s="29" t="s">
        <v>16427</v>
      </c>
    </row>
    <row r="541" spans="1:128" s="29" customFormat="1" x14ac:dyDescent="0.25">
      <c r="A541" s="29">
        <v>359925061286071</v>
      </c>
      <c r="B541" s="29">
        <v>283</v>
      </c>
      <c r="C541" s="29" t="s">
        <v>16428</v>
      </c>
      <c r="D541" s="29" t="s">
        <v>16429</v>
      </c>
      <c r="E541" s="50">
        <v>237794454</v>
      </c>
      <c r="F541" s="50">
        <v>903404267</v>
      </c>
      <c r="G541" s="29" t="s">
        <v>18992</v>
      </c>
      <c r="H541" s="29" t="s">
        <v>20327</v>
      </c>
      <c r="I541" s="29">
        <v>33</v>
      </c>
      <c r="J541" s="29">
        <v>1</v>
      </c>
      <c r="K541" s="29">
        <v>1</v>
      </c>
      <c r="L541" s="29">
        <v>1</v>
      </c>
      <c r="M541" s="29">
        <v>2</v>
      </c>
      <c r="N541" s="29">
        <v>4</v>
      </c>
      <c r="O541" s="29">
        <v>1</v>
      </c>
      <c r="P541" s="29">
        <v>1</v>
      </c>
      <c r="Q541" s="29">
        <v>1</v>
      </c>
      <c r="R541" s="29" t="s">
        <v>8</v>
      </c>
      <c r="S541" s="29">
        <v>1</v>
      </c>
      <c r="T541" s="29" t="s">
        <v>8</v>
      </c>
      <c r="U541" s="29">
        <v>1</v>
      </c>
      <c r="V541" s="29">
        <v>2</v>
      </c>
      <c r="W541" s="29" t="s">
        <v>8</v>
      </c>
      <c r="X541" s="29">
        <v>2</v>
      </c>
      <c r="Y541" s="29" t="s">
        <v>8</v>
      </c>
      <c r="Z541" s="29">
        <v>1</v>
      </c>
      <c r="AA541" s="29">
        <v>1</v>
      </c>
      <c r="AB541" s="29" t="s">
        <v>8</v>
      </c>
      <c r="AC541" s="29">
        <v>1</v>
      </c>
      <c r="AD541" s="29" t="s">
        <v>8</v>
      </c>
      <c r="AE541" s="29">
        <v>0</v>
      </c>
      <c r="AF541" s="29" t="s">
        <v>8</v>
      </c>
      <c r="AG541" s="29" t="s">
        <v>8</v>
      </c>
      <c r="AH541" s="29" t="s">
        <v>8</v>
      </c>
      <c r="AI541" s="29" t="s">
        <v>8</v>
      </c>
      <c r="AJ541" s="29">
        <v>0</v>
      </c>
      <c r="AK541" s="29" t="s">
        <v>8</v>
      </c>
      <c r="AL541" s="29" t="s">
        <v>8</v>
      </c>
      <c r="AM541" s="29" t="s">
        <v>8</v>
      </c>
      <c r="AN541" s="29" t="s">
        <v>8</v>
      </c>
      <c r="AO541" s="29">
        <v>0</v>
      </c>
      <c r="AP541" s="29" t="s">
        <v>8</v>
      </c>
      <c r="AQ541" s="29">
        <v>1</v>
      </c>
      <c r="AR541" s="29">
        <v>1</v>
      </c>
      <c r="AS541" s="29" t="s">
        <v>8</v>
      </c>
      <c r="AT541" s="29">
        <v>2</v>
      </c>
      <c r="AU541" s="29" t="s">
        <v>8</v>
      </c>
      <c r="AV541" s="29">
        <v>1</v>
      </c>
      <c r="AW541" s="29">
        <v>2</v>
      </c>
      <c r="AX541" s="29" t="s">
        <v>8</v>
      </c>
      <c r="AY541" s="29">
        <v>2</v>
      </c>
      <c r="AZ541" s="29" t="s">
        <v>8</v>
      </c>
      <c r="BA541" s="29">
        <v>1</v>
      </c>
      <c r="BB541" s="29" t="s">
        <v>8</v>
      </c>
      <c r="BC541" s="29">
        <v>1</v>
      </c>
      <c r="BD541" s="29">
        <v>2</v>
      </c>
      <c r="BE541" s="29" t="s">
        <v>8</v>
      </c>
      <c r="BF541" s="29">
        <v>2</v>
      </c>
      <c r="BG541" s="29" t="s">
        <v>8</v>
      </c>
      <c r="BH541" s="29">
        <v>1</v>
      </c>
      <c r="BI541" s="29">
        <v>1</v>
      </c>
      <c r="BJ541" s="29" t="s">
        <v>8</v>
      </c>
      <c r="BK541" s="29">
        <v>1</v>
      </c>
      <c r="BL541" s="29" t="s">
        <v>8</v>
      </c>
      <c r="BM541" s="29">
        <v>0</v>
      </c>
      <c r="BN541" s="29" t="s">
        <v>8</v>
      </c>
      <c r="BO541" s="29" t="s">
        <v>8</v>
      </c>
      <c r="BP541" s="29" t="s">
        <v>8</v>
      </c>
      <c r="BQ541" s="29" t="s">
        <v>8</v>
      </c>
      <c r="BR541" s="29" t="s">
        <v>8</v>
      </c>
      <c r="BS541" s="29" t="s">
        <v>8</v>
      </c>
      <c r="BT541" s="29" t="s">
        <v>8</v>
      </c>
      <c r="BU541" s="29" t="s">
        <v>722</v>
      </c>
      <c r="BV541" s="29" t="b">
        <v>0</v>
      </c>
      <c r="BW541" s="29" t="b">
        <v>0</v>
      </c>
      <c r="BX541" s="29" t="b">
        <v>0</v>
      </c>
      <c r="BY541" s="29" t="b">
        <v>0</v>
      </c>
      <c r="BZ541" s="29" t="b">
        <v>0</v>
      </c>
      <c r="CA541" s="29" t="b">
        <v>0</v>
      </c>
      <c r="CB541" s="29" t="b">
        <v>0</v>
      </c>
      <c r="CC541" s="29" t="b">
        <v>0</v>
      </c>
      <c r="CD541" s="29" t="b">
        <v>0</v>
      </c>
      <c r="CE541" s="29" t="b">
        <v>0</v>
      </c>
      <c r="CF541" s="29" t="b">
        <v>0</v>
      </c>
      <c r="CG541" s="29" t="b">
        <v>0</v>
      </c>
      <c r="CH541" s="29" t="b">
        <v>0</v>
      </c>
      <c r="CI541" s="29" t="b">
        <v>0</v>
      </c>
      <c r="CJ541" s="29" t="b">
        <v>0</v>
      </c>
      <c r="CK541" s="29" t="b">
        <v>0</v>
      </c>
      <c r="CL541" s="29" t="b">
        <v>0</v>
      </c>
      <c r="CM541" s="29" t="b">
        <v>0</v>
      </c>
      <c r="CN541" s="29" t="b">
        <v>0</v>
      </c>
      <c r="CO541" s="29" t="b">
        <v>0</v>
      </c>
      <c r="CP541" s="29" t="b">
        <v>0</v>
      </c>
      <c r="CQ541" s="29" t="b">
        <v>0</v>
      </c>
      <c r="CR541" s="29" t="b">
        <v>0</v>
      </c>
      <c r="CS541" s="29" t="b">
        <v>0</v>
      </c>
      <c r="CT541" s="29" t="b">
        <v>0</v>
      </c>
      <c r="CU541" s="29" t="b">
        <v>0</v>
      </c>
      <c r="CV541" s="29" t="b">
        <v>0</v>
      </c>
      <c r="CW541" s="29" t="b">
        <v>0</v>
      </c>
      <c r="CX541" s="29" t="b">
        <v>0</v>
      </c>
      <c r="CY541" s="29" t="b">
        <v>0</v>
      </c>
      <c r="CZ541" s="29" t="b">
        <v>0</v>
      </c>
      <c r="DA541" s="29" t="b">
        <v>0</v>
      </c>
      <c r="DB541" s="29" t="b">
        <v>0</v>
      </c>
      <c r="DC541" s="29" t="b">
        <v>0</v>
      </c>
      <c r="DD541" s="29" t="b">
        <v>0</v>
      </c>
      <c r="DE541" s="29" t="b">
        <v>0</v>
      </c>
      <c r="DF541" s="29" t="b">
        <v>0</v>
      </c>
      <c r="DG541" s="29" t="b">
        <v>0</v>
      </c>
      <c r="DH541" s="29" t="b">
        <v>0</v>
      </c>
      <c r="DI541" s="29" t="b">
        <v>1</v>
      </c>
      <c r="DJ541" s="29" t="b">
        <v>0</v>
      </c>
      <c r="DK541" s="29" t="b">
        <v>0</v>
      </c>
      <c r="DL541" s="29" t="b">
        <v>0</v>
      </c>
      <c r="DM541" s="29" t="b">
        <v>0</v>
      </c>
      <c r="DN541" s="29" t="b">
        <v>0</v>
      </c>
      <c r="DO541" s="29" t="b">
        <v>0</v>
      </c>
      <c r="DP541" s="29" t="b">
        <v>0</v>
      </c>
      <c r="DQ541" s="29" t="b">
        <v>0</v>
      </c>
      <c r="DR541" s="29" t="b">
        <v>0</v>
      </c>
      <c r="DS541" s="29" t="b">
        <v>0</v>
      </c>
      <c r="DT541" s="29" t="b">
        <v>0</v>
      </c>
      <c r="DU541" s="29" t="b">
        <v>0</v>
      </c>
      <c r="DV541" s="29" t="s">
        <v>16430</v>
      </c>
      <c r="DW541" s="29" t="s">
        <v>16431</v>
      </c>
      <c r="DX541" s="29" t="s">
        <v>16432</v>
      </c>
    </row>
    <row r="542" spans="1:128" s="29" customFormat="1" x14ac:dyDescent="0.25">
      <c r="A542" s="29">
        <v>359925061287863</v>
      </c>
      <c r="B542" s="29">
        <v>342</v>
      </c>
      <c r="C542" s="29" t="s">
        <v>16433</v>
      </c>
      <c r="D542" s="29" t="s">
        <v>14000</v>
      </c>
      <c r="E542" s="50">
        <v>237260672</v>
      </c>
      <c r="F542" s="50">
        <v>90426511</v>
      </c>
      <c r="G542" s="29" t="s">
        <v>18992</v>
      </c>
      <c r="H542" s="29" t="s">
        <v>19754</v>
      </c>
      <c r="I542" s="29">
        <v>66</v>
      </c>
      <c r="J542" s="29">
        <v>1</v>
      </c>
      <c r="K542" s="29">
        <v>1</v>
      </c>
      <c r="L542" s="29">
        <v>1</v>
      </c>
      <c r="M542" s="29">
        <v>2</v>
      </c>
      <c r="N542" s="29">
        <v>8</v>
      </c>
      <c r="O542" s="29">
        <v>1</v>
      </c>
      <c r="P542" s="29">
        <v>0</v>
      </c>
      <c r="Q542" s="29" t="s">
        <v>8</v>
      </c>
      <c r="R542" s="29" t="s">
        <v>8</v>
      </c>
      <c r="S542" s="29" t="s">
        <v>8</v>
      </c>
      <c r="T542" s="29" t="s">
        <v>8</v>
      </c>
      <c r="U542" s="29">
        <v>0</v>
      </c>
      <c r="V542" s="29" t="s">
        <v>8</v>
      </c>
      <c r="W542" s="29" t="s">
        <v>8</v>
      </c>
      <c r="X542" s="29" t="s">
        <v>8</v>
      </c>
      <c r="Y542" s="29" t="s">
        <v>8</v>
      </c>
      <c r="Z542" s="29">
        <v>0</v>
      </c>
      <c r="AA542" s="29" t="s">
        <v>8</v>
      </c>
      <c r="AB542" s="29" t="s">
        <v>8</v>
      </c>
      <c r="AC542" s="29" t="s">
        <v>8</v>
      </c>
      <c r="AD542" s="29" t="s">
        <v>8</v>
      </c>
      <c r="AE542" s="29">
        <v>1</v>
      </c>
      <c r="AF542" s="29">
        <v>1</v>
      </c>
      <c r="AG542" s="29" t="s">
        <v>8</v>
      </c>
      <c r="AH542" s="29">
        <v>1</v>
      </c>
      <c r="AI542" s="29" t="s">
        <v>8</v>
      </c>
      <c r="AJ542" s="29">
        <v>0</v>
      </c>
      <c r="AK542" s="29" t="s">
        <v>8</v>
      </c>
      <c r="AL542" s="29" t="s">
        <v>8</v>
      </c>
      <c r="AM542" s="29" t="s">
        <v>8</v>
      </c>
      <c r="AN542" s="29" t="s">
        <v>8</v>
      </c>
      <c r="AO542" s="29">
        <v>0</v>
      </c>
      <c r="AP542" s="29" t="s">
        <v>8</v>
      </c>
      <c r="AQ542" s="29">
        <v>1</v>
      </c>
      <c r="AR542" s="29">
        <v>1</v>
      </c>
      <c r="AS542" s="29" t="s">
        <v>8</v>
      </c>
      <c r="AT542" s="29">
        <v>1</v>
      </c>
      <c r="AU542" s="29" t="s">
        <v>8</v>
      </c>
      <c r="AV542" s="29">
        <v>1</v>
      </c>
      <c r="AW542" s="29">
        <v>3</v>
      </c>
      <c r="AX542" s="29" t="s">
        <v>8</v>
      </c>
      <c r="AY542" s="29">
        <v>3</v>
      </c>
      <c r="AZ542" s="29" t="s">
        <v>8</v>
      </c>
      <c r="BA542" s="29">
        <v>1</v>
      </c>
      <c r="BB542" s="29" t="s">
        <v>8</v>
      </c>
      <c r="BC542" s="29">
        <v>1</v>
      </c>
      <c r="BD542" s="29">
        <v>3</v>
      </c>
      <c r="BE542" s="29" t="s">
        <v>8</v>
      </c>
      <c r="BF542" s="29">
        <v>1</v>
      </c>
      <c r="BG542" s="29" t="s">
        <v>8</v>
      </c>
      <c r="BH542" s="29">
        <v>1</v>
      </c>
      <c r="BI542" s="29">
        <v>1</v>
      </c>
      <c r="BJ542" s="29" t="s">
        <v>8</v>
      </c>
      <c r="BK542" s="29">
        <v>1</v>
      </c>
      <c r="BL542" s="29" t="s">
        <v>8</v>
      </c>
      <c r="BM542" s="29">
        <v>0</v>
      </c>
      <c r="BN542" s="29" t="s">
        <v>8</v>
      </c>
      <c r="BO542" s="29" t="s">
        <v>8</v>
      </c>
      <c r="BP542" s="29" t="s">
        <v>8</v>
      </c>
      <c r="BQ542" s="29" t="s">
        <v>8</v>
      </c>
      <c r="BR542" s="29" t="s">
        <v>8</v>
      </c>
      <c r="BS542" s="29" t="s">
        <v>8</v>
      </c>
      <c r="BT542" s="29" t="s">
        <v>8</v>
      </c>
      <c r="BU542" s="29" t="s">
        <v>722</v>
      </c>
      <c r="BV542" s="29" t="b">
        <v>0</v>
      </c>
      <c r="BW542" s="29" t="b">
        <v>0</v>
      </c>
      <c r="BX542" s="29" t="b">
        <v>0</v>
      </c>
      <c r="BY542" s="29" t="b">
        <v>0</v>
      </c>
      <c r="BZ542" s="29" t="b">
        <v>0</v>
      </c>
      <c r="CA542" s="29" t="b">
        <v>0</v>
      </c>
      <c r="CB542" s="29" t="b">
        <v>0</v>
      </c>
      <c r="CC542" s="29" t="b">
        <v>0</v>
      </c>
      <c r="CD542" s="29" t="b">
        <v>0</v>
      </c>
      <c r="CE542" s="29" t="b">
        <v>0</v>
      </c>
      <c r="CF542" s="29" t="b">
        <v>0</v>
      </c>
      <c r="CG542" s="29" t="b">
        <v>0</v>
      </c>
      <c r="CH542" s="29" t="b">
        <v>0</v>
      </c>
      <c r="CI542" s="29" t="b">
        <v>0</v>
      </c>
      <c r="CJ542" s="29" t="b">
        <v>0</v>
      </c>
      <c r="CK542" s="29" t="b">
        <v>0</v>
      </c>
      <c r="CL542" s="29" t="b">
        <v>0</v>
      </c>
      <c r="CM542" s="29" t="b">
        <v>0</v>
      </c>
      <c r="CN542" s="29" t="b">
        <v>0</v>
      </c>
      <c r="CO542" s="29" t="b">
        <v>0</v>
      </c>
      <c r="CP542" s="29" t="b">
        <v>0</v>
      </c>
      <c r="CQ542" s="29" t="b">
        <v>0</v>
      </c>
      <c r="CR542" s="29" t="b">
        <v>0</v>
      </c>
      <c r="CS542" s="29" t="b">
        <v>0</v>
      </c>
      <c r="CT542" s="29" t="b">
        <v>0</v>
      </c>
      <c r="CU542" s="29" t="b">
        <v>0</v>
      </c>
      <c r="CV542" s="29" t="b">
        <v>0</v>
      </c>
      <c r="CW542" s="29" t="b">
        <v>0</v>
      </c>
      <c r="CX542" s="29" t="b">
        <v>0</v>
      </c>
      <c r="CY542" s="29" t="b">
        <v>0</v>
      </c>
      <c r="CZ542" s="29" t="b">
        <v>0</v>
      </c>
      <c r="DA542" s="29" t="b">
        <v>0</v>
      </c>
      <c r="DB542" s="29" t="b">
        <v>0</v>
      </c>
      <c r="DC542" s="29" t="b">
        <v>0</v>
      </c>
      <c r="DD542" s="29" t="b">
        <v>0</v>
      </c>
      <c r="DE542" s="29" t="b">
        <v>0</v>
      </c>
      <c r="DF542" s="29" t="b">
        <v>0</v>
      </c>
      <c r="DG542" s="29" t="b">
        <v>0</v>
      </c>
      <c r="DH542" s="29" t="b">
        <v>0</v>
      </c>
      <c r="DI542" s="29" t="b">
        <v>0</v>
      </c>
      <c r="DJ542" s="29" t="b">
        <v>0</v>
      </c>
      <c r="DK542" s="29" t="b">
        <v>0</v>
      </c>
      <c r="DL542" s="29" t="b">
        <v>0</v>
      </c>
      <c r="DM542" s="29" t="b">
        <v>1</v>
      </c>
      <c r="DN542" s="29" t="b">
        <v>0</v>
      </c>
      <c r="DO542" s="29" t="b">
        <v>0</v>
      </c>
      <c r="DP542" s="29" t="b">
        <v>0</v>
      </c>
      <c r="DQ542" s="29" t="b">
        <v>0</v>
      </c>
      <c r="DR542" s="29" t="b">
        <v>0</v>
      </c>
      <c r="DS542" s="29" t="b">
        <v>0</v>
      </c>
      <c r="DT542" s="29" t="b">
        <v>0</v>
      </c>
      <c r="DU542" s="29" t="b">
        <v>0</v>
      </c>
      <c r="DV542" s="29" t="s">
        <v>16434</v>
      </c>
      <c r="DW542" s="29" t="s">
        <v>16435</v>
      </c>
      <c r="DX542" s="29" t="s">
        <v>16436</v>
      </c>
    </row>
    <row r="543" spans="1:128" s="29" customFormat="1" x14ac:dyDescent="0.25">
      <c r="A543" s="29">
        <v>359925061287863</v>
      </c>
      <c r="B543" s="29">
        <v>346</v>
      </c>
      <c r="C543" s="29" t="s">
        <v>16437</v>
      </c>
      <c r="D543" s="29" t="s">
        <v>15687</v>
      </c>
      <c r="E543" s="50">
        <v>23724202</v>
      </c>
      <c r="F543" s="50">
        <v>904285735</v>
      </c>
      <c r="G543" s="29" t="s">
        <v>18992</v>
      </c>
      <c r="H543" s="29" t="s">
        <v>20218</v>
      </c>
      <c r="I543" s="29">
        <v>66</v>
      </c>
      <c r="J543" s="29">
        <v>1</v>
      </c>
      <c r="K543" s="29">
        <v>1</v>
      </c>
      <c r="L543" s="29">
        <v>1</v>
      </c>
      <c r="M543" s="29">
        <v>2</v>
      </c>
      <c r="N543" s="29">
        <v>10</v>
      </c>
      <c r="O543" s="29">
        <v>1</v>
      </c>
      <c r="P543" s="29">
        <v>0</v>
      </c>
      <c r="Q543" s="29" t="s">
        <v>8</v>
      </c>
      <c r="R543" s="29" t="s">
        <v>8</v>
      </c>
      <c r="S543" s="29" t="s">
        <v>8</v>
      </c>
      <c r="T543" s="29" t="s">
        <v>8</v>
      </c>
      <c r="U543" s="29">
        <v>0</v>
      </c>
      <c r="V543" s="29" t="s">
        <v>8</v>
      </c>
      <c r="W543" s="29" t="s">
        <v>8</v>
      </c>
      <c r="X543" s="29" t="s">
        <v>8</v>
      </c>
      <c r="Y543" s="29" t="s">
        <v>8</v>
      </c>
      <c r="Z543" s="29">
        <v>0</v>
      </c>
      <c r="AA543" s="29" t="s">
        <v>8</v>
      </c>
      <c r="AB543" s="29" t="s">
        <v>8</v>
      </c>
      <c r="AC543" s="29" t="s">
        <v>8</v>
      </c>
      <c r="AD543" s="29" t="s">
        <v>8</v>
      </c>
      <c r="AE543" s="29">
        <v>1</v>
      </c>
      <c r="AF543" s="29">
        <v>1</v>
      </c>
      <c r="AG543" s="29" t="s">
        <v>8</v>
      </c>
      <c r="AH543" s="29">
        <v>1</v>
      </c>
      <c r="AI543" s="29" t="s">
        <v>8</v>
      </c>
      <c r="AJ543" s="29">
        <v>0</v>
      </c>
      <c r="AK543" s="29" t="s">
        <v>8</v>
      </c>
      <c r="AL543" s="29" t="s">
        <v>8</v>
      </c>
      <c r="AM543" s="29" t="s">
        <v>8</v>
      </c>
      <c r="AN543" s="29" t="s">
        <v>8</v>
      </c>
      <c r="AO543" s="29">
        <v>0</v>
      </c>
      <c r="AP543" s="29" t="s">
        <v>8</v>
      </c>
      <c r="AQ543" s="29">
        <v>1</v>
      </c>
      <c r="AR543" s="29">
        <v>2</v>
      </c>
      <c r="AS543" s="29" t="s">
        <v>8</v>
      </c>
      <c r="AT543" s="29">
        <v>2</v>
      </c>
      <c r="AU543" s="29" t="s">
        <v>8</v>
      </c>
      <c r="AV543" s="29">
        <v>1</v>
      </c>
      <c r="AW543" s="29">
        <v>2</v>
      </c>
      <c r="AX543" s="29" t="s">
        <v>8</v>
      </c>
      <c r="AY543" s="29">
        <v>2</v>
      </c>
      <c r="AZ543" s="29" t="s">
        <v>8</v>
      </c>
      <c r="BA543" s="29">
        <v>1</v>
      </c>
      <c r="BB543" s="29" t="s">
        <v>8</v>
      </c>
      <c r="BC543" s="29">
        <v>1</v>
      </c>
      <c r="BD543" s="29">
        <v>2</v>
      </c>
      <c r="BE543" s="29" t="s">
        <v>8</v>
      </c>
      <c r="BF543" s="29">
        <v>1</v>
      </c>
      <c r="BG543" s="29" t="s">
        <v>8</v>
      </c>
      <c r="BH543" s="29">
        <v>1</v>
      </c>
      <c r="BI543" s="29">
        <v>1</v>
      </c>
      <c r="BJ543" s="29" t="s">
        <v>8</v>
      </c>
      <c r="BK543" s="29">
        <v>1</v>
      </c>
      <c r="BL543" s="29" t="s">
        <v>8</v>
      </c>
      <c r="BM543" s="29">
        <v>0</v>
      </c>
      <c r="BN543" s="29" t="s">
        <v>8</v>
      </c>
      <c r="BO543" s="29" t="s">
        <v>8</v>
      </c>
      <c r="BP543" s="29" t="s">
        <v>8</v>
      </c>
      <c r="BQ543" s="29" t="s">
        <v>8</v>
      </c>
      <c r="BR543" s="29" t="s">
        <v>8</v>
      </c>
      <c r="BS543" s="29" t="s">
        <v>8</v>
      </c>
      <c r="BT543" s="29" t="s">
        <v>8</v>
      </c>
      <c r="BU543" s="29" t="s">
        <v>120</v>
      </c>
      <c r="BV543" s="29" t="b">
        <v>0</v>
      </c>
      <c r="BW543" s="29" t="b">
        <v>0</v>
      </c>
      <c r="BX543" s="29" t="b">
        <v>0</v>
      </c>
      <c r="BY543" s="29" t="b">
        <v>0</v>
      </c>
      <c r="BZ543" s="29" t="b">
        <v>0</v>
      </c>
      <c r="CA543" s="29" t="b">
        <v>0</v>
      </c>
      <c r="CB543" s="29" t="b">
        <v>0</v>
      </c>
      <c r="CC543" s="29" t="b">
        <v>0</v>
      </c>
      <c r="CD543" s="29" t="b">
        <v>0</v>
      </c>
      <c r="CE543" s="29" t="b">
        <v>0</v>
      </c>
      <c r="CF543" s="29" t="b">
        <v>0</v>
      </c>
      <c r="CG543" s="29" t="b">
        <v>0</v>
      </c>
      <c r="CH543" s="29" t="b">
        <v>0</v>
      </c>
      <c r="CI543" s="29" t="b">
        <v>0</v>
      </c>
      <c r="CJ543" s="29" t="b">
        <v>0</v>
      </c>
      <c r="CK543" s="29" t="b">
        <v>0</v>
      </c>
      <c r="CL543" s="29" t="b">
        <v>0</v>
      </c>
      <c r="CM543" s="29" t="b">
        <v>0</v>
      </c>
      <c r="CN543" s="29" t="b">
        <v>0</v>
      </c>
      <c r="CO543" s="29" t="b">
        <v>0</v>
      </c>
      <c r="CP543" s="29" t="b">
        <v>0</v>
      </c>
      <c r="CQ543" s="29" t="b">
        <v>0</v>
      </c>
      <c r="CR543" s="29" t="b">
        <v>0</v>
      </c>
      <c r="CS543" s="29" t="b">
        <v>0</v>
      </c>
      <c r="CT543" s="29" t="b">
        <v>0</v>
      </c>
      <c r="CU543" s="29" t="b">
        <v>0</v>
      </c>
      <c r="CV543" s="29" t="b">
        <v>0</v>
      </c>
      <c r="CW543" s="29" t="b">
        <v>0</v>
      </c>
      <c r="CX543" s="29" t="b">
        <v>0</v>
      </c>
      <c r="CY543" s="29" t="b">
        <v>0</v>
      </c>
      <c r="CZ543" s="29" t="b">
        <v>0</v>
      </c>
      <c r="DA543" s="29" t="b">
        <v>0</v>
      </c>
      <c r="DB543" s="29" t="b">
        <v>0</v>
      </c>
      <c r="DC543" s="29" t="b">
        <v>0</v>
      </c>
      <c r="DD543" s="29" t="b">
        <v>0</v>
      </c>
      <c r="DE543" s="29" t="b">
        <v>0</v>
      </c>
      <c r="DF543" s="29" t="b">
        <v>0</v>
      </c>
      <c r="DG543" s="29" t="b">
        <v>0</v>
      </c>
      <c r="DH543" s="29" t="b">
        <v>0</v>
      </c>
      <c r="DI543" s="29" t="b">
        <v>0</v>
      </c>
      <c r="DJ543" s="29" t="b">
        <v>0</v>
      </c>
      <c r="DK543" s="29" t="b">
        <v>0</v>
      </c>
      <c r="DL543" s="29" t="b">
        <v>0</v>
      </c>
      <c r="DM543" s="29" t="b">
        <v>1</v>
      </c>
      <c r="DN543" s="29" t="b">
        <v>0</v>
      </c>
      <c r="DO543" s="29" t="b">
        <v>0</v>
      </c>
      <c r="DP543" s="29" t="b">
        <v>0</v>
      </c>
      <c r="DQ543" s="29" t="b">
        <v>0</v>
      </c>
      <c r="DR543" s="29" t="b">
        <v>0</v>
      </c>
      <c r="DS543" s="29" t="b">
        <v>0</v>
      </c>
      <c r="DT543" s="29" t="b">
        <v>0</v>
      </c>
      <c r="DU543" s="29" t="b">
        <v>0</v>
      </c>
      <c r="DV543" s="29" t="s">
        <v>16438</v>
      </c>
      <c r="DW543" s="41" t="s">
        <v>16439</v>
      </c>
      <c r="DX543" s="29" t="s">
        <v>16440</v>
      </c>
    </row>
    <row r="544" spans="1:128" s="29" customFormat="1" x14ac:dyDescent="0.25">
      <c r="A544" s="29">
        <v>359925061287863</v>
      </c>
      <c r="B544" s="29">
        <v>350</v>
      </c>
      <c r="C544" s="29" t="s">
        <v>16441</v>
      </c>
      <c r="D544" s="29" t="s">
        <v>14000</v>
      </c>
      <c r="E544" s="50">
        <v>237260672</v>
      </c>
      <c r="F544" s="50">
        <v>90426511</v>
      </c>
      <c r="G544" s="29" t="s">
        <v>18992</v>
      </c>
      <c r="H544" s="29" t="s">
        <v>19754</v>
      </c>
      <c r="I544" s="29">
        <v>66</v>
      </c>
      <c r="J544" s="29">
        <v>1</v>
      </c>
      <c r="K544" s="29">
        <v>1</v>
      </c>
      <c r="L544" s="29">
        <v>1</v>
      </c>
      <c r="M544" s="29">
        <v>2</v>
      </c>
      <c r="N544" s="29">
        <v>6</v>
      </c>
      <c r="O544" s="29">
        <v>1</v>
      </c>
      <c r="P544" s="29">
        <v>0</v>
      </c>
      <c r="Q544" s="29" t="s">
        <v>8</v>
      </c>
      <c r="R544" s="29" t="s">
        <v>8</v>
      </c>
      <c r="S544" s="29" t="s">
        <v>8</v>
      </c>
      <c r="T544" s="29" t="s">
        <v>8</v>
      </c>
      <c r="U544" s="29">
        <v>0</v>
      </c>
      <c r="V544" s="29" t="s">
        <v>8</v>
      </c>
      <c r="W544" s="29" t="s">
        <v>8</v>
      </c>
      <c r="X544" s="29" t="s">
        <v>8</v>
      </c>
      <c r="Y544" s="29" t="s">
        <v>8</v>
      </c>
      <c r="Z544" s="29">
        <v>0</v>
      </c>
      <c r="AA544" s="29" t="s">
        <v>8</v>
      </c>
      <c r="AB544" s="29" t="s">
        <v>8</v>
      </c>
      <c r="AC544" s="29" t="s">
        <v>8</v>
      </c>
      <c r="AD544" s="29" t="s">
        <v>8</v>
      </c>
      <c r="AE544" s="29">
        <v>1</v>
      </c>
      <c r="AF544" s="29">
        <v>1</v>
      </c>
      <c r="AG544" s="29" t="s">
        <v>8</v>
      </c>
      <c r="AH544" s="29">
        <v>1</v>
      </c>
      <c r="AI544" s="29" t="s">
        <v>8</v>
      </c>
      <c r="AJ544" s="29">
        <v>0</v>
      </c>
      <c r="AK544" s="29" t="s">
        <v>8</v>
      </c>
      <c r="AL544" s="29" t="s">
        <v>8</v>
      </c>
      <c r="AM544" s="29" t="s">
        <v>8</v>
      </c>
      <c r="AN544" s="29" t="s">
        <v>8</v>
      </c>
      <c r="AO544" s="29">
        <v>0</v>
      </c>
      <c r="AP544" s="29" t="s">
        <v>8</v>
      </c>
      <c r="AQ544" s="29">
        <v>1</v>
      </c>
      <c r="AR544" s="29">
        <v>2</v>
      </c>
      <c r="AS544" s="29" t="s">
        <v>8</v>
      </c>
      <c r="AT544" s="29">
        <v>2</v>
      </c>
      <c r="AU544" s="29" t="s">
        <v>8</v>
      </c>
      <c r="AV544" s="29">
        <v>1</v>
      </c>
      <c r="AW544" s="29">
        <v>2</v>
      </c>
      <c r="AX544" s="29" t="s">
        <v>8</v>
      </c>
      <c r="AY544" s="29">
        <v>3</v>
      </c>
      <c r="AZ544" s="29" t="s">
        <v>8</v>
      </c>
      <c r="BA544" s="29">
        <v>1</v>
      </c>
      <c r="BB544" s="29" t="s">
        <v>8</v>
      </c>
      <c r="BC544" s="29">
        <v>1</v>
      </c>
      <c r="BD544" s="29">
        <v>3</v>
      </c>
      <c r="BE544" s="29" t="s">
        <v>8</v>
      </c>
      <c r="BF544" s="29">
        <v>1</v>
      </c>
      <c r="BG544" s="29" t="s">
        <v>8</v>
      </c>
      <c r="BH544" s="29">
        <v>1</v>
      </c>
      <c r="BI544" s="29">
        <v>4</v>
      </c>
      <c r="BJ544" s="29" t="s">
        <v>8</v>
      </c>
      <c r="BK544" s="29">
        <v>4</v>
      </c>
      <c r="BL544" s="29" t="s">
        <v>8</v>
      </c>
      <c r="BM544" s="29">
        <v>1</v>
      </c>
      <c r="BN544" s="29" t="s">
        <v>8</v>
      </c>
      <c r="BO544" s="29">
        <v>1</v>
      </c>
      <c r="BP544" s="29" t="s">
        <v>8</v>
      </c>
      <c r="BQ544" s="29">
        <v>1</v>
      </c>
      <c r="BR544" s="29" t="s">
        <v>8</v>
      </c>
      <c r="BS544" s="29">
        <v>0</v>
      </c>
      <c r="BT544" s="29" t="s">
        <v>8</v>
      </c>
      <c r="BU544" s="29" t="s">
        <v>120</v>
      </c>
      <c r="BV544" s="29" t="b">
        <v>0</v>
      </c>
      <c r="BW544" s="29" t="b">
        <v>0</v>
      </c>
      <c r="BX544" s="29" t="b">
        <v>0</v>
      </c>
      <c r="BY544" s="29" t="b">
        <v>0</v>
      </c>
      <c r="BZ544" s="29" t="b">
        <v>0</v>
      </c>
      <c r="CA544" s="29" t="b">
        <v>0</v>
      </c>
      <c r="CB544" s="29" t="b">
        <v>0</v>
      </c>
      <c r="CC544" s="29" t="b">
        <v>0</v>
      </c>
      <c r="CD544" s="29" t="b">
        <v>0</v>
      </c>
      <c r="CE544" s="29" t="b">
        <v>0</v>
      </c>
      <c r="CF544" s="29" t="b">
        <v>0</v>
      </c>
      <c r="CG544" s="29" t="b">
        <v>0</v>
      </c>
      <c r="CH544" s="29" t="b">
        <v>0</v>
      </c>
      <c r="CI544" s="29" t="b">
        <v>0</v>
      </c>
      <c r="CJ544" s="29" t="b">
        <v>0</v>
      </c>
      <c r="CK544" s="29" t="b">
        <v>0</v>
      </c>
      <c r="CL544" s="29" t="b">
        <v>0</v>
      </c>
      <c r="CM544" s="29" t="b">
        <v>0</v>
      </c>
      <c r="CN544" s="29" t="b">
        <v>0</v>
      </c>
      <c r="CO544" s="29" t="b">
        <v>0</v>
      </c>
      <c r="CP544" s="29" t="b">
        <v>0</v>
      </c>
      <c r="CQ544" s="29" t="b">
        <v>0</v>
      </c>
      <c r="CR544" s="29" t="b">
        <v>0</v>
      </c>
      <c r="CS544" s="29" t="b">
        <v>0</v>
      </c>
      <c r="CT544" s="29" t="b">
        <v>0</v>
      </c>
      <c r="CU544" s="29" t="b">
        <v>0</v>
      </c>
      <c r="CV544" s="29" t="b">
        <v>0</v>
      </c>
      <c r="CW544" s="29" t="b">
        <v>0</v>
      </c>
      <c r="CX544" s="29" t="b">
        <v>0</v>
      </c>
      <c r="CY544" s="29" t="b">
        <v>0</v>
      </c>
      <c r="CZ544" s="29" t="b">
        <v>0</v>
      </c>
      <c r="DA544" s="29" t="b">
        <v>0</v>
      </c>
      <c r="DB544" s="29" t="b">
        <v>0</v>
      </c>
      <c r="DC544" s="29" t="b">
        <v>0</v>
      </c>
      <c r="DD544" s="29" t="b">
        <v>0</v>
      </c>
      <c r="DE544" s="29" t="b">
        <v>0</v>
      </c>
      <c r="DF544" s="29" t="b">
        <v>0</v>
      </c>
      <c r="DG544" s="29" t="b">
        <v>0</v>
      </c>
      <c r="DH544" s="29" t="b">
        <v>0</v>
      </c>
      <c r="DI544" s="29" t="b">
        <v>0</v>
      </c>
      <c r="DJ544" s="29" t="b">
        <v>0</v>
      </c>
      <c r="DK544" s="29" t="b">
        <v>0</v>
      </c>
      <c r="DL544" s="29" t="b">
        <v>0</v>
      </c>
      <c r="DM544" s="29" t="b">
        <v>1</v>
      </c>
      <c r="DN544" s="29" t="b">
        <v>0</v>
      </c>
      <c r="DO544" s="29" t="b">
        <v>0</v>
      </c>
      <c r="DP544" s="29" t="b">
        <v>0</v>
      </c>
      <c r="DQ544" s="29" t="b">
        <v>0</v>
      </c>
      <c r="DR544" s="29" t="b">
        <v>0</v>
      </c>
      <c r="DS544" s="29" t="b">
        <v>0</v>
      </c>
      <c r="DT544" s="29" t="b">
        <v>0</v>
      </c>
      <c r="DU544" s="29" t="b">
        <v>0</v>
      </c>
      <c r="DV544" s="29" t="s">
        <v>16442</v>
      </c>
      <c r="DW544" s="29" t="s">
        <v>16443</v>
      </c>
      <c r="DX544" s="29" t="s">
        <v>16444</v>
      </c>
    </row>
    <row r="545" spans="1:128" s="29" customFormat="1" x14ac:dyDescent="0.25">
      <c r="A545" s="29">
        <v>359925061287863</v>
      </c>
      <c r="B545" s="29">
        <v>344</v>
      </c>
      <c r="C545" s="29" t="s">
        <v>16445</v>
      </c>
      <c r="D545" s="29" t="s">
        <v>16446</v>
      </c>
      <c r="E545" s="50">
        <v>2.37247833350103E+16</v>
      </c>
      <c r="F545" s="50">
        <v>904272186542254</v>
      </c>
      <c r="G545" s="29" t="s">
        <v>20328</v>
      </c>
      <c r="H545" s="29" t="s">
        <v>18992</v>
      </c>
      <c r="I545" s="29">
        <v>66</v>
      </c>
      <c r="J545" s="29">
        <v>1</v>
      </c>
      <c r="K545" s="29">
        <v>1</v>
      </c>
      <c r="L545" s="29">
        <v>1</v>
      </c>
      <c r="M545" s="29">
        <v>2</v>
      </c>
      <c r="N545" s="29">
        <v>4</v>
      </c>
      <c r="O545" s="29">
        <v>1</v>
      </c>
      <c r="P545" s="29">
        <v>0</v>
      </c>
      <c r="Q545" s="29" t="s">
        <v>8</v>
      </c>
      <c r="R545" s="29" t="s">
        <v>8</v>
      </c>
      <c r="S545" s="29" t="s">
        <v>8</v>
      </c>
      <c r="T545" s="29" t="s">
        <v>8</v>
      </c>
      <c r="U545" s="29">
        <v>0</v>
      </c>
      <c r="V545" s="29" t="s">
        <v>8</v>
      </c>
      <c r="W545" s="29" t="s">
        <v>8</v>
      </c>
      <c r="X545" s="29" t="s">
        <v>8</v>
      </c>
      <c r="Y545" s="29" t="s">
        <v>8</v>
      </c>
      <c r="Z545" s="29">
        <v>0</v>
      </c>
      <c r="AA545" s="29" t="s">
        <v>8</v>
      </c>
      <c r="AB545" s="29" t="s">
        <v>8</v>
      </c>
      <c r="AC545" s="29" t="s">
        <v>8</v>
      </c>
      <c r="AD545" s="29" t="s">
        <v>8</v>
      </c>
      <c r="AE545" s="29">
        <v>1</v>
      </c>
      <c r="AF545" s="29">
        <v>1</v>
      </c>
      <c r="AG545" s="29" t="s">
        <v>8</v>
      </c>
      <c r="AH545" s="29">
        <v>1</v>
      </c>
      <c r="AI545" s="29" t="s">
        <v>8</v>
      </c>
      <c r="AJ545" s="29">
        <v>0</v>
      </c>
      <c r="AK545" s="29" t="s">
        <v>8</v>
      </c>
      <c r="AL545" s="29" t="s">
        <v>8</v>
      </c>
      <c r="AM545" s="29" t="s">
        <v>8</v>
      </c>
      <c r="AN545" s="29" t="s">
        <v>8</v>
      </c>
      <c r="AO545" s="29">
        <v>0</v>
      </c>
      <c r="AP545" s="29" t="s">
        <v>8</v>
      </c>
      <c r="AQ545" s="29">
        <v>1</v>
      </c>
      <c r="AR545" s="29">
        <v>2</v>
      </c>
      <c r="AS545" s="29" t="s">
        <v>8</v>
      </c>
      <c r="AT545" s="29">
        <v>2</v>
      </c>
      <c r="AU545" s="29" t="s">
        <v>8</v>
      </c>
      <c r="AV545" s="29">
        <v>1</v>
      </c>
      <c r="AW545" s="29">
        <v>3</v>
      </c>
      <c r="AX545" s="29" t="s">
        <v>8</v>
      </c>
      <c r="AY545" s="29">
        <v>3</v>
      </c>
      <c r="AZ545" s="29" t="s">
        <v>8</v>
      </c>
      <c r="BA545" s="29">
        <v>1</v>
      </c>
      <c r="BB545" s="29" t="s">
        <v>8</v>
      </c>
      <c r="BC545" s="29">
        <v>1</v>
      </c>
      <c r="BD545" s="29">
        <v>3</v>
      </c>
      <c r="BE545" s="29" t="s">
        <v>8</v>
      </c>
      <c r="BF545" s="29">
        <v>2</v>
      </c>
      <c r="BG545" s="29" t="s">
        <v>8</v>
      </c>
      <c r="BH545" s="29">
        <v>1</v>
      </c>
      <c r="BI545" s="29">
        <v>1</v>
      </c>
      <c r="BJ545" s="29" t="s">
        <v>8</v>
      </c>
      <c r="BK545" s="29">
        <v>1</v>
      </c>
      <c r="BL545" s="29" t="s">
        <v>8</v>
      </c>
      <c r="BM545" s="29">
        <v>0</v>
      </c>
      <c r="BN545" s="29" t="s">
        <v>8</v>
      </c>
      <c r="BO545" s="29" t="s">
        <v>8</v>
      </c>
      <c r="BP545" s="29" t="s">
        <v>8</v>
      </c>
      <c r="BQ545" s="29" t="s">
        <v>8</v>
      </c>
      <c r="BR545" s="29" t="s">
        <v>8</v>
      </c>
      <c r="BS545" s="29" t="s">
        <v>8</v>
      </c>
      <c r="BT545" s="29" t="s">
        <v>8</v>
      </c>
      <c r="BU545" s="29" t="s">
        <v>722</v>
      </c>
      <c r="BV545" s="29" t="b">
        <v>0</v>
      </c>
      <c r="BW545" s="29" t="b">
        <v>0</v>
      </c>
      <c r="BX545" s="29" t="b">
        <v>0</v>
      </c>
      <c r="BY545" s="29" t="b">
        <v>0</v>
      </c>
      <c r="BZ545" s="29" t="b">
        <v>0</v>
      </c>
      <c r="CA545" s="29" t="b">
        <v>0</v>
      </c>
      <c r="CB545" s="29" t="b">
        <v>0</v>
      </c>
      <c r="CC545" s="29" t="b">
        <v>0</v>
      </c>
      <c r="CD545" s="29" t="b">
        <v>0</v>
      </c>
      <c r="CE545" s="29" t="b">
        <v>0</v>
      </c>
      <c r="CF545" s="29" t="b">
        <v>0</v>
      </c>
      <c r="CG545" s="29" t="b">
        <v>0</v>
      </c>
      <c r="CH545" s="29" t="b">
        <v>0</v>
      </c>
      <c r="CI545" s="29" t="b">
        <v>0</v>
      </c>
      <c r="CJ545" s="29" t="b">
        <v>0</v>
      </c>
      <c r="CK545" s="29" t="b">
        <v>0</v>
      </c>
      <c r="CL545" s="29" t="b">
        <v>0</v>
      </c>
      <c r="CM545" s="29" t="b">
        <v>0</v>
      </c>
      <c r="CN545" s="29" t="b">
        <v>0</v>
      </c>
      <c r="CO545" s="29" t="b">
        <v>0</v>
      </c>
      <c r="CP545" s="29" t="b">
        <v>0</v>
      </c>
      <c r="CQ545" s="29" t="b">
        <v>0</v>
      </c>
      <c r="CR545" s="29" t="b">
        <v>0</v>
      </c>
      <c r="CS545" s="29" t="b">
        <v>0</v>
      </c>
      <c r="CT545" s="29" t="b">
        <v>0</v>
      </c>
      <c r="CU545" s="29" t="b">
        <v>0</v>
      </c>
      <c r="CV545" s="29" t="b">
        <v>0</v>
      </c>
      <c r="CW545" s="29" t="b">
        <v>0</v>
      </c>
      <c r="CX545" s="29" t="b">
        <v>0</v>
      </c>
      <c r="CY545" s="29" t="b">
        <v>0</v>
      </c>
      <c r="CZ545" s="29" t="b">
        <v>0</v>
      </c>
      <c r="DA545" s="29" t="b">
        <v>0</v>
      </c>
      <c r="DB545" s="29" t="b">
        <v>0</v>
      </c>
      <c r="DC545" s="29" t="b">
        <v>0</v>
      </c>
      <c r="DD545" s="29" t="b">
        <v>0</v>
      </c>
      <c r="DE545" s="29" t="b">
        <v>0</v>
      </c>
      <c r="DF545" s="29" t="b">
        <v>0</v>
      </c>
      <c r="DG545" s="29" t="b">
        <v>0</v>
      </c>
      <c r="DH545" s="29" t="b">
        <v>0</v>
      </c>
      <c r="DI545" s="29" t="b">
        <v>0</v>
      </c>
      <c r="DJ545" s="29" t="b">
        <v>0</v>
      </c>
      <c r="DK545" s="29" t="b">
        <v>0</v>
      </c>
      <c r="DL545" s="29" t="b">
        <v>0</v>
      </c>
      <c r="DM545" s="29" t="b">
        <v>1</v>
      </c>
      <c r="DN545" s="29" t="b">
        <v>0</v>
      </c>
      <c r="DO545" s="29" t="b">
        <v>0</v>
      </c>
      <c r="DP545" s="29" t="b">
        <v>0</v>
      </c>
      <c r="DQ545" s="29" t="b">
        <v>0</v>
      </c>
      <c r="DR545" s="29" t="b">
        <v>0</v>
      </c>
      <c r="DS545" s="29" t="b">
        <v>0</v>
      </c>
      <c r="DT545" s="29" t="b">
        <v>0</v>
      </c>
      <c r="DU545" s="29" t="b">
        <v>0</v>
      </c>
      <c r="DV545" s="29" t="s">
        <v>16447</v>
      </c>
      <c r="DW545" s="29" t="s">
        <v>16448</v>
      </c>
      <c r="DX545" s="29" t="s">
        <v>16449</v>
      </c>
    </row>
    <row r="546" spans="1:128" s="29" customFormat="1" x14ac:dyDescent="0.25">
      <c r="A546" s="29">
        <v>359925061287863</v>
      </c>
      <c r="B546" s="29">
        <v>400</v>
      </c>
      <c r="C546" s="29" t="s">
        <v>16450</v>
      </c>
      <c r="D546" s="29" t="s">
        <v>16451</v>
      </c>
      <c r="E546" s="50">
        <v>2372424321249940</v>
      </c>
      <c r="F546" s="50">
        <v>9042719426597470</v>
      </c>
      <c r="G546" s="29" t="s">
        <v>20240</v>
      </c>
      <c r="H546" s="29" t="s">
        <v>18992</v>
      </c>
      <c r="I546" s="29">
        <v>66</v>
      </c>
      <c r="J546" s="29">
        <v>0</v>
      </c>
      <c r="K546" s="29">
        <v>1</v>
      </c>
      <c r="L546" s="29">
        <v>1</v>
      </c>
      <c r="M546" s="29">
        <v>2</v>
      </c>
      <c r="N546" s="29">
        <v>2</v>
      </c>
      <c r="O546" s="29">
        <v>1</v>
      </c>
      <c r="P546" s="29">
        <v>0</v>
      </c>
      <c r="Q546" s="29" t="s">
        <v>8</v>
      </c>
      <c r="R546" s="29" t="s">
        <v>8</v>
      </c>
      <c r="S546" s="29" t="s">
        <v>8</v>
      </c>
      <c r="T546" s="29" t="s">
        <v>8</v>
      </c>
      <c r="U546" s="29">
        <v>0</v>
      </c>
      <c r="V546" s="29" t="s">
        <v>8</v>
      </c>
      <c r="W546" s="29" t="s">
        <v>8</v>
      </c>
      <c r="X546" s="29" t="s">
        <v>8</v>
      </c>
      <c r="Y546" s="29" t="s">
        <v>8</v>
      </c>
      <c r="Z546" s="29">
        <v>0</v>
      </c>
      <c r="AA546" s="29" t="s">
        <v>8</v>
      </c>
      <c r="AB546" s="29" t="s">
        <v>8</v>
      </c>
      <c r="AC546" s="29" t="s">
        <v>8</v>
      </c>
      <c r="AD546" s="29" t="s">
        <v>8</v>
      </c>
      <c r="AE546" s="29">
        <v>1</v>
      </c>
      <c r="AF546" s="29">
        <v>1</v>
      </c>
      <c r="AG546" s="29" t="s">
        <v>8</v>
      </c>
      <c r="AH546" s="29">
        <v>1</v>
      </c>
      <c r="AI546" s="29" t="s">
        <v>8</v>
      </c>
      <c r="AJ546" s="29">
        <v>0</v>
      </c>
      <c r="AK546" s="29" t="s">
        <v>8</v>
      </c>
      <c r="AL546" s="29" t="s">
        <v>8</v>
      </c>
      <c r="AM546" s="29" t="s">
        <v>8</v>
      </c>
      <c r="AN546" s="29" t="s">
        <v>8</v>
      </c>
      <c r="AO546" s="29">
        <v>0</v>
      </c>
      <c r="AP546" s="29" t="s">
        <v>8</v>
      </c>
      <c r="AQ546" s="29">
        <v>1</v>
      </c>
      <c r="AR546" s="29">
        <v>1</v>
      </c>
      <c r="AS546" s="29" t="s">
        <v>8</v>
      </c>
      <c r="AT546" s="29">
        <v>1</v>
      </c>
      <c r="AU546" s="29" t="s">
        <v>8</v>
      </c>
      <c r="AV546" s="29">
        <v>1</v>
      </c>
      <c r="AW546" s="29">
        <v>4</v>
      </c>
      <c r="AX546" s="29" t="s">
        <v>8</v>
      </c>
      <c r="AY546" s="29">
        <v>4</v>
      </c>
      <c r="AZ546" s="29" t="s">
        <v>8</v>
      </c>
      <c r="BA546" s="29">
        <v>1</v>
      </c>
      <c r="BB546" s="29" t="s">
        <v>8</v>
      </c>
      <c r="BC546" s="29">
        <v>1</v>
      </c>
      <c r="BD546" s="29">
        <v>4</v>
      </c>
      <c r="BE546" s="29" t="s">
        <v>8</v>
      </c>
      <c r="BF546" s="29">
        <v>3</v>
      </c>
      <c r="BG546" s="29" t="s">
        <v>8</v>
      </c>
      <c r="BH546" s="29">
        <v>1</v>
      </c>
      <c r="BI546" s="29">
        <v>1</v>
      </c>
      <c r="BJ546" s="29" t="s">
        <v>8</v>
      </c>
      <c r="BK546" s="29">
        <v>1</v>
      </c>
      <c r="BL546" s="29" t="s">
        <v>8</v>
      </c>
      <c r="BM546" s="29">
        <v>0</v>
      </c>
      <c r="BN546" s="29" t="s">
        <v>8</v>
      </c>
      <c r="BO546" s="29" t="s">
        <v>8</v>
      </c>
      <c r="BP546" s="29" t="s">
        <v>8</v>
      </c>
      <c r="BQ546" s="29" t="s">
        <v>8</v>
      </c>
      <c r="BR546" s="29" t="s">
        <v>8</v>
      </c>
      <c r="BS546" s="29" t="s">
        <v>8</v>
      </c>
      <c r="BT546" s="29" t="s">
        <v>8</v>
      </c>
      <c r="BU546" s="29" t="s">
        <v>120</v>
      </c>
      <c r="BV546" s="29" t="b">
        <v>0</v>
      </c>
      <c r="BW546" s="29" t="b">
        <v>0</v>
      </c>
      <c r="BX546" s="29" t="b">
        <v>0</v>
      </c>
      <c r="BY546" s="29" t="b">
        <v>0</v>
      </c>
      <c r="BZ546" s="29" t="b">
        <v>0</v>
      </c>
      <c r="CA546" s="29" t="b">
        <v>0</v>
      </c>
      <c r="CB546" s="29" t="b">
        <v>0</v>
      </c>
      <c r="CC546" s="29" t="b">
        <v>0</v>
      </c>
      <c r="CD546" s="29" t="b">
        <v>0</v>
      </c>
      <c r="CE546" s="29" t="b">
        <v>0</v>
      </c>
      <c r="CF546" s="29" t="b">
        <v>0</v>
      </c>
      <c r="CG546" s="29" t="b">
        <v>0</v>
      </c>
      <c r="CH546" s="29" t="b">
        <v>0</v>
      </c>
      <c r="CI546" s="29" t="b">
        <v>0</v>
      </c>
      <c r="CJ546" s="29" t="b">
        <v>0</v>
      </c>
      <c r="CK546" s="29" t="b">
        <v>0</v>
      </c>
      <c r="CL546" s="29" t="b">
        <v>0</v>
      </c>
      <c r="CM546" s="29" t="b">
        <v>0</v>
      </c>
      <c r="CN546" s="29" t="b">
        <v>0</v>
      </c>
      <c r="CO546" s="29" t="b">
        <v>0</v>
      </c>
      <c r="CP546" s="29" t="b">
        <v>0</v>
      </c>
      <c r="CQ546" s="29" t="b">
        <v>0</v>
      </c>
      <c r="CR546" s="29" t="b">
        <v>0</v>
      </c>
      <c r="CS546" s="29" t="b">
        <v>0</v>
      </c>
      <c r="CT546" s="29" t="b">
        <v>0</v>
      </c>
      <c r="CU546" s="29" t="b">
        <v>0</v>
      </c>
      <c r="CV546" s="29" t="b">
        <v>0</v>
      </c>
      <c r="CW546" s="29" t="b">
        <v>0</v>
      </c>
      <c r="CX546" s="29" t="b">
        <v>0</v>
      </c>
      <c r="CY546" s="29" t="b">
        <v>0</v>
      </c>
      <c r="CZ546" s="29" t="b">
        <v>0</v>
      </c>
      <c r="DA546" s="29" t="b">
        <v>0</v>
      </c>
      <c r="DB546" s="29" t="b">
        <v>0</v>
      </c>
      <c r="DC546" s="29" t="b">
        <v>0</v>
      </c>
      <c r="DD546" s="29" t="b">
        <v>0</v>
      </c>
      <c r="DE546" s="29" t="b">
        <v>0</v>
      </c>
      <c r="DF546" s="29" t="b">
        <v>0</v>
      </c>
      <c r="DG546" s="29" t="b">
        <v>0</v>
      </c>
      <c r="DH546" s="29" t="b">
        <v>0</v>
      </c>
      <c r="DI546" s="29" t="b">
        <v>0</v>
      </c>
      <c r="DJ546" s="29" t="b">
        <v>0</v>
      </c>
      <c r="DK546" s="29" t="b">
        <v>0</v>
      </c>
      <c r="DL546" s="29" t="b">
        <v>0</v>
      </c>
      <c r="DM546" s="29" t="b">
        <v>1</v>
      </c>
      <c r="DN546" s="29" t="b">
        <v>0</v>
      </c>
      <c r="DO546" s="29" t="b">
        <v>0</v>
      </c>
      <c r="DP546" s="29" t="b">
        <v>0</v>
      </c>
      <c r="DQ546" s="29" t="b">
        <v>0</v>
      </c>
      <c r="DR546" s="29" t="b">
        <v>0</v>
      </c>
      <c r="DS546" s="29" t="b">
        <v>0</v>
      </c>
      <c r="DT546" s="29" t="b">
        <v>0</v>
      </c>
      <c r="DU546" s="29" t="b">
        <v>0</v>
      </c>
      <c r="DV546" s="29" t="s">
        <v>16452</v>
      </c>
      <c r="DW546" s="29" t="s">
        <v>16453</v>
      </c>
      <c r="DX546" s="29" t="s">
        <v>16454</v>
      </c>
    </row>
    <row r="547" spans="1:128" s="29" customFormat="1" x14ac:dyDescent="0.25">
      <c r="A547" s="29">
        <v>359925061287863</v>
      </c>
      <c r="B547" s="29">
        <v>348</v>
      </c>
      <c r="C547" s="29" t="s">
        <v>16455</v>
      </c>
      <c r="D547" s="29" t="s">
        <v>16456</v>
      </c>
      <c r="E547" s="50">
        <v>2.37239836499428E+16</v>
      </c>
      <c r="F547" s="50">
        <v>9042736012466540</v>
      </c>
      <c r="G547" s="29" t="s">
        <v>20282</v>
      </c>
      <c r="H547" s="29" t="s">
        <v>18992</v>
      </c>
      <c r="I547" s="29">
        <v>66</v>
      </c>
      <c r="J547" s="29">
        <v>1</v>
      </c>
      <c r="K547" s="29">
        <v>1</v>
      </c>
      <c r="L547" s="29">
        <v>1</v>
      </c>
      <c r="M547" s="29">
        <v>2</v>
      </c>
      <c r="N547" s="29">
        <v>4</v>
      </c>
      <c r="O547" s="29">
        <v>1</v>
      </c>
      <c r="P547" s="29">
        <v>0</v>
      </c>
      <c r="Q547" s="29" t="s">
        <v>8</v>
      </c>
      <c r="R547" s="29" t="s">
        <v>8</v>
      </c>
      <c r="S547" s="29" t="s">
        <v>8</v>
      </c>
      <c r="T547" s="29" t="s">
        <v>8</v>
      </c>
      <c r="U547" s="29">
        <v>0</v>
      </c>
      <c r="V547" s="29" t="s">
        <v>8</v>
      </c>
      <c r="W547" s="29" t="s">
        <v>8</v>
      </c>
      <c r="X547" s="29" t="s">
        <v>8</v>
      </c>
      <c r="Y547" s="29" t="s">
        <v>8</v>
      </c>
      <c r="Z547" s="29">
        <v>0</v>
      </c>
      <c r="AA547" s="29" t="s">
        <v>8</v>
      </c>
      <c r="AB547" s="29" t="s">
        <v>8</v>
      </c>
      <c r="AC547" s="29" t="s">
        <v>8</v>
      </c>
      <c r="AD547" s="29" t="s">
        <v>8</v>
      </c>
      <c r="AE547" s="29">
        <v>1</v>
      </c>
      <c r="AF547" s="29">
        <v>1</v>
      </c>
      <c r="AG547" s="29" t="s">
        <v>8</v>
      </c>
      <c r="AH547" s="29">
        <v>1</v>
      </c>
      <c r="AI547" s="29" t="s">
        <v>8</v>
      </c>
      <c r="AJ547" s="29">
        <v>0</v>
      </c>
      <c r="AK547" s="29" t="s">
        <v>8</v>
      </c>
      <c r="AL547" s="29" t="s">
        <v>8</v>
      </c>
      <c r="AM547" s="29" t="s">
        <v>8</v>
      </c>
      <c r="AN547" s="29" t="s">
        <v>8</v>
      </c>
      <c r="AO547" s="29">
        <v>0</v>
      </c>
      <c r="AP547" s="29" t="s">
        <v>8</v>
      </c>
      <c r="AQ547" s="29">
        <v>1</v>
      </c>
      <c r="AR547" s="29">
        <v>1</v>
      </c>
      <c r="AS547" s="29" t="s">
        <v>8</v>
      </c>
      <c r="AT547" s="29">
        <v>1</v>
      </c>
      <c r="AU547" s="29" t="s">
        <v>8</v>
      </c>
      <c r="AV547" s="29">
        <v>1</v>
      </c>
      <c r="AW547" s="29">
        <v>4</v>
      </c>
      <c r="AX547" s="29" t="s">
        <v>8</v>
      </c>
      <c r="AY547" s="29">
        <v>4</v>
      </c>
      <c r="AZ547" s="29" t="s">
        <v>8</v>
      </c>
      <c r="BA547" s="29">
        <v>1</v>
      </c>
      <c r="BB547" s="29" t="s">
        <v>8</v>
      </c>
      <c r="BC547" s="29">
        <v>1</v>
      </c>
      <c r="BD547" s="29">
        <v>3</v>
      </c>
      <c r="BE547" s="29" t="s">
        <v>8</v>
      </c>
      <c r="BF547" s="29">
        <v>3</v>
      </c>
      <c r="BG547" s="29" t="s">
        <v>8</v>
      </c>
      <c r="BH547" s="29">
        <v>1</v>
      </c>
      <c r="BI547" s="29">
        <v>1</v>
      </c>
      <c r="BJ547" s="29" t="s">
        <v>8</v>
      </c>
      <c r="BK547" s="29">
        <v>1</v>
      </c>
      <c r="BL547" s="29" t="s">
        <v>8</v>
      </c>
      <c r="BM547" s="29">
        <v>0</v>
      </c>
      <c r="BN547" s="29" t="s">
        <v>8</v>
      </c>
      <c r="BO547" s="29" t="s">
        <v>8</v>
      </c>
      <c r="BP547" s="29" t="s">
        <v>8</v>
      </c>
      <c r="BQ547" s="29" t="s">
        <v>8</v>
      </c>
      <c r="BR547" s="29" t="s">
        <v>8</v>
      </c>
      <c r="BS547" s="29" t="s">
        <v>8</v>
      </c>
      <c r="BT547" s="29" t="s">
        <v>8</v>
      </c>
      <c r="BU547" s="29" t="s">
        <v>120</v>
      </c>
      <c r="BV547" s="29" t="b">
        <v>0</v>
      </c>
      <c r="BW547" s="29" t="b">
        <v>0</v>
      </c>
      <c r="BX547" s="29" t="b">
        <v>0</v>
      </c>
      <c r="BY547" s="29" t="b">
        <v>0</v>
      </c>
      <c r="BZ547" s="29" t="b">
        <v>0</v>
      </c>
      <c r="CA547" s="29" t="b">
        <v>0</v>
      </c>
      <c r="CB547" s="29" t="b">
        <v>0</v>
      </c>
      <c r="CC547" s="29" t="b">
        <v>0</v>
      </c>
      <c r="CD547" s="29" t="b">
        <v>0</v>
      </c>
      <c r="CE547" s="29" t="b">
        <v>0</v>
      </c>
      <c r="CF547" s="29" t="b">
        <v>0</v>
      </c>
      <c r="CG547" s="29" t="b">
        <v>0</v>
      </c>
      <c r="CH547" s="29" t="b">
        <v>0</v>
      </c>
      <c r="CI547" s="29" t="b">
        <v>0</v>
      </c>
      <c r="CJ547" s="29" t="b">
        <v>0</v>
      </c>
      <c r="CK547" s="29" t="b">
        <v>0</v>
      </c>
      <c r="CL547" s="29" t="b">
        <v>0</v>
      </c>
      <c r="CM547" s="29" t="b">
        <v>0</v>
      </c>
      <c r="CN547" s="29" t="b">
        <v>0</v>
      </c>
      <c r="CO547" s="29" t="b">
        <v>0</v>
      </c>
      <c r="CP547" s="29" t="b">
        <v>0</v>
      </c>
      <c r="CQ547" s="29" t="b">
        <v>0</v>
      </c>
      <c r="CR547" s="29" t="b">
        <v>0</v>
      </c>
      <c r="CS547" s="29" t="b">
        <v>0</v>
      </c>
      <c r="CT547" s="29" t="b">
        <v>0</v>
      </c>
      <c r="CU547" s="29" t="b">
        <v>0</v>
      </c>
      <c r="CV547" s="29" t="b">
        <v>0</v>
      </c>
      <c r="CW547" s="29" t="b">
        <v>0</v>
      </c>
      <c r="CX547" s="29" t="b">
        <v>0</v>
      </c>
      <c r="CY547" s="29" t="b">
        <v>0</v>
      </c>
      <c r="CZ547" s="29" t="b">
        <v>0</v>
      </c>
      <c r="DA547" s="29" t="b">
        <v>0</v>
      </c>
      <c r="DB547" s="29" t="b">
        <v>0</v>
      </c>
      <c r="DC547" s="29" t="b">
        <v>0</v>
      </c>
      <c r="DD547" s="29" t="b">
        <v>0</v>
      </c>
      <c r="DE547" s="29" t="b">
        <v>0</v>
      </c>
      <c r="DF547" s="29" t="b">
        <v>0</v>
      </c>
      <c r="DG547" s="29" t="b">
        <v>0</v>
      </c>
      <c r="DH547" s="29" t="b">
        <v>0</v>
      </c>
      <c r="DI547" s="29" t="b">
        <v>0</v>
      </c>
      <c r="DJ547" s="29" t="b">
        <v>0</v>
      </c>
      <c r="DK547" s="29" t="b">
        <v>0</v>
      </c>
      <c r="DL547" s="29" t="b">
        <v>0</v>
      </c>
      <c r="DM547" s="29" t="b">
        <v>1</v>
      </c>
      <c r="DN547" s="29" t="b">
        <v>0</v>
      </c>
      <c r="DO547" s="29" t="b">
        <v>0</v>
      </c>
      <c r="DP547" s="29" t="b">
        <v>0</v>
      </c>
      <c r="DQ547" s="29" t="b">
        <v>0</v>
      </c>
      <c r="DR547" s="29" t="b">
        <v>0</v>
      </c>
      <c r="DS547" s="29" t="b">
        <v>0</v>
      </c>
      <c r="DT547" s="29" t="b">
        <v>0</v>
      </c>
      <c r="DU547" s="29" t="b">
        <v>0</v>
      </c>
      <c r="DV547" s="29" t="s">
        <v>16457</v>
      </c>
      <c r="DW547" s="29" t="s">
        <v>16458</v>
      </c>
      <c r="DX547" s="29" t="s">
        <v>16459</v>
      </c>
    </row>
    <row r="548" spans="1:128" s="29" customFormat="1" x14ac:dyDescent="0.25">
      <c r="A548" s="29">
        <v>359925060625295</v>
      </c>
      <c r="B548" s="29">
        <v>541</v>
      </c>
      <c r="C548" s="29" t="s">
        <v>16460</v>
      </c>
      <c r="D548" s="29" t="s">
        <v>16461</v>
      </c>
      <c r="E548" s="50">
        <v>2.37246733661581E+16</v>
      </c>
      <c r="F548" s="50">
        <v>9037192204340440</v>
      </c>
      <c r="G548" s="29" t="s">
        <v>20244</v>
      </c>
      <c r="H548" s="29" t="s">
        <v>18992</v>
      </c>
      <c r="I548" s="29">
        <v>88</v>
      </c>
      <c r="J548" s="29">
        <v>1</v>
      </c>
      <c r="K548" s="29">
        <v>1</v>
      </c>
      <c r="L548" s="29">
        <v>1</v>
      </c>
      <c r="M548" s="29">
        <v>2</v>
      </c>
      <c r="N548" s="29">
        <v>5</v>
      </c>
      <c r="O548" s="29">
        <v>1</v>
      </c>
      <c r="P548" s="29">
        <v>1</v>
      </c>
      <c r="Q548" s="29">
        <v>4</v>
      </c>
      <c r="R548" s="29" t="s">
        <v>8</v>
      </c>
      <c r="S548" s="29">
        <v>4</v>
      </c>
      <c r="T548" s="29" t="s">
        <v>8</v>
      </c>
      <c r="U548" s="29">
        <v>0</v>
      </c>
      <c r="V548" s="29" t="s">
        <v>8</v>
      </c>
      <c r="W548" s="29" t="s">
        <v>8</v>
      </c>
      <c r="X548" s="29" t="s">
        <v>8</v>
      </c>
      <c r="Y548" s="29" t="s">
        <v>8</v>
      </c>
      <c r="Z548" s="29">
        <v>1</v>
      </c>
      <c r="AA548" s="29">
        <v>1</v>
      </c>
      <c r="AB548" s="29" t="s">
        <v>8</v>
      </c>
      <c r="AC548" s="29">
        <v>1</v>
      </c>
      <c r="AD548" s="29" t="s">
        <v>8</v>
      </c>
      <c r="AE548" s="29">
        <v>1</v>
      </c>
      <c r="AF548" s="29">
        <v>1</v>
      </c>
      <c r="AG548" s="29" t="s">
        <v>8</v>
      </c>
      <c r="AH548" s="29">
        <v>1</v>
      </c>
      <c r="AI548" s="29" t="s">
        <v>8</v>
      </c>
      <c r="AJ548" s="29">
        <v>0</v>
      </c>
      <c r="AK548" s="29" t="s">
        <v>8</v>
      </c>
      <c r="AL548" s="29" t="s">
        <v>8</v>
      </c>
      <c r="AM548" s="29" t="s">
        <v>8</v>
      </c>
      <c r="AN548" s="29" t="s">
        <v>8</v>
      </c>
      <c r="AO548" s="29">
        <v>0</v>
      </c>
      <c r="AP548" s="29" t="s">
        <v>8</v>
      </c>
      <c r="AQ548" s="29">
        <v>1</v>
      </c>
      <c r="AR548" s="29">
        <v>2</v>
      </c>
      <c r="AS548" s="29" t="s">
        <v>8</v>
      </c>
      <c r="AT548" s="29">
        <v>2</v>
      </c>
      <c r="AU548" s="29" t="s">
        <v>8</v>
      </c>
      <c r="AV548" s="29">
        <v>1</v>
      </c>
      <c r="AW548" s="29">
        <v>2</v>
      </c>
      <c r="AX548" s="29" t="s">
        <v>8</v>
      </c>
      <c r="AY548" s="29">
        <v>3</v>
      </c>
      <c r="AZ548" s="29" t="s">
        <v>8</v>
      </c>
      <c r="BA548" s="29">
        <v>1</v>
      </c>
      <c r="BB548" s="29" t="s">
        <v>8</v>
      </c>
      <c r="BC548" s="29">
        <v>1</v>
      </c>
      <c r="BD548" s="29">
        <v>3</v>
      </c>
      <c r="BE548" s="29" t="s">
        <v>8</v>
      </c>
      <c r="BF548" s="29">
        <v>5</v>
      </c>
      <c r="BG548" s="29" t="s">
        <v>8</v>
      </c>
      <c r="BH548" s="29">
        <v>1</v>
      </c>
      <c r="BI548" s="29">
        <v>1</v>
      </c>
      <c r="BJ548" s="29" t="s">
        <v>8</v>
      </c>
      <c r="BK548" s="29">
        <v>1</v>
      </c>
      <c r="BL548" s="29" t="s">
        <v>8</v>
      </c>
      <c r="BM548" s="29">
        <v>0</v>
      </c>
      <c r="BN548" s="29" t="s">
        <v>8</v>
      </c>
      <c r="BO548" s="29" t="s">
        <v>8</v>
      </c>
      <c r="BP548" s="29" t="s">
        <v>8</v>
      </c>
      <c r="BQ548" s="29" t="s">
        <v>8</v>
      </c>
      <c r="BR548" s="29" t="s">
        <v>8</v>
      </c>
      <c r="BS548" s="29" t="s">
        <v>8</v>
      </c>
      <c r="BT548" s="29" t="s">
        <v>8</v>
      </c>
      <c r="BU548" s="29" t="s">
        <v>15653</v>
      </c>
      <c r="BV548" s="29" t="b">
        <v>0</v>
      </c>
      <c r="BW548" s="29" t="b">
        <v>0</v>
      </c>
      <c r="BX548" s="29" t="b">
        <v>0</v>
      </c>
      <c r="BY548" s="29" t="b">
        <v>0</v>
      </c>
      <c r="BZ548" s="29" t="b">
        <v>0</v>
      </c>
      <c r="CA548" s="29" t="b">
        <v>1</v>
      </c>
      <c r="CB548" s="29" t="b">
        <v>0</v>
      </c>
      <c r="CC548" s="29" t="b">
        <v>0</v>
      </c>
      <c r="CD548" s="29" t="b">
        <v>0</v>
      </c>
      <c r="CE548" s="29" t="b">
        <v>0</v>
      </c>
      <c r="CF548" s="29" t="b">
        <v>0</v>
      </c>
      <c r="CG548" s="29" t="b">
        <v>0</v>
      </c>
      <c r="CH548" s="29" t="b">
        <v>0</v>
      </c>
      <c r="CI548" s="29" t="b">
        <v>0</v>
      </c>
      <c r="CJ548" s="29" t="b">
        <v>0</v>
      </c>
      <c r="CK548" s="29" t="b">
        <v>0</v>
      </c>
      <c r="CL548" s="29" t="b">
        <v>0</v>
      </c>
      <c r="CM548" s="29" t="b">
        <v>0</v>
      </c>
      <c r="CN548" s="29" t="b">
        <v>0</v>
      </c>
      <c r="CO548" s="29" t="b">
        <v>0</v>
      </c>
      <c r="CP548" s="29" t="b">
        <v>0</v>
      </c>
      <c r="CQ548" s="29" t="b">
        <v>0</v>
      </c>
      <c r="CR548" s="29" t="b">
        <v>0</v>
      </c>
      <c r="CS548" s="29" t="b">
        <v>0</v>
      </c>
      <c r="CT548" s="29" t="b">
        <v>0</v>
      </c>
      <c r="CU548" s="29" t="b">
        <v>0</v>
      </c>
      <c r="CV548" s="29" t="b">
        <v>0</v>
      </c>
      <c r="CW548" s="29" t="b">
        <v>0</v>
      </c>
      <c r="CX548" s="29" t="b">
        <v>0</v>
      </c>
      <c r="CY548" s="29" t="b">
        <v>0</v>
      </c>
      <c r="CZ548" s="29" t="b">
        <v>0</v>
      </c>
      <c r="DA548" s="29" t="b">
        <v>0</v>
      </c>
      <c r="DB548" s="29" t="b">
        <v>0</v>
      </c>
      <c r="DC548" s="29" t="b">
        <v>0</v>
      </c>
      <c r="DD548" s="29" t="b">
        <v>0</v>
      </c>
      <c r="DE548" s="29" t="b">
        <v>0</v>
      </c>
      <c r="DF548" s="29" t="b">
        <v>0</v>
      </c>
      <c r="DG548" s="29" t="b">
        <v>0</v>
      </c>
      <c r="DH548" s="29" t="b">
        <v>0</v>
      </c>
      <c r="DI548" s="29" t="b">
        <v>0</v>
      </c>
      <c r="DJ548" s="29" t="b">
        <v>0</v>
      </c>
      <c r="DK548" s="29" t="b">
        <v>0</v>
      </c>
      <c r="DL548" s="29" t="b">
        <v>0</v>
      </c>
      <c r="DM548" s="29" t="b">
        <v>0</v>
      </c>
      <c r="DN548" s="29" t="b">
        <v>0</v>
      </c>
      <c r="DO548" s="29" t="b">
        <v>0</v>
      </c>
      <c r="DP548" s="29" t="b">
        <v>0</v>
      </c>
      <c r="DQ548" s="29" t="b">
        <v>0</v>
      </c>
      <c r="DR548" s="29" t="b">
        <v>0</v>
      </c>
      <c r="DS548" s="29" t="b">
        <v>0</v>
      </c>
      <c r="DT548" s="29" t="b">
        <v>0</v>
      </c>
      <c r="DU548" s="29" t="b">
        <v>0</v>
      </c>
      <c r="DV548" s="29" t="s">
        <v>16462</v>
      </c>
      <c r="DW548" s="29" t="s">
        <v>16463</v>
      </c>
      <c r="DX548" s="29" t="s">
        <v>16464</v>
      </c>
    </row>
    <row r="549" spans="1:128" s="29" customFormat="1" x14ac:dyDescent="0.25">
      <c r="A549" s="29">
        <v>359925060625295</v>
      </c>
      <c r="B549" s="29">
        <v>545</v>
      </c>
      <c r="C549" s="29" t="s">
        <v>16465</v>
      </c>
      <c r="D549" s="29" t="s">
        <v>16466</v>
      </c>
      <c r="E549" s="50">
        <v>2.37258438890414E+16</v>
      </c>
      <c r="F549" s="50">
        <v>9037269783720910</v>
      </c>
      <c r="G549" s="29" t="s">
        <v>19909</v>
      </c>
      <c r="H549" s="29" t="s">
        <v>18992</v>
      </c>
      <c r="I549" s="29">
        <v>88</v>
      </c>
      <c r="J549" s="29">
        <v>1</v>
      </c>
      <c r="K549" s="29">
        <v>1</v>
      </c>
      <c r="L549" s="29">
        <v>1</v>
      </c>
      <c r="M549" s="29">
        <v>1</v>
      </c>
      <c r="N549" s="29">
        <v>5</v>
      </c>
      <c r="O549" s="29">
        <v>1</v>
      </c>
      <c r="P549" s="29">
        <v>1</v>
      </c>
      <c r="Q549" s="29">
        <v>4</v>
      </c>
      <c r="R549" s="29" t="s">
        <v>8</v>
      </c>
      <c r="S549" s="29">
        <v>4</v>
      </c>
      <c r="T549" s="29" t="s">
        <v>8</v>
      </c>
      <c r="U549" s="29">
        <v>1</v>
      </c>
      <c r="V549" s="29">
        <v>3</v>
      </c>
      <c r="W549" s="29" t="s">
        <v>8</v>
      </c>
      <c r="X549" s="29">
        <v>5</v>
      </c>
      <c r="Y549" s="29" t="s">
        <v>8</v>
      </c>
      <c r="Z549" s="29">
        <v>1</v>
      </c>
      <c r="AA549" s="29">
        <v>1</v>
      </c>
      <c r="AB549" s="29" t="s">
        <v>8</v>
      </c>
      <c r="AC549" s="29">
        <v>1</v>
      </c>
      <c r="AD549" s="29" t="s">
        <v>8</v>
      </c>
      <c r="AE549" s="29">
        <v>1</v>
      </c>
      <c r="AF549" s="29">
        <v>1</v>
      </c>
      <c r="AG549" s="29" t="s">
        <v>8</v>
      </c>
      <c r="AH549" s="29">
        <v>1</v>
      </c>
      <c r="AI549" s="29" t="s">
        <v>8</v>
      </c>
      <c r="AJ549" s="29">
        <v>0</v>
      </c>
      <c r="AK549" s="29" t="s">
        <v>8</v>
      </c>
      <c r="AL549" s="29" t="s">
        <v>8</v>
      </c>
      <c r="AM549" s="29" t="s">
        <v>8</v>
      </c>
      <c r="AN549" s="29" t="s">
        <v>8</v>
      </c>
      <c r="AO549" s="29">
        <v>1</v>
      </c>
      <c r="AP549" s="29" t="s">
        <v>8</v>
      </c>
      <c r="AQ549" s="29">
        <v>1</v>
      </c>
      <c r="AR549" s="29">
        <v>2</v>
      </c>
      <c r="AS549" s="29" t="s">
        <v>8</v>
      </c>
      <c r="AT549" s="29">
        <v>2</v>
      </c>
      <c r="AU549" s="29" t="s">
        <v>8</v>
      </c>
      <c r="AV549" s="29">
        <v>1</v>
      </c>
      <c r="AW549" s="29">
        <v>5</v>
      </c>
      <c r="AX549" s="29" t="s">
        <v>8</v>
      </c>
      <c r="AY549" s="29">
        <v>5</v>
      </c>
      <c r="AZ549" s="29" t="s">
        <v>8</v>
      </c>
      <c r="BA549" s="29">
        <v>1</v>
      </c>
      <c r="BB549" s="29" t="s">
        <v>8</v>
      </c>
      <c r="BC549" s="29">
        <v>1</v>
      </c>
      <c r="BD549" s="29">
        <v>4</v>
      </c>
      <c r="BE549" s="29" t="s">
        <v>8</v>
      </c>
      <c r="BF549" s="29">
        <v>5</v>
      </c>
      <c r="BG549" s="29" t="s">
        <v>8</v>
      </c>
      <c r="BH549" s="29">
        <v>0</v>
      </c>
      <c r="BI549" s="29" t="s">
        <v>8</v>
      </c>
      <c r="BJ549" s="29" t="s">
        <v>8</v>
      </c>
      <c r="BK549" s="29" t="s">
        <v>8</v>
      </c>
      <c r="BL549" s="29" t="s">
        <v>8</v>
      </c>
      <c r="BM549" s="29">
        <v>1</v>
      </c>
      <c r="BN549" s="29" t="s">
        <v>8</v>
      </c>
      <c r="BO549" s="29">
        <v>1</v>
      </c>
      <c r="BP549" s="29" t="s">
        <v>8</v>
      </c>
      <c r="BQ549" s="29">
        <v>1</v>
      </c>
      <c r="BR549" s="29" t="s">
        <v>8</v>
      </c>
      <c r="BS549" s="29">
        <v>0</v>
      </c>
      <c r="BT549" s="29" t="s">
        <v>8</v>
      </c>
      <c r="BU549" s="29" t="s">
        <v>15653</v>
      </c>
      <c r="BV549" s="29" t="b">
        <v>0</v>
      </c>
      <c r="BW549" s="29" t="b">
        <v>0</v>
      </c>
      <c r="BX549" s="29" t="b">
        <v>0</v>
      </c>
      <c r="BY549" s="29" t="b">
        <v>0</v>
      </c>
      <c r="BZ549" s="29" t="b">
        <v>0</v>
      </c>
      <c r="CA549" s="29" t="b">
        <v>1</v>
      </c>
      <c r="CB549" s="29" t="b">
        <v>0</v>
      </c>
      <c r="CC549" s="29" t="b">
        <v>0</v>
      </c>
      <c r="CD549" s="29" t="b">
        <v>0</v>
      </c>
      <c r="CE549" s="29" t="b">
        <v>0</v>
      </c>
      <c r="CF549" s="29" t="b">
        <v>0</v>
      </c>
      <c r="CG549" s="29" t="b">
        <v>0</v>
      </c>
      <c r="CH549" s="29" t="b">
        <v>0</v>
      </c>
      <c r="CI549" s="29" t="b">
        <v>0</v>
      </c>
      <c r="CJ549" s="29" t="b">
        <v>0</v>
      </c>
      <c r="CK549" s="29" t="b">
        <v>0</v>
      </c>
      <c r="CL549" s="29" t="b">
        <v>0</v>
      </c>
      <c r="CM549" s="29" t="b">
        <v>0</v>
      </c>
      <c r="CN549" s="29" t="b">
        <v>0</v>
      </c>
      <c r="CO549" s="29" t="b">
        <v>0</v>
      </c>
      <c r="CP549" s="29" t="b">
        <v>0</v>
      </c>
      <c r="CQ549" s="29" t="b">
        <v>0</v>
      </c>
      <c r="CR549" s="29" t="b">
        <v>0</v>
      </c>
      <c r="CS549" s="29" t="b">
        <v>0</v>
      </c>
      <c r="CT549" s="29" t="b">
        <v>0</v>
      </c>
      <c r="CU549" s="29" t="b">
        <v>0</v>
      </c>
      <c r="CV549" s="29" t="b">
        <v>0</v>
      </c>
      <c r="CW549" s="29" t="b">
        <v>0</v>
      </c>
      <c r="CX549" s="29" t="b">
        <v>0</v>
      </c>
      <c r="CY549" s="29" t="b">
        <v>0</v>
      </c>
      <c r="CZ549" s="29" t="b">
        <v>0</v>
      </c>
      <c r="DA549" s="29" t="b">
        <v>0</v>
      </c>
      <c r="DB549" s="29" t="b">
        <v>0</v>
      </c>
      <c r="DC549" s="29" t="b">
        <v>0</v>
      </c>
      <c r="DD549" s="29" t="b">
        <v>0</v>
      </c>
      <c r="DE549" s="29" t="b">
        <v>0</v>
      </c>
      <c r="DF549" s="29" t="b">
        <v>0</v>
      </c>
      <c r="DG549" s="29" t="b">
        <v>0</v>
      </c>
      <c r="DH549" s="29" t="b">
        <v>0</v>
      </c>
      <c r="DI549" s="29" t="b">
        <v>0</v>
      </c>
      <c r="DJ549" s="29" t="b">
        <v>0</v>
      </c>
      <c r="DK549" s="29" t="b">
        <v>0</v>
      </c>
      <c r="DL549" s="29" t="b">
        <v>0</v>
      </c>
      <c r="DM549" s="29" t="b">
        <v>0</v>
      </c>
      <c r="DN549" s="29" t="b">
        <v>0</v>
      </c>
      <c r="DO549" s="29" t="b">
        <v>0</v>
      </c>
      <c r="DP549" s="29" t="b">
        <v>0</v>
      </c>
      <c r="DQ549" s="29" t="b">
        <v>0</v>
      </c>
      <c r="DR549" s="29" t="b">
        <v>0</v>
      </c>
      <c r="DS549" s="29" t="b">
        <v>0</v>
      </c>
      <c r="DT549" s="29" t="b">
        <v>0</v>
      </c>
      <c r="DU549" s="29" t="b">
        <v>0</v>
      </c>
      <c r="DV549" s="29" t="s">
        <v>16467</v>
      </c>
      <c r="DW549" s="29" t="s">
        <v>16468</v>
      </c>
      <c r="DX549" s="29" t="s">
        <v>16469</v>
      </c>
    </row>
    <row r="550" spans="1:128" s="29" customFormat="1" x14ac:dyDescent="0.25">
      <c r="A550" s="29">
        <v>359925060625295</v>
      </c>
      <c r="B550" s="29">
        <v>550</v>
      </c>
      <c r="C550" s="29" t="s">
        <v>16470</v>
      </c>
      <c r="D550" s="29" t="s">
        <v>16471</v>
      </c>
      <c r="E550" s="50">
        <v>2.3725783233939E+16</v>
      </c>
      <c r="F550" s="50">
        <v>9037256835779340</v>
      </c>
      <c r="G550" s="29" t="s">
        <v>20320</v>
      </c>
      <c r="H550" s="29" t="s">
        <v>18992</v>
      </c>
      <c r="I550" s="29">
        <v>88</v>
      </c>
      <c r="J550" s="29">
        <v>1</v>
      </c>
      <c r="K550" s="29">
        <v>1</v>
      </c>
      <c r="L550" s="29">
        <v>1</v>
      </c>
      <c r="M550" s="29">
        <v>2</v>
      </c>
      <c r="N550" s="29">
        <v>4</v>
      </c>
      <c r="O550" s="29">
        <v>1</v>
      </c>
      <c r="P550" s="29">
        <v>1</v>
      </c>
      <c r="Q550" s="29">
        <v>4</v>
      </c>
      <c r="R550" s="29" t="s">
        <v>8</v>
      </c>
      <c r="S550" s="29">
        <v>4</v>
      </c>
      <c r="T550" s="29" t="s">
        <v>8</v>
      </c>
      <c r="U550" s="29">
        <v>1</v>
      </c>
      <c r="V550" s="29">
        <v>4</v>
      </c>
      <c r="W550" s="29" t="s">
        <v>8</v>
      </c>
      <c r="X550" s="29">
        <v>4</v>
      </c>
      <c r="Y550" s="29" t="s">
        <v>8</v>
      </c>
      <c r="Z550" s="29">
        <v>1</v>
      </c>
      <c r="AA550" s="29">
        <v>5</v>
      </c>
      <c r="AB550" s="29" t="s">
        <v>8</v>
      </c>
      <c r="AC550" s="29">
        <v>5</v>
      </c>
      <c r="AD550" s="29" t="s">
        <v>8</v>
      </c>
      <c r="AE550" s="29">
        <v>1</v>
      </c>
      <c r="AF550" s="29">
        <v>1</v>
      </c>
      <c r="AG550" s="29" t="s">
        <v>8</v>
      </c>
      <c r="AH550" s="29">
        <v>1</v>
      </c>
      <c r="AI550" s="29" t="s">
        <v>8</v>
      </c>
      <c r="AJ550" s="29">
        <v>0</v>
      </c>
      <c r="AK550" s="29" t="s">
        <v>8</v>
      </c>
      <c r="AL550" s="29" t="s">
        <v>8</v>
      </c>
      <c r="AM550" s="29" t="s">
        <v>8</v>
      </c>
      <c r="AN550" s="29" t="s">
        <v>8</v>
      </c>
      <c r="AO550" s="29">
        <v>0</v>
      </c>
      <c r="AP550" s="29" t="s">
        <v>8</v>
      </c>
      <c r="AQ550" s="29">
        <v>1</v>
      </c>
      <c r="AR550" s="29">
        <v>1</v>
      </c>
      <c r="AS550" s="29" t="s">
        <v>8</v>
      </c>
      <c r="AT550" s="29">
        <v>2</v>
      </c>
      <c r="AU550" s="29" t="s">
        <v>8</v>
      </c>
      <c r="AV550" s="29">
        <v>1</v>
      </c>
      <c r="AW550" s="29">
        <v>3</v>
      </c>
      <c r="AX550" s="29" t="s">
        <v>8</v>
      </c>
      <c r="AY550" s="29">
        <v>4</v>
      </c>
      <c r="AZ550" s="29" t="s">
        <v>8</v>
      </c>
      <c r="BA550" s="29">
        <v>1</v>
      </c>
      <c r="BB550" s="29" t="s">
        <v>8</v>
      </c>
      <c r="BC550" s="29">
        <v>1</v>
      </c>
      <c r="BD550" s="29">
        <v>4</v>
      </c>
      <c r="BE550" s="29" t="s">
        <v>8</v>
      </c>
      <c r="BF550" s="29">
        <v>4</v>
      </c>
      <c r="BG550" s="29" t="s">
        <v>8</v>
      </c>
      <c r="BH550" s="29">
        <v>1</v>
      </c>
      <c r="BI550" s="29">
        <v>1</v>
      </c>
      <c r="BJ550" s="29" t="s">
        <v>8</v>
      </c>
      <c r="BK550" s="29">
        <v>1</v>
      </c>
      <c r="BL550" s="29" t="s">
        <v>8</v>
      </c>
      <c r="BM550" s="29">
        <v>0</v>
      </c>
      <c r="BN550" s="29" t="s">
        <v>8</v>
      </c>
      <c r="BO550" s="29" t="s">
        <v>8</v>
      </c>
      <c r="BP550" s="29" t="s">
        <v>8</v>
      </c>
      <c r="BQ550" s="29" t="s">
        <v>8</v>
      </c>
      <c r="BR550" s="29" t="s">
        <v>8</v>
      </c>
      <c r="BS550" s="29" t="s">
        <v>8</v>
      </c>
      <c r="BT550" s="29" t="s">
        <v>8</v>
      </c>
      <c r="BU550" s="29" t="s">
        <v>15653</v>
      </c>
      <c r="BV550" s="29" t="b">
        <v>0</v>
      </c>
      <c r="BW550" s="29" t="b">
        <v>0</v>
      </c>
      <c r="BX550" s="29" t="b">
        <v>0</v>
      </c>
      <c r="BY550" s="29" t="b">
        <v>0</v>
      </c>
      <c r="BZ550" s="29" t="b">
        <v>0</v>
      </c>
      <c r="CA550" s="29" t="b">
        <v>1</v>
      </c>
      <c r="CB550" s="29" t="b">
        <v>0</v>
      </c>
      <c r="CC550" s="29" t="b">
        <v>0</v>
      </c>
      <c r="CD550" s="29" t="b">
        <v>0</v>
      </c>
      <c r="CE550" s="29" t="b">
        <v>0</v>
      </c>
      <c r="CF550" s="29" t="b">
        <v>0</v>
      </c>
      <c r="CG550" s="29" t="b">
        <v>0</v>
      </c>
      <c r="CH550" s="29" t="b">
        <v>0</v>
      </c>
      <c r="CI550" s="29" t="b">
        <v>0</v>
      </c>
      <c r="CJ550" s="29" t="b">
        <v>0</v>
      </c>
      <c r="CK550" s="29" t="b">
        <v>0</v>
      </c>
      <c r="CL550" s="29" t="b">
        <v>0</v>
      </c>
      <c r="CM550" s="29" t="b">
        <v>0</v>
      </c>
      <c r="CN550" s="29" t="b">
        <v>0</v>
      </c>
      <c r="CO550" s="29" t="b">
        <v>0</v>
      </c>
      <c r="CP550" s="29" t="b">
        <v>0</v>
      </c>
      <c r="CQ550" s="29" t="b">
        <v>0</v>
      </c>
      <c r="CR550" s="29" t="b">
        <v>0</v>
      </c>
      <c r="CS550" s="29" t="b">
        <v>0</v>
      </c>
      <c r="CT550" s="29" t="b">
        <v>0</v>
      </c>
      <c r="CU550" s="29" t="b">
        <v>0</v>
      </c>
      <c r="CV550" s="29" t="b">
        <v>0</v>
      </c>
      <c r="CW550" s="29" t="b">
        <v>0</v>
      </c>
      <c r="CX550" s="29" t="b">
        <v>0</v>
      </c>
      <c r="CY550" s="29" t="b">
        <v>0</v>
      </c>
      <c r="CZ550" s="29" t="b">
        <v>0</v>
      </c>
      <c r="DA550" s="29" t="b">
        <v>0</v>
      </c>
      <c r="DB550" s="29" t="b">
        <v>0</v>
      </c>
      <c r="DC550" s="29" t="b">
        <v>0</v>
      </c>
      <c r="DD550" s="29" t="b">
        <v>0</v>
      </c>
      <c r="DE550" s="29" t="b">
        <v>0</v>
      </c>
      <c r="DF550" s="29" t="b">
        <v>0</v>
      </c>
      <c r="DG550" s="29" t="b">
        <v>0</v>
      </c>
      <c r="DH550" s="29" t="b">
        <v>0</v>
      </c>
      <c r="DI550" s="29" t="b">
        <v>0</v>
      </c>
      <c r="DJ550" s="29" t="b">
        <v>0</v>
      </c>
      <c r="DK550" s="29" t="b">
        <v>0</v>
      </c>
      <c r="DL550" s="29" t="b">
        <v>0</v>
      </c>
      <c r="DM550" s="29" t="b">
        <v>0</v>
      </c>
      <c r="DN550" s="29" t="b">
        <v>0</v>
      </c>
      <c r="DO550" s="29" t="b">
        <v>0</v>
      </c>
      <c r="DP550" s="29" t="b">
        <v>0</v>
      </c>
      <c r="DQ550" s="29" t="b">
        <v>0</v>
      </c>
      <c r="DR550" s="29" t="b">
        <v>0</v>
      </c>
      <c r="DS550" s="29" t="b">
        <v>0</v>
      </c>
      <c r="DT550" s="29" t="b">
        <v>0</v>
      </c>
      <c r="DU550" s="29" t="b">
        <v>0</v>
      </c>
      <c r="DV550" s="29" t="s">
        <v>16472</v>
      </c>
      <c r="DW550" s="29" t="s">
        <v>16473</v>
      </c>
      <c r="DX550" s="29" t="s">
        <v>16474</v>
      </c>
    </row>
    <row r="551" spans="1:128" s="29" customFormat="1" x14ac:dyDescent="0.25">
      <c r="A551" s="29">
        <v>359925060625295</v>
      </c>
      <c r="B551" s="29">
        <v>543</v>
      </c>
      <c r="C551" s="29" t="s">
        <v>16475</v>
      </c>
      <c r="D551" s="29" t="s">
        <v>16476</v>
      </c>
      <c r="E551" s="50">
        <v>2.37243769177268E+16</v>
      </c>
      <c r="F551" s="50">
        <v>9037198011479820</v>
      </c>
      <c r="G551" s="29" t="s">
        <v>18992</v>
      </c>
      <c r="H551" s="29" t="s">
        <v>18992</v>
      </c>
      <c r="I551" s="29">
        <v>88</v>
      </c>
      <c r="J551" s="29">
        <v>1</v>
      </c>
      <c r="K551" s="29">
        <v>1</v>
      </c>
      <c r="L551" s="29">
        <v>1</v>
      </c>
      <c r="M551" s="29">
        <v>2</v>
      </c>
      <c r="N551" s="29">
        <v>4</v>
      </c>
      <c r="O551" s="29">
        <v>1</v>
      </c>
      <c r="P551" s="29">
        <v>1</v>
      </c>
      <c r="Q551" s="29">
        <v>4</v>
      </c>
      <c r="R551" s="29" t="s">
        <v>8</v>
      </c>
      <c r="S551" s="29">
        <v>4</v>
      </c>
      <c r="T551" s="29" t="s">
        <v>8</v>
      </c>
      <c r="U551" s="29">
        <v>1</v>
      </c>
      <c r="V551" s="29">
        <v>1</v>
      </c>
      <c r="W551" s="29" t="s">
        <v>8</v>
      </c>
      <c r="X551" s="29">
        <v>1</v>
      </c>
      <c r="Y551" s="29" t="s">
        <v>8</v>
      </c>
      <c r="Z551" s="29">
        <v>1</v>
      </c>
      <c r="AA551" s="29">
        <v>1</v>
      </c>
      <c r="AB551" s="29" t="s">
        <v>8</v>
      </c>
      <c r="AC551" s="29">
        <v>1</v>
      </c>
      <c r="AD551" s="29" t="s">
        <v>8</v>
      </c>
      <c r="AE551" s="29">
        <v>1</v>
      </c>
      <c r="AF551" s="29">
        <v>1</v>
      </c>
      <c r="AG551" s="29" t="s">
        <v>8</v>
      </c>
      <c r="AH551" s="29">
        <v>1</v>
      </c>
      <c r="AI551" s="29" t="s">
        <v>8</v>
      </c>
      <c r="AJ551" s="29">
        <v>0</v>
      </c>
      <c r="AK551" s="29" t="s">
        <v>8</v>
      </c>
      <c r="AL551" s="29" t="s">
        <v>8</v>
      </c>
      <c r="AM551" s="29" t="s">
        <v>8</v>
      </c>
      <c r="AN551" s="29" t="s">
        <v>8</v>
      </c>
      <c r="AO551" s="29">
        <v>1</v>
      </c>
      <c r="AP551" s="29" t="s">
        <v>8</v>
      </c>
      <c r="AQ551" s="29">
        <v>1</v>
      </c>
      <c r="AR551" s="29">
        <v>2</v>
      </c>
      <c r="AS551" s="29" t="s">
        <v>8</v>
      </c>
      <c r="AT551" s="29">
        <v>2</v>
      </c>
      <c r="AU551" s="29" t="s">
        <v>8</v>
      </c>
      <c r="AV551" s="29">
        <v>1</v>
      </c>
      <c r="AW551" s="29">
        <v>5</v>
      </c>
      <c r="AX551" s="29" t="s">
        <v>8</v>
      </c>
      <c r="AY551" s="29">
        <v>4</v>
      </c>
      <c r="AZ551" s="29" t="s">
        <v>8</v>
      </c>
      <c r="BA551" s="29">
        <v>1</v>
      </c>
      <c r="BB551" s="29" t="s">
        <v>8</v>
      </c>
      <c r="BC551" s="29">
        <v>1</v>
      </c>
      <c r="BD551" s="29">
        <v>4</v>
      </c>
      <c r="BE551" s="29" t="s">
        <v>8</v>
      </c>
      <c r="BF551" s="29">
        <v>4</v>
      </c>
      <c r="BG551" s="29" t="s">
        <v>8</v>
      </c>
      <c r="BH551" s="29">
        <v>0</v>
      </c>
      <c r="BI551" s="29" t="s">
        <v>8</v>
      </c>
      <c r="BJ551" s="29" t="s">
        <v>8</v>
      </c>
      <c r="BK551" s="29" t="s">
        <v>8</v>
      </c>
      <c r="BL551" s="29" t="s">
        <v>8</v>
      </c>
      <c r="BM551" s="29">
        <v>1</v>
      </c>
      <c r="BN551" s="29" t="s">
        <v>8</v>
      </c>
      <c r="BO551" s="29">
        <v>1</v>
      </c>
      <c r="BP551" s="29" t="s">
        <v>8</v>
      </c>
      <c r="BQ551" s="29">
        <v>1</v>
      </c>
      <c r="BR551" s="29" t="s">
        <v>8</v>
      </c>
      <c r="BS551" s="29">
        <v>0</v>
      </c>
      <c r="BT551" s="29" t="s">
        <v>8</v>
      </c>
      <c r="BU551" s="29" t="s">
        <v>15653</v>
      </c>
      <c r="BV551" s="29" t="b">
        <v>0</v>
      </c>
      <c r="BW551" s="29" t="b">
        <v>0</v>
      </c>
      <c r="BX551" s="29" t="b">
        <v>0</v>
      </c>
      <c r="BY551" s="29" t="b">
        <v>0</v>
      </c>
      <c r="BZ551" s="29" t="b">
        <v>0</v>
      </c>
      <c r="CA551" s="29" t="b">
        <v>1</v>
      </c>
      <c r="CB551" s="29" t="b">
        <v>0</v>
      </c>
      <c r="CC551" s="29" t="b">
        <v>0</v>
      </c>
      <c r="CD551" s="29" t="b">
        <v>0</v>
      </c>
      <c r="CE551" s="29" t="b">
        <v>0</v>
      </c>
      <c r="CF551" s="29" t="b">
        <v>0</v>
      </c>
      <c r="CG551" s="29" t="b">
        <v>0</v>
      </c>
      <c r="CH551" s="29" t="b">
        <v>0</v>
      </c>
      <c r="CI551" s="29" t="b">
        <v>0</v>
      </c>
      <c r="CJ551" s="29" t="b">
        <v>0</v>
      </c>
      <c r="CK551" s="29" t="b">
        <v>0</v>
      </c>
      <c r="CL551" s="29" t="b">
        <v>0</v>
      </c>
      <c r="CM551" s="29" t="b">
        <v>0</v>
      </c>
      <c r="CN551" s="29" t="b">
        <v>0</v>
      </c>
      <c r="CO551" s="29" t="b">
        <v>0</v>
      </c>
      <c r="CP551" s="29" t="b">
        <v>0</v>
      </c>
      <c r="CQ551" s="29" t="b">
        <v>0</v>
      </c>
      <c r="CR551" s="29" t="b">
        <v>0</v>
      </c>
      <c r="CS551" s="29" t="b">
        <v>0</v>
      </c>
      <c r="CT551" s="29" t="b">
        <v>0</v>
      </c>
      <c r="CU551" s="29" t="b">
        <v>0</v>
      </c>
      <c r="CV551" s="29" t="b">
        <v>0</v>
      </c>
      <c r="CW551" s="29" t="b">
        <v>0</v>
      </c>
      <c r="CX551" s="29" t="b">
        <v>0</v>
      </c>
      <c r="CY551" s="29" t="b">
        <v>0</v>
      </c>
      <c r="CZ551" s="29" t="b">
        <v>0</v>
      </c>
      <c r="DA551" s="29" t="b">
        <v>0</v>
      </c>
      <c r="DB551" s="29" t="b">
        <v>0</v>
      </c>
      <c r="DC551" s="29" t="b">
        <v>0</v>
      </c>
      <c r="DD551" s="29" t="b">
        <v>0</v>
      </c>
      <c r="DE551" s="29" t="b">
        <v>0</v>
      </c>
      <c r="DF551" s="29" t="b">
        <v>0</v>
      </c>
      <c r="DG551" s="29" t="b">
        <v>0</v>
      </c>
      <c r="DH551" s="29" t="b">
        <v>0</v>
      </c>
      <c r="DI551" s="29" t="b">
        <v>0</v>
      </c>
      <c r="DJ551" s="29" t="b">
        <v>0</v>
      </c>
      <c r="DK551" s="29" t="b">
        <v>0</v>
      </c>
      <c r="DL551" s="29" t="b">
        <v>0</v>
      </c>
      <c r="DM551" s="29" t="b">
        <v>0</v>
      </c>
      <c r="DN551" s="29" t="b">
        <v>0</v>
      </c>
      <c r="DO551" s="29" t="b">
        <v>0</v>
      </c>
      <c r="DP551" s="29" t="b">
        <v>0</v>
      </c>
      <c r="DQ551" s="29" t="b">
        <v>0</v>
      </c>
      <c r="DR551" s="29" t="b">
        <v>0</v>
      </c>
      <c r="DS551" s="29" t="b">
        <v>0</v>
      </c>
      <c r="DT551" s="29" t="b">
        <v>0</v>
      </c>
      <c r="DU551" s="29" t="b">
        <v>0</v>
      </c>
      <c r="DV551" s="29" t="s">
        <v>16477</v>
      </c>
      <c r="DW551" s="29" t="s">
        <v>16478</v>
      </c>
      <c r="DX551" s="29" t="s">
        <v>16479</v>
      </c>
    </row>
    <row r="552" spans="1:128" s="29" customFormat="1" x14ac:dyDescent="0.25">
      <c r="A552" s="29">
        <v>359925060625295</v>
      </c>
      <c r="B552" s="29">
        <v>596</v>
      </c>
      <c r="C552" s="29" t="s">
        <v>16480</v>
      </c>
      <c r="D552" s="29" t="s">
        <v>16481</v>
      </c>
      <c r="E552" s="50">
        <v>2.37255654714185E+16</v>
      </c>
      <c r="F552" s="50">
        <v>9037345527134090</v>
      </c>
      <c r="G552" s="29" t="s">
        <v>20285</v>
      </c>
      <c r="H552" s="29" t="s">
        <v>18992</v>
      </c>
      <c r="I552" s="29">
        <v>88</v>
      </c>
      <c r="J552" s="29">
        <v>0</v>
      </c>
      <c r="K552" s="29">
        <v>1</v>
      </c>
      <c r="L552" s="29">
        <v>1</v>
      </c>
      <c r="M552" s="29">
        <v>2</v>
      </c>
      <c r="N552" s="29">
        <v>4</v>
      </c>
      <c r="O552" s="29">
        <v>1</v>
      </c>
      <c r="P552" s="29">
        <v>1</v>
      </c>
      <c r="Q552" s="29">
        <v>4</v>
      </c>
      <c r="R552" s="29" t="s">
        <v>8</v>
      </c>
      <c r="S552" s="29">
        <v>4</v>
      </c>
      <c r="T552" s="29" t="s">
        <v>8</v>
      </c>
      <c r="U552" s="29">
        <v>1</v>
      </c>
      <c r="V552" s="29">
        <v>3</v>
      </c>
      <c r="W552" s="29" t="s">
        <v>8</v>
      </c>
      <c r="X552" s="29">
        <v>4</v>
      </c>
      <c r="Y552" s="29" t="s">
        <v>8</v>
      </c>
      <c r="Z552" s="29">
        <v>1</v>
      </c>
      <c r="AA552" s="29">
        <v>3</v>
      </c>
      <c r="AB552" s="29" t="s">
        <v>8</v>
      </c>
      <c r="AC552" s="29">
        <v>5</v>
      </c>
      <c r="AD552" s="29" t="s">
        <v>8</v>
      </c>
      <c r="AE552" s="29">
        <v>1</v>
      </c>
      <c r="AF552" s="29">
        <v>1</v>
      </c>
      <c r="AG552" s="29" t="s">
        <v>8</v>
      </c>
      <c r="AH552" s="29">
        <v>1</v>
      </c>
      <c r="AI552" s="29" t="s">
        <v>8</v>
      </c>
      <c r="AJ552" s="29">
        <v>0</v>
      </c>
      <c r="AK552" s="29" t="s">
        <v>8</v>
      </c>
      <c r="AL552" s="29" t="s">
        <v>8</v>
      </c>
      <c r="AM552" s="29" t="s">
        <v>8</v>
      </c>
      <c r="AN552" s="29" t="s">
        <v>8</v>
      </c>
      <c r="AO552" s="29">
        <v>1</v>
      </c>
      <c r="AP552" s="29" t="s">
        <v>8</v>
      </c>
      <c r="AQ552" s="29">
        <v>1</v>
      </c>
      <c r="AR552" s="29">
        <v>2</v>
      </c>
      <c r="AS552" s="29" t="s">
        <v>8</v>
      </c>
      <c r="AT552" s="29">
        <v>2</v>
      </c>
      <c r="AU552" s="29" t="s">
        <v>8</v>
      </c>
      <c r="AV552" s="29">
        <v>1</v>
      </c>
      <c r="AW552" s="29">
        <v>4</v>
      </c>
      <c r="AX552" s="29" t="s">
        <v>8</v>
      </c>
      <c r="AY552" s="29">
        <v>4</v>
      </c>
      <c r="AZ552" s="29" t="s">
        <v>8</v>
      </c>
      <c r="BA552" s="29">
        <v>1</v>
      </c>
      <c r="BB552" s="29" t="s">
        <v>8</v>
      </c>
      <c r="BC552" s="29">
        <v>1</v>
      </c>
      <c r="BD552" s="29">
        <v>3</v>
      </c>
      <c r="BE552" s="29" t="s">
        <v>8</v>
      </c>
      <c r="BF552" s="29">
        <v>3</v>
      </c>
      <c r="BG552" s="29" t="s">
        <v>8</v>
      </c>
      <c r="BH552" s="29">
        <v>1</v>
      </c>
      <c r="BI552" s="29">
        <v>1</v>
      </c>
      <c r="BJ552" s="29" t="s">
        <v>8</v>
      </c>
      <c r="BK552" s="29">
        <v>1</v>
      </c>
      <c r="BL552" s="29" t="s">
        <v>8</v>
      </c>
      <c r="BM552" s="29">
        <v>0</v>
      </c>
      <c r="BN552" s="29" t="s">
        <v>8</v>
      </c>
      <c r="BO552" s="29" t="s">
        <v>8</v>
      </c>
      <c r="BP552" s="29" t="s">
        <v>8</v>
      </c>
      <c r="BQ552" s="29" t="s">
        <v>8</v>
      </c>
      <c r="BR552" s="29" t="s">
        <v>8</v>
      </c>
      <c r="BS552" s="29" t="s">
        <v>8</v>
      </c>
      <c r="BT552" s="29" t="s">
        <v>8</v>
      </c>
      <c r="BU552" s="29" t="s">
        <v>15653</v>
      </c>
      <c r="BV552" s="29" t="b">
        <v>0</v>
      </c>
      <c r="BW552" s="29" t="b">
        <v>0</v>
      </c>
      <c r="BX552" s="29" t="b">
        <v>0</v>
      </c>
      <c r="BY552" s="29" t="b">
        <v>0</v>
      </c>
      <c r="BZ552" s="29" t="b">
        <v>0</v>
      </c>
      <c r="CA552" s="29" t="b">
        <v>1</v>
      </c>
      <c r="CB552" s="29" t="b">
        <v>0</v>
      </c>
      <c r="CC552" s="29" t="b">
        <v>0</v>
      </c>
      <c r="CD552" s="29" t="b">
        <v>0</v>
      </c>
      <c r="CE552" s="29" t="b">
        <v>0</v>
      </c>
      <c r="CF552" s="29" t="b">
        <v>0</v>
      </c>
      <c r="CG552" s="29" t="b">
        <v>0</v>
      </c>
      <c r="CH552" s="29" t="b">
        <v>0</v>
      </c>
      <c r="CI552" s="29" t="b">
        <v>0</v>
      </c>
      <c r="CJ552" s="29" t="b">
        <v>0</v>
      </c>
      <c r="CK552" s="29" t="b">
        <v>0</v>
      </c>
      <c r="CL552" s="29" t="b">
        <v>0</v>
      </c>
      <c r="CM552" s="29" t="b">
        <v>0</v>
      </c>
      <c r="CN552" s="29" t="b">
        <v>0</v>
      </c>
      <c r="CO552" s="29" t="b">
        <v>0</v>
      </c>
      <c r="CP552" s="29" t="b">
        <v>0</v>
      </c>
      <c r="CQ552" s="29" t="b">
        <v>0</v>
      </c>
      <c r="CR552" s="29" t="b">
        <v>0</v>
      </c>
      <c r="CS552" s="29" t="b">
        <v>0</v>
      </c>
      <c r="CT552" s="29" t="b">
        <v>0</v>
      </c>
      <c r="CU552" s="29" t="b">
        <v>0</v>
      </c>
      <c r="CV552" s="29" t="b">
        <v>0</v>
      </c>
      <c r="CW552" s="29" t="b">
        <v>0</v>
      </c>
      <c r="CX552" s="29" t="b">
        <v>0</v>
      </c>
      <c r="CY552" s="29" t="b">
        <v>0</v>
      </c>
      <c r="CZ552" s="29" t="b">
        <v>0</v>
      </c>
      <c r="DA552" s="29" t="b">
        <v>0</v>
      </c>
      <c r="DB552" s="29" t="b">
        <v>0</v>
      </c>
      <c r="DC552" s="29" t="b">
        <v>0</v>
      </c>
      <c r="DD552" s="29" t="b">
        <v>0</v>
      </c>
      <c r="DE552" s="29" t="b">
        <v>0</v>
      </c>
      <c r="DF552" s="29" t="b">
        <v>0</v>
      </c>
      <c r="DG552" s="29" t="b">
        <v>0</v>
      </c>
      <c r="DH552" s="29" t="b">
        <v>0</v>
      </c>
      <c r="DI552" s="29" t="b">
        <v>0</v>
      </c>
      <c r="DJ552" s="29" t="b">
        <v>0</v>
      </c>
      <c r="DK552" s="29" t="b">
        <v>0</v>
      </c>
      <c r="DL552" s="29" t="b">
        <v>0</v>
      </c>
      <c r="DM552" s="29" t="b">
        <v>0</v>
      </c>
      <c r="DN552" s="29" t="b">
        <v>0</v>
      </c>
      <c r="DO552" s="29" t="b">
        <v>0</v>
      </c>
      <c r="DP552" s="29" t="b">
        <v>0</v>
      </c>
      <c r="DQ552" s="29" t="b">
        <v>0</v>
      </c>
      <c r="DR552" s="29" t="b">
        <v>0</v>
      </c>
      <c r="DS552" s="29" t="b">
        <v>0</v>
      </c>
      <c r="DT552" s="29" t="b">
        <v>0</v>
      </c>
      <c r="DU552" s="29" t="b">
        <v>0</v>
      </c>
      <c r="DV552" s="29" t="s">
        <v>16482</v>
      </c>
      <c r="DW552" s="29" t="s">
        <v>16483</v>
      </c>
      <c r="DX552" s="29" t="s">
        <v>16484</v>
      </c>
    </row>
    <row r="553" spans="1:128" s="29" customFormat="1" x14ac:dyDescent="0.25">
      <c r="A553" s="29">
        <v>359925060625295</v>
      </c>
      <c r="B553" s="29">
        <v>547</v>
      </c>
      <c r="C553" s="29" t="s">
        <v>16485</v>
      </c>
      <c r="D553" s="29" t="s">
        <v>16486</v>
      </c>
      <c r="E553" s="50">
        <v>2.37266339020905E+16</v>
      </c>
      <c r="F553" s="50">
        <v>9037286041308740</v>
      </c>
      <c r="G553" s="29" t="s">
        <v>20226</v>
      </c>
      <c r="H553" s="29" t="s">
        <v>18992</v>
      </c>
      <c r="I553" s="29">
        <v>88</v>
      </c>
      <c r="J553" s="29">
        <v>1</v>
      </c>
      <c r="K553" s="29">
        <v>1</v>
      </c>
      <c r="L553" s="29">
        <v>1</v>
      </c>
      <c r="M553" s="29">
        <v>1</v>
      </c>
      <c r="N553" s="29">
        <v>5</v>
      </c>
      <c r="O553" s="29">
        <v>1</v>
      </c>
      <c r="P553" s="29">
        <v>0</v>
      </c>
      <c r="Q553" s="29" t="s">
        <v>8</v>
      </c>
      <c r="R553" s="29" t="s">
        <v>8</v>
      </c>
      <c r="S553" s="29" t="s">
        <v>8</v>
      </c>
      <c r="T553" s="29" t="s">
        <v>8</v>
      </c>
      <c r="U553" s="29">
        <v>1</v>
      </c>
      <c r="V553" s="29">
        <v>4</v>
      </c>
      <c r="W553" s="29" t="s">
        <v>8</v>
      </c>
      <c r="X553" s="29">
        <v>4</v>
      </c>
      <c r="Y553" s="29" t="s">
        <v>8</v>
      </c>
      <c r="Z553" s="29">
        <v>1</v>
      </c>
      <c r="AA553" s="29">
        <v>4</v>
      </c>
      <c r="AB553" s="29" t="s">
        <v>8</v>
      </c>
      <c r="AC553" s="29">
        <v>4</v>
      </c>
      <c r="AD553" s="29" t="s">
        <v>8</v>
      </c>
      <c r="AE553" s="29">
        <v>1</v>
      </c>
      <c r="AF553" s="29">
        <v>1</v>
      </c>
      <c r="AG553" s="29" t="s">
        <v>8</v>
      </c>
      <c r="AH553" s="29">
        <v>1</v>
      </c>
      <c r="AI553" s="29" t="s">
        <v>8</v>
      </c>
      <c r="AJ553" s="29">
        <v>0</v>
      </c>
      <c r="AK553" s="29" t="s">
        <v>8</v>
      </c>
      <c r="AL553" s="29" t="s">
        <v>8</v>
      </c>
      <c r="AM553" s="29" t="s">
        <v>8</v>
      </c>
      <c r="AN553" s="29" t="s">
        <v>8</v>
      </c>
      <c r="AO553" s="29">
        <v>1</v>
      </c>
      <c r="AP553" s="29" t="s">
        <v>8</v>
      </c>
      <c r="AQ553" s="29">
        <v>1</v>
      </c>
      <c r="AR553" s="29">
        <v>2</v>
      </c>
      <c r="AS553" s="29" t="s">
        <v>8</v>
      </c>
      <c r="AT553" s="29">
        <v>2</v>
      </c>
      <c r="AU553" s="29" t="s">
        <v>8</v>
      </c>
      <c r="AV553" s="29">
        <v>1</v>
      </c>
      <c r="AW553" s="29">
        <v>3</v>
      </c>
      <c r="AX553" s="29" t="s">
        <v>8</v>
      </c>
      <c r="AY553" s="29">
        <v>4</v>
      </c>
      <c r="AZ553" s="29" t="s">
        <v>8</v>
      </c>
      <c r="BA553" s="29">
        <v>1</v>
      </c>
      <c r="BB553" s="29" t="s">
        <v>8</v>
      </c>
      <c r="BC553" s="29">
        <v>1</v>
      </c>
      <c r="BD553" s="29">
        <v>4</v>
      </c>
      <c r="BE553" s="29" t="s">
        <v>8</v>
      </c>
      <c r="BF553" s="29">
        <v>3</v>
      </c>
      <c r="BG553" s="29" t="s">
        <v>8</v>
      </c>
      <c r="BH553" s="29">
        <v>0</v>
      </c>
      <c r="BI553" s="29" t="s">
        <v>8</v>
      </c>
      <c r="BJ553" s="29" t="s">
        <v>8</v>
      </c>
      <c r="BK553" s="29" t="s">
        <v>8</v>
      </c>
      <c r="BL553" s="29" t="s">
        <v>8</v>
      </c>
      <c r="BM553" s="29">
        <v>1</v>
      </c>
      <c r="BN553" s="29" t="s">
        <v>8</v>
      </c>
      <c r="BO553" s="29">
        <v>1</v>
      </c>
      <c r="BP553" s="29" t="s">
        <v>8</v>
      </c>
      <c r="BQ553" s="29">
        <v>1</v>
      </c>
      <c r="BR553" s="29" t="s">
        <v>8</v>
      </c>
      <c r="BS553" s="29">
        <v>0</v>
      </c>
      <c r="BT553" s="29" t="s">
        <v>8</v>
      </c>
      <c r="BU553" s="29" t="s">
        <v>15653</v>
      </c>
      <c r="BV553" s="29" t="b">
        <v>0</v>
      </c>
      <c r="BW553" s="29" t="b">
        <v>0</v>
      </c>
      <c r="BX553" s="29" t="b">
        <v>0</v>
      </c>
      <c r="BY553" s="29" t="b">
        <v>0</v>
      </c>
      <c r="BZ553" s="29" t="b">
        <v>0</v>
      </c>
      <c r="CA553" s="29" t="b">
        <v>1</v>
      </c>
      <c r="CB553" s="29" t="b">
        <v>0</v>
      </c>
      <c r="CC553" s="29" t="b">
        <v>0</v>
      </c>
      <c r="CD553" s="29" t="b">
        <v>0</v>
      </c>
      <c r="CE553" s="29" t="b">
        <v>0</v>
      </c>
      <c r="CF553" s="29" t="b">
        <v>0</v>
      </c>
      <c r="CG553" s="29" t="b">
        <v>0</v>
      </c>
      <c r="CH553" s="29" t="b">
        <v>0</v>
      </c>
      <c r="CI553" s="29" t="b">
        <v>0</v>
      </c>
      <c r="CJ553" s="29" t="b">
        <v>0</v>
      </c>
      <c r="CK553" s="29" t="b">
        <v>0</v>
      </c>
      <c r="CL553" s="29" t="b">
        <v>0</v>
      </c>
      <c r="CM553" s="29" t="b">
        <v>0</v>
      </c>
      <c r="CN553" s="29" t="b">
        <v>0</v>
      </c>
      <c r="CO553" s="29" t="b">
        <v>0</v>
      </c>
      <c r="CP553" s="29" t="b">
        <v>0</v>
      </c>
      <c r="CQ553" s="29" t="b">
        <v>0</v>
      </c>
      <c r="CR553" s="29" t="b">
        <v>0</v>
      </c>
      <c r="CS553" s="29" t="b">
        <v>0</v>
      </c>
      <c r="CT553" s="29" t="b">
        <v>0</v>
      </c>
      <c r="CU553" s="29" t="b">
        <v>0</v>
      </c>
      <c r="CV553" s="29" t="b">
        <v>0</v>
      </c>
      <c r="CW553" s="29" t="b">
        <v>0</v>
      </c>
      <c r="CX553" s="29" t="b">
        <v>0</v>
      </c>
      <c r="CY553" s="29" t="b">
        <v>0</v>
      </c>
      <c r="CZ553" s="29" t="b">
        <v>0</v>
      </c>
      <c r="DA553" s="29" t="b">
        <v>0</v>
      </c>
      <c r="DB553" s="29" t="b">
        <v>0</v>
      </c>
      <c r="DC553" s="29" t="b">
        <v>0</v>
      </c>
      <c r="DD553" s="29" t="b">
        <v>0</v>
      </c>
      <c r="DE553" s="29" t="b">
        <v>0</v>
      </c>
      <c r="DF553" s="29" t="b">
        <v>0</v>
      </c>
      <c r="DG553" s="29" t="b">
        <v>0</v>
      </c>
      <c r="DH553" s="29" t="b">
        <v>0</v>
      </c>
      <c r="DI553" s="29" t="b">
        <v>0</v>
      </c>
      <c r="DJ553" s="29" t="b">
        <v>0</v>
      </c>
      <c r="DK553" s="29" t="b">
        <v>0</v>
      </c>
      <c r="DL553" s="29" t="b">
        <v>0</v>
      </c>
      <c r="DM553" s="29" t="b">
        <v>0</v>
      </c>
      <c r="DN553" s="29" t="b">
        <v>0</v>
      </c>
      <c r="DO553" s="29" t="b">
        <v>0</v>
      </c>
      <c r="DP553" s="29" t="b">
        <v>0</v>
      </c>
      <c r="DQ553" s="29" t="b">
        <v>0</v>
      </c>
      <c r="DR553" s="29" t="b">
        <v>0</v>
      </c>
      <c r="DS553" s="29" t="b">
        <v>0</v>
      </c>
      <c r="DT553" s="29" t="b">
        <v>0</v>
      </c>
      <c r="DU553" s="29" t="b">
        <v>0</v>
      </c>
      <c r="DV553" s="29" t="s">
        <v>16487</v>
      </c>
      <c r="DW553" s="29" t="s">
        <v>16488</v>
      </c>
      <c r="DX553" s="29" t="s">
        <v>16489</v>
      </c>
    </row>
    <row r="554" spans="1:128" s="29" customFormat="1" x14ac:dyDescent="0.25">
      <c r="A554" s="29">
        <v>359925060625295</v>
      </c>
      <c r="B554" s="29">
        <v>598</v>
      </c>
      <c r="C554" s="29" t="s">
        <v>16490</v>
      </c>
      <c r="D554" s="29" t="s">
        <v>16491</v>
      </c>
      <c r="E554" s="50">
        <v>2372607835451710</v>
      </c>
      <c r="F554" s="50">
        <v>9037342244007470</v>
      </c>
      <c r="G554" s="29" t="s">
        <v>20277</v>
      </c>
      <c r="H554" s="29" t="s">
        <v>18992</v>
      </c>
      <c r="I554" s="29">
        <v>88</v>
      </c>
      <c r="J554" s="29">
        <v>0</v>
      </c>
      <c r="K554" s="29">
        <v>1</v>
      </c>
      <c r="L554" s="29">
        <v>1</v>
      </c>
      <c r="M554" s="29">
        <v>2</v>
      </c>
      <c r="N554" s="29">
        <v>5</v>
      </c>
      <c r="O554" s="29">
        <v>1</v>
      </c>
      <c r="P554" s="29">
        <v>1</v>
      </c>
      <c r="Q554" s="29">
        <v>4</v>
      </c>
      <c r="R554" s="29" t="s">
        <v>8</v>
      </c>
      <c r="S554" s="29">
        <v>4</v>
      </c>
      <c r="T554" s="29" t="s">
        <v>8</v>
      </c>
      <c r="U554" s="29">
        <v>1</v>
      </c>
      <c r="V554" s="29">
        <v>1</v>
      </c>
      <c r="W554" s="29" t="s">
        <v>8</v>
      </c>
      <c r="X554" s="29">
        <v>5</v>
      </c>
      <c r="Y554" s="29" t="s">
        <v>8</v>
      </c>
      <c r="Z554" s="29">
        <v>1</v>
      </c>
      <c r="AA554" s="29">
        <v>3</v>
      </c>
      <c r="AB554" s="29" t="s">
        <v>8</v>
      </c>
      <c r="AC554" s="29">
        <v>5</v>
      </c>
      <c r="AD554" s="29" t="s">
        <v>8</v>
      </c>
      <c r="AE554" s="29">
        <v>1</v>
      </c>
      <c r="AF554" s="29">
        <v>1</v>
      </c>
      <c r="AG554" s="29" t="s">
        <v>8</v>
      </c>
      <c r="AH554" s="29">
        <v>1</v>
      </c>
      <c r="AI554" s="29" t="s">
        <v>8</v>
      </c>
      <c r="AJ554" s="29">
        <v>0</v>
      </c>
      <c r="AK554" s="29" t="s">
        <v>8</v>
      </c>
      <c r="AL554" s="29" t="s">
        <v>8</v>
      </c>
      <c r="AM554" s="29" t="s">
        <v>8</v>
      </c>
      <c r="AN554" s="29" t="s">
        <v>8</v>
      </c>
      <c r="AO554" s="29">
        <v>1</v>
      </c>
      <c r="AP554" s="29" t="s">
        <v>8</v>
      </c>
      <c r="AQ554" s="29">
        <v>1</v>
      </c>
      <c r="AR554" s="29">
        <v>1</v>
      </c>
      <c r="AS554" s="29" t="s">
        <v>8</v>
      </c>
      <c r="AT554" s="29">
        <v>2</v>
      </c>
      <c r="AU554" s="29" t="s">
        <v>8</v>
      </c>
      <c r="AV554" s="29">
        <v>1</v>
      </c>
      <c r="AW554" s="29">
        <v>5</v>
      </c>
      <c r="AX554" s="29" t="s">
        <v>8</v>
      </c>
      <c r="AY554" s="29">
        <v>5</v>
      </c>
      <c r="AZ554" s="29" t="s">
        <v>8</v>
      </c>
      <c r="BA554" s="29">
        <v>1</v>
      </c>
      <c r="BB554" s="29" t="s">
        <v>8</v>
      </c>
      <c r="BC554" s="29">
        <v>1</v>
      </c>
      <c r="BD554" s="29">
        <v>4</v>
      </c>
      <c r="BE554" s="29" t="s">
        <v>8</v>
      </c>
      <c r="BF554" s="29">
        <v>5</v>
      </c>
      <c r="BG554" s="29" t="s">
        <v>8</v>
      </c>
      <c r="BH554" s="29">
        <v>1</v>
      </c>
      <c r="BI554" s="29">
        <v>1</v>
      </c>
      <c r="BJ554" s="29" t="s">
        <v>8</v>
      </c>
      <c r="BK554" s="29">
        <v>1</v>
      </c>
      <c r="BL554" s="29" t="s">
        <v>8</v>
      </c>
      <c r="BM554" s="29">
        <v>0</v>
      </c>
      <c r="BN554" s="29" t="s">
        <v>8</v>
      </c>
      <c r="BO554" s="29" t="s">
        <v>8</v>
      </c>
      <c r="BP554" s="29" t="s">
        <v>8</v>
      </c>
      <c r="BQ554" s="29" t="s">
        <v>8</v>
      </c>
      <c r="BR554" s="29" t="s">
        <v>8</v>
      </c>
      <c r="BS554" s="29" t="s">
        <v>8</v>
      </c>
      <c r="BT554" s="29" t="s">
        <v>8</v>
      </c>
      <c r="BU554" s="29" t="s">
        <v>15653</v>
      </c>
      <c r="BV554" s="29" t="b">
        <v>0</v>
      </c>
      <c r="BW554" s="29" t="b">
        <v>0</v>
      </c>
      <c r="BX554" s="29" t="b">
        <v>0</v>
      </c>
      <c r="BY554" s="29" t="b">
        <v>0</v>
      </c>
      <c r="BZ554" s="29" t="b">
        <v>0</v>
      </c>
      <c r="CA554" s="29" t="b">
        <v>1</v>
      </c>
      <c r="CB554" s="29" t="b">
        <v>0</v>
      </c>
      <c r="CC554" s="29" t="b">
        <v>0</v>
      </c>
      <c r="CD554" s="29" t="b">
        <v>0</v>
      </c>
      <c r="CE554" s="29" t="b">
        <v>0</v>
      </c>
      <c r="CF554" s="29" t="b">
        <v>0</v>
      </c>
      <c r="CG554" s="29" t="b">
        <v>0</v>
      </c>
      <c r="CH554" s="29" t="b">
        <v>0</v>
      </c>
      <c r="CI554" s="29" t="b">
        <v>0</v>
      </c>
      <c r="CJ554" s="29" t="b">
        <v>0</v>
      </c>
      <c r="CK554" s="29" t="b">
        <v>0</v>
      </c>
      <c r="CL554" s="29" t="b">
        <v>0</v>
      </c>
      <c r="CM554" s="29" t="b">
        <v>0</v>
      </c>
      <c r="CN554" s="29" t="b">
        <v>0</v>
      </c>
      <c r="CO554" s="29" t="b">
        <v>0</v>
      </c>
      <c r="CP554" s="29" t="b">
        <v>0</v>
      </c>
      <c r="CQ554" s="29" t="b">
        <v>0</v>
      </c>
      <c r="CR554" s="29" t="b">
        <v>0</v>
      </c>
      <c r="CS554" s="29" t="b">
        <v>0</v>
      </c>
      <c r="CT554" s="29" t="b">
        <v>0</v>
      </c>
      <c r="CU554" s="29" t="b">
        <v>0</v>
      </c>
      <c r="CV554" s="29" t="b">
        <v>0</v>
      </c>
      <c r="CW554" s="29" t="b">
        <v>0</v>
      </c>
      <c r="CX554" s="29" t="b">
        <v>0</v>
      </c>
      <c r="CY554" s="29" t="b">
        <v>0</v>
      </c>
      <c r="CZ554" s="29" t="b">
        <v>0</v>
      </c>
      <c r="DA554" s="29" t="b">
        <v>0</v>
      </c>
      <c r="DB554" s="29" t="b">
        <v>0</v>
      </c>
      <c r="DC554" s="29" t="b">
        <v>0</v>
      </c>
      <c r="DD554" s="29" t="b">
        <v>0</v>
      </c>
      <c r="DE554" s="29" t="b">
        <v>0</v>
      </c>
      <c r="DF554" s="29" t="b">
        <v>0</v>
      </c>
      <c r="DG554" s="29" t="b">
        <v>0</v>
      </c>
      <c r="DH554" s="29" t="b">
        <v>0</v>
      </c>
      <c r="DI554" s="29" t="b">
        <v>0</v>
      </c>
      <c r="DJ554" s="29" t="b">
        <v>0</v>
      </c>
      <c r="DK554" s="29" t="b">
        <v>0</v>
      </c>
      <c r="DL554" s="29" t="b">
        <v>0</v>
      </c>
      <c r="DM554" s="29" t="b">
        <v>0</v>
      </c>
      <c r="DN554" s="29" t="b">
        <v>0</v>
      </c>
      <c r="DO554" s="29" t="b">
        <v>0</v>
      </c>
      <c r="DP554" s="29" t="b">
        <v>0</v>
      </c>
      <c r="DQ554" s="29" t="b">
        <v>0</v>
      </c>
      <c r="DR554" s="29" t="b">
        <v>0</v>
      </c>
      <c r="DS554" s="29" t="b">
        <v>0</v>
      </c>
      <c r="DT554" s="29" t="b">
        <v>0</v>
      </c>
      <c r="DU554" s="29" t="b">
        <v>0</v>
      </c>
      <c r="DV554" s="29" t="s">
        <v>16492</v>
      </c>
      <c r="DW554" s="41" t="s">
        <v>16493</v>
      </c>
      <c r="DX554" s="29" t="s">
        <v>16494</v>
      </c>
    </row>
    <row r="555" spans="1:128" s="29" customFormat="1" x14ac:dyDescent="0.25">
      <c r="A555" s="29">
        <v>359925061281999</v>
      </c>
      <c r="B555" s="29">
        <v>222</v>
      </c>
      <c r="C555" s="29" t="s">
        <v>16495</v>
      </c>
      <c r="D555" s="29" t="s">
        <v>15522</v>
      </c>
      <c r="E555" s="50">
        <v>237810713</v>
      </c>
      <c r="F555" s="50">
        <v>903397242</v>
      </c>
      <c r="G555" s="29" t="s">
        <v>18992</v>
      </c>
      <c r="H555" s="29" t="s">
        <v>19889</v>
      </c>
      <c r="I555" s="29">
        <v>33</v>
      </c>
      <c r="J555" s="29">
        <v>1</v>
      </c>
      <c r="K555" s="29">
        <v>1</v>
      </c>
      <c r="L555" s="29">
        <v>1</v>
      </c>
      <c r="M555" s="29">
        <v>2</v>
      </c>
      <c r="N555" s="29">
        <v>4</v>
      </c>
      <c r="O555" s="29">
        <v>1</v>
      </c>
      <c r="P555" s="29">
        <v>1</v>
      </c>
      <c r="Q555" s="29">
        <v>4</v>
      </c>
      <c r="R555" s="29" t="s">
        <v>8</v>
      </c>
      <c r="S555" s="29">
        <v>4</v>
      </c>
      <c r="T555" s="29" t="s">
        <v>8</v>
      </c>
      <c r="U555" s="29">
        <v>1</v>
      </c>
      <c r="V555" s="29">
        <v>1</v>
      </c>
      <c r="W555" s="29" t="s">
        <v>8</v>
      </c>
      <c r="X555" s="29">
        <v>2</v>
      </c>
      <c r="Y555" s="29" t="s">
        <v>8</v>
      </c>
      <c r="Z555" s="29">
        <v>0</v>
      </c>
      <c r="AA555" s="29" t="s">
        <v>8</v>
      </c>
      <c r="AB555" s="29" t="s">
        <v>8</v>
      </c>
      <c r="AC555" s="29" t="s">
        <v>8</v>
      </c>
      <c r="AD555" s="29" t="s">
        <v>8</v>
      </c>
      <c r="AE555" s="29">
        <v>0</v>
      </c>
      <c r="AF555" s="29" t="s">
        <v>8</v>
      </c>
      <c r="AG555" s="29" t="s">
        <v>8</v>
      </c>
      <c r="AH555" s="29" t="s">
        <v>8</v>
      </c>
      <c r="AI555" s="29" t="s">
        <v>8</v>
      </c>
      <c r="AJ555" s="29">
        <v>1</v>
      </c>
      <c r="AK555" s="29">
        <v>1</v>
      </c>
      <c r="AL555" s="29" t="s">
        <v>8</v>
      </c>
      <c r="AM555" s="29">
        <v>1</v>
      </c>
      <c r="AN555" s="29" t="s">
        <v>8</v>
      </c>
      <c r="AO555" s="29">
        <v>0</v>
      </c>
      <c r="AP555" s="29" t="s">
        <v>8</v>
      </c>
      <c r="AQ555" s="29">
        <v>1</v>
      </c>
      <c r="AR555" s="29">
        <v>2</v>
      </c>
      <c r="AS555" s="29" t="s">
        <v>8</v>
      </c>
      <c r="AT555" s="29">
        <v>1</v>
      </c>
      <c r="AU555" s="29" t="s">
        <v>8</v>
      </c>
      <c r="AV555" s="29">
        <v>1</v>
      </c>
      <c r="AW555" s="29">
        <v>2</v>
      </c>
      <c r="AX555" s="29" t="s">
        <v>8</v>
      </c>
      <c r="AY555" s="29">
        <v>1</v>
      </c>
      <c r="AZ555" s="29" t="s">
        <v>8</v>
      </c>
      <c r="BA555" s="29">
        <v>1</v>
      </c>
      <c r="BB555" s="29" t="s">
        <v>8</v>
      </c>
      <c r="BC555" s="29">
        <v>1</v>
      </c>
      <c r="BD555" s="29">
        <v>2</v>
      </c>
      <c r="BE555" s="29" t="s">
        <v>8</v>
      </c>
      <c r="BF555" s="29">
        <v>2</v>
      </c>
      <c r="BG555" s="29" t="s">
        <v>8</v>
      </c>
      <c r="BH555" s="29">
        <v>1</v>
      </c>
      <c r="BI555" s="29">
        <v>3</v>
      </c>
      <c r="BJ555" s="29" t="s">
        <v>8</v>
      </c>
      <c r="BK555" s="29">
        <v>2</v>
      </c>
      <c r="BL555" s="29" t="s">
        <v>8</v>
      </c>
      <c r="BM555" s="29">
        <v>0</v>
      </c>
      <c r="BN555" s="29" t="s">
        <v>8</v>
      </c>
      <c r="BO555" s="29" t="s">
        <v>8</v>
      </c>
      <c r="BP555" s="29" t="s">
        <v>8</v>
      </c>
      <c r="BQ555" s="29" t="s">
        <v>8</v>
      </c>
      <c r="BR555" s="29" t="s">
        <v>8</v>
      </c>
      <c r="BS555" s="29" t="s">
        <v>8</v>
      </c>
      <c r="BT555" s="29" t="s">
        <v>8</v>
      </c>
      <c r="BU555" s="29" t="s">
        <v>722</v>
      </c>
      <c r="BV555" s="29" t="b">
        <v>0</v>
      </c>
      <c r="BW555" s="29" t="b">
        <v>0</v>
      </c>
      <c r="BX555" s="29" t="b">
        <v>0</v>
      </c>
      <c r="BY555" s="29" t="b">
        <v>0</v>
      </c>
      <c r="BZ555" s="29" t="b">
        <v>0</v>
      </c>
      <c r="CA555" s="29" t="b">
        <v>0</v>
      </c>
      <c r="CB555" s="29" t="b">
        <v>0</v>
      </c>
      <c r="CC555" s="29" t="b">
        <v>0</v>
      </c>
      <c r="CD555" s="29" t="b">
        <v>0</v>
      </c>
      <c r="CE555" s="29" t="b">
        <v>0</v>
      </c>
      <c r="CF555" s="29" t="b">
        <v>0</v>
      </c>
      <c r="CG555" s="29" t="b">
        <v>0</v>
      </c>
      <c r="CH555" s="29" t="b">
        <v>0</v>
      </c>
      <c r="CI555" s="29" t="b">
        <v>0</v>
      </c>
      <c r="CJ555" s="29" t="b">
        <v>0</v>
      </c>
      <c r="CK555" s="29" t="b">
        <v>0</v>
      </c>
      <c r="CL555" s="29" t="b">
        <v>0</v>
      </c>
      <c r="CM555" s="29" t="b">
        <v>0</v>
      </c>
      <c r="CN555" s="29" t="b">
        <v>0</v>
      </c>
      <c r="CO555" s="29" t="b">
        <v>0</v>
      </c>
      <c r="CP555" s="29" t="b">
        <v>0</v>
      </c>
      <c r="CQ555" s="29" t="b">
        <v>0</v>
      </c>
      <c r="CR555" s="29" t="b">
        <v>0</v>
      </c>
      <c r="CS555" s="29" t="b">
        <v>0</v>
      </c>
      <c r="CT555" s="29" t="b">
        <v>0</v>
      </c>
      <c r="CU555" s="29" t="b">
        <v>0</v>
      </c>
      <c r="CV555" s="29" t="b">
        <v>0</v>
      </c>
      <c r="CW555" s="29" t="b">
        <v>0</v>
      </c>
      <c r="CX555" s="29" t="b">
        <v>0</v>
      </c>
      <c r="CY555" s="29" t="b">
        <v>0</v>
      </c>
      <c r="CZ555" s="29" t="b">
        <v>0</v>
      </c>
      <c r="DA555" s="29" t="b">
        <v>0</v>
      </c>
      <c r="DB555" s="29" t="b">
        <v>0</v>
      </c>
      <c r="DC555" s="29" t="b">
        <v>0</v>
      </c>
      <c r="DD555" s="29" t="b">
        <v>0</v>
      </c>
      <c r="DE555" s="29" t="b">
        <v>1</v>
      </c>
      <c r="DF555" s="29" t="b">
        <v>0</v>
      </c>
      <c r="DG555" s="29" t="b">
        <v>0</v>
      </c>
      <c r="DH555" s="29" t="b">
        <v>0</v>
      </c>
      <c r="DI555" s="29" t="b">
        <v>0</v>
      </c>
      <c r="DJ555" s="29" t="b">
        <v>0</v>
      </c>
      <c r="DK555" s="29" t="b">
        <v>0</v>
      </c>
      <c r="DL555" s="29" t="b">
        <v>0</v>
      </c>
      <c r="DM555" s="29" t="b">
        <v>0</v>
      </c>
      <c r="DN555" s="29" t="b">
        <v>0</v>
      </c>
      <c r="DO555" s="29" t="b">
        <v>0</v>
      </c>
      <c r="DP555" s="29" t="b">
        <v>0</v>
      </c>
      <c r="DQ555" s="29" t="b">
        <v>0</v>
      </c>
      <c r="DR555" s="29" t="b">
        <v>0</v>
      </c>
      <c r="DS555" s="29" t="b">
        <v>0</v>
      </c>
      <c r="DT555" s="29" t="b">
        <v>0</v>
      </c>
      <c r="DU555" s="29" t="b">
        <v>0</v>
      </c>
      <c r="DV555" s="29" t="s">
        <v>16496</v>
      </c>
      <c r="DW555" s="29" t="s">
        <v>16497</v>
      </c>
      <c r="DX555" s="29" t="s">
        <v>16498</v>
      </c>
    </row>
    <row r="556" spans="1:128" s="29" customFormat="1" x14ac:dyDescent="0.25">
      <c r="A556" s="29">
        <v>359925061281999</v>
      </c>
      <c r="B556" s="29">
        <v>256</v>
      </c>
      <c r="C556" s="29" t="s">
        <v>16499</v>
      </c>
      <c r="D556" s="29" t="s">
        <v>16500</v>
      </c>
      <c r="E556" s="50">
        <v>2.37791940082562E+16</v>
      </c>
      <c r="F556" s="50">
        <v>9034005283514810</v>
      </c>
      <c r="G556" s="29" t="s">
        <v>20281</v>
      </c>
      <c r="H556" s="29" t="s">
        <v>18992</v>
      </c>
      <c r="I556" s="29">
        <v>33</v>
      </c>
      <c r="J556" s="29">
        <v>1</v>
      </c>
      <c r="K556" s="29">
        <v>1</v>
      </c>
      <c r="L556" s="29">
        <v>1</v>
      </c>
      <c r="M556" s="29">
        <v>2</v>
      </c>
      <c r="N556" s="29">
        <v>5</v>
      </c>
      <c r="O556" s="29">
        <v>1</v>
      </c>
      <c r="P556" s="29">
        <v>1</v>
      </c>
      <c r="Q556" s="29">
        <v>4</v>
      </c>
      <c r="R556" s="29" t="s">
        <v>8</v>
      </c>
      <c r="S556" s="29">
        <v>3</v>
      </c>
      <c r="T556" s="29" t="s">
        <v>8</v>
      </c>
      <c r="U556" s="29">
        <v>1</v>
      </c>
      <c r="V556" s="29">
        <v>3</v>
      </c>
      <c r="W556" s="29" t="s">
        <v>8</v>
      </c>
      <c r="X556" s="29">
        <v>3</v>
      </c>
      <c r="Y556" s="29" t="s">
        <v>8</v>
      </c>
      <c r="Z556" s="29">
        <v>1</v>
      </c>
      <c r="AA556" s="29">
        <v>2</v>
      </c>
      <c r="AB556" s="29" t="s">
        <v>8</v>
      </c>
      <c r="AC556" s="29">
        <v>2</v>
      </c>
      <c r="AD556" s="29" t="s">
        <v>8</v>
      </c>
      <c r="AE556" s="29">
        <v>0</v>
      </c>
      <c r="AF556" s="29" t="s">
        <v>8</v>
      </c>
      <c r="AG556" s="29" t="s">
        <v>8</v>
      </c>
      <c r="AH556" s="29" t="s">
        <v>8</v>
      </c>
      <c r="AI556" s="29" t="s">
        <v>8</v>
      </c>
      <c r="AJ556" s="29">
        <v>1</v>
      </c>
      <c r="AK556" s="29">
        <v>1</v>
      </c>
      <c r="AL556" s="29" t="s">
        <v>8</v>
      </c>
      <c r="AM556" s="29">
        <v>1</v>
      </c>
      <c r="AN556" s="29" t="s">
        <v>8</v>
      </c>
      <c r="AO556" s="29">
        <v>0</v>
      </c>
      <c r="AP556" s="29" t="s">
        <v>8</v>
      </c>
      <c r="AQ556" s="29">
        <v>1</v>
      </c>
      <c r="AR556" s="29">
        <v>2</v>
      </c>
      <c r="AS556" s="29" t="s">
        <v>8</v>
      </c>
      <c r="AT556" s="29">
        <v>2</v>
      </c>
      <c r="AU556" s="29" t="s">
        <v>8</v>
      </c>
      <c r="AV556" s="29">
        <v>1</v>
      </c>
      <c r="AW556" s="29">
        <v>2</v>
      </c>
      <c r="AX556" s="29" t="s">
        <v>8</v>
      </c>
      <c r="AY556" s="29">
        <v>2</v>
      </c>
      <c r="AZ556" s="29" t="s">
        <v>8</v>
      </c>
      <c r="BA556" s="29">
        <v>1</v>
      </c>
      <c r="BB556" s="29" t="s">
        <v>8</v>
      </c>
      <c r="BC556" s="29">
        <v>1</v>
      </c>
      <c r="BD556" s="29">
        <v>3</v>
      </c>
      <c r="BE556" s="29" t="s">
        <v>8</v>
      </c>
      <c r="BF556" s="29">
        <v>2</v>
      </c>
      <c r="BG556" s="29" t="s">
        <v>8</v>
      </c>
      <c r="BH556" s="29">
        <v>1</v>
      </c>
      <c r="BI556" s="29">
        <v>2</v>
      </c>
      <c r="BJ556" s="29" t="s">
        <v>8</v>
      </c>
      <c r="BK556" s="29">
        <v>2</v>
      </c>
      <c r="BL556" s="29" t="s">
        <v>8</v>
      </c>
      <c r="BM556" s="29">
        <v>0</v>
      </c>
      <c r="BN556" s="29" t="s">
        <v>8</v>
      </c>
      <c r="BO556" s="29" t="s">
        <v>8</v>
      </c>
      <c r="BP556" s="29" t="s">
        <v>8</v>
      </c>
      <c r="BQ556" s="29" t="s">
        <v>8</v>
      </c>
      <c r="BR556" s="29" t="s">
        <v>8</v>
      </c>
      <c r="BS556" s="29" t="s">
        <v>8</v>
      </c>
      <c r="BT556" s="29" t="s">
        <v>8</v>
      </c>
      <c r="BU556" s="29" t="s">
        <v>722</v>
      </c>
      <c r="BV556" s="29" t="b">
        <v>0</v>
      </c>
      <c r="BW556" s="29" t="b">
        <v>0</v>
      </c>
      <c r="BX556" s="29" t="b">
        <v>0</v>
      </c>
      <c r="BY556" s="29" t="b">
        <v>0</v>
      </c>
      <c r="BZ556" s="29" t="b">
        <v>0</v>
      </c>
      <c r="CA556" s="29" t="b">
        <v>0</v>
      </c>
      <c r="CB556" s="29" t="b">
        <v>0</v>
      </c>
      <c r="CC556" s="29" t="b">
        <v>0</v>
      </c>
      <c r="CD556" s="29" t="b">
        <v>0</v>
      </c>
      <c r="CE556" s="29" t="b">
        <v>0</v>
      </c>
      <c r="CF556" s="29" t="b">
        <v>0</v>
      </c>
      <c r="CG556" s="29" t="b">
        <v>0</v>
      </c>
      <c r="CH556" s="29" t="b">
        <v>0</v>
      </c>
      <c r="CI556" s="29" t="b">
        <v>0</v>
      </c>
      <c r="CJ556" s="29" t="b">
        <v>0</v>
      </c>
      <c r="CK556" s="29" t="b">
        <v>0</v>
      </c>
      <c r="CL556" s="29" t="b">
        <v>0</v>
      </c>
      <c r="CM556" s="29" t="b">
        <v>0</v>
      </c>
      <c r="CN556" s="29" t="b">
        <v>0</v>
      </c>
      <c r="CO556" s="29" t="b">
        <v>0</v>
      </c>
      <c r="CP556" s="29" t="b">
        <v>0</v>
      </c>
      <c r="CQ556" s="29" t="b">
        <v>0</v>
      </c>
      <c r="CR556" s="29" t="b">
        <v>0</v>
      </c>
      <c r="CS556" s="29" t="b">
        <v>0</v>
      </c>
      <c r="CT556" s="29" t="b">
        <v>0</v>
      </c>
      <c r="CU556" s="29" t="b">
        <v>0</v>
      </c>
      <c r="CV556" s="29" t="b">
        <v>0</v>
      </c>
      <c r="CW556" s="29" t="b">
        <v>0</v>
      </c>
      <c r="CX556" s="29" t="b">
        <v>0</v>
      </c>
      <c r="CY556" s="29" t="b">
        <v>0</v>
      </c>
      <c r="CZ556" s="29" t="b">
        <v>0</v>
      </c>
      <c r="DA556" s="29" t="b">
        <v>0</v>
      </c>
      <c r="DB556" s="29" t="b">
        <v>0</v>
      </c>
      <c r="DC556" s="29" t="b">
        <v>0</v>
      </c>
      <c r="DD556" s="29" t="b">
        <v>0</v>
      </c>
      <c r="DE556" s="29" t="b">
        <v>1</v>
      </c>
      <c r="DF556" s="29" t="b">
        <v>0</v>
      </c>
      <c r="DG556" s="29" t="b">
        <v>0</v>
      </c>
      <c r="DH556" s="29" t="b">
        <v>0</v>
      </c>
      <c r="DI556" s="29" t="b">
        <v>0</v>
      </c>
      <c r="DJ556" s="29" t="b">
        <v>0</v>
      </c>
      <c r="DK556" s="29" t="b">
        <v>0</v>
      </c>
      <c r="DL556" s="29" t="b">
        <v>0</v>
      </c>
      <c r="DM556" s="29" t="b">
        <v>0</v>
      </c>
      <c r="DN556" s="29" t="b">
        <v>0</v>
      </c>
      <c r="DO556" s="29" t="b">
        <v>0</v>
      </c>
      <c r="DP556" s="29" t="b">
        <v>0</v>
      </c>
      <c r="DQ556" s="29" t="b">
        <v>0</v>
      </c>
      <c r="DR556" s="29" t="b">
        <v>0</v>
      </c>
      <c r="DS556" s="29" t="b">
        <v>0</v>
      </c>
      <c r="DT556" s="29" t="b">
        <v>0</v>
      </c>
      <c r="DU556" s="29" t="b">
        <v>0</v>
      </c>
      <c r="DV556" s="29" t="s">
        <v>16501</v>
      </c>
      <c r="DW556" s="29" t="s">
        <v>16502</v>
      </c>
      <c r="DX556" s="29" t="s">
        <v>16503</v>
      </c>
    </row>
    <row r="557" spans="1:128" s="29" customFormat="1" x14ac:dyDescent="0.25">
      <c r="A557" s="29">
        <v>359925061281999</v>
      </c>
      <c r="B557" s="29">
        <v>260</v>
      </c>
      <c r="C557" s="29" t="s">
        <v>16504</v>
      </c>
      <c r="D557" s="29" t="s">
        <v>16505</v>
      </c>
      <c r="E557" s="50">
        <v>2378004793203350</v>
      </c>
      <c r="F557" s="50">
        <v>9034056941913680</v>
      </c>
      <c r="G557" s="29" t="s">
        <v>20209</v>
      </c>
      <c r="H557" s="29" t="s">
        <v>18992</v>
      </c>
      <c r="I557" s="29">
        <v>33</v>
      </c>
      <c r="J557" s="29">
        <v>1</v>
      </c>
      <c r="K557" s="29">
        <v>1</v>
      </c>
      <c r="L557" s="29">
        <v>1</v>
      </c>
      <c r="M557" s="29">
        <v>2</v>
      </c>
      <c r="N557" s="29">
        <v>6</v>
      </c>
      <c r="O557" s="29">
        <v>1</v>
      </c>
      <c r="P557" s="29">
        <v>1</v>
      </c>
      <c r="Q557" s="29">
        <v>4</v>
      </c>
      <c r="R557" s="29" t="s">
        <v>8</v>
      </c>
      <c r="S557" s="29">
        <v>4</v>
      </c>
      <c r="T557" s="29" t="s">
        <v>8</v>
      </c>
      <c r="U557" s="29">
        <v>1</v>
      </c>
      <c r="V557" s="29">
        <v>1</v>
      </c>
      <c r="W557" s="29" t="s">
        <v>8</v>
      </c>
      <c r="X557" s="29">
        <v>2</v>
      </c>
      <c r="Y557" s="29" t="s">
        <v>8</v>
      </c>
      <c r="Z557" s="29">
        <v>1</v>
      </c>
      <c r="AA557" s="29">
        <v>2</v>
      </c>
      <c r="AB557" s="29" t="s">
        <v>8</v>
      </c>
      <c r="AC557" s="29">
        <v>2</v>
      </c>
      <c r="AD557" s="29" t="s">
        <v>8</v>
      </c>
      <c r="AE557" s="29">
        <v>0</v>
      </c>
      <c r="AF557" s="29" t="s">
        <v>8</v>
      </c>
      <c r="AG557" s="29" t="s">
        <v>8</v>
      </c>
      <c r="AH557" s="29" t="s">
        <v>8</v>
      </c>
      <c r="AI557" s="29" t="s">
        <v>8</v>
      </c>
      <c r="AJ557" s="29">
        <v>1</v>
      </c>
      <c r="AK557" s="29">
        <v>1</v>
      </c>
      <c r="AL557" s="29" t="s">
        <v>8</v>
      </c>
      <c r="AM557" s="29">
        <v>1</v>
      </c>
      <c r="AN557" s="29" t="s">
        <v>8</v>
      </c>
      <c r="AO557" s="29">
        <v>0</v>
      </c>
      <c r="AP557" s="29" t="s">
        <v>8</v>
      </c>
      <c r="AQ557" s="29">
        <v>1</v>
      </c>
      <c r="AR557" s="29">
        <v>2</v>
      </c>
      <c r="AS557" s="29" t="s">
        <v>8</v>
      </c>
      <c r="AT557" s="29">
        <v>1</v>
      </c>
      <c r="AU557" s="29" t="s">
        <v>8</v>
      </c>
      <c r="AV557" s="29">
        <v>1</v>
      </c>
      <c r="AW557" s="29">
        <v>4</v>
      </c>
      <c r="AX557" s="29" t="s">
        <v>8</v>
      </c>
      <c r="AY557" s="29">
        <v>3</v>
      </c>
      <c r="AZ557" s="29" t="s">
        <v>8</v>
      </c>
      <c r="BA557" s="29">
        <v>1</v>
      </c>
      <c r="BB557" s="29" t="s">
        <v>8</v>
      </c>
      <c r="BC557" s="29">
        <v>1</v>
      </c>
      <c r="BD557" s="29">
        <v>4</v>
      </c>
      <c r="BE557" s="29" t="s">
        <v>8</v>
      </c>
      <c r="BF557" s="29">
        <v>2</v>
      </c>
      <c r="BG557" s="29" t="s">
        <v>8</v>
      </c>
      <c r="BH557" s="29">
        <v>1</v>
      </c>
      <c r="BI557" s="29">
        <v>1</v>
      </c>
      <c r="BJ557" s="29" t="s">
        <v>8</v>
      </c>
      <c r="BK557" s="29">
        <v>2</v>
      </c>
      <c r="BL557" s="29" t="s">
        <v>8</v>
      </c>
      <c r="BM557" s="29">
        <v>0</v>
      </c>
      <c r="BN557" s="29" t="s">
        <v>8</v>
      </c>
      <c r="BO557" s="29" t="s">
        <v>8</v>
      </c>
      <c r="BP557" s="29" t="s">
        <v>8</v>
      </c>
      <c r="BQ557" s="29" t="s">
        <v>8</v>
      </c>
      <c r="BR557" s="29" t="s">
        <v>8</v>
      </c>
      <c r="BS557" s="29" t="s">
        <v>8</v>
      </c>
      <c r="BT557" s="29" t="s">
        <v>8</v>
      </c>
      <c r="BU557" s="29" t="s">
        <v>722</v>
      </c>
      <c r="BV557" s="29" t="b">
        <v>0</v>
      </c>
      <c r="BW557" s="29" t="b">
        <v>0</v>
      </c>
      <c r="BX557" s="29" t="b">
        <v>0</v>
      </c>
      <c r="BY557" s="29" t="b">
        <v>0</v>
      </c>
      <c r="BZ557" s="29" t="b">
        <v>0</v>
      </c>
      <c r="CA557" s="29" t="b">
        <v>0</v>
      </c>
      <c r="CB557" s="29" t="b">
        <v>0</v>
      </c>
      <c r="CC557" s="29" t="b">
        <v>0</v>
      </c>
      <c r="CD557" s="29" t="b">
        <v>0</v>
      </c>
      <c r="CE557" s="29" t="b">
        <v>0</v>
      </c>
      <c r="CF557" s="29" t="b">
        <v>0</v>
      </c>
      <c r="CG557" s="29" t="b">
        <v>0</v>
      </c>
      <c r="CH557" s="29" t="b">
        <v>0</v>
      </c>
      <c r="CI557" s="29" t="b">
        <v>0</v>
      </c>
      <c r="CJ557" s="29" t="b">
        <v>0</v>
      </c>
      <c r="CK557" s="29" t="b">
        <v>0</v>
      </c>
      <c r="CL557" s="29" t="b">
        <v>0</v>
      </c>
      <c r="CM557" s="29" t="b">
        <v>0</v>
      </c>
      <c r="CN557" s="29" t="b">
        <v>0</v>
      </c>
      <c r="CO557" s="29" t="b">
        <v>0</v>
      </c>
      <c r="CP557" s="29" t="b">
        <v>0</v>
      </c>
      <c r="CQ557" s="29" t="b">
        <v>0</v>
      </c>
      <c r="CR557" s="29" t="b">
        <v>0</v>
      </c>
      <c r="CS557" s="29" t="b">
        <v>0</v>
      </c>
      <c r="CT557" s="29" t="b">
        <v>0</v>
      </c>
      <c r="CU557" s="29" t="b">
        <v>0</v>
      </c>
      <c r="CV557" s="29" t="b">
        <v>0</v>
      </c>
      <c r="CW557" s="29" t="b">
        <v>0</v>
      </c>
      <c r="CX557" s="29" t="b">
        <v>0</v>
      </c>
      <c r="CY557" s="29" t="b">
        <v>0</v>
      </c>
      <c r="CZ557" s="29" t="b">
        <v>0</v>
      </c>
      <c r="DA557" s="29" t="b">
        <v>0</v>
      </c>
      <c r="DB557" s="29" t="b">
        <v>0</v>
      </c>
      <c r="DC557" s="29" t="b">
        <v>0</v>
      </c>
      <c r="DD557" s="29" t="b">
        <v>0</v>
      </c>
      <c r="DE557" s="29" t="b">
        <v>1</v>
      </c>
      <c r="DF557" s="29" t="b">
        <v>0</v>
      </c>
      <c r="DG557" s="29" t="b">
        <v>0</v>
      </c>
      <c r="DH557" s="29" t="b">
        <v>0</v>
      </c>
      <c r="DI557" s="29" t="b">
        <v>0</v>
      </c>
      <c r="DJ557" s="29" t="b">
        <v>0</v>
      </c>
      <c r="DK557" s="29" t="b">
        <v>0</v>
      </c>
      <c r="DL557" s="29" t="b">
        <v>0</v>
      </c>
      <c r="DM557" s="29" t="b">
        <v>0</v>
      </c>
      <c r="DN557" s="29" t="b">
        <v>0</v>
      </c>
      <c r="DO557" s="29" t="b">
        <v>0</v>
      </c>
      <c r="DP557" s="29" t="b">
        <v>0</v>
      </c>
      <c r="DQ557" s="29" t="b">
        <v>0</v>
      </c>
      <c r="DR557" s="29" t="b">
        <v>0</v>
      </c>
      <c r="DS557" s="29" t="b">
        <v>0</v>
      </c>
      <c r="DT557" s="29" t="b">
        <v>0</v>
      </c>
      <c r="DU557" s="29" t="b">
        <v>0</v>
      </c>
      <c r="DV557" s="29" t="s">
        <v>16506</v>
      </c>
      <c r="DW557" s="29" t="s">
        <v>16507</v>
      </c>
      <c r="DX557" s="29" t="s">
        <v>16508</v>
      </c>
    </row>
    <row r="558" spans="1:128" s="29" customFormat="1" x14ac:dyDescent="0.25">
      <c r="A558" s="29">
        <v>359925061281999</v>
      </c>
      <c r="B558" s="29">
        <v>224</v>
      </c>
      <c r="C558" s="29" t="s">
        <v>16509</v>
      </c>
      <c r="D558" s="29" t="s">
        <v>16510</v>
      </c>
      <c r="E558" s="50">
        <v>237806911</v>
      </c>
      <c r="F558" s="50">
        <v>903397061</v>
      </c>
      <c r="G558" s="29" t="s">
        <v>18992</v>
      </c>
      <c r="H558" s="50">
        <v>21542</v>
      </c>
      <c r="I558" s="29">
        <v>33</v>
      </c>
      <c r="J558" s="29">
        <v>1</v>
      </c>
      <c r="K558" s="29">
        <v>1</v>
      </c>
      <c r="L558" s="29">
        <v>1</v>
      </c>
      <c r="M558" s="29">
        <v>2</v>
      </c>
      <c r="N558" s="29">
        <v>10</v>
      </c>
      <c r="O558" s="29">
        <v>1</v>
      </c>
      <c r="P558" s="29">
        <v>1</v>
      </c>
      <c r="Q558" s="29">
        <v>4</v>
      </c>
      <c r="R558" s="29" t="s">
        <v>8</v>
      </c>
      <c r="S558" s="29">
        <v>4</v>
      </c>
      <c r="T558" s="29" t="s">
        <v>8</v>
      </c>
      <c r="U558" s="29">
        <v>1</v>
      </c>
      <c r="V558" s="29">
        <v>2</v>
      </c>
      <c r="W558" s="29" t="s">
        <v>8</v>
      </c>
      <c r="X558" s="29">
        <v>4</v>
      </c>
      <c r="Y558" s="29" t="s">
        <v>8</v>
      </c>
      <c r="Z558" s="29">
        <v>0</v>
      </c>
      <c r="AA558" s="29" t="s">
        <v>8</v>
      </c>
      <c r="AB558" s="29" t="s">
        <v>8</v>
      </c>
      <c r="AC558" s="29" t="s">
        <v>8</v>
      </c>
      <c r="AD558" s="29" t="s">
        <v>8</v>
      </c>
      <c r="AE558" s="29">
        <v>0</v>
      </c>
      <c r="AF558" s="29" t="s">
        <v>8</v>
      </c>
      <c r="AG558" s="29" t="s">
        <v>8</v>
      </c>
      <c r="AH558" s="29" t="s">
        <v>8</v>
      </c>
      <c r="AI558" s="29" t="s">
        <v>8</v>
      </c>
      <c r="AJ558" s="29">
        <v>1</v>
      </c>
      <c r="AK558" s="29">
        <v>1</v>
      </c>
      <c r="AL558" s="29" t="s">
        <v>8</v>
      </c>
      <c r="AM558" s="29">
        <v>1</v>
      </c>
      <c r="AN558" s="29" t="s">
        <v>8</v>
      </c>
      <c r="AO558" s="29">
        <v>0</v>
      </c>
      <c r="AP558" s="29" t="s">
        <v>8</v>
      </c>
      <c r="AQ558" s="29">
        <v>1</v>
      </c>
      <c r="AR558" s="29">
        <v>1</v>
      </c>
      <c r="AS558" s="29" t="s">
        <v>8</v>
      </c>
      <c r="AT558" s="29">
        <v>2</v>
      </c>
      <c r="AU558" s="29" t="s">
        <v>8</v>
      </c>
      <c r="AV558" s="29">
        <v>1</v>
      </c>
      <c r="AW558" s="29">
        <v>2</v>
      </c>
      <c r="AX558" s="29" t="s">
        <v>8</v>
      </c>
      <c r="AY558" s="29">
        <v>1</v>
      </c>
      <c r="AZ558" s="29" t="s">
        <v>8</v>
      </c>
      <c r="BA558" s="29">
        <v>1</v>
      </c>
      <c r="BB558" s="29" t="s">
        <v>8</v>
      </c>
      <c r="BC558" s="29">
        <v>1</v>
      </c>
      <c r="BD558" s="29">
        <v>3</v>
      </c>
      <c r="BE558" s="29" t="s">
        <v>8</v>
      </c>
      <c r="BF558" s="29">
        <v>2</v>
      </c>
      <c r="BG558" s="29" t="s">
        <v>8</v>
      </c>
      <c r="BH558" s="29">
        <v>1</v>
      </c>
      <c r="BI558" s="29">
        <v>2</v>
      </c>
      <c r="BJ558" s="29" t="s">
        <v>8</v>
      </c>
      <c r="BK558" s="29">
        <v>1</v>
      </c>
      <c r="BL558" s="29" t="s">
        <v>8</v>
      </c>
      <c r="BM558" s="29">
        <v>0</v>
      </c>
      <c r="BN558" s="29" t="s">
        <v>8</v>
      </c>
      <c r="BO558" s="29" t="s">
        <v>8</v>
      </c>
      <c r="BP558" s="29" t="s">
        <v>8</v>
      </c>
      <c r="BQ558" s="29" t="s">
        <v>8</v>
      </c>
      <c r="BR558" s="29" t="s">
        <v>8</v>
      </c>
      <c r="BS558" s="29" t="s">
        <v>8</v>
      </c>
      <c r="BT558" s="29" t="s">
        <v>8</v>
      </c>
      <c r="BU558" s="29" t="s">
        <v>722</v>
      </c>
      <c r="BV558" s="29" t="b">
        <v>0</v>
      </c>
      <c r="BW558" s="29" t="b">
        <v>0</v>
      </c>
      <c r="BX558" s="29" t="b">
        <v>0</v>
      </c>
      <c r="BY558" s="29" t="b">
        <v>0</v>
      </c>
      <c r="BZ558" s="29" t="b">
        <v>0</v>
      </c>
      <c r="CA558" s="29" t="b">
        <v>0</v>
      </c>
      <c r="CB558" s="29" t="b">
        <v>0</v>
      </c>
      <c r="CC558" s="29" t="b">
        <v>0</v>
      </c>
      <c r="CD558" s="29" t="b">
        <v>0</v>
      </c>
      <c r="CE558" s="29" t="b">
        <v>0</v>
      </c>
      <c r="CF558" s="29" t="b">
        <v>0</v>
      </c>
      <c r="CG558" s="29" t="b">
        <v>0</v>
      </c>
      <c r="CH558" s="29" t="b">
        <v>0</v>
      </c>
      <c r="CI558" s="29" t="b">
        <v>0</v>
      </c>
      <c r="CJ558" s="29" t="b">
        <v>0</v>
      </c>
      <c r="CK558" s="29" t="b">
        <v>0</v>
      </c>
      <c r="CL558" s="29" t="b">
        <v>0</v>
      </c>
      <c r="CM558" s="29" t="b">
        <v>0</v>
      </c>
      <c r="CN558" s="29" t="b">
        <v>0</v>
      </c>
      <c r="CO558" s="29" t="b">
        <v>0</v>
      </c>
      <c r="CP558" s="29" t="b">
        <v>0</v>
      </c>
      <c r="CQ558" s="29" t="b">
        <v>0</v>
      </c>
      <c r="CR558" s="29" t="b">
        <v>0</v>
      </c>
      <c r="CS558" s="29" t="b">
        <v>0</v>
      </c>
      <c r="CT558" s="29" t="b">
        <v>0</v>
      </c>
      <c r="CU558" s="29" t="b">
        <v>0</v>
      </c>
      <c r="CV558" s="29" t="b">
        <v>0</v>
      </c>
      <c r="CW558" s="29" t="b">
        <v>0</v>
      </c>
      <c r="CX558" s="29" t="b">
        <v>0</v>
      </c>
      <c r="CY558" s="29" t="b">
        <v>0</v>
      </c>
      <c r="CZ558" s="29" t="b">
        <v>0</v>
      </c>
      <c r="DA558" s="29" t="b">
        <v>0</v>
      </c>
      <c r="DB558" s="29" t="b">
        <v>0</v>
      </c>
      <c r="DC558" s="29" t="b">
        <v>0</v>
      </c>
      <c r="DD558" s="29" t="b">
        <v>0</v>
      </c>
      <c r="DE558" s="29" t="b">
        <v>1</v>
      </c>
      <c r="DF558" s="29" t="b">
        <v>0</v>
      </c>
      <c r="DG558" s="29" t="b">
        <v>0</v>
      </c>
      <c r="DH558" s="29" t="b">
        <v>0</v>
      </c>
      <c r="DI558" s="29" t="b">
        <v>0</v>
      </c>
      <c r="DJ558" s="29" t="b">
        <v>0</v>
      </c>
      <c r="DK558" s="29" t="b">
        <v>0</v>
      </c>
      <c r="DL558" s="29" t="b">
        <v>0</v>
      </c>
      <c r="DM558" s="29" t="b">
        <v>0</v>
      </c>
      <c r="DN558" s="29" t="b">
        <v>0</v>
      </c>
      <c r="DO558" s="29" t="b">
        <v>0</v>
      </c>
      <c r="DP558" s="29" t="b">
        <v>0</v>
      </c>
      <c r="DQ558" s="29" t="b">
        <v>0</v>
      </c>
      <c r="DR558" s="29" t="b">
        <v>0</v>
      </c>
      <c r="DS558" s="29" t="b">
        <v>0</v>
      </c>
      <c r="DT558" s="29" t="b">
        <v>0</v>
      </c>
      <c r="DU558" s="29" t="b">
        <v>0</v>
      </c>
      <c r="DV558" s="29" t="s">
        <v>16511</v>
      </c>
      <c r="DW558" s="29" t="s">
        <v>16512</v>
      </c>
      <c r="DX558" s="29" t="s">
        <v>16513</v>
      </c>
    </row>
    <row r="559" spans="1:128" s="29" customFormat="1" x14ac:dyDescent="0.25">
      <c r="A559" s="29">
        <v>359925061281999</v>
      </c>
      <c r="B559" s="29">
        <v>292</v>
      </c>
      <c r="C559" s="29" t="s">
        <v>16514</v>
      </c>
      <c r="D559" s="29" t="s">
        <v>16515</v>
      </c>
      <c r="E559" s="50">
        <v>2.37817816925454E+16</v>
      </c>
      <c r="F559" s="50">
        <v>903398917251992</v>
      </c>
      <c r="G559" s="29" t="s">
        <v>20282</v>
      </c>
      <c r="H559" s="29" t="s">
        <v>18992</v>
      </c>
      <c r="I559" s="29">
        <v>33</v>
      </c>
      <c r="J559" s="29">
        <v>0</v>
      </c>
      <c r="K559" s="29">
        <v>1</v>
      </c>
      <c r="L559" s="29">
        <v>1</v>
      </c>
      <c r="M559" s="29">
        <v>2</v>
      </c>
      <c r="N559" s="29">
        <v>4</v>
      </c>
      <c r="O559" s="29">
        <v>1</v>
      </c>
      <c r="P559" s="29">
        <v>1</v>
      </c>
      <c r="Q559" s="29">
        <v>2</v>
      </c>
      <c r="R559" s="29" t="s">
        <v>8</v>
      </c>
      <c r="S559" s="29">
        <v>2</v>
      </c>
      <c r="T559" s="29" t="s">
        <v>8</v>
      </c>
      <c r="U559" s="29">
        <v>1</v>
      </c>
      <c r="V559" s="29">
        <v>1</v>
      </c>
      <c r="W559" s="29" t="s">
        <v>8</v>
      </c>
      <c r="X559" s="29">
        <v>1</v>
      </c>
      <c r="Y559" s="29" t="s">
        <v>8</v>
      </c>
      <c r="Z559" s="29">
        <v>1</v>
      </c>
      <c r="AA559" s="29">
        <v>2</v>
      </c>
      <c r="AB559" s="29" t="s">
        <v>8</v>
      </c>
      <c r="AC559" s="29">
        <v>2</v>
      </c>
      <c r="AD559" s="29" t="s">
        <v>8</v>
      </c>
      <c r="AE559" s="29">
        <v>0</v>
      </c>
      <c r="AF559" s="29" t="s">
        <v>8</v>
      </c>
      <c r="AG559" s="29" t="s">
        <v>8</v>
      </c>
      <c r="AH559" s="29" t="s">
        <v>8</v>
      </c>
      <c r="AI559" s="29" t="s">
        <v>8</v>
      </c>
      <c r="AJ559" s="29">
        <v>1</v>
      </c>
      <c r="AK559" s="29">
        <v>1</v>
      </c>
      <c r="AL559" s="29" t="s">
        <v>8</v>
      </c>
      <c r="AM559" s="29">
        <v>1</v>
      </c>
      <c r="AN559" s="29" t="s">
        <v>8</v>
      </c>
      <c r="AO559" s="29">
        <v>0</v>
      </c>
      <c r="AP559" s="29" t="s">
        <v>8</v>
      </c>
      <c r="AQ559" s="29">
        <v>1</v>
      </c>
      <c r="AR559" s="29">
        <v>2</v>
      </c>
      <c r="AS559" s="29" t="s">
        <v>8</v>
      </c>
      <c r="AT559" s="29">
        <v>2</v>
      </c>
      <c r="AU559" s="29" t="s">
        <v>8</v>
      </c>
      <c r="AV559" s="29">
        <v>1</v>
      </c>
      <c r="AW559" s="29">
        <v>3</v>
      </c>
      <c r="AX559" s="29" t="s">
        <v>8</v>
      </c>
      <c r="AY559" s="29">
        <v>2</v>
      </c>
      <c r="AZ559" s="29" t="s">
        <v>8</v>
      </c>
      <c r="BA559" s="29">
        <v>1</v>
      </c>
      <c r="BB559" s="29" t="s">
        <v>8</v>
      </c>
      <c r="BC559" s="29">
        <v>1</v>
      </c>
      <c r="BD559" s="29">
        <v>3</v>
      </c>
      <c r="BE559" s="29" t="s">
        <v>8</v>
      </c>
      <c r="BF559" s="29">
        <v>3</v>
      </c>
      <c r="BG559" s="29" t="s">
        <v>8</v>
      </c>
      <c r="BH559" s="29">
        <v>1</v>
      </c>
      <c r="BI559" s="29">
        <v>3</v>
      </c>
      <c r="BJ559" s="29" t="s">
        <v>8</v>
      </c>
      <c r="BK559" s="29">
        <v>2</v>
      </c>
      <c r="BL559" s="29" t="s">
        <v>8</v>
      </c>
      <c r="BM559" s="29">
        <v>0</v>
      </c>
      <c r="BN559" s="29" t="s">
        <v>8</v>
      </c>
      <c r="BO559" s="29" t="s">
        <v>8</v>
      </c>
      <c r="BP559" s="29" t="s">
        <v>8</v>
      </c>
      <c r="BQ559" s="29" t="s">
        <v>8</v>
      </c>
      <c r="BR559" s="29" t="s">
        <v>8</v>
      </c>
      <c r="BS559" s="29" t="s">
        <v>8</v>
      </c>
      <c r="BT559" s="29" t="s">
        <v>8</v>
      </c>
      <c r="BU559" s="29" t="s">
        <v>722</v>
      </c>
      <c r="BV559" s="29" t="b">
        <v>0</v>
      </c>
      <c r="BW559" s="29" t="b">
        <v>0</v>
      </c>
      <c r="BX559" s="29" t="b">
        <v>0</v>
      </c>
      <c r="BY559" s="29" t="b">
        <v>0</v>
      </c>
      <c r="BZ559" s="29" t="b">
        <v>0</v>
      </c>
      <c r="CA559" s="29" t="b">
        <v>0</v>
      </c>
      <c r="CB559" s="29" t="b">
        <v>0</v>
      </c>
      <c r="CC559" s="29" t="b">
        <v>0</v>
      </c>
      <c r="CD559" s="29" t="b">
        <v>0</v>
      </c>
      <c r="CE559" s="29" t="b">
        <v>0</v>
      </c>
      <c r="CF559" s="29" t="b">
        <v>0</v>
      </c>
      <c r="CG559" s="29" t="b">
        <v>0</v>
      </c>
      <c r="CH559" s="29" t="b">
        <v>0</v>
      </c>
      <c r="CI559" s="29" t="b">
        <v>0</v>
      </c>
      <c r="CJ559" s="29" t="b">
        <v>0</v>
      </c>
      <c r="CK559" s="29" t="b">
        <v>0</v>
      </c>
      <c r="CL559" s="29" t="b">
        <v>0</v>
      </c>
      <c r="CM559" s="29" t="b">
        <v>0</v>
      </c>
      <c r="CN559" s="29" t="b">
        <v>0</v>
      </c>
      <c r="CO559" s="29" t="b">
        <v>0</v>
      </c>
      <c r="CP559" s="29" t="b">
        <v>0</v>
      </c>
      <c r="CQ559" s="29" t="b">
        <v>0</v>
      </c>
      <c r="CR559" s="29" t="b">
        <v>0</v>
      </c>
      <c r="CS559" s="29" t="b">
        <v>0</v>
      </c>
      <c r="CT559" s="29" t="b">
        <v>0</v>
      </c>
      <c r="CU559" s="29" t="b">
        <v>0</v>
      </c>
      <c r="CV559" s="29" t="b">
        <v>0</v>
      </c>
      <c r="CW559" s="29" t="b">
        <v>0</v>
      </c>
      <c r="CX559" s="29" t="b">
        <v>0</v>
      </c>
      <c r="CY559" s="29" t="b">
        <v>0</v>
      </c>
      <c r="CZ559" s="29" t="b">
        <v>0</v>
      </c>
      <c r="DA559" s="29" t="b">
        <v>0</v>
      </c>
      <c r="DB559" s="29" t="b">
        <v>0</v>
      </c>
      <c r="DC559" s="29" t="b">
        <v>0</v>
      </c>
      <c r="DD559" s="29" t="b">
        <v>0</v>
      </c>
      <c r="DE559" s="29" t="b">
        <v>1</v>
      </c>
      <c r="DF559" s="29" t="b">
        <v>0</v>
      </c>
      <c r="DG559" s="29" t="b">
        <v>0</v>
      </c>
      <c r="DH559" s="29" t="b">
        <v>0</v>
      </c>
      <c r="DI559" s="29" t="b">
        <v>0</v>
      </c>
      <c r="DJ559" s="29" t="b">
        <v>0</v>
      </c>
      <c r="DK559" s="29" t="b">
        <v>0</v>
      </c>
      <c r="DL559" s="29" t="b">
        <v>0</v>
      </c>
      <c r="DM559" s="29" t="b">
        <v>0</v>
      </c>
      <c r="DN559" s="29" t="b">
        <v>0</v>
      </c>
      <c r="DO559" s="29" t="b">
        <v>0</v>
      </c>
      <c r="DP559" s="29" t="b">
        <v>0</v>
      </c>
      <c r="DQ559" s="29" t="b">
        <v>0</v>
      </c>
      <c r="DR559" s="29" t="b">
        <v>0</v>
      </c>
      <c r="DS559" s="29" t="b">
        <v>0</v>
      </c>
      <c r="DT559" s="29" t="b">
        <v>0</v>
      </c>
      <c r="DU559" s="29" t="b">
        <v>0</v>
      </c>
      <c r="DV559" s="29" t="s">
        <v>16516</v>
      </c>
      <c r="DW559" s="29" t="s">
        <v>16517</v>
      </c>
      <c r="DX559" s="29" t="s">
        <v>16518</v>
      </c>
    </row>
    <row r="560" spans="1:128" s="29" customFormat="1" x14ac:dyDescent="0.25">
      <c r="A560" s="29">
        <v>359925061281999</v>
      </c>
      <c r="B560" s="29">
        <v>258</v>
      </c>
      <c r="C560" s="29" t="s">
        <v>16519</v>
      </c>
      <c r="D560" s="29" t="s">
        <v>16520</v>
      </c>
      <c r="E560" s="50">
        <v>2.3779906554353E+16</v>
      </c>
      <c r="F560" s="50">
        <v>9033987021015460</v>
      </c>
      <c r="G560" s="29" t="s">
        <v>20221</v>
      </c>
      <c r="H560" s="29" t="s">
        <v>18992</v>
      </c>
      <c r="I560" s="29">
        <v>33</v>
      </c>
      <c r="J560" s="29">
        <v>1</v>
      </c>
      <c r="K560" s="29">
        <v>1</v>
      </c>
      <c r="L560" s="29">
        <v>1</v>
      </c>
      <c r="M560" s="29">
        <v>2</v>
      </c>
      <c r="N560" s="29">
        <v>5</v>
      </c>
      <c r="O560" s="29">
        <v>1</v>
      </c>
      <c r="P560" s="29">
        <v>1</v>
      </c>
      <c r="Q560" s="29">
        <v>4</v>
      </c>
      <c r="R560" s="29" t="s">
        <v>8</v>
      </c>
      <c r="S560" s="29">
        <v>4</v>
      </c>
      <c r="T560" s="29" t="s">
        <v>8</v>
      </c>
      <c r="U560" s="29">
        <v>1</v>
      </c>
      <c r="V560" s="29">
        <v>1</v>
      </c>
      <c r="W560" s="29" t="s">
        <v>8</v>
      </c>
      <c r="X560" s="29">
        <v>1</v>
      </c>
      <c r="Y560" s="29" t="s">
        <v>8</v>
      </c>
      <c r="Z560" s="29">
        <v>1</v>
      </c>
      <c r="AA560" s="29">
        <v>1</v>
      </c>
      <c r="AB560" s="29" t="s">
        <v>8</v>
      </c>
      <c r="AC560" s="29">
        <v>2</v>
      </c>
      <c r="AD560" s="29" t="s">
        <v>8</v>
      </c>
      <c r="AE560" s="29">
        <v>0</v>
      </c>
      <c r="AF560" s="29" t="s">
        <v>8</v>
      </c>
      <c r="AG560" s="29" t="s">
        <v>8</v>
      </c>
      <c r="AH560" s="29" t="s">
        <v>8</v>
      </c>
      <c r="AI560" s="29" t="s">
        <v>8</v>
      </c>
      <c r="AJ560" s="29">
        <v>1</v>
      </c>
      <c r="AK560" s="29">
        <v>1</v>
      </c>
      <c r="AL560" s="29" t="s">
        <v>8</v>
      </c>
      <c r="AM560" s="29">
        <v>1</v>
      </c>
      <c r="AN560" s="29" t="s">
        <v>8</v>
      </c>
      <c r="AO560" s="29">
        <v>0</v>
      </c>
      <c r="AP560" s="29" t="s">
        <v>8</v>
      </c>
      <c r="AQ560" s="29">
        <v>1</v>
      </c>
      <c r="AR560" s="29">
        <v>2</v>
      </c>
      <c r="AS560" s="29" t="s">
        <v>8</v>
      </c>
      <c r="AT560" s="29">
        <v>1</v>
      </c>
      <c r="AU560" s="29" t="s">
        <v>8</v>
      </c>
      <c r="AV560" s="29">
        <v>1</v>
      </c>
      <c r="AW560" s="29">
        <v>4</v>
      </c>
      <c r="AX560" s="29" t="s">
        <v>8</v>
      </c>
      <c r="AY560" s="29">
        <v>3</v>
      </c>
      <c r="AZ560" s="29" t="s">
        <v>8</v>
      </c>
      <c r="BA560" s="29">
        <v>1</v>
      </c>
      <c r="BB560" s="29" t="s">
        <v>8</v>
      </c>
      <c r="BC560" s="29">
        <v>1</v>
      </c>
      <c r="BD560" s="29">
        <v>3</v>
      </c>
      <c r="BE560" s="29" t="s">
        <v>8</v>
      </c>
      <c r="BF560" s="29">
        <v>1</v>
      </c>
      <c r="BG560" s="29" t="s">
        <v>8</v>
      </c>
      <c r="BH560" s="29">
        <v>1</v>
      </c>
      <c r="BI560" s="29">
        <v>2</v>
      </c>
      <c r="BJ560" s="29" t="s">
        <v>8</v>
      </c>
      <c r="BK560" s="29">
        <v>2</v>
      </c>
      <c r="BL560" s="29" t="s">
        <v>8</v>
      </c>
      <c r="BM560" s="29">
        <v>0</v>
      </c>
      <c r="BN560" s="29" t="s">
        <v>8</v>
      </c>
      <c r="BO560" s="29" t="s">
        <v>8</v>
      </c>
      <c r="BP560" s="29" t="s">
        <v>8</v>
      </c>
      <c r="BQ560" s="29" t="s">
        <v>8</v>
      </c>
      <c r="BR560" s="29" t="s">
        <v>8</v>
      </c>
      <c r="BS560" s="29" t="s">
        <v>8</v>
      </c>
      <c r="BT560" s="29" t="s">
        <v>8</v>
      </c>
      <c r="BU560" s="29" t="s">
        <v>722</v>
      </c>
      <c r="BV560" s="29" t="b">
        <v>0</v>
      </c>
      <c r="BW560" s="29" t="b">
        <v>0</v>
      </c>
      <c r="BX560" s="29" t="b">
        <v>0</v>
      </c>
      <c r="BY560" s="29" t="b">
        <v>0</v>
      </c>
      <c r="BZ560" s="29" t="b">
        <v>0</v>
      </c>
      <c r="CA560" s="29" t="b">
        <v>0</v>
      </c>
      <c r="CB560" s="29" t="b">
        <v>0</v>
      </c>
      <c r="CC560" s="29" t="b">
        <v>0</v>
      </c>
      <c r="CD560" s="29" t="b">
        <v>0</v>
      </c>
      <c r="CE560" s="29" t="b">
        <v>0</v>
      </c>
      <c r="CF560" s="29" t="b">
        <v>0</v>
      </c>
      <c r="CG560" s="29" t="b">
        <v>0</v>
      </c>
      <c r="CH560" s="29" t="b">
        <v>0</v>
      </c>
      <c r="CI560" s="29" t="b">
        <v>0</v>
      </c>
      <c r="CJ560" s="29" t="b">
        <v>0</v>
      </c>
      <c r="CK560" s="29" t="b">
        <v>0</v>
      </c>
      <c r="CL560" s="29" t="b">
        <v>0</v>
      </c>
      <c r="CM560" s="29" t="b">
        <v>0</v>
      </c>
      <c r="CN560" s="29" t="b">
        <v>0</v>
      </c>
      <c r="CO560" s="29" t="b">
        <v>0</v>
      </c>
      <c r="CP560" s="29" t="b">
        <v>0</v>
      </c>
      <c r="CQ560" s="29" t="b">
        <v>0</v>
      </c>
      <c r="CR560" s="29" t="b">
        <v>0</v>
      </c>
      <c r="CS560" s="29" t="b">
        <v>0</v>
      </c>
      <c r="CT560" s="29" t="b">
        <v>0</v>
      </c>
      <c r="CU560" s="29" t="b">
        <v>0</v>
      </c>
      <c r="CV560" s="29" t="b">
        <v>0</v>
      </c>
      <c r="CW560" s="29" t="b">
        <v>0</v>
      </c>
      <c r="CX560" s="29" t="b">
        <v>0</v>
      </c>
      <c r="CY560" s="29" t="b">
        <v>0</v>
      </c>
      <c r="CZ560" s="29" t="b">
        <v>0</v>
      </c>
      <c r="DA560" s="29" t="b">
        <v>0</v>
      </c>
      <c r="DB560" s="29" t="b">
        <v>0</v>
      </c>
      <c r="DC560" s="29" t="b">
        <v>0</v>
      </c>
      <c r="DD560" s="29" t="b">
        <v>0</v>
      </c>
      <c r="DE560" s="29" t="b">
        <v>1</v>
      </c>
      <c r="DF560" s="29" t="b">
        <v>0</v>
      </c>
      <c r="DG560" s="29" t="b">
        <v>0</v>
      </c>
      <c r="DH560" s="29" t="b">
        <v>0</v>
      </c>
      <c r="DI560" s="29" t="b">
        <v>0</v>
      </c>
      <c r="DJ560" s="29" t="b">
        <v>0</v>
      </c>
      <c r="DK560" s="29" t="b">
        <v>0</v>
      </c>
      <c r="DL560" s="29" t="b">
        <v>0</v>
      </c>
      <c r="DM560" s="29" t="b">
        <v>0</v>
      </c>
      <c r="DN560" s="29" t="b">
        <v>0</v>
      </c>
      <c r="DO560" s="29" t="b">
        <v>0</v>
      </c>
      <c r="DP560" s="29" t="b">
        <v>0</v>
      </c>
      <c r="DQ560" s="29" t="b">
        <v>0</v>
      </c>
      <c r="DR560" s="29" t="b">
        <v>0</v>
      </c>
      <c r="DS560" s="29" t="b">
        <v>0</v>
      </c>
      <c r="DT560" s="29" t="b">
        <v>0</v>
      </c>
      <c r="DU560" s="29" t="b">
        <v>0</v>
      </c>
      <c r="DV560" s="29" t="s">
        <v>16521</v>
      </c>
      <c r="DW560" s="29" t="s">
        <v>16522</v>
      </c>
      <c r="DX560" s="29" t="s">
        <v>16523</v>
      </c>
    </row>
    <row r="561" spans="1:128" s="29" customFormat="1" x14ac:dyDescent="0.25">
      <c r="A561" s="29">
        <v>359925061286956</v>
      </c>
      <c r="B561" s="29">
        <v>374</v>
      </c>
      <c r="C561" s="29" t="s">
        <v>16524</v>
      </c>
      <c r="D561" s="29" t="s">
        <v>8</v>
      </c>
      <c r="E561" s="29" t="s">
        <v>8</v>
      </c>
      <c r="F561" s="29" t="s">
        <v>8</v>
      </c>
      <c r="G561" s="29" t="s">
        <v>8</v>
      </c>
      <c r="H561" s="29" t="s">
        <v>8</v>
      </c>
      <c r="I561" s="29">
        <v>66</v>
      </c>
      <c r="J561" s="29">
        <v>1</v>
      </c>
      <c r="K561" s="29">
        <v>1</v>
      </c>
      <c r="L561" s="29">
        <v>1</v>
      </c>
      <c r="M561" s="29">
        <v>2</v>
      </c>
      <c r="N561" s="29">
        <v>6</v>
      </c>
      <c r="O561" s="29">
        <v>1</v>
      </c>
      <c r="P561" s="29">
        <v>0</v>
      </c>
      <c r="Q561" s="29" t="s">
        <v>8</v>
      </c>
      <c r="R561" s="29" t="s">
        <v>8</v>
      </c>
      <c r="S561" s="29" t="s">
        <v>8</v>
      </c>
      <c r="T561" s="29" t="s">
        <v>8</v>
      </c>
      <c r="U561" s="29">
        <v>0</v>
      </c>
      <c r="V561" s="29" t="s">
        <v>8</v>
      </c>
      <c r="W561" s="29" t="s">
        <v>8</v>
      </c>
      <c r="X561" s="29" t="s">
        <v>8</v>
      </c>
      <c r="Y561" s="29" t="s">
        <v>8</v>
      </c>
      <c r="Z561" s="29">
        <v>0</v>
      </c>
      <c r="AA561" s="29" t="s">
        <v>8</v>
      </c>
      <c r="AB561" s="29" t="s">
        <v>8</v>
      </c>
      <c r="AC561" s="29" t="s">
        <v>8</v>
      </c>
      <c r="AD561" s="29" t="s">
        <v>8</v>
      </c>
      <c r="AE561" s="29">
        <v>1</v>
      </c>
      <c r="AF561" s="29">
        <v>1</v>
      </c>
      <c r="AG561" s="29" t="s">
        <v>8</v>
      </c>
      <c r="AH561" s="29">
        <v>1</v>
      </c>
      <c r="AI561" s="29" t="s">
        <v>8</v>
      </c>
      <c r="AJ561" s="29">
        <v>0</v>
      </c>
      <c r="AK561" s="29" t="s">
        <v>8</v>
      </c>
      <c r="AL561" s="29" t="s">
        <v>8</v>
      </c>
      <c r="AM561" s="29" t="s">
        <v>8</v>
      </c>
      <c r="AN561" s="29" t="s">
        <v>8</v>
      </c>
      <c r="AO561" s="29">
        <v>0</v>
      </c>
      <c r="AP561" s="29" t="s">
        <v>8</v>
      </c>
      <c r="AQ561" s="29">
        <v>1</v>
      </c>
      <c r="AR561" s="29">
        <v>2</v>
      </c>
      <c r="AS561" s="29" t="s">
        <v>8</v>
      </c>
      <c r="AT561" s="29">
        <v>2</v>
      </c>
      <c r="AU561" s="29" t="s">
        <v>8</v>
      </c>
      <c r="AV561" s="29">
        <v>1</v>
      </c>
      <c r="AW561" s="29">
        <v>3</v>
      </c>
      <c r="AX561" s="29" t="s">
        <v>8</v>
      </c>
      <c r="AY561" s="29">
        <v>3</v>
      </c>
      <c r="AZ561" s="29" t="s">
        <v>8</v>
      </c>
      <c r="BA561" s="29">
        <v>1</v>
      </c>
      <c r="BB561" s="29" t="s">
        <v>8</v>
      </c>
      <c r="BC561" s="29">
        <v>1</v>
      </c>
      <c r="BD561" s="29">
        <v>2</v>
      </c>
      <c r="BE561" s="29" t="s">
        <v>8</v>
      </c>
      <c r="BF561" s="29">
        <v>2</v>
      </c>
      <c r="BG561" s="29" t="s">
        <v>8</v>
      </c>
      <c r="BH561" s="29">
        <v>1</v>
      </c>
      <c r="BI561" s="29">
        <v>2</v>
      </c>
      <c r="BJ561" s="29" t="s">
        <v>8</v>
      </c>
      <c r="BK561" s="29">
        <v>2</v>
      </c>
      <c r="BL561" s="29" t="s">
        <v>8</v>
      </c>
      <c r="BM561" s="29">
        <v>0</v>
      </c>
      <c r="BN561" s="29" t="s">
        <v>8</v>
      </c>
      <c r="BO561" s="29" t="s">
        <v>8</v>
      </c>
      <c r="BP561" s="29" t="s">
        <v>8</v>
      </c>
      <c r="BQ561" s="29" t="s">
        <v>8</v>
      </c>
      <c r="BR561" s="29" t="s">
        <v>8</v>
      </c>
      <c r="BS561" s="29" t="s">
        <v>8</v>
      </c>
      <c r="BT561" s="29" t="s">
        <v>8</v>
      </c>
      <c r="BU561" s="29" t="s">
        <v>8</v>
      </c>
      <c r="BV561" s="29" t="b">
        <v>0</v>
      </c>
      <c r="BW561" s="29" t="b">
        <v>0</v>
      </c>
      <c r="BX561" s="29" t="b">
        <v>0</v>
      </c>
      <c r="BY561" s="29" t="b">
        <v>0</v>
      </c>
      <c r="BZ561" s="29" t="b">
        <v>0</v>
      </c>
      <c r="CA561" s="29" t="b">
        <v>0</v>
      </c>
      <c r="CB561" s="29" t="b">
        <v>0</v>
      </c>
      <c r="CC561" s="29" t="b">
        <v>0</v>
      </c>
      <c r="CD561" s="29" t="b">
        <v>0</v>
      </c>
      <c r="CE561" s="29" t="b">
        <v>0</v>
      </c>
      <c r="CF561" s="29" t="b">
        <v>0</v>
      </c>
      <c r="CG561" s="29" t="b">
        <v>0</v>
      </c>
      <c r="CH561" s="29" t="b">
        <v>0</v>
      </c>
      <c r="CI561" s="29" t="b">
        <v>0</v>
      </c>
      <c r="CJ561" s="29" t="b">
        <v>0</v>
      </c>
      <c r="CK561" s="29" t="b">
        <v>0</v>
      </c>
      <c r="CL561" s="29" t="b">
        <v>0</v>
      </c>
      <c r="CM561" s="29" t="b">
        <v>0</v>
      </c>
      <c r="CN561" s="29" t="b">
        <v>0</v>
      </c>
      <c r="CO561" s="29" t="b">
        <v>0</v>
      </c>
      <c r="CP561" s="29" t="b">
        <v>0</v>
      </c>
      <c r="CQ561" s="29" t="b">
        <v>0</v>
      </c>
      <c r="CR561" s="29" t="b">
        <v>0</v>
      </c>
      <c r="CS561" s="29" t="b">
        <v>0</v>
      </c>
      <c r="CT561" s="29" t="b">
        <v>0</v>
      </c>
      <c r="CU561" s="29" t="b">
        <v>0</v>
      </c>
      <c r="CV561" s="29" t="b">
        <v>0</v>
      </c>
      <c r="CW561" s="29" t="b">
        <v>0</v>
      </c>
      <c r="CX561" s="29" t="b">
        <v>0</v>
      </c>
      <c r="CY561" s="29" t="b">
        <v>0</v>
      </c>
      <c r="CZ561" s="29" t="b">
        <v>0</v>
      </c>
      <c r="DA561" s="29" t="b">
        <v>0</v>
      </c>
      <c r="DB561" s="29" t="b">
        <v>0</v>
      </c>
      <c r="DC561" s="29" t="b">
        <v>0</v>
      </c>
      <c r="DD561" s="29" t="b">
        <v>0</v>
      </c>
      <c r="DE561" s="29" t="b">
        <v>0</v>
      </c>
      <c r="DF561" s="29" t="b">
        <v>0</v>
      </c>
      <c r="DG561" s="29" t="b">
        <v>0</v>
      </c>
      <c r="DH561" s="29" t="b">
        <v>0</v>
      </c>
      <c r="DI561" s="29" t="b">
        <v>0</v>
      </c>
      <c r="DJ561" s="29" t="b">
        <v>1</v>
      </c>
      <c r="DK561" s="29" t="b">
        <v>0</v>
      </c>
      <c r="DL561" s="29" t="b">
        <v>0</v>
      </c>
      <c r="DM561" s="29" t="b">
        <v>0</v>
      </c>
      <c r="DN561" s="29" t="b">
        <v>0</v>
      </c>
      <c r="DO561" s="29" t="b">
        <v>0</v>
      </c>
      <c r="DP561" s="29" t="b">
        <v>0</v>
      </c>
      <c r="DQ561" s="29" t="b">
        <v>0</v>
      </c>
      <c r="DR561" s="29" t="b">
        <v>0</v>
      </c>
      <c r="DS561" s="29" t="b">
        <v>0</v>
      </c>
      <c r="DT561" s="29" t="b">
        <v>0</v>
      </c>
      <c r="DU561" s="29" t="b">
        <v>0</v>
      </c>
      <c r="DV561" s="29" t="s">
        <v>16525</v>
      </c>
      <c r="DW561" s="29" t="s">
        <v>16526</v>
      </c>
      <c r="DX561" s="29" t="s">
        <v>16527</v>
      </c>
    </row>
    <row r="562" spans="1:128" s="29" customFormat="1" x14ac:dyDescent="0.25">
      <c r="A562" s="29">
        <v>359925061286956</v>
      </c>
      <c r="B562" s="29">
        <v>378</v>
      </c>
      <c r="C562" s="29" t="s">
        <v>16528</v>
      </c>
      <c r="D562" s="29" t="s">
        <v>8</v>
      </c>
      <c r="E562" s="29" t="s">
        <v>8</v>
      </c>
      <c r="F562" s="29" t="s">
        <v>8</v>
      </c>
      <c r="G562" s="29" t="s">
        <v>8</v>
      </c>
      <c r="H562" s="29" t="s">
        <v>8</v>
      </c>
      <c r="I562" s="29">
        <v>66</v>
      </c>
      <c r="J562" s="29">
        <v>1</v>
      </c>
      <c r="K562" s="29">
        <v>1</v>
      </c>
      <c r="L562" s="29">
        <v>1</v>
      </c>
      <c r="M562" s="29">
        <v>2</v>
      </c>
      <c r="N562" s="29">
        <v>5</v>
      </c>
      <c r="O562" s="29">
        <v>1</v>
      </c>
      <c r="P562" s="29">
        <v>0</v>
      </c>
      <c r="Q562" s="29" t="s">
        <v>8</v>
      </c>
      <c r="R562" s="29" t="s">
        <v>8</v>
      </c>
      <c r="S562" s="29" t="s">
        <v>8</v>
      </c>
      <c r="T562" s="29" t="s">
        <v>8</v>
      </c>
      <c r="U562" s="29">
        <v>0</v>
      </c>
      <c r="V562" s="29" t="s">
        <v>8</v>
      </c>
      <c r="W562" s="29" t="s">
        <v>8</v>
      </c>
      <c r="X562" s="29" t="s">
        <v>8</v>
      </c>
      <c r="Y562" s="29" t="s">
        <v>8</v>
      </c>
      <c r="Z562" s="29">
        <v>0</v>
      </c>
      <c r="AA562" s="29" t="s">
        <v>8</v>
      </c>
      <c r="AB562" s="29" t="s">
        <v>8</v>
      </c>
      <c r="AC562" s="29" t="s">
        <v>8</v>
      </c>
      <c r="AD562" s="29" t="s">
        <v>8</v>
      </c>
      <c r="AE562" s="29">
        <v>1</v>
      </c>
      <c r="AF562" s="29">
        <v>1</v>
      </c>
      <c r="AG562" s="29" t="s">
        <v>8</v>
      </c>
      <c r="AH562" s="29">
        <v>1</v>
      </c>
      <c r="AI562" s="29" t="s">
        <v>8</v>
      </c>
      <c r="AJ562" s="29">
        <v>0</v>
      </c>
      <c r="AK562" s="29" t="s">
        <v>8</v>
      </c>
      <c r="AL562" s="29" t="s">
        <v>8</v>
      </c>
      <c r="AM562" s="29" t="s">
        <v>8</v>
      </c>
      <c r="AN562" s="29" t="s">
        <v>8</v>
      </c>
      <c r="AO562" s="29">
        <v>0</v>
      </c>
      <c r="AP562" s="29" t="s">
        <v>8</v>
      </c>
      <c r="AQ562" s="29">
        <v>1</v>
      </c>
      <c r="AR562" s="29">
        <v>2</v>
      </c>
      <c r="AS562" s="29" t="s">
        <v>8</v>
      </c>
      <c r="AT562" s="29">
        <v>2</v>
      </c>
      <c r="AU562" s="29" t="s">
        <v>8</v>
      </c>
      <c r="AV562" s="29">
        <v>0</v>
      </c>
      <c r="AW562" s="29" t="s">
        <v>8</v>
      </c>
      <c r="AX562" s="29" t="s">
        <v>8</v>
      </c>
      <c r="AY562" s="29" t="s">
        <v>8</v>
      </c>
      <c r="AZ562" s="29" t="s">
        <v>8</v>
      </c>
      <c r="BA562" s="29" t="s">
        <v>8</v>
      </c>
      <c r="BB562" s="29" t="s">
        <v>8</v>
      </c>
      <c r="BC562" s="29">
        <v>1</v>
      </c>
      <c r="BD562" s="29">
        <v>2</v>
      </c>
      <c r="BE562" s="29" t="s">
        <v>8</v>
      </c>
      <c r="BF562" s="29">
        <v>2</v>
      </c>
      <c r="BG562" s="29" t="s">
        <v>8</v>
      </c>
      <c r="BH562" s="29">
        <v>1</v>
      </c>
      <c r="BI562" s="29">
        <v>2</v>
      </c>
      <c r="BJ562" s="29" t="s">
        <v>8</v>
      </c>
      <c r="BK562" s="29">
        <v>2</v>
      </c>
      <c r="BL562" s="29" t="s">
        <v>8</v>
      </c>
      <c r="BM562" s="29">
        <v>0</v>
      </c>
      <c r="BN562" s="29" t="s">
        <v>8</v>
      </c>
      <c r="BO562" s="29" t="s">
        <v>8</v>
      </c>
      <c r="BP562" s="29" t="s">
        <v>8</v>
      </c>
      <c r="BQ562" s="29" t="s">
        <v>8</v>
      </c>
      <c r="BR562" s="29" t="s">
        <v>8</v>
      </c>
      <c r="BS562" s="29" t="s">
        <v>8</v>
      </c>
      <c r="BT562" s="29" t="s">
        <v>8</v>
      </c>
      <c r="BU562" s="29" t="s">
        <v>8</v>
      </c>
      <c r="BV562" s="29" t="b">
        <v>0</v>
      </c>
      <c r="BW562" s="29" t="b">
        <v>0</v>
      </c>
      <c r="BX562" s="29" t="b">
        <v>0</v>
      </c>
      <c r="BY562" s="29" t="b">
        <v>0</v>
      </c>
      <c r="BZ562" s="29" t="b">
        <v>0</v>
      </c>
      <c r="CA562" s="29" t="b">
        <v>0</v>
      </c>
      <c r="CB562" s="29" t="b">
        <v>0</v>
      </c>
      <c r="CC562" s="29" t="b">
        <v>0</v>
      </c>
      <c r="CD562" s="29" t="b">
        <v>0</v>
      </c>
      <c r="CE562" s="29" t="b">
        <v>0</v>
      </c>
      <c r="CF562" s="29" t="b">
        <v>0</v>
      </c>
      <c r="CG562" s="29" t="b">
        <v>0</v>
      </c>
      <c r="CH562" s="29" t="b">
        <v>0</v>
      </c>
      <c r="CI562" s="29" t="b">
        <v>0</v>
      </c>
      <c r="CJ562" s="29" t="b">
        <v>0</v>
      </c>
      <c r="CK562" s="29" t="b">
        <v>0</v>
      </c>
      <c r="CL562" s="29" t="b">
        <v>0</v>
      </c>
      <c r="CM562" s="29" t="b">
        <v>0</v>
      </c>
      <c r="CN562" s="29" t="b">
        <v>0</v>
      </c>
      <c r="CO562" s="29" t="b">
        <v>0</v>
      </c>
      <c r="CP562" s="29" t="b">
        <v>0</v>
      </c>
      <c r="CQ562" s="29" t="b">
        <v>0</v>
      </c>
      <c r="CR562" s="29" t="b">
        <v>0</v>
      </c>
      <c r="CS562" s="29" t="b">
        <v>0</v>
      </c>
      <c r="CT562" s="29" t="b">
        <v>0</v>
      </c>
      <c r="CU562" s="29" t="b">
        <v>0</v>
      </c>
      <c r="CV562" s="29" t="b">
        <v>0</v>
      </c>
      <c r="CW562" s="29" t="b">
        <v>0</v>
      </c>
      <c r="CX562" s="29" t="b">
        <v>0</v>
      </c>
      <c r="CY562" s="29" t="b">
        <v>0</v>
      </c>
      <c r="CZ562" s="29" t="b">
        <v>0</v>
      </c>
      <c r="DA562" s="29" t="b">
        <v>0</v>
      </c>
      <c r="DB562" s="29" t="b">
        <v>0</v>
      </c>
      <c r="DC562" s="29" t="b">
        <v>0</v>
      </c>
      <c r="DD562" s="29" t="b">
        <v>0</v>
      </c>
      <c r="DE562" s="29" t="b">
        <v>0</v>
      </c>
      <c r="DF562" s="29" t="b">
        <v>0</v>
      </c>
      <c r="DG562" s="29" t="b">
        <v>0</v>
      </c>
      <c r="DH562" s="29" t="b">
        <v>0</v>
      </c>
      <c r="DI562" s="29" t="b">
        <v>0</v>
      </c>
      <c r="DJ562" s="29" t="b">
        <v>1</v>
      </c>
      <c r="DK562" s="29" t="b">
        <v>0</v>
      </c>
      <c r="DL562" s="29" t="b">
        <v>0</v>
      </c>
      <c r="DM562" s="29" t="b">
        <v>0</v>
      </c>
      <c r="DN562" s="29" t="b">
        <v>0</v>
      </c>
      <c r="DO562" s="29" t="b">
        <v>0</v>
      </c>
      <c r="DP562" s="29" t="b">
        <v>0</v>
      </c>
      <c r="DQ562" s="29" t="b">
        <v>0</v>
      </c>
      <c r="DR562" s="29" t="b">
        <v>0</v>
      </c>
      <c r="DS562" s="29" t="b">
        <v>0</v>
      </c>
      <c r="DT562" s="29" t="b">
        <v>0</v>
      </c>
      <c r="DU562" s="29" t="b">
        <v>0</v>
      </c>
      <c r="DV562" s="29" t="s">
        <v>16529</v>
      </c>
      <c r="DW562" s="29" t="s">
        <v>16530</v>
      </c>
      <c r="DX562" s="29" t="s">
        <v>16531</v>
      </c>
    </row>
    <row r="563" spans="1:128" s="29" customFormat="1" x14ac:dyDescent="0.25">
      <c r="A563" s="29">
        <v>359925061286956</v>
      </c>
      <c r="B563" s="29">
        <v>376</v>
      </c>
      <c r="C563" s="29" t="s">
        <v>16532</v>
      </c>
      <c r="D563" s="29" t="s">
        <v>8</v>
      </c>
      <c r="E563" s="29" t="s">
        <v>8</v>
      </c>
      <c r="F563" s="29" t="s">
        <v>8</v>
      </c>
      <c r="G563" s="29" t="s">
        <v>8</v>
      </c>
      <c r="H563" s="29" t="s">
        <v>8</v>
      </c>
      <c r="I563" s="29">
        <v>66</v>
      </c>
      <c r="J563" s="29">
        <v>1</v>
      </c>
      <c r="K563" s="29">
        <v>1</v>
      </c>
      <c r="L563" s="29">
        <v>1</v>
      </c>
      <c r="M563" s="29">
        <v>2</v>
      </c>
      <c r="N563" s="29">
        <v>5</v>
      </c>
      <c r="O563" s="29">
        <v>1</v>
      </c>
      <c r="P563" s="29">
        <v>0</v>
      </c>
      <c r="Q563" s="29" t="s">
        <v>8</v>
      </c>
      <c r="R563" s="29" t="s">
        <v>8</v>
      </c>
      <c r="S563" s="29" t="s">
        <v>8</v>
      </c>
      <c r="T563" s="29" t="s">
        <v>8</v>
      </c>
      <c r="U563" s="29">
        <v>0</v>
      </c>
      <c r="V563" s="29" t="s">
        <v>8</v>
      </c>
      <c r="W563" s="29" t="s">
        <v>8</v>
      </c>
      <c r="X563" s="29" t="s">
        <v>8</v>
      </c>
      <c r="Y563" s="29" t="s">
        <v>8</v>
      </c>
      <c r="Z563" s="29">
        <v>0</v>
      </c>
      <c r="AA563" s="29" t="s">
        <v>8</v>
      </c>
      <c r="AB563" s="29" t="s">
        <v>8</v>
      </c>
      <c r="AC563" s="29" t="s">
        <v>8</v>
      </c>
      <c r="AD563" s="29" t="s">
        <v>8</v>
      </c>
      <c r="AE563" s="29">
        <v>1</v>
      </c>
      <c r="AF563" s="29">
        <v>1</v>
      </c>
      <c r="AG563" s="29" t="s">
        <v>8</v>
      </c>
      <c r="AH563" s="29">
        <v>1</v>
      </c>
      <c r="AI563" s="29" t="s">
        <v>8</v>
      </c>
      <c r="AJ563" s="29">
        <v>0</v>
      </c>
      <c r="AK563" s="29" t="s">
        <v>8</v>
      </c>
      <c r="AL563" s="29" t="s">
        <v>8</v>
      </c>
      <c r="AM563" s="29" t="s">
        <v>8</v>
      </c>
      <c r="AN563" s="29" t="s">
        <v>8</v>
      </c>
      <c r="AO563" s="29">
        <v>0</v>
      </c>
      <c r="AP563" s="29" t="s">
        <v>8</v>
      </c>
      <c r="AQ563" s="29">
        <v>1</v>
      </c>
      <c r="AR563" s="29">
        <v>2</v>
      </c>
      <c r="AS563" s="29" t="s">
        <v>8</v>
      </c>
      <c r="AT563" s="29">
        <v>2</v>
      </c>
      <c r="AU563" s="29" t="s">
        <v>8</v>
      </c>
      <c r="AV563" s="29">
        <v>1</v>
      </c>
      <c r="AW563" s="29">
        <v>3</v>
      </c>
      <c r="AX563" s="29" t="s">
        <v>8</v>
      </c>
      <c r="AY563" s="29">
        <v>3</v>
      </c>
      <c r="AZ563" s="29" t="s">
        <v>8</v>
      </c>
      <c r="BA563" s="29">
        <v>1</v>
      </c>
      <c r="BB563" s="29" t="s">
        <v>8</v>
      </c>
      <c r="BC563" s="29">
        <v>1</v>
      </c>
      <c r="BD563" s="29">
        <v>3</v>
      </c>
      <c r="BE563" s="29" t="s">
        <v>8</v>
      </c>
      <c r="BF563" s="29">
        <v>2</v>
      </c>
      <c r="BG563" s="29" t="s">
        <v>8</v>
      </c>
      <c r="BH563" s="29">
        <v>1</v>
      </c>
      <c r="BI563" s="29">
        <v>2</v>
      </c>
      <c r="BJ563" s="29" t="s">
        <v>8</v>
      </c>
      <c r="BK563" s="29">
        <v>2</v>
      </c>
      <c r="BL563" s="29" t="s">
        <v>8</v>
      </c>
      <c r="BM563" s="29">
        <v>0</v>
      </c>
      <c r="BN563" s="29" t="s">
        <v>8</v>
      </c>
      <c r="BO563" s="29" t="s">
        <v>8</v>
      </c>
      <c r="BP563" s="29" t="s">
        <v>8</v>
      </c>
      <c r="BQ563" s="29" t="s">
        <v>8</v>
      </c>
      <c r="BR563" s="29" t="s">
        <v>8</v>
      </c>
      <c r="BS563" s="29" t="s">
        <v>8</v>
      </c>
      <c r="BT563" s="29" t="s">
        <v>8</v>
      </c>
      <c r="BU563" s="29" t="s">
        <v>8</v>
      </c>
      <c r="BV563" s="29" t="b">
        <v>0</v>
      </c>
      <c r="BW563" s="29" t="b">
        <v>0</v>
      </c>
      <c r="BX563" s="29" t="b">
        <v>0</v>
      </c>
      <c r="BY563" s="29" t="b">
        <v>0</v>
      </c>
      <c r="BZ563" s="29" t="b">
        <v>0</v>
      </c>
      <c r="CA563" s="29" t="b">
        <v>0</v>
      </c>
      <c r="CB563" s="29" t="b">
        <v>0</v>
      </c>
      <c r="CC563" s="29" t="b">
        <v>0</v>
      </c>
      <c r="CD563" s="29" t="b">
        <v>0</v>
      </c>
      <c r="CE563" s="29" t="b">
        <v>0</v>
      </c>
      <c r="CF563" s="29" t="b">
        <v>0</v>
      </c>
      <c r="CG563" s="29" t="b">
        <v>0</v>
      </c>
      <c r="CH563" s="29" t="b">
        <v>0</v>
      </c>
      <c r="CI563" s="29" t="b">
        <v>0</v>
      </c>
      <c r="CJ563" s="29" t="b">
        <v>0</v>
      </c>
      <c r="CK563" s="29" t="b">
        <v>0</v>
      </c>
      <c r="CL563" s="29" t="b">
        <v>0</v>
      </c>
      <c r="CM563" s="29" t="b">
        <v>0</v>
      </c>
      <c r="CN563" s="29" t="b">
        <v>0</v>
      </c>
      <c r="CO563" s="29" t="b">
        <v>0</v>
      </c>
      <c r="CP563" s="29" t="b">
        <v>0</v>
      </c>
      <c r="CQ563" s="29" t="b">
        <v>0</v>
      </c>
      <c r="CR563" s="29" t="b">
        <v>0</v>
      </c>
      <c r="CS563" s="29" t="b">
        <v>0</v>
      </c>
      <c r="CT563" s="29" t="b">
        <v>0</v>
      </c>
      <c r="CU563" s="29" t="b">
        <v>0</v>
      </c>
      <c r="CV563" s="29" t="b">
        <v>0</v>
      </c>
      <c r="CW563" s="29" t="b">
        <v>0</v>
      </c>
      <c r="CX563" s="29" t="b">
        <v>0</v>
      </c>
      <c r="CY563" s="29" t="b">
        <v>0</v>
      </c>
      <c r="CZ563" s="29" t="b">
        <v>0</v>
      </c>
      <c r="DA563" s="29" t="b">
        <v>0</v>
      </c>
      <c r="DB563" s="29" t="b">
        <v>0</v>
      </c>
      <c r="DC563" s="29" t="b">
        <v>0</v>
      </c>
      <c r="DD563" s="29" t="b">
        <v>0</v>
      </c>
      <c r="DE563" s="29" t="b">
        <v>0</v>
      </c>
      <c r="DF563" s="29" t="b">
        <v>0</v>
      </c>
      <c r="DG563" s="29" t="b">
        <v>0</v>
      </c>
      <c r="DH563" s="29" t="b">
        <v>0</v>
      </c>
      <c r="DI563" s="29" t="b">
        <v>0</v>
      </c>
      <c r="DJ563" s="29" t="b">
        <v>1</v>
      </c>
      <c r="DK563" s="29" t="b">
        <v>0</v>
      </c>
      <c r="DL563" s="29" t="b">
        <v>0</v>
      </c>
      <c r="DM563" s="29" t="b">
        <v>0</v>
      </c>
      <c r="DN563" s="29" t="b">
        <v>0</v>
      </c>
      <c r="DO563" s="29" t="b">
        <v>0</v>
      </c>
      <c r="DP563" s="29" t="b">
        <v>0</v>
      </c>
      <c r="DQ563" s="29" t="b">
        <v>0</v>
      </c>
      <c r="DR563" s="29" t="b">
        <v>0</v>
      </c>
      <c r="DS563" s="29" t="b">
        <v>0</v>
      </c>
      <c r="DT563" s="29" t="b">
        <v>0</v>
      </c>
      <c r="DU563" s="29" t="b">
        <v>0</v>
      </c>
      <c r="DV563" s="29" t="s">
        <v>16533</v>
      </c>
      <c r="DW563" s="29" t="s">
        <v>16534</v>
      </c>
      <c r="DX563" s="29" t="s">
        <v>16535</v>
      </c>
    </row>
    <row r="564" spans="1:128" s="29" customFormat="1" x14ac:dyDescent="0.25">
      <c r="A564" s="29">
        <v>359925061286956</v>
      </c>
      <c r="B564" s="29">
        <v>380</v>
      </c>
      <c r="C564" s="29" t="s">
        <v>16536</v>
      </c>
      <c r="D564" s="29" t="s">
        <v>8</v>
      </c>
      <c r="E564" s="29" t="s">
        <v>8</v>
      </c>
      <c r="F564" s="29" t="s">
        <v>8</v>
      </c>
      <c r="G564" s="29" t="s">
        <v>8</v>
      </c>
      <c r="H564" s="29" t="s">
        <v>8</v>
      </c>
      <c r="I564" s="29">
        <v>66</v>
      </c>
      <c r="J564" s="29">
        <v>1</v>
      </c>
      <c r="K564" s="29">
        <v>1</v>
      </c>
      <c r="L564" s="29">
        <v>1</v>
      </c>
      <c r="M564" s="29">
        <v>2</v>
      </c>
      <c r="N564" s="29">
        <v>7</v>
      </c>
      <c r="O564" s="29">
        <v>1</v>
      </c>
      <c r="P564" s="29">
        <v>0</v>
      </c>
      <c r="Q564" s="29" t="s">
        <v>8</v>
      </c>
      <c r="R564" s="29" t="s">
        <v>8</v>
      </c>
      <c r="S564" s="29" t="s">
        <v>8</v>
      </c>
      <c r="T564" s="29" t="s">
        <v>8</v>
      </c>
      <c r="U564" s="29">
        <v>0</v>
      </c>
      <c r="V564" s="29" t="s">
        <v>8</v>
      </c>
      <c r="W564" s="29" t="s">
        <v>8</v>
      </c>
      <c r="X564" s="29" t="s">
        <v>8</v>
      </c>
      <c r="Y564" s="29" t="s">
        <v>8</v>
      </c>
      <c r="Z564" s="29">
        <v>0</v>
      </c>
      <c r="AA564" s="29" t="s">
        <v>8</v>
      </c>
      <c r="AB564" s="29" t="s">
        <v>8</v>
      </c>
      <c r="AC564" s="29" t="s">
        <v>8</v>
      </c>
      <c r="AD564" s="29" t="s">
        <v>8</v>
      </c>
      <c r="AE564" s="29">
        <v>1</v>
      </c>
      <c r="AF564" s="29">
        <v>1</v>
      </c>
      <c r="AG564" s="29" t="s">
        <v>8</v>
      </c>
      <c r="AH564" s="29">
        <v>1</v>
      </c>
      <c r="AI564" s="29" t="s">
        <v>8</v>
      </c>
      <c r="AJ564" s="29">
        <v>1</v>
      </c>
      <c r="AK564" s="29">
        <v>3</v>
      </c>
      <c r="AL564" s="29" t="s">
        <v>8</v>
      </c>
      <c r="AM564" s="29">
        <v>4</v>
      </c>
      <c r="AN564" s="29" t="s">
        <v>8</v>
      </c>
      <c r="AO564" s="29">
        <v>0</v>
      </c>
      <c r="AP564" s="29" t="s">
        <v>8</v>
      </c>
      <c r="AQ564" s="29">
        <v>1</v>
      </c>
      <c r="AR564" s="29">
        <v>2</v>
      </c>
      <c r="AS564" s="29" t="s">
        <v>8</v>
      </c>
      <c r="AT564" s="29">
        <v>2</v>
      </c>
      <c r="AU564" s="29" t="s">
        <v>8</v>
      </c>
      <c r="AV564" s="29">
        <v>1</v>
      </c>
      <c r="AW564" s="29">
        <v>2</v>
      </c>
      <c r="AX564" s="29" t="s">
        <v>8</v>
      </c>
      <c r="AY564" s="29">
        <v>3</v>
      </c>
      <c r="AZ564" s="29" t="s">
        <v>8</v>
      </c>
      <c r="BA564" s="29">
        <v>1</v>
      </c>
      <c r="BB564" s="29" t="s">
        <v>8</v>
      </c>
      <c r="BC564" s="29">
        <v>1</v>
      </c>
      <c r="BD564" s="29">
        <v>2</v>
      </c>
      <c r="BE564" s="29" t="s">
        <v>8</v>
      </c>
      <c r="BF564" s="29">
        <v>2</v>
      </c>
      <c r="BG564" s="29" t="s">
        <v>8</v>
      </c>
      <c r="BH564" s="29">
        <v>1</v>
      </c>
      <c r="BI564" s="29">
        <v>2</v>
      </c>
      <c r="BJ564" s="29" t="s">
        <v>8</v>
      </c>
      <c r="BK564" s="29">
        <v>2</v>
      </c>
      <c r="BL564" s="29" t="s">
        <v>8</v>
      </c>
      <c r="BM564" s="29">
        <v>0</v>
      </c>
      <c r="BN564" s="29" t="s">
        <v>8</v>
      </c>
      <c r="BO564" s="29" t="s">
        <v>8</v>
      </c>
      <c r="BP564" s="29" t="s">
        <v>8</v>
      </c>
      <c r="BQ564" s="29" t="s">
        <v>8</v>
      </c>
      <c r="BR564" s="29" t="s">
        <v>8</v>
      </c>
      <c r="BS564" s="29" t="s">
        <v>8</v>
      </c>
      <c r="BT564" s="29" t="s">
        <v>8</v>
      </c>
      <c r="BU564" s="29" t="s">
        <v>8</v>
      </c>
      <c r="BV564" s="29" t="b">
        <v>0</v>
      </c>
      <c r="BW564" s="29" t="b">
        <v>0</v>
      </c>
      <c r="BX564" s="29" t="b">
        <v>0</v>
      </c>
      <c r="BY564" s="29" t="b">
        <v>0</v>
      </c>
      <c r="BZ564" s="29" t="b">
        <v>0</v>
      </c>
      <c r="CA564" s="29" t="b">
        <v>0</v>
      </c>
      <c r="CB564" s="29" t="b">
        <v>0</v>
      </c>
      <c r="CC564" s="29" t="b">
        <v>0</v>
      </c>
      <c r="CD564" s="29" t="b">
        <v>0</v>
      </c>
      <c r="CE564" s="29" t="b">
        <v>0</v>
      </c>
      <c r="CF564" s="29" t="b">
        <v>0</v>
      </c>
      <c r="CG564" s="29" t="b">
        <v>0</v>
      </c>
      <c r="CH564" s="29" t="b">
        <v>0</v>
      </c>
      <c r="CI564" s="29" t="b">
        <v>0</v>
      </c>
      <c r="CJ564" s="29" t="b">
        <v>0</v>
      </c>
      <c r="CK564" s="29" t="b">
        <v>0</v>
      </c>
      <c r="CL564" s="29" t="b">
        <v>0</v>
      </c>
      <c r="CM564" s="29" t="b">
        <v>0</v>
      </c>
      <c r="CN564" s="29" t="b">
        <v>0</v>
      </c>
      <c r="CO564" s="29" t="b">
        <v>0</v>
      </c>
      <c r="CP564" s="29" t="b">
        <v>0</v>
      </c>
      <c r="CQ564" s="29" t="b">
        <v>0</v>
      </c>
      <c r="CR564" s="29" t="b">
        <v>0</v>
      </c>
      <c r="CS564" s="29" t="b">
        <v>0</v>
      </c>
      <c r="CT564" s="29" t="b">
        <v>0</v>
      </c>
      <c r="CU564" s="29" t="b">
        <v>0</v>
      </c>
      <c r="CV564" s="29" t="b">
        <v>0</v>
      </c>
      <c r="CW564" s="29" t="b">
        <v>0</v>
      </c>
      <c r="CX564" s="29" t="b">
        <v>0</v>
      </c>
      <c r="CY564" s="29" t="b">
        <v>0</v>
      </c>
      <c r="CZ564" s="29" t="b">
        <v>0</v>
      </c>
      <c r="DA564" s="29" t="b">
        <v>0</v>
      </c>
      <c r="DB564" s="29" t="b">
        <v>0</v>
      </c>
      <c r="DC564" s="29" t="b">
        <v>0</v>
      </c>
      <c r="DD564" s="29" t="b">
        <v>0</v>
      </c>
      <c r="DE564" s="29" t="b">
        <v>0</v>
      </c>
      <c r="DF564" s="29" t="b">
        <v>0</v>
      </c>
      <c r="DG564" s="29" t="b">
        <v>0</v>
      </c>
      <c r="DH564" s="29" t="b">
        <v>0</v>
      </c>
      <c r="DI564" s="29" t="b">
        <v>0</v>
      </c>
      <c r="DJ564" s="29" t="b">
        <v>1</v>
      </c>
      <c r="DK564" s="29" t="b">
        <v>0</v>
      </c>
      <c r="DL564" s="29" t="b">
        <v>0</v>
      </c>
      <c r="DM564" s="29" t="b">
        <v>0</v>
      </c>
      <c r="DN564" s="29" t="b">
        <v>0</v>
      </c>
      <c r="DO564" s="29" t="b">
        <v>0</v>
      </c>
      <c r="DP564" s="29" t="b">
        <v>0</v>
      </c>
      <c r="DQ564" s="29" t="b">
        <v>0</v>
      </c>
      <c r="DR564" s="29" t="b">
        <v>0</v>
      </c>
      <c r="DS564" s="29" t="b">
        <v>0</v>
      </c>
      <c r="DT564" s="29" t="b">
        <v>0</v>
      </c>
      <c r="DU564" s="29" t="b">
        <v>0</v>
      </c>
      <c r="DV564" s="29" t="s">
        <v>16537</v>
      </c>
      <c r="DW564" s="29" t="s">
        <v>16538</v>
      </c>
      <c r="DX564" s="29" t="s">
        <v>16539</v>
      </c>
    </row>
    <row r="565" spans="1:128" s="29" customFormat="1" x14ac:dyDescent="0.25">
      <c r="A565" s="29">
        <v>359925060106239</v>
      </c>
      <c r="B565" s="29">
        <v>10</v>
      </c>
      <c r="C565" s="29" t="s">
        <v>16540</v>
      </c>
      <c r="D565" s="29" t="s">
        <v>16541</v>
      </c>
      <c r="E565" s="50">
        <v>2.37556549542575E+16</v>
      </c>
      <c r="F565" s="50">
        <v>9037196485112900</v>
      </c>
      <c r="G565" s="29" t="s">
        <v>20329</v>
      </c>
      <c r="H565" s="29" t="s">
        <v>18992</v>
      </c>
      <c r="I565" s="29">
        <v>88</v>
      </c>
      <c r="J565" s="29">
        <v>1</v>
      </c>
      <c r="K565" s="29">
        <v>0</v>
      </c>
      <c r="L565" s="29">
        <v>1</v>
      </c>
      <c r="M565" s="29">
        <v>2</v>
      </c>
      <c r="N565" s="29">
        <v>3</v>
      </c>
      <c r="O565" s="29">
        <v>1</v>
      </c>
      <c r="P565" s="29">
        <v>1</v>
      </c>
      <c r="Q565" s="29">
        <v>2</v>
      </c>
      <c r="R565" s="29" t="s">
        <v>8</v>
      </c>
      <c r="S565" s="29">
        <v>3</v>
      </c>
      <c r="T565" s="29" t="s">
        <v>8</v>
      </c>
      <c r="U565" s="29">
        <v>1</v>
      </c>
      <c r="V565" s="29">
        <v>1</v>
      </c>
      <c r="W565" s="29" t="s">
        <v>8</v>
      </c>
      <c r="X565" s="29">
        <v>2</v>
      </c>
      <c r="Y565" s="29" t="s">
        <v>8</v>
      </c>
      <c r="Z565" s="29">
        <v>1</v>
      </c>
      <c r="AA565" s="29">
        <v>1</v>
      </c>
      <c r="AB565" s="29" t="s">
        <v>8</v>
      </c>
      <c r="AC565" s="29">
        <v>2</v>
      </c>
      <c r="AD565" s="29" t="s">
        <v>8</v>
      </c>
      <c r="AE565" s="29">
        <v>1</v>
      </c>
      <c r="AF565" s="29">
        <v>1</v>
      </c>
      <c r="AG565" s="29" t="s">
        <v>8</v>
      </c>
      <c r="AH565" s="29">
        <v>1</v>
      </c>
      <c r="AI565" s="29" t="s">
        <v>8</v>
      </c>
      <c r="AJ565" s="29">
        <v>1</v>
      </c>
      <c r="AK565" s="29">
        <v>3</v>
      </c>
      <c r="AL565" s="29" t="s">
        <v>8</v>
      </c>
      <c r="AM565" s="29">
        <v>4</v>
      </c>
      <c r="AN565" s="29" t="s">
        <v>8</v>
      </c>
      <c r="AO565" s="29">
        <v>1</v>
      </c>
      <c r="AP565" s="29" t="s">
        <v>8</v>
      </c>
      <c r="AQ565" s="29">
        <v>1</v>
      </c>
      <c r="AR565" s="29">
        <v>2</v>
      </c>
      <c r="AS565" s="29" t="s">
        <v>8</v>
      </c>
      <c r="AT565" s="29">
        <v>1</v>
      </c>
      <c r="AU565" s="29" t="s">
        <v>8</v>
      </c>
      <c r="AV565" s="29">
        <v>1</v>
      </c>
      <c r="AW565" s="29">
        <v>1</v>
      </c>
      <c r="AX565" s="29" t="s">
        <v>8</v>
      </c>
      <c r="AY565" s="29">
        <v>2</v>
      </c>
      <c r="AZ565" s="29" t="s">
        <v>8</v>
      </c>
      <c r="BA565" s="29">
        <v>1</v>
      </c>
      <c r="BB565" s="29" t="s">
        <v>8</v>
      </c>
      <c r="BC565" s="29">
        <v>1</v>
      </c>
      <c r="BD565" s="29">
        <v>2</v>
      </c>
      <c r="BE565" s="29" t="s">
        <v>8</v>
      </c>
      <c r="BF565" s="29">
        <v>3</v>
      </c>
      <c r="BG565" s="29" t="s">
        <v>8</v>
      </c>
      <c r="BH565" s="29">
        <v>1</v>
      </c>
      <c r="BI565" s="29">
        <v>2</v>
      </c>
      <c r="BJ565" s="29" t="s">
        <v>8</v>
      </c>
      <c r="BK565" s="29">
        <v>3</v>
      </c>
      <c r="BL565" s="29" t="s">
        <v>8</v>
      </c>
      <c r="BM565" s="29">
        <v>0</v>
      </c>
      <c r="BN565" s="29" t="s">
        <v>8</v>
      </c>
      <c r="BO565" s="29" t="s">
        <v>8</v>
      </c>
      <c r="BP565" s="29" t="s">
        <v>8</v>
      </c>
      <c r="BQ565" s="29" t="s">
        <v>8</v>
      </c>
      <c r="BR565" s="29" t="s">
        <v>8</v>
      </c>
      <c r="BS565" s="29" t="s">
        <v>8</v>
      </c>
      <c r="BT565" s="29" t="s">
        <v>8</v>
      </c>
      <c r="BU565" s="29" t="s">
        <v>16542</v>
      </c>
      <c r="BV565" s="29" t="b">
        <v>1</v>
      </c>
      <c r="BW565" s="29" t="b">
        <v>0</v>
      </c>
      <c r="BX565" s="29" t="b">
        <v>0</v>
      </c>
      <c r="BY565" s="29" t="b">
        <v>0</v>
      </c>
      <c r="BZ565" s="29" t="b">
        <v>0</v>
      </c>
      <c r="CA565" s="29" t="b">
        <v>0</v>
      </c>
      <c r="CB565" s="29" t="b">
        <v>0</v>
      </c>
      <c r="CC565" s="29" t="b">
        <v>0</v>
      </c>
      <c r="CD565" s="29" t="b">
        <v>0</v>
      </c>
      <c r="CE565" s="29" t="b">
        <v>0</v>
      </c>
      <c r="CF565" s="29" t="b">
        <v>0</v>
      </c>
      <c r="CG565" s="29" t="b">
        <v>0</v>
      </c>
      <c r="CH565" s="29" t="b">
        <v>0</v>
      </c>
      <c r="CI565" s="29" t="b">
        <v>0</v>
      </c>
      <c r="CJ565" s="29" t="b">
        <v>0</v>
      </c>
      <c r="CK565" s="29" t="b">
        <v>0</v>
      </c>
      <c r="CL565" s="29" t="b">
        <v>0</v>
      </c>
      <c r="CM565" s="29" t="b">
        <v>0</v>
      </c>
      <c r="CN565" s="29" t="b">
        <v>0</v>
      </c>
      <c r="CO565" s="29" t="b">
        <v>0</v>
      </c>
      <c r="CP565" s="29" t="b">
        <v>0</v>
      </c>
      <c r="CQ565" s="29" t="b">
        <v>0</v>
      </c>
      <c r="CR565" s="29" t="b">
        <v>0</v>
      </c>
      <c r="CS565" s="29" t="b">
        <v>0</v>
      </c>
      <c r="CT565" s="29" t="b">
        <v>0</v>
      </c>
      <c r="CU565" s="29" t="b">
        <v>0</v>
      </c>
      <c r="CV565" s="29" t="b">
        <v>0</v>
      </c>
      <c r="CW565" s="29" t="b">
        <v>0</v>
      </c>
      <c r="CX565" s="29" t="b">
        <v>0</v>
      </c>
      <c r="CY565" s="29" t="b">
        <v>0</v>
      </c>
      <c r="CZ565" s="29" t="b">
        <v>0</v>
      </c>
      <c r="DA565" s="29" t="b">
        <v>0</v>
      </c>
      <c r="DB565" s="29" t="b">
        <v>0</v>
      </c>
      <c r="DC565" s="29" t="b">
        <v>0</v>
      </c>
      <c r="DD565" s="29" t="b">
        <v>0</v>
      </c>
      <c r="DE565" s="29" t="b">
        <v>0</v>
      </c>
      <c r="DF565" s="29" t="b">
        <v>0</v>
      </c>
      <c r="DG565" s="29" t="b">
        <v>0</v>
      </c>
      <c r="DH565" s="29" t="b">
        <v>0</v>
      </c>
      <c r="DI565" s="29" t="b">
        <v>0</v>
      </c>
      <c r="DJ565" s="29" t="b">
        <v>0</v>
      </c>
      <c r="DK565" s="29" t="b">
        <v>0</v>
      </c>
      <c r="DL565" s="29" t="b">
        <v>0</v>
      </c>
      <c r="DM565" s="29" t="b">
        <v>0</v>
      </c>
      <c r="DN565" s="29" t="b">
        <v>0</v>
      </c>
      <c r="DO565" s="29" t="b">
        <v>0</v>
      </c>
      <c r="DP565" s="29" t="b">
        <v>0</v>
      </c>
      <c r="DQ565" s="29" t="b">
        <v>0</v>
      </c>
      <c r="DR565" s="29" t="b">
        <v>0</v>
      </c>
      <c r="DS565" s="29" t="b">
        <v>0</v>
      </c>
      <c r="DT565" s="29" t="b">
        <v>0</v>
      </c>
      <c r="DU565" s="29" t="b">
        <v>0</v>
      </c>
      <c r="DV565" s="29" t="s">
        <v>16543</v>
      </c>
      <c r="DW565" s="29" t="s">
        <v>16544</v>
      </c>
      <c r="DX565" s="29" t="s">
        <v>16545</v>
      </c>
    </row>
    <row r="566" spans="1:128" s="29" customFormat="1" x14ac:dyDescent="0.25">
      <c r="A566" s="29">
        <v>359925060106239</v>
      </c>
      <c r="B566" s="29">
        <v>535</v>
      </c>
      <c r="C566" s="29" t="s">
        <v>16546</v>
      </c>
      <c r="D566" s="29" t="s">
        <v>16547</v>
      </c>
      <c r="E566" s="50">
        <v>2.37240424185945E+16</v>
      </c>
      <c r="F566" s="50">
        <v>9037459184065250</v>
      </c>
      <c r="G566" s="29" t="s">
        <v>18992</v>
      </c>
      <c r="H566" s="29" t="s">
        <v>18992</v>
      </c>
      <c r="I566" s="29">
        <v>88</v>
      </c>
      <c r="J566" s="29">
        <v>1</v>
      </c>
      <c r="K566" s="29">
        <v>1</v>
      </c>
      <c r="L566" s="29">
        <v>1</v>
      </c>
      <c r="M566" s="29">
        <v>2</v>
      </c>
      <c r="N566" s="29">
        <v>5</v>
      </c>
      <c r="O566" s="29">
        <v>1</v>
      </c>
      <c r="P566" s="29">
        <v>1</v>
      </c>
      <c r="Q566" s="29">
        <v>4</v>
      </c>
      <c r="R566" s="29" t="s">
        <v>8</v>
      </c>
      <c r="S566" s="29">
        <v>4</v>
      </c>
      <c r="T566" s="29" t="s">
        <v>8</v>
      </c>
      <c r="U566" s="29">
        <v>1</v>
      </c>
      <c r="V566" s="29">
        <v>1</v>
      </c>
      <c r="W566" s="29" t="s">
        <v>8</v>
      </c>
      <c r="X566" s="29">
        <v>1</v>
      </c>
      <c r="Y566" s="29" t="s">
        <v>8</v>
      </c>
      <c r="Z566" s="29">
        <v>0</v>
      </c>
      <c r="AA566" s="29" t="s">
        <v>8</v>
      </c>
      <c r="AB566" s="29" t="s">
        <v>8</v>
      </c>
      <c r="AC566" s="29" t="s">
        <v>8</v>
      </c>
      <c r="AD566" s="29" t="s">
        <v>8</v>
      </c>
      <c r="AE566" s="29">
        <v>1</v>
      </c>
      <c r="AF566" s="29">
        <v>1</v>
      </c>
      <c r="AG566" s="29" t="s">
        <v>8</v>
      </c>
      <c r="AH566" s="29">
        <v>1</v>
      </c>
      <c r="AI566" s="29" t="s">
        <v>8</v>
      </c>
      <c r="AJ566" s="29">
        <v>0</v>
      </c>
      <c r="AK566" s="29" t="s">
        <v>8</v>
      </c>
      <c r="AL566" s="29" t="s">
        <v>8</v>
      </c>
      <c r="AM566" s="29" t="s">
        <v>8</v>
      </c>
      <c r="AN566" s="29" t="s">
        <v>8</v>
      </c>
      <c r="AO566" s="29">
        <v>1</v>
      </c>
      <c r="AP566" s="29" t="s">
        <v>8</v>
      </c>
      <c r="AQ566" s="29">
        <v>1</v>
      </c>
      <c r="AR566" s="29">
        <v>1</v>
      </c>
      <c r="AS566" s="29" t="s">
        <v>8</v>
      </c>
      <c r="AT566" s="29">
        <v>2</v>
      </c>
      <c r="AU566" s="29" t="s">
        <v>8</v>
      </c>
      <c r="AV566" s="29">
        <v>1</v>
      </c>
      <c r="AW566" s="29">
        <v>3</v>
      </c>
      <c r="AX566" s="29" t="s">
        <v>8</v>
      </c>
      <c r="AY566" s="29">
        <v>3</v>
      </c>
      <c r="AZ566" s="29" t="s">
        <v>8</v>
      </c>
      <c r="BA566" s="29">
        <v>1</v>
      </c>
      <c r="BB566" s="29" t="s">
        <v>8</v>
      </c>
      <c r="BC566" s="29">
        <v>1</v>
      </c>
      <c r="BD566" s="29">
        <v>4</v>
      </c>
      <c r="BE566" s="29" t="s">
        <v>8</v>
      </c>
      <c r="BF566" s="29">
        <v>4</v>
      </c>
      <c r="BG566" s="29" t="s">
        <v>8</v>
      </c>
      <c r="BH566" s="29">
        <v>1</v>
      </c>
      <c r="BI566" s="29">
        <v>1</v>
      </c>
      <c r="BJ566" s="29" t="s">
        <v>8</v>
      </c>
      <c r="BK566" s="29">
        <v>1</v>
      </c>
      <c r="BL566" s="29" t="s">
        <v>8</v>
      </c>
      <c r="BM566" s="29">
        <v>0</v>
      </c>
      <c r="BN566" s="29" t="s">
        <v>8</v>
      </c>
      <c r="BO566" s="29" t="s">
        <v>8</v>
      </c>
      <c r="BP566" s="29" t="s">
        <v>8</v>
      </c>
      <c r="BQ566" s="29" t="s">
        <v>8</v>
      </c>
      <c r="BR566" s="29" t="s">
        <v>8</v>
      </c>
      <c r="BS566" s="29" t="s">
        <v>8</v>
      </c>
      <c r="BT566" s="29" t="s">
        <v>8</v>
      </c>
      <c r="BU566" s="29" t="s">
        <v>8</v>
      </c>
      <c r="BV566" s="29" t="b">
        <v>1</v>
      </c>
      <c r="BW566" s="29" t="b">
        <v>0</v>
      </c>
      <c r="BX566" s="29" t="b">
        <v>0</v>
      </c>
      <c r="BY566" s="29" t="b">
        <v>0</v>
      </c>
      <c r="BZ566" s="29" t="b">
        <v>0</v>
      </c>
      <c r="CA566" s="29" t="b">
        <v>0</v>
      </c>
      <c r="CB566" s="29" t="b">
        <v>0</v>
      </c>
      <c r="CC566" s="29" t="b">
        <v>0</v>
      </c>
      <c r="CD566" s="29" t="b">
        <v>0</v>
      </c>
      <c r="CE566" s="29" t="b">
        <v>0</v>
      </c>
      <c r="CF566" s="29" t="b">
        <v>0</v>
      </c>
      <c r="CG566" s="29" t="b">
        <v>0</v>
      </c>
      <c r="CH566" s="29" t="b">
        <v>0</v>
      </c>
      <c r="CI566" s="29" t="b">
        <v>0</v>
      </c>
      <c r="CJ566" s="29" t="b">
        <v>0</v>
      </c>
      <c r="CK566" s="29" t="b">
        <v>0</v>
      </c>
      <c r="CL566" s="29" t="b">
        <v>0</v>
      </c>
      <c r="CM566" s="29" t="b">
        <v>0</v>
      </c>
      <c r="CN566" s="29" t="b">
        <v>0</v>
      </c>
      <c r="CO566" s="29" t="b">
        <v>0</v>
      </c>
      <c r="CP566" s="29" t="b">
        <v>0</v>
      </c>
      <c r="CQ566" s="29" t="b">
        <v>0</v>
      </c>
      <c r="CR566" s="29" t="b">
        <v>0</v>
      </c>
      <c r="CS566" s="29" t="b">
        <v>0</v>
      </c>
      <c r="CT566" s="29" t="b">
        <v>0</v>
      </c>
      <c r="CU566" s="29" t="b">
        <v>0</v>
      </c>
      <c r="CV566" s="29" t="b">
        <v>0</v>
      </c>
      <c r="CW566" s="29" t="b">
        <v>0</v>
      </c>
      <c r="CX566" s="29" t="b">
        <v>0</v>
      </c>
      <c r="CY566" s="29" t="b">
        <v>0</v>
      </c>
      <c r="CZ566" s="29" t="b">
        <v>0</v>
      </c>
      <c r="DA566" s="29" t="b">
        <v>0</v>
      </c>
      <c r="DB566" s="29" t="b">
        <v>0</v>
      </c>
      <c r="DC566" s="29" t="b">
        <v>0</v>
      </c>
      <c r="DD566" s="29" t="b">
        <v>0</v>
      </c>
      <c r="DE566" s="29" t="b">
        <v>0</v>
      </c>
      <c r="DF566" s="29" t="b">
        <v>0</v>
      </c>
      <c r="DG566" s="29" t="b">
        <v>0</v>
      </c>
      <c r="DH566" s="29" t="b">
        <v>0</v>
      </c>
      <c r="DI566" s="29" t="b">
        <v>0</v>
      </c>
      <c r="DJ566" s="29" t="b">
        <v>0</v>
      </c>
      <c r="DK566" s="29" t="b">
        <v>0</v>
      </c>
      <c r="DL566" s="29" t="b">
        <v>0</v>
      </c>
      <c r="DM566" s="29" t="b">
        <v>0</v>
      </c>
      <c r="DN566" s="29" t="b">
        <v>0</v>
      </c>
      <c r="DO566" s="29" t="b">
        <v>0</v>
      </c>
      <c r="DP566" s="29" t="b">
        <v>0</v>
      </c>
      <c r="DQ566" s="29" t="b">
        <v>0</v>
      </c>
      <c r="DR566" s="29" t="b">
        <v>0</v>
      </c>
      <c r="DS566" s="29" t="b">
        <v>0</v>
      </c>
      <c r="DT566" s="29" t="b">
        <v>0</v>
      </c>
      <c r="DU566" s="29" t="b">
        <v>0</v>
      </c>
      <c r="DV566" s="29" t="s">
        <v>16548</v>
      </c>
      <c r="DW566" s="29" t="s">
        <v>16549</v>
      </c>
      <c r="DX566" s="29" t="s">
        <v>16550</v>
      </c>
    </row>
    <row r="567" spans="1:128" s="29" customFormat="1" x14ac:dyDescent="0.25">
      <c r="A567" s="29">
        <v>359925060106239</v>
      </c>
      <c r="B567" s="29">
        <v>539</v>
      </c>
      <c r="C567" s="29" t="s">
        <v>16551</v>
      </c>
      <c r="D567" s="29" t="s">
        <v>16552</v>
      </c>
      <c r="E567" s="50">
        <v>2.37243969956126E+16</v>
      </c>
      <c r="F567" s="50">
        <v>903743082853228</v>
      </c>
      <c r="G567" s="29" t="s">
        <v>20228</v>
      </c>
      <c r="H567" s="29" t="s">
        <v>18992</v>
      </c>
      <c r="I567" s="29">
        <v>88</v>
      </c>
      <c r="J567" s="29">
        <v>1</v>
      </c>
      <c r="K567" s="29">
        <v>1</v>
      </c>
      <c r="L567" s="29">
        <v>1</v>
      </c>
      <c r="M567" s="29">
        <v>2</v>
      </c>
      <c r="N567" s="29">
        <v>4</v>
      </c>
      <c r="O567" s="29">
        <v>1</v>
      </c>
      <c r="P567" s="29">
        <v>0</v>
      </c>
      <c r="Q567" s="29" t="s">
        <v>8</v>
      </c>
      <c r="R567" s="29" t="s">
        <v>8</v>
      </c>
      <c r="S567" s="29" t="s">
        <v>8</v>
      </c>
      <c r="T567" s="29" t="s">
        <v>8</v>
      </c>
      <c r="U567" s="29">
        <v>1</v>
      </c>
      <c r="V567" s="29">
        <v>4</v>
      </c>
      <c r="W567" s="29" t="s">
        <v>8</v>
      </c>
      <c r="X567" s="29">
        <v>4</v>
      </c>
      <c r="Y567" s="29" t="s">
        <v>8</v>
      </c>
      <c r="Z567" s="29">
        <v>0</v>
      </c>
      <c r="AA567" s="29" t="s">
        <v>8</v>
      </c>
      <c r="AB567" s="29" t="s">
        <v>8</v>
      </c>
      <c r="AC567" s="29" t="s">
        <v>8</v>
      </c>
      <c r="AD567" s="29" t="s">
        <v>8</v>
      </c>
      <c r="AE567" s="29">
        <v>1</v>
      </c>
      <c r="AF567" s="29">
        <v>1</v>
      </c>
      <c r="AG567" s="29" t="s">
        <v>8</v>
      </c>
      <c r="AH567" s="29">
        <v>1</v>
      </c>
      <c r="AI567" s="29" t="s">
        <v>8</v>
      </c>
      <c r="AJ567" s="29">
        <v>0</v>
      </c>
      <c r="AK567" s="29" t="s">
        <v>8</v>
      </c>
      <c r="AL567" s="29" t="s">
        <v>8</v>
      </c>
      <c r="AM567" s="29" t="s">
        <v>8</v>
      </c>
      <c r="AN567" s="29" t="s">
        <v>8</v>
      </c>
      <c r="AO567" s="29">
        <v>0</v>
      </c>
      <c r="AP567" s="29" t="s">
        <v>8</v>
      </c>
      <c r="AQ567" s="29">
        <v>1</v>
      </c>
      <c r="AR567" s="29">
        <v>2</v>
      </c>
      <c r="AS567" s="29" t="s">
        <v>8</v>
      </c>
      <c r="AT567" s="29">
        <v>2</v>
      </c>
      <c r="AU567" s="29" t="s">
        <v>8</v>
      </c>
      <c r="AV567" s="29">
        <v>1</v>
      </c>
      <c r="AW567" s="29">
        <v>3</v>
      </c>
      <c r="AX567" s="29" t="s">
        <v>8</v>
      </c>
      <c r="AY567" s="29">
        <v>3</v>
      </c>
      <c r="AZ567" s="29" t="s">
        <v>8</v>
      </c>
      <c r="BA567" s="29">
        <v>1</v>
      </c>
      <c r="BB567" s="29" t="s">
        <v>8</v>
      </c>
      <c r="BC567" s="29">
        <v>1</v>
      </c>
      <c r="BD567" s="29">
        <v>4</v>
      </c>
      <c r="BE567" s="29" t="s">
        <v>8</v>
      </c>
      <c r="BF567" s="29">
        <v>3</v>
      </c>
      <c r="BG567" s="29" t="s">
        <v>8</v>
      </c>
      <c r="BH567" s="29">
        <v>1</v>
      </c>
      <c r="BI567" s="29">
        <v>1</v>
      </c>
      <c r="BJ567" s="29" t="s">
        <v>8</v>
      </c>
      <c r="BK567" s="29">
        <v>2</v>
      </c>
      <c r="BL567" s="29" t="s">
        <v>8</v>
      </c>
      <c r="BM567" s="29">
        <v>0</v>
      </c>
      <c r="BN567" s="29" t="s">
        <v>8</v>
      </c>
      <c r="BO567" s="29" t="s">
        <v>8</v>
      </c>
      <c r="BP567" s="29" t="s">
        <v>8</v>
      </c>
      <c r="BQ567" s="29" t="s">
        <v>8</v>
      </c>
      <c r="BR567" s="29" t="s">
        <v>8</v>
      </c>
      <c r="BS567" s="29" t="s">
        <v>8</v>
      </c>
      <c r="BT567" s="29" t="s">
        <v>8</v>
      </c>
      <c r="BU567" s="29" t="s">
        <v>8</v>
      </c>
      <c r="BV567" s="29" t="b">
        <v>1</v>
      </c>
      <c r="BW567" s="29" t="b">
        <v>0</v>
      </c>
      <c r="BX567" s="29" t="b">
        <v>0</v>
      </c>
      <c r="BY567" s="29" t="b">
        <v>0</v>
      </c>
      <c r="BZ567" s="29" t="b">
        <v>0</v>
      </c>
      <c r="CA567" s="29" t="b">
        <v>0</v>
      </c>
      <c r="CB567" s="29" t="b">
        <v>0</v>
      </c>
      <c r="CC567" s="29" t="b">
        <v>0</v>
      </c>
      <c r="CD567" s="29" t="b">
        <v>0</v>
      </c>
      <c r="CE567" s="29" t="b">
        <v>0</v>
      </c>
      <c r="CF567" s="29" t="b">
        <v>0</v>
      </c>
      <c r="CG567" s="29" t="b">
        <v>0</v>
      </c>
      <c r="CH567" s="29" t="b">
        <v>0</v>
      </c>
      <c r="CI567" s="29" t="b">
        <v>0</v>
      </c>
      <c r="CJ567" s="29" t="b">
        <v>0</v>
      </c>
      <c r="CK567" s="29" t="b">
        <v>0</v>
      </c>
      <c r="CL567" s="29" t="b">
        <v>0</v>
      </c>
      <c r="CM567" s="29" t="b">
        <v>0</v>
      </c>
      <c r="CN567" s="29" t="b">
        <v>0</v>
      </c>
      <c r="CO567" s="29" t="b">
        <v>0</v>
      </c>
      <c r="CP567" s="29" t="b">
        <v>0</v>
      </c>
      <c r="CQ567" s="29" t="b">
        <v>0</v>
      </c>
      <c r="CR567" s="29" t="b">
        <v>0</v>
      </c>
      <c r="CS567" s="29" t="b">
        <v>0</v>
      </c>
      <c r="CT567" s="29" t="b">
        <v>0</v>
      </c>
      <c r="CU567" s="29" t="b">
        <v>0</v>
      </c>
      <c r="CV567" s="29" t="b">
        <v>0</v>
      </c>
      <c r="CW567" s="29" t="b">
        <v>0</v>
      </c>
      <c r="CX567" s="29" t="b">
        <v>0</v>
      </c>
      <c r="CY567" s="29" t="b">
        <v>0</v>
      </c>
      <c r="CZ567" s="29" t="b">
        <v>0</v>
      </c>
      <c r="DA567" s="29" t="b">
        <v>0</v>
      </c>
      <c r="DB567" s="29" t="b">
        <v>0</v>
      </c>
      <c r="DC567" s="29" t="b">
        <v>0</v>
      </c>
      <c r="DD567" s="29" t="b">
        <v>0</v>
      </c>
      <c r="DE567" s="29" t="b">
        <v>0</v>
      </c>
      <c r="DF567" s="29" t="b">
        <v>0</v>
      </c>
      <c r="DG567" s="29" t="b">
        <v>0</v>
      </c>
      <c r="DH567" s="29" t="b">
        <v>0</v>
      </c>
      <c r="DI567" s="29" t="b">
        <v>0</v>
      </c>
      <c r="DJ567" s="29" t="b">
        <v>0</v>
      </c>
      <c r="DK567" s="29" t="b">
        <v>0</v>
      </c>
      <c r="DL567" s="29" t="b">
        <v>0</v>
      </c>
      <c r="DM567" s="29" t="b">
        <v>0</v>
      </c>
      <c r="DN567" s="29" t="b">
        <v>0</v>
      </c>
      <c r="DO567" s="29" t="b">
        <v>0</v>
      </c>
      <c r="DP567" s="29" t="b">
        <v>0</v>
      </c>
      <c r="DQ567" s="29" t="b">
        <v>0</v>
      </c>
      <c r="DR567" s="29" t="b">
        <v>0</v>
      </c>
      <c r="DS567" s="29" t="b">
        <v>0</v>
      </c>
      <c r="DT567" s="29" t="b">
        <v>0</v>
      </c>
      <c r="DU567" s="29" t="b">
        <v>0</v>
      </c>
      <c r="DV567" s="29" t="s">
        <v>16553</v>
      </c>
      <c r="DW567" s="29" t="s">
        <v>16554</v>
      </c>
      <c r="DX567" s="29" t="s">
        <v>16555</v>
      </c>
    </row>
    <row r="568" spans="1:128" s="29" customFormat="1" x14ac:dyDescent="0.25">
      <c r="A568" s="29">
        <v>359925060106239</v>
      </c>
      <c r="B568" s="29">
        <v>532</v>
      </c>
      <c r="C568" s="29" t="s">
        <v>16556</v>
      </c>
      <c r="D568" s="29" t="s">
        <v>16557</v>
      </c>
      <c r="E568" s="50">
        <v>2372434544960940</v>
      </c>
      <c r="F568" s="50">
        <v>9037491543289050</v>
      </c>
      <c r="G568" s="29" t="s">
        <v>18992</v>
      </c>
      <c r="H568" s="29" t="s">
        <v>18992</v>
      </c>
      <c r="I568" s="29">
        <v>88</v>
      </c>
      <c r="J568" s="29">
        <v>1</v>
      </c>
      <c r="K568" s="29">
        <v>1</v>
      </c>
      <c r="L568" s="29">
        <v>1</v>
      </c>
      <c r="M568" s="29">
        <v>2</v>
      </c>
      <c r="N568" s="29">
        <v>4</v>
      </c>
      <c r="O568" s="29">
        <v>1</v>
      </c>
      <c r="P568" s="29">
        <v>0</v>
      </c>
      <c r="Q568" s="29" t="s">
        <v>8</v>
      </c>
      <c r="R568" s="29" t="s">
        <v>8</v>
      </c>
      <c r="S568" s="29" t="s">
        <v>8</v>
      </c>
      <c r="T568" s="29" t="s">
        <v>8</v>
      </c>
      <c r="U568" s="29">
        <v>1</v>
      </c>
      <c r="V568" s="29">
        <v>4</v>
      </c>
      <c r="W568" s="29" t="s">
        <v>8</v>
      </c>
      <c r="X568" s="29">
        <v>4</v>
      </c>
      <c r="Y568" s="29" t="s">
        <v>8</v>
      </c>
      <c r="Z568" s="29">
        <v>0</v>
      </c>
      <c r="AA568" s="29" t="s">
        <v>8</v>
      </c>
      <c r="AB568" s="29" t="s">
        <v>8</v>
      </c>
      <c r="AC568" s="29" t="s">
        <v>8</v>
      </c>
      <c r="AD568" s="29" t="s">
        <v>8</v>
      </c>
      <c r="AE568" s="29">
        <v>1</v>
      </c>
      <c r="AF568" s="29">
        <v>1</v>
      </c>
      <c r="AG568" s="29" t="s">
        <v>8</v>
      </c>
      <c r="AH568" s="29">
        <v>1</v>
      </c>
      <c r="AI568" s="29" t="s">
        <v>8</v>
      </c>
      <c r="AJ568" s="29">
        <v>0</v>
      </c>
      <c r="AK568" s="29" t="s">
        <v>8</v>
      </c>
      <c r="AL568" s="29" t="s">
        <v>8</v>
      </c>
      <c r="AM568" s="29" t="s">
        <v>8</v>
      </c>
      <c r="AN568" s="29" t="s">
        <v>8</v>
      </c>
      <c r="AO568" s="29">
        <v>0</v>
      </c>
      <c r="AP568" s="29" t="s">
        <v>8</v>
      </c>
      <c r="AQ568" s="29">
        <v>1</v>
      </c>
      <c r="AR568" s="29">
        <v>1</v>
      </c>
      <c r="AS568" s="29" t="s">
        <v>8</v>
      </c>
      <c r="AT568" s="29">
        <v>1</v>
      </c>
      <c r="AU568" s="29" t="s">
        <v>8</v>
      </c>
      <c r="AV568" s="29">
        <v>1</v>
      </c>
      <c r="AW568" s="29">
        <v>3</v>
      </c>
      <c r="AX568" s="29" t="s">
        <v>8</v>
      </c>
      <c r="AY568" s="29">
        <v>3</v>
      </c>
      <c r="AZ568" s="29" t="s">
        <v>8</v>
      </c>
      <c r="BA568" s="29">
        <v>1</v>
      </c>
      <c r="BB568" s="29" t="s">
        <v>8</v>
      </c>
      <c r="BC568" s="29">
        <v>1</v>
      </c>
      <c r="BD568" s="29">
        <v>4</v>
      </c>
      <c r="BE568" s="29" t="s">
        <v>8</v>
      </c>
      <c r="BF568" s="29">
        <v>4</v>
      </c>
      <c r="BG568" s="29" t="s">
        <v>8</v>
      </c>
      <c r="BH568" s="29">
        <v>1</v>
      </c>
      <c r="BI568" s="29">
        <v>4</v>
      </c>
      <c r="BJ568" s="29" t="s">
        <v>8</v>
      </c>
      <c r="BK568" s="29">
        <v>4</v>
      </c>
      <c r="BL568" s="29" t="s">
        <v>8</v>
      </c>
      <c r="BM568" s="29">
        <v>1</v>
      </c>
      <c r="BN568" s="29" t="s">
        <v>8</v>
      </c>
      <c r="BO568" s="29">
        <v>1</v>
      </c>
      <c r="BP568" s="29" t="s">
        <v>8</v>
      </c>
      <c r="BQ568" s="29">
        <v>1</v>
      </c>
      <c r="BR568" s="29" t="s">
        <v>8</v>
      </c>
      <c r="BS568" s="29">
        <v>0</v>
      </c>
      <c r="BT568" s="29" t="s">
        <v>8</v>
      </c>
      <c r="BU568" s="29" t="s">
        <v>8</v>
      </c>
      <c r="BV568" s="29" t="b">
        <v>1</v>
      </c>
      <c r="BW568" s="29" t="b">
        <v>0</v>
      </c>
      <c r="BX568" s="29" t="b">
        <v>0</v>
      </c>
      <c r="BY568" s="29" t="b">
        <v>0</v>
      </c>
      <c r="BZ568" s="29" t="b">
        <v>0</v>
      </c>
      <c r="CA568" s="29" t="b">
        <v>0</v>
      </c>
      <c r="CB568" s="29" t="b">
        <v>0</v>
      </c>
      <c r="CC568" s="29" t="b">
        <v>0</v>
      </c>
      <c r="CD568" s="29" t="b">
        <v>0</v>
      </c>
      <c r="CE568" s="29" t="b">
        <v>0</v>
      </c>
      <c r="CF568" s="29" t="b">
        <v>0</v>
      </c>
      <c r="CG568" s="29" t="b">
        <v>0</v>
      </c>
      <c r="CH568" s="29" t="b">
        <v>0</v>
      </c>
      <c r="CI568" s="29" t="b">
        <v>0</v>
      </c>
      <c r="CJ568" s="29" t="b">
        <v>0</v>
      </c>
      <c r="CK568" s="29" t="b">
        <v>0</v>
      </c>
      <c r="CL568" s="29" t="b">
        <v>0</v>
      </c>
      <c r="CM568" s="29" t="b">
        <v>0</v>
      </c>
      <c r="CN568" s="29" t="b">
        <v>0</v>
      </c>
      <c r="CO568" s="29" t="b">
        <v>0</v>
      </c>
      <c r="CP568" s="29" t="b">
        <v>0</v>
      </c>
      <c r="CQ568" s="29" t="b">
        <v>0</v>
      </c>
      <c r="CR568" s="29" t="b">
        <v>0</v>
      </c>
      <c r="CS568" s="29" t="b">
        <v>0</v>
      </c>
      <c r="CT568" s="29" t="b">
        <v>0</v>
      </c>
      <c r="CU568" s="29" t="b">
        <v>0</v>
      </c>
      <c r="CV568" s="29" t="b">
        <v>0</v>
      </c>
      <c r="CW568" s="29" t="b">
        <v>0</v>
      </c>
      <c r="CX568" s="29" t="b">
        <v>0</v>
      </c>
      <c r="CY568" s="29" t="b">
        <v>0</v>
      </c>
      <c r="CZ568" s="29" t="b">
        <v>0</v>
      </c>
      <c r="DA568" s="29" t="b">
        <v>0</v>
      </c>
      <c r="DB568" s="29" t="b">
        <v>0</v>
      </c>
      <c r="DC568" s="29" t="b">
        <v>0</v>
      </c>
      <c r="DD568" s="29" t="b">
        <v>0</v>
      </c>
      <c r="DE568" s="29" t="b">
        <v>0</v>
      </c>
      <c r="DF568" s="29" t="b">
        <v>0</v>
      </c>
      <c r="DG568" s="29" t="b">
        <v>0</v>
      </c>
      <c r="DH568" s="29" t="b">
        <v>0</v>
      </c>
      <c r="DI568" s="29" t="b">
        <v>0</v>
      </c>
      <c r="DJ568" s="29" t="b">
        <v>0</v>
      </c>
      <c r="DK568" s="29" t="b">
        <v>0</v>
      </c>
      <c r="DL568" s="29" t="b">
        <v>0</v>
      </c>
      <c r="DM568" s="29" t="b">
        <v>0</v>
      </c>
      <c r="DN568" s="29" t="b">
        <v>0</v>
      </c>
      <c r="DO568" s="29" t="b">
        <v>0</v>
      </c>
      <c r="DP568" s="29" t="b">
        <v>0</v>
      </c>
      <c r="DQ568" s="29" t="b">
        <v>0</v>
      </c>
      <c r="DR568" s="29" t="b">
        <v>0</v>
      </c>
      <c r="DS568" s="29" t="b">
        <v>0</v>
      </c>
      <c r="DT568" s="29" t="b">
        <v>0</v>
      </c>
      <c r="DU568" s="29" t="b">
        <v>0</v>
      </c>
      <c r="DV568" s="29" t="s">
        <v>16558</v>
      </c>
      <c r="DW568" s="29" t="s">
        <v>16559</v>
      </c>
      <c r="DX568" s="29" t="s">
        <v>16560</v>
      </c>
    </row>
    <row r="569" spans="1:128" s="29" customFormat="1" x14ac:dyDescent="0.25">
      <c r="A569" s="29">
        <v>359925060106239</v>
      </c>
      <c r="B569" s="29">
        <v>589</v>
      </c>
      <c r="C569" s="29" t="s">
        <v>16561</v>
      </c>
      <c r="D569" s="29" t="s">
        <v>16562</v>
      </c>
      <c r="E569" s="50">
        <v>2.37233554312184E+16</v>
      </c>
      <c r="F569" s="50">
        <v>9037390667190150</v>
      </c>
      <c r="G569" s="29" t="s">
        <v>20330</v>
      </c>
      <c r="H569" s="29" t="s">
        <v>18992</v>
      </c>
      <c r="I569" s="29">
        <v>88</v>
      </c>
      <c r="J569" s="29">
        <v>0</v>
      </c>
      <c r="K569" s="29">
        <v>1</v>
      </c>
      <c r="L569" s="29">
        <v>1</v>
      </c>
      <c r="M569" s="29">
        <v>2</v>
      </c>
      <c r="N569" s="29">
        <v>5</v>
      </c>
      <c r="O569" s="29">
        <v>1</v>
      </c>
      <c r="P569" s="29">
        <v>0</v>
      </c>
      <c r="Q569" s="29" t="s">
        <v>8</v>
      </c>
      <c r="R569" s="29" t="s">
        <v>8</v>
      </c>
      <c r="S569" s="29" t="s">
        <v>8</v>
      </c>
      <c r="T569" s="29" t="s">
        <v>8</v>
      </c>
      <c r="U569" s="29">
        <v>1</v>
      </c>
      <c r="V569" s="29">
        <v>2</v>
      </c>
      <c r="W569" s="29" t="s">
        <v>8</v>
      </c>
      <c r="X569" s="29">
        <v>5</v>
      </c>
      <c r="Y569" s="29" t="s">
        <v>8</v>
      </c>
      <c r="Z569" s="29">
        <v>1</v>
      </c>
      <c r="AA569" s="29">
        <v>1</v>
      </c>
      <c r="AB569" s="29" t="s">
        <v>8</v>
      </c>
      <c r="AC569" s="29">
        <v>3</v>
      </c>
      <c r="AD569" s="29" t="s">
        <v>8</v>
      </c>
      <c r="AE569" s="29">
        <v>1</v>
      </c>
      <c r="AF569" s="29">
        <v>1</v>
      </c>
      <c r="AG569" s="29" t="s">
        <v>8</v>
      </c>
      <c r="AH569" s="29">
        <v>1</v>
      </c>
      <c r="AI569" s="29" t="s">
        <v>8</v>
      </c>
      <c r="AJ569" s="29">
        <v>1</v>
      </c>
      <c r="AK569" s="29">
        <v>4</v>
      </c>
      <c r="AL569" s="29" t="s">
        <v>8</v>
      </c>
      <c r="AM569" s="29">
        <v>4</v>
      </c>
      <c r="AN569" s="29" t="s">
        <v>8</v>
      </c>
      <c r="AO569" s="29">
        <v>1</v>
      </c>
      <c r="AP569" s="29" t="s">
        <v>8</v>
      </c>
      <c r="AQ569" s="29">
        <v>1</v>
      </c>
      <c r="AR569" s="29">
        <v>2</v>
      </c>
      <c r="AS569" s="29" t="s">
        <v>8</v>
      </c>
      <c r="AT569" s="29">
        <v>2</v>
      </c>
      <c r="AU569" s="29" t="s">
        <v>8</v>
      </c>
      <c r="AV569" s="29">
        <v>1</v>
      </c>
      <c r="AW569" s="29">
        <v>3</v>
      </c>
      <c r="AX569" s="29" t="s">
        <v>8</v>
      </c>
      <c r="AY569" s="29">
        <v>3</v>
      </c>
      <c r="AZ569" s="29" t="s">
        <v>8</v>
      </c>
      <c r="BA569" s="29">
        <v>1</v>
      </c>
      <c r="BB569" s="29" t="s">
        <v>8</v>
      </c>
      <c r="BC569" s="29">
        <v>1</v>
      </c>
      <c r="BD569" s="29">
        <v>4</v>
      </c>
      <c r="BE569" s="29" t="s">
        <v>8</v>
      </c>
      <c r="BF569" s="29">
        <v>4</v>
      </c>
      <c r="BG569" s="29" t="s">
        <v>8</v>
      </c>
      <c r="BH569" s="29">
        <v>1</v>
      </c>
      <c r="BI569" s="29">
        <v>1</v>
      </c>
      <c r="BJ569" s="29" t="s">
        <v>8</v>
      </c>
      <c r="BK569" s="29">
        <v>2</v>
      </c>
      <c r="BL569" s="29" t="s">
        <v>8</v>
      </c>
      <c r="BM569" s="29">
        <v>0</v>
      </c>
      <c r="BN569" s="29" t="s">
        <v>8</v>
      </c>
      <c r="BO569" s="29" t="s">
        <v>8</v>
      </c>
      <c r="BP569" s="29" t="s">
        <v>8</v>
      </c>
      <c r="BQ569" s="29" t="s">
        <v>8</v>
      </c>
      <c r="BR569" s="29" t="s">
        <v>8</v>
      </c>
      <c r="BS569" s="29" t="s">
        <v>8</v>
      </c>
      <c r="BT569" s="29" t="s">
        <v>8</v>
      </c>
      <c r="BU569" s="29" t="s">
        <v>8</v>
      </c>
      <c r="BV569" s="29" t="b">
        <v>1</v>
      </c>
      <c r="BW569" s="29" t="b">
        <v>0</v>
      </c>
      <c r="BX569" s="29" t="b">
        <v>0</v>
      </c>
      <c r="BY569" s="29" t="b">
        <v>0</v>
      </c>
      <c r="BZ569" s="29" t="b">
        <v>0</v>
      </c>
      <c r="CA569" s="29" t="b">
        <v>0</v>
      </c>
      <c r="CB569" s="29" t="b">
        <v>0</v>
      </c>
      <c r="CC569" s="29" t="b">
        <v>0</v>
      </c>
      <c r="CD569" s="29" t="b">
        <v>0</v>
      </c>
      <c r="CE569" s="29" t="b">
        <v>0</v>
      </c>
      <c r="CF569" s="29" t="b">
        <v>0</v>
      </c>
      <c r="CG569" s="29" t="b">
        <v>0</v>
      </c>
      <c r="CH569" s="29" t="b">
        <v>0</v>
      </c>
      <c r="CI569" s="29" t="b">
        <v>0</v>
      </c>
      <c r="CJ569" s="29" t="b">
        <v>0</v>
      </c>
      <c r="CK569" s="29" t="b">
        <v>0</v>
      </c>
      <c r="CL569" s="29" t="b">
        <v>0</v>
      </c>
      <c r="CM569" s="29" t="b">
        <v>0</v>
      </c>
      <c r="CN569" s="29" t="b">
        <v>0</v>
      </c>
      <c r="CO569" s="29" t="b">
        <v>0</v>
      </c>
      <c r="CP569" s="29" t="b">
        <v>0</v>
      </c>
      <c r="CQ569" s="29" t="b">
        <v>0</v>
      </c>
      <c r="CR569" s="29" t="b">
        <v>0</v>
      </c>
      <c r="CS569" s="29" t="b">
        <v>0</v>
      </c>
      <c r="CT569" s="29" t="b">
        <v>0</v>
      </c>
      <c r="CU569" s="29" t="b">
        <v>0</v>
      </c>
      <c r="CV569" s="29" t="b">
        <v>0</v>
      </c>
      <c r="CW569" s="29" t="b">
        <v>0</v>
      </c>
      <c r="CX569" s="29" t="b">
        <v>0</v>
      </c>
      <c r="CY569" s="29" t="b">
        <v>0</v>
      </c>
      <c r="CZ569" s="29" t="b">
        <v>0</v>
      </c>
      <c r="DA569" s="29" t="b">
        <v>0</v>
      </c>
      <c r="DB569" s="29" t="b">
        <v>0</v>
      </c>
      <c r="DC569" s="29" t="b">
        <v>0</v>
      </c>
      <c r="DD569" s="29" t="b">
        <v>0</v>
      </c>
      <c r="DE569" s="29" t="b">
        <v>0</v>
      </c>
      <c r="DF569" s="29" t="b">
        <v>0</v>
      </c>
      <c r="DG569" s="29" t="b">
        <v>0</v>
      </c>
      <c r="DH569" s="29" t="b">
        <v>0</v>
      </c>
      <c r="DI569" s="29" t="b">
        <v>0</v>
      </c>
      <c r="DJ569" s="29" t="b">
        <v>0</v>
      </c>
      <c r="DK569" s="29" t="b">
        <v>0</v>
      </c>
      <c r="DL569" s="29" t="b">
        <v>0</v>
      </c>
      <c r="DM569" s="29" t="b">
        <v>0</v>
      </c>
      <c r="DN569" s="29" t="b">
        <v>0</v>
      </c>
      <c r="DO569" s="29" t="b">
        <v>0</v>
      </c>
      <c r="DP569" s="29" t="b">
        <v>0</v>
      </c>
      <c r="DQ569" s="29" t="b">
        <v>0</v>
      </c>
      <c r="DR569" s="29" t="b">
        <v>0</v>
      </c>
      <c r="DS569" s="29" t="b">
        <v>0</v>
      </c>
      <c r="DT569" s="29" t="b">
        <v>0</v>
      </c>
      <c r="DU569" s="29" t="b">
        <v>0</v>
      </c>
      <c r="DV569" s="29" t="s">
        <v>16563</v>
      </c>
      <c r="DW569" s="29" t="s">
        <v>16564</v>
      </c>
      <c r="DX569" s="29" t="s">
        <v>16565</v>
      </c>
    </row>
    <row r="570" spans="1:128" s="29" customFormat="1" x14ac:dyDescent="0.25">
      <c r="A570" s="29">
        <v>359925060106239</v>
      </c>
      <c r="B570" s="29">
        <v>536</v>
      </c>
      <c r="C570" s="29" t="s">
        <v>16566</v>
      </c>
      <c r="D570" s="29" t="s">
        <v>16567</v>
      </c>
      <c r="E570" s="50">
        <v>2372413745265320</v>
      </c>
      <c r="F570" s="50">
        <v>9037427294415590</v>
      </c>
      <c r="G570" s="29" t="s">
        <v>20267</v>
      </c>
      <c r="H570" s="29" t="s">
        <v>18992</v>
      </c>
      <c r="I570" s="29">
        <v>88</v>
      </c>
      <c r="J570" s="29">
        <v>1</v>
      </c>
      <c r="K570" s="29">
        <v>1</v>
      </c>
      <c r="L570" s="29">
        <v>1</v>
      </c>
      <c r="M570" s="29">
        <v>2</v>
      </c>
      <c r="N570" s="29">
        <v>4</v>
      </c>
      <c r="O570" s="29">
        <v>1</v>
      </c>
      <c r="P570" s="29">
        <v>0</v>
      </c>
      <c r="Q570" s="29" t="s">
        <v>8</v>
      </c>
      <c r="R570" s="29" t="s">
        <v>8</v>
      </c>
      <c r="S570" s="29" t="s">
        <v>8</v>
      </c>
      <c r="T570" s="29" t="s">
        <v>8</v>
      </c>
      <c r="U570" s="29">
        <v>1</v>
      </c>
      <c r="V570" s="29">
        <v>4</v>
      </c>
      <c r="W570" s="29" t="s">
        <v>8</v>
      </c>
      <c r="X570" s="29">
        <v>4</v>
      </c>
      <c r="Y570" s="29" t="s">
        <v>8</v>
      </c>
      <c r="Z570" s="29">
        <v>0</v>
      </c>
      <c r="AA570" s="29" t="s">
        <v>8</v>
      </c>
      <c r="AB570" s="29" t="s">
        <v>8</v>
      </c>
      <c r="AC570" s="29" t="s">
        <v>8</v>
      </c>
      <c r="AD570" s="29" t="s">
        <v>8</v>
      </c>
      <c r="AE570" s="29">
        <v>1</v>
      </c>
      <c r="AF570" s="29">
        <v>1</v>
      </c>
      <c r="AG570" s="29" t="s">
        <v>8</v>
      </c>
      <c r="AH570" s="29">
        <v>1</v>
      </c>
      <c r="AI570" s="29" t="s">
        <v>8</v>
      </c>
      <c r="AJ570" s="29">
        <v>0</v>
      </c>
      <c r="AK570" s="29" t="s">
        <v>8</v>
      </c>
      <c r="AL570" s="29" t="s">
        <v>8</v>
      </c>
      <c r="AM570" s="29" t="s">
        <v>8</v>
      </c>
      <c r="AN570" s="29" t="s">
        <v>8</v>
      </c>
      <c r="AO570" s="29">
        <v>0</v>
      </c>
      <c r="AP570" s="29" t="s">
        <v>8</v>
      </c>
      <c r="AQ570" s="29">
        <v>1</v>
      </c>
      <c r="AR570" s="29">
        <v>2</v>
      </c>
      <c r="AS570" s="29" t="s">
        <v>8</v>
      </c>
      <c r="AT570" s="29">
        <v>1</v>
      </c>
      <c r="AU570" s="29" t="s">
        <v>8</v>
      </c>
      <c r="AV570" s="29">
        <v>1</v>
      </c>
      <c r="AW570" s="29">
        <v>4</v>
      </c>
      <c r="AX570" s="29" t="s">
        <v>8</v>
      </c>
      <c r="AY570" s="29">
        <v>4</v>
      </c>
      <c r="AZ570" s="29" t="s">
        <v>8</v>
      </c>
      <c r="BA570" s="29">
        <v>1</v>
      </c>
      <c r="BB570" s="29" t="s">
        <v>8</v>
      </c>
      <c r="BC570" s="29">
        <v>1</v>
      </c>
      <c r="BD570" s="29">
        <v>4</v>
      </c>
      <c r="BE570" s="29" t="s">
        <v>8</v>
      </c>
      <c r="BF570" s="29">
        <v>5</v>
      </c>
      <c r="BG570" s="29" t="s">
        <v>8</v>
      </c>
      <c r="BH570" s="29">
        <v>1</v>
      </c>
      <c r="BI570" s="29">
        <v>1</v>
      </c>
      <c r="BJ570" s="29" t="s">
        <v>8</v>
      </c>
      <c r="BK570" s="29">
        <v>2</v>
      </c>
      <c r="BL570" s="29" t="s">
        <v>8</v>
      </c>
      <c r="BM570" s="29">
        <v>0</v>
      </c>
      <c r="BN570" s="29" t="s">
        <v>8</v>
      </c>
      <c r="BO570" s="29" t="s">
        <v>8</v>
      </c>
      <c r="BP570" s="29" t="s">
        <v>8</v>
      </c>
      <c r="BQ570" s="29" t="s">
        <v>8</v>
      </c>
      <c r="BR570" s="29" t="s">
        <v>8</v>
      </c>
      <c r="BS570" s="29" t="s">
        <v>8</v>
      </c>
      <c r="BT570" s="29" t="s">
        <v>8</v>
      </c>
      <c r="BU570" s="29" t="s">
        <v>8</v>
      </c>
      <c r="BV570" s="29" t="b">
        <v>1</v>
      </c>
      <c r="BW570" s="29" t="b">
        <v>0</v>
      </c>
      <c r="BX570" s="29" t="b">
        <v>0</v>
      </c>
      <c r="BY570" s="29" t="b">
        <v>0</v>
      </c>
      <c r="BZ570" s="29" t="b">
        <v>0</v>
      </c>
      <c r="CA570" s="29" t="b">
        <v>0</v>
      </c>
      <c r="CB570" s="29" t="b">
        <v>0</v>
      </c>
      <c r="CC570" s="29" t="b">
        <v>0</v>
      </c>
      <c r="CD570" s="29" t="b">
        <v>0</v>
      </c>
      <c r="CE570" s="29" t="b">
        <v>0</v>
      </c>
      <c r="CF570" s="29" t="b">
        <v>0</v>
      </c>
      <c r="CG570" s="29" t="b">
        <v>0</v>
      </c>
      <c r="CH570" s="29" t="b">
        <v>0</v>
      </c>
      <c r="CI570" s="29" t="b">
        <v>0</v>
      </c>
      <c r="CJ570" s="29" t="b">
        <v>0</v>
      </c>
      <c r="CK570" s="29" t="b">
        <v>0</v>
      </c>
      <c r="CL570" s="29" t="b">
        <v>0</v>
      </c>
      <c r="CM570" s="29" t="b">
        <v>0</v>
      </c>
      <c r="CN570" s="29" t="b">
        <v>0</v>
      </c>
      <c r="CO570" s="29" t="b">
        <v>0</v>
      </c>
      <c r="CP570" s="29" t="b">
        <v>0</v>
      </c>
      <c r="CQ570" s="29" t="b">
        <v>0</v>
      </c>
      <c r="CR570" s="29" t="b">
        <v>0</v>
      </c>
      <c r="CS570" s="29" t="b">
        <v>0</v>
      </c>
      <c r="CT570" s="29" t="b">
        <v>0</v>
      </c>
      <c r="CU570" s="29" t="b">
        <v>0</v>
      </c>
      <c r="CV570" s="29" t="b">
        <v>0</v>
      </c>
      <c r="CW570" s="29" t="b">
        <v>0</v>
      </c>
      <c r="CX570" s="29" t="b">
        <v>0</v>
      </c>
      <c r="CY570" s="29" t="b">
        <v>0</v>
      </c>
      <c r="CZ570" s="29" t="b">
        <v>0</v>
      </c>
      <c r="DA570" s="29" t="b">
        <v>0</v>
      </c>
      <c r="DB570" s="29" t="b">
        <v>0</v>
      </c>
      <c r="DC570" s="29" t="b">
        <v>0</v>
      </c>
      <c r="DD570" s="29" t="b">
        <v>0</v>
      </c>
      <c r="DE570" s="29" t="b">
        <v>0</v>
      </c>
      <c r="DF570" s="29" t="b">
        <v>0</v>
      </c>
      <c r="DG570" s="29" t="b">
        <v>0</v>
      </c>
      <c r="DH570" s="29" t="b">
        <v>0</v>
      </c>
      <c r="DI570" s="29" t="b">
        <v>0</v>
      </c>
      <c r="DJ570" s="29" t="b">
        <v>0</v>
      </c>
      <c r="DK570" s="29" t="b">
        <v>0</v>
      </c>
      <c r="DL570" s="29" t="b">
        <v>0</v>
      </c>
      <c r="DM570" s="29" t="b">
        <v>0</v>
      </c>
      <c r="DN570" s="29" t="b">
        <v>0</v>
      </c>
      <c r="DO570" s="29" t="b">
        <v>0</v>
      </c>
      <c r="DP570" s="29" t="b">
        <v>0</v>
      </c>
      <c r="DQ570" s="29" t="b">
        <v>0</v>
      </c>
      <c r="DR570" s="29" t="b">
        <v>0</v>
      </c>
      <c r="DS570" s="29" t="b">
        <v>0</v>
      </c>
      <c r="DT570" s="29" t="b">
        <v>0</v>
      </c>
      <c r="DU570" s="29" t="b">
        <v>0</v>
      </c>
      <c r="DV570" s="29" t="s">
        <v>16568</v>
      </c>
      <c r="DW570" s="29" t="s">
        <v>16569</v>
      </c>
      <c r="DX570" s="29" t="s">
        <v>16570</v>
      </c>
    </row>
    <row r="571" spans="1:128" s="29" customFormat="1" x14ac:dyDescent="0.25">
      <c r="A571" s="29">
        <v>359925060106239</v>
      </c>
      <c r="B571" s="29">
        <v>537</v>
      </c>
      <c r="C571" s="29" t="s">
        <v>16571</v>
      </c>
      <c r="D571" s="29" t="s">
        <v>16572</v>
      </c>
      <c r="E571" s="50">
        <v>2.37239567796237E+16</v>
      </c>
      <c r="F571" s="50">
        <v>9037430271735500</v>
      </c>
      <c r="G571" s="29" t="s">
        <v>20242</v>
      </c>
      <c r="H571" s="29" t="s">
        <v>18992</v>
      </c>
      <c r="I571" s="29">
        <v>88</v>
      </c>
      <c r="J571" s="29">
        <v>1</v>
      </c>
      <c r="K571" s="29">
        <v>1</v>
      </c>
      <c r="L571" s="29">
        <v>1</v>
      </c>
      <c r="M571" s="29">
        <v>2</v>
      </c>
      <c r="N571" s="29">
        <v>6</v>
      </c>
      <c r="O571" s="29">
        <v>1</v>
      </c>
      <c r="P571" s="29">
        <v>0</v>
      </c>
      <c r="Q571" s="29" t="s">
        <v>8</v>
      </c>
      <c r="R571" s="29" t="s">
        <v>8</v>
      </c>
      <c r="S571" s="29" t="s">
        <v>8</v>
      </c>
      <c r="T571" s="29" t="s">
        <v>8</v>
      </c>
      <c r="U571" s="29">
        <v>1</v>
      </c>
      <c r="V571" s="29">
        <v>1</v>
      </c>
      <c r="W571" s="29" t="s">
        <v>8</v>
      </c>
      <c r="X571" s="29">
        <v>4</v>
      </c>
      <c r="Y571" s="29" t="s">
        <v>8</v>
      </c>
      <c r="Z571" s="29">
        <v>0</v>
      </c>
      <c r="AA571" s="29" t="s">
        <v>8</v>
      </c>
      <c r="AB571" s="29" t="s">
        <v>8</v>
      </c>
      <c r="AC571" s="29" t="s">
        <v>8</v>
      </c>
      <c r="AD571" s="29" t="s">
        <v>8</v>
      </c>
      <c r="AE571" s="29">
        <v>1</v>
      </c>
      <c r="AF571" s="29">
        <v>1</v>
      </c>
      <c r="AG571" s="29" t="s">
        <v>8</v>
      </c>
      <c r="AH571" s="29">
        <v>1</v>
      </c>
      <c r="AI571" s="29" t="s">
        <v>8</v>
      </c>
      <c r="AJ571" s="29">
        <v>0</v>
      </c>
      <c r="AK571" s="29" t="s">
        <v>8</v>
      </c>
      <c r="AL571" s="29" t="s">
        <v>8</v>
      </c>
      <c r="AM571" s="29" t="s">
        <v>8</v>
      </c>
      <c r="AN571" s="29" t="s">
        <v>8</v>
      </c>
      <c r="AO571" s="29">
        <v>0</v>
      </c>
      <c r="AP571" s="29" t="s">
        <v>8</v>
      </c>
      <c r="AQ571" s="29">
        <v>1</v>
      </c>
      <c r="AR571" s="29">
        <v>2</v>
      </c>
      <c r="AS571" s="29" t="s">
        <v>8</v>
      </c>
      <c r="AT571" s="29">
        <v>2</v>
      </c>
      <c r="AU571" s="29" t="s">
        <v>8</v>
      </c>
      <c r="AV571" s="29">
        <v>1</v>
      </c>
      <c r="AW571" s="29">
        <v>4</v>
      </c>
      <c r="AX571" s="29" t="s">
        <v>8</v>
      </c>
      <c r="AY571" s="29">
        <v>4</v>
      </c>
      <c r="AZ571" s="29" t="s">
        <v>8</v>
      </c>
      <c r="BA571" s="29">
        <v>1</v>
      </c>
      <c r="BB571" s="29" t="s">
        <v>8</v>
      </c>
      <c r="BC571" s="29">
        <v>1</v>
      </c>
      <c r="BD571" s="29">
        <v>2</v>
      </c>
      <c r="BE571" s="29" t="s">
        <v>8</v>
      </c>
      <c r="BF571" s="29">
        <v>2</v>
      </c>
      <c r="BG571" s="29" t="s">
        <v>8</v>
      </c>
      <c r="BH571" s="29">
        <v>1</v>
      </c>
      <c r="BI571" s="29">
        <v>4</v>
      </c>
      <c r="BJ571" s="29" t="s">
        <v>8</v>
      </c>
      <c r="BK571" s="29">
        <v>4</v>
      </c>
      <c r="BL571" s="29" t="s">
        <v>8</v>
      </c>
      <c r="BM571" s="29">
        <v>1</v>
      </c>
      <c r="BN571" s="29" t="s">
        <v>8</v>
      </c>
      <c r="BO571" s="29">
        <v>1</v>
      </c>
      <c r="BP571" s="29" t="s">
        <v>8</v>
      </c>
      <c r="BQ571" s="29">
        <v>1</v>
      </c>
      <c r="BR571" s="29" t="s">
        <v>8</v>
      </c>
      <c r="BS571" s="29">
        <v>0</v>
      </c>
      <c r="BT571" s="29" t="s">
        <v>8</v>
      </c>
      <c r="BU571" s="29" t="s">
        <v>8</v>
      </c>
      <c r="BV571" s="29" t="b">
        <v>1</v>
      </c>
      <c r="BW571" s="29" t="b">
        <v>0</v>
      </c>
      <c r="BX571" s="29" t="b">
        <v>0</v>
      </c>
      <c r="BY571" s="29" t="b">
        <v>0</v>
      </c>
      <c r="BZ571" s="29" t="b">
        <v>0</v>
      </c>
      <c r="CA571" s="29" t="b">
        <v>0</v>
      </c>
      <c r="CB571" s="29" t="b">
        <v>0</v>
      </c>
      <c r="CC571" s="29" t="b">
        <v>0</v>
      </c>
      <c r="CD571" s="29" t="b">
        <v>0</v>
      </c>
      <c r="CE571" s="29" t="b">
        <v>0</v>
      </c>
      <c r="CF571" s="29" t="b">
        <v>0</v>
      </c>
      <c r="CG571" s="29" t="b">
        <v>0</v>
      </c>
      <c r="CH571" s="29" t="b">
        <v>0</v>
      </c>
      <c r="CI571" s="29" t="b">
        <v>0</v>
      </c>
      <c r="CJ571" s="29" t="b">
        <v>0</v>
      </c>
      <c r="CK571" s="29" t="b">
        <v>0</v>
      </c>
      <c r="CL571" s="29" t="b">
        <v>0</v>
      </c>
      <c r="CM571" s="29" t="b">
        <v>0</v>
      </c>
      <c r="CN571" s="29" t="b">
        <v>0</v>
      </c>
      <c r="CO571" s="29" t="b">
        <v>0</v>
      </c>
      <c r="CP571" s="29" t="b">
        <v>0</v>
      </c>
      <c r="CQ571" s="29" t="b">
        <v>0</v>
      </c>
      <c r="CR571" s="29" t="b">
        <v>0</v>
      </c>
      <c r="CS571" s="29" t="b">
        <v>0</v>
      </c>
      <c r="CT571" s="29" t="b">
        <v>0</v>
      </c>
      <c r="CU571" s="29" t="b">
        <v>0</v>
      </c>
      <c r="CV571" s="29" t="b">
        <v>0</v>
      </c>
      <c r="CW571" s="29" t="b">
        <v>0</v>
      </c>
      <c r="CX571" s="29" t="b">
        <v>0</v>
      </c>
      <c r="CY571" s="29" t="b">
        <v>0</v>
      </c>
      <c r="CZ571" s="29" t="b">
        <v>0</v>
      </c>
      <c r="DA571" s="29" t="b">
        <v>0</v>
      </c>
      <c r="DB571" s="29" t="b">
        <v>0</v>
      </c>
      <c r="DC571" s="29" t="b">
        <v>0</v>
      </c>
      <c r="DD571" s="29" t="b">
        <v>0</v>
      </c>
      <c r="DE571" s="29" t="b">
        <v>0</v>
      </c>
      <c r="DF571" s="29" t="b">
        <v>0</v>
      </c>
      <c r="DG571" s="29" t="b">
        <v>0</v>
      </c>
      <c r="DH571" s="29" t="b">
        <v>0</v>
      </c>
      <c r="DI571" s="29" t="b">
        <v>0</v>
      </c>
      <c r="DJ571" s="29" t="b">
        <v>0</v>
      </c>
      <c r="DK571" s="29" t="b">
        <v>0</v>
      </c>
      <c r="DL571" s="29" t="b">
        <v>0</v>
      </c>
      <c r="DM571" s="29" t="b">
        <v>0</v>
      </c>
      <c r="DN571" s="29" t="b">
        <v>0</v>
      </c>
      <c r="DO571" s="29" t="b">
        <v>0</v>
      </c>
      <c r="DP571" s="29" t="b">
        <v>0</v>
      </c>
      <c r="DQ571" s="29" t="b">
        <v>0</v>
      </c>
      <c r="DR571" s="29" t="b">
        <v>0</v>
      </c>
      <c r="DS571" s="29" t="b">
        <v>0</v>
      </c>
      <c r="DT571" s="29" t="b">
        <v>0</v>
      </c>
      <c r="DU571" s="29" t="b">
        <v>0</v>
      </c>
      <c r="DV571" s="29" t="s">
        <v>16573</v>
      </c>
      <c r="DW571" s="29" t="s">
        <v>16574</v>
      </c>
      <c r="DX571" s="29" t="s">
        <v>16575</v>
      </c>
    </row>
    <row r="572" spans="1:128" s="29" customFormat="1" x14ac:dyDescent="0.25">
      <c r="A572" s="29">
        <v>359925060425985</v>
      </c>
      <c r="B572" s="29">
        <v>574</v>
      </c>
      <c r="C572" s="29" t="s">
        <v>16576</v>
      </c>
      <c r="D572" s="29" t="s">
        <v>16577</v>
      </c>
      <c r="E572" s="50">
        <v>2.37247848369161E+16</v>
      </c>
      <c r="F572" s="50">
        <v>9037398037626940</v>
      </c>
      <c r="G572" s="29" t="s">
        <v>19161</v>
      </c>
      <c r="H572" s="29" t="s">
        <v>18992</v>
      </c>
      <c r="I572" s="29">
        <v>88</v>
      </c>
      <c r="J572" s="29">
        <v>1</v>
      </c>
      <c r="K572" s="29">
        <v>1</v>
      </c>
      <c r="L572" s="29">
        <v>1</v>
      </c>
      <c r="M572" s="29">
        <v>2</v>
      </c>
      <c r="N572" s="29">
        <v>4</v>
      </c>
      <c r="O572" s="29">
        <v>1</v>
      </c>
      <c r="P572" s="29">
        <v>1</v>
      </c>
      <c r="Q572" s="29">
        <v>3</v>
      </c>
      <c r="R572" s="29" t="s">
        <v>8</v>
      </c>
      <c r="S572" s="29">
        <v>3</v>
      </c>
      <c r="T572" s="29" t="s">
        <v>8</v>
      </c>
      <c r="U572" s="29">
        <v>1</v>
      </c>
      <c r="V572" s="29">
        <v>1</v>
      </c>
      <c r="W572" s="29" t="s">
        <v>8</v>
      </c>
      <c r="X572" s="29">
        <v>1</v>
      </c>
      <c r="Y572" s="29" t="s">
        <v>8</v>
      </c>
      <c r="Z572" s="29">
        <v>1</v>
      </c>
      <c r="AA572" s="29">
        <v>1</v>
      </c>
      <c r="AB572" s="29" t="s">
        <v>8</v>
      </c>
      <c r="AC572" s="29">
        <v>1</v>
      </c>
      <c r="AD572" s="29" t="s">
        <v>8</v>
      </c>
      <c r="AE572" s="29">
        <v>1</v>
      </c>
      <c r="AF572" s="29">
        <v>1</v>
      </c>
      <c r="AG572" s="29" t="s">
        <v>8</v>
      </c>
      <c r="AH572" s="29">
        <v>1</v>
      </c>
      <c r="AI572" s="29" t="s">
        <v>8</v>
      </c>
      <c r="AJ572" s="29">
        <v>0</v>
      </c>
      <c r="AK572" s="29" t="s">
        <v>8</v>
      </c>
      <c r="AL572" s="29" t="s">
        <v>8</v>
      </c>
      <c r="AM572" s="29" t="s">
        <v>8</v>
      </c>
      <c r="AN572" s="29" t="s">
        <v>8</v>
      </c>
      <c r="AO572" s="29">
        <v>1</v>
      </c>
      <c r="AP572" s="29" t="s">
        <v>8</v>
      </c>
      <c r="AQ572" s="29">
        <v>1</v>
      </c>
      <c r="AR572" s="29">
        <v>2</v>
      </c>
      <c r="AS572" s="29" t="s">
        <v>8</v>
      </c>
      <c r="AT572" s="29">
        <v>2</v>
      </c>
      <c r="AU572" s="29" t="s">
        <v>8</v>
      </c>
      <c r="AV572" s="29">
        <v>1</v>
      </c>
      <c r="AW572" s="29">
        <v>1</v>
      </c>
      <c r="AX572" s="29" t="s">
        <v>8</v>
      </c>
      <c r="AY572" s="29">
        <v>1</v>
      </c>
      <c r="AZ572" s="29" t="s">
        <v>8</v>
      </c>
      <c r="BA572" s="29">
        <v>1</v>
      </c>
      <c r="BB572" s="29" t="s">
        <v>8</v>
      </c>
      <c r="BC572" s="29">
        <v>1</v>
      </c>
      <c r="BD572" s="29">
        <v>3</v>
      </c>
      <c r="BE572" s="29" t="s">
        <v>8</v>
      </c>
      <c r="BF572" s="29">
        <v>3</v>
      </c>
      <c r="BG572" s="29" t="s">
        <v>8</v>
      </c>
      <c r="BH572" s="29">
        <v>1</v>
      </c>
      <c r="BI572" s="29">
        <v>1</v>
      </c>
      <c r="BJ572" s="29" t="s">
        <v>8</v>
      </c>
      <c r="BK572" s="29">
        <v>1</v>
      </c>
      <c r="BL572" s="29" t="s">
        <v>8</v>
      </c>
      <c r="BM572" s="29">
        <v>0</v>
      </c>
      <c r="BN572" s="29" t="s">
        <v>8</v>
      </c>
      <c r="BO572" s="29" t="s">
        <v>8</v>
      </c>
      <c r="BP572" s="29" t="s">
        <v>8</v>
      </c>
      <c r="BQ572" s="29" t="s">
        <v>8</v>
      </c>
      <c r="BR572" s="29" t="s">
        <v>8</v>
      </c>
      <c r="BS572" s="29" t="s">
        <v>8</v>
      </c>
      <c r="BT572" s="29" t="s">
        <v>8</v>
      </c>
      <c r="BU572" s="29" t="s">
        <v>13976</v>
      </c>
      <c r="BV572" s="29" t="b">
        <v>0</v>
      </c>
      <c r="BW572" s="29" t="b">
        <v>0</v>
      </c>
      <c r="BX572" s="29" t="b">
        <v>0</v>
      </c>
      <c r="BY572" s="29" t="b">
        <v>0</v>
      </c>
      <c r="BZ572" s="29" t="b">
        <v>1</v>
      </c>
      <c r="CA572" s="29" t="b">
        <v>0</v>
      </c>
      <c r="CB572" s="29" t="b">
        <v>0</v>
      </c>
      <c r="CC572" s="29" t="b">
        <v>0</v>
      </c>
      <c r="CD572" s="29" t="b">
        <v>0</v>
      </c>
      <c r="CE572" s="29" t="b">
        <v>0</v>
      </c>
      <c r="CF572" s="29" t="b">
        <v>0</v>
      </c>
      <c r="CG572" s="29" t="b">
        <v>0</v>
      </c>
      <c r="CH572" s="29" t="b">
        <v>0</v>
      </c>
      <c r="CI572" s="29" t="b">
        <v>0</v>
      </c>
      <c r="CJ572" s="29" t="b">
        <v>0</v>
      </c>
      <c r="CK572" s="29" t="b">
        <v>0</v>
      </c>
      <c r="CL572" s="29" t="b">
        <v>0</v>
      </c>
      <c r="CM572" s="29" t="b">
        <v>0</v>
      </c>
      <c r="CN572" s="29" t="b">
        <v>0</v>
      </c>
      <c r="CO572" s="29" t="b">
        <v>0</v>
      </c>
      <c r="CP572" s="29" t="b">
        <v>0</v>
      </c>
      <c r="CQ572" s="29" t="b">
        <v>0</v>
      </c>
      <c r="CR572" s="29" t="b">
        <v>0</v>
      </c>
      <c r="CS572" s="29" t="b">
        <v>0</v>
      </c>
      <c r="CT572" s="29" t="b">
        <v>0</v>
      </c>
      <c r="CU572" s="29" t="b">
        <v>0</v>
      </c>
      <c r="CV572" s="29" t="b">
        <v>0</v>
      </c>
      <c r="CW572" s="29" t="b">
        <v>0</v>
      </c>
      <c r="CX572" s="29" t="b">
        <v>0</v>
      </c>
      <c r="CY572" s="29" t="b">
        <v>0</v>
      </c>
      <c r="CZ572" s="29" t="b">
        <v>0</v>
      </c>
      <c r="DA572" s="29" t="b">
        <v>0</v>
      </c>
      <c r="DB572" s="29" t="b">
        <v>0</v>
      </c>
      <c r="DC572" s="29" t="b">
        <v>0</v>
      </c>
      <c r="DD572" s="29" t="b">
        <v>0</v>
      </c>
      <c r="DE572" s="29" t="b">
        <v>0</v>
      </c>
      <c r="DF572" s="29" t="b">
        <v>0</v>
      </c>
      <c r="DG572" s="29" t="b">
        <v>0</v>
      </c>
      <c r="DH572" s="29" t="b">
        <v>0</v>
      </c>
      <c r="DI572" s="29" t="b">
        <v>0</v>
      </c>
      <c r="DJ572" s="29" t="b">
        <v>0</v>
      </c>
      <c r="DK572" s="29" t="b">
        <v>0</v>
      </c>
      <c r="DL572" s="29" t="b">
        <v>0</v>
      </c>
      <c r="DM572" s="29" t="b">
        <v>0</v>
      </c>
      <c r="DN572" s="29" t="b">
        <v>0</v>
      </c>
      <c r="DO572" s="29" t="b">
        <v>0</v>
      </c>
      <c r="DP572" s="29" t="b">
        <v>0</v>
      </c>
      <c r="DQ572" s="29" t="b">
        <v>0</v>
      </c>
      <c r="DR572" s="29" t="b">
        <v>0</v>
      </c>
      <c r="DS572" s="29" t="b">
        <v>0</v>
      </c>
      <c r="DT572" s="29" t="b">
        <v>0</v>
      </c>
      <c r="DU572" s="29" t="b">
        <v>0</v>
      </c>
      <c r="DV572" s="29" t="s">
        <v>16578</v>
      </c>
      <c r="DW572" s="29" t="s">
        <v>16579</v>
      </c>
      <c r="DX572" s="29" t="s">
        <v>16580</v>
      </c>
    </row>
    <row r="573" spans="1:128" s="29" customFormat="1" x14ac:dyDescent="0.25">
      <c r="A573" s="29">
        <v>359925060425985</v>
      </c>
      <c r="B573" s="29">
        <v>576</v>
      </c>
      <c r="C573" s="29" t="s">
        <v>16581</v>
      </c>
      <c r="D573" s="29" t="s">
        <v>16582</v>
      </c>
      <c r="E573" s="50">
        <v>2372477001474930</v>
      </c>
      <c r="F573" s="50">
        <v>9037440765169400</v>
      </c>
      <c r="G573" s="29" t="s">
        <v>20331</v>
      </c>
      <c r="H573" s="29" t="s">
        <v>18992</v>
      </c>
      <c r="I573" s="29">
        <v>88</v>
      </c>
      <c r="J573" s="29">
        <v>1</v>
      </c>
      <c r="K573" s="29">
        <v>1</v>
      </c>
      <c r="L573" s="29">
        <v>1</v>
      </c>
      <c r="M573" s="29">
        <v>2</v>
      </c>
      <c r="N573" s="29">
        <v>5</v>
      </c>
      <c r="O573" s="29">
        <v>1</v>
      </c>
      <c r="P573" s="29">
        <v>1</v>
      </c>
      <c r="Q573" s="29">
        <v>1</v>
      </c>
      <c r="R573" s="29" t="s">
        <v>8</v>
      </c>
      <c r="S573" s="29">
        <v>1</v>
      </c>
      <c r="T573" s="29" t="s">
        <v>8</v>
      </c>
      <c r="U573" s="29">
        <v>1</v>
      </c>
      <c r="V573" s="29">
        <v>1</v>
      </c>
      <c r="W573" s="29" t="s">
        <v>8</v>
      </c>
      <c r="X573" s="29">
        <v>1</v>
      </c>
      <c r="Y573" s="29" t="s">
        <v>8</v>
      </c>
      <c r="Z573" s="29">
        <v>1</v>
      </c>
      <c r="AA573" s="29">
        <v>1</v>
      </c>
      <c r="AB573" s="29" t="s">
        <v>8</v>
      </c>
      <c r="AC573" s="29">
        <v>1</v>
      </c>
      <c r="AD573" s="29" t="s">
        <v>8</v>
      </c>
      <c r="AE573" s="29">
        <v>1</v>
      </c>
      <c r="AF573" s="29">
        <v>1</v>
      </c>
      <c r="AG573" s="29" t="s">
        <v>8</v>
      </c>
      <c r="AH573" s="29">
        <v>1</v>
      </c>
      <c r="AI573" s="29" t="s">
        <v>8</v>
      </c>
      <c r="AJ573" s="29">
        <v>1</v>
      </c>
      <c r="AK573" s="29">
        <v>4</v>
      </c>
      <c r="AL573" s="29" t="s">
        <v>8</v>
      </c>
      <c r="AM573" s="29">
        <v>4</v>
      </c>
      <c r="AN573" s="29" t="s">
        <v>8</v>
      </c>
      <c r="AO573" s="29">
        <v>1</v>
      </c>
      <c r="AP573" s="29" t="s">
        <v>8</v>
      </c>
      <c r="AQ573" s="29">
        <v>1</v>
      </c>
      <c r="AR573" s="29">
        <v>2</v>
      </c>
      <c r="AS573" s="29" t="s">
        <v>8</v>
      </c>
      <c r="AT573" s="29">
        <v>2</v>
      </c>
      <c r="AU573" s="29" t="s">
        <v>8</v>
      </c>
      <c r="AV573" s="29">
        <v>1</v>
      </c>
      <c r="AW573" s="29">
        <v>2</v>
      </c>
      <c r="AX573" s="29" t="s">
        <v>8</v>
      </c>
      <c r="AY573" s="29">
        <v>2</v>
      </c>
      <c r="AZ573" s="29" t="s">
        <v>8</v>
      </c>
      <c r="BA573" s="29">
        <v>1</v>
      </c>
      <c r="BB573" s="29" t="s">
        <v>8</v>
      </c>
      <c r="BC573" s="29">
        <v>1</v>
      </c>
      <c r="BD573" s="29">
        <v>4</v>
      </c>
      <c r="BE573" s="29" t="s">
        <v>8</v>
      </c>
      <c r="BF573" s="29">
        <v>3</v>
      </c>
      <c r="BG573" s="29" t="s">
        <v>8</v>
      </c>
      <c r="BH573" s="29">
        <v>1</v>
      </c>
      <c r="BI573" s="29">
        <v>1</v>
      </c>
      <c r="BJ573" s="29" t="s">
        <v>8</v>
      </c>
      <c r="BK573" s="29">
        <v>1</v>
      </c>
      <c r="BL573" s="29" t="s">
        <v>8</v>
      </c>
      <c r="BM573" s="29">
        <v>0</v>
      </c>
      <c r="BN573" s="29" t="s">
        <v>8</v>
      </c>
      <c r="BO573" s="29" t="s">
        <v>8</v>
      </c>
      <c r="BP573" s="29" t="s">
        <v>8</v>
      </c>
      <c r="BQ573" s="29" t="s">
        <v>8</v>
      </c>
      <c r="BR573" s="29" t="s">
        <v>8</v>
      </c>
      <c r="BS573" s="29" t="s">
        <v>8</v>
      </c>
      <c r="BT573" s="29" t="s">
        <v>8</v>
      </c>
      <c r="BU573" s="29" t="s">
        <v>13976</v>
      </c>
      <c r="BV573" s="29" t="b">
        <v>0</v>
      </c>
      <c r="BW573" s="29" t="b">
        <v>0</v>
      </c>
      <c r="BX573" s="29" t="b">
        <v>0</v>
      </c>
      <c r="BY573" s="29" t="b">
        <v>0</v>
      </c>
      <c r="BZ573" s="29" t="b">
        <v>1</v>
      </c>
      <c r="CA573" s="29" t="b">
        <v>0</v>
      </c>
      <c r="CB573" s="29" t="b">
        <v>0</v>
      </c>
      <c r="CC573" s="29" t="b">
        <v>0</v>
      </c>
      <c r="CD573" s="29" t="b">
        <v>0</v>
      </c>
      <c r="CE573" s="29" t="b">
        <v>0</v>
      </c>
      <c r="CF573" s="29" t="b">
        <v>0</v>
      </c>
      <c r="CG573" s="29" t="b">
        <v>0</v>
      </c>
      <c r="CH573" s="29" t="b">
        <v>0</v>
      </c>
      <c r="CI573" s="29" t="b">
        <v>0</v>
      </c>
      <c r="CJ573" s="29" t="b">
        <v>0</v>
      </c>
      <c r="CK573" s="29" t="b">
        <v>0</v>
      </c>
      <c r="CL573" s="29" t="b">
        <v>0</v>
      </c>
      <c r="CM573" s="29" t="b">
        <v>0</v>
      </c>
      <c r="CN573" s="29" t="b">
        <v>0</v>
      </c>
      <c r="CO573" s="29" t="b">
        <v>0</v>
      </c>
      <c r="CP573" s="29" t="b">
        <v>0</v>
      </c>
      <c r="CQ573" s="29" t="b">
        <v>0</v>
      </c>
      <c r="CR573" s="29" t="b">
        <v>0</v>
      </c>
      <c r="CS573" s="29" t="b">
        <v>0</v>
      </c>
      <c r="CT573" s="29" t="b">
        <v>0</v>
      </c>
      <c r="CU573" s="29" t="b">
        <v>0</v>
      </c>
      <c r="CV573" s="29" t="b">
        <v>0</v>
      </c>
      <c r="CW573" s="29" t="b">
        <v>0</v>
      </c>
      <c r="CX573" s="29" t="b">
        <v>0</v>
      </c>
      <c r="CY573" s="29" t="b">
        <v>0</v>
      </c>
      <c r="CZ573" s="29" t="b">
        <v>0</v>
      </c>
      <c r="DA573" s="29" t="b">
        <v>0</v>
      </c>
      <c r="DB573" s="29" t="b">
        <v>0</v>
      </c>
      <c r="DC573" s="29" t="b">
        <v>0</v>
      </c>
      <c r="DD573" s="29" t="b">
        <v>0</v>
      </c>
      <c r="DE573" s="29" t="b">
        <v>0</v>
      </c>
      <c r="DF573" s="29" t="b">
        <v>0</v>
      </c>
      <c r="DG573" s="29" t="b">
        <v>0</v>
      </c>
      <c r="DH573" s="29" t="b">
        <v>0</v>
      </c>
      <c r="DI573" s="29" t="b">
        <v>0</v>
      </c>
      <c r="DJ573" s="29" t="b">
        <v>0</v>
      </c>
      <c r="DK573" s="29" t="b">
        <v>0</v>
      </c>
      <c r="DL573" s="29" t="b">
        <v>0</v>
      </c>
      <c r="DM573" s="29" t="b">
        <v>0</v>
      </c>
      <c r="DN573" s="29" t="b">
        <v>0</v>
      </c>
      <c r="DO573" s="29" t="b">
        <v>0</v>
      </c>
      <c r="DP573" s="29" t="b">
        <v>0</v>
      </c>
      <c r="DQ573" s="29" t="b">
        <v>0</v>
      </c>
      <c r="DR573" s="29" t="b">
        <v>0</v>
      </c>
      <c r="DS573" s="29" t="b">
        <v>0</v>
      </c>
      <c r="DT573" s="29" t="b">
        <v>0</v>
      </c>
      <c r="DU573" s="29" t="b">
        <v>0</v>
      </c>
      <c r="DV573" s="29" t="s">
        <v>16583</v>
      </c>
      <c r="DW573" s="29" t="s">
        <v>16584</v>
      </c>
      <c r="DX573" s="29" t="s">
        <v>16585</v>
      </c>
    </row>
    <row r="574" spans="1:128" s="29" customFormat="1" x14ac:dyDescent="0.25">
      <c r="A574" s="29">
        <v>359925060425985</v>
      </c>
      <c r="B574" s="29">
        <v>578</v>
      </c>
      <c r="C574" s="29" t="s">
        <v>16586</v>
      </c>
      <c r="D574" s="29" t="s">
        <v>16587</v>
      </c>
      <c r="E574" s="50">
        <v>2.3723995104529E+16</v>
      </c>
      <c r="F574" s="50">
        <v>903738019230743</v>
      </c>
      <c r="G574" s="29" t="s">
        <v>18992</v>
      </c>
      <c r="H574" s="29" t="s">
        <v>18992</v>
      </c>
      <c r="I574" s="29">
        <v>88</v>
      </c>
      <c r="J574" s="29">
        <v>1</v>
      </c>
      <c r="K574" s="29">
        <v>1</v>
      </c>
      <c r="L574" s="29">
        <v>1</v>
      </c>
      <c r="M574" s="29">
        <v>1</v>
      </c>
      <c r="N574" s="29">
        <v>4</v>
      </c>
      <c r="O574" s="29">
        <v>1</v>
      </c>
      <c r="P574" s="29">
        <v>1</v>
      </c>
      <c r="Q574" s="29">
        <v>1</v>
      </c>
      <c r="R574" s="29" t="s">
        <v>8</v>
      </c>
      <c r="S574" s="29">
        <v>3</v>
      </c>
      <c r="T574" s="29" t="s">
        <v>8</v>
      </c>
      <c r="U574" s="29">
        <v>1</v>
      </c>
      <c r="V574" s="29">
        <v>1</v>
      </c>
      <c r="W574" s="29" t="s">
        <v>8</v>
      </c>
      <c r="X574" s="29">
        <v>1</v>
      </c>
      <c r="Y574" s="29" t="s">
        <v>8</v>
      </c>
      <c r="Z574" s="29">
        <v>1</v>
      </c>
      <c r="AA574" s="29">
        <v>2</v>
      </c>
      <c r="AB574" s="29" t="s">
        <v>8</v>
      </c>
      <c r="AC574" s="29">
        <v>2</v>
      </c>
      <c r="AD574" s="29" t="s">
        <v>8</v>
      </c>
      <c r="AE574" s="29">
        <v>1</v>
      </c>
      <c r="AF574" s="29">
        <v>1</v>
      </c>
      <c r="AG574" s="29" t="s">
        <v>8</v>
      </c>
      <c r="AH574" s="29">
        <v>1</v>
      </c>
      <c r="AI574" s="29" t="s">
        <v>8</v>
      </c>
      <c r="AJ574" s="29">
        <v>1</v>
      </c>
      <c r="AK574" s="29">
        <v>4</v>
      </c>
      <c r="AL574" s="29" t="s">
        <v>8</v>
      </c>
      <c r="AM574" s="29">
        <v>3</v>
      </c>
      <c r="AN574" s="29" t="s">
        <v>8</v>
      </c>
      <c r="AO574" s="29">
        <v>1</v>
      </c>
      <c r="AP574" s="29" t="s">
        <v>8</v>
      </c>
      <c r="AQ574" s="29">
        <v>1</v>
      </c>
      <c r="AR574" s="29">
        <v>2</v>
      </c>
      <c r="AS574" s="29" t="s">
        <v>8</v>
      </c>
      <c r="AT574" s="29">
        <v>2</v>
      </c>
      <c r="AU574" s="29" t="s">
        <v>8</v>
      </c>
      <c r="AV574" s="29">
        <v>1</v>
      </c>
      <c r="AW574" s="29">
        <v>2</v>
      </c>
      <c r="AX574" s="29" t="s">
        <v>8</v>
      </c>
      <c r="AY574" s="29">
        <v>2</v>
      </c>
      <c r="AZ574" s="29" t="s">
        <v>8</v>
      </c>
      <c r="BA574" s="29">
        <v>1</v>
      </c>
      <c r="BB574" s="29" t="s">
        <v>8</v>
      </c>
      <c r="BC574" s="29">
        <v>1</v>
      </c>
      <c r="BD574" s="29">
        <v>4</v>
      </c>
      <c r="BE574" s="29" t="s">
        <v>8</v>
      </c>
      <c r="BF574" s="29">
        <v>3</v>
      </c>
      <c r="BG574" s="29" t="s">
        <v>8</v>
      </c>
      <c r="BH574" s="29">
        <v>0</v>
      </c>
      <c r="BI574" s="29" t="s">
        <v>8</v>
      </c>
      <c r="BJ574" s="29" t="s">
        <v>8</v>
      </c>
      <c r="BK574" s="29" t="s">
        <v>8</v>
      </c>
      <c r="BL574" s="29" t="s">
        <v>8</v>
      </c>
      <c r="BM574" s="29">
        <v>1</v>
      </c>
      <c r="BN574" s="29" t="s">
        <v>8</v>
      </c>
      <c r="BO574" s="29">
        <v>1</v>
      </c>
      <c r="BP574" s="29" t="s">
        <v>8</v>
      </c>
      <c r="BQ574" s="29">
        <v>1</v>
      </c>
      <c r="BR574" s="29" t="s">
        <v>8</v>
      </c>
      <c r="BS574" s="29">
        <v>0</v>
      </c>
      <c r="BT574" s="29" t="s">
        <v>8</v>
      </c>
      <c r="BU574" s="29" t="s">
        <v>16588</v>
      </c>
      <c r="BV574" s="29" t="b">
        <v>0</v>
      </c>
      <c r="BW574" s="29" t="b">
        <v>0</v>
      </c>
      <c r="BX574" s="29" t="b">
        <v>0</v>
      </c>
      <c r="BY574" s="29" t="b">
        <v>0</v>
      </c>
      <c r="BZ574" s="29" t="b">
        <v>1</v>
      </c>
      <c r="CA574" s="29" t="b">
        <v>0</v>
      </c>
      <c r="CB574" s="29" t="b">
        <v>0</v>
      </c>
      <c r="CC574" s="29" t="b">
        <v>0</v>
      </c>
      <c r="CD574" s="29" t="b">
        <v>0</v>
      </c>
      <c r="CE574" s="29" t="b">
        <v>0</v>
      </c>
      <c r="CF574" s="29" t="b">
        <v>0</v>
      </c>
      <c r="CG574" s="29" t="b">
        <v>0</v>
      </c>
      <c r="CH574" s="29" t="b">
        <v>0</v>
      </c>
      <c r="CI574" s="29" t="b">
        <v>0</v>
      </c>
      <c r="CJ574" s="29" t="b">
        <v>0</v>
      </c>
      <c r="CK574" s="29" t="b">
        <v>0</v>
      </c>
      <c r="CL574" s="29" t="b">
        <v>0</v>
      </c>
      <c r="CM574" s="29" t="b">
        <v>0</v>
      </c>
      <c r="CN574" s="29" t="b">
        <v>0</v>
      </c>
      <c r="CO574" s="29" t="b">
        <v>0</v>
      </c>
      <c r="CP574" s="29" t="b">
        <v>0</v>
      </c>
      <c r="CQ574" s="29" t="b">
        <v>0</v>
      </c>
      <c r="CR574" s="29" t="b">
        <v>0</v>
      </c>
      <c r="CS574" s="29" t="b">
        <v>0</v>
      </c>
      <c r="CT574" s="29" t="b">
        <v>0</v>
      </c>
      <c r="CU574" s="29" t="b">
        <v>0</v>
      </c>
      <c r="CV574" s="29" t="b">
        <v>0</v>
      </c>
      <c r="CW574" s="29" t="b">
        <v>0</v>
      </c>
      <c r="CX574" s="29" t="b">
        <v>0</v>
      </c>
      <c r="CY574" s="29" t="b">
        <v>0</v>
      </c>
      <c r="CZ574" s="29" t="b">
        <v>0</v>
      </c>
      <c r="DA574" s="29" t="b">
        <v>0</v>
      </c>
      <c r="DB574" s="29" t="b">
        <v>0</v>
      </c>
      <c r="DC574" s="29" t="b">
        <v>0</v>
      </c>
      <c r="DD574" s="29" t="b">
        <v>0</v>
      </c>
      <c r="DE574" s="29" t="b">
        <v>0</v>
      </c>
      <c r="DF574" s="29" t="b">
        <v>0</v>
      </c>
      <c r="DG574" s="29" t="b">
        <v>0</v>
      </c>
      <c r="DH574" s="29" t="b">
        <v>0</v>
      </c>
      <c r="DI574" s="29" t="b">
        <v>0</v>
      </c>
      <c r="DJ574" s="29" t="b">
        <v>0</v>
      </c>
      <c r="DK574" s="29" t="b">
        <v>0</v>
      </c>
      <c r="DL574" s="29" t="b">
        <v>0</v>
      </c>
      <c r="DM574" s="29" t="b">
        <v>0</v>
      </c>
      <c r="DN574" s="29" t="b">
        <v>0</v>
      </c>
      <c r="DO574" s="29" t="b">
        <v>0</v>
      </c>
      <c r="DP574" s="29" t="b">
        <v>0</v>
      </c>
      <c r="DQ574" s="29" t="b">
        <v>0</v>
      </c>
      <c r="DR574" s="29" t="b">
        <v>0</v>
      </c>
      <c r="DS574" s="29" t="b">
        <v>0</v>
      </c>
      <c r="DT574" s="29" t="b">
        <v>0</v>
      </c>
      <c r="DU574" s="29" t="b">
        <v>0</v>
      </c>
      <c r="DV574" s="29" t="s">
        <v>16589</v>
      </c>
      <c r="DW574" s="29" t="s">
        <v>16590</v>
      </c>
      <c r="DX574" s="29" t="s">
        <v>16591</v>
      </c>
    </row>
    <row r="575" spans="1:128" s="29" customFormat="1" x14ac:dyDescent="0.25">
      <c r="A575" s="29">
        <v>359925060425985</v>
      </c>
      <c r="B575" s="29">
        <v>575</v>
      </c>
      <c r="C575" s="29" t="s">
        <v>16592</v>
      </c>
      <c r="D575" s="29" t="s">
        <v>16593</v>
      </c>
      <c r="E575" s="50">
        <v>2.3725172912258E+16</v>
      </c>
      <c r="F575" s="50">
        <v>903738346763312</v>
      </c>
      <c r="G575" s="29" t="s">
        <v>18992</v>
      </c>
      <c r="H575" s="29" t="s">
        <v>18992</v>
      </c>
      <c r="I575" s="29">
        <v>88</v>
      </c>
      <c r="J575" s="29">
        <v>1</v>
      </c>
      <c r="K575" s="29">
        <v>1</v>
      </c>
      <c r="L575" s="29">
        <v>1</v>
      </c>
      <c r="M575" s="29">
        <v>2</v>
      </c>
      <c r="N575" s="29">
        <v>4</v>
      </c>
      <c r="O575" s="29">
        <v>1</v>
      </c>
      <c r="P575" s="29">
        <v>1</v>
      </c>
      <c r="Q575" s="29">
        <v>3</v>
      </c>
      <c r="R575" s="29" t="s">
        <v>8</v>
      </c>
      <c r="S575" s="29">
        <v>3</v>
      </c>
      <c r="T575" s="29" t="s">
        <v>8</v>
      </c>
      <c r="U575" s="29">
        <v>1</v>
      </c>
      <c r="V575" s="29">
        <v>1</v>
      </c>
      <c r="W575" s="29" t="s">
        <v>8</v>
      </c>
      <c r="X575" s="29">
        <v>1</v>
      </c>
      <c r="Y575" s="29" t="s">
        <v>8</v>
      </c>
      <c r="Z575" s="29">
        <v>1</v>
      </c>
      <c r="AA575" s="29">
        <v>1</v>
      </c>
      <c r="AB575" s="29" t="s">
        <v>8</v>
      </c>
      <c r="AC575" s="29">
        <v>1</v>
      </c>
      <c r="AD575" s="29" t="s">
        <v>8</v>
      </c>
      <c r="AE575" s="29">
        <v>1</v>
      </c>
      <c r="AF575" s="29">
        <v>1</v>
      </c>
      <c r="AG575" s="29" t="s">
        <v>8</v>
      </c>
      <c r="AH575" s="29">
        <v>1</v>
      </c>
      <c r="AI575" s="29" t="s">
        <v>8</v>
      </c>
      <c r="AJ575" s="29">
        <v>1</v>
      </c>
      <c r="AK575" s="29">
        <v>3</v>
      </c>
      <c r="AL575" s="29" t="s">
        <v>8</v>
      </c>
      <c r="AM575" s="29">
        <v>3</v>
      </c>
      <c r="AN575" s="29" t="s">
        <v>8</v>
      </c>
      <c r="AO575" s="29">
        <v>1</v>
      </c>
      <c r="AP575" s="29" t="s">
        <v>8</v>
      </c>
      <c r="AQ575" s="29">
        <v>1</v>
      </c>
      <c r="AR575" s="29">
        <v>2</v>
      </c>
      <c r="AS575" s="29" t="s">
        <v>8</v>
      </c>
      <c r="AT575" s="29">
        <v>2</v>
      </c>
      <c r="AU575" s="29" t="s">
        <v>8</v>
      </c>
      <c r="AV575" s="29">
        <v>1</v>
      </c>
      <c r="AW575" s="29">
        <v>3</v>
      </c>
      <c r="AX575" s="29" t="s">
        <v>8</v>
      </c>
      <c r="AY575" s="29">
        <v>3</v>
      </c>
      <c r="AZ575" s="29" t="s">
        <v>8</v>
      </c>
      <c r="BA575" s="29">
        <v>1</v>
      </c>
      <c r="BB575" s="29" t="s">
        <v>8</v>
      </c>
      <c r="BC575" s="29">
        <v>1</v>
      </c>
      <c r="BD575" s="29">
        <v>4</v>
      </c>
      <c r="BE575" s="29" t="s">
        <v>8</v>
      </c>
      <c r="BF575" s="29">
        <v>3</v>
      </c>
      <c r="BG575" s="29" t="s">
        <v>8</v>
      </c>
      <c r="BH575" s="29">
        <v>1</v>
      </c>
      <c r="BI575" s="29">
        <v>1</v>
      </c>
      <c r="BJ575" s="29" t="s">
        <v>8</v>
      </c>
      <c r="BK575" s="29">
        <v>1</v>
      </c>
      <c r="BL575" s="29" t="s">
        <v>8</v>
      </c>
      <c r="BM575" s="29">
        <v>0</v>
      </c>
      <c r="BN575" s="29" t="s">
        <v>8</v>
      </c>
      <c r="BO575" s="29" t="s">
        <v>8</v>
      </c>
      <c r="BP575" s="29" t="s">
        <v>8</v>
      </c>
      <c r="BQ575" s="29" t="s">
        <v>8</v>
      </c>
      <c r="BR575" s="29" t="s">
        <v>8</v>
      </c>
      <c r="BS575" s="29" t="s">
        <v>8</v>
      </c>
      <c r="BT575" s="29" t="s">
        <v>8</v>
      </c>
      <c r="BU575" s="29" t="s">
        <v>13976</v>
      </c>
      <c r="BV575" s="29" t="b">
        <v>0</v>
      </c>
      <c r="BW575" s="29" t="b">
        <v>0</v>
      </c>
      <c r="BX575" s="29" t="b">
        <v>0</v>
      </c>
      <c r="BY575" s="29" t="b">
        <v>0</v>
      </c>
      <c r="BZ575" s="29" t="b">
        <v>1</v>
      </c>
      <c r="CA575" s="29" t="b">
        <v>0</v>
      </c>
      <c r="CB575" s="29" t="b">
        <v>0</v>
      </c>
      <c r="CC575" s="29" t="b">
        <v>0</v>
      </c>
      <c r="CD575" s="29" t="b">
        <v>0</v>
      </c>
      <c r="CE575" s="29" t="b">
        <v>0</v>
      </c>
      <c r="CF575" s="29" t="b">
        <v>0</v>
      </c>
      <c r="CG575" s="29" t="b">
        <v>0</v>
      </c>
      <c r="CH575" s="29" t="b">
        <v>0</v>
      </c>
      <c r="CI575" s="29" t="b">
        <v>0</v>
      </c>
      <c r="CJ575" s="29" t="b">
        <v>0</v>
      </c>
      <c r="CK575" s="29" t="b">
        <v>0</v>
      </c>
      <c r="CL575" s="29" t="b">
        <v>0</v>
      </c>
      <c r="CM575" s="29" t="b">
        <v>0</v>
      </c>
      <c r="CN575" s="29" t="b">
        <v>0</v>
      </c>
      <c r="CO575" s="29" t="b">
        <v>0</v>
      </c>
      <c r="CP575" s="29" t="b">
        <v>0</v>
      </c>
      <c r="CQ575" s="29" t="b">
        <v>0</v>
      </c>
      <c r="CR575" s="29" t="b">
        <v>0</v>
      </c>
      <c r="CS575" s="29" t="b">
        <v>0</v>
      </c>
      <c r="CT575" s="29" t="b">
        <v>0</v>
      </c>
      <c r="CU575" s="29" t="b">
        <v>0</v>
      </c>
      <c r="CV575" s="29" t="b">
        <v>0</v>
      </c>
      <c r="CW575" s="29" t="b">
        <v>0</v>
      </c>
      <c r="CX575" s="29" t="b">
        <v>0</v>
      </c>
      <c r="CY575" s="29" t="b">
        <v>0</v>
      </c>
      <c r="CZ575" s="29" t="b">
        <v>0</v>
      </c>
      <c r="DA575" s="29" t="b">
        <v>0</v>
      </c>
      <c r="DB575" s="29" t="b">
        <v>0</v>
      </c>
      <c r="DC575" s="29" t="b">
        <v>0</v>
      </c>
      <c r="DD575" s="29" t="b">
        <v>0</v>
      </c>
      <c r="DE575" s="29" t="b">
        <v>0</v>
      </c>
      <c r="DF575" s="29" t="b">
        <v>0</v>
      </c>
      <c r="DG575" s="29" t="b">
        <v>0</v>
      </c>
      <c r="DH575" s="29" t="b">
        <v>0</v>
      </c>
      <c r="DI575" s="29" t="b">
        <v>0</v>
      </c>
      <c r="DJ575" s="29" t="b">
        <v>0</v>
      </c>
      <c r="DK575" s="29" t="b">
        <v>0</v>
      </c>
      <c r="DL575" s="29" t="b">
        <v>0</v>
      </c>
      <c r="DM575" s="29" t="b">
        <v>0</v>
      </c>
      <c r="DN575" s="29" t="b">
        <v>0</v>
      </c>
      <c r="DO575" s="29" t="b">
        <v>0</v>
      </c>
      <c r="DP575" s="29" t="b">
        <v>0</v>
      </c>
      <c r="DQ575" s="29" t="b">
        <v>0</v>
      </c>
      <c r="DR575" s="29" t="b">
        <v>0</v>
      </c>
      <c r="DS575" s="29" t="b">
        <v>0</v>
      </c>
      <c r="DT575" s="29" t="b">
        <v>0</v>
      </c>
      <c r="DU575" s="29" t="b">
        <v>0</v>
      </c>
      <c r="DV575" s="29" t="s">
        <v>16594</v>
      </c>
      <c r="DW575" s="29" t="s">
        <v>16595</v>
      </c>
      <c r="DX575" s="29" t="s">
        <v>16596</v>
      </c>
    </row>
    <row r="576" spans="1:128" s="29" customFormat="1" x14ac:dyDescent="0.25">
      <c r="A576" s="29">
        <v>359925060425985</v>
      </c>
      <c r="B576" s="29">
        <v>579</v>
      </c>
      <c r="C576" s="29" t="s">
        <v>16597</v>
      </c>
      <c r="D576" s="29" t="s">
        <v>16598</v>
      </c>
      <c r="E576" s="50">
        <v>2.37253736509308E+16</v>
      </c>
      <c r="F576" s="50">
        <v>903732863281126</v>
      </c>
      <c r="G576" s="29" t="s">
        <v>20271</v>
      </c>
      <c r="H576" s="29" t="s">
        <v>18992</v>
      </c>
      <c r="I576" s="29">
        <v>88</v>
      </c>
      <c r="J576" s="29">
        <v>1</v>
      </c>
      <c r="K576" s="29">
        <v>1</v>
      </c>
      <c r="L576" s="29">
        <v>1</v>
      </c>
      <c r="M576" s="29">
        <v>2</v>
      </c>
      <c r="N576" s="29">
        <v>4</v>
      </c>
      <c r="O576" s="29">
        <v>1</v>
      </c>
      <c r="P576" s="29">
        <v>1</v>
      </c>
      <c r="Q576" s="29">
        <v>4</v>
      </c>
      <c r="R576" s="29" t="s">
        <v>8</v>
      </c>
      <c r="S576" s="29">
        <v>4</v>
      </c>
      <c r="T576" s="29" t="s">
        <v>8</v>
      </c>
      <c r="U576" s="29">
        <v>1</v>
      </c>
      <c r="V576" s="29">
        <v>2</v>
      </c>
      <c r="W576" s="29" t="s">
        <v>8</v>
      </c>
      <c r="X576" s="29">
        <v>2</v>
      </c>
      <c r="Y576" s="29" t="s">
        <v>8</v>
      </c>
      <c r="Z576" s="29">
        <v>1</v>
      </c>
      <c r="AA576" s="29">
        <v>2</v>
      </c>
      <c r="AB576" s="29" t="s">
        <v>8</v>
      </c>
      <c r="AC576" s="29">
        <v>2</v>
      </c>
      <c r="AD576" s="29" t="s">
        <v>8</v>
      </c>
      <c r="AE576" s="29">
        <v>1</v>
      </c>
      <c r="AF576" s="29">
        <v>1</v>
      </c>
      <c r="AG576" s="29" t="s">
        <v>8</v>
      </c>
      <c r="AH576" s="29">
        <v>1</v>
      </c>
      <c r="AI576" s="29" t="s">
        <v>8</v>
      </c>
      <c r="AJ576" s="29">
        <v>1</v>
      </c>
      <c r="AK576" s="29">
        <v>3</v>
      </c>
      <c r="AL576" s="29" t="s">
        <v>8</v>
      </c>
      <c r="AM576" s="29">
        <v>3</v>
      </c>
      <c r="AN576" s="29" t="s">
        <v>8</v>
      </c>
      <c r="AO576" s="29">
        <v>1</v>
      </c>
      <c r="AP576" s="29" t="s">
        <v>8</v>
      </c>
      <c r="AQ576" s="29">
        <v>1</v>
      </c>
      <c r="AR576" s="29">
        <v>1</v>
      </c>
      <c r="AS576" s="29" t="s">
        <v>8</v>
      </c>
      <c r="AT576" s="29">
        <v>2</v>
      </c>
      <c r="AU576" s="29" t="s">
        <v>8</v>
      </c>
      <c r="AV576" s="29">
        <v>1</v>
      </c>
      <c r="AW576" s="29">
        <v>1</v>
      </c>
      <c r="AX576" s="29" t="s">
        <v>8</v>
      </c>
      <c r="AY576" s="29">
        <v>1</v>
      </c>
      <c r="AZ576" s="29" t="s">
        <v>8</v>
      </c>
      <c r="BA576" s="29">
        <v>1</v>
      </c>
      <c r="BB576" s="29" t="s">
        <v>8</v>
      </c>
      <c r="BC576" s="29">
        <v>1</v>
      </c>
      <c r="BD576" s="29">
        <v>3</v>
      </c>
      <c r="BE576" s="29" t="s">
        <v>8</v>
      </c>
      <c r="BF576" s="29">
        <v>3</v>
      </c>
      <c r="BG576" s="29" t="s">
        <v>8</v>
      </c>
      <c r="BH576" s="29">
        <v>1</v>
      </c>
      <c r="BI576" s="29">
        <v>1</v>
      </c>
      <c r="BJ576" s="29" t="s">
        <v>8</v>
      </c>
      <c r="BK576" s="29">
        <v>1</v>
      </c>
      <c r="BL576" s="29" t="s">
        <v>8</v>
      </c>
      <c r="BM576" s="29">
        <v>0</v>
      </c>
      <c r="BN576" s="29" t="s">
        <v>8</v>
      </c>
      <c r="BO576" s="29" t="s">
        <v>8</v>
      </c>
      <c r="BP576" s="29" t="s">
        <v>8</v>
      </c>
      <c r="BQ576" s="29" t="s">
        <v>8</v>
      </c>
      <c r="BR576" s="29" t="s">
        <v>8</v>
      </c>
      <c r="BS576" s="29" t="s">
        <v>8</v>
      </c>
      <c r="BT576" s="29" t="s">
        <v>8</v>
      </c>
      <c r="BU576" s="29" t="s">
        <v>13976</v>
      </c>
      <c r="BV576" s="29" t="b">
        <v>0</v>
      </c>
      <c r="BW576" s="29" t="b">
        <v>0</v>
      </c>
      <c r="BX576" s="29" t="b">
        <v>0</v>
      </c>
      <c r="BY576" s="29" t="b">
        <v>0</v>
      </c>
      <c r="BZ576" s="29" t="b">
        <v>1</v>
      </c>
      <c r="CA576" s="29" t="b">
        <v>0</v>
      </c>
      <c r="CB576" s="29" t="b">
        <v>0</v>
      </c>
      <c r="CC576" s="29" t="b">
        <v>0</v>
      </c>
      <c r="CD576" s="29" t="b">
        <v>0</v>
      </c>
      <c r="CE576" s="29" t="b">
        <v>0</v>
      </c>
      <c r="CF576" s="29" t="b">
        <v>0</v>
      </c>
      <c r="CG576" s="29" t="b">
        <v>0</v>
      </c>
      <c r="CH576" s="29" t="b">
        <v>0</v>
      </c>
      <c r="CI576" s="29" t="b">
        <v>0</v>
      </c>
      <c r="CJ576" s="29" t="b">
        <v>0</v>
      </c>
      <c r="CK576" s="29" t="b">
        <v>0</v>
      </c>
      <c r="CL576" s="29" t="b">
        <v>0</v>
      </c>
      <c r="CM576" s="29" t="b">
        <v>0</v>
      </c>
      <c r="CN576" s="29" t="b">
        <v>0</v>
      </c>
      <c r="CO576" s="29" t="b">
        <v>0</v>
      </c>
      <c r="CP576" s="29" t="b">
        <v>0</v>
      </c>
      <c r="CQ576" s="29" t="b">
        <v>0</v>
      </c>
      <c r="CR576" s="29" t="b">
        <v>0</v>
      </c>
      <c r="CS576" s="29" t="b">
        <v>0</v>
      </c>
      <c r="CT576" s="29" t="b">
        <v>0</v>
      </c>
      <c r="CU576" s="29" t="b">
        <v>0</v>
      </c>
      <c r="CV576" s="29" t="b">
        <v>0</v>
      </c>
      <c r="CW576" s="29" t="b">
        <v>0</v>
      </c>
      <c r="CX576" s="29" t="b">
        <v>0</v>
      </c>
      <c r="CY576" s="29" t="b">
        <v>0</v>
      </c>
      <c r="CZ576" s="29" t="b">
        <v>0</v>
      </c>
      <c r="DA576" s="29" t="b">
        <v>0</v>
      </c>
      <c r="DB576" s="29" t="b">
        <v>0</v>
      </c>
      <c r="DC576" s="29" t="b">
        <v>0</v>
      </c>
      <c r="DD576" s="29" t="b">
        <v>0</v>
      </c>
      <c r="DE576" s="29" t="b">
        <v>0</v>
      </c>
      <c r="DF576" s="29" t="b">
        <v>0</v>
      </c>
      <c r="DG576" s="29" t="b">
        <v>0</v>
      </c>
      <c r="DH576" s="29" t="b">
        <v>0</v>
      </c>
      <c r="DI576" s="29" t="b">
        <v>0</v>
      </c>
      <c r="DJ576" s="29" t="b">
        <v>0</v>
      </c>
      <c r="DK576" s="29" t="b">
        <v>0</v>
      </c>
      <c r="DL576" s="29" t="b">
        <v>0</v>
      </c>
      <c r="DM576" s="29" t="b">
        <v>0</v>
      </c>
      <c r="DN576" s="29" t="b">
        <v>0</v>
      </c>
      <c r="DO576" s="29" t="b">
        <v>0</v>
      </c>
      <c r="DP576" s="29" t="b">
        <v>0</v>
      </c>
      <c r="DQ576" s="29" t="b">
        <v>0</v>
      </c>
      <c r="DR576" s="29" t="b">
        <v>0</v>
      </c>
      <c r="DS576" s="29" t="b">
        <v>0</v>
      </c>
      <c r="DT576" s="29" t="b">
        <v>0</v>
      </c>
      <c r="DU576" s="29" t="b">
        <v>0</v>
      </c>
      <c r="DV576" s="29" t="s">
        <v>16599</v>
      </c>
      <c r="DW576" s="29" t="s">
        <v>16600</v>
      </c>
      <c r="DX576" s="29" t="s">
        <v>16601</v>
      </c>
    </row>
    <row r="577" spans="1:128" s="29" customFormat="1" x14ac:dyDescent="0.25">
      <c r="A577" s="29">
        <v>359925060425985</v>
      </c>
      <c r="B577" s="29">
        <v>591</v>
      </c>
      <c r="C577" s="29" t="s">
        <v>16602</v>
      </c>
      <c r="D577" s="29" t="s">
        <v>16603</v>
      </c>
      <c r="E577" s="50">
        <v>2.37253222045943E+16</v>
      </c>
      <c r="F577" s="50">
        <v>903741186199213</v>
      </c>
      <c r="G577" s="50">
        <v>-1.54594064326956E+16</v>
      </c>
      <c r="H577" s="29" t="s">
        <v>20224</v>
      </c>
      <c r="I577" s="29">
        <v>88</v>
      </c>
      <c r="J577" s="29">
        <v>1</v>
      </c>
      <c r="K577" s="29">
        <v>1</v>
      </c>
      <c r="L577" s="29">
        <v>1</v>
      </c>
      <c r="M577" s="29">
        <v>2</v>
      </c>
      <c r="N577" s="29">
        <v>3</v>
      </c>
      <c r="O577" s="29">
        <v>1</v>
      </c>
      <c r="P577" s="29">
        <v>1</v>
      </c>
      <c r="Q577" s="29">
        <v>4</v>
      </c>
      <c r="R577" s="29" t="s">
        <v>8</v>
      </c>
      <c r="S577" s="29">
        <v>4</v>
      </c>
      <c r="T577" s="29" t="s">
        <v>8</v>
      </c>
      <c r="U577" s="29">
        <v>1</v>
      </c>
      <c r="V577" s="29">
        <v>1</v>
      </c>
      <c r="W577" s="29" t="s">
        <v>8</v>
      </c>
      <c r="X577" s="29">
        <v>1</v>
      </c>
      <c r="Y577" s="29" t="s">
        <v>8</v>
      </c>
      <c r="Z577" s="29">
        <v>1</v>
      </c>
      <c r="AA577" s="29">
        <v>2</v>
      </c>
      <c r="AB577" s="29" t="s">
        <v>8</v>
      </c>
      <c r="AC577" s="29">
        <v>3</v>
      </c>
      <c r="AD577" s="29" t="s">
        <v>8</v>
      </c>
      <c r="AE577" s="29">
        <v>1</v>
      </c>
      <c r="AF577" s="29">
        <v>1</v>
      </c>
      <c r="AG577" s="29" t="s">
        <v>8</v>
      </c>
      <c r="AH577" s="29">
        <v>1</v>
      </c>
      <c r="AI577" s="29" t="s">
        <v>8</v>
      </c>
      <c r="AJ577" s="29">
        <v>0</v>
      </c>
      <c r="AK577" s="29" t="s">
        <v>8</v>
      </c>
      <c r="AL577" s="29" t="s">
        <v>8</v>
      </c>
      <c r="AM577" s="29" t="s">
        <v>8</v>
      </c>
      <c r="AN577" s="29" t="s">
        <v>8</v>
      </c>
      <c r="AO577" s="29">
        <v>0</v>
      </c>
      <c r="AP577" s="29" t="s">
        <v>8</v>
      </c>
      <c r="AQ577" s="29">
        <v>1</v>
      </c>
      <c r="AR577" s="29">
        <v>2</v>
      </c>
      <c r="AS577" s="29" t="s">
        <v>8</v>
      </c>
      <c r="AT577" s="29">
        <v>2</v>
      </c>
      <c r="AU577" s="29" t="s">
        <v>8</v>
      </c>
      <c r="AV577" s="29">
        <v>1</v>
      </c>
      <c r="AW577" s="29">
        <v>2</v>
      </c>
      <c r="AX577" s="29" t="s">
        <v>8</v>
      </c>
      <c r="AY577" s="29">
        <v>2</v>
      </c>
      <c r="AZ577" s="29" t="s">
        <v>8</v>
      </c>
      <c r="BA577" s="29">
        <v>1</v>
      </c>
      <c r="BB577" s="29" t="s">
        <v>8</v>
      </c>
      <c r="BC577" s="29">
        <v>1</v>
      </c>
      <c r="BD577" s="29">
        <v>4</v>
      </c>
      <c r="BE577" s="29" t="s">
        <v>8</v>
      </c>
      <c r="BF577" s="29">
        <v>3</v>
      </c>
      <c r="BG577" s="29" t="s">
        <v>8</v>
      </c>
      <c r="BH577" s="29">
        <v>1</v>
      </c>
      <c r="BI577" s="29">
        <v>1</v>
      </c>
      <c r="BJ577" s="29" t="s">
        <v>8</v>
      </c>
      <c r="BK577" s="29">
        <v>1</v>
      </c>
      <c r="BL577" s="29" t="s">
        <v>8</v>
      </c>
      <c r="BM577" s="29">
        <v>0</v>
      </c>
      <c r="BN577" s="29" t="s">
        <v>8</v>
      </c>
      <c r="BO577" s="29" t="s">
        <v>8</v>
      </c>
      <c r="BP577" s="29" t="s">
        <v>8</v>
      </c>
      <c r="BQ577" s="29" t="s">
        <v>8</v>
      </c>
      <c r="BR577" s="29" t="s">
        <v>8</v>
      </c>
      <c r="BS577" s="29" t="s">
        <v>8</v>
      </c>
      <c r="BT577" s="29" t="s">
        <v>8</v>
      </c>
      <c r="BU577" s="29" t="s">
        <v>13976</v>
      </c>
      <c r="BV577" s="29" t="b">
        <v>0</v>
      </c>
      <c r="BW577" s="29" t="b">
        <v>0</v>
      </c>
      <c r="BX577" s="29" t="b">
        <v>0</v>
      </c>
      <c r="BY577" s="29" t="b">
        <v>0</v>
      </c>
      <c r="BZ577" s="29" t="b">
        <v>1</v>
      </c>
      <c r="CA577" s="29" t="b">
        <v>0</v>
      </c>
      <c r="CB577" s="29" t="b">
        <v>0</v>
      </c>
      <c r="CC577" s="29" t="b">
        <v>0</v>
      </c>
      <c r="CD577" s="29" t="b">
        <v>0</v>
      </c>
      <c r="CE577" s="29" t="b">
        <v>0</v>
      </c>
      <c r="CF577" s="29" t="b">
        <v>0</v>
      </c>
      <c r="CG577" s="29" t="b">
        <v>0</v>
      </c>
      <c r="CH577" s="29" t="b">
        <v>0</v>
      </c>
      <c r="CI577" s="29" t="b">
        <v>0</v>
      </c>
      <c r="CJ577" s="29" t="b">
        <v>0</v>
      </c>
      <c r="CK577" s="29" t="b">
        <v>0</v>
      </c>
      <c r="CL577" s="29" t="b">
        <v>0</v>
      </c>
      <c r="CM577" s="29" t="b">
        <v>0</v>
      </c>
      <c r="CN577" s="29" t="b">
        <v>0</v>
      </c>
      <c r="CO577" s="29" t="b">
        <v>0</v>
      </c>
      <c r="CP577" s="29" t="b">
        <v>0</v>
      </c>
      <c r="CQ577" s="29" t="b">
        <v>0</v>
      </c>
      <c r="CR577" s="29" t="b">
        <v>0</v>
      </c>
      <c r="CS577" s="29" t="b">
        <v>0</v>
      </c>
      <c r="CT577" s="29" t="b">
        <v>0</v>
      </c>
      <c r="CU577" s="29" t="b">
        <v>0</v>
      </c>
      <c r="CV577" s="29" t="b">
        <v>0</v>
      </c>
      <c r="CW577" s="29" t="b">
        <v>0</v>
      </c>
      <c r="CX577" s="29" t="b">
        <v>0</v>
      </c>
      <c r="CY577" s="29" t="b">
        <v>0</v>
      </c>
      <c r="CZ577" s="29" t="b">
        <v>0</v>
      </c>
      <c r="DA577" s="29" t="b">
        <v>0</v>
      </c>
      <c r="DB577" s="29" t="b">
        <v>0</v>
      </c>
      <c r="DC577" s="29" t="b">
        <v>0</v>
      </c>
      <c r="DD577" s="29" t="b">
        <v>0</v>
      </c>
      <c r="DE577" s="29" t="b">
        <v>0</v>
      </c>
      <c r="DF577" s="29" t="b">
        <v>0</v>
      </c>
      <c r="DG577" s="29" t="b">
        <v>0</v>
      </c>
      <c r="DH577" s="29" t="b">
        <v>0</v>
      </c>
      <c r="DI577" s="29" t="b">
        <v>0</v>
      </c>
      <c r="DJ577" s="29" t="b">
        <v>0</v>
      </c>
      <c r="DK577" s="29" t="b">
        <v>0</v>
      </c>
      <c r="DL577" s="29" t="b">
        <v>0</v>
      </c>
      <c r="DM577" s="29" t="b">
        <v>0</v>
      </c>
      <c r="DN577" s="29" t="b">
        <v>0</v>
      </c>
      <c r="DO577" s="29" t="b">
        <v>0</v>
      </c>
      <c r="DP577" s="29" t="b">
        <v>0</v>
      </c>
      <c r="DQ577" s="29" t="b">
        <v>0</v>
      </c>
      <c r="DR577" s="29" t="b">
        <v>0</v>
      </c>
      <c r="DS577" s="29" t="b">
        <v>0</v>
      </c>
      <c r="DT577" s="29" t="b">
        <v>0</v>
      </c>
      <c r="DU577" s="29" t="b">
        <v>0</v>
      </c>
      <c r="DV577" s="29" t="s">
        <v>16604</v>
      </c>
      <c r="DW577" s="29" t="s">
        <v>16605</v>
      </c>
      <c r="DX577" s="29" t="s">
        <v>16606</v>
      </c>
    </row>
    <row r="578" spans="1:128" s="29" customFormat="1" x14ac:dyDescent="0.25">
      <c r="A578" s="29">
        <v>359925060425985</v>
      </c>
      <c r="B578" s="29">
        <v>577</v>
      </c>
      <c r="C578" s="29" t="s">
        <v>16607</v>
      </c>
      <c r="D578" s="29" t="s">
        <v>16608</v>
      </c>
      <c r="E578" s="50">
        <v>2372476762449040</v>
      </c>
      <c r="F578" s="50">
        <v>903739675150357</v>
      </c>
      <c r="G578" s="50">
        <v>-4387412606738500</v>
      </c>
      <c r="H578" s="29" t="s">
        <v>20224</v>
      </c>
      <c r="I578" s="29">
        <v>88</v>
      </c>
      <c r="J578" s="29">
        <v>1</v>
      </c>
      <c r="K578" s="29">
        <v>1</v>
      </c>
      <c r="L578" s="29">
        <v>1</v>
      </c>
      <c r="M578" s="29">
        <v>2</v>
      </c>
      <c r="N578" s="29">
        <v>3</v>
      </c>
      <c r="O578" s="29">
        <v>1</v>
      </c>
      <c r="P578" s="29">
        <v>1</v>
      </c>
      <c r="Q578" s="29">
        <v>1</v>
      </c>
      <c r="R578" s="29" t="s">
        <v>8</v>
      </c>
      <c r="S578" s="29">
        <v>3</v>
      </c>
      <c r="T578" s="29" t="s">
        <v>8</v>
      </c>
      <c r="U578" s="29">
        <v>1</v>
      </c>
      <c r="V578" s="29">
        <v>1</v>
      </c>
      <c r="W578" s="29" t="s">
        <v>8</v>
      </c>
      <c r="X578" s="29">
        <v>1</v>
      </c>
      <c r="Y578" s="29" t="s">
        <v>8</v>
      </c>
      <c r="Z578" s="29">
        <v>1</v>
      </c>
      <c r="AA578" s="29">
        <v>1</v>
      </c>
      <c r="AB578" s="29" t="s">
        <v>8</v>
      </c>
      <c r="AC578" s="29">
        <v>3</v>
      </c>
      <c r="AD578" s="29" t="s">
        <v>8</v>
      </c>
      <c r="AE578" s="29">
        <v>1</v>
      </c>
      <c r="AF578" s="29">
        <v>1</v>
      </c>
      <c r="AG578" s="29" t="s">
        <v>8</v>
      </c>
      <c r="AH578" s="29">
        <v>1</v>
      </c>
      <c r="AI578" s="29" t="s">
        <v>8</v>
      </c>
      <c r="AJ578" s="29">
        <v>0</v>
      </c>
      <c r="AK578" s="29" t="s">
        <v>8</v>
      </c>
      <c r="AL578" s="29" t="s">
        <v>8</v>
      </c>
      <c r="AM578" s="29" t="s">
        <v>8</v>
      </c>
      <c r="AN578" s="29" t="s">
        <v>8</v>
      </c>
      <c r="AO578" s="29">
        <v>1</v>
      </c>
      <c r="AP578" s="29" t="s">
        <v>8</v>
      </c>
      <c r="AQ578" s="29">
        <v>1</v>
      </c>
      <c r="AR578" s="29">
        <v>2</v>
      </c>
      <c r="AS578" s="29" t="s">
        <v>8</v>
      </c>
      <c r="AT578" s="29">
        <v>2</v>
      </c>
      <c r="AU578" s="29" t="s">
        <v>8</v>
      </c>
      <c r="AV578" s="29">
        <v>1</v>
      </c>
      <c r="AW578" s="29">
        <v>2</v>
      </c>
      <c r="AX578" s="29" t="s">
        <v>8</v>
      </c>
      <c r="AY578" s="29">
        <v>3</v>
      </c>
      <c r="AZ578" s="29" t="s">
        <v>8</v>
      </c>
      <c r="BA578" s="29">
        <v>1</v>
      </c>
      <c r="BB578" s="29" t="s">
        <v>8</v>
      </c>
      <c r="BC578" s="29">
        <v>1</v>
      </c>
      <c r="BD578" s="29">
        <v>4</v>
      </c>
      <c r="BE578" s="29" t="s">
        <v>8</v>
      </c>
      <c r="BF578" s="29">
        <v>3</v>
      </c>
      <c r="BG578" s="29" t="s">
        <v>8</v>
      </c>
      <c r="BH578" s="29">
        <v>1</v>
      </c>
      <c r="BI578" s="29">
        <v>1</v>
      </c>
      <c r="BJ578" s="29" t="s">
        <v>8</v>
      </c>
      <c r="BK578" s="29">
        <v>1</v>
      </c>
      <c r="BL578" s="29" t="s">
        <v>8</v>
      </c>
      <c r="BM578" s="29">
        <v>0</v>
      </c>
      <c r="BN578" s="29" t="s">
        <v>8</v>
      </c>
      <c r="BO578" s="29" t="s">
        <v>8</v>
      </c>
      <c r="BP578" s="29" t="s">
        <v>8</v>
      </c>
      <c r="BQ578" s="29" t="s">
        <v>8</v>
      </c>
      <c r="BR578" s="29" t="s">
        <v>8</v>
      </c>
      <c r="BS578" s="29" t="s">
        <v>8</v>
      </c>
      <c r="BT578" s="29" t="s">
        <v>8</v>
      </c>
      <c r="BU578" s="29" t="s">
        <v>13976</v>
      </c>
      <c r="BV578" s="29" t="b">
        <v>0</v>
      </c>
      <c r="BW578" s="29" t="b">
        <v>0</v>
      </c>
      <c r="BX578" s="29" t="b">
        <v>0</v>
      </c>
      <c r="BY578" s="29" t="b">
        <v>0</v>
      </c>
      <c r="BZ578" s="29" t="b">
        <v>1</v>
      </c>
      <c r="CA578" s="29" t="b">
        <v>0</v>
      </c>
      <c r="CB578" s="29" t="b">
        <v>0</v>
      </c>
      <c r="CC578" s="29" t="b">
        <v>0</v>
      </c>
      <c r="CD578" s="29" t="b">
        <v>0</v>
      </c>
      <c r="CE578" s="29" t="b">
        <v>0</v>
      </c>
      <c r="CF578" s="29" t="b">
        <v>0</v>
      </c>
      <c r="CG578" s="29" t="b">
        <v>0</v>
      </c>
      <c r="CH578" s="29" t="b">
        <v>0</v>
      </c>
      <c r="CI578" s="29" t="b">
        <v>0</v>
      </c>
      <c r="CJ578" s="29" t="b">
        <v>0</v>
      </c>
      <c r="CK578" s="29" t="b">
        <v>0</v>
      </c>
      <c r="CL578" s="29" t="b">
        <v>0</v>
      </c>
      <c r="CM578" s="29" t="b">
        <v>0</v>
      </c>
      <c r="CN578" s="29" t="b">
        <v>0</v>
      </c>
      <c r="CO578" s="29" t="b">
        <v>0</v>
      </c>
      <c r="CP578" s="29" t="b">
        <v>0</v>
      </c>
      <c r="CQ578" s="29" t="b">
        <v>0</v>
      </c>
      <c r="CR578" s="29" t="b">
        <v>0</v>
      </c>
      <c r="CS578" s="29" t="b">
        <v>0</v>
      </c>
      <c r="CT578" s="29" t="b">
        <v>0</v>
      </c>
      <c r="CU578" s="29" t="b">
        <v>0</v>
      </c>
      <c r="CV578" s="29" t="b">
        <v>0</v>
      </c>
      <c r="CW578" s="29" t="b">
        <v>0</v>
      </c>
      <c r="CX578" s="29" t="b">
        <v>0</v>
      </c>
      <c r="CY578" s="29" t="b">
        <v>0</v>
      </c>
      <c r="CZ578" s="29" t="b">
        <v>0</v>
      </c>
      <c r="DA578" s="29" t="b">
        <v>0</v>
      </c>
      <c r="DB578" s="29" t="b">
        <v>0</v>
      </c>
      <c r="DC578" s="29" t="b">
        <v>0</v>
      </c>
      <c r="DD578" s="29" t="b">
        <v>0</v>
      </c>
      <c r="DE578" s="29" t="b">
        <v>0</v>
      </c>
      <c r="DF578" s="29" t="b">
        <v>0</v>
      </c>
      <c r="DG578" s="29" t="b">
        <v>0</v>
      </c>
      <c r="DH578" s="29" t="b">
        <v>0</v>
      </c>
      <c r="DI578" s="29" t="b">
        <v>0</v>
      </c>
      <c r="DJ578" s="29" t="b">
        <v>0</v>
      </c>
      <c r="DK578" s="29" t="b">
        <v>0</v>
      </c>
      <c r="DL578" s="29" t="b">
        <v>0</v>
      </c>
      <c r="DM578" s="29" t="b">
        <v>0</v>
      </c>
      <c r="DN578" s="29" t="b">
        <v>0</v>
      </c>
      <c r="DO578" s="29" t="b">
        <v>0</v>
      </c>
      <c r="DP578" s="29" t="b">
        <v>0</v>
      </c>
      <c r="DQ578" s="29" t="b">
        <v>0</v>
      </c>
      <c r="DR578" s="29" t="b">
        <v>0</v>
      </c>
      <c r="DS578" s="29" t="b">
        <v>0</v>
      </c>
      <c r="DT578" s="29" t="b">
        <v>0</v>
      </c>
      <c r="DU578" s="29" t="b">
        <v>0</v>
      </c>
      <c r="DV578" s="29" t="s">
        <v>16609</v>
      </c>
      <c r="DW578" s="29" t="s">
        <v>16610</v>
      </c>
      <c r="DX578" s="29" t="s">
        <v>16611</v>
      </c>
    </row>
    <row r="579" spans="1:128" s="29" customFormat="1" x14ac:dyDescent="0.25">
      <c r="A579" s="29">
        <v>359925060425985</v>
      </c>
      <c r="B579" s="29">
        <v>592</v>
      </c>
      <c r="C579" s="29" t="s">
        <v>16612</v>
      </c>
      <c r="D579" s="29" t="s">
        <v>16613</v>
      </c>
      <c r="E579" s="50">
        <v>2.37253460031729E+16</v>
      </c>
      <c r="F579" s="50">
        <v>9037411160142240</v>
      </c>
      <c r="G579" s="29" t="s">
        <v>20265</v>
      </c>
      <c r="H579" s="29" t="s">
        <v>18992</v>
      </c>
      <c r="I579" s="29">
        <v>88</v>
      </c>
      <c r="J579" s="29">
        <v>1</v>
      </c>
      <c r="K579" s="29">
        <v>1</v>
      </c>
      <c r="L579" s="29">
        <v>1</v>
      </c>
      <c r="M579" s="29">
        <v>2</v>
      </c>
      <c r="N579" s="29">
        <v>4</v>
      </c>
      <c r="O579" s="29">
        <v>1</v>
      </c>
      <c r="P579" s="29">
        <v>1</v>
      </c>
      <c r="Q579" s="29">
        <v>2</v>
      </c>
      <c r="R579" s="29" t="s">
        <v>8</v>
      </c>
      <c r="S579" s="29">
        <v>3</v>
      </c>
      <c r="T579" s="29" t="s">
        <v>8</v>
      </c>
      <c r="U579" s="29">
        <v>1</v>
      </c>
      <c r="V579" s="29">
        <v>1</v>
      </c>
      <c r="W579" s="29" t="s">
        <v>8</v>
      </c>
      <c r="X579" s="29">
        <v>1</v>
      </c>
      <c r="Y579" s="29" t="s">
        <v>8</v>
      </c>
      <c r="Z579" s="29">
        <v>1</v>
      </c>
      <c r="AA579" s="29">
        <v>2</v>
      </c>
      <c r="AB579" s="29" t="s">
        <v>8</v>
      </c>
      <c r="AC579" s="29">
        <v>2</v>
      </c>
      <c r="AD579" s="29" t="s">
        <v>8</v>
      </c>
      <c r="AE579" s="29">
        <v>1</v>
      </c>
      <c r="AF579" s="29">
        <v>1</v>
      </c>
      <c r="AG579" s="29" t="s">
        <v>8</v>
      </c>
      <c r="AH579" s="29">
        <v>1</v>
      </c>
      <c r="AI579" s="29" t="s">
        <v>8</v>
      </c>
      <c r="AJ579" s="29">
        <v>0</v>
      </c>
      <c r="AK579" s="29" t="s">
        <v>8</v>
      </c>
      <c r="AL579" s="29" t="s">
        <v>8</v>
      </c>
      <c r="AM579" s="29" t="s">
        <v>8</v>
      </c>
      <c r="AN579" s="29" t="s">
        <v>8</v>
      </c>
      <c r="AO579" s="29">
        <v>0</v>
      </c>
      <c r="AP579" s="29" t="s">
        <v>8</v>
      </c>
      <c r="AQ579" s="29">
        <v>1</v>
      </c>
      <c r="AR579" s="29">
        <v>2</v>
      </c>
      <c r="AS579" s="29" t="s">
        <v>8</v>
      </c>
      <c r="AT579" s="29">
        <v>2</v>
      </c>
      <c r="AU579" s="29" t="s">
        <v>8</v>
      </c>
      <c r="AV579" s="29">
        <v>1</v>
      </c>
      <c r="AW579" s="29">
        <v>2</v>
      </c>
      <c r="AX579" s="29" t="s">
        <v>8</v>
      </c>
      <c r="AY579" s="29">
        <v>2</v>
      </c>
      <c r="AZ579" s="29" t="s">
        <v>8</v>
      </c>
      <c r="BA579" s="29">
        <v>1</v>
      </c>
      <c r="BB579" s="29" t="s">
        <v>8</v>
      </c>
      <c r="BC579" s="29">
        <v>1</v>
      </c>
      <c r="BD579" s="29">
        <v>3</v>
      </c>
      <c r="BE579" s="29" t="s">
        <v>8</v>
      </c>
      <c r="BF579" s="29">
        <v>2</v>
      </c>
      <c r="BG579" s="29" t="s">
        <v>8</v>
      </c>
      <c r="BH579" s="29">
        <v>0</v>
      </c>
      <c r="BI579" s="29" t="s">
        <v>8</v>
      </c>
      <c r="BJ579" s="29" t="s">
        <v>8</v>
      </c>
      <c r="BK579" s="29" t="s">
        <v>8</v>
      </c>
      <c r="BL579" s="29" t="s">
        <v>8</v>
      </c>
      <c r="BM579" s="29">
        <v>1</v>
      </c>
      <c r="BN579" s="29" t="s">
        <v>8</v>
      </c>
      <c r="BO579" s="29">
        <v>1</v>
      </c>
      <c r="BP579" s="29" t="s">
        <v>8</v>
      </c>
      <c r="BQ579" s="29">
        <v>1</v>
      </c>
      <c r="BR579" s="29" t="s">
        <v>8</v>
      </c>
      <c r="BS579" s="29">
        <v>0</v>
      </c>
      <c r="BT579" s="29" t="s">
        <v>8</v>
      </c>
      <c r="BU579" s="29" t="s">
        <v>13976</v>
      </c>
      <c r="BV579" s="29" t="b">
        <v>0</v>
      </c>
      <c r="BW579" s="29" t="b">
        <v>0</v>
      </c>
      <c r="BX579" s="29" t="b">
        <v>0</v>
      </c>
      <c r="BY579" s="29" t="b">
        <v>0</v>
      </c>
      <c r="BZ579" s="29" t="b">
        <v>1</v>
      </c>
      <c r="CA579" s="29" t="b">
        <v>0</v>
      </c>
      <c r="CB579" s="29" t="b">
        <v>0</v>
      </c>
      <c r="CC579" s="29" t="b">
        <v>0</v>
      </c>
      <c r="CD579" s="29" t="b">
        <v>0</v>
      </c>
      <c r="CE579" s="29" t="b">
        <v>0</v>
      </c>
      <c r="CF579" s="29" t="b">
        <v>0</v>
      </c>
      <c r="CG579" s="29" t="b">
        <v>0</v>
      </c>
      <c r="CH579" s="29" t="b">
        <v>0</v>
      </c>
      <c r="CI579" s="29" t="b">
        <v>0</v>
      </c>
      <c r="CJ579" s="29" t="b">
        <v>0</v>
      </c>
      <c r="CK579" s="29" t="b">
        <v>0</v>
      </c>
      <c r="CL579" s="29" t="b">
        <v>0</v>
      </c>
      <c r="CM579" s="29" t="b">
        <v>0</v>
      </c>
      <c r="CN579" s="29" t="b">
        <v>0</v>
      </c>
      <c r="CO579" s="29" t="b">
        <v>0</v>
      </c>
      <c r="CP579" s="29" t="b">
        <v>0</v>
      </c>
      <c r="CQ579" s="29" t="b">
        <v>0</v>
      </c>
      <c r="CR579" s="29" t="b">
        <v>0</v>
      </c>
      <c r="CS579" s="29" t="b">
        <v>0</v>
      </c>
      <c r="CT579" s="29" t="b">
        <v>0</v>
      </c>
      <c r="CU579" s="29" t="b">
        <v>0</v>
      </c>
      <c r="CV579" s="29" t="b">
        <v>0</v>
      </c>
      <c r="CW579" s="29" t="b">
        <v>0</v>
      </c>
      <c r="CX579" s="29" t="b">
        <v>0</v>
      </c>
      <c r="CY579" s="29" t="b">
        <v>0</v>
      </c>
      <c r="CZ579" s="29" t="b">
        <v>0</v>
      </c>
      <c r="DA579" s="29" t="b">
        <v>0</v>
      </c>
      <c r="DB579" s="29" t="b">
        <v>0</v>
      </c>
      <c r="DC579" s="29" t="b">
        <v>0</v>
      </c>
      <c r="DD579" s="29" t="b">
        <v>0</v>
      </c>
      <c r="DE579" s="29" t="b">
        <v>0</v>
      </c>
      <c r="DF579" s="29" t="b">
        <v>0</v>
      </c>
      <c r="DG579" s="29" t="b">
        <v>0</v>
      </c>
      <c r="DH579" s="29" t="b">
        <v>0</v>
      </c>
      <c r="DI579" s="29" t="b">
        <v>0</v>
      </c>
      <c r="DJ579" s="29" t="b">
        <v>0</v>
      </c>
      <c r="DK579" s="29" t="b">
        <v>0</v>
      </c>
      <c r="DL579" s="29" t="b">
        <v>0</v>
      </c>
      <c r="DM579" s="29" t="b">
        <v>0</v>
      </c>
      <c r="DN579" s="29" t="b">
        <v>0</v>
      </c>
      <c r="DO579" s="29" t="b">
        <v>0</v>
      </c>
      <c r="DP579" s="29" t="b">
        <v>0</v>
      </c>
      <c r="DQ579" s="29" t="b">
        <v>0</v>
      </c>
      <c r="DR579" s="29" t="b">
        <v>0</v>
      </c>
      <c r="DS579" s="29" t="b">
        <v>0</v>
      </c>
      <c r="DT579" s="29" t="b">
        <v>0</v>
      </c>
      <c r="DU579" s="29" t="b">
        <v>0</v>
      </c>
      <c r="DV579" s="29" t="s">
        <v>16614</v>
      </c>
      <c r="DW579" s="29" t="s">
        <v>16615</v>
      </c>
      <c r="DX579" s="29" t="s">
        <v>16616</v>
      </c>
    </row>
    <row r="580" spans="1:128" s="29" customFormat="1" x14ac:dyDescent="0.25">
      <c r="A580" s="29">
        <v>359925060425985</v>
      </c>
      <c r="B580" s="29">
        <v>580</v>
      </c>
      <c r="C580" s="29" t="s">
        <v>16617</v>
      </c>
      <c r="D580" s="29" t="s">
        <v>16618</v>
      </c>
      <c r="E580" s="50">
        <v>2.3725698456902E+16</v>
      </c>
      <c r="F580" s="50">
        <v>9037314007196620</v>
      </c>
      <c r="G580" s="29" t="s">
        <v>20238</v>
      </c>
      <c r="H580" s="29" t="s">
        <v>18992</v>
      </c>
      <c r="I580" s="29">
        <v>88</v>
      </c>
      <c r="J580" s="29">
        <v>1</v>
      </c>
      <c r="K580" s="29">
        <v>1</v>
      </c>
      <c r="L580" s="29">
        <v>1</v>
      </c>
      <c r="M580" s="29">
        <v>1</v>
      </c>
      <c r="N580" s="29">
        <v>4</v>
      </c>
      <c r="O580" s="29">
        <v>1</v>
      </c>
      <c r="P580" s="29">
        <v>1</v>
      </c>
      <c r="Q580" s="29">
        <v>2</v>
      </c>
      <c r="R580" s="29" t="s">
        <v>8</v>
      </c>
      <c r="S580" s="29">
        <v>2</v>
      </c>
      <c r="T580" s="29" t="s">
        <v>8</v>
      </c>
      <c r="U580" s="29">
        <v>1</v>
      </c>
      <c r="V580" s="29">
        <v>1</v>
      </c>
      <c r="W580" s="29" t="s">
        <v>8</v>
      </c>
      <c r="X580" s="29">
        <v>1</v>
      </c>
      <c r="Y580" s="29" t="s">
        <v>8</v>
      </c>
      <c r="Z580" s="29">
        <v>1</v>
      </c>
      <c r="AA580" s="29">
        <v>1</v>
      </c>
      <c r="AB580" s="29" t="s">
        <v>8</v>
      </c>
      <c r="AC580" s="29">
        <v>1</v>
      </c>
      <c r="AD580" s="29" t="s">
        <v>8</v>
      </c>
      <c r="AE580" s="29">
        <v>1</v>
      </c>
      <c r="AF580" s="29">
        <v>1</v>
      </c>
      <c r="AG580" s="29" t="s">
        <v>8</v>
      </c>
      <c r="AH580" s="29">
        <v>1</v>
      </c>
      <c r="AI580" s="29" t="s">
        <v>8</v>
      </c>
      <c r="AJ580" s="29">
        <v>0</v>
      </c>
      <c r="AK580" s="29" t="s">
        <v>8</v>
      </c>
      <c r="AL580" s="29" t="s">
        <v>8</v>
      </c>
      <c r="AM580" s="29" t="s">
        <v>8</v>
      </c>
      <c r="AN580" s="29" t="s">
        <v>8</v>
      </c>
      <c r="AO580" s="29">
        <v>0</v>
      </c>
      <c r="AP580" s="29" t="s">
        <v>8</v>
      </c>
      <c r="AQ580" s="29">
        <v>1</v>
      </c>
      <c r="AR580" s="29">
        <v>2</v>
      </c>
      <c r="AS580" s="29" t="s">
        <v>8</v>
      </c>
      <c r="AT580" s="29">
        <v>2</v>
      </c>
      <c r="AU580" s="29" t="s">
        <v>8</v>
      </c>
      <c r="AV580" s="29">
        <v>1</v>
      </c>
      <c r="AW580" s="29">
        <v>3</v>
      </c>
      <c r="AX580" s="29" t="s">
        <v>8</v>
      </c>
      <c r="AY580" s="29">
        <v>3</v>
      </c>
      <c r="AZ580" s="29" t="s">
        <v>8</v>
      </c>
      <c r="BA580" s="29">
        <v>1</v>
      </c>
      <c r="BB580" s="29" t="s">
        <v>8</v>
      </c>
      <c r="BC580" s="29">
        <v>1</v>
      </c>
      <c r="BD580" s="29">
        <v>4</v>
      </c>
      <c r="BE580" s="29" t="s">
        <v>8</v>
      </c>
      <c r="BF580" s="29">
        <v>3</v>
      </c>
      <c r="BG580" s="29" t="s">
        <v>8</v>
      </c>
      <c r="BH580" s="29">
        <v>0</v>
      </c>
      <c r="BI580" s="29" t="s">
        <v>8</v>
      </c>
      <c r="BJ580" s="29" t="s">
        <v>8</v>
      </c>
      <c r="BK580" s="29" t="s">
        <v>8</v>
      </c>
      <c r="BL580" s="29" t="s">
        <v>8</v>
      </c>
      <c r="BM580" s="29">
        <v>1</v>
      </c>
      <c r="BN580" s="29" t="s">
        <v>8</v>
      </c>
      <c r="BO580" s="29">
        <v>1</v>
      </c>
      <c r="BP580" s="29" t="s">
        <v>8</v>
      </c>
      <c r="BQ580" s="29">
        <v>1</v>
      </c>
      <c r="BR580" s="29" t="s">
        <v>8</v>
      </c>
      <c r="BS580" s="29">
        <v>0</v>
      </c>
      <c r="BT580" s="29" t="s">
        <v>8</v>
      </c>
      <c r="BU580" s="29" t="s">
        <v>16619</v>
      </c>
      <c r="BV580" s="29" t="b">
        <v>0</v>
      </c>
      <c r="BW580" s="29" t="b">
        <v>0</v>
      </c>
      <c r="BX580" s="29" t="b">
        <v>0</v>
      </c>
      <c r="BY580" s="29" t="b">
        <v>0</v>
      </c>
      <c r="BZ580" s="29" t="b">
        <v>1</v>
      </c>
      <c r="CA580" s="29" t="b">
        <v>0</v>
      </c>
      <c r="CB580" s="29" t="b">
        <v>0</v>
      </c>
      <c r="CC580" s="29" t="b">
        <v>0</v>
      </c>
      <c r="CD580" s="29" t="b">
        <v>0</v>
      </c>
      <c r="CE580" s="29" t="b">
        <v>0</v>
      </c>
      <c r="CF580" s="29" t="b">
        <v>0</v>
      </c>
      <c r="CG580" s="29" t="b">
        <v>0</v>
      </c>
      <c r="CH580" s="29" t="b">
        <v>0</v>
      </c>
      <c r="CI580" s="29" t="b">
        <v>0</v>
      </c>
      <c r="CJ580" s="29" t="b">
        <v>0</v>
      </c>
      <c r="CK580" s="29" t="b">
        <v>0</v>
      </c>
      <c r="CL580" s="29" t="b">
        <v>0</v>
      </c>
      <c r="CM580" s="29" t="b">
        <v>0</v>
      </c>
      <c r="CN580" s="29" t="b">
        <v>0</v>
      </c>
      <c r="CO580" s="29" t="b">
        <v>0</v>
      </c>
      <c r="CP580" s="29" t="b">
        <v>0</v>
      </c>
      <c r="CQ580" s="29" t="b">
        <v>0</v>
      </c>
      <c r="CR580" s="29" t="b">
        <v>0</v>
      </c>
      <c r="CS580" s="29" t="b">
        <v>0</v>
      </c>
      <c r="CT580" s="29" t="b">
        <v>0</v>
      </c>
      <c r="CU580" s="29" t="b">
        <v>0</v>
      </c>
      <c r="CV580" s="29" t="b">
        <v>0</v>
      </c>
      <c r="CW580" s="29" t="b">
        <v>0</v>
      </c>
      <c r="CX580" s="29" t="b">
        <v>0</v>
      </c>
      <c r="CY580" s="29" t="b">
        <v>0</v>
      </c>
      <c r="CZ580" s="29" t="b">
        <v>0</v>
      </c>
      <c r="DA580" s="29" t="b">
        <v>0</v>
      </c>
      <c r="DB580" s="29" t="b">
        <v>0</v>
      </c>
      <c r="DC580" s="29" t="b">
        <v>0</v>
      </c>
      <c r="DD580" s="29" t="b">
        <v>0</v>
      </c>
      <c r="DE580" s="29" t="b">
        <v>0</v>
      </c>
      <c r="DF580" s="29" t="b">
        <v>0</v>
      </c>
      <c r="DG580" s="29" t="b">
        <v>0</v>
      </c>
      <c r="DH580" s="29" t="b">
        <v>0</v>
      </c>
      <c r="DI580" s="29" t="b">
        <v>0</v>
      </c>
      <c r="DJ580" s="29" t="b">
        <v>0</v>
      </c>
      <c r="DK580" s="29" t="b">
        <v>0</v>
      </c>
      <c r="DL580" s="29" t="b">
        <v>0</v>
      </c>
      <c r="DM580" s="29" t="b">
        <v>0</v>
      </c>
      <c r="DN580" s="29" t="b">
        <v>0</v>
      </c>
      <c r="DO580" s="29" t="b">
        <v>0</v>
      </c>
      <c r="DP580" s="29" t="b">
        <v>0</v>
      </c>
      <c r="DQ580" s="29" t="b">
        <v>0</v>
      </c>
      <c r="DR580" s="29" t="b">
        <v>0</v>
      </c>
      <c r="DS580" s="29" t="b">
        <v>0</v>
      </c>
      <c r="DT580" s="29" t="b">
        <v>0</v>
      </c>
      <c r="DU580" s="29" t="b">
        <v>0</v>
      </c>
      <c r="DV580" s="29" t="s">
        <v>16620</v>
      </c>
      <c r="DW580" s="29" t="s">
        <v>16621</v>
      </c>
      <c r="DX580" s="29" t="s">
        <v>16622</v>
      </c>
    </row>
    <row r="581" spans="1:128" s="29" customFormat="1" x14ac:dyDescent="0.25">
      <c r="A581" s="29">
        <v>359925061278375</v>
      </c>
      <c r="B581" s="29">
        <v>33</v>
      </c>
      <c r="C581" s="29" t="s">
        <v>16623</v>
      </c>
      <c r="D581" s="29" t="s">
        <v>16624</v>
      </c>
      <c r="E581" s="50">
        <v>2.38238667308297E+16</v>
      </c>
      <c r="F581" s="50">
        <v>9037802166214000</v>
      </c>
      <c r="G581" s="29" t="s">
        <v>20209</v>
      </c>
      <c r="H581" s="29" t="s">
        <v>18992</v>
      </c>
      <c r="I581" s="29">
        <v>11</v>
      </c>
      <c r="J581" s="29">
        <v>1</v>
      </c>
      <c r="K581" s="29">
        <v>1</v>
      </c>
      <c r="L581" s="29">
        <v>1</v>
      </c>
      <c r="M581" s="29">
        <v>2</v>
      </c>
      <c r="N581" s="29">
        <v>6</v>
      </c>
      <c r="O581" s="29">
        <v>1</v>
      </c>
      <c r="P581" s="29">
        <v>1</v>
      </c>
      <c r="Q581" s="29">
        <v>4</v>
      </c>
      <c r="R581" s="29" t="s">
        <v>8</v>
      </c>
      <c r="S581" s="29">
        <v>4</v>
      </c>
      <c r="T581" s="29" t="s">
        <v>8</v>
      </c>
      <c r="U581" s="29">
        <v>1</v>
      </c>
      <c r="V581" s="29">
        <v>1</v>
      </c>
      <c r="W581" s="29" t="s">
        <v>8</v>
      </c>
      <c r="X581" s="29">
        <v>1</v>
      </c>
      <c r="Y581" s="29" t="s">
        <v>8</v>
      </c>
      <c r="Z581" s="29">
        <v>1</v>
      </c>
      <c r="AA581" s="29">
        <v>1</v>
      </c>
      <c r="AB581" s="29" t="s">
        <v>8</v>
      </c>
      <c r="AC581" s="29">
        <v>1</v>
      </c>
      <c r="AD581" s="29" t="s">
        <v>8</v>
      </c>
      <c r="AE581" s="29">
        <v>1</v>
      </c>
      <c r="AF581" s="29">
        <v>1</v>
      </c>
      <c r="AG581" s="29" t="s">
        <v>8</v>
      </c>
      <c r="AH581" s="29">
        <v>1</v>
      </c>
      <c r="AI581" s="29" t="s">
        <v>8</v>
      </c>
      <c r="AJ581" s="29">
        <v>0</v>
      </c>
      <c r="AK581" s="29" t="s">
        <v>8</v>
      </c>
      <c r="AL581" s="29" t="s">
        <v>8</v>
      </c>
      <c r="AM581" s="29" t="s">
        <v>8</v>
      </c>
      <c r="AN581" s="29" t="s">
        <v>8</v>
      </c>
      <c r="AO581" s="29">
        <v>0</v>
      </c>
      <c r="AP581" s="29" t="s">
        <v>8</v>
      </c>
      <c r="AQ581" s="29">
        <v>1</v>
      </c>
      <c r="AR581" s="29">
        <v>1</v>
      </c>
      <c r="AS581" s="29" t="s">
        <v>8</v>
      </c>
      <c r="AT581" s="29">
        <v>2</v>
      </c>
      <c r="AU581" s="29" t="s">
        <v>8</v>
      </c>
      <c r="AV581" s="29">
        <v>1</v>
      </c>
      <c r="AW581" s="29">
        <v>2</v>
      </c>
      <c r="AX581" s="29" t="s">
        <v>8</v>
      </c>
      <c r="AY581" s="29">
        <v>1</v>
      </c>
      <c r="AZ581" s="29" t="s">
        <v>8</v>
      </c>
      <c r="BA581" s="29">
        <v>1</v>
      </c>
      <c r="BB581" s="29" t="s">
        <v>8</v>
      </c>
      <c r="BC581" s="29">
        <v>1</v>
      </c>
      <c r="BD581" s="29">
        <v>3</v>
      </c>
      <c r="BE581" s="29" t="s">
        <v>8</v>
      </c>
      <c r="BF581" s="29">
        <v>2</v>
      </c>
      <c r="BG581" s="29" t="s">
        <v>8</v>
      </c>
      <c r="BH581" s="29">
        <v>1</v>
      </c>
      <c r="BI581" s="29">
        <v>1</v>
      </c>
      <c r="BJ581" s="29" t="s">
        <v>8</v>
      </c>
      <c r="BK581" s="29">
        <v>1</v>
      </c>
      <c r="BL581" s="29" t="s">
        <v>8</v>
      </c>
      <c r="BM581" s="29">
        <v>0</v>
      </c>
      <c r="BN581" s="29" t="s">
        <v>8</v>
      </c>
      <c r="BO581" s="29" t="s">
        <v>8</v>
      </c>
      <c r="BP581" s="29" t="s">
        <v>8</v>
      </c>
      <c r="BQ581" s="29" t="s">
        <v>8</v>
      </c>
      <c r="BR581" s="29" t="s">
        <v>8</v>
      </c>
      <c r="BS581" s="29" t="s">
        <v>8</v>
      </c>
      <c r="BT581" s="29" t="s">
        <v>8</v>
      </c>
      <c r="BU581" s="29" t="s">
        <v>538</v>
      </c>
      <c r="BV581" s="29" t="b">
        <v>0</v>
      </c>
      <c r="BW581" s="29" t="b">
        <v>0</v>
      </c>
      <c r="BX581" s="29" t="b">
        <v>0</v>
      </c>
      <c r="BY581" s="29" t="b">
        <v>0</v>
      </c>
      <c r="BZ581" s="29" t="b">
        <v>0</v>
      </c>
      <c r="CA581" s="29" t="b">
        <v>0</v>
      </c>
      <c r="CB581" s="29" t="b">
        <v>0</v>
      </c>
      <c r="CC581" s="29" t="b">
        <v>0</v>
      </c>
      <c r="CD581" s="29" t="b">
        <v>0</v>
      </c>
      <c r="CE581" s="29" t="b">
        <v>0</v>
      </c>
      <c r="CF581" s="29" t="b">
        <v>0</v>
      </c>
      <c r="CG581" s="29" t="b">
        <v>0</v>
      </c>
      <c r="CH581" s="29" t="b">
        <v>0</v>
      </c>
      <c r="CI581" s="29" t="b">
        <v>0</v>
      </c>
      <c r="CJ581" s="29" t="b">
        <v>0</v>
      </c>
      <c r="CK581" s="29" t="b">
        <v>0</v>
      </c>
      <c r="CL581" s="29" t="b">
        <v>0</v>
      </c>
      <c r="CM581" s="29" t="b">
        <v>0</v>
      </c>
      <c r="CN581" s="29" t="b">
        <v>0</v>
      </c>
      <c r="CO581" s="29" t="b">
        <v>0</v>
      </c>
      <c r="CP581" s="29" t="b">
        <v>0</v>
      </c>
      <c r="CQ581" s="29" t="b">
        <v>0</v>
      </c>
      <c r="CR581" s="29" t="b">
        <v>0</v>
      </c>
      <c r="CS581" s="29" t="b">
        <v>0</v>
      </c>
      <c r="CT581" s="29" t="b">
        <v>0</v>
      </c>
      <c r="CU581" s="29" t="b">
        <v>0</v>
      </c>
      <c r="CV581" s="29" t="b">
        <v>0</v>
      </c>
      <c r="CW581" s="29" t="b">
        <v>0</v>
      </c>
      <c r="CX581" s="29" t="b">
        <v>1</v>
      </c>
      <c r="CY581" s="29" t="b">
        <v>0</v>
      </c>
      <c r="CZ581" s="29" t="b">
        <v>0</v>
      </c>
      <c r="DA581" s="29" t="b">
        <v>0</v>
      </c>
      <c r="DB581" s="29" t="b">
        <v>0</v>
      </c>
      <c r="DC581" s="29" t="b">
        <v>0</v>
      </c>
      <c r="DD581" s="29" t="b">
        <v>0</v>
      </c>
      <c r="DE581" s="29" t="b">
        <v>0</v>
      </c>
      <c r="DF581" s="29" t="b">
        <v>0</v>
      </c>
      <c r="DG581" s="29" t="b">
        <v>0</v>
      </c>
      <c r="DH581" s="29" t="b">
        <v>0</v>
      </c>
      <c r="DI581" s="29" t="b">
        <v>0</v>
      </c>
      <c r="DJ581" s="29" t="b">
        <v>0</v>
      </c>
      <c r="DK581" s="29" t="b">
        <v>0</v>
      </c>
      <c r="DL581" s="29" t="b">
        <v>0</v>
      </c>
      <c r="DM581" s="29" t="b">
        <v>0</v>
      </c>
      <c r="DN581" s="29" t="b">
        <v>0</v>
      </c>
      <c r="DO581" s="29" t="b">
        <v>0</v>
      </c>
      <c r="DP581" s="29" t="b">
        <v>0</v>
      </c>
      <c r="DQ581" s="29" t="b">
        <v>0</v>
      </c>
      <c r="DR581" s="29" t="b">
        <v>0</v>
      </c>
      <c r="DS581" s="29" t="b">
        <v>0</v>
      </c>
      <c r="DT581" s="29" t="b">
        <v>0</v>
      </c>
      <c r="DU581" s="29" t="b">
        <v>0</v>
      </c>
      <c r="DV581" s="29" t="s">
        <v>16625</v>
      </c>
      <c r="DW581" s="29" t="s">
        <v>16626</v>
      </c>
      <c r="DX581" s="29" t="s">
        <v>16627</v>
      </c>
    </row>
    <row r="582" spans="1:128" s="29" customFormat="1" x14ac:dyDescent="0.25">
      <c r="A582" s="29">
        <v>359925061278375</v>
      </c>
      <c r="B582" s="29">
        <v>81</v>
      </c>
      <c r="C582" s="29" t="s">
        <v>16628</v>
      </c>
      <c r="D582" s="29" t="s">
        <v>16629</v>
      </c>
      <c r="E582" s="50">
        <v>2.38230575663219E+16</v>
      </c>
      <c r="F582" s="50">
        <v>9037781045915560</v>
      </c>
      <c r="G582" s="29" t="s">
        <v>19527</v>
      </c>
      <c r="H582" s="29" t="s">
        <v>18992</v>
      </c>
      <c r="I582" s="29">
        <v>11</v>
      </c>
      <c r="J582" s="29">
        <v>1</v>
      </c>
      <c r="K582" s="29">
        <v>1</v>
      </c>
      <c r="L582" s="29">
        <v>1</v>
      </c>
      <c r="M582" s="29">
        <v>2</v>
      </c>
      <c r="N582" s="29">
        <v>4</v>
      </c>
      <c r="O582" s="29">
        <v>1</v>
      </c>
      <c r="P582" s="29">
        <v>1</v>
      </c>
      <c r="Q582" s="29">
        <v>4</v>
      </c>
      <c r="R582" s="29" t="s">
        <v>8</v>
      </c>
      <c r="S582" s="29">
        <v>4</v>
      </c>
      <c r="T582" s="29" t="s">
        <v>8</v>
      </c>
      <c r="U582" s="29">
        <v>1</v>
      </c>
      <c r="V582" s="29">
        <v>1</v>
      </c>
      <c r="W582" s="29" t="s">
        <v>8</v>
      </c>
      <c r="X582" s="29">
        <v>1</v>
      </c>
      <c r="Y582" s="29" t="s">
        <v>8</v>
      </c>
      <c r="Z582" s="29">
        <v>1</v>
      </c>
      <c r="AA582" s="29">
        <v>4</v>
      </c>
      <c r="AB582" s="29" t="s">
        <v>8</v>
      </c>
      <c r="AC582" s="29">
        <v>4</v>
      </c>
      <c r="AD582" s="29" t="s">
        <v>8</v>
      </c>
      <c r="AE582" s="29">
        <v>1</v>
      </c>
      <c r="AF582" s="29">
        <v>1</v>
      </c>
      <c r="AG582" s="29" t="s">
        <v>8</v>
      </c>
      <c r="AH582" s="29">
        <v>1</v>
      </c>
      <c r="AI582" s="29" t="s">
        <v>8</v>
      </c>
      <c r="AJ582" s="29">
        <v>0</v>
      </c>
      <c r="AK582" s="29" t="s">
        <v>8</v>
      </c>
      <c r="AL582" s="29" t="s">
        <v>8</v>
      </c>
      <c r="AM582" s="29" t="s">
        <v>8</v>
      </c>
      <c r="AN582" s="29" t="s">
        <v>8</v>
      </c>
      <c r="AO582" s="29">
        <v>0</v>
      </c>
      <c r="AP582" s="29" t="s">
        <v>8</v>
      </c>
      <c r="AQ582" s="29">
        <v>1</v>
      </c>
      <c r="AR582" s="29">
        <v>2</v>
      </c>
      <c r="AS582" s="29" t="s">
        <v>8</v>
      </c>
      <c r="AT582" s="29">
        <v>2</v>
      </c>
      <c r="AU582" s="29" t="s">
        <v>8</v>
      </c>
      <c r="AV582" s="29">
        <v>1</v>
      </c>
      <c r="AW582" s="29">
        <v>2</v>
      </c>
      <c r="AX582" s="29" t="s">
        <v>8</v>
      </c>
      <c r="AY582" s="29">
        <v>2</v>
      </c>
      <c r="AZ582" s="29" t="s">
        <v>8</v>
      </c>
      <c r="BA582" s="29">
        <v>1</v>
      </c>
      <c r="BB582" s="29" t="s">
        <v>8</v>
      </c>
      <c r="BC582" s="29">
        <v>1</v>
      </c>
      <c r="BD582" s="29">
        <v>2</v>
      </c>
      <c r="BE582" s="29" t="s">
        <v>8</v>
      </c>
      <c r="BF582" s="29">
        <v>1</v>
      </c>
      <c r="BG582" s="29" t="s">
        <v>8</v>
      </c>
      <c r="BH582" s="29">
        <v>1</v>
      </c>
      <c r="BI582" s="29">
        <v>1</v>
      </c>
      <c r="BJ582" s="29" t="s">
        <v>8</v>
      </c>
      <c r="BK582" s="29">
        <v>1</v>
      </c>
      <c r="BL582" s="29" t="s">
        <v>8</v>
      </c>
      <c r="BM582" s="29">
        <v>0</v>
      </c>
      <c r="BN582" s="29" t="s">
        <v>8</v>
      </c>
      <c r="BO582" s="29" t="s">
        <v>8</v>
      </c>
      <c r="BP582" s="29" t="s">
        <v>8</v>
      </c>
      <c r="BQ582" s="29" t="s">
        <v>8</v>
      </c>
      <c r="BR582" s="29" t="s">
        <v>8</v>
      </c>
      <c r="BS582" s="29" t="s">
        <v>8</v>
      </c>
      <c r="BT582" s="29" t="s">
        <v>8</v>
      </c>
      <c r="BU582" s="29" t="s">
        <v>538</v>
      </c>
      <c r="BV582" s="29" t="b">
        <v>0</v>
      </c>
      <c r="BW582" s="29" t="b">
        <v>0</v>
      </c>
      <c r="BX582" s="29" t="b">
        <v>0</v>
      </c>
      <c r="BY582" s="29" t="b">
        <v>0</v>
      </c>
      <c r="BZ582" s="29" t="b">
        <v>0</v>
      </c>
      <c r="CA582" s="29" t="b">
        <v>0</v>
      </c>
      <c r="CB582" s="29" t="b">
        <v>0</v>
      </c>
      <c r="CC582" s="29" t="b">
        <v>0</v>
      </c>
      <c r="CD582" s="29" t="b">
        <v>0</v>
      </c>
      <c r="CE582" s="29" t="b">
        <v>0</v>
      </c>
      <c r="CF582" s="29" t="b">
        <v>0</v>
      </c>
      <c r="CG582" s="29" t="b">
        <v>0</v>
      </c>
      <c r="CH582" s="29" t="b">
        <v>0</v>
      </c>
      <c r="CI582" s="29" t="b">
        <v>0</v>
      </c>
      <c r="CJ582" s="29" t="b">
        <v>0</v>
      </c>
      <c r="CK582" s="29" t="b">
        <v>0</v>
      </c>
      <c r="CL582" s="29" t="b">
        <v>0</v>
      </c>
      <c r="CM582" s="29" t="b">
        <v>0</v>
      </c>
      <c r="CN582" s="29" t="b">
        <v>0</v>
      </c>
      <c r="CO582" s="29" t="b">
        <v>0</v>
      </c>
      <c r="CP582" s="29" t="b">
        <v>0</v>
      </c>
      <c r="CQ582" s="29" t="b">
        <v>0</v>
      </c>
      <c r="CR582" s="29" t="b">
        <v>0</v>
      </c>
      <c r="CS582" s="29" t="b">
        <v>0</v>
      </c>
      <c r="CT582" s="29" t="b">
        <v>0</v>
      </c>
      <c r="CU582" s="29" t="b">
        <v>0</v>
      </c>
      <c r="CV582" s="29" t="b">
        <v>0</v>
      </c>
      <c r="CW582" s="29" t="b">
        <v>0</v>
      </c>
      <c r="CX582" s="29" t="b">
        <v>1</v>
      </c>
      <c r="CY582" s="29" t="b">
        <v>0</v>
      </c>
      <c r="CZ582" s="29" t="b">
        <v>0</v>
      </c>
      <c r="DA582" s="29" t="b">
        <v>0</v>
      </c>
      <c r="DB582" s="29" t="b">
        <v>0</v>
      </c>
      <c r="DC582" s="29" t="b">
        <v>0</v>
      </c>
      <c r="DD582" s="29" t="b">
        <v>0</v>
      </c>
      <c r="DE582" s="29" t="b">
        <v>0</v>
      </c>
      <c r="DF582" s="29" t="b">
        <v>0</v>
      </c>
      <c r="DG582" s="29" t="b">
        <v>0</v>
      </c>
      <c r="DH582" s="29" t="b">
        <v>0</v>
      </c>
      <c r="DI582" s="29" t="b">
        <v>0</v>
      </c>
      <c r="DJ582" s="29" t="b">
        <v>0</v>
      </c>
      <c r="DK582" s="29" t="b">
        <v>0</v>
      </c>
      <c r="DL582" s="29" t="b">
        <v>0</v>
      </c>
      <c r="DM582" s="29" t="b">
        <v>0</v>
      </c>
      <c r="DN582" s="29" t="b">
        <v>0</v>
      </c>
      <c r="DO582" s="29" t="b">
        <v>0</v>
      </c>
      <c r="DP582" s="29" t="b">
        <v>0</v>
      </c>
      <c r="DQ582" s="29" t="b">
        <v>0</v>
      </c>
      <c r="DR582" s="29" t="b">
        <v>0</v>
      </c>
      <c r="DS582" s="29" t="b">
        <v>0</v>
      </c>
      <c r="DT582" s="29" t="b">
        <v>0</v>
      </c>
      <c r="DU582" s="29" t="b">
        <v>0</v>
      </c>
      <c r="DV582" s="29" t="s">
        <v>16630</v>
      </c>
      <c r="DW582" s="29" t="s">
        <v>16631</v>
      </c>
      <c r="DX582" s="29" t="s">
        <v>16632</v>
      </c>
    </row>
    <row r="583" spans="1:128" s="29" customFormat="1" x14ac:dyDescent="0.25">
      <c r="A583" s="29">
        <v>359925061278375</v>
      </c>
      <c r="B583" s="29">
        <v>85</v>
      </c>
      <c r="C583" s="29" t="s">
        <v>16633</v>
      </c>
      <c r="D583" s="29" t="s">
        <v>16634</v>
      </c>
      <c r="E583" s="50">
        <v>2382368782574980</v>
      </c>
      <c r="F583" s="50">
        <v>9037758403709930</v>
      </c>
      <c r="G583" s="29" t="s">
        <v>20269</v>
      </c>
      <c r="H583" s="29" t="s">
        <v>18992</v>
      </c>
      <c r="I583" s="29">
        <v>11</v>
      </c>
      <c r="J583" s="29">
        <v>1</v>
      </c>
      <c r="K583" s="29">
        <v>1</v>
      </c>
      <c r="L583" s="29">
        <v>1</v>
      </c>
      <c r="M583" s="29">
        <v>2</v>
      </c>
      <c r="N583" s="29">
        <v>6</v>
      </c>
      <c r="O583" s="29">
        <v>1</v>
      </c>
      <c r="P583" s="29">
        <v>1</v>
      </c>
      <c r="Q583" s="29">
        <v>4</v>
      </c>
      <c r="R583" s="29" t="s">
        <v>8</v>
      </c>
      <c r="S583" s="29">
        <v>4</v>
      </c>
      <c r="T583" s="29" t="s">
        <v>8</v>
      </c>
      <c r="U583" s="29">
        <v>1</v>
      </c>
      <c r="V583" s="29">
        <v>1</v>
      </c>
      <c r="W583" s="29" t="s">
        <v>8</v>
      </c>
      <c r="X583" s="29">
        <v>1</v>
      </c>
      <c r="Y583" s="29" t="s">
        <v>8</v>
      </c>
      <c r="Z583" s="29">
        <v>1</v>
      </c>
      <c r="AA583" s="29">
        <v>1</v>
      </c>
      <c r="AB583" s="29" t="s">
        <v>8</v>
      </c>
      <c r="AC583" s="29">
        <v>1</v>
      </c>
      <c r="AD583" s="29" t="s">
        <v>8</v>
      </c>
      <c r="AE583" s="29">
        <v>1</v>
      </c>
      <c r="AF583" s="29">
        <v>1</v>
      </c>
      <c r="AG583" s="29" t="s">
        <v>8</v>
      </c>
      <c r="AH583" s="29">
        <v>1</v>
      </c>
      <c r="AI583" s="29" t="s">
        <v>8</v>
      </c>
      <c r="AJ583" s="29">
        <v>0</v>
      </c>
      <c r="AK583" s="29" t="s">
        <v>8</v>
      </c>
      <c r="AL583" s="29" t="s">
        <v>8</v>
      </c>
      <c r="AM583" s="29" t="s">
        <v>8</v>
      </c>
      <c r="AN583" s="29" t="s">
        <v>8</v>
      </c>
      <c r="AO583" s="29">
        <v>0</v>
      </c>
      <c r="AP583" s="29" t="s">
        <v>8</v>
      </c>
      <c r="AQ583" s="29">
        <v>1</v>
      </c>
      <c r="AR583" s="29">
        <v>1</v>
      </c>
      <c r="AS583" s="29" t="s">
        <v>8</v>
      </c>
      <c r="AT583" s="29">
        <v>2</v>
      </c>
      <c r="AU583" s="29" t="s">
        <v>8</v>
      </c>
      <c r="AV583" s="29">
        <v>1</v>
      </c>
      <c r="AW583" s="29">
        <v>2</v>
      </c>
      <c r="AX583" s="29" t="s">
        <v>8</v>
      </c>
      <c r="AY583" s="29">
        <v>2</v>
      </c>
      <c r="AZ583" s="29" t="s">
        <v>8</v>
      </c>
      <c r="BA583" s="29">
        <v>1</v>
      </c>
      <c r="BB583" s="29" t="s">
        <v>8</v>
      </c>
      <c r="BC583" s="29">
        <v>1</v>
      </c>
      <c r="BD583" s="29">
        <v>3</v>
      </c>
      <c r="BE583" s="29" t="s">
        <v>8</v>
      </c>
      <c r="BF583" s="29">
        <v>3</v>
      </c>
      <c r="BG583" s="29" t="s">
        <v>8</v>
      </c>
      <c r="BH583" s="29">
        <v>0</v>
      </c>
      <c r="BI583" s="29" t="s">
        <v>8</v>
      </c>
      <c r="BJ583" s="29" t="s">
        <v>8</v>
      </c>
      <c r="BK583" s="29" t="s">
        <v>8</v>
      </c>
      <c r="BL583" s="29" t="s">
        <v>8</v>
      </c>
      <c r="BM583" s="29">
        <v>1</v>
      </c>
      <c r="BN583" s="29" t="s">
        <v>8</v>
      </c>
      <c r="BO583" s="29">
        <v>1</v>
      </c>
      <c r="BP583" s="29" t="s">
        <v>8</v>
      </c>
      <c r="BQ583" s="29">
        <v>1</v>
      </c>
      <c r="BR583" s="29" t="s">
        <v>8</v>
      </c>
      <c r="BS583" s="29">
        <v>0</v>
      </c>
      <c r="BT583" s="29" t="s">
        <v>8</v>
      </c>
      <c r="BU583" s="29" t="s">
        <v>538</v>
      </c>
      <c r="BV583" s="29" t="b">
        <v>0</v>
      </c>
      <c r="BW583" s="29" t="b">
        <v>0</v>
      </c>
      <c r="BX583" s="29" t="b">
        <v>0</v>
      </c>
      <c r="BY583" s="29" t="b">
        <v>0</v>
      </c>
      <c r="BZ583" s="29" t="b">
        <v>0</v>
      </c>
      <c r="CA583" s="29" t="b">
        <v>0</v>
      </c>
      <c r="CB583" s="29" t="b">
        <v>0</v>
      </c>
      <c r="CC583" s="29" t="b">
        <v>0</v>
      </c>
      <c r="CD583" s="29" t="b">
        <v>0</v>
      </c>
      <c r="CE583" s="29" t="b">
        <v>0</v>
      </c>
      <c r="CF583" s="29" t="b">
        <v>0</v>
      </c>
      <c r="CG583" s="29" t="b">
        <v>0</v>
      </c>
      <c r="CH583" s="29" t="b">
        <v>0</v>
      </c>
      <c r="CI583" s="29" t="b">
        <v>0</v>
      </c>
      <c r="CJ583" s="29" t="b">
        <v>0</v>
      </c>
      <c r="CK583" s="29" t="b">
        <v>0</v>
      </c>
      <c r="CL583" s="29" t="b">
        <v>0</v>
      </c>
      <c r="CM583" s="29" t="b">
        <v>0</v>
      </c>
      <c r="CN583" s="29" t="b">
        <v>0</v>
      </c>
      <c r="CO583" s="29" t="b">
        <v>0</v>
      </c>
      <c r="CP583" s="29" t="b">
        <v>0</v>
      </c>
      <c r="CQ583" s="29" t="b">
        <v>0</v>
      </c>
      <c r="CR583" s="29" t="b">
        <v>0</v>
      </c>
      <c r="CS583" s="29" t="b">
        <v>0</v>
      </c>
      <c r="CT583" s="29" t="b">
        <v>0</v>
      </c>
      <c r="CU583" s="29" t="b">
        <v>0</v>
      </c>
      <c r="CV583" s="29" t="b">
        <v>0</v>
      </c>
      <c r="CW583" s="29" t="b">
        <v>0</v>
      </c>
      <c r="CX583" s="29" t="b">
        <v>1</v>
      </c>
      <c r="CY583" s="29" t="b">
        <v>0</v>
      </c>
      <c r="CZ583" s="29" t="b">
        <v>0</v>
      </c>
      <c r="DA583" s="29" t="b">
        <v>0</v>
      </c>
      <c r="DB583" s="29" t="b">
        <v>0</v>
      </c>
      <c r="DC583" s="29" t="b">
        <v>0</v>
      </c>
      <c r="DD583" s="29" t="b">
        <v>0</v>
      </c>
      <c r="DE583" s="29" t="b">
        <v>0</v>
      </c>
      <c r="DF583" s="29" t="b">
        <v>0</v>
      </c>
      <c r="DG583" s="29" t="b">
        <v>0</v>
      </c>
      <c r="DH583" s="29" t="b">
        <v>0</v>
      </c>
      <c r="DI583" s="29" t="b">
        <v>0</v>
      </c>
      <c r="DJ583" s="29" t="b">
        <v>0</v>
      </c>
      <c r="DK583" s="29" t="b">
        <v>0</v>
      </c>
      <c r="DL583" s="29" t="b">
        <v>0</v>
      </c>
      <c r="DM583" s="29" t="b">
        <v>0</v>
      </c>
      <c r="DN583" s="29" t="b">
        <v>0</v>
      </c>
      <c r="DO583" s="29" t="b">
        <v>0</v>
      </c>
      <c r="DP583" s="29" t="b">
        <v>0</v>
      </c>
      <c r="DQ583" s="29" t="b">
        <v>0</v>
      </c>
      <c r="DR583" s="29" t="b">
        <v>0</v>
      </c>
      <c r="DS583" s="29" t="b">
        <v>0</v>
      </c>
      <c r="DT583" s="29" t="b">
        <v>0</v>
      </c>
      <c r="DU583" s="29" t="b">
        <v>0</v>
      </c>
      <c r="DV583" s="29" t="s">
        <v>16635</v>
      </c>
      <c r="DW583" s="41" t="s">
        <v>16636</v>
      </c>
      <c r="DX583" s="29" t="s">
        <v>16637</v>
      </c>
    </row>
    <row r="584" spans="1:128" s="29" customFormat="1" x14ac:dyDescent="0.25">
      <c r="A584" s="29">
        <v>359925061278375</v>
      </c>
      <c r="B584" s="29">
        <v>34</v>
      </c>
      <c r="C584" s="29" t="s">
        <v>16638</v>
      </c>
      <c r="D584" s="29" t="s">
        <v>16639</v>
      </c>
      <c r="E584" s="50">
        <v>2.38237407675889E+16</v>
      </c>
      <c r="F584" s="50">
        <v>9037809104382780</v>
      </c>
      <c r="G584" s="29" t="s">
        <v>20269</v>
      </c>
      <c r="H584" s="29" t="s">
        <v>18992</v>
      </c>
      <c r="I584" s="29">
        <v>11</v>
      </c>
      <c r="J584" s="29">
        <v>1</v>
      </c>
      <c r="K584" s="29">
        <v>1</v>
      </c>
      <c r="L584" s="29">
        <v>1</v>
      </c>
      <c r="M584" s="29">
        <v>2</v>
      </c>
      <c r="N584" s="29">
        <v>4</v>
      </c>
      <c r="O584" s="29">
        <v>1</v>
      </c>
      <c r="P584" s="29">
        <v>1</v>
      </c>
      <c r="Q584" s="29">
        <v>4</v>
      </c>
      <c r="R584" s="29" t="s">
        <v>8</v>
      </c>
      <c r="S584" s="29">
        <v>4</v>
      </c>
      <c r="T584" s="29" t="s">
        <v>8</v>
      </c>
      <c r="U584" s="29">
        <v>1</v>
      </c>
      <c r="V584" s="29">
        <v>1</v>
      </c>
      <c r="W584" s="29" t="s">
        <v>8</v>
      </c>
      <c r="X584" s="29">
        <v>1</v>
      </c>
      <c r="Y584" s="29" t="s">
        <v>8</v>
      </c>
      <c r="Z584" s="29">
        <v>1</v>
      </c>
      <c r="AA584" s="29">
        <v>1</v>
      </c>
      <c r="AB584" s="29" t="s">
        <v>8</v>
      </c>
      <c r="AC584" s="29">
        <v>1</v>
      </c>
      <c r="AD584" s="29" t="s">
        <v>8</v>
      </c>
      <c r="AE584" s="29">
        <v>1</v>
      </c>
      <c r="AF584" s="29">
        <v>1</v>
      </c>
      <c r="AG584" s="29" t="s">
        <v>8</v>
      </c>
      <c r="AH584" s="29">
        <v>1</v>
      </c>
      <c r="AI584" s="29" t="s">
        <v>8</v>
      </c>
      <c r="AJ584" s="29">
        <v>0</v>
      </c>
      <c r="AK584" s="29" t="s">
        <v>8</v>
      </c>
      <c r="AL584" s="29" t="s">
        <v>8</v>
      </c>
      <c r="AM584" s="29" t="s">
        <v>8</v>
      </c>
      <c r="AN584" s="29" t="s">
        <v>8</v>
      </c>
      <c r="AO584" s="29">
        <v>0</v>
      </c>
      <c r="AP584" s="29" t="s">
        <v>8</v>
      </c>
      <c r="AQ584" s="29">
        <v>1</v>
      </c>
      <c r="AR584" s="29">
        <v>2</v>
      </c>
      <c r="AS584" s="29" t="s">
        <v>8</v>
      </c>
      <c r="AT584" s="29">
        <v>2</v>
      </c>
      <c r="AU584" s="29" t="s">
        <v>8</v>
      </c>
      <c r="AV584" s="29">
        <v>1</v>
      </c>
      <c r="AW584" s="29">
        <v>3</v>
      </c>
      <c r="AX584" s="29" t="s">
        <v>8</v>
      </c>
      <c r="AY584" s="29">
        <v>3</v>
      </c>
      <c r="AZ584" s="29" t="s">
        <v>8</v>
      </c>
      <c r="BA584" s="29">
        <v>1</v>
      </c>
      <c r="BB584" s="29" t="s">
        <v>8</v>
      </c>
      <c r="BC584" s="29">
        <v>1</v>
      </c>
      <c r="BD584" s="29">
        <v>3</v>
      </c>
      <c r="BE584" s="29" t="s">
        <v>8</v>
      </c>
      <c r="BF584" s="29">
        <v>2</v>
      </c>
      <c r="BG584" s="29" t="s">
        <v>8</v>
      </c>
      <c r="BH584" s="29">
        <v>0</v>
      </c>
      <c r="BI584" s="29" t="s">
        <v>8</v>
      </c>
      <c r="BJ584" s="29" t="s">
        <v>8</v>
      </c>
      <c r="BK584" s="29" t="s">
        <v>8</v>
      </c>
      <c r="BL584" s="29" t="s">
        <v>8</v>
      </c>
      <c r="BM584" s="29">
        <v>1</v>
      </c>
      <c r="BN584" s="29" t="s">
        <v>8</v>
      </c>
      <c r="BO584" s="29">
        <v>1</v>
      </c>
      <c r="BP584" s="29" t="s">
        <v>8</v>
      </c>
      <c r="BQ584" s="29">
        <v>1</v>
      </c>
      <c r="BR584" s="29" t="s">
        <v>8</v>
      </c>
      <c r="BS584" s="29">
        <v>1</v>
      </c>
      <c r="BT584" s="29" t="s">
        <v>8</v>
      </c>
      <c r="BU584" s="29" t="s">
        <v>538</v>
      </c>
      <c r="BV584" s="29" t="b">
        <v>0</v>
      </c>
      <c r="BW584" s="29" t="b">
        <v>0</v>
      </c>
      <c r="BX584" s="29" t="b">
        <v>0</v>
      </c>
      <c r="BY584" s="29" t="b">
        <v>0</v>
      </c>
      <c r="BZ584" s="29" t="b">
        <v>0</v>
      </c>
      <c r="CA584" s="29" t="b">
        <v>0</v>
      </c>
      <c r="CB584" s="29" t="b">
        <v>0</v>
      </c>
      <c r="CC584" s="29" t="b">
        <v>0</v>
      </c>
      <c r="CD584" s="29" t="b">
        <v>0</v>
      </c>
      <c r="CE584" s="29" t="b">
        <v>0</v>
      </c>
      <c r="CF584" s="29" t="b">
        <v>0</v>
      </c>
      <c r="CG584" s="29" t="b">
        <v>0</v>
      </c>
      <c r="CH584" s="29" t="b">
        <v>0</v>
      </c>
      <c r="CI584" s="29" t="b">
        <v>0</v>
      </c>
      <c r="CJ584" s="29" t="b">
        <v>0</v>
      </c>
      <c r="CK584" s="29" t="b">
        <v>0</v>
      </c>
      <c r="CL584" s="29" t="b">
        <v>0</v>
      </c>
      <c r="CM584" s="29" t="b">
        <v>0</v>
      </c>
      <c r="CN584" s="29" t="b">
        <v>0</v>
      </c>
      <c r="CO584" s="29" t="b">
        <v>0</v>
      </c>
      <c r="CP584" s="29" t="b">
        <v>0</v>
      </c>
      <c r="CQ584" s="29" t="b">
        <v>0</v>
      </c>
      <c r="CR584" s="29" t="b">
        <v>0</v>
      </c>
      <c r="CS584" s="29" t="b">
        <v>0</v>
      </c>
      <c r="CT584" s="29" t="b">
        <v>0</v>
      </c>
      <c r="CU584" s="29" t="b">
        <v>0</v>
      </c>
      <c r="CV584" s="29" t="b">
        <v>0</v>
      </c>
      <c r="CW584" s="29" t="b">
        <v>0</v>
      </c>
      <c r="CX584" s="29" t="b">
        <v>1</v>
      </c>
      <c r="CY584" s="29" t="b">
        <v>0</v>
      </c>
      <c r="CZ584" s="29" t="b">
        <v>0</v>
      </c>
      <c r="DA584" s="29" t="b">
        <v>0</v>
      </c>
      <c r="DB584" s="29" t="b">
        <v>0</v>
      </c>
      <c r="DC584" s="29" t="b">
        <v>0</v>
      </c>
      <c r="DD584" s="29" t="b">
        <v>0</v>
      </c>
      <c r="DE584" s="29" t="b">
        <v>0</v>
      </c>
      <c r="DF584" s="29" t="b">
        <v>0</v>
      </c>
      <c r="DG584" s="29" t="b">
        <v>0</v>
      </c>
      <c r="DH584" s="29" t="b">
        <v>0</v>
      </c>
      <c r="DI584" s="29" t="b">
        <v>0</v>
      </c>
      <c r="DJ584" s="29" t="b">
        <v>0</v>
      </c>
      <c r="DK584" s="29" t="b">
        <v>0</v>
      </c>
      <c r="DL584" s="29" t="b">
        <v>0</v>
      </c>
      <c r="DM584" s="29" t="b">
        <v>0</v>
      </c>
      <c r="DN584" s="29" t="b">
        <v>0</v>
      </c>
      <c r="DO584" s="29" t="b">
        <v>0</v>
      </c>
      <c r="DP584" s="29" t="b">
        <v>0</v>
      </c>
      <c r="DQ584" s="29" t="b">
        <v>0</v>
      </c>
      <c r="DR584" s="29" t="b">
        <v>0</v>
      </c>
      <c r="DS584" s="29" t="b">
        <v>0</v>
      </c>
      <c r="DT584" s="29" t="b">
        <v>0</v>
      </c>
      <c r="DU584" s="29" t="b">
        <v>0</v>
      </c>
      <c r="DV584" s="29" t="s">
        <v>16640</v>
      </c>
      <c r="DW584" s="29" t="s">
        <v>16641</v>
      </c>
      <c r="DX584" s="29" t="s">
        <v>16642</v>
      </c>
    </row>
    <row r="585" spans="1:128" s="29" customFormat="1" x14ac:dyDescent="0.25">
      <c r="A585" s="29">
        <v>359925061278375</v>
      </c>
      <c r="B585" s="29">
        <v>37</v>
      </c>
      <c r="C585" s="29" t="s">
        <v>16643</v>
      </c>
      <c r="D585" s="29" t="s">
        <v>16644</v>
      </c>
      <c r="E585" s="50">
        <v>2.38238468248442E+16</v>
      </c>
      <c r="F585" s="50">
        <v>9037822237888330</v>
      </c>
      <c r="G585" s="29" t="s">
        <v>20217</v>
      </c>
      <c r="H585" s="29" t="s">
        <v>18992</v>
      </c>
      <c r="I585" s="29">
        <v>11</v>
      </c>
      <c r="J585" s="29">
        <v>1</v>
      </c>
      <c r="K585" s="29">
        <v>1</v>
      </c>
      <c r="L585" s="29">
        <v>1</v>
      </c>
      <c r="M585" s="29">
        <v>1</v>
      </c>
      <c r="N585" s="29">
        <v>4</v>
      </c>
      <c r="O585" s="29">
        <v>1</v>
      </c>
      <c r="P585" s="29">
        <v>1</v>
      </c>
      <c r="Q585" s="29">
        <v>4</v>
      </c>
      <c r="R585" s="29" t="s">
        <v>8</v>
      </c>
      <c r="S585" s="29">
        <v>4</v>
      </c>
      <c r="T585" s="29" t="s">
        <v>8</v>
      </c>
      <c r="U585" s="29">
        <v>1</v>
      </c>
      <c r="V585" s="29">
        <v>1</v>
      </c>
      <c r="W585" s="29" t="s">
        <v>8</v>
      </c>
      <c r="X585" s="29">
        <v>1</v>
      </c>
      <c r="Y585" s="29" t="s">
        <v>8</v>
      </c>
      <c r="Z585" s="29">
        <v>1</v>
      </c>
      <c r="AA585" s="29">
        <v>1</v>
      </c>
      <c r="AB585" s="29" t="s">
        <v>8</v>
      </c>
      <c r="AC585" s="29">
        <v>1</v>
      </c>
      <c r="AD585" s="29" t="s">
        <v>8</v>
      </c>
      <c r="AE585" s="29">
        <v>1</v>
      </c>
      <c r="AF585" s="29">
        <v>1</v>
      </c>
      <c r="AG585" s="29" t="s">
        <v>8</v>
      </c>
      <c r="AH585" s="29">
        <v>1</v>
      </c>
      <c r="AI585" s="29" t="s">
        <v>8</v>
      </c>
      <c r="AJ585" s="29">
        <v>0</v>
      </c>
      <c r="AK585" s="29" t="s">
        <v>8</v>
      </c>
      <c r="AL585" s="29" t="s">
        <v>8</v>
      </c>
      <c r="AM585" s="29" t="s">
        <v>8</v>
      </c>
      <c r="AN585" s="29" t="s">
        <v>8</v>
      </c>
      <c r="AO585" s="29">
        <v>0</v>
      </c>
      <c r="AP585" s="29" t="s">
        <v>8</v>
      </c>
      <c r="AQ585" s="29">
        <v>1</v>
      </c>
      <c r="AR585" s="29">
        <v>1</v>
      </c>
      <c r="AS585" s="29" t="s">
        <v>8</v>
      </c>
      <c r="AT585" s="29">
        <v>2</v>
      </c>
      <c r="AU585" s="29" t="s">
        <v>8</v>
      </c>
      <c r="AV585" s="29">
        <v>1</v>
      </c>
      <c r="AW585" s="29">
        <v>2</v>
      </c>
      <c r="AX585" s="29" t="s">
        <v>8</v>
      </c>
      <c r="AY585" s="29">
        <v>2</v>
      </c>
      <c r="AZ585" s="29" t="s">
        <v>8</v>
      </c>
      <c r="BA585" s="29">
        <v>1</v>
      </c>
      <c r="BB585" s="29" t="s">
        <v>8</v>
      </c>
      <c r="BC585" s="29">
        <v>1</v>
      </c>
      <c r="BD585" s="29">
        <v>3</v>
      </c>
      <c r="BE585" s="29" t="s">
        <v>8</v>
      </c>
      <c r="BF585" s="29">
        <v>1</v>
      </c>
      <c r="BG585" s="29" t="s">
        <v>8</v>
      </c>
      <c r="BH585" s="29">
        <v>1</v>
      </c>
      <c r="BI585" s="29">
        <v>1</v>
      </c>
      <c r="BJ585" s="29" t="s">
        <v>8</v>
      </c>
      <c r="BK585" s="29">
        <v>1</v>
      </c>
      <c r="BL585" s="29" t="s">
        <v>8</v>
      </c>
      <c r="BM585" s="29">
        <v>0</v>
      </c>
      <c r="BN585" s="29" t="s">
        <v>8</v>
      </c>
      <c r="BO585" s="29" t="s">
        <v>8</v>
      </c>
      <c r="BP585" s="29" t="s">
        <v>8</v>
      </c>
      <c r="BQ585" s="29" t="s">
        <v>8</v>
      </c>
      <c r="BR585" s="29" t="s">
        <v>8</v>
      </c>
      <c r="BS585" s="29" t="s">
        <v>8</v>
      </c>
      <c r="BT585" s="29" t="s">
        <v>8</v>
      </c>
      <c r="BU585" s="29" t="s">
        <v>538</v>
      </c>
      <c r="BV585" s="29" t="b">
        <v>0</v>
      </c>
      <c r="BW585" s="29" t="b">
        <v>0</v>
      </c>
      <c r="BX585" s="29" t="b">
        <v>0</v>
      </c>
      <c r="BY585" s="29" t="b">
        <v>0</v>
      </c>
      <c r="BZ585" s="29" t="b">
        <v>0</v>
      </c>
      <c r="CA585" s="29" t="b">
        <v>0</v>
      </c>
      <c r="CB585" s="29" t="b">
        <v>0</v>
      </c>
      <c r="CC585" s="29" t="b">
        <v>0</v>
      </c>
      <c r="CD585" s="29" t="b">
        <v>0</v>
      </c>
      <c r="CE585" s="29" t="b">
        <v>0</v>
      </c>
      <c r="CF585" s="29" t="b">
        <v>0</v>
      </c>
      <c r="CG585" s="29" t="b">
        <v>0</v>
      </c>
      <c r="CH585" s="29" t="b">
        <v>0</v>
      </c>
      <c r="CI585" s="29" t="b">
        <v>0</v>
      </c>
      <c r="CJ585" s="29" t="b">
        <v>0</v>
      </c>
      <c r="CK585" s="29" t="b">
        <v>0</v>
      </c>
      <c r="CL585" s="29" t="b">
        <v>0</v>
      </c>
      <c r="CM585" s="29" t="b">
        <v>0</v>
      </c>
      <c r="CN585" s="29" t="b">
        <v>0</v>
      </c>
      <c r="CO585" s="29" t="b">
        <v>0</v>
      </c>
      <c r="CP585" s="29" t="b">
        <v>0</v>
      </c>
      <c r="CQ585" s="29" t="b">
        <v>0</v>
      </c>
      <c r="CR585" s="29" t="b">
        <v>0</v>
      </c>
      <c r="CS585" s="29" t="b">
        <v>0</v>
      </c>
      <c r="CT585" s="29" t="b">
        <v>0</v>
      </c>
      <c r="CU585" s="29" t="b">
        <v>0</v>
      </c>
      <c r="CV585" s="29" t="b">
        <v>0</v>
      </c>
      <c r="CW585" s="29" t="b">
        <v>0</v>
      </c>
      <c r="CX585" s="29" t="b">
        <v>1</v>
      </c>
      <c r="CY585" s="29" t="b">
        <v>0</v>
      </c>
      <c r="CZ585" s="29" t="b">
        <v>0</v>
      </c>
      <c r="DA585" s="29" t="b">
        <v>0</v>
      </c>
      <c r="DB585" s="29" t="b">
        <v>0</v>
      </c>
      <c r="DC585" s="29" t="b">
        <v>0</v>
      </c>
      <c r="DD585" s="29" t="b">
        <v>0</v>
      </c>
      <c r="DE585" s="29" t="b">
        <v>0</v>
      </c>
      <c r="DF585" s="29" t="b">
        <v>0</v>
      </c>
      <c r="DG585" s="29" t="b">
        <v>0</v>
      </c>
      <c r="DH585" s="29" t="b">
        <v>0</v>
      </c>
      <c r="DI585" s="29" t="b">
        <v>0</v>
      </c>
      <c r="DJ585" s="29" t="b">
        <v>0</v>
      </c>
      <c r="DK585" s="29" t="b">
        <v>0</v>
      </c>
      <c r="DL585" s="29" t="b">
        <v>0</v>
      </c>
      <c r="DM585" s="29" t="b">
        <v>0</v>
      </c>
      <c r="DN585" s="29" t="b">
        <v>0</v>
      </c>
      <c r="DO585" s="29" t="b">
        <v>0</v>
      </c>
      <c r="DP585" s="29" t="b">
        <v>0</v>
      </c>
      <c r="DQ585" s="29" t="b">
        <v>0</v>
      </c>
      <c r="DR585" s="29" t="b">
        <v>0</v>
      </c>
      <c r="DS585" s="29" t="b">
        <v>0</v>
      </c>
      <c r="DT585" s="29" t="b">
        <v>0</v>
      </c>
      <c r="DU585" s="29" t="b">
        <v>0</v>
      </c>
      <c r="DV585" s="29" t="s">
        <v>16645</v>
      </c>
      <c r="DW585" s="29" t="s">
        <v>16646</v>
      </c>
      <c r="DX585" s="29" t="s">
        <v>16647</v>
      </c>
    </row>
    <row r="586" spans="1:128" s="29" customFormat="1" x14ac:dyDescent="0.25">
      <c r="A586" s="29">
        <v>359925061278375</v>
      </c>
      <c r="B586" s="29">
        <v>83</v>
      </c>
      <c r="C586" s="29" t="s">
        <v>16648</v>
      </c>
      <c r="D586" s="29" t="s">
        <v>16649</v>
      </c>
      <c r="E586" s="50">
        <v>2.38220472898849E+16</v>
      </c>
      <c r="F586" s="50">
        <v>9037866759433050</v>
      </c>
      <c r="G586" s="29" t="s">
        <v>18992</v>
      </c>
      <c r="H586" s="29" t="s">
        <v>18992</v>
      </c>
      <c r="I586" s="29">
        <v>11</v>
      </c>
      <c r="J586" s="29">
        <v>1</v>
      </c>
      <c r="K586" s="29">
        <v>1</v>
      </c>
      <c r="L586" s="29">
        <v>1</v>
      </c>
      <c r="M586" s="29">
        <v>2</v>
      </c>
      <c r="N586" s="29">
        <v>3</v>
      </c>
      <c r="O586" s="29">
        <v>1</v>
      </c>
      <c r="P586" s="29">
        <v>1</v>
      </c>
      <c r="Q586" s="29">
        <v>4</v>
      </c>
      <c r="R586" s="29" t="s">
        <v>8</v>
      </c>
      <c r="S586" s="29">
        <v>4</v>
      </c>
      <c r="T586" s="29" t="s">
        <v>8</v>
      </c>
      <c r="U586" s="29">
        <v>1</v>
      </c>
      <c r="V586" s="29">
        <v>1</v>
      </c>
      <c r="W586" s="29" t="s">
        <v>8</v>
      </c>
      <c r="X586" s="29">
        <v>1</v>
      </c>
      <c r="Y586" s="29" t="s">
        <v>8</v>
      </c>
      <c r="Z586" s="29">
        <v>1</v>
      </c>
      <c r="AA586" s="29">
        <v>1</v>
      </c>
      <c r="AB586" s="29" t="s">
        <v>8</v>
      </c>
      <c r="AC586" s="29">
        <v>3</v>
      </c>
      <c r="AD586" s="29" t="s">
        <v>8</v>
      </c>
      <c r="AE586" s="29">
        <v>1</v>
      </c>
      <c r="AF586" s="29">
        <v>1</v>
      </c>
      <c r="AG586" s="29" t="s">
        <v>8</v>
      </c>
      <c r="AH586" s="29">
        <v>1</v>
      </c>
      <c r="AI586" s="29" t="s">
        <v>8</v>
      </c>
      <c r="AJ586" s="29">
        <v>0</v>
      </c>
      <c r="AK586" s="29" t="s">
        <v>8</v>
      </c>
      <c r="AL586" s="29" t="s">
        <v>8</v>
      </c>
      <c r="AM586" s="29" t="s">
        <v>8</v>
      </c>
      <c r="AN586" s="29" t="s">
        <v>8</v>
      </c>
      <c r="AO586" s="29">
        <v>0</v>
      </c>
      <c r="AP586" s="29" t="s">
        <v>8</v>
      </c>
      <c r="AQ586" s="29">
        <v>1</v>
      </c>
      <c r="AR586" s="29">
        <v>1</v>
      </c>
      <c r="AS586" s="29" t="s">
        <v>8</v>
      </c>
      <c r="AT586" s="29">
        <v>1</v>
      </c>
      <c r="AU586" s="29" t="s">
        <v>8</v>
      </c>
      <c r="AV586" s="29">
        <v>1</v>
      </c>
      <c r="AW586" s="29">
        <v>1</v>
      </c>
      <c r="AX586" s="29" t="s">
        <v>8</v>
      </c>
      <c r="AY586" s="29">
        <v>2</v>
      </c>
      <c r="AZ586" s="29" t="s">
        <v>8</v>
      </c>
      <c r="BA586" s="29">
        <v>1</v>
      </c>
      <c r="BB586" s="29" t="s">
        <v>8</v>
      </c>
      <c r="BC586" s="29">
        <v>1</v>
      </c>
      <c r="BD586" s="29">
        <v>3</v>
      </c>
      <c r="BE586" s="29" t="s">
        <v>8</v>
      </c>
      <c r="BF586" s="29">
        <v>2</v>
      </c>
      <c r="BG586" s="29" t="s">
        <v>8</v>
      </c>
      <c r="BH586" s="29">
        <v>1</v>
      </c>
      <c r="BI586" s="29">
        <v>1</v>
      </c>
      <c r="BJ586" s="29" t="s">
        <v>8</v>
      </c>
      <c r="BK586" s="29">
        <v>1</v>
      </c>
      <c r="BL586" s="29" t="s">
        <v>8</v>
      </c>
      <c r="BM586" s="29">
        <v>0</v>
      </c>
      <c r="BN586" s="29" t="s">
        <v>8</v>
      </c>
      <c r="BO586" s="29" t="s">
        <v>8</v>
      </c>
      <c r="BP586" s="29" t="s">
        <v>8</v>
      </c>
      <c r="BQ586" s="29" t="s">
        <v>8</v>
      </c>
      <c r="BR586" s="29" t="s">
        <v>8</v>
      </c>
      <c r="BS586" s="29" t="s">
        <v>8</v>
      </c>
      <c r="BT586" s="29" t="s">
        <v>8</v>
      </c>
      <c r="BU586" s="29" t="s">
        <v>538</v>
      </c>
      <c r="BV586" s="29" t="b">
        <v>0</v>
      </c>
      <c r="BW586" s="29" t="b">
        <v>0</v>
      </c>
      <c r="BX586" s="29" t="b">
        <v>0</v>
      </c>
      <c r="BY586" s="29" t="b">
        <v>0</v>
      </c>
      <c r="BZ586" s="29" t="b">
        <v>0</v>
      </c>
      <c r="CA586" s="29" t="b">
        <v>0</v>
      </c>
      <c r="CB586" s="29" t="b">
        <v>0</v>
      </c>
      <c r="CC586" s="29" t="b">
        <v>0</v>
      </c>
      <c r="CD586" s="29" t="b">
        <v>0</v>
      </c>
      <c r="CE586" s="29" t="b">
        <v>0</v>
      </c>
      <c r="CF586" s="29" t="b">
        <v>0</v>
      </c>
      <c r="CG586" s="29" t="b">
        <v>0</v>
      </c>
      <c r="CH586" s="29" t="b">
        <v>0</v>
      </c>
      <c r="CI586" s="29" t="b">
        <v>0</v>
      </c>
      <c r="CJ586" s="29" t="b">
        <v>0</v>
      </c>
      <c r="CK586" s="29" t="b">
        <v>0</v>
      </c>
      <c r="CL586" s="29" t="b">
        <v>0</v>
      </c>
      <c r="CM586" s="29" t="b">
        <v>0</v>
      </c>
      <c r="CN586" s="29" t="b">
        <v>0</v>
      </c>
      <c r="CO586" s="29" t="b">
        <v>0</v>
      </c>
      <c r="CP586" s="29" t="b">
        <v>0</v>
      </c>
      <c r="CQ586" s="29" t="b">
        <v>0</v>
      </c>
      <c r="CR586" s="29" t="b">
        <v>0</v>
      </c>
      <c r="CS586" s="29" t="b">
        <v>0</v>
      </c>
      <c r="CT586" s="29" t="b">
        <v>0</v>
      </c>
      <c r="CU586" s="29" t="b">
        <v>0</v>
      </c>
      <c r="CV586" s="29" t="b">
        <v>0</v>
      </c>
      <c r="CW586" s="29" t="b">
        <v>0</v>
      </c>
      <c r="CX586" s="29" t="b">
        <v>1</v>
      </c>
      <c r="CY586" s="29" t="b">
        <v>0</v>
      </c>
      <c r="CZ586" s="29" t="b">
        <v>0</v>
      </c>
      <c r="DA586" s="29" t="b">
        <v>0</v>
      </c>
      <c r="DB586" s="29" t="b">
        <v>0</v>
      </c>
      <c r="DC586" s="29" t="b">
        <v>0</v>
      </c>
      <c r="DD586" s="29" t="b">
        <v>0</v>
      </c>
      <c r="DE586" s="29" t="b">
        <v>0</v>
      </c>
      <c r="DF586" s="29" t="b">
        <v>0</v>
      </c>
      <c r="DG586" s="29" t="b">
        <v>0</v>
      </c>
      <c r="DH586" s="29" t="b">
        <v>0</v>
      </c>
      <c r="DI586" s="29" t="b">
        <v>0</v>
      </c>
      <c r="DJ586" s="29" t="b">
        <v>0</v>
      </c>
      <c r="DK586" s="29" t="b">
        <v>0</v>
      </c>
      <c r="DL586" s="29" t="b">
        <v>0</v>
      </c>
      <c r="DM586" s="29" t="b">
        <v>0</v>
      </c>
      <c r="DN586" s="29" t="b">
        <v>0</v>
      </c>
      <c r="DO586" s="29" t="b">
        <v>0</v>
      </c>
      <c r="DP586" s="29" t="b">
        <v>0</v>
      </c>
      <c r="DQ586" s="29" t="b">
        <v>0</v>
      </c>
      <c r="DR586" s="29" t="b">
        <v>0</v>
      </c>
      <c r="DS586" s="29" t="b">
        <v>0</v>
      </c>
      <c r="DT586" s="29" t="b">
        <v>0</v>
      </c>
      <c r="DU586" s="29" t="b">
        <v>0</v>
      </c>
      <c r="DV586" s="29" t="s">
        <v>16650</v>
      </c>
      <c r="DW586" s="29" t="s">
        <v>16651</v>
      </c>
      <c r="DX586" s="29" t="s">
        <v>16652</v>
      </c>
    </row>
    <row r="587" spans="1:128" s="29" customFormat="1" x14ac:dyDescent="0.25">
      <c r="A587" s="29">
        <v>359925061287715</v>
      </c>
      <c r="B587" s="29">
        <v>2</v>
      </c>
      <c r="C587" s="29" t="s">
        <v>16653</v>
      </c>
      <c r="D587" s="29" t="s">
        <v>16654</v>
      </c>
      <c r="E587" s="50">
        <v>2.37249021048013E+16</v>
      </c>
      <c r="F587" s="50">
        <v>904268424766845</v>
      </c>
      <c r="G587" s="29" t="s">
        <v>20332</v>
      </c>
      <c r="H587" s="29" t="s">
        <v>18992</v>
      </c>
      <c r="I587" s="29">
        <v>66</v>
      </c>
      <c r="J587" s="29">
        <v>1</v>
      </c>
      <c r="K587" s="29">
        <v>1</v>
      </c>
      <c r="L587" s="29">
        <v>1</v>
      </c>
      <c r="M587" s="29">
        <v>2</v>
      </c>
      <c r="N587" s="29">
        <v>4</v>
      </c>
      <c r="O587" s="29">
        <v>1</v>
      </c>
      <c r="P587" s="29">
        <v>0</v>
      </c>
      <c r="Q587" s="29" t="s">
        <v>8</v>
      </c>
      <c r="R587" s="29" t="s">
        <v>8</v>
      </c>
      <c r="S587" s="29" t="s">
        <v>8</v>
      </c>
      <c r="T587" s="29" t="s">
        <v>8</v>
      </c>
      <c r="U587" s="29">
        <v>1</v>
      </c>
      <c r="V587" s="29">
        <v>1</v>
      </c>
      <c r="W587" s="29" t="s">
        <v>8</v>
      </c>
      <c r="X587" s="29">
        <v>1</v>
      </c>
      <c r="Y587" s="29" t="s">
        <v>8</v>
      </c>
      <c r="Z587" s="29">
        <v>0</v>
      </c>
      <c r="AA587" s="29" t="s">
        <v>8</v>
      </c>
      <c r="AB587" s="29" t="s">
        <v>8</v>
      </c>
      <c r="AC587" s="29" t="s">
        <v>8</v>
      </c>
      <c r="AD587" s="29" t="s">
        <v>8</v>
      </c>
      <c r="AE587" s="29">
        <v>1</v>
      </c>
      <c r="AF587" s="29">
        <v>1</v>
      </c>
      <c r="AG587" s="29" t="s">
        <v>8</v>
      </c>
      <c r="AH587" s="29">
        <v>1</v>
      </c>
      <c r="AI587" s="29" t="s">
        <v>8</v>
      </c>
      <c r="AJ587" s="29">
        <v>0</v>
      </c>
      <c r="AK587" s="29" t="s">
        <v>8</v>
      </c>
      <c r="AL587" s="29" t="s">
        <v>8</v>
      </c>
      <c r="AM587" s="29" t="s">
        <v>8</v>
      </c>
      <c r="AN587" s="29" t="s">
        <v>8</v>
      </c>
      <c r="AO587" s="29">
        <v>0</v>
      </c>
      <c r="AP587" s="29" t="s">
        <v>8</v>
      </c>
      <c r="AQ587" s="29">
        <v>1</v>
      </c>
      <c r="AR587" s="29">
        <v>2</v>
      </c>
      <c r="AS587" s="29" t="s">
        <v>8</v>
      </c>
      <c r="AT587" s="29">
        <v>2</v>
      </c>
      <c r="AU587" s="29" t="s">
        <v>8</v>
      </c>
      <c r="AV587" s="29">
        <v>1</v>
      </c>
      <c r="AW587" s="29">
        <v>1</v>
      </c>
      <c r="AX587" s="29" t="s">
        <v>8</v>
      </c>
      <c r="AY587" s="29">
        <v>2</v>
      </c>
      <c r="AZ587" s="29" t="s">
        <v>8</v>
      </c>
      <c r="BA587" s="29">
        <v>1</v>
      </c>
      <c r="BB587" s="29" t="s">
        <v>8</v>
      </c>
      <c r="BC587" s="29">
        <v>0</v>
      </c>
      <c r="BD587" s="29" t="s">
        <v>8</v>
      </c>
      <c r="BE587" s="29" t="s">
        <v>8</v>
      </c>
      <c r="BF587" s="29" t="s">
        <v>8</v>
      </c>
      <c r="BG587" s="29" t="s">
        <v>8</v>
      </c>
      <c r="BH587" s="29">
        <v>1</v>
      </c>
      <c r="BI587" s="29">
        <v>1</v>
      </c>
      <c r="BJ587" s="29" t="s">
        <v>8</v>
      </c>
      <c r="BK587" s="29">
        <v>1</v>
      </c>
      <c r="BL587" s="29" t="s">
        <v>8</v>
      </c>
      <c r="BM587" s="29">
        <v>0</v>
      </c>
      <c r="BN587" s="29" t="s">
        <v>8</v>
      </c>
      <c r="BO587" s="29" t="s">
        <v>8</v>
      </c>
      <c r="BP587" s="29" t="s">
        <v>8</v>
      </c>
      <c r="BQ587" s="29" t="s">
        <v>8</v>
      </c>
      <c r="BR587" s="29" t="s">
        <v>8</v>
      </c>
      <c r="BS587" s="29" t="s">
        <v>8</v>
      </c>
      <c r="BT587" s="29" t="s">
        <v>8</v>
      </c>
      <c r="BU587" s="29" t="s">
        <v>14076</v>
      </c>
      <c r="BV587" s="29" t="b">
        <v>0</v>
      </c>
      <c r="BW587" s="29" t="b">
        <v>0</v>
      </c>
      <c r="BX587" s="29" t="b">
        <v>0</v>
      </c>
      <c r="BY587" s="29" t="b">
        <v>0</v>
      </c>
      <c r="BZ587" s="29" t="b">
        <v>0</v>
      </c>
      <c r="CA587" s="29" t="b">
        <v>0</v>
      </c>
      <c r="CB587" s="29" t="b">
        <v>0</v>
      </c>
      <c r="CC587" s="29" t="b">
        <v>0</v>
      </c>
      <c r="CD587" s="29" t="b">
        <v>0</v>
      </c>
      <c r="CE587" s="29" t="b">
        <v>0</v>
      </c>
      <c r="CF587" s="29" t="b">
        <v>0</v>
      </c>
      <c r="CG587" s="29" t="b">
        <v>0</v>
      </c>
      <c r="CH587" s="29" t="b">
        <v>0</v>
      </c>
      <c r="CI587" s="29" t="b">
        <v>0</v>
      </c>
      <c r="CJ587" s="29" t="b">
        <v>0</v>
      </c>
      <c r="CK587" s="29" t="b">
        <v>0</v>
      </c>
      <c r="CL587" s="29" t="b">
        <v>0</v>
      </c>
      <c r="CM587" s="29" t="b">
        <v>0</v>
      </c>
      <c r="CN587" s="29" t="b">
        <v>0</v>
      </c>
      <c r="CO587" s="29" t="b">
        <v>0</v>
      </c>
      <c r="CP587" s="29" t="b">
        <v>0</v>
      </c>
      <c r="CQ587" s="29" t="b">
        <v>0</v>
      </c>
      <c r="CR587" s="29" t="b">
        <v>0</v>
      </c>
      <c r="CS587" s="29" t="b">
        <v>0</v>
      </c>
      <c r="CT587" s="29" t="b">
        <v>0</v>
      </c>
      <c r="CU587" s="29" t="b">
        <v>0</v>
      </c>
      <c r="CV587" s="29" t="b">
        <v>0</v>
      </c>
      <c r="CW587" s="29" t="b">
        <v>0</v>
      </c>
      <c r="CX587" s="29" t="b">
        <v>0</v>
      </c>
      <c r="CY587" s="29" t="b">
        <v>0</v>
      </c>
      <c r="CZ587" s="29" t="b">
        <v>0</v>
      </c>
      <c r="DA587" s="29" t="b">
        <v>0</v>
      </c>
      <c r="DB587" s="29" t="b">
        <v>0</v>
      </c>
      <c r="DC587" s="29" t="b">
        <v>0</v>
      </c>
      <c r="DD587" s="29" t="b">
        <v>0</v>
      </c>
      <c r="DE587" s="29" t="b">
        <v>0</v>
      </c>
      <c r="DF587" s="29" t="b">
        <v>0</v>
      </c>
      <c r="DG587" s="29" t="b">
        <v>0</v>
      </c>
      <c r="DH587" s="29" t="b">
        <v>0</v>
      </c>
      <c r="DI587" s="29" t="b">
        <v>0</v>
      </c>
      <c r="DJ587" s="29" t="b">
        <v>0</v>
      </c>
      <c r="DK587" s="29" t="b">
        <v>1</v>
      </c>
      <c r="DL587" s="29" t="b">
        <v>0</v>
      </c>
      <c r="DM587" s="29" t="b">
        <v>0</v>
      </c>
      <c r="DN587" s="29" t="b">
        <v>0</v>
      </c>
      <c r="DO587" s="29" t="b">
        <v>0</v>
      </c>
      <c r="DP587" s="29" t="b">
        <v>0</v>
      </c>
      <c r="DQ587" s="29" t="b">
        <v>0</v>
      </c>
      <c r="DR587" s="29" t="b">
        <v>0</v>
      </c>
      <c r="DS587" s="29" t="b">
        <v>0</v>
      </c>
      <c r="DT587" s="29" t="b">
        <v>0</v>
      </c>
      <c r="DU587" s="29" t="b">
        <v>0</v>
      </c>
      <c r="DV587" s="29" t="s">
        <v>16655</v>
      </c>
      <c r="DW587" s="29" t="s">
        <v>16656</v>
      </c>
      <c r="DX587" s="29" t="s">
        <v>16657</v>
      </c>
    </row>
    <row r="588" spans="1:128" s="29" customFormat="1" x14ac:dyDescent="0.25">
      <c r="A588" s="29">
        <v>359925061287715</v>
      </c>
      <c r="B588" s="29">
        <v>306</v>
      </c>
      <c r="C588" s="29" t="s">
        <v>16658</v>
      </c>
      <c r="D588" s="29" t="s">
        <v>16659</v>
      </c>
      <c r="E588" s="50">
        <v>2372479163717810</v>
      </c>
      <c r="F588" s="50">
        <v>9042622840001340</v>
      </c>
      <c r="G588" s="50">
        <v>6902588363084940</v>
      </c>
      <c r="H588" s="29" t="s">
        <v>20224</v>
      </c>
      <c r="I588" s="29">
        <v>66</v>
      </c>
      <c r="J588" s="29">
        <v>1</v>
      </c>
      <c r="K588" s="29">
        <v>1</v>
      </c>
      <c r="L588" s="29">
        <v>1</v>
      </c>
      <c r="M588" s="29">
        <v>2</v>
      </c>
      <c r="N588" s="29">
        <v>4</v>
      </c>
      <c r="O588" s="29">
        <v>1</v>
      </c>
      <c r="P588" s="29">
        <v>0</v>
      </c>
      <c r="Q588" s="29" t="s">
        <v>8</v>
      </c>
      <c r="R588" s="29" t="s">
        <v>8</v>
      </c>
      <c r="S588" s="29" t="s">
        <v>8</v>
      </c>
      <c r="T588" s="29" t="s">
        <v>8</v>
      </c>
      <c r="U588" s="29">
        <v>1</v>
      </c>
      <c r="V588" s="29">
        <v>1</v>
      </c>
      <c r="W588" s="29" t="s">
        <v>8</v>
      </c>
      <c r="X588" s="29">
        <v>1</v>
      </c>
      <c r="Y588" s="29" t="s">
        <v>8</v>
      </c>
      <c r="Z588" s="29">
        <v>0</v>
      </c>
      <c r="AA588" s="29" t="s">
        <v>8</v>
      </c>
      <c r="AB588" s="29" t="s">
        <v>8</v>
      </c>
      <c r="AC588" s="29" t="s">
        <v>8</v>
      </c>
      <c r="AD588" s="29" t="s">
        <v>8</v>
      </c>
      <c r="AE588" s="29">
        <v>1</v>
      </c>
      <c r="AF588" s="29">
        <v>1</v>
      </c>
      <c r="AG588" s="29" t="s">
        <v>8</v>
      </c>
      <c r="AH588" s="29">
        <v>1</v>
      </c>
      <c r="AI588" s="29" t="s">
        <v>8</v>
      </c>
      <c r="AJ588" s="29">
        <v>0</v>
      </c>
      <c r="AK588" s="29" t="s">
        <v>8</v>
      </c>
      <c r="AL588" s="29" t="s">
        <v>8</v>
      </c>
      <c r="AM588" s="29" t="s">
        <v>8</v>
      </c>
      <c r="AN588" s="29" t="s">
        <v>8</v>
      </c>
      <c r="AO588" s="29">
        <v>0</v>
      </c>
      <c r="AP588" s="29" t="s">
        <v>8</v>
      </c>
      <c r="AQ588" s="29">
        <v>1</v>
      </c>
      <c r="AR588" s="29">
        <v>2</v>
      </c>
      <c r="AS588" s="29" t="s">
        <v>8</v>
      </c>
      <c r="AT588" s="29">
        <v>2</v>
      </c>
      <c r="AU588" s="29" t="s">
        <v>8</v>
      </c>
      <c r="AV588" s="29">
        <v>0</v>
      </c>
      <c r="AW588" s="29" t="s">
        <v>8</v>
      </c>
      <c r="AX588" s="29" t="s">
        <v>8</v>
      </c>
      <c r="AY588" s="29" t="s">
        <v>8</v>
      </c>
      <c r="AZ588" s="29" t="s">
        <v>8</v>
      </c>
      <c r="BA588" s="29" t="s">
        <v>8</v>
      </c>
      <c r="BB588" s="29" t="s">
        <v>8</v>
      </c>
      <c r="BC588" s="29">
        <v>1</v>
      </c>
      <c r="BD588" s="29">
        <v>3</v>
      </c>
      <c r="BE588" s="29" t="s">
        <v>8</v>
      </c>
      <c r="BF588" s="29">
        <v>3</v>
      </c>
      <c r="BG588" s="29" t="s">
        <v>8</v>
      </c>
      <c r="BH588" s="29">
        <v>1</v>
      </c>
      <c r="BI588" s="29">
        <v>2</v>
      </c>
      <c r="BJ588" s="29" t="s">
        <v>8</v>
      </c>
      <c r="BK588" s="29">
        <v>1</v>
      </c>
      <c r="BL588" s="29" t="s">
        <v>8</v>
      </c>
      <c r="BM588" s="29">
        <v>0</v>
      </c>
      <c r="BN588" s="29" t="s">
        <v>8</v>
      </c>
      <c r="BO588" s="29" t="s">
        <v>8</v>
      </c>
      <c r="BP588" s="29" t="s">
        <v>8</v>
      </c>
      <c r="BQ588" s="29" t="s">
        <v>8</v>
      </c>
      <c r="BR588" s="29" t="s">
        <v>8</v>
      </c>
      <c r="BS588" s="29" t="s">
        <v>8</v>
      </c>
      <c r="BT588" s="29" t="s">
        <v>8</v>
      </c>
      <c r="BU588" s="29" t="s">
        <v>15376</v>
      </c>
      <c r="BV588" s="29" t="b">
        <v>0</v>
      </c>
      <c r="BW588" s="29" t="b">
        <v>0</v>
      </c>
      <c r="BX588" s="29" t="b">
        <v>0</v>
      </c>
      <c r="BY588" s="29" t="b">
        <v>0</v>
      </c>
      <c r="BZ588" s="29" t="b">
        <v>0</v>
      </c>
      <c r="CA588" s="29" t="b">
        <v>0</v>
      </c>
      <c r="CB588" s="29" t="b">
        <v>0</v>
      </c>
      <c r="CC588" s="29" t="b">
        <v>0</v>
      </c>
      <c r="CD588" s="29" t="b">
        <v>0</v>
      </c>
      <c r="CE588" s="29" t="b">
        <v>0</v>
      </c>
      <c r="CF588" s="29" t="b">
        <v>0</v>
      </c>
      <c r="CG588" s="29" t="b">
        <v>0</v>
      </c>
      <c r="CH588" s="29" t="b">
        <v>0</v>
      </c>
      <c r="CI588" s="29" t="b">
        <v>0</v>
      </c>
      <c r="CJ588" s="29" t="b">
        <v>0</v>
      </c>
      <c r="CK588" s="29" t="b">
        <v>0</v>
      </c>
      <c r="CL588" s="29" t="b">
        <v>0</v>
      </c>
      <c r="CM588" s="29" t="b">
        <v>0</v>
      </c>
      <c r="CN588" s="29" t="b">
        <v>0</v>
      </c>
      <c r="CO588" s="29" t="b">
        <v>0</v>
      </c>
      <c r="CP588" s="29" t="b">
        <v>0</v>
      </c>
      <c r="CQ588" s="29" t="b">
        <v>0</v>
      </c>
      <c r="CR588" s="29" t="b">
        <v>0</v>
      </c>
      <c r="CS588" s="29" t="b">
        <v>0</v>
      </c>
      <c r="CT588" s="29" t="b">
        <v>0</v>
      </c>
      <c r="CU588" s="29" t="b">
        <v>0</v>
      </c>
      <c r="CV588" s="29" t="b">
        <v>0</v>
      </c>
      <c r="CW588" s="29" t="b">
        <v>0</v>
      </c>
      <c r="CX588" s="29" t="b">
        <v>0</v>
      </c>
      <c r="CY588" s="29" t="b">
        <v>0</v>
      </c>
      <c r="CZ588" s="29" t="b">
        <v>0</v>
      </c>
      <c r="DA588" s="29" t="b">
        <v>0</v>
      </c>
      <c r="DB588" s="29" t="b">
        <v>0</v>
      </c>
      <c r="DC588" s="29" t="b">
        <v>0</v>
      </c>
      <c r="DD588" s="29" t="b">
        <v>0</v>
      </c>
      <c r="DE588" s="29" t="b">
        <v>0</v>
      </c>
      <c r="DF588" s="29" t="b">
        <v>0</v>
      </c>
      <c r="DG588" s="29" t="b">
        <v>0</v>
      </c>
      <c r="DH588" s="29" t="b">
        <v>0</v>
      </c>
      <c r="DI588" s="29" t="b">
        <v>0</v>
      </c>
      <c r="DJ588" s="29" t="b">
        <v>0</v>
      </c>
      <c r="DK588" s="29" t="b">
        <v>1</v>
      </c>
      <c r="DL588" s="29" t="b">
        <v>0</v>
      </c>
      <c r="DM588" s="29" t="b">
        <v>0</v>
      </c>
      <c r="DN588" s="29" t="b">
        <v>0</v>
      </c>
      <c r="DO588" s="29" t="b">
        <v>0</v>
      </c>
      <c r="DP588" s="29" t="b">
        <v>0</v>
      </c>
      <c r="DQ588" s="29" t="b">
        <v>0</v>
      </c>
      <c r="DR588" s="29" t="b">
        <v>0</v>
      </c>
      <c r="DS588" s="29" t="b">
        <v>0</v>
      </c>
      <c r="DT588" s="29" t="b">
        <v>0</v>
      </c>
      <c r="DU588" s="29" t="b">
        <v>0</v>
      </c>
      <c r="DV588" s="29" t="s">
        <v>16660</v>
      </c>
      <c r="DW588" s="29" t="s">
        <v>16661</v>
      </c>
      <c r="DX588" s="29" t="s">
        <v>16662</v>
      </c>
    </row>
    <row r="589" spans="1:128" s="29" customFormat="1" x14ac:dyDescent="0.25">
      <c r="A589" s="29">
        <v>359925061287715</v>
      </c>
      <c r="B589" s="29">
        <v>310</v>
      </c>
      <c r="C589" s="29" t="s">
        <v>16663</v>
      </c>
      <c r="D589" s="29" t="s">
        <v>16664</v>
      </c>
      <c r="E589" s="50">
        <v>2372502941470470</v>
      </c>
      <c r="F589" s="50">
        <v>9042623900800650</v>
      </c>
      <c r="G589" s="29" t="s">
        <v>20285</v>
      </c>
      <c r="H589" s="29" t="s">
        <v>18992</v>
      </c>
      <c r="I589" s="29">
        <v>66</v>
      </c>
      <c r="J589" s="29">
        <v>1</v>
      </c>
      <c r="K589" s="29">
        <v>1</v>
      </c>
      <c r="L589" s="29">
        <v>1</v>
      </c>
      <c r="M589" s="29">
        <v>2</v>
      </c>
      <c r="N589" s="29">
        <v>5</v>
      </c>
      <c r="O589" s="29">
        <v>1</v>
      </c>
      <c r="P589" s="29">
        <v>0</v>
      </c>
      <c r="Q589" s="29" t="s">
        <v>8</v>
      </c>
      <c r="R589" s="29" t="s">
        <v>8</v>
      </c>
      <c r="S589" s="29" t="s">
        <v>8</v>
      </c>
      <c r="T589" s="29" t="s">
        <v>8</v>
      </c>
      <c r="U589" s="29">
        <v>1</v>
      </c>
      <c r="V589" s="29">
        <v>2</v>
      </c>
      <c r="W589" s="29" t="s">
        <v>8</v>
      </c>
      <c r="X589" s="29">
        <v>2</v>
      </c>
      <c r="Y589" s="29" t="s">
        <v>8</v>
      </c>
      <c r="Z589" s="29">
        <v>0</v>
      </c>
      <c r="AA589" s="29" t="s">
        <v>8</v>
      </c>
      <c r="AB589" s="29" t="s">
        <v>8</v>
      </c>
      <c r="AC589" s="29" t="s">
        <v>8</v>
      </c>
      <c r="AD589" s="29" t="s">
        <v>8</v>
      </c>
      <c r="AE589" s="29">
        <v>1</v>
      </c>
      <c r="AF589" s="29">
        <v>1</v>
      </c>
      <c r="AG589" s="29" t="s">
        <v>8</v>
      </c>
      <c r="AH589" s="29">
        <v>1</v>
      </c>
      <c r="AI589" s="29" t="s">
        <v>8</v>
      </c>
      <c r="AJ589" s="29">
        <v>0</v>
      </c>
      <c r="AK589" s="29" t="s">
        <v>8</v>
      </c>
      <c r="AL589" s="29" t="s">
        <v>8</v>
      </c>
      <c r="AM589" s="29" t="s">
        <v>8</v>
      </c>
      <c r="AN589" s="29" t="s">
        <v>8</v>
      </c>
      <c r="AO589" s="29">
        <v>0</v>
      </c>
      <c r="AP589" s="29" t="s">
        <v>8</v>
      </c>
      <c r="AQ589" s="29">
        <v>1</v>
      </c>
      <c r="AR589" s="29">
        <v>1</v>
      </c>
      <c r="AS589" s="29" t="s">
        <v>8</v>
      </c>
      <c r="AT589" s="29">
        <v>1</v>
      </c>
      <c r="AU589" s="29" t="s">
        <v>8</v>
      </c>
      <c r="AV589" s="29">
        <v>1</v>
      </c>
      <c r="AW589" s="29">
        <v>2</v>
      </c>
      <c r="AX589" s="29" t="s">
        <v>8</v>
      </c>
      <c r="AY589" s="29">
        <v>2</v>
      </c>
      <c r="AZ589" s="29" t="s">
        <v>8</v>
      </c>
      <c r="BA589" s="29">
        <v>1</v>
      </c>
      <c r="BB589" s="29" t="s">
        <v>8</v>
      </c>
      <c r="BC589" s="29">
        <v>1</v>
      </c>
      <c r="BD589" s="29">
        <v>3</v>
      </c>
      <c r="BE589" s="29" t="s">
        <v>8</v>
      </c>
      <c r="BF589" s="29">
        <v>3</v>
      </c>
      <c r="BG589" s="29" t="s">
        <v>8</v>
      </c>
      <c r="BH589" s="29">
        <v>1</v>
      </c>
      <c r="BI589" s="29">
        <v>1</v>
      </c>
      <c r="BJ589" s="29" t="s">
        <v>8</v>
      </c>
      <c r="BK589" s="29">
        <v>1</v>
      </c>
      <c r="BL589" s="29" t="s">
        <v>8</v>
      </c>
      <c r="BM589" s="29">
        <v>0</v>
      </c>
      <c r="BN589" s="29" t="s">
        <v>8</v>
      </c>
      <c r="BO589" s="29" t="s">
        <v>8</v>
      </c>
      <c r="BP589" s="29" t="s">
        <v>8</v>
      </c>
      <c r="BQ589" s="29" t="s">
        <v>8</v>
      </c>
      <c r="BR589" s="29" t="s">
        <v>8</v>
      </c>
      <c r="BS589" s="29" t="s">
        <v>8</v>
      </c>
      <c r="BT589" s="29" t="s">
        <v>8</v>
      </c>
      <c r="BU589" s="29" t="s">
        <v>15376</v>
      </c>
      <c r="BV589" s="29" t="b">
        <v>0</v>
      </c>
      <c r="BW589" s="29" t="b">
        <v>0</v>
      </c>
      <c r="BX589" s="29" t="b">
        <v>0</v>
      </c>
      <c r="BY589" s="29" t="b">
        <v>0</v>
      </c>
      <c r="BZ589" s="29" t="b">
        <v>0</v>
      </c>
      <c r="CA589" s="29" t="b">
        <v>0</v>
      </c>
      <c r="CB589" s="29" t="b">
        <v>0</v>
      </c>
      <c r="CC589" s="29" t="b">
        <v>0</v>
      </c>
      <c r="CD589" s="29" t="b">
        <v>0</v>
      </c>
      <c r="CE589" s="29" t="b">
        <v>0</v>
      </c>
      <c r="CF589" s="29" t="b">
        <v>0</v>
      </c>
      <c r="CG589" s="29" t="b">
        <v>0</v>
      </c>
      <c r="CH589" s="29" t="b">
        <v>0</v>
      </c>
      <c r="CI589" s="29" t="b">
        <v>0</v>
      </c>
      <c r="CJ589" s="29" t="b">
        <v>0</v>
      </c>
      <c r="CK589" s="29" t="b">
        <v>0</v>
      </c>
      <c r="CL589" s="29" t="b">
        <v>0</v>
      </c>
      <c r="CM589" s="29" t="b">
        <v>0</v>
      </c>
      <c r="CN589" s="29" t="b">
        <v>0</v>
      </c>
      <c r="CO589" s="29" t="b">
        <v>0</v>
      </c>
      <c r="CP589" s="29" t="b">
        <v>0</v>
      </c>
      <c r="CQ589" s="29" t="b">
        <v>0</v>
      </c>
      <c r="CR589" s="29" t="b">
        <v>0</v>
      </c>
      <c r="CS589" s="29" t="b">
        <v>0</v>
      </c>
      <c r="CT589" s="29" t="b">
        <v>0</v>
      </c>
      <c r="CU589" s="29" t="b">
        <v>0</v>
      </c>
      <c r="CV589" s="29" t="b">
        <v>0</v>
      </c>
      <c r="CW589" s="29" t="b">
        <v>0</v>
      </c>
      <c r="CX589" s="29" t="b">
        <v>0</v>
      </c>
      <c r="CY589" s="29" t="b">
        <v>0</v>
      </c>
      <c r="CZ589" s="29" t="b">
        <v>0</v>
      </c>
      <c r="DA589" s="29" t="b">
        <v>0</v>
      </c>
      <c r="DB589" s="29" t="b">
        <v>0</v>
      </c>
      <c r="DC589" s="29" t="b">
        <v>0</v>
      </c>
      <c r="DD589" s="29" t="b">
        <v>0</v>
      </c>
      <c r="DE589" s="29" t="b">
        <v>0</v>
      </c>
      <c r="DF589" s="29" t="b">
        <v>0</v>
      </c>
      <c r="DG589" s="29" t="b">
        <v>0</v>
      </c>
      <c r="DH589" s="29" t="b">
        <v>0</v>
      </c>
      <c r="DI589" s="29" t="b">
        <v>0</v>
      </c>
      <c r="DJ589" s="29" t="b">
        <v>0</v>
      </c>
      <c r="DK589" s="29" t="b">
        <v>1</v>
      </c>
      <c r="DL589" s="29" t="b">
        <v>0</v>
      </c>
      <c r="DM589" s="29" t="b">
        <v>0</v>
      </c>
      <c r="DN589" s="29" t="b">
        <v>0</v>
      </c>
      <c r="DO589" s="29" t="b">
        <v>0</v>
      </c>
      <c r="DP589" s="29" t="b">
        <v>0</v>
      </c>
      <c r="DQ589" s="29" t="b">
        <v>0</v>
      </c>
      <c r="DR589" s="29" t="b">
        <v>0</v>
      </c>
      <c r="DS589" s="29" t="b">
        <v>0</v>
      </c>
      <c r="DT589" s="29" t="b">
        <v>0</v>
      </c>
      <c r="DU589" s="29" t="b">
        <v>0</v>
      </c>
      <c r="DV589" s="29" t="s">
        <v>16665</v>
      </c>
      <c r="DW589" s="29" t="s">
        <v>16666</v>
      </c>
      <c r="DX589" s="29" t="s">
        <v>16667</v>
      </c>
    </row>
    <row r="590" spans="1:128" s="29" customFormat="1" x14ac:dyDescent="0.25">
      <c r="A590" s="29">
        <v>359925061287715</v>
      </c>
      <c r="B590" s="29">
        <v>304</v>
      </c>
      <c r="C590" s="29" t="s">
        <v>16668</v>
      </c>
      <c r="D590" s="29" t="s">
        <v>16669</v>
      </c>
      <c r="E590" s="50">
        <v>2.3724732541556E+16</v>
      </c>
      <c r="F590" s="50">
        <v>9042655810105680</v>
      </c>
      <c r="G590" s="29" t="s">
        <v>18992</v>
      </c>
      <c r="H590" s="29" t="s">
        <v>18992</v>
      </c>
      <c r="I590" s="29">
        <v>66</v>
      </c>
      <c r="J590" s="29">
        <v>1</v>
      </c>
      <c r="K590" s="29">
        <v>1</v>
      </c>
      <c r="L590" s="29">
        <v>1</v>
      </c>
      <c r="M590" s="29">
        <v>2</v>
      </c>
      <c r="N590" s="29">
        <v>5</v>
      </c>
      <c r="O590" s="29">
        <v>1</v>
      </c>
      <c r="P590" s="29">
        <v>0</v>
      </c>
      <c r="Q590" s="29" t="s">
        <v>8</v>
      </c>
      <c r="R590" s="29" t="s">
        <v>8</v>
      </c>
      <c r="S590" s="29" t="s">
        <v>8</v>
      </c>
      <c r="T590" s="29" t="s">
        <v>8</v>
      </c>
      <c r="U590" s="29">
        <v>0</v>
      </c>
      <c r="V590" s="29" t="s">
        <v>8</v>
      </c>
      <c r="W590" s="29" t="s">
        <v>8</v>
      </c>
      <c r="X590" s="29" t="s">
        <v>8</v>
      </c>
      <c r="Y590" s="29" t="s">
        <v>8</v>
      </c>
      <c r="Z590" s="29">
        <v>0</v>
      </c>
      <c r="AA590" s="29" t="s">
        <v>8</v>
      </c>
      <c r="AB590" s="29" t="s">
        <v>8</v>
      </c>
      <c r="AC590" s="29" t="s">
        <v>8</v>
      </c>
      <c r="AD590" s="29" t="s">
        <v>8</v>
      </c>
      <c r="AE590" s="29">
        <v>1</v>
      </c>
      <c r="AF590" s="29">
        <v>1</v>
      </c>
      <c r="AG590" s="29" t="s">
        <v>8</v>
      </c>
      <c r="AH590" s="29">
        <v>1</v>
      </c>
      <c r="AI590" s="29" t="s">
        <v>8</v>
      </c>
      <c r="AJ590" s="29">
        <v>1</v>
      </c>
      <c r="AK590" s="29">
        <v>4</v>
      </c>
      <c r="AL590" s="29" t="s">
        <v>8</v>
      </c>
      <c r="AM590" s="29">
        <v>4</v>
      </c>
      <c r="AN590" s="29" t="s">
        <v>8</v>
      </c>
      <c r="AO590" s="29">
        <v>0</v>
      </c>
      <c r="AP590" s="29" t="s">
        <v>8</v>
      </c>
      <c r="AQ590" s="29">
        <v>1</v>
      </c>
      <c r="AR590" s="29">
        <v>2</v>
      </c>
      <c r="AS590" s="29" t="s">
        <v>8</v>
      </c>
      <c r="AT590" s="29">
        <v>2</v>
      </c>
      <c r="AU590" s="29" t="s">
        <v>8</v>
      </c>
      <c r="AV590" s="29">
        <v>1</v>
      </c>
      <c r="AW590" s="29">
        <v>2</v>
      </c>
      <c r="AX590" s="29" t="s">
        <v>8</v>
      </c>
      <c r="AY590" s="29">
        <v>2</v>
      </c>
      <c r="AZ590" s="29" t="s">
        <v>8</v>
      </c>
      <c r="BA590" s="29">
        <v>1</v>
      </c>
      <c r="BB590" s="29" t="s">
        <v>8</v>
      </c>
      <c r="BC590" s="29">
        <v>0</v>
      </c>
      <c r="BD590" s="29" t="s">
        <v>8</v>
      </c>
      <c r="BE590" s="29" t="s">
        <v>8</v>
      </c>
      <c r="BF590" s="29" t="s">
        <v>8</v>
      </c>
      <c r="BG590" s="29" t="s">
        <v>8</v>
      </c>
      <c r="BH590" s="29">
        <v>1</v>
      </c>
      <c r="BI590" s="29">
        <v>2</v>
      </c>
      <c r="BJ590" s="29" t="s">
        <v>8</v>
      </c>
      <c r="BK590" s="29">
        <v>1</v>
      </c>
      <c r="BL590" s="29" t="s">
        <v>8</v>
      </c>
      <c r="BM590" s="29">
        <v>0</v>
      </c>
      <c r="BN590" s="29" t="s">
        <v>8</v>
      </c>
      <c r="BO590" s="29" t="s">
        <v>8</v>
      </c>
      <c r="BP590" s="29" t="s">
        <v>8</v>
      </c>
      <c r="BQ590" s="29" t="s">
        <v>8</v>
      </c>
      <c r="BR590" s="29" t="s">
        <v>8</v>
      </c>
      <c r="BS590" s="29" t="s">
        <v>8</v>
      </c>
      <c r="BT590" s="29" t="s">
        <v>8</v>
      </c>
      <c r="BU590" s="29" t="s">
        <v>15376</v>
      </c>
      <c r="BV590" s="29" t="b">
        <v>0</v>
      </c>
      <c r="BW590" s="29" t="b">
        <v>0</v>
      </c>
      <c r="BX590" s="29" t="b">
        <v>0</v>
      </c>
      <c r="BY590" s="29" t="b">
        <v>0</v>
      </c>
      <c r="BZ590" s="29" t="b">
        <v>0</v>
      </c>
      <c r="CA590" s="29" t="b">
        <v>0</v>
      </c>
      <c r="CB590" s="29" t="b">
        <v>0</v>
      </c>
      <c r="CC590" s="29" t="b">
        <v>0</v>
      </c>
      <c r="CD590" s="29" t="b">
        <v>0</v>
      </c>
      <c r="CE590" s="29" t="b">
        <v>0</v>
      </c>
      <c r="CF590" s="29" t="b">
        <v>0</v>
      </c>
      <c r="CG590" s="29" t="b">
        <v>0</v>
      </c>
      <c r="CH590" s="29" t="b">
        <v>0</v>
      </c>
      <c r="CI590" s="29" t="b">
        <v>0</v>
      </c>
      <c r="CJ590" s="29" t="b">
        <v>0</v>
      </c>
      <c r="CK590" s="29" t="b">
        <v>0</v>
      </c>
      <c r="CL590" s="29" t="b">
        <v>0</v>
      </c>
      <c r="CM590" s="29" t="b">
        <v>0</v>
      </c>
      <c r="CN590" s="29" t="b">
        <v>0</v>
      </c>
      <c r="CO590" s="29" t="b">
        <v>0</v>
      </c>
      <c r="CP590" s="29" t="b">
        <v>0</v>
      </c>
      <c r="CQ590" s="29" t="b">
        <v>0</v>
      </c>
      <c r="CR590" s="29" t="b">
        <v>0</v>
      </c>
      <c r="CS590" s="29" t="b">
        <v>0</v>
      </c>
      <c r="CT590" s="29" t="b">
        <v>0</v>
      </c>
      <c r="CU590" s="29" t="b">
        <v>0</v>
      </c>
      <c r="CV590" s="29" t="b">
        <v>0</v>
      </c>
      <c r="CW590" s="29" t="b">
        <v>0</v>
      </c>
      <c r="CX590" s="29" t="b">
        <v>0</v>
      </c>
      <c r="CY590" s="29" t="b">
        <v>0</v>
      </c>
      <c r="CZ590" s="29" t="b">
        <v>0</v>
      </c>
      <c r="DA590" s="29" t="b">
        <v>0</v>
      </c>
      <c r="DB590" s="29" t="b">
        <v>0</v>
      </c>
      <c r="DC590" s="29" t="b">
        <v>0</v>
      </c>
      <c r="DD590" s="29" t="b">
        <v>0</v>
      </c>
      <c r="DE590" s="29" t="b">
        <v>0</v>
      </c>
      <c r="DF590" s="29" t="b">
        <v>0</v>
      </c>
      <c r="DG590" s="29" t="b">
        <v>0</v>
      </c>
      <c r="DH590" s="29" t="b">
        <v>0</v>
      </c>
      <c r="DI590" s="29" t="b">
        <v>0</v>
      </c>
      <c r="DJ590" s="29" t="b">
        <v>0</v>
      </c>
      <c r="DK590" s="29" t="b">
        <v>1</v>
      </c>
      <c r="DL590" s="29" t="b">
        <v>0</v>
      </c>
      <c r="DM590" s="29" t="b">
        <v>0</v>
      </c>
      <c r="DN590" s="29" t="b">
        <v>0</v>
      </c>
      <c r="DO590" s="29" t="b">
        <v>0</v>
      </c>
      <c r="DP590" s="29" t="b">
        <v>0</v>
      </c>
      <c r="DQ590" s="29" t="b">
        <v>0</v>
      </c>
      <c r="DR590" s="29" t="b">
        <v>0</v>
      </c>
      <c r="DS590" s="29" t="b">
        <v>0</v>
      </c>
      <c r="DT590" s="29" t="b">
        <v>0</v>
      </c>
      <c r="DU590" s="29" t="b">
        <v>0</v>
      </c>
      <c r="DV590" s="29" t="s">
        <v>16670</v>
      </c>
      <c r="DW590" s="29" t="s">
        <v>16671</v>
      </c>
      <c r="DX590" s="29" t="s">
        <v>16672</v>
      </c>
    </row>
    <row r="591" spans="1:128" s="29" customFormat="1" x14ac:dyDescent="0.25">
      <c r="A591" s="29">
        <v>359925061287715</v>
      </c>
      <c r="B591" s="29">
        <v>308</v>
      </c>
      <c r="C591" s="29" t="s">
        <v>16673</v>
      </c>
      <c r="D591" s="29" t="s">
        <v>16674</v>
      </c>
      <c r="E591" s="50">
        <v>2372487047231590</v>
      </c>
      <c r="F591" s="50">
        <v>9042643949985890</v>
      </c>
      <c r="G591" s="29" t="s">
        <v>18992</v>
      </c>
      <c r="H591" s="29" t="s">
        <v>18992</v>
      </c>
      <c r="I591" s="29">
        <v>66</v>
      </c>
      <c r="J591" s="29">
        <v>1</v>
      </c>
      <c r="K591" s="29">
        <v>1</v>
      </c>
      <c r="L591" s="29">
        <v>1</v>
      </c>
      <c r="M591" s="29">
        <v>2</v>
      </c>
      <c r="N591" s="29">
        <v>4</v>
      </c>
      <c r="O591" s="29">
        <v>1</v>
      </c>
      <c r="P591" s="29">
        <v>0</v>
      </c>
      <c r="Q591" s="29" t="s">
        <v>8</v>
      </c>
      <c r="R591" s="29" t="s">
        <v>8</v>
      </c>
      <c r="S591" s="29" t="s">
        <v>8</v>
      </c>
      <c r="T591" s="29" t="s">
        <v>8</v>
      </c>
      <c r="U591" s="29">
        <v>1</v>
      </c>
      <c r="V591" s="29">
        <v>3</v>
      </c>
      <c r="W591" s="29" t="s">
        <v>8</v>
      </c>
      <c r="X591" s="29">
        <v>2</v>
      </c>
      <c r="Y591" s="29" t="s">
        <v>8</v>
      </c>
      <c r="Z591" s="29">
        <v>0</v>
      </c>
      <c r="AA591" s="29" t="s">
        <v>8</v>
      </c>
      <c r="AB591" s="29" t="s">
        <v>8</v>
      </c>
      <c r="AC591" s="29" t="s">
        <v>8</v>
      </c>
      <c r="AD591" s="29" t="s">
        <v>8</v>
      </c>
      <c r="AE591" s="29">
        <v>1</v>
      </c>
      <c r="AF591" s="29">
        <v>1</v>
      </c>
      <c r="AG591" s="29" t="s">
        <v>8</v>
      </c>
      <c r="AH591" s="29">
        <v>1</v>
      </c>
      <c r="AI591" s="29" t="s">
        <v>8</v>
      </c>
      <c r="AJ591" s="29">
        <v>0</v>
      </c>
      <c r="AK591" s="29" t="s">
        <v>8</v>
      </c>
      <c r="AL591" s="29" t="s">
        <v>8</v>
      </c>
      <c r="AM591" s="29" t="s">
        <v>8</v>
      </c>
      <c r="AN591" s="29" t="s">
        <v>8</v>
      </c>
      <c r="AO591" s="29">
        <v>0</v>
      </c>
      <c r="AP591" s="29" t="s">
        <v>8</v>
      </c>
      <c r="AQ591" s="29">
        <v>1</v>
      </c>
      <c r="AR591" s="29">
        <v>2</v>
      </c>
      <c r="AS591" s="29" t="s">
        <v>8</v>
      </c>
      <c r="AT591" s="29">
        <v>2</v>
      </c>
      <c r="AU591" s="29" t="s">
        <v>8</v>
      </c>
      <c r="AV591" s="29">
        <v>1</v>
      </c>
      <c r="AW591" s="29">
        <v>3</v>
      </c>
      <c r="AX591" s="29" t="s">
        <v>8</v>
      </c>
      <c r="AY591" s="29">
        <v>3</v>
      </c>
      <c r="AZ591" s="29" t="s">
        <v>8</v>
      </c>
      <c r="BA591" s="29">
        <v>1</v>
      </c>
      <c r="BB591" s="29" t="s">
        <v>8</v>
      </c>
      <c r="BC591" s="29">
        <v>1</v>
      </c>
      <c r="BD591" s="29">
        <v>3</v>
      </c>
      <c r="BE591" s="29" t="s">
        <v>8</v>
      </c>
      <c r="BF591" s="29">
        <v>3</v>
      </c>
      <c r="BG591" s="29" t="s">
        <v>8</v>
      </c>
      <c r="BH591" s="29">
        <v>1</v>
      </c>
      <c r="BI591" s="29">
        <v>1</v>
      </c>
      <c r="BJ591" s="29" t="s">
        <v>8</v>
      </c>
      <c r="BK591" s="29">
        <v>1</v>
      </c>
      <c r="BL591" s="29" t="s">
        <v>8</v>
      </c>
      <c r="BM591" s="29">
        <v>0</v>
      </c>
      <c r="BN591" s="29" t="s">
        <v>8</v>
      </c>
      <c r="BO591" s="29" t="s">
        <v>8</v>
      </c>
      <c r="BP591" s="29" t="s">
        <v>8</v>
      </c>
      <c r="BQ591" s="29" t="s">
        <v>8</v>
      </c>
      <c r="BR591" s="29" t="s">
        <v>8</v>
      </c>
      <c r="BS591" s="29" t="s">
        <v>8</v>
      </c>
      <c r="BT591" s="29" t="s">
        <v>8</v>
      </c>
      <c r="BU591" s="29" t="s">
        <v>15376</v>
      </c>
      <c r="BV591" s="29" t="b">
        <v>0</v>
      </c>
      <c r="BW591" s="29" t="b">
        <v>0</v>
      </c>
      <c r="BX591" s="29" t="b">
        <v>0</v>
      </c>
      <c r="BY591" s="29" t="b">
        <v>0</v>
      </c>
      <c r="BZ591" s="29" t="b">
        <v>0</v>
      </c>
      <c r="CA591" s="29" t="b">
        <v>0</v>
      </c>
      <c r="CB591" s="29" t="b">
        <v>0</v>
      </c>
      <c r="CC591" s="29" t="b">
        <v>0</v>
      </c>
      <c r="CD591" s="29" t="b">
        <v>0</v>
      </c>
      <c r="CE591" s="29" t="b">
        <v>0</v>
      </c>
      <c r="CF591" s="29" t="b">
        <v>0</v>
      </c>
      <c r="CG591" s="29" t="b">
        <v>0</v>
      </c>
      <c r="CH591" s="29" t="b">
        <v>0</v>
      </c>
      <c r="CI591" s="29" t="b">
        <v>0</v>
      </c>
      <c r="CJ591" s="29" t="b">
        <v>0</v>
      </c>
      <c r="CK591" s="29" t="b">
        <v>0</v>
      </c>
      <c r="CL591" s="29" t="b">
        <v>0</v>
      </c>
      <c r="CM591" s="29" t="b">
        <v>0</v>
      </c>
      <c r="CN591" s="29" t="b">
        <v>0</v>
      </c>
      <c r="CO591" s="29" t="b">
        <v>0</v>
      </c>
      <c r="CP591" s="29" t="b">
        <v>0</v>
      </c>
      <c r="CQ591" s="29" t="b">
        <v>0</v>
      </c>
      <c r="CR591" s="29" t="b">
        <v>0</v>
      </c>
      <c r="CS591" s="29" t="b">
        <v>0</v>
      </c>
      <c r="CT591" s="29" t="b">
        <v>0</v>
      </c>
      <c r="CU591" s="29" t="b">
        <v>0</v>
      </c>
      <c r="CV591" s="29" t="b">
        <v>0</v>
      </c>
      <c r="CW591" s="29" t="b">
        <v>0</v>
      </c>
      <c r="CX591" s="29" t="b">
        <v>0</v>
      </c>
      <c r="CY591" s="29" t="b">
        <v>0</v>
      </c>
      <c r="CZ591" s="29" t="b">
        <v>0</v>
      </c>
      <c r="DA591" s="29" t="b">
        <v>0</v>
      </c>
      <c r="DB591" s="29" t="b">
        <v>0</v>
      </c>
      <c r="DC591" s="29" t="b">
        <v>0</v>
      </c>
      <c r="DD591" s="29" t="b">
        <v>0</v>
      </c>
      <c r="DE591" s="29" t="b">
        <v>0</v>
      </c>
      <c r="DF591" s="29" t="b">
        <v>0</v>
      </c>
      <c r="DG591" s="29" t="b">
        <v>0</v>
      </c>
      <c r="DH591" s="29" t="b">
        <v>0</v>
      </c>
      <c r="DI591" s="29" t="b">
        <v>0</v>
      </c>
      <c r="DJ591" s="29" t="b">
        <v>0</v>
      </c>
      <c r="DK591" s="29" t="b">
        <v>1</v>
      </c>
      <c r="DL591" s="29" t="b">
        <v>0</v>
      </c>
      <c r="DM591" s="29" t="b">
        <v>0</v>
      </c>
      <c r="DN591" s="29" t="b">
        <v>0</v>
      </c>
      <c r="DO591" s="29" t="b">
        <v>0</v>
      </c>
      <c r="DP591" s="29" t="b">
        <v>0</v>
      </c>
      <c r="DQ591" s="29" t="b">
        <v>0</v>
      </c>
      <c r="DR591" s="29" t="b">
        <v>0</v>
      </c>
      <c r="DS591" s="29" t="b">
        <v>0</v>
      </c>
      <c r="DT591" s="29" t="b">
        <v>0</v>
      </c>
      <c r="DU591" s="29" t="b">
        <v>0</v>
      </c>
      <c r="DV591" s="29" t="s">
        <v>16675</v>
      </c>
      <c r="DW591" s="29" t="s">
        <v>16676</v>
      </c>
      <c r="DX591" s="29" t="s">
        <v>16677</v>
      </c>
    </row>
    <row r="592" spans="1:128" s="29" customFormat="1" x14ac:dyDescent="0.25">
      <c r="A592" s="29">
        <v>359925060746166</v>
      </c>
      <c r="B592" s="29">
        <v>562</v>
      </c>
      <c r="C592" s="29" t="s">
        <v>16678</v>
      </c>
      <c r="D592" s="29" t="s">
        <v>8</v>
      </c>
      <c r="E592" s="29" t="s">
        <v>8</v>
      </c>
      <c r="F592" s="29" t="s">
        <v>8</v>
      </c>
      <c r="G592" s="29" t="s">
        <v>8</v>
      </c>
      <c r="H592" s="29" t="s">
        <v>8</v>
      </c>
      <c r="I592" s="29">
        <v>88</v>
      </c>
      <c r="J592" s="29">
        <v>1</v>
      </c>
      <c r="K592" s="29">
        <v>1</v>
      </c>
      <c r="L592" s="29">
        <v>1</v>
      </c>
      <c r="M592" s="29">
        <v>2</v>
      </c>
      <c r="N592" s="29">
        <v>5</v>
      </c>
      <c r="O592" s="29">
        <v>1</v>
      </c>
      <c r="P592" s="29">
        <v>0</v>
      </c>
      <c r="Q592" s="29" t="s">
        <v>8</v>
      </c>
      <c r="R592" s="29" t="s">
        <v>8</v>
      </c>
      <c r="S592" s="29" t="s">
        <v>8</v>
      </c>
      <c r="T592" s="29" t="s">
        <v>8</v>
      </c>
      <c r="U592" s="29">
        <v>1</v>
      </c>
      <c r="V592" s="29">
        <v>4</v>
      </c>
      <c r="W592" s="29" t="s">
        <v>8</v>
      </c>
      <c r="X592" s="29">
        <v>4</v>
      </c>
      <c r="Y592" s="29" t="s">
        <v>8</v>
      </c>
      <c r="Z592" s="29">
        <v>1</v>
      </c>
      <c r="AA592" s="29">
        <v>3</v>
      </c>
      <c r="AB592" s="29" t="s">
        <v>8</v>
      </c>
      <c r="AC592" s="29">
        <v>4</v>
      </c>
      <c r="AD592" s="29" t="s">
        <v>8</v>
      </c>
      <c r="AE592" s="29">
        <v>1</v>
      </c>
      <c r="AF592" s="29">
        <v>1</v>
      </c>
      <c r="AG592" s="29" t="s">
        <v>8</v>
      </c>
      <c r="AH592" s="29">
        <v>1</v>
      </c>
      <c r="AI592" s="29" t="s">
        <v>8</v>
      </c>
      <c r="AJ592" s="29">
        <v>0</v>
      </c>
      <c r="AK592" s="29" t="s">
        <v>8</v>
      </c>
      <c r="AL592" s="29" t="s">
        <v>8</v>
      </c>
      <c r="AM592" s="29" t="s">
        <v>8</v>
      </c>
      <c r="AN592" s="29" t="s">
        <v>8</v>
      </c>
      <c r="AO592" s="29">
        <v>0</v>
      </c>
      <c r="AP592" s="29" t="s">
        <v>8</v>
      </c>
      <c r="AQ592" s="29">
        <v>1</v>
      </c>
      <c r="AR592" s="29">
        <v>3</v>
      </c>
      <c r="AS592" s="29" t="s">
        <v>8</v>
      </c>
      <c r="AT592" s="29">
        <v>2</v>
      </c>
      <c r="AU592" s="29" t="s">
        <v>8</v>
      </c>
      <c r="AV592" s="29">
        <v>1</v>
      </c>
      <c r="AW592" s="29">
        <v>3</v>
      </c>
      <c r="AX592" s="29" t="s">
        <v>8</v>
      </c>
      <c r="AY592" s="29">
        <v>3</v>
      </c>
      <c r="AZ592" s="29" t="s">
        <v>8</v>
      </c>
      <c r="BA592" s="29">
        <v>1</v>
      </c>
      <c r="BB592" s="29" t="s">
        <v>8</v>
      </c>
      <c r="BC592" s="29">
        <v>1</v>
      </c>
      <c r="BD592" s="29">
        <v>3</v>
      </c>
      <c r="BE592" s="29" t="s">
        <v>8</v>
      </c>
      <c r="BF592" s="29">
        <v>3</v>
      </c>
      <c r="BG592" s="29" t="s">
        <v>8</v>
      </c>
      <c r="BH592" s="29">
        <v>1</v>
      </c>
      <c r="BI592" s="29">
        <v>2</v>
      </c>
      <c r="BJ592" s="29" t="s">
        <v>8</v>
      </c>
      <c r="BK592" s="29">
        <v>2</v>
      </c>
      <c r="BL592" s="29" t="s">
        <v>8</v>
      </c>
      <c r="BM592" s="29">
        <v>0</v>
      </c>
      <c r="BN592" s="29" t="s">
        <v>8</v>
      </c>
      <c r="BO592" s="29" t="s">
        <v>8</v>
      </c>
      <c r="BP592" s="29" t="s">
        <v>8</v>
      </c>
      <c r="BQ592" s="29" t="s">
        <v>8</v>
      </c>
      <c r="BR592" s="29" t="s">
        <v>8</v>
      </c>
      <c r="BS592" s="29" t="s">
        <v>8</v>
      </c>
      <c r="BT592" s="29" t="s">
        <v>8</v>
      </c>
      <c r="BU592" s="29" t="s">
        <v>8</v>
      </c>
      <c r="BV592" s="29" t="b">
        <v>0</v>
      </c>
      <c r="BW592" s="29" t="b">
        <v>0</v>
      </c>
      <c r="BX592" s="29" t="b">
        <v>0</v>
      </c>
      <c r="BY592" s="29" t="b">
        <v>0</v>
      </c>
      <c r="BZ592" s="29" t="b">
        <v>0</v>
      </c>
      <c r="CA592" s="29" t="b">
        <v>0</v>
      </c>
      <c r="CB592" s="29" t="b">
        <v>0</v>
      </c>
      <c r="CC592" s="29" t="b">
        <v>1</v>
      </c>
      <c r="CD592" s="29" t="b">
        <v>0</v>
      </c>
      <c r="CE592" s="29" t="b">
        <v>0</v>
      </c>
      <c r="CF592" s="29" t="b">
        <v>0</v>
      </c>
      <c r="CG592" s="29" t="b">
        <v>0</v>
      </c>
      <c r="CH592" s="29" t="b">
        <v>0</v>
      </c>
      <c r="CI592" s="29" t="b">
        <v>0</v>
      </c>
      <c r="CJ592" s="29" t="b">
        <v>0</v>
      </c>
      <c r="CK592" s="29" t="b">
        <v>0</v>
      </c>
      <c r="CL592" s="29" t="b">
        <v>0</v>
      </c>
      <c r="CM592" s="29" t="b">
        <v>0</v>
      </c>
      <c r="CN592" s="29" t="b">
        <v>0</v>
      </c>
      <c r="CO592" s="29" t="b">
        <v>0</v>
      </c>
      <c r="CP592" s="29" t="b">
        <v>0</v>
      </c>
      <c r="CQ592" s="29" t="b">
        <v>0</v>
      </c>
      <c r="CR592" s="29" t="b">
        <v>0</v>
      </c>
      <c r="CS592" s="29" t="b">
        <v>0</v>
      </c>
      <c r="CT592" s="29" t="b">
        <v>0</v>
      </c>
      <c r="CU592" s="29" t="b">
        <v>0</v>
      </c>
      <c r="CV592" s="29" t="b">
        <v>0</v>
      </c>
      <c r="CW592" s="29" t="b">
        <v>0</v>
      </c>
      <c r="CX592" s="29" t="b">
        <v>0</v>
      </c>
      <c r="CY592" s="29" t="b">
        <v>0</v>
      </c>
      <c r="CZ592" s="29" t="b">
        <v>0</v>
      </c>
      <c r="DA592" s="29" t="b">
        <v>0</v>
      </c>
      <c r="DB592" s="29" t="b">
        <v>0</v>
      </c>
      <c r="DC592" s="29" t="b">
        <v>0</v>
      </c>
      <c r="DD592" s="29" t="b">
        <v>0</v>
      </c>
      <c r="DE592" s="29" t="b">
        <v>0</v>
      </c>
      <c r="DF592" s="29" t="b">
        <v>0</v>
      </c>
      <c r="DG592" s="29" t="b">
        <v>0</v>
      </c>
      <c r="DH592" s="29" t="b">
        <v>0</v>
      </c>
      <c r="DI592" s="29" t="b">
        <v>0</v>
      </c>
      <c r="DJ592" s="29" t="b">
        <v>0</v>
      </c>
      <c r="DK592" s="29" t="b">
        <v>0</v>
      </c>
      <c r="DL592" s="29" t="b">
        <v>0</v>
      </c>
      <c r="DM592" s="29" t="b">
        <v>0</v>
      </c>
      <c r="DN592" s="29" t="b">
        <v>0</v>
      </c>
      <c r="DO592" s="29" t="b">
        <v>0</v>
      </c>
      <c r="DP592" s="29" t="b">
        <v>0</v>
      </c>
      <c r="DQ592" s="29" t="b">
        <v>0</v>
      </c>
      <c r="DR592" s="29" t="b">
        <v>0</v>
      </c>
      <c r="DS592" s="29" t="b">
        <v>0</v>
      </c>
      <c r="DT592" s="29" t="b">
        <v>0</v>
      </c>
      <c r="DU592" s="29" t="b">
        <v>0</v>
      </c>
      <c r="DV592" s="29" t="s">
        <v>16679</v>
      </c>
      <c r="DW592" s="29" t="s">
        <v>16680</v>
      </c>
      <c r="DX592" s="29" t="s">
        <v>16681</v>
      </c>
    </row>
    <row r="593" spans="1:128" s="29" customFormat="1" x14ac:dyDescent="0.25">
      <c r="A593" s="29">
        <v>359925060746166</v>
      </c>
      <c r="B593" s="29">
        <v>566</v>
      </c>
      <c r="C593" s="29" t="s">
        <v>16682</v>
      </c>
      <c r="D593" s="29" t="s">
        <v>8</v>
      </c>
      <c r="E593" s="29" t="s">
        <v>8</v>
      </c>
      <c r="F593" s="29" t="s">
        <v>8</v>
      </c>
      <c r="G593" s="29" t="s">
        <v>8</v>
      </c>
      <c r="H593" s="29" t="s">
        <v>8</v>
      </c>
      <c r="I593" s="29">
        <v>88</v>
      </c>
      <c r="J593" s="29">
        <v>1</v>
      </c>
      <c r="K593" s="29">
        <v>1</v>
      </c>
      <c r="L593" s="29">
        <v>1</v>
      </c>
      <c r="M593" s="29">
        <v>2</v>
      </c>
      <c r="N593" s="29">
        <v>5</v>
      </c>
      <c r="O593" s="29">
        <v>1</v>
      </c>
      <c r="P593" s="29">
        <v>0</v>
      </c>
      <c r="Q593" s="29" t="s">
        <v>8</v>
      </c>
      <c r="R593" s="29" t="s">
        <v>8</v>
      </c>
      <c r="S593" s="29" t="s">
        <v>8</v>
      </c>
      <c r="T593" s="29" t="s">
        <v>8</v>
      </c>
      <c r="U593" s="29">
        <v>1</v>
      </c>
      <c r="V593" s="29">
        <v>3</v>
      </c>
      <c r="W593" s="29" t="s">
        <v>8</v>
      </c>
      <c r="X593" s="29">
        <v>3</v>
      </c>
      <c r="Y593" s="29" t="s">
        <v>8</v>
      </c>
      <c r="Z593" s="29">
        <v>1</v>
      </c>
      <c r="AA593" s="29">
        <v>3</v>
      </c>
      <c r="AB593" s="29" t="s">
        <v>8</v>
      </c>
      <c r="AC593" s="29">
        <v>3</v>
      </c>
      <c r="AD593" s="29" t="s">
        <v>8</v>
      </c>
      <c r="AE593" s="29">
        <v>1</v>
      </c>
      <c r="AF593" s="29">
        <v>1</v>
      </c>
      <c r="AG593" s="29" t="s">
        <v>8</v>
      </c>
      <c r="AH593" s="29">
        <v>1</v>
      </c>
      <c r="AI593" s="29" t="s">
        <v>8</v>
      </c>
      <c r="AJ593" s="29">
        <v>0</v>
      </c>
      <c r="AK593" s="29" t="s">
        <v>8</v>
      </c>
      <c r="AL593" s="29" t="s">
        <v>8</v>
      </c>
      <c r="AM593" s="29" t="s">
        <v>8</v>
      </c>
      <c r="AN593" s="29" t="s">
        <v>8</v>
      </c>
      <c r="AO593" s="29">
        <v>0</v>
      </c>
      <c r="AP593" s="29" t="s">
        <v>8</v>
      </c>
      <c r="AQ593" s="29">
        <v>1</v>
      </c>
      <c r="AR593" s="29">
        <v>3</v>
      </c>
      <c r="AS593" s="29" t="s">
        <v>8</v>
      </c>
      <c r="AT593" s="29">
        <v>3</v>
      </c>
      <c r="AU593" s="29" t="s">
        <v>8</v>
      </c>
      <c r="AV593" s="29">
        <v>1</v>
      </c>
      <c r="AW593" s="29">
        <v>3</v>
      </c>
      <c r="AX593" s="29" t="s">
        <v>8</v>
      </c>
      <c r="AY593" s="29">
        <v>3</v>
      </c>
      <c r="AZ593" s="29" t="s">
        <v>8</v>
      </c>
      <c r="BA593" s="29">
        <v>1</v>
      </c>
      <c r="BB593" s="29" t="s">
        <v>8</v>
      </c>
      <c r="BC593" s="29">
        <v>1</v>
      </c>
      <c r="BD593" s="29">
        <v>4</v>
      </c>
      <c r="BE593" s="29" t="s">
        <v>8</v>
      </c>
      <c r="BF593" s="29">
        <v>3</v>
      </c>
      <c r="BG593" s="29" t="s">
        <v>8</v>
      </c>
      <c r="BH593" s="29">
        <v>1</v>
      </c>
      <c r="BI593" s="29">
        <v>2</v>
      </c>
      <c r="BJ593" s="29" t="s">
        <v>8</v>
      </c>
      <c r="BK593" s="29">
        <v>2</v>
      </c>
      <c r="BL593" s="29" t="s">
        <v>8</v>
      </c>
      <c r="BM593" s="29">
        <v>0</v>
      </c>
      <c r="BN593" s="29" t="s">
        <v>8</v>
      </c>
      <c r="BO593" s="29" t="s">
        <v>8</v>
      </c>
      <c r="BP593" s="29" t="s">
        <v>8</v>
      </c>
      <c r="BQ593" s="29" t="s">
        <v>8</v>
      </c>
      <c r="BR593" s="29" t="s">
        <v>8</v>
      </c>
      <c r="BS593" s="29" t="s">
        <v>8</v>
      </c>
      <c r="BT593" s="29" t="s">
        <v>8</v>
      </c>
      <c r="BU593" s="29" t="s">
        <v>538</v>
      </c>
      <c r="BV593" s="29" t="b">
        <v>0</v>
      </c>
      <c r="BW593" s="29" t="b">
        <v>0</v>
      </c>
      <c r="BX593" s="29" t="b">
        <v>0</v>
      </c>
      <c r="BY593" s="29" t="b">
        <v>0</v>
      </c>
      <c r="BZ593" s="29" t="b">
        <v>0</v>
      </c>
      <c r="CA593" s="29" t="b">
        <v>0</v>
      </c>
      <c r="CB593" s="29" t="b">
        <v>0</v>
      </c>
      <c r="CC593" s="29" t="b">
        <v>1</v>
      </c>
      <c r="CD593" s="29" t="b">
        <v>0</v>
      </c>
      <c r="CE593" s="29" t="b">
        <v>0</v>
      </c>
      <c r="CF593" s="29" t="b">
        <v>0</v>
      </c>
      <c r="CG593" s="29" t="b">
        <v>0</v>
      </c>
      <c r="CH593" s="29" t="b">
        <v>0</v>
      </c>
      <c r="CI593" s="29" t="b">
        <v>0</v>
      </c>
      <c r="CJ593" s="29" t="b">
        <v>0</v>
      </c>
      <c r="CK593" s="29" t="b">
        <v>0</v>
      </c>
      <c r="CL593" s="29" t="b">
        <v>0</v>
      </c>
      <c r="CM593" s="29" t="b">
        <v>0</v>
      </c>
      <c r="CN593" s="29" t="b">
        <v>0</v>
      </c>
      <c r="CO593" s="29" t="b">
        <v>0</v>
      </c>
      <c r="CP593" s="29" t="b">
        <v>0</v>
      </c>
      <c r="CQ593" s="29" t="b">
        <v>0</v>
      </c>
      <c r="CR593" s="29" t="b">
        <v>0</v>
      </c>
      <c r="CS593" s="29" t="b">
        <v>0</v>
      </c>
      <c r="CT593" s="29" t="b">
        <v>0</v>
      </c>
      <c r="CU593" s="29" t="b">
        <v>0</v>
      </c>
      <c r="CV593" s="29" t="b">
        <v>0</v>
      </c>
      <c r="CW593" s="29" t="b">
        <v>0</v>
      </c>
      <c r="CX593" s="29" t="b">
        <v>0</v>
      </c>
      <c r="CY593" s="29" t="b">
        <v>0</v>
      </c>
      <c r="CZ593" s="29" t="b">
        <v>0</v>
      </c>
      <c r="DA593" s="29" t="b">
        <v>0</v>
      </c>
      <c r="DB593" s="29" t="b">
        <v>0</v>
      </c>
      <c r="DC593" s="29" t="b">
        <v>0</v>
      </c>
      <c r="DD593" s="29" t="b">
        <v>0</v>
      </c>
      <c r="DE593" s="29" t="b">
        <v>0</v>
      </c>
      <c r="DF593" s="29" t="b">
        <v>0</v>
      </c>
      <c r="DG593" s="29" t="b">
        <v>0</v>
      </c>
      <c r="DH593" s="29" t="b">
        <v>0</v>
      </c>
      <c r="DI593" s="29" t="b">
        <v>0</v>
      </c>
      <c r="DJ593" s="29" t="b">
        <v>0</v>
      </c>
      <c r="DK593" s="29" t="b">
        <v>0</v>
      </c>
      <c r="DL593" s="29" t="b">
        <v>0</v>
      </c>
      <c r="DM593" s="29" t="b">
        <v>0</v>
      </c>
      <c r="DN593" s="29" t="b">
        <v>0</v>
      </c>
      <c r="DO593" s="29" t="b">
        <v>0</v>
      </c>
      <c r="DP593" s="29" t="b">
        <v>0</v>
      </c>
      <c r="DQ593" s="29" t="b">
        <v>0</v>
      </c>
      <c r="DR593" s="29" t="b">
        <v>0</v>
      </c>
      <c r="DS593" s="29" t="b">
        <v>0</v>
      </c>
      <c r="DT593" s="29" t="b">
        <v>0</v>
      </c>
      <c r="DU593" s="29" t="b">
        <v>0</v>
      </c>
      <c r="DV593" s="29" t="s">
        <v>16683</v>
      </c>
      <c r="DW593" s="29" t="s">
        <v>16684</v>
      </c>
      <c r="DX593" s="29" t="s">
        <v>16685</v>
      </c>
    </row>
    <row r="594" spans="1:128" s="29" customFormat="1" x14ac:dyDescent="0.25">
      <c r="A594" s="29">
        <v>359925060746166</v>
      </c>
      <c r="B594" s="29">
        <v>570</v>
      </c>
      <c r="C594" s="29" t="s">
        <v>16686</v>
      </c>
      <c r="D594" s="29" t="s">
        <v>8</v>
      </c>
      <c r="E594" s="29" t="s">
        <v>8</v>
      </c>
      <c r="F594" s="29" t="s">
        <v>8</v>
      </c>
      <c r="G594" s="29" t="s">
        <v>8</v>
      </c>
      <c r="H594" s="29" t="s">
        <v>8</v>
      </c>
      <c r="I594" s="29">
        <v>88</v>
      </c>
      <c r="J594" s="29">
        <v>1</v>
      </c>
      <c r="K594" s="29">
        <v>1</v>
      </c>
      <c r="L594" s="29">
        <v>1</v>
      </c>
      <c r="M594" s="29">
        <v>2</v>
      </c>
      <c r="N594" s="29">
        <v>5</v>
      </c>
      <c r="O594" s="29">
        <v>1</v>
      </c>
      <c r="P594" s="29">
        <v>0</v>
      </c>
      <c r="Q594" s="29" t="s">
        <v>8</v>
      </c>
      <c r="R594" s="29" t="s">
        <v>8</v>
      </c>
      <c r="S594" s="29" t="s">
        <v>8</v>
      </c>
      <c r="T594" s="29" t="s">
        <v>8</v>
      </c>
      <c r="U594" s="29">
        <v>1</v>
      </c>
      <c r="V594" s="29">
        <v>4</v>
      </c>
      <c r="W594" s="29" t="s">
        <v>8</v>
      </c>
      <c r="X594" s="29">
        <v>3</v>
      </c>
      <c r="Y594" s="29" t="s">
        <v>8</v>
      </c>
      <c r="Z594" s="29">
        <v>1</v>
      </c>
      <c r="AA594" s="29">
        <v>3</v>
      </c>
      <c r="AB594" s="29" t="s">
        <v>8</v>
      </c>
      <c r="AC594" s="29">
        <v>3</v>
      </c>
      <c r="AD594" s="29" t="s">
        <v>8</v>
      </c>
      <c r="AE594" s="29">
        <v>1</v>
      </c>
      <c r="AF594" s="29">
        <v>1</v>
      </c>
      <c r="AG594" s="29" t="s">
        <v>8</v>
      </c>
      <c r="AH594" s="29">
        <v>1</v>
      </c>
      <c r="AI594" s="29" t="s">
        <v>8</v>
      </c>
      <c r="AJ594" s="29">
        <v>0</v>
      </c>
      <c r="AK594" s="29" t="s">
        <v>8</v>
      </c>
      <c r="AL594" s="29" t="s">
        <v>8</v>
      </c>
      <c r="AM594" s="29" t="s">
        <v>8</v>
      </c>
      <c r="AN594" s="29" t="s">
        <v>8</v>
      </c>
      <c r="AO594" s="29">
        <v>0</v>
      </c>
      <c r="AP594" s="29" t="s">
        <v>8</v>
      </c>
      <c r="AQ594" s="29">
        <v>1</v>
      </c>
      <c r="AR594" s="29">
        <v>3</v>
      </c>
      <c r="AS594" s="29" t="s">
        <v>8</v>
      </c>
      <c r="AT594" s="29">
        <v>3</v>
      </c>
      <c r="AU594" s="29" t="s">
        <v>8</v>
      </c>
      <c r="AV594" s="29">
        <v>1</v>
      </c>
      <c r="AW594" s="29">
        <v>3</v>
      </c>
      <c r="AX594" s="29" t="s">
        <v>8</v>
      </c>
      <c r="AY594" s="29">
        <v>3</v>
      </c>
      <c r="AZ594" s="29" t="s">
        <v>8</v>
      </c>
      <c r="BA594" s="29">
        <v>1</v>
      </c>
      <c r="BB594" s="29" t="s">
        <v>8</v>
      </c>
      <c r="BC594" s="29">
        <v>1</v>
      </c>
      <c r="BD594" s="29">
        <v>4</v>
      </c>
      <c r="BE594" s="29" t="s">
        <v>8</v>
      </c>
      <c r="BF594" s="29">
        <v>3</v>
      </c>
      <c r="BG594" s="29" t="s">
        <v>8</v>
      </c>
      <c r="BH594" s="29">
        <v>1</v>
      </c>
      <c r="BI594" s="29">
        <v>2</v>
      </c>
      <c r="BJ594" s="29" t="s">
        <v>8</v>
      </c>
      <c r="BK594" s="29">
        <v>2</v>
      </c>
      <c r="BL594" s="29" t="s">
        <v>8</v>
      </c>
      <c r="BM594" s="29">
        <v>0</v>
      </c>
      <c r="BN594" s="29" t="s">
        <v>8</v>
      </c>
      <c r="BO594" s="29" t="s">
        <v>8</v>
      </c>
      <c r="BP594" s="29" t="s">
        <v>8</v>
      </c>
      <c r="BQ594" s="29" t="s">
        <v>8</v>
      </c>
      <c r="BR594" s="29" t="s">
        <v>8</v>
      </c>
      <c r="BS594" s="29" t="s">
        <v>8</v>
      </c>
      <c r="BT594" s="29" t="s">
        <v>8</v>
      </c>
      <c r="BU594" s="29" t="s">
        <v>538</v>
      </c>
      <c r="BV594" s="29" t="b">
        <v>0</v>
      </c>
      <c r="BW594" s="29" t="b">
        <v>0</v>
      </c>
      <c r="BX594" s="29" t="b">
        <v>0</v>
      </c>
      <c r="BY594" s="29" t="b">
        <v>0</v>
      </c>
      <c r="BZ594" s="29" t="b">
        <v>0</v>
      </c>
      <c r="CA594" s="29" t="b">
        <v>0</v>
      </c>
      <c r="CB594" s="29" t="b">
        <v>0</v>
      </c>
      <c r="CC594" s="29" t="b">
        <v>1</v>
      </c>
      <c r="CD594" s="29" t="b">
        <v>0</v>
      </c>
      <c r="CE594" s="29" t="b">
        <v>0</v>
      </c>
      <c r="CF594" s="29" t="b">
        <v>0</v>
      </c>
      <c r="CG594" s="29" t="b">
        <v>0</v>
      </c>
      <c r="CH594" s="29" t="b">
        <v>0</v>
      </c>
      <c r="CI594" s="29" t="b">
        <v>0</v>
      </c>
      <c r="CJ594" s="29" t="b">
        <v>0</v>
      </c>
      <c r="CK594" s="29" t="b">
        <v>0</v>
      </c>
      <c r="CL594" s="29" t="b">
        <v>0</v>
      </c>
      <c r="CM594" s="29" t="b">
        <v>0</v>
      </c>
      <c r="CN594" s="29" t="b">
        <v>0</v>
      </c>
      <c r="CO594" s="29" t="b">
        <v>0</v>
      </c>
      <c r="CP594" s="29" t="b">
        <v>0</v>
      </c>
      <c r="CQ594" s="29" t="b">
        <v>0</v>
      </c>
      <c r="CR594" s="29" t="b">
        <v>0</v>
      </c>
      <c r="CS594" s="29" t="b">
        <v>0</v>
      </c>
      <c r="CT594" s="29" t="b">
        <v>0</v>
      </c>
      <c r="CU594" s="29" t="b">
        <v>0</v>
      </c>
      <c r="CV594" s="29" t="b">
        <v>0</v>
      </c>
      <c r="CW594" s="29" t="b">
        <v>0</v>
      </c>
      <c r="CX594" s="29" t="b">
        <v>0</v>
      </c>
      <c r="CY594" s="29" t="b">
        <v>0</v>
      </c>
      <c r="CZ594" s="29" t="b">
        <v>0</v>
      </c>
      <c r="DA594" s="29" t="b">
        <v>0</v>
      </c>
      <c r="DB594" s="29" t="b">
        <v>0</v>
      </c>
      <c r="DC594" s="29" t="b">
        <v>0</v>
      </c>
      <c r="DD594" s="29" t="b">
        <v>0</v>
      </c>
      <c r="DE594" s="29" t="b">
        <v>0</v>
      </c>
      <c r="DF594" s="29" t="b">
        <v>0</v>
      </c>
      <c r="DG594" s="29" t="b">
        <v>0</v>
      </c>
      <c r="DH594" s="29" t="b">
        <v>0</v>
      </c>
      <c r="DI594" s="29" t="b">
        <v>0</v>
      </c>
      <c r="DJ594" s="29" t="b">
        <v>0</v>
      </c>
      <c r="DK594" s="29" t="b">
        <v>0</v>
      </c>
      <c r="DL594" s="29" t="b">
        <v>0</v>
      </c>
      <c r="DM594" s="29" t="b">
        <v>0</v>
      </c>
      <c r="DN594" s="29" t="b">
        <v>0</v>
      </c>
      <c r="DO594" s="29" t="b">
        <v>0</v>
      </c>
      <c r="DP594" s="29" t="b">
        <v>0</v>
      </c>
      <c r="DQ594" s="29" t="b">
        <v>0</v>
      </c>
      <c r="DR594" s="29" t="b">
        <v>0</v>
      </c>
      <c r="DS594" s="29" t="b">
        <v>0</v>
      </c>
      <c r="DT594" s="29" t="b">
        <v>0</v>
      </c>
      <c r="DU594" s="29" t="b">
        <v>0</v>
      </c>
      <c r="DV594" s="29" t="s">
        <v>16687</v>
      </c>
      <c r="DW594" s="29" t="s">
        <v>16688</v>
      </c>
      <c r="DX594" s="29" t="s">
        <v>16689</v>
      </c>
    </row>
    <row r="595" spans="1:128" s="29" customFormat="1" x14ac:dyDescent="0.25">
      <c r="A595" s="29">
        <v>359925060746166</v>
      </c>
      <c r="B595" s="29">
        <v>564</v>
      </c>
      <c r="C595" s="29" t="s">
        <v>16690</v>
      </c>
      <c r="D595" s="29" t="s">
        <v>8</v>
      </c>
      <c r="E595" s="29" t="s">
        <v>8</v>
      </c>
      <c r="F595" s="29" t="s">
        <v>8</v>
      </c>
      <c r="G595" s="29" t="s">
        <v>8</v>
      </c>
      <c r="H595" s="29" t="s">
        <v>8</v>
      </c>
      <c r="I595" s="29">
        <v>88</v>
      </c>
      <c r="J595" s="29">
        <v>1</v>
      </c>
      <c r="K595" s="29">
        <v>1</v>
      </c>
      <c r="L595" s="29">
        <v>1</v>
      </c>
      <c r="M595" s="29">
        <v>2</v>
      </c>
      <c r="N595" s="29">
        <v>7</v>
      </c>
      <c r="O595" s="29">
        <v>1</v>
      </c>
      <c r="P595" s="29">
        <v>0</v>
      </c>
      <c r="Q595" s="29" t="s">
        <v>8</v>
      </c>
      <c r="R595" s="29" t="s">
        <v>8</v>
      </c>
      <c r="S595" s="29" t="s">
        <v>8</v>
      </c>
      <c r="T595" s="29" t="s">
        <v>8</v>
      </c>
      <c r="U595" s="29">
        <v>1</v>
      </c>
      <c r="V595" s="29">
        <v>4</v>
      </c>
      <c r="W595" s="29" t="s">
        <v>8</v>
      </c>
      <c r="X595" s="29">
        <v>4</v>
      </c>
      <c r="Y595" s="29" t="s">
        <v>8</v>
      </c>
      <c r="Z595" s="29">
        <v>1</v>
      </c>
      <c r="AA595" s="29">
        <v>3</v>
      </c>
      <c r="AB595" s="29" t="s">
        <v>8</v>
      </c>
      <c r="AC595" s="29">
        <v>3</v>
      </c>
      <c r="AD595" s="29" t="s">
        <v>8</v>
      </c>
      <c r="AE595" s="29">
        <v>1</v>
      </c>
      <c r="AF595" s="29">
        <v>1</v>
      </c>
      <c r="AG595" s="29" t="s">
        <v>8</v>
      </c>
      <c r="AH595" s="29">
        <v>1</v>
      </c>
      <c r="AI595" s="29" t="s">
        <v>8</v>
      </c>
      <c r="AJ595" s="29">
        <v>0</v>
      </c>
      <c r="AK595" s="29" t="s">
        <v>8</v>
      </c>
      <c r="AL595" s="29" t="s">
        <v>8</v>
      </c>
      <c r="AM595" s="29" t="s">
        <v>8</v>
      </c>
      <c r="AN595" s="29" t="s">
        <v>8</v>
      </c>
      <c r="AO595" s="29">
        <v>0</v>
      </c>
      <c r="AP595" s="29" t="s">
        <v>8</v>
      </c>
      <c r="AQ595" s="29">
        <v>1</v>
      </c>
      <c r="AR595" s="29">
        <v>3</v>
      </c>
      <c r="AS595" s="29" t="s">
        <v>8</v>
      </c>
      <c r="AT595" s="29">
        <v>3</v>
      </c>
      <c r="AU595" s="29" t="s">
        <v>8</v>
      </c>
      <c r="AV595" s="29">
        <v>1</v>
      </c>
      <c r="AW595" s="29">
        <v>3</v>
      </c>
      <c r="AX595" s="29" t="s">
        <v>8</v>
      </c>
      <c r="AY595" s="29">
        <v>3</v>
      </c>
      <c r="AZ595" s="29" t="s">
        <v>8</v>
      </c>
      <c r="BA595" s="29">
        <v>1</v>
      </c>
      <c r="BB595" s="29" t="s">
        <v>8</v>
      </c>
      <c r="BC595" s="29">
        <v>1</v>
      </c>
      <c r="BD595" s="29">
        <v>3</v>
      </c>
      <c r="BE595" s="29" t="s">
        <v>8</v>
      </c>
      <c r="BF595" s="29">
        <v>3</v>
      </c>
      <c r="BG595" s="29" t="s">
        <v>8</v>
      </c>
      <c r="BH595" s="29">
        <v>1</v>
      </c>
      <c r="BI595" s="29">
        <v>4</v>
      </c>
      <c r="BJ595" s="29" t="s">
        <v>8</v>
      </c>
      <c r="BK595" s="29">
        <v>4</v>
      </c>
      <c r="BL595" s="29" t="s">
        <v>8</v>
      </c>
      <c r="BM595" s="29">
        <v>1</v>
      </c>
      <c r="BN595" s="29" t="s">
        <v>8</v>
      </c>
      <c r="BO595" s="29">
        <v>1</v>
      </c>
      <c r="BP595" s="29" t="s">
        <v>8</v>
      </c>
      <c r="BQ595" s="29">
        <v>1</v>
      </c>
      <c r="BR595" s="29" t="s">
        <v>8</v>
      </c>
      <c r="BS595" s="29">
        <v>0</v>
      </c>
      <c r="BT595" s="29" t="s">
        <v>8</v>
      </c>
      <c r="BU595" s="29" t="s">
        <v>538</v>
      </c>
      <c r="BV595" s="29" t="b">
        <v>0</v>
      </c>
      <c r="BW595" s="29" t="b">
        <v>0</v>
      </c>
      <c r="BX595" s="29" t="b">
        <v>0</v>
      </c>
      <c r="BY595" s="29" t="b">
        <v>0</v>
      </c>
      <c r="BZ595" s="29" t="b">
        <v>0</v>
      </c>
      <c r="CA595" s="29" t="b">
        <v>0</v>
      </c>
      <c r="CB595" s="29" t="b">
        <v>0</v>
      </c>
      <c r="CC595" s="29" t="b">
        <v>1</v>
      </c>
      <c r="CD595" s="29" t="b">
        <v>0</v>
      </c>
      <c r="CE595" s="29" t="b">
        <v>0</v>
      </c>
      <c r="CF595" s="29" t="b">
        <v>0</v>
      </c>
      <c r="CG595" s="29" t="b">
        <v>0</v>
      </c>
      <c r="CH595" s="29" t="b">
        <v>0</v>
      </c>
      <c r="CI595" s="29" t="b">
        <v>0</v>
      </c>
      <c r="CJ595" s="29" t="b">
        <v>0</v>
      </c>
      <c r="CK595" s="29" t="b">
        <v>0</v>
      </c>
      <c r="CL595" s="29" t="b">
        <v>0</v>
      </c>
      <c r="CM595" s="29" t="b">
        <v>0</v>
      </c>
      <c r="CN595" s="29" t="b">
        <v>0</v>
      </c>
      <c r="CO595" s="29" t="b">
        <v>0</v>
      </c>
      <c r="CP595" s="29" t="b">
        <v>0</v>
      </c>
      <c r="CQ595" s="29" t="b">
        <v>0</v>
      </c>
      <c r="CR595" s="29" t="b">
        <v>0</v>
      </c>
      <c r="CS595" s="29" t="b">
        <v>0</v>
      </c>
      <c r="CT595" s="29" t="b">
        <v>0</v>
      </c>
      <c r="CU595" s="29" t="b">
        <v>0</v>
      </c>
      <c r="CV595" s="29" t="b">
        <v>0</v>
      </c>
      <c r="CW595" s="29" t="b">
        <v>0</v>
      </c>
      <c r="CX595" s="29" t="b">
        <v>0</v>
      </c>
      <c r="CY595" s="29" t="b">
        <v>0</v>
      </c>
      <c r="CZ595" s="29" t="b">
        <v>0</v>
      </c>
      <c r="DA595" s="29" t="b">
        <v>0</v>
      </c>
      <c r="DB595" s="29" t="b">
        <v>0</v>
      </c>
      <c r="DC595" s="29" t="b">
        <v>0</v>
      </c>
      <c r="DD595" s="29" t="b">
        <v>0</v>
      </c>
      <c r="DE595" s="29" t="b">
        <v>0</v>
      </c>
      <c r="DF595" s="29" t="b">
        <v>0</v>
      </c>
      <c r="DG595" s="29" t="b">
        <v>0</v>
      </c>
      <c r="DH595" s="29" t="b">
        <v>0</v>
      </c>
      <c r="DI595" s="29" t="b">
        <v>0</v>
      </c>
      <c r="DJ595" s="29" t="b">
        <v>0</v>
      </c>
      <c r="DK595" s="29" t="b">
        <v>0</v>
      </c>
      <c r="DL595" s="29" t="b">
        <v>0</v>
      </c>
      <c r="DM595" s="29" t="b">
        <v>0</v>
      </c>
      <c r="DN595" s="29" t="b">
        <v>0</v>
      </c>
      <c r="DO595" s="29" t="b">
        <v>0</v>
      </c>
      <c r="DP595" s="29" t="b">
        <v>0</v>
      </c>
      <c r="DQ595" s="29" t="b">
        <v>0</v>
      </c>
      <c r="DR595" s="29" t="b">
        <v>0</v>
      </c>
      <c r="DS595" s="29" t="b">
        <v>0</v>
      </c>
      <c r="DT595" s="29" t="b">
        <v>0</v>
      </c>
      <c r="DU595" s="29" t="b">
        <v>0</v>
      </c>
      <c r="DV595" s="29" t="s">
        <v>16691</v>
      </c>
      <c r="DW595" s="29" t="s">
        <v>16692</v>
      </c>
      <c r="DX595" s="29" t="s">
        <v>16693</v>
      </c>
    </row>
    <row r="596" spans="1:128" s="29" customFormat="1" x14ac:dyDescent="0.25">
      <c r="A596" s="29">
        <v>359925060746166</v>
      </c>
      <c r="B596" s="29">
        <v>594</v>
      </c>
      <c r="C596" s="29" t="s">
        <v>16694</v>
      </c>
      <c r="D596" s="29" t="s">
        <v>8</v>
      </c>
      <c r="E596" s="29" t="s">
        <v>8</v>
      </c>
      <c r="F596" s="29" t="s">
        <v>8</v>
      </c>
      <c r="G596" s="29" t="s">
        <v>8</v>
      </c>
      <c r="H596" s="29" t="s">
        <v>8</v>
      </c>
      <c r="I596" s="29">
        <v>88</v>
      </c>
      <c r="J596" s="29">
        <v>0</v>
      </c>
      <c r="K596" s="29">
        <v>1</v>
      </c>
      <c r="L596" s="29">
        <v>1</v>
      </c>
      <c r="M596" s="29">
        <v>2</v>
      </c>
      <c r="N596" s="29">
        <v>5</v>
      </c>
      <c r="O596" s="29">
        <v>1</v>
      </c>
      <c r="P596" s="29">
        <v>0</v>
      </c>
      <c r="Q596" s="29" t="s">
        <v>8</v>
      </c>
      <c r="R596" s="29" t="s">
        <v>8</v>
      </c>
      <c r="S596" s="29" t="s">
        <v>8</v>
      </c>
      <c r="T596" s="29" t="s">
        <v>8</v>
      </c>
      <c r="U596" s="29">
        <v>1</v>
      </c>
      <c r="V596" s="29">
        <v>2</v>
      </c>
      <c r="W596" s="29" t="s">
        <v>8</v>
      </c>
      <c r="X596" s="29">
        <v>2</v>
      </c>
      <c r="Y596" s="29" t="s">
        <v>8</v>
      </c>
      <c r="Z596" s="29">
        <v>1</v>
      </c>
      <c r="AA596" s="29">
        <v>2</v>
      </c>
      <c r="AB596" s="29" t="s">
        <v>8</v>
      </c>
      <c r="AC596" s="29">
        <v>2</v>
      </c>
      <c r="AD596" s="29" t="s">
        <v>8</v>
      </c>
      <c r="AE596" s="29">
        <v>1</v>
      </c>
      <c r="AF596" s="29">
        <v>1</v>
      </c>
      <c r="AG596" s="29" t="s">
        <v>8</v>
      </c>
      <c r="AH596" s="29">
        <v>1</v>
      </c>
      <c r="AI596" s="29" t="s">
        <v>8</v>
      </c>
      <c r="AJ596" s="29">
        <v>0</v>
      </c>
      <c r="AK596" s="29" t="s">
        <v>8</v>
      </c>
      <c r="AL596" s="29" t="s">
        <v>8</v>
      </c>
      <c r="AM596" s="29" t="s">
        <v>8</v>
      </c>
      <c r="AN596" s="29" t="s">
        <v>8</v>
      </c>
      <c r="AO596" s="29">
        <v>0</v>
      </c>
      <c r="AP596" s="29" t="s">
        <v>8</v>
      </c>
      <c r="AQ596" s="29">
        <v>1</v>
      </c>
      <c r="AR596" s="29">
        <v>3</v>
      </c>
      <c r="AS596" s="29" t="s">
        <v>8</v>
      </c>
      <c r="AT596" s="29">
        <v>3</v>
      </c>
      <c r="AU596" s="29" t="s">
        <v>8</v>
      </c>
      <c r="AV596" s="29">
        <v>1</v>
      </c>
      <c r="AW596" s="29">
        <v>3</v>
      </c>
      <c r="AX596" s="29" t="s">
        <v>8</v>
      </c>
      <c r="AY596" s="29">
        <v>3</v>
      </c>
      <c r="AZ596" s="29" t="s">
        <v>8</v>
      </c>
      <c r="BA596" s="29">
        <v>1</v>
      </c>
      <c r="BB596" s="29" t="s">
        <v>8</v>
      </c>
      <c r="BC596" s="29">
        <v>1</v>
      </c>
      <c r="BD596" s="29">
        <v>3</v>
      </c>
      <c r="BE596" s="29" t="s">
        <v>8</v>
      </c>
      <c r="BF596" s="29">
        <v>3</v>
      </c>
      <c r="BG596" s="29" t="s">
        <v>8</v>
      </c>
      <c r="BH596" s="29">
        <v>1</v>
      </c>
      <c r="BI596" s="29">
        <v>2</v>
      </c>
      <c r="BJ596" s="29" t="s">
        <v>8</v>
      </c>
      <c r="BK596" s="29">
        <v>2</v>
      </c>
      <c r="BL596" s="29" t="s">
        <v>8</v>
      </c>
      <c r="BM596" s="29">
        <v>0</v>
      </c>
      <c r="BN596" s="29" t="s">
        <v>8</v>
      </c>
      <c r="BO596" s="29" t="s">
        <v>8</v>
      </c>
      <c r="BP596" s="29" t="s">
        <v>8</v>
      </c>
      <c r="BQ596" s="29" t="s">
        <v>8</v>
      </c>
      <c r="BR596" s="29" t="s">
        <v>8</v>
      </c>
      <c r="BS596" s="29" t="s">
        <v>8</v>
      </c>
      <c r="BT596" s="29" t="s">
        <v>8</v>
      </c>
      <c r="BU596" s="29" t="s">
        <v>538</v>
      </c>
      <c r="BV596" s="29" t="b">
        <v>0</v>
      </c>
      <c r="BW596" s="29" t="b">
        <v>0</v>
      </c>
      <c r="BX596" s="29" t="b">
        <v>0</v>
      </c>
      <c r="BY596" s="29" t="b">
        <v>0</v>
      </c>
      <c r="BZ596" s="29" t="b">
        <v>0</v>
      </c>
      <c r="CA596" s="29" t="b">
        <v>0</v>
      </c>
      <c r="CB596" s="29" t="b">
        <v>0</v>
      </c>
      <c r="CC596" s="29" t="b">
        <v>1</v>
      </c>
      <c r="CD596" s="29" t="b">
        <v>0</v>
      </c>
      <c r="CE596" s="29" t="b">
        <v>0</v>
      </c>
      <c r="CF596" s="29" t="b">
        <v>0</v>
      </c>
      <c r="CG596" s="29" t="b">
        <v>0</v>
      </c>
      <c r="CH596" s="29" t="b">
        <v>0</v>
      </c>
      <c r="CI596" s="29" t="b">
        <v>0</v>
      </c>
      <c r="CJ596" s="29" t="b">
        <v>0</v>
      </c>
      <c r="CK596" s="29" t="b">
        <v>0</v>
      </c>
      <c r="CL596" s="29" t="b">
        <v>0</v>
      </c>
      <c r="CM596" s="29" t="b">
        <v>0</v>
      </c>
      <c r="CN596" s="29" t="b">
        <v>0</v>
      </c>
      <c r="CO596" s="29" t="b">
        <v>0</v>
      </c>
      <c r="CP596" s="29" t="b">
        <v>0</v>
      </c>
      <c r="CQ596" s="29" t="b">
        <v>0</v>
      </c>
      <c r="CR596" s="29" t="b">
        <v>0</v>
      </c>
      <c r="CS596" s="29" t="b">
        <v>0</v>
      </c>
      <c r="CT596" s="29" t="b">
        <v>0</v>
      </c>
      <c r="CU596" s="29" t="b">
        <v>0</v>
      </c>
      <c r="CV596" s="29" t="b">
        <v>0</v>
      </c>
      <c r="CW596" s="29" t="b">
        <v>0</v>
      </c>
      <c r="CX596" s="29" t="b">
        <v>0</v>
      </c>
      <c r="CY596" s="29" t="b">
        <v>0</v>
      </c>
      <c r="CZ596" s="29" t="b">
        <v>0</v>
      </c>
      <c r="DA596" s="29" t="b">
        <v>0</v>
      </c>
      <c r="DB596" s="29" t="b">
        <v>0</v>
      </c>
      <c r="DC596" s="29" t="b">
        <v>0</v>
      </c>
      <c r="DD596" s="29" t="b">
        <v>0</v>
      </c>
      <c r="DE596" s="29" t="b">
        <v>0</v>
      </c>
      <c r="DF596" s="29" t="b">
        <v>0</v>
      </c>
      <c r="DG596" s="29" t="b">
        <v>0</v>
      </c>
      <c r="DH596" s="29" t="b">
        <v>0</v>
      </c>
      <c r="DI596" s="29" t="b">
        <v>0</v>
      </c>
      <c r="DJ596" s="29" t="b">
        <v>0</v>
      </c>
      <c r="DK596" s="29" t="b">
        <v>0</v>
      </c>
      <c r="DL596" s="29" t="b">
        <v>0</v>
      </c>
      <c r="DM596" s="29" t="b">
        <v>0</v>
      </c>
      <c r="DN596" s="29" t="b">
        <v>0</v>
      </c>
      <c r="DO596" s="29" t="b">
        <v>0</v>
      </c>
      <c r="DP596" s="29" t="b">
        <v>0</v>
      </c>
      <c r="DQ596" s="29" t="b">
        <v>0</v>
      </c>
      <c r="DR596" s="29" t="b">
        <v>0</v>
      </c>
      <c r="DS596" s="29" t="b">
        <v>0</v>
      </c>
      <c r="DT596" s="29" t="b">
        <v>0</v>
      </c>
      <c r="DU596" s="29" t="b">
        <v>0</v>
      </c>
      <c r="DV596" s="29" t="s">
        <v>16695</v>
      </c>
      <c r="DW596" s="29" t="s">
        <v>16696</v>
      </c>
      <c r="DX596" s="29" t="s">
        <v>16697</v>
      </c>
    </row>
    <row r="597" spans="1:128" s="29" customFormat="1" x14ac:dyDescent="0.25">
      <c r="A597" s="29">
        <v>359925060746166</v>
      </c>
      <c r="B597" s="29">
        <v>568</v>
      </c>
      <c r="C597" s="29" t="s">
        <v>16698</v>
      </c>
      <c r="D597" s="29" t="s">
        <v>8</v>
      </c>
      <c r="E597" s="29" t="s">
        <v>8</v>
      </c>
      <c r="F597" s="29" t="s">
        <v>8</v>
      </c>
      <c r="G597" s="29" t="s">
        <v>8</v>
      </c>
      <c r="H597" s="29" t="s">
        <v>8</v>
      </c>
      <c r="I597" s="29">
        <v>88</v>
      </c>
      <c r="J597" s="29">
        <v>1</v>
      </c>
      <c r="K597" s="29">
        <v>1</v>
      </c>
      <c r="L597" s="29">
        <v>1</v>
      </c>
      <c r="M597" s="29">
        <v>2</v>
      </c>
      <c r="N597" s="29">
        <v>7</v>
      </c>
      <c r="O597" s="29">
        <v>1</v>
      </c>
      <c r="P597" s="29">
        <v>0</v>
      </c>
      <c r="Q597" s="29" t="s">
        <v>8</v>
      </c>
      <c r="R597" s="29" t="s">
        <v>8</v>
      </c>
      <c r="S597" s="29" t="s">
        <v>8</v>
      </c>
      <c r="T597" s="29" t="s">
        <v>8</v>
      </c>
      <c r="U597" s="29">
        <v>1</v>
      </c>
      <c r="V597" s="29">
        <v>3</v>
      </c>
      <c r="W597" s="29" t="s">
        <v>8</v>
      </c>
      <c r="X597" s="29">
        <v>3</v>
      </c>
      <c r="Y597" s="29" t="s">
        <v>8</v>
      </c>
      <c r="Z597" s="29">
        <v>1</v>
      </c>
      <c r="AA597" s="29">
        <v>3</v>
      </c>
      <c r="AB597" s="29" t="s">
        <v>8</v>
      </c>
      <c r="AC597" s="29">
        <v>2</v>
      </c>
      <c r="AD597" s="29" t="s">
        <v>8</v>
      </c>
      <c r="AE597" s="29">
        <v>1</v>
      </c>
      <c r="AF597" s="29">
        <v>1</v>
      </c>
      <c r="AG597" s="29" t="s">
        <v>8</v>
      </c>
      <c r="AH597" s="29">
        <v>1</v>
      </c>
      <c r="AI597" s="29" t="s">
        <v>8</v>
      </c>
      <c r="AJ597" s="29">
        <v>0</v>
      </c>
      <c r="AK597" s="29" t="s">
        <v>8</v>
      </c>
      <c r="AL597" s="29" t="s">
        <v>8</v>
      </c>
      <c r="AM597" s="29" t="s">
        <v>8</v>
      </c>
      <c r="AN597" s="29" t="s">
        <v>8</v>
      </c>
      <c r="AO597" s="29">
        <v>1</v>
      </c>
      <c r="AP597" s="29" t="s">
        <v>8</v>
      </c>
      <c r="AQ597" s="29">
        <v>1</v>
      </c>
      <c r="AR597" s="29">
        <v>3</v>
      </c>
      <c r="AS597" s="29" t="s">
        <v>8</v>
      </c>
      <c r="AT597" s="29">
        <v>3</v>
      </c>
      <c r="AU597" s="29" t="s">
        <v>8</v>
      </c>
      <c r="AV597" s="29">
        <v>1</v>
      </c>
      <c r="AW597" s="29">
        <v>3</v>
      </c>
      <c r="AX597" s="29" t="s">
        <v>8</v>
      </c>
      <c r="AY597" s="29">
        <v>3</v>
      </c>
      <c r="AZ597" s="29" t="s">
        <v>8</v>
      </c>
      <c r="BA597" s="29">
        <v>1</v>
      </c>
      <c r="BB597" s="29" t="s">
        <v>8</v>
      </c>
      <c r="BC597" s="29">
        <v>1</v>
      </c>
      <c r="BD597" s="29">
        <v>3</v>
      </c>
      <c r="BE597" s="29" t="s">
        <v>8</v>
      </c>
      <c r="BF597" s="29">
        <v>3</v>
      </c>
      <c r="BG597" s="29" t="s">
        <v>8</v>
      </c>
      <c r="BH597" s="29">
        <v>1</v>
      </c>
      <c r="BI597" s="29">
        <v>2</v>
      </c>
      <c r="BJ597" s="29" t="s">
        <v>8</v>
      </c>
      <c r="BK597" s="29">
        <v>2</v>
      </c>
      <c r="BL597" s="29" t="s">
        <v>8</v>
      </c>
      <c r="BM597" s="29">
        <v>0</v>
      </c>
      <c r="BN597" s="29" t="s">
        <v>8</v>
      </c>
      <c r="BO597" s="29" t="s">
        <v>8</v>
      </c>
      <c r="BP597" s="29" t="s">
        <v>8</v>
      </c>
      <c r="BQ597" s="29" t="s">
        <v>8</v>
      </c>
      <c r="BR597" s="29" t="s">
        <v>8</v>
      </c>
      <c r="BS597" s="29" t="s">
        <v>8</v>
      </c>
      <c r="BT597" s="29" t="s">
        <v>8</v>
      </c>
      <c r="BU597" s="29" t="s">
        <v>538</v>
      </c>
      <c r="BV597" s="29" t="b">
        <v>0</v>
      </c>
      <c r="BW597" s="29" t="b">
        <v>0</v>
      </c>
      <c r="BX597" s="29" t="b">
        <v>0</v>
      </c>
      <c r="BY597" s="29" t="b">
        <v>0</v>
      </c>
      <c r="BZ597" s="29" t="b">
        <v>0</v>
      </c>
      <c r="CA597" s="29" t="b">
        <v>0</v>
      </c>
      <c r="CB597" s="29" t="b">
        <v>0</v>
      </c>
      <c r="CC597" s="29" t="b">
        <v>1</v>
      </c>
      <c r="CD597" s="29" t="b">
        <v>0</v>
      </c>
      <c r="CE597" s="29" t="b">
        <v>0</v>
      </c>
      <c r="CF597" s="29" t="b">
        <v>0</v>
      </c>
      <c r="CG597" s="29" t="b">
        <v>0</v>
      </c>
      <c r="CH597" s="29" t="b">
        <v>0</v>
      </c>
      <c r="CI597" s="29" t="b">
        <v>0</v>
      </c>
      <c r="CJ597" s="29" t="b">
        <v>0</v>
      </c>
      <c r="CK597" s="29" t="b">
        <v>0</v>
      </c>
      <c r="CL597" s="29" t="b">
        <v>0</v>
      </c>
      <c r="CM597" s="29" t="b">
        <v>0</v>
      </c>
      <c r="CN597" s="29" t="b">
        <v>0</v>
      </c>
      <c r="CO597" s="29" t="b">
        <v>0</v>
      </c>
      <c r="CP597" s="29" t="b">
        <v>0</v>
      </c>
      <c r="CQ597" s="29" t="b">
        <v>0</v>
      </c>
      <c r="CR597" s="29" t="b">
        <v>0</v>
      </c>
      <c r="CS597" s="29" t="b">
        <v>0</v>
      </c>
      <c r="CT597" s="29" t="b">
        <v>0</v>
      </c>
      <c r="CU597" s="29" t="b">
        <v>0</v>
      </c>
      <c r="CV597" s="29" t="b">
        <v>0</v>
      </c>
      <c r="CW597" s="29" t="b">
        <v>0</v>
      </c>
      <c r="CX597" s="29" t="b">
        <v>0</v>
      </c>
      <c r="CY597" s="29" t="b">
        <v>0</v>
      </c>
      <c r="CZ597" s="29" t="b">
        <v>0</v>
      </c>
      <c r="DA597" s="29" t="b">
        <v>0</v>
      </c>
      <c r="DB597" s="29" t="b">
        <v>0</v>
      </c>
      <c r="DC597" s="29" t="b">
        <v>0</v>
      </c>
      <c r="DD597" s="29" t="b">
        <v>0</v>
      </c>
      <c r="DE597" s="29" t="b">
        <v>0</v>
      </c>
      <c r="DF597" s="29" t="b">
        <v>0</v>
      </c>
      <c r="DG597" s="29" t="b">
        <v>0</v>
      </c>
      <c r="DH597" s="29" t="b">
        <v>0</v>
      </c>
      <c r="DI597" s="29" t="b">
        <v>0</v>
      </c>
      <c r="DJ597" s="29" t="b">
        <v>0</v>
      </c>
      <c r="DK597" s="29" t="b">
        <v>0</v>
      </c>
      <c r="DL597" s="29" t="b">
        <v>0</v>
      </c>
      <c r="DM597" s="29" t="b">
        <v>0</v>
      </c>
      <c r="DN597" s="29" t="b">
        <v>0</v>
      </c>
      <c r="DO597" s="29" t="b">
        <v>0</v>
      </c>
      <c r="DP597" s="29" t="b">
        <v>0</v>
      </c>
      <c r="DQ597" s="29" t="b">
        <v>0</v>
      </c>
      <c r="DR597" s="29" t="b">
        <v>0</v>
      </c>
      <c r="DS597" s="29" t="b">
        <v>0</v>
      </c>
      <c r="DT597" s="29" t="b">
        <v>0</v>
      </c>
      <c r="DU597" s="29" t="b">
        <v>0</v>
      </c>
      <c r="DV597" s="29" t="s">
        <v>16699</v>
      </c>
      <c r="DW597" s="29" t="s">
        <v>16700</v>
      </c>
      <c r="DX597" s="29" t="s">
        <v>16701</v>
      </c>
    </row>
    <row r="598" spans="1:128" s="29" customFormat="1" x14ac:dyDescent="0.25">
      <c r="A598" s="29">
        <v>359925061279514</v>
      </c>
      <c r="B598" s="29">
        <v>62</v>
      </c>
      <c r="C598" s="29" t="s">
        <v>16702</v>
      </c>
      <c r="D598" s="29" t="s">
        <v>16703</v>
      </c>
      <c r="E598" s="50">
        <v>2.38244873688911E+16</v>
      </c>
      <c r="F598" s="50">
        <v>9037783045305000</v>
      </c>
      <c r="G598" s="29" t="s">
        <v>18992</v>
      </c>
      <c r="H598" s="29" t="s">
        <v>18992</v>
      </c>
      <c r="I598" s="29">
        <v>11</v>
      </c>
      <c r="J598" s="29">
        <v>1</v>
      </c>
      <c r="K598" s="29">
        <v>1</v>
      </c>
      <c r="L598" s="29">
        <v>1</v>
      </c>
      <c r="M598" s="29">
        <v>2</v>
      </c>
      <c r="N598" s="29">
        <v>4</v>
      </c>
      <c r="O598" s="29">
        <v>1</v>
      </c>
      <c r="P598" s="29">
        <v>1</v>
      </c>
      <c r="Q598" s="29">
        <v>1</v>
      </c>
      <c r="R598" s="29" t="s">
        <v>8</v>
      </c>
      <c r="S598" s="29">
        <v>1</v>
      </c>
      <c r="T598" s="29" t="s">
        <v>8</v>
      </c>
      <c r="U598" s="29">
        <v>1</v>
      </c>
      <c r="V598" s="29">
        <v>1</v>
      </c>
      <c r="W598" s="29" t="s">
        <v>8</v>
      </c>
      <c r="X598" s="29">
        <v>2</v>
      </c>
      <c r="Y598" s="29" t="s">
        <v>8</v>
      </c>
      <c r="Z598" s="29">
        <v>1</v>
      </c>
      <c r="AA598" s="29">
        <v>1</v>
      </c>
      <c r="AB598" s="29" t="s">
        <v>8</v>
      </c>
      <c r="AC598" s="29">
        <v>1</v>
      </c>
      <c r="AD598" s="29" t="s">
        <v>8</v>
      </c>
      <c r="AE598" s="29">
        <v>1</v>
      </c>
      <c r="AF598" s="29">
        <v>1</v>
      </c>
      <c r="AG598" s="29" t="s">
        <v>8</v>
      </c>
      <c r="AH598" s="29">
        <v>1</v>
      </c>
      <c r="AI598" s="29" t="s">
        <v>8</v>
      </c>
      <c r="AJ598" s="29">
        <v>0</v>
      </c>
      <c r="AK598" s="29" t="s">
        <v>8</v>
      </c>
      <c r="AL598" s="29" t="s">
        <v>8</v>
      </c>
      <c r="AM598" s="29" t="s">
        <v>8</v>
      </c>
      <c r="AN598" s="29" t="s">
        <v>8</v>
      </c>
      <c r="AO598" s="29">
        <v>0</v>
      </c>
      <c r="AP598" s="29" t="s">
        <v>8</v>
      </c>
      <c r="AQ598" s="29">
        <v>1</v>
      </c>
      <c r="AR598" s="29">
        <v>1</v>
      </c>
      <c r="AS598" s="29" t="s">
        <v>8</v>
      </c>
      <c r="AT598" s="29">
        <v>1</v>
      </c>
      <c r="AU598" s="29" t="s">
        <v>8</v>
      </c>
      <c r="AV598" s="29">
        <v>1</v>
      </c>
      <c r="AW598" s="29">
        <v>2</v>
      </c>
      <c r="AX598" s="29" t="s">
        <v>8</v>
      </c>
      <c r="AY598" s="29">
        <v>2</v>
      </c>
      <c r="AZ598" s="29" t="s">
        <v>8</v>
      </c>
      <c r="BA598" s="29">
        <v>1</v>
      </c>
      <c r="BB598" s="29" t="s">
        <v>8</v>
      </c>
      <c r="BC598" s="29">
        <v>1</v>
      </c>
      <c r="BD598" s="29">
        <v>3</v>
      </c>
      <c r="BE598" s="29" t="s">
        <v>8</v>
      </c>
      <c r="BF598" s="29">
        <v>1</v>
      </c>
      <c r="BG598" s="29" t="s">
        <v>8</v>
      </c>
      <c r="BH598" s="29">
        <v>1</v>
      </c>
      <c r="BI598" s="29">
        <v>1</v>
      </c>
      <c r="BJ598" s="29" t="s">
        <v>8</v>
      </c>
      <c r="BK598" s="29">
        <v>1</v>
      </c>
      <c r="BL598" s="29" t="s">
        <v>8</v>
      </c>
      <c r="BM598" s="29">
        <v>0</v>
      </c>
      <c r="BN598" s="29" t="s">
        <v>8</v>
      </c>
      <c r="BO598" s="29" t="s">
        <v>8</v>
      </c>
      <c r="BP598" s="29" t="s">
        <v>8</v>
      </c>
      <c r="BQ598" s="29" t="s">
        <v>8</v>
      </c>
      <c r="BR598" s="29" t="s">
        <v>8</v>
      </c>
      <c r="BS598" s="29" t="s">
        <v>8</v>
      </c>
      <c r="BT598" s="29" t="s">
        <v>8</v>
      </c>
      <c r="BU598" s="29" t="s">
        <v>722</v>
      </c>
      <c r="BV598" s="29" t="b">
        <v>0</v>
      </c>
      <c r="BW598" s="29" t="b">
        <v>0</v>
      </c>
      <c r="BX598" s="29" t="b">
        <v>0</v>
      </c>
      <c r="BY598" s="29" t="b">
        <v>0</v>
      </c>
      <c r="BZ598" s="29" t="b">
        <v>0</v>
      </c>
      <c r="CA598" s="29" t="b">
        <v>0</v>
      </c>
      <c r="CB598" s="29" t="b">
        <v>0</v>
      </c>
      <c r="CC598" s="29" t="b">
        <v>0</v>
      </c>
      <c r="CD598" s="29" t="b">
        <v>0</v>
      </c>
      <c r="CE598" s="29" t="b">
        <v>0</v>
      </c>
      <c r="CF598" s="29" t="b">
        <v>0</v>
      </c>
      <c r="CG598" s="29" t="b">
        <v>0</v>
      </c>
      <c r="CH598" s="29" t="b">
        <v>0</v>
      </c>
      <c r="CI598" s="29" t="b">
        <v>0</v>
      </c>
      <c r="CJ598" s="29" t="b">
        <v>0</v>
      </c>
      <c r="CK598" s="29" t="b">
        <v>0</v>
      </c>
      <c r="CL598" s="29" t="b">
        <v>0</v>
      </c>
      <c r="CM598" s="29" t="b">
        <v>0</v>
      </c>
      <c r="CN598" s="29" t="b">
        <v>0</v>
      </c>
      <c r="CO598" s="29" t="b">
        <v>0</v>
      </c>
      <c r="CP598" s="29" t="b">
        <v>0</v>
      </c>
      <c r="CQ598" s="29" t="b">
        <v>0</v>
      </c>
      <c r="CR598" s="29" t="b">
        <v>0</v>
      </c>
      <c r="CS598" s="29" t="b">
        <v>0</v>
      </c>
      <c r="CT598" s="29" t="b">
        <v>0</v>
      </c>
      <c r="CU598" s="29" t="b">
        <v>0</v>
      </c>
      <c r="CV598" s="29" t="b">
        <v>0</v>
      </c>
      <c r="CW598" s="29" t="b">
        <v>0</v>
      </c>
      <c r="CX598" s="29" t="b">
        <v>0</v>
      </c>
      <c r="CY598" s="29" t="b">
        <v>0</v>
      </c>
      <c r="CZ598" s="29" t="b">
        <v>0</v>
      </c>
      <c r="DA598" s="29" t="b">
        <v>1</v>
      </c>
      <c r="DB598" s="29" t="b">
        <v>0</v>
      </c>
      <c r="DC598" s="29" t="b">
        <v>0</v>
      </c>
      <c r="DD598" s="29" t="b">
        <v>0</v>
      </c>
      <c r="DE598" s="29" t="b">
        <v>0</v>
      </c>
      <c r="DF598" s="29" t="b">
        <v>0</v>
      </c>
      <c r="DG598" s="29" t="b">
        <v>0</v>
      </c>
      <c r="DH598" s="29" t="b">
        <v>0</v>
      </c>
      <c r="DI598" s="29" t="b">
        <v>0</v>
      </c>
      <c r="DJ598" s="29" t="b">
        <v>0</v>
      </c>
      <c r="DK598" s="29" t="b">
        <v>0</v>
      </c>
      <c r="DL598" s="29" t="b">
        <v>0</v>
      </c>
      <c r="DM598" s="29" t="b">
        <v>0</v>
      </c>
      <c r="DN598" s="29" t="b">
        <v>0</v>
      </c>
      <c r="DO598" s="29" t="b">
        <v>0</v>
      </c>
      <c r="DP598" s="29" t="b">
        <v>0</v>
      </c>
      <c r="DQ598" s="29" t="b">
        <v>0</v>
      </c>
      <c r="DR598" s="29" t="b">
        <v>0</v>
      </c>
      <c r="DS598" s="29" t="b">
        <v>0</v>
      </c>
      <c r="DT598" s="29" t="b">
        <v>0</v>
      </c>
      <c r="DU598" s="29" t="b">
        <v>0</v>
      </c>
      <c r="DV598" s="29" t="s">
        <v>16704</v>
      </c>
      <c r="DW598" s="29" t="s">
        <v>16705</v>
      </c>
      <c r="DX598" s="29" t="s">
        <v>16706</v>
      </c>
    </row>
    <row r="599" spans="1:128" s="29" customFormat="1" x14ac:dyDescent="0.25">
      <c r="A599" s="29">
        <v>359925061279514</v>
      </c>
      <c r="B599" s="29">
        <v>66</v>
      </c>
      <c r="C599" s="29" t="s">
        <v>16707</v>
      </c>
      <c r="D599" s="29" t="s">
        <v>16708</v>
      </c>
      <c r="E599" s="50">
        <v>2.38243605547965E+16</v>
      </c>
      <c r="F599" s="50">
        <v>9037808707880070</v>
      </c>
      <c r="G599" s="29" t="s">
        <v>18992</v>
      </c>
      <c r="H599" s="29" t="s">
        <v>18992</v>
      </c>
      <c r="I599" s="29">
        <v>11</v>
      </c>
      <c r="J599" s="29">
        <v>1</v>
      </c>
      <c r="K599" s="29">
        <v>1</v>
      </c>
      <c r="L599" s="29">
        <v>1</v>
      </c>
      <c r="M599" s="29">
        <v>2</v>
      </c>
      <c r="N599" s="29">
        <v>4</v>
      </c>
      <c r="O599" s="29">
        <v>1</v>
      </c>
      <c r="P599" s="29">
        <v>1</v>
      </c>
      <c r="Q599" s="29">
        <v>1</v>
      </c>
      <c r="R599" s="29" t="s">
        <v>8</v>
      </c>
      <c r="S599" s="29">
        <v>1</v>
      </c>
      <c r="T599" s="29" t="s">
        <v>8</v>
      </c>
      <c r="U599" s="29">
        <v>1</v>
      </c>
      <c r="V599" s="29">
        <v>1</v>
      </c>
      <c r="W599" s="29" t="s">
        <v>8</v>
      </c>
      <c r="X599" s="29">
        <v>1</v>
      </c>
      <c r="Y599" s="29" t="s">
        <v>8</v>
      </c>
      <c r="Z599" s="29">
        <v>1</v>
      </c>
      <c r="AA599" s="29">
        <v>1</v>
      </c>
      <c r="AB599" s="29" t="s">
        <v>8</v>
      </c>
      <c r="AC599" s="29">
        <v>1</v>
      </c>
      <c r="AD599" s="29" t="s">
        <v>8</v>
      </c>
      <c r="AE599" s="29">
        <v>1</v>
      </c>
      <c r="AF599" s="29">
        <v>1</v>
      </c>
      <c r="AG599" s="29" t="s">
        <v>8</v>
      </c>
      <c r="AH599" s="29">
        <v>1</v>
      </c>
      <c r="AI599" s="29" t="s">
        <v>8</v>
      </c>
      <c r="AJ599" s="29">
        <v>1</v>
      </c>
      <c r="AK599" s="29">
        <v>1</v>
      </c>
      <c r="AL599" s="29" t="s">
        <v>8</v>
      </c>
      <c r="AM599" s="29">
        <v>1</v>
      </c>
      <c r="AN599" s="29" t="s">
        <v>8</v>
      </c>
      <c r="AO599" s="29">
        <v>0</v>
      </c>
      <c r="AP599" s="29" t="s">
        <v>8</v>
      </c>
      <c r="AQ599" s="29">
        <v>1</v>
      </c>
      <c r="AR599" s="29">
        <v>1</v>
      </c>
      <c r="AS599" s="29" t="s">
        <v>8</v>
      </c>
      <c r="AT599" s="29">
        <v>1</v>
      </c>
      <c r="AU599" s="29" t="s">
        <v>8</v>
      </c>
      <c r="AV599" s="29">
        <v>1</v>
      </c>
      <c r="AW599" s="29">
        <v>2</v>
      </c>
      <c r="AX599" s="29" t="s">
        <v>8</v>
      </c>
      <c r="AY599" s="29">
        <v>3</v>
      </c>
      <c r="AZ599" s="29" t="s">
        <v>8</v>
      </c>
      <c r="BA599" s="29">
        <v>1</v>
      </c>
      <c r="BB599" s="29" t="s">
        <v>8</v>
      </c>
      <c r="BC599" s="29">
        <v>1</v>
      </c>
      <c r="BD599" s="29">
        <v>2</v>
      </c>
      <c r="BE599" s="29" t="s">
        <v>8</v>
      </c>
      <c r="BF599" s="29">
        <v>2</v>
      </c>
      <c r="BG599" s="29" t="s">
        <v>8</v>
      </c>
      <c r="BH599" s="29">
        <v>1</v>
      </c>
      <c r="BI599" s="29">
        <v>1</v>
      </c>
      <c r="BJ599" s="29" t="s">
        <v>8</v>
      </c>
      <c r="BK599" s="29">
        <v>1</v>
      </c>
      <c r="BL599" s="29" t="s">
        <v>8</v>
      </c>
      <c r="BM599" s="29">
        <v>0</v>
      </c>
      <c r="BN599" s="29" t="s">
        <v>8</v>
      </c>
      <c r="BO599" s="29" t="s">
        <v>8</v>
      </c>
      <c r="BP599" s="29" t="s">
        <v>8</v>
      </c>
      <c r="BQ599" s="29" t="s">
        <v>8</v>
      </c>
      <c r="BR599" s="29" t="s">
        <v>8</v>
      </c>
      <c r="BS599" s="29" t="s">
        <v>8</v>
      </c>
      <c r="BT599" s="29" t="s">
        <v>8</v>
      </c>
      <c r="BU599" s="29" t="s">
        <v>722</v>
      </c>
      <c r="BV599" s="29" t="b">
        <v>0</v>
      </c>
      <c r="BW599" s="29" t="b">
        <v>0</v>
      </c>
      <c r="BX599" s="29" t="b">
        <v>0</v>
      </c>
      <c r="BY599" s="29" t="b">
        <v>0</v>
      </c>
      <c r="BZ599" s="29" t="b">
        <v>0</v>
      </c>
      <c r="CA599" s="29" t="b">
        <v>0</v>
      </c>
      <c r="CB599" s="29" t="b">
        <v>0</v>
      </c>
      <c r="CC599" s="29" t="b">
        <v>0</v>
      </c>
      <c r="CD599" s="29" t="b">
        <v>0</v>
      </c>
      <c r="CE599" s="29" t="b">
        <v>0</v>
      </c>
      <c r="CF599" s="29" t="b">
        <v>0</v>
      </c>
      <c r="CG599" s="29" t="b">
        <v>0</v>
      </c>
      <c r="CH599" s="29" t="b">
        <v>0</v>
      </c>
      <c r="CI599" s="29" t="b">
        <v>0</v>
      </c>
      <c r="CJ599" s="29" t="b">
        <v>0</v>
      </c>
      <c r="CK599" s="29" t="b">
        <v>0</v>
      </c>
      <c r="CL599" s="29" t="b">
        <v>0</v>
      </c>
      <c r="CM599" s="29" t="b">
        <v>0</v>
      </c>
      <c r="CN599" s="29" t="b">
        <v>0</v>
      </c>
      <c r="CO599" s="29" t="b">
        <v>0</v>
      </c>
      <c r="CP599" s="29" t="b">
        <v>0</v>
      </c>
      <c r="CQ599" s="29" t="b">
        <v>0</v>
      </c>
      <c r="CR599" s="29" t="b">
        <v>0</v>
      </c>
      <c r="CS599" s="29" t="b">
        <v>0</v>
      </c>
      <c r="CT599" s="29" t="b">
        <v>0</v>
      </c>
      <c r="CU599" s="29" t="b">
        <v>0</v>
      </c>
      <c r="CV599" s="29" t="b">
        <v>0</v>
      </c>
      <c r="CW599" s="29" t="b">
        <v>0</v>
      </c>
      <c r="CX599" s="29" t="b">
        <v>0</v>
      </c>
      <c r="CY599" s="29" t="b">
        <v>0</v>
      </c>
      <c r="CZ599" s="29" t="b">
        <v>0</v>
      </c>
      <c r="DA599" s="29" t="b">
        <v>1</v>
      </c>
      <c r="DB599" s="29" t="b">
        <v>0</v>
      </c>
      <c r="DC599" s="29" t="b">
        <v>0</v>
      </c>
      <c r="DD599" s="29" t="b">
        <v>0</v>
      </c>
      <c r="DE599" s="29" t="b">
        <v>0</v>
      </c>
      <c r="DF599" s="29" t="b">
        <v>0</v>
      </c>
      <c r="DG599" s="29" t="b">
        <v>0</v>
      </c>
      <c r="DH599" s="29" t="b">
        <v>0</v>
      </c>
      <c r="DI599" s="29" t="b">
        <v>0</v>
      </c>
      <c r="DJ599" s="29" t="b">
        <v>0</v>
      </c>
      <c r="DK599" s="29" t="b">
        <v>0</v>
      </c>
      <c r="DL599" s="29" t="b">
        <v>0</v>
      </c>
      <c r="DM599" s="29" t="b">
        <v>0</v>
      </c>
      <c r="DN599" s="29" t="b">
        <v>0</v>
      </c>
      <c r="DO599" s="29" t="b">
        <v>0</v>
      </c>
      <c r="DP599" s="29" t="b">
        <v>0</v>
      </c>
      <c r="DQ599" s="29" t="b">
        <v>0</v>
      </c>
      <c r="DR599" s="29" t="b">
        <v>0</v>
      </c>
      <c r="DS599" s="29" t="b">
        <v>0</v>
      </c>
      <c r="DT599" s="29" t="b">
        <v>0</v>
      </c>
      <c r="DU599" s="29" t="b">
        <v>0</v>
      </c>
      <c r="DV599" s="29" t="s">
        <v>16709</v>
      </c>
      <c r="DW599" s="29" t="s">
        <v>16710</v>
      </c>
      <c r="DX599" s="29" t="s">
        <v>16711</v>
      </c>
    </row>
    <row r="600" spans="1:128" s="29" customFormat="1" x14ac:dyDescent="0.25">
      <c r="A600" s="29">
        <v>359925061279514</v>
      </c>
      <c r="B600" s="29">
        <v>70</v>
      </c>
      <c r="C600" s="29" t="s">
        <v>16712</v>
      </c>
      <c r="D600" s="29" t="s">
        <v>16713</v>
      </c>
      <c r="E600" s="50">
        <v>2.38245500092258E+16</v>
      </c>
      <c r="F600" s="50">
        <v>9037790776882890</v>
      </c>
      <c r="G600" s="29" t="s">
        <v>18992</v>
      </c>
      <c r="H600" s="29" t="s">
        <v>18992</v>
      </c>
      <c r="I600" s="29">
        <v>11</v>
      </c>
      <c r="J600" s="29">
        <v>1</v>
      </c>
      <c r="K600" s="29">
        <v>1</v>
      </c>
      <c r="L600" s="29">
        <v>1</v>
      </c>
      <c r="M600" s="29">
        <v>2</v>
      </c>
      <c r="N600" s="29">
        <v>3</v>
      </c>
      <c r="O600" s="29">
        <v>1</v>
      </c>
      <c r="P600" s="29">
        <v>1</v>
      </c>
      <c r="Q600" s="29">
        <v>1</v>
      </c>
      <c r="R600" s="29" t="s">
        <v>8</v>
      </c>
      <c r="S600" s="29">
        <v>2</v>
      </c>
      <c r="T600" s="29" t="s">
        <v>8</v>
      </c>
      <c r="U600" s="29">
        <v>1</v>
      </c>
      <c r="V600" s="29">
        <v>1</v>
      </c>
      <c r="W600" s="29" t="s">
        <v>8</v>
      </c>
      <c r="X600" s="29">
        <v>1</v>
      </c>
      <c r="Y600" s="29" t="s">
        <v>8</v>
      </c>
      <c r="Z600" s="29">
        <v>1</v>
      </c>
      <c r="AA600" s="29">
        <v>1</v>
      </c>
      <c r="AB600" s="29" t="s">
        <v>8</v>
      </c>
      <c r="AC600" s="29">
        <v>1</v>
      </c>
      <c r="AD600" s="29" t="s">
        <v>8</v>
      </c>
      <c r="AE600" s="29">
        <v>1</v>
      </c>
      <c r="AF600" s="29">
        <v>1</v>
      </c>
      <c r="AG600" s="29" t="s">
        <v>8</v>
      </c>
      <c r="AH600" s="29">
        <v>1</v>
      </c>
      <c r="AI600" s="29" t="s">
        <v>8</v>
      </c>
      <c r="AJ600" s="29">
        <v>1</v>
      </c>
      <c r="AK600" s="29">
        <v>1</v>
      </c>
      <c r="AL600" s="29" t="s">
        <v>8</v>
      </c>
      <c r="AM600" s="29">
        <v>1</v>
      </c>
      <c r="AN600" s="29" t="s">
        <v>8</v>
      </c>
      <c r="AO600" s="29">
        <v>0</v>
      </c>
      <c r="AP600" s="29" t="s">
        <v>8</v>
      </c>
      <c r="AQ600" s="29">
        <v>1</v>
      </c>
      <c r="AR600" s="29">
        <v>1</v>
      </c>
      <c r="AS600" s="29" t="s">
        <v>8</v>
      </c>
      <c r="AT600" s="29">
        <v>2</v>
      </c>
      <c r="AU600" s="29" t="s">
        <v>8</v>
      </c>
      <c r="AV600" s="29">
        <v>1</v>
      </c>
      <c r="AW600" s="29">
        <v>2</v>
      </c>
      <c r="AX600" s="29" t="s">
        <v>8</v>
      </c>
      <c r="AY600" s="29">
        <v>2</v>
      </c>
      <c r="AZ600" s="29" t="s">
        <v>8</v>
      </c>
      <c r="BA600" s="29">
        <v>1</v>
      </c>
      <c r="BB600" s="29" t="s">
        <v>8</v>
      </c>
      <c r="BC600" s="29">
        <v>1</v>
      </c>
      <c r="BD600" s="29">
        <v>1</v>
      </c>
      <c r="BE600" s="29" t="s">
        <v>8</v>
      </c>
      <c r="BF600" s="29">
        <v>2</v>
      </c>
      <c r="BG600" s="29" t="s">
        <v>8</v>
      </c>
      <c r="BH600" s="29">
        <v>1</v>
      </c>
      <c r="BI600" s="29">
        <v>1</v>
      </c>
      <c r="BJ600" s="29" t="s">
        <v>8</v>
      </c>
      <c r="BK600" s="29">
        <v>1</v>
      </c>
      <c r="BL600" s="29" t="s">
        <v>8</v>
      </c>
      <c r="BM600" s="29">
        <v>0</v>
      </c>
      <c r="BN600" s="29" t="s">
        <v>8</v>
      </c>
      <c r="BO600" s="29" t="s">
        <v>8</v>
      </c>
      <c r="BP600" s="29" t="s">
        <v>8</v>
      </c>
      <c r="BQ600" s="29" t="s">
        <v>8</v>
      </c>
      <c r="BR600" s="29" t="s">
        <v>8</v>
      </c>
      <c r="BS600" s="29" t="s">
        <v>8</v>
      </c>
      <c r="BT600" s="29" t="s">
        <v>8</v>
      </c>
      <c r="BU600" s="29" t="s">
        <v>722</v>
      </c>
      <c r="BV600" s="29" t="b">
        <v>0</v>
      </c>
      <c r="BW600" s="29" t="b">
        <v>0</v>
      </c>
      <c r="BX600" s="29" t="b">
        <v>0</v>
      </c>
      <c r="BY600" s="29" t="b">
        <v>0</v>
      </c>
      <c r="BZ600" s="29" t="b">
        <v>0</v>
      </c>
      <c r="CA600" s="29" t="b">
        <v>0</v>
      </c>
      <c r="CB600" s="29" t="b">
        <v>0</v>
      </c>
      <c r="CC600" s="29" t="b">
        <v>0</v>
      </c>
      <c r="CD600" s="29" t="b">
        <v>0</v>
      </c>
      <c r="CE600" s="29" t="b">
        <v>0</v>
      </c>
      <c r="CF600" s="29" t="b">
        <v>0</v>
      </c>
      <c r="CG600" s="29" t="b">
        <v>0</v>
      </c>
      <c r="CH600" s="29" t="b">
        <v>0</v>
      </c>
      <c r="CI600" s="29" t="b">
        <v>0</v>
      </c>
      <c r="CJ600" s="29" t="b">
        <v>0</v>
      </c>
      <c r="CK600" s="29" t="b">
        <v>0</v>
      </c>
      <c r="CL600" s="29" t="b">
        <v>0</v>
      </c>
      <c r="CM600" s="29" t="b">
        <v>0</v>
      </c>
      <c r="CN600" s="29" t="b">
        <v>0</v>
      </c>
      <c r="CO600" s="29" t="b">
        <v>0</v>
      </c>
      <c r="CP600" s="29" t="b">
        <v>0</v>
      </c>
      <c r="CQ600" s="29" t="b">
        <v>0</v>
      </c>
      <c r="CR600" s="29" t="b">
        <v>0</v>
      </c>
      <c r="CS600" s="29" t="b">
        <v>0</v>
      </c>
      <c r="CT600" s="29" t="b">
        <v>0</v>
      </c>
      <c r="CU600" s="29" t="b">
        <v>0</v>
      </c>
      <c r="CV600" s="29" t="b">
        <v>0</v>
      </c>
      <c r="CW600" s="29" t="b">
        <v>0</v>
      </c>
      <c r="CX600" s="29" t="b">
        <v>0</v>
      </c>
      <c r="CY600" s="29" t="b">
        <v>0</v>
      </c>
      <c r="CZ600" s="29" t="b">
        <v>0</v>
      </c>
      <c r="DA600" s="29" t="b">
        <v>1</v>
      </c>
      <c r="DB600" s="29" t="b">
        <v>0</v>
      </c>
      <c r="DC600" s="29" t="b">
        <v>0</v>
      </c>
      <c r="DD600" s="29" t="b">
        <v>0</v>
      </c>
      <c r="DE600" s="29" t="b">
        <v>0</v>
      </c>
      <c r="DF600" s="29" t="b">
        <v>0</v>
      </c>
      <c r="DG600" s="29" t="b">
        <v>0</v>
      </c>
      <c r="DH600" s="29" t="b">
        <v>0</v>
      </c>
      <c r="DI600" s="29" t="b">
        <v>0</v>
      </c>
      <c r="DJ600" s="29" t="b">
        <v>0</v>
      </c>
      <c r="DK600" s="29" t="b">
        <v>0</v>
      </c>
      <c r="DL600" s="29" t="b">
        <v>0</v>
      </c>
      <c r="DM600" s="29" t="b">
        <v>0</v>
      </c>
      <c r="DN600" s="29" t="b">
        <v>0</v>
      </c>
      <c r="DO600" s="29" t="b">
        <v>0</v>
      </c>
      <c r="DP600" s="29" t="b">
        <v>0</v>
      </c>
      <c r="DQ600" s="29" t="b">
        <v>0</v>
      </c>
      <c r="DR600" s="29" t="b">
        <v>0</v>
      </c>
      <c r="DS600" s="29" t="b">
        <v>0</v>
      </c>
      <c r="DT600" s="29" t="b">
        <v>0</v>
      </c>
      <c r="DU600" s="29" t="b">
        <v>0</v>
      </c>
      <c r="DV600" s="29" t="s">
        <v>16714</v>
      </c>
      <c r="DW600" s="29" t="s">
        <v>16715</v>
      </c>
      <c r="DX600" s="29" t="s">
        <v>16716</v>
      </c>
    </row>
    <row r="601" spans="1:128" s="29" customFormat="1" x14ac:dyDescent="0.25">
      <c r="A601" s="29">
        <v>359925061279514</v>
      </c>
      <c r="B601" s="29">
        <v>64</v>
      </c>
      <c r="C601" s="29" t="s">
        <v>16717</v>
      </c>
      <c r="D601" s="29" t="s">
        <v>16718</v>
      </c>
      <c r="E601" s="50">
        <v>238243339360012</v>
      </c>
      <c r="F601" s="50">
        <v>9037821788131250</v>
      </c>
      <c r="G601" s="29" t="s">
        <v>20221</v>
      </c>
      <c r="H601" s="29" t="s">
        <v>18992</v>
      </c>
      <c r="I601" s="29">
        <v>11</v>
      </c>
      <c r="J601" s="29">
        <v>1</v>
      </c>
      <c r="K601" s="29">
        <v>1</v>
      </c>
      <c r="L601" s="29">
        <v>1</v>
      </c>
      <c r="M601" s="29">
        <v>2</v>
      </c>
      <c r="N601" s="29">
        <v>3</v>
      </c>
      <c r="O601" s="29">
        <v>1</v>
      </c>
      <c r="P601" s="29">
        <v>1</v>
      </c>
      <c r="Q601" s="29">
        <v>1</v>
      </c>
      <c r="R601" s="29" t="s">
        <v>8</v>
      </c>
      <c r="S601" s="29">
        <v>1</v>
      </c>
      <c r="T601" s="29" t="s">
        <v>8</v>
      </c>
      <c r="U601" s="29">
        <v>1</v>
      </c>
      <c r="V601" s="29">
        <v>1</v>
      </c>
      <c r="W601" s="29" t="s">
        <v>8</v>
      </c>
      <c r="X601" s="29">
        <v>1</v>
      </c>
      <c r="Y601" s="29" t="s">
        <v>8</v>
      </c>
      <c r="Z601" s="29">
        <v>1</v>
      </c>
      <c r="AA601" s="29">
        <v>1</v>
      </c>
      <c r="AB601" s="29" t="s">
        <v>8</v>
      </c>
      <c r="AC601" s="29">
        <v>1</v>
      </c>
      <c r="AD601" s="29" t="s">
        <v>8</v>
      </c>
      <c r="AE601" s="29">
        <v>1</v>
      </c>
      <c r="AF601" s="29">
        <v>4</v>
      </c>
      <c r="AG601" s="29" t="s">
        <v>8</v>
      </c>
      <c r="AH601" s="29">
        <v>4</v>
      </c>
      <c r="AI601" s="29" t="s">
        <v>8</v>
      </c>
      <c r="AJ601" s="29">
        <v>1</v>
      </c>
      <c r="AK601" s="29">
        <v>1</v>
      </c>
      <c r="AL601" s="29" t="s">
        <v>8</v>
      </c>
      <c r="AM601" s="29">
        <v>1</v>
      </c>
      <c r="AN601" s="29" t="s">
        <v>8</v>
      </c>
      <c r="AO601" s="29">
        <v>0</v>
      </c>
      <c r="AP601" s="29" t="s">
        <v>8</v>
      </c>
      <c r="AQ601" s="29">
        <v>1</v>
      </c>
      <c r="AR601" s="29">
        <v>2</v>
      </c>
      <c r="AS601" s="29" t="s">
        <v>8</v>
      </c>
      <c r="AT601" s="29">
        <v>2</v>
      </c>
      <c r="AU601" s="29" t="s">
        <v>8</v>
      </c>
      <c r="AV601" s="29">
        <v>1</v>
      </c>
      <c r="AW601" s="29">
        <v>2</v>
      </c>
      <c r="AX601" s="29" t="s">
        <v>8</v>
      </c>
      <c r="AY601" s="29">
        <v>3</v>
      </c>
      <c r="AZ601" s="29" t="s">
        <v>8</v>
      </c>
      <c r="BA601" s="29">
        <v>1</v>
      </c>
      <c r="BB601" s="29" t="s">
        <v>8</v>
      </c>
      <c r="BC601" s="29">
        <v>1</v>
      </c>
      <c r="BD601" s="29">
        <v>4</v>
      </c>
      <c r="BE601" s="29" t="s">
        <v>8</v>
      </c>
      <c r="BF601" s="29">
        <v>2</v>
      </c>
      <c r="BG601" s="29" t="s">
        <v>8</v>
      </c>
      <c r="BH601" s="29">
        <v>1</v>
      </c>
      <c r="BI601" s="29">
        <v>1</v>
      </c>
      <c r="BJ601" s="29" t="s">
        <v>8</v>
      </c>
      <c r="BK601" s="29">
        <v>1</v>
      </c>
      <c r="BL601" s="29" t="s">
        <v>8</v>
      </c>
      <c r="BM601" s="29">
        <v>0</v>
      </c>
      <c r="BN601" s="29" t="s">
        <v>8</v>
      </c>
      <c r="BO601" s="29" t="s">
        <v>8</v>
      </c>
      <c r="BP601" s="29" t="s">
        <v>8</v>
      </c>
      <c r="BQ601" s="29" t="s">
        <v>8</v>
      </c>
      <c r="BR601" s="29" t="s">
        <v>8</v>
      </c>
      <c r="BS601" s="29" t="s">
        <v>8</v>
      </c>
      <c r="BT601" s="29" t="s">
        <v>8</v>
      </c>
      <c r="BU601" s="29" t="s">
        <v>14203</v>
      </c>
      <c r="BV601" s="29" t="b">
        <v>0</v>
      </c>
      <c r="BW601" s="29" t="b">
        <v>0</v>
      </c>
      <c r="BX601" s="29" t="b">
        <v>0</v>
      </c>
      <c r="BY601" s="29" t="b">
        <v>0</v>
      </c>
      <c r="BZ601" s="29" t="b">
        <v>0</v>
      </c>
      <c r="CA601" s="29" t="b">
        <v>0</v>
      </c>
      <c r="CB601" s="29" t="b">
        <v>0</v>
      </c>
      <c r="CC601" s="29" t="b">
        <v>0</v>
      </c>
      <c r="CD601" s="29" t="b">
        <v>0</v>
      </c>
      <c r="CE601" s="29" t="b">
        <v>0</v>
      </c>
      <c r="CF601" s="29" t="b">
        <v>0</v>
      </c>
      <c r="CG601" s="29" t="b">
        <v>0</v>
      </c>
      <c r="CH601" s="29" t="b">
        <v>0</v>
      </c>
      <c r="CI601" s="29" t="b">
        <v>0</v>
      </c>
      <c r="CJ601" s="29" t="b">
        <v>0</v>
      </c>
      <c r="CK601" s="29" t="b">
        <v>0</v>
      </c>
      <c r="CL601" s="29" t="b">
        <v>0</v>
      </c>
      <c r="CM601" s="29" t="b">
        <v>0</v>
      </c>
      <c r="CN601" s="29" t="b">
        <v>0</v>
      </c>
      <c r="CO601" s="29" t="b">
        <v>0</v>
      </c>
      <c r="CP601" s="29" t="b">
        <v>0</v>
      </c>
      <c r="CQ601" s="29" t="b">
        <v>0</v>
      </c>
      <c r="CR601" s="29" t="b">
        <v>0</v>
      </c>
      <c r="CS601" s="29" t="b">
        <v>0</v>
      </c>
      <c r="CT601" s="29" t="b">
        <v>0</v>
      </c>
      <c r="CU601" s="29" t="b">
        <v>0</v>
      </c>
      <c r="CV601" s="29" t="b">
        <v>0</v>
      </c>
      <c r="CW601" s="29" t="b">
        <v>0</v>
      </c>
      <c r="CX601" s="29" t="b">
        <v>0</v>
      </c>
      <c r="CY601" s="29" t="b">
        <v>0</v>
      </c>
      <c r="CZ601" s="29" t="b">
        <v>0</v>
      </c>
      <c r="DA601" s="29" t="b">
        <v>1</v>
      </c>
      <c r="DB601" s="29" t="b">
        <v>0</v>
      </c>
      <c r="DC601" s="29" t="b">
        <v>0</v>
      </c>
      <c r="DD601" s="29" t="b">
        <v>0</v>
      </c>
      <c r="DE601" s="29" t="b">
        <v>0</v>
      </c>
      <c r="DF601" s="29" t="b">
        <v>0</v>
      </c>
      <c r="DG601" s="29" t="b">
        <v>0</v>
      </c>
      <c r="DH601" s="29" t="b">
        <v>0</v>
      </c>
      <c r="DI601" s="29" t="b">
        <v>0</v>
      </c>
      <c r="DJ601" s="29" t="b">
        <v>0</v>
      </c>
      <c r="DK601" s="29" t="b">
        <v>0</v>
      </c>
      <c r="DL601" s="29" t="b">
        <v>0</v>
      </c>
      <c r="DM601" s="29" t="b">
        <v>0</v>
      </c>
      <c r="DN601" s="29" t="b">
        <v>0</v>
      </c>
      <c r="DO601" s="29" t="b">
        <v>0</v>
      </c>
      <c r="DP601" s="29" t="b">
        <v>0</v>
      </c>
      <c r="DQ601" s="29" t="b">
        <v>0</v>
      </c>
      <c r="DR601" s="29" t="b">
        <v>0</v>
      </c>
      <c r="DS601" s="29" t="b">
        <v>0</v>
      </c>
      <c r="DT601" s="29" t="b">
        <v>0</v>
      </c>
      <c r="DU601" s="29" t="b">
        <v>0</v>
      </c>
      <c r="DV601" s="29" t="s">
        <v>16719</v>
      </c>
      <c r="DW601" s="29" t="s">
        <v>16720</v>
      </c>
      <c r="DX601" s="29" t="s">
        <v>16721</v>
      </c>
    </row>
    <row r="602" spans="1:128" s="29" customFormat="1" x14ac:dyDescent="0.25">
      <c r="A602" s="29">
        <v>359925061279514</v>
      </c>
      <c r="B602" s="29">
        <v>92</v>
      </c>
      <c r="C602" s="29" t="s">
        <v>16722</v>
      </c>
      <c r="D602" s="29" t="s">
        <v>16723</v>
      </c>
      <c r="E602" s="50">
        <v>2382389995669320</v>
      </c>
      <c r="F602" s="50">
        <v>9037851434967390</v>
      </c>
      <c r="G602" s="29" t="s">
        <v>20229</v>
      </c>
      <c r="H602" s="29" t="s">
        <v>18992</v>
      </c>
      <c r="I602" s="29">
        <v>11</v>
      </c>
      <c r="J602" s="29">
        <v>0</v>
      </c>
      <c r="K602" s="29">
        <v>1</v>
      </c>
      <c r="L602" s="29">
        <v>1</v>
      </c>
      <c r="M602" s="29">
        <v>1</v>
      </c>
      <c r="N602" s="29">
        <v>5</v>
      </c>
      <c r="O602" s="29">
        <v>1</v>
      </c>
      <c r="P602" s="29">
        <v>1</v>
      </c>
      <c r="Q602" s="29">
        <v>1</v>
      </c>
      <c r="R602" s="29" t="s">
        <v>8</v>
      </c>
      <c r="S602" s="29">
        <v>1</v>
      </c>
      <c r="T602" s="29" t="s">
        <v>8</v>
      </c>
      <c r="U602" s="29">
        <v>1</v>
      </c>
      <c r="V602" s="29">
        <v>1</v>
      </c>
      <c r="W602" s="29" t="s">
        <v>8</v>
      </c>
      <c r="X602" s="29">
        <v>1</v>
      </c>
      <c r="Y602" s="29" t="s">
        <v>8</v>
      </c>
      <c r="Z602" s="29">
        <v>1</v>
      </c>
      <c r="AA602" s="29">
        <v>1</v>
      </c>
      <c r="AB602" s="29" t="s">
        <v>8</v>
      </c>
      <c r="AC602" s="29">
        <v>2</v>
      </c>
      <c r="AD602" s="29" t="s">
        <v>8</v>
      </c>
      <c r="AE602" s="29">
        <v>1</v>
      </c>
      <c r="AF602" s="29">
        <v>4</v>
      </c>
      <c r="AG602" s="29" t="s">
        <v>8</v>
      </c>
      <c r="AH602" s="29">
        <v>4</v>
      </c>
      <c r="AI602" s="29" t="s">
        <v>8</v>
      </c>
      <c r="AJ602" s="29">
        <v>1</v>
      </c>
      <c r="AK602" s="29">
        <v>1</v>
      </c>
      <c r="AL602" s="29" t="s">
        <v>8</v>
      </c>
      <c r="AM602" s="29">
        <v>1</v>
      </c>
      <c r="AN602" s="29" t="s">
        <v>8</v>
      </c>
      <c r="AO602" s="29">
        <v>0</v>
      </c>
      <c r="AP602" s="29" t="s">
        <v>8</v>
      </c>
      <c r="AQ602" s="29">
        <v>1</v>
      </c>
      <c r="AR602" s="29">
        <v>1</v>
      </c>
      <c r="AS602" s="29" t="s">
        <v>8</v>
      </c>
      <c r="AT602" s="29">
        <v>2</v>
      </c>
      <c r="AU602" s="29" t="s">
        <v>8</v>
      </c>
      <c r="AV602" s="29">
        <v>1</v>
      </c>
      <c r="AW602" s="29">
        <v>2</v>
      </c>
      <c r="AX602" s="29" t="s">
        <v>8</v>
      </c>
      <c r="AY602" s="29">
        <v>2</v>
      </c>
      <c r="AZ602" s="29" t="s">
        <v>8</v>
      </c>
      <c r="BA602" s="29">
        <v>1</v>
      </c>
      <c r="BB602" s="29" t="s">
        <v>8</v>
      </c>
      <c r="BC602" s="29">
        <v>1</v>
      </c>
      <c r="BD602" s="29">
        <v>2</v>
      </c>
      <c r="BE602" s="29" t="s">
        <v>8</v>
      </c>
      <c r="BF602" s="29">
        <v>3</v>
      </c>
      <c r="BG602" s="29" t="s">
        <v>8</v>
      </c>
      <c r="BH602" s="29">
        <v>0</v>
      </c>
      <c r="BI602" s="29" t="s">
        <v>8</v>
      </c>
      <c r="BJ602" s="29" t="s">
        <v>8</v>
      </c>
      <c r="BK602" s="29" t="s">
        <v>8</v>
      </c>
      <c r="BL602" s="29" t="s">
        <v>8</v>
      </c>
      <c r="BM602" s="29">
        <v>1</v>
      </c>
      <c r="BN602" s="29" t="s">
        <v>8</v>
      </c>
      <c r="BO602" s="29">
        <v>1</v>
      </c>
      <c r="BP602" s="29" t="s">
        <v>8</v>
      </c>
      <c r="BQ602" s="29">
        <v>1</v>
      </c>
      <c r="BR602" s="29" t="s">
        <v>8</v>
      </c>
      <c r="BS602" s="29">
        <v>1</v>
      </c>
      <c r="BT602" s="29" t="s">
        <v>8</v>
      </c>
      <c r="BU602" s="29" t="s">
        <v>722</v>
      </c>
      <c r="BV602" s="29" t="b">
        <v>0</v>
      </c>
      <c r="BW602" s="29" t="b">
        <v>0</v>
      </c>
      <c r="BX602" s="29" t="b">
        <v>0</v>
      </c>
      <c r="BY602" s="29" t="b">
        <v>0</v>
      </c>
      <c r="BZ602" s="29" t="b">
        <v>0</v>
      </c>
      <c r="CA602" s="29" t="b">
        <v>0</v>
      </c>
      <c r="CB602" s="29" t="b">
        <v>0</v>
      </c>
      <c r="CC602" s="29" t="b">
        <v>0</v>
      </c>
      <c r="CD602" s="29" t="b">
        <v>0</v>
      </c>
      <c r="CE602" s="29" t="b">
        <v>0</v>
      </c>
      <c r="CF602" s="29" t="b">
        <v>0</v>
      </c>
      <c r="CG602" s="29" t="b">
        <v>0</v>
      </c>
      <c r="CH602" s="29" t="b">
        <v>0</v>
      </c>
      <c r="CI602" s="29" t="b">
        <v>0</v>
      </c>
      <c r="CJ602" s="29" t="b">
        <v>0</v>
      </c>
      <c r="CK602" s="29" t="b">
        <v>0</v>
      </c>
      <c r="CL602" s="29" t="b">
        <v>0</v>
      </c>
      <c r="CM602" s="29" t="b">
        <v>0</v>
      </c>
      <c r="CN602" s="29" t="b">
        <v>0</v>
      </c>
      <c r="CO602" s="29" t="b">
        <v>0</v>
      </c>
      <c r="CP602" s="29" t="b">
        <v>0</v>
      </c>
      <c r="CQ602" s="29" t="b">
        <v>0</v>
      </c>
      <c r="CR602" s="29" t="b">
        <v>0</v>
      </c>
      <c r="CS602" s="29" t="b">
        <v>0</v>
      </c>
      <c r="CT602" s="29" t="b">
        <v>0</v>
      </c>
      <c r="CU602" s="29" t="b">
        <v>0</v>
      </c>
      <c r="CV602" s="29" t="b">
        <v>0</v>
      </c>
      <c r="CW602" s="29" t="b">
        <v>0</v>
      </c>
      <c r="CX602" s="29" t="b">
        <v>0</v>
      </c>
      <c r="CY602" s="29" t="b">
        <v>0</v>
      </c>
      <c r="CZ602" s="29" t="b">
        <v>0</v>
      </c>
      <c r="DA602" s="29" t="b">
        <v>1</v>
      </c>
      <c r="DB602" s="29" t="b">
        <v>0</v>
      </c>
      <c r="DC602" s="29" t="b">
        <v>0</v>
      </c>
      <c r="DD602" s="29" t="b">
        <v>0</v>
      </c>
      <c r="DE602" s="29" t="b">
        <v>0</v>
      </c>
      <c r="DF602" s="29" t="b">
        <v>0</v>
      </c>
      <c r="DG602" s="29" t="b">
        <v>0</v>
      </c>
      <c r="DH602" s="29" t="b">
        <v>0</v>
      </c>
      <c r="DI602" s="29" t="b">
        <v>0</v>
      </c>
      <c r="DJ602" s="29" t="b">
        <v>0</v>
      </c>
      <c r="DK602" s="29" t="b">
        <v>0</v>
      </c>
      <c r="DL602" s="29" t="b">
        <v>0</v>
      </c>
      <c r="DM602" s="29" t="b">
        <v>0</v>
      </c>
      <c r="DN602" s="29" t="b">
        <v>0</v>
      </c>
      <c r="DO602" s="29" t="b">
        <v>0</v>
      </c>
      <c r="DP602" s="29" t="b">
        <v>0</v>
      </c>
      <c r="DQ602" s="29" t="b">
        <v>0</v>
      </c>
      <c r="DR602" s="29" t="b">
        <v>0</v>
      </c>
      <c r="DS602" s="29" t="b">
        <v>0</v>
      </c>
      <c r="DT602" s="29" t="b">
        <v>0</v>
      </c>
      <c r="DU602" s="29" t="b">
        <v>0</v>
      </c>
      <c r="DV602" s="29" t="s">
        <v>16724</v>
      </c>
      <c r="DW602" s="29" t="s">
        <v>16725</v>
      </c>
      <c r="DX602" s="29" t="s">
        <v>16726</v>
      </c>
    </row>
    <row r="603" spans="1:128" s="29" customFormat="1" x14ac:dyDescent="0.25">
      <c r="A603" s="29">
        <v>359925061279514</v>
      </c>
      <c r="B603" s="29">
        <v>68</v>
      </c>
      <c r="C603" s="29" t="s">
        <v>16727</v>
      </c>
      <c r="D603" s="29" t="s">
        <v>16728</v>
      </c>
      <c r="E603" s="50">
        <v>2.38240793971967E+16</v>
      </c>
      <c r="F603" s="50">
        <v>9037819704833550</v>
      </c>
      <c r="G603" s="29" t="s">
        <v>18992</v>
      </c>
      <c r="H603" s="29" t="s">
        <v>18992</v>
      </c>
      <c r="I603" s="29">
        <v>11</v>
      </c>
      <c r="J603" s="29">
        <v>1</v>
      </c>
      <c r="K603" s="29">
        <v>1</v>
      </c>
      <c r="L603" s="29">
        <v>1</v>
      </c>
      <c r="M603" s="29">
        <v>2</v>
      </c>
      <c r="N603" s="29">
        <v>4</v>
      </c>
      <c r="O603" s="29">
        <v>1</v>
      </c>
      <c r="P603" s="29">
        <v>1</v>
      </c>
      <c r="Q603" s="29">
        <v>2</v>
      </c>
      <c r="R603" s="29" t="s">
        <v>8</v>
      </c>
      <c r="S603" s="29">
        <v>2</v>
      </c>
      <c r="T603" s="29" t="s">
        <v>8</v>
      </c>
      <c r="U603" s="29">
        <v>1</v>
      </c>
      <c r="V603" s="29">
        <v>1</v>
      </c>
      <c r="W603" s="29" t="s">
        <v>8</v>
      </c>
      <c r="X603" s="29">
        <v>1</v>
      </c>
      <c r="Y603" s="29" t="s">
        <v>8</v>
      </c>
      <c r="Z603" s="29">
        <v>1</v>
      </c>
      <c r="AA603" s="29">
        <v>1</v>
      </c>
      <c r="AB603" s="29" t="s">
        <v>8</v>
      </c>
      <c r="AC603" s="29">
        <v>1</v>
      </c>
      <c r="AD603" s="29" t="s">
        <v>8</v>
      </c>
      <c r="AE603" s="29">
        <v>1</v>
      </c>
      <c r="AF603" s="29">
        <v>1</v>
      </c>
      <c r="AG603" s="29" t="s">
        <v>8</v>
      </c>
      <c r="AH603" s="29">
        <v>1</v>
      </c>
      <c r="AI603" s="29" t="s">
        <v>8</v>
      </c>
      <c r="AJ603" s="29">
        <v>1</v>
      </c>
      <c r="AK603" s="29">
        <v>1</v>
      </c>
      <c r="AL603" s="29" t="s">
        <v>8</v>
      </c>
      <c r="AM603" s="29">
        <v>1</v>
      </c>
      <c r="AN603" s="29" t="s">
        <v>8</v>
      </c>
      <c r="AO603" s="29">
        <v>0</v>
      </c>
      <c r="AP603" s="29" t="s">
        <v>8</v>
      </c>
      <c r="AQ603" s="29">
        <v>1</v>
      </c>
      <c r="AR603" s="29">
        <v>1</v>
      </c>
      <c r="AS603" s="29" t="s">
        <v>8</v>
      </c>
      <c r="AT603" s="29">
        <v>2</v>
      </c>
      <c r="AU603" s="29" t="s">
        <v>8</v>
      </c>
      <c r="AV603" s="29">
        <v>1</v>
      </c>
      <c r="AW603" s="29">
        <v>2</v>
      </c>
      <c r="AX603" s="29" t="s">
        <v>8</v>
      </c>
      <c r="AY603" s="29">
        <v>2</v>
      </c>
      <c r="AZ603" s="29" t="s">
        <v>8</v>
      </c>
      <c r="BA603" s="29">
        <v>1</v>
      </c>
      <c r="BB603" s="29" t="s">
        <v>8</v>
      </c>
      <c r="BC603" s="29">
        <v>1</v>
      </c>
      <c r="BD603" s="29">
        <v>2</v>
      </c>
      <c r="BE603" s="29" t="s">
        <v>8</v>
      </c>
      <c r="BF603" s="29">
        <v>3</v>
      </c>
      <c r="BG603" s="29" t="s">
        <v>8</v>
      </c>
      <c r="BH603" s="29">
        <v>0</v>
      </c>
      <c r="BI603" s="29" t="s">
        <v>8</v>
      </c>
      <c r="BJ603" s="29" t="s">
        <v>8</v>
      </c>
      <c r="BK603" s="29" t="s">
        <v>8</v>
      </c>
      <c r="BL603" s="29" t="s">
        <v>8</v>
      </c>
      <c r="BM603" s="29">
        <v>1</v>
      </c>
      <c r="BN603" s="29" t="s">
        <v>8</v>
      </c>
      <c r="BO603" s="29">
        <v>1</v>
      </c>
      <c r="BP603" s="29" t="s">
        <v>8</v>
      </c>
      <c r="BQ603" s="29">
        <v>1</v>
      </c>
      <c r="BR603" s="29" t="s">
        <v>8</v>
      </c>
      <c r="BS603" s="29">
        <v>1</v>
      </c>
      <c r="BT603" s="29" t="s">
        <v>8</v>
      </c>
      <c r="BU603" s="29" t="s">
        <v>722</v>
      </c>
      <c r="BV603" s="29" t="b">
        <v>0</v>
      </c>
      <c r="BW603" s="29" t="b">
        <v>0</v>
      </c>
      <c r="BX603" s="29" t="b">
        <v>0</v>
      </c>
      <c r="BY603" s="29" t="b">
        <v>0</v>
      </c>
      <c r="BZ603" s="29" t="b">
        <v>0</v>
      </c>
      <c r="CA603" s="29" t="b">
        <v>0</v>
      </c>
      <c r="CB603" s="29" t="b">
        <v>0</v>
      </c>
      <c r="CC603" s="29" t="b">
        <v>0</v>
      </c>
      <c r="CD603" s="29" t="b">
        <v>0</v>
      </c>
      <c r="CE603" s="29" t="b">
        <v>0</v>
      </c>
      <c r="CF603" s="29" t="b">
        <v>0</v>
      </c>
      <c r="CG603" s="29" t="b">
        <v>0</v>
      </c>
      <c r="CH603" s="29" t="b">
        <v>0</v>
      </c>
      <c r="CI603" s="29" t="b">
        <v>0</v>
      </c>
      <c r="CJ603" s="29" t="b">
        <v>0</v>
      </c>
      <c r="CK603" s="29" t="b">
        <v>0</v>
      </c>
      <c r="CL603" s="29" t="b">
        <v>0</v>
      </c>
      <c r="CM603" s="29" t="b">
        <v>0</v>
      </c>
      <c r="CN603" s="29" t="b">
        <v>0</v>
      </c>
      <c r="CO603" s="29" t="b">
        <v>0</v>
      </c>
      <c r="CP603" s="29" t="b">
        <v>0</v>
      </c>
      <c r="CQ603" s="29" t="b">
        <v>0</v>
      </c>
      <c r="CR603" s="29" t="b">
        <v>0</v>
      </c>
      <c r="CS603" s="29" t="b">
        <v>0</v>
      </c>
      <c r="CT603" s="29" t="b">
        <v>0</v>
      </c>
      <c r="CU603" s="29" t="b">
        <v>0</v>
      </c>
      <c r="CV603" s="29" t="b">
        <v>0</v>
      </c>
      <c r="CW603" s="29" t="b">
        <v>0</v>
      </c>
      <c r="CX603" s="29" t="b">
        <v>0</v>
      </c>
      <c r="CY603" s="29" t="b">
        <v>0</v>
      </c>
      <c r="CZ603" s="29" t="b">
        <v>0</v>
      </c>
      <c r="DA603" s="29" t="b">
        <v>1</v>
      </c>
      <c r="DB603" s="29" t="b">
        <v>0</v>
      </c>
      <c r="DC603" s="29" t="b">
        <v>0</v>
      </c>
      <c r="DD603" s="29" t="b">
        <v>0</v>
      </c>
      <c r="DE603" s="29" t="b">
        <v>0</v>
      </c>
      <c r="DF603" s="29" t="b">
        <v>0</v>
      </c>
      <c r="DG603" s="29" t="b">
        <v>0</v>
      </c>
      <c r="DH603" s="29" t="b">
        <v>0</v>
      </c>
      <c r="DI603" s="29" t="b">
        <v>0</v>
      </c>
      <c r="DJ603" s="29" t="b">
        <v>0</v>
      </c>
      <c r="DK603" s="29" t="b">
        <v>0</v>
      </c>
      <c r="DL603" s="29" t="b">
        <v>0</v>
      </c>
      <c r="DM603" s="29" t="b">
        <v>0</v>
      </c>
      <c r="DN603" s="29" t="b">
        <v>0</v>
      </c>
      <c r="DO603" s="29" t="b">
        <v>0</v>
      </c>
      <c r="DP603" s="29" t="b">
        <v>0</v>
      </c>
      <c r="DQ603" s="29" t="b">
        <v>0</v>
      </c>
      <c r="DR603" s="29" t="b">
        <v>0</v>
      </c>
      <c r="DS603" s="29" t="b">
        <v>0</v>
      </c>
      <c r="DT603" s="29" t="b">
        <v>0</v>
      </c>
      <c r="DU603" s="29" t="b">
        <v>0</v>
      </c>
      <c r="DV603" s="29" t="s">
        <v>16729</v>
      </c>
      <c r="DW603" s="29" t="s">
        <v>16730</v>
      </c>
      <c r="DX603" s="29" t="s">
        <v>16731</v>
      </c>
    </row>
    <row r="604" spans="1:128" s="29" customFormat="1" x14ac:dyDescent="0.25">
      <c r="A604" s="29">
        <v>359925061190497</v>
      </c>
      <c r="B604" s="29">
        <v>102</v>
      </c>
      <c r="C604" s="29" t="s">
        <v>16732</v>
      </c>
      <c r="D604" s="29" t="s">
        <v>16733</v>
      </c>
      <c r="E604" s="50">
        <v>2.37714253410527E+16</v>
      </c>
      <c r="F604" s="50">
        <v>9043261150148700</v>
      </c>
      <c r="G604" s="29" t="s">
        <v>20216</v>
      </c>
      <c r="H604" s="29" t="s">
        <v>18992</v>
      </c>
      <c r="I604" s="29">
        <v>22</v>
      </c>
      <c r="J604" s="29">
        <v>1</v>
      </c>
      <c r="K604" s="29">
        <v>1</v>
      </c>
      <c r="L604" s="29">
        <v>1</v>
      </c>
      <c r="M604" s="29">
        <v>2</v>
      </c>
      <c r="N604" s="29">
        <v>3</v>
      </c>
      <c r="O604" s="29">
        <v>1</v>
      </c>
      <c r="P604" s="29">
        <v>1</v>
      </c>
      <c r="Q604" s="29">
        <v>4</v>
      </c>
      <c r="R604" s="29" t="s">
        <v>8</v>
      </c>
      <c r="S604" s="29">
        <v>4</v>
      </c>
      <c r="T604" s="29" t="s">
        <v>8</v>
      </c>
      <c r="U604" s="29">
        <v>0</v>
      </c>
      <c r="V604" s="29" t="s">
        <v>8</v>
      </c>
      <c r="W604" s="29" t="s">
        <v>8</v>
      </c>
      <c r="X604" s="29" t="s">
        <v>8</v>
      </c>
      <c r="Y604" s="29" t="s">
        <v>8</v>
      </c>
      <c r="Z604" s="29">
        <v>1</v>
      </c>
      <c r="AA604" s="29">
        <v>4</v>
      </c>
      <c r="AB604" s="29" t="s">
        <v>8</v>
      </c>
      <c r="AC604" s="29">
        <v>4</v>
      </c>
      <c r="AD604" s="29" t="s">
        <v>8</v>
      </c>
      <c r="AE604" s="29">
        <v>1</v>
      </c>
      <c r="AF604" s="29">
        <v>1</v>
      </c>
      <c r="AG604" s="29" t="s">
        <v>8</v>
      </c>
      <c r="AH604" s="29">
        <v>1</v>
      </c>
      <c r="AI604" s="29" t="s">
        <v>8</v>
      </c>
      <c r="AJ604" s="29">
        <v>1</v>
      </c>
      <c r="AK604" s="29">
        <v>4</v>
      </c>
      <c r="AL604" s="29" t="s">
        <v>8</v>
      </c>
      <c r="AM604" s="29">
        <v>4</v>
      </c>
      <c r="AN604" s="29" t="s">
        <v>8</v>
      </c>
      <c r="AO604" s="29">
        <v>0</v>
      </c>
      <c r="AP604" s="29" t="s">
        <v>8</v>
      </c>
      <c r="AQ604" s="29">
        <v>1</v>
      </c>
      <c r="AR604" s="29">
        <v>2</v>
      </c>
      <c r="AS604" s="29" t="s">
        <v>8</v>
      </c>
      <c r="AT604" s="29">
        <v>2</v>
      </c>
      <c r="AU604" s="29" t="s">
        <v>8</v>
      </c>
      <c r="AV604" s="29">
        <v>1</v>
      </c>
      <c r="AW604" s="29">
        <v>3</v>
      </c>
      <c r="AX604" s="29" t="s">
        <v>8</v>
      </c>
      <c r="AY604" s="29">
        <v>3</v>
      </c>
      <c r="AZ604" s="29" t="s">
        <v>8</v>
      </c>
      <c r="BA604" s="29">
        <v>1</v>
      </c>
      <c r="BB604" s="29" t="s">
        <v>8</v>
      </c>
      <c r="BC604" s="29">
        <v>1</v>
      </c>
      <c r="BD604" s="29">
        <v>4</v>
      </c>
      <c r="BE604" s="29" t="s">
        <v>8</v>
      </c>
      <c r="BF604" s="29">
        <v>3</v>
      </c>
      <c r="BG604" s="29" t="s">
        <v>8</v>
      </c>
      <c r="BH604" s="29">
        <v>1</v>
      </c>
      <c r="BI604" s="29">
        <v>1</v>
      </c>
      <c r="BJ604" s="29" t="s">
        <v>8</v>
      </c>
      <c r="BK604" s="29">
        <v>1</v>
      </c>
      <c r="BL604" s="29" t="s">
        <v>8</v>
      </c>
      <c r="BM604" s="29">
        <v>0</v>
      </c>
      <c r="BN604" s="29" t="s">
        <v>8</v>
      </c>
      <c r="BO604" s="29" t="s">
        <v>8</v>
      </c>
      <c r="BP604" s="29" t="s">
        <v>8</v>
      </c>
      <c r="BQ604" s="29" t="s">
        <v>8</v>
      </c>
      <c r="BR604" s="29" t="s">
        <v>8</v>
      </c>
      <c r="BS604" s="29" t="s">
        <v>8</v>
      </c>
      <c r="BT604" s="29" t="s">
        <v>8</v>
      </c>
      <c r="BU604" s="29" t="s">
        <v>16734</v>
      </c>
      <c r="BV604" s="29" t="b">
        <v>0</v>
      </c>
      <c r="BW604" s="29" t="b">
        <v>0</v>
      </c>
      <c r="BX604" s="29" t="b">
        <v>0</v>
      </c>
      <c r="BY604" s="29" t="b">
        <v>0</v>
      </c>
      <c r="BZ604" s="29" t="b">
        <v>0</v>
      </c>
      <c r="CA604" s="29" t="b">
        <v>0</v>
      </c>
      <c r="CB604" s="29" t="b">
        <v>0</v>
      </c>
      <c r="CC604" s="29" t="b">
        <v>0</v>
      </c>
      <c r="CD604" s="29" t="b">
        <v>0</v>
      </c>
      <c r="CE604" s="29" t="b">
        <v>0</v>
      </c>
      <c r="CF604" s="29" t="b">
        <v>0</v>
      </c>
      <c r="CG604" s="29" t="b">
        <v>0</v>
      </c>
      <c r="CH604" s="29" t="b">
        <v>1</v>
      </c>
      <c r="CI604" s="29" t="b">
        <v>0</v>
      </c>
      <c r="CJ604" s="29" t="b">
        <v>0</v>
      </c>
      <c r="CK604" s="29" t="b">
        <v>0</v>
      </c>
      <c r="CL604" s="29" t="b">
        <v>0</v>
      </c>
      <c r="CM604" s="29" t="b">
        <v>0</v>
      </c>
      <c r="CN604" s="29" t="b">
        <v>0</v>
      </c>
      <c r="CO604" s="29" t="b">
        <v>0</v>
      </c>
      <c r="CP604" s="29" t="b">
        <v>0</v>
      </c>
      <c r="CQ604" s="29" t="b">
        <v>0</v>
      </c>
      <c r="CR604" s="29" t="b">
        <v>0</v>
      </c>
      <c r="CS604" s="29" t="b">
        <v>0</v>
      </c>
      <c r="CT604" s="29" t="b">
        <v>0</v>
      </c>
      <c r="CU604" s="29" t="b">
        <v>0</v>
      </c>
      <c r="CV604" s="29" t="b">
        <v>0</v>
      </c>
      <c r="CW604" s="29" t="b">
        <v>0</v>
      </c>
      <c r="CX604" s="29" t="b">
        <v>0</v>
      </c>
      <c r="CY604" s="29" t="b">
        <v>0</v>
      </c>
      <c r="CZ604" s="29" t="b">
        <v>0</v>
      </c>
      <c r="DA604" s="29" t="b">
        <v>0</v>
      </c>
      <c r="DB604" s="29" t="b">
        <v>0</v>
      </c>
      <c r="DC604" s="29" t="b">
        <v>0</v>
      </c>
      <c r="DD604" s="29" t="b">
        <v>0</v>
      </c>
      <c r="DE604" s="29" t="b">
        <v>0</v>
      </c>
      <c r="DF604" s="29" t="b">
        <v>0</v>
      </c>
      <c r="DG604" s="29" t="b">
        <v>0</v>
      </c>
      <c r="DH604" s="29" t="b">
        <v>0</v>
      </c>
      <c r="DI604" s="29" t="b">
        <v>0</v>
      </c>
      <c r="DJ604" s="29" t="b">
        <v>0</v>
      </c>
      <c r="DK604" s="29" t="b">
        <v>0</v>
      </c>
      <c r="DL604" s="29" t="b">
        <v>0</v>
      </c>
      <c r="DM604" s="29" t="b">
        <v>0</v>
      </c>
      <c r="DN604" s="29" t="b">
        <v>0</v>
      </c>
      <c r="DO604" s="29" t="b">
        <v>0</v>
      </c>
      <c r="DP604" s="29" t="b">
        <v>0</v>
      </c>
      <c r="DQ604" s="29" t="b">
        <v>0</v>
      </c>
      <c r="DR604" s="29" t="b">
        <v>0</v>
      </c>
      <c r="DS604" s="29" t="b">
        <v>0</v>
      </c>
      <c r="DT604" s="29" t="b">
        <v>0</v>
      </c>
      <c r="DU604" s="29" t="b">
        <v>0</v>
      </c>
      <c r="DV604" s="29" t="s">
        <v>16735</v>
      </c>
      <c r="DW604" s="29" t="s">
        <v>16736</v>
      </c>
      <c r="DX604" s="29" t="s">
        <v>16737</v>
      </c>
    </row>
    <row r="605" spans="1:128" s="29" customFormat="1" x14ac:dyDescent="0.25">
      <c r="A605" s="29">
        <v>359925061190497</v>
      </c>
      <c r="B605" s="29">
        <v>141</v>
      </c>
      <c r="C605" s="29" t="s">
        <v>16738</v>
      </c>
      <c r="D605" s="29" t="s">
        <v>14403</v>
      </c>
      <c r="E605" s="50">
        <v>23772166</v>
      </c>
      <c r="F605" s="50">
        <v>904315202</v>
      </c>
      <c r="G605" s="29" t="s">
        <v>18992</v>
      </c>
      <c r="H605" s="29" t="s">
        <v>20219</v>
      </c>
      <c r="I605" s="29">
        <v>22</v>
      </c>
      <c r="J605" s="29">
        <v>1</v>
      </c>
      <c r="K605" s="29">
        <v>1</v>
      </c>
      <c r="L605" s="29">
        <v>1</v>
      </c>
      <c r="M605" s="29">
        <v>2</v>
      </c>
      <c r="N605" s="29">
        <v>5</v>
      </c>
      <c r="O605" s="29">
        <v>1</v>
      </c>
      <c r="P605" s="29">
        <v>1</v>
      </c>
      <c r="Q605" s="29">
        <v>1</v>
      </c>
      <c r="R605" s="29" t="s">
        <v>8</v>
      </c>
      <c r="S605" s="29">
        <v>1</v>
      </c>
      <c r="T605" s="29" t="s">
        <v>8</v>
      </c>
      <c r="U605" s="29">
        <v>1</v>
      </c>
      <c r="V605" s="29">
        <v>1</v>
      </c>
      <c r="W605" s="29" t="s">
        <v>8</v>
      </c>
      <c r="X605" s="29">
        <v>1</v>
      </c>
      <c r="Y605" s="29" t="s">
        <v>8</v>
      </c>
      <c r="Z605" s="29">
        <v>1</v>
      </c>
      <c r="AA605" s="29">
        <v>1</v>
      </c>
      <c r="AB605" s="29" t="s">
        <v>8</v>
      </c>
      <c r="AC605" s="29">
        <v>1</v>
      </c>
      <c r="AD605" s="29" t="s">
        <v>8</v>
      </c>
      <c r="AE605" s="29">
        <v>1</v>
      </c>
      <c r="AF605" s="29">
        <v>1</v>
      </c>
      <c r="AG605" s="29" t="s">
        <v>8</v>
      </c>
      <c r="AH605" s="29">
        <v>1</v>
      </c>
      <c r="AI605" s="29" t="s">
        <v>8</v>
      </c>
      <c r="AJ605" s="29">
        <v>1</v>
      </c>
      <c r="AK605" s="29">
        <v>3</v>
      </c>
      <c r="AL605" s="29" t="s">
        <v>8</v>
      </c>
      <c r="AM605" s="29">
        <v>3</v>
      </c>
      <c r="AN605" s="29" t="s">
        <v>8</v>
      </c>
      <c r="AO605" s="29">
        <v>0</v>
      </c>
      <c r="AP605" s="29" t="s">
        <v>8</v>
      </c>
      <c r="AQ605" s="29">
        <v>1</v>
      </c>
      <c r="AR605" s="29">
        <v>1</v>
      </c>
      <c r="AS605" s="29" t="s">
        <v>8</v>
      </c>
      <c r="AT605" s="29">
        <v>1</v>
      </c>
      <c r="AU605" s="29" t="s">
        <v>8</v>
      </c>
      <c r="AV605" s="29">
        <v>1</v>
      </c>
      <c r="AW605" s="29">
        <v>3</v>
      </c>
      <c r="AX605" s="29" t="s">
        <v>8</v>
      </c>
      <c r="AY605" s="29">
        <v>3</v>
      </c>
      <c r="AZ605" s="29" t="s">
        <v>8</v>
      </c>
      <c r="BA605" s="29">
        <v>1</v>
      </c>
      <c r="BB605" s="29" t="s">
        <v>8</v>
      </c>
      <c r="BC605" s="29">
        <v>1</v>
      </c>
      <c r="BD605" s="29">
        <v>4</v>
      </c>
      <c r="BE605" s="29" t="s">
        <v>8</v>
      </c>
      <c r="BF605" s="29">
        <v>3</v>
      </c>
      <c r="BG605" s="29" t="s">
        <v>8</v>
      </c>
      <c r="BH605" s="29">
        <v>1</v>
      </c>
      <c r="BI605" s="29">
        <v>1</v>
      </c>
      <c r="BJ605" s="29" t="s">
        <v>8</v>
      </c>
      <c r="BK605" s="29">
        <v>1</v>
      </c>
      <c r="BL605" s="29" t="s">
        <v>8</v>
      </c>
      <c r="BM605" s="29">
        <v>0</v>
      </c>
      <c r="BN605" s="29" t="s">
        <v>8</v>
      </c>
      <c r="BO605" s="29" t="s">
        <v>8</v>
      </c>
      <c r="BP605" s="29" t="s">
        <v>8</v>
      </c>
      <c r="BQ605" s="29" t="s">
        <v>8</v>
      </c>
      <c r="BR605" s="29" t="s">
        <v>8</v>
      </c>
      <c r="BS605" s="29" t="s">
        <v>8</v>
      </c>
      <c r="BT605" s="29" t="s">
        <v>8</v>
      </c>
      <c r="BU605" s="29" t="s">
        <v>8</v>
      </c>
      <c r="BV605" s="29" t="b">
        <v>0</v>
      </c>
      <c r="BW605" s="29" t="b">
        <v>0</v>
      </c>
      <c r="BX605" s="29" t="b">
        <v>0</v>
      </c>
      <c r="BY605" s="29" t="b">
        <v>0</v>
      </c>
      <c r="BZ605" s="29" t="b">
        <v>0</v>
      </c>
      <c r="CA605" s="29" t="b">
        <v>0</v>
      </c>
      <c r="CB605" s="29" t="b">
        <v>0</v>
      </c>
      <c r="CC605" s="29" t="b">
        <v>0</v>
      </c>
      <c r="CD605" s="29" t="b">
        <v>0</v>
      </c>
      <c r="CE605" s="29" t="b">
        <v>0</v>
      </c>
      <c r="CF605" s="29" t="b">
        <v>0</v>
      </c>
      <c r="CG605" s="29" t="b">
        <v>0</v>
      </c>
      <c r="CH605" s="29" t="b">
        <v>1</v>
      </c>
      <c r="CI605" s="29" t="b">
        <v>0</v>
      </c>
      <c r="CJ605" s="29" t="b">
        <v>0</v>
      </c>
      <c r="CK605" s="29" t="b">
        <v>0</v>
      </c>
      <c r="CL605" s="29" t="b">
        <v>0</v>
      </c>
      <c r="CM605" s="29" t="b">
        <v>0</v>
      </c>
      <c r="CN605" s="29" t="b">
        <v>0</v>
      </c>
      <c r="CO605" s="29" t="b">
        <v>0</v>
      </c>
      <c r="CP605" s="29" t="b">
        <v>0</v>
      </c>
      <c r="CQ605" s="29" t="b">
        <v>0</v>
      </c>
      <c r="CR605" s="29" t="b">
        <v>0</v>
      </c>
      <c r="CS605" s="29" t="b">
        <v>0</v>
      </c>
      <c r="CT605" s="29" t="b">
        <v>0</v>
      </c>
      <c r="CU605" s="29" t="b">
        <v>0</v>
      </c>
      <c r="CV605" s="29" t="b">
        <v>0</v>
      </c>
      <c r="CW605" s="29" t="b">
        <v>0</v>
      </c>
      <c r="CX605" s="29" t="b">
        <v>0</v>
      </c>
      <c r="CY605" s="29" t="b">
        <v>0</v>
      </c>
      <c r="CZ605" s="29" t="b">
        <v>0</v>
      </c>
      <c r="DA605" s="29" t="b">
        <v>0</v>
      </c>
      <c r="DB605" s="29" t="b">
        <v>0</v>
      </c>
      <c r="DC605" s="29" t="b">
        <v>0</v>
      </c>
      <c r="DD605" s="29" t="b">
        <v>0</v>
      </c>
      <c r="DE605" s="29" t="b">
        <v>0</v>
      </c>
      <c r="DF605" s="29" t="b">
        <v>0</v>
      </c>
      <c r="DG605" s="29" t="b">
        <v>0</v>
      </c>
      <c r="DH605" s="29" t="b">
        <v>0</v>
      </c>
      <c r="DI605" s="29" t="b">
        <v>0</v>
      </c>
      <c r="DJ605" s="29" t="b">
        <v>0</v>
      </c>
      <c r="DK605" s="29" t="b">
        <v>0</v>
      </c>
      <c r="DL605" s="29" t="b">
        <v>0</v>
      </c>
      <c r="DM605" s="29" t="b">
        <v>0</v>
      </c>
      <c r="DN605" s="29" t="b">
        <v>0</v>
      </c>
      <c r="DO605" s="29" t="b">
        <v>0</v>
      </c>
      <c r="DP605" s="29" t="b">
        <v>0</v>
      </c>
      <c r="DQ605" s="29" t="b">
        <v>0</v>
      </c>
      <c r="DR605" s="29" t="b">
        <v>0</v>
      </c>
      <c r="DS605" s="29" t="b">
        <v>0</v>
      </c>
      <c r="DT605" s="29" t="b">
        <v>0</v>
      </c>
      <c r="DU605" s="29" t="b">
        <v>0</v>
      </c>
      <c r="DV605" s="29" t="s">
        <v>16739</v>
      </c>
      <c r="DW605" s="29" t="s">
        <v>16740</v>
      </c>
      <c r="DX605" s="29" t="s">
        <v>16741</v>
      </c>
    </row>
    <row r="606" spans="1:128" s="29" customFormat="1" x14ac:dyDescent="0.25">
      <c r="A606" s="29">
        <v>359925061190497</v>
      </c>
      <c r="B606" s="29">
        <v>149</v>
      </c>
      <c r="C606" s="29" t="s">
        <v>16742</v>
      </c>
      <c r="D606" s="29" t="s">
        <v>16743</v>
      </c>
      <c r="E606" s="50">
        <v>2.37718171646768E+16</v>
      </c>
      <c r="F606" s="50">
        <v>9043201156401740</v>
      </c>
      <c r="G606" s="29" t="s">
        <v>20279</v>
      </c>
      <c r="H606" s="29" t="s">
        <v>18992</v>
      </c>
      <c r="I606" s="29">
        <v>22</v>
      </c>
      <c r="J606" s="29">
        <v>1</v>
      </c>
      <c r="K606" s="29">
        <v>1</v>
      </c>
      <c r="L606" s="29">
        <v>1</v>
      </c>
      <c r="M606" s="29">
        <v>2</v>
      </c>
      <c r="N606" s="29">
        <v>4</v>
      </c>
      <c r="O606" s="29">
        <v>1</v>
      </c>
      <c r="P606" s="29">
        <v>1</v>
      </c>
      <c r="Q606" s="29">
        <v>4</v>
      </c>
      <c r="R606" s="29" t="s">
        <v>8</v>
      </c>
      <c r="S606" s="29">
        <v>4</v>
      </c>
      <c r="T606" s="29" t="s">
        <v>8</v>
      </c>
      <c r="U606" s="29">
        <v>1</v>
      </c>
      <c r="V606" s="29">
        <v>4</v>
      </c>
      <c r="W606" s="29" t="s">
        <v>8</v>
      </c>
      <c r="X606" s="29">
        <v>3</v>
      </c>
      <c r="Y606" s="29" t="s">
        <v>8</v>
      </c>
      <c r="Z606" s="29">
        <v>1</v>
      </c>
      <c r="AA606" s="29">
        <v>1</v>
      </c>
      <c r="AB606" s="29" t="s">
        <v>8</v>
      </c>
      <c r="AC606" s="29">
        <v>1</v>
      </c>
      <c r="AD606" s="29" t="s">
        <v>8</v>
      </c>
      <c r="AE606" s="29">
        <v>1</v>
      </c>
      <c r="AF606" s="29">
        <v>1</v>
      </c>
      <c r="AG606" s="29" t="s">
        <v>8</v>
      </c>
      <c r="AH606" s="29">
        <v>1</v>
      </c>
      <c r="AI606" s="29" t="s">
        <v>8</v>
      </c>
      <c r="AJ606" s="29">
        <v>1</v>
      </c>
      <c r="AK606" s="29">
        <v>3</v>
      </c>
      <c r="AL606" s="29" t="s">
        <v>8</v>
      </c>
      <c r="AM606" s="29">
        <v>3</v>
      </c>
      <c r="AN606" s="29" t="s">
        <v>8</v>
      </c>
      <c r="AO606" s="29">
        <v>0</v>
      </c>
      <c r="AP606" s="29" t="s">
        <v>8</v>
      </c>
      <c r="AQ606" s="29">
        <v>1</v>
      </c>
      <c r="AR606" s="29">
        <v>2</v>
      </c>
      <c r="AS606" s="29" t="s">
        <v>8</v>
      </c>
      <c r="AT606" s="29">
        <v>2</v>
      </c>
      <c r="AU606" s="29" t="s">
        <v>8</v>
      </c>
      <c r="AV606" s="29">
        <v>1</v>
      </c>
      <c r="AW606" s="29">
        <v>3</v>
      </c>
      <c r="AX606" s="29" t="s">
        <v>8</v>
      </c>
      <c r="AY606" s="29">
        <v>3</v>
      </c>
      <c r="AZ606" s="29" t="s">
        <v>8</v>
      </c>
      <c r="BA606" s="29">
        <v>1</v>
      </c>
      <c r="BB606" s="29" t="s">
        <v>8</v>
      </c>
      <c r="BC606" s="29">
        <v>1</v>
      </c>
      <c r="BD606" s="29">
        <v>4</v>
      </c>
      <c r="BE606" s="29" t="s">
        <v>8</v>
      </c>
      <c r="BF606" s="29">
        <v>3</v>
      </c>
      <c r="BG606" s="29" t="s">
        <v>8</v>
      </c>
      <c r="BH606" s="29">
        <v>1</v>
      </c>
      <c r="BI606" s="29">
        <v>1</v>
      </c>
      <c r="BJ606" s="29" t="s">
        <v>8</v>
      </c>
      <c r="BK606" s="29">
        <v>1</v>
      </c>
      <c r="BL606" s="29" t="s">
        <v>8</v>
      </c>
      <c r="BM606" s="29">
        <v>0</v>
      </c>
      <c r="BN606" s="29" t="s">
        <v>8</v>
      </c>
      <c r="BO606" s="29" t="s">
        <v>8</v>
      </c>
      <c r="BP606" s="29" t="s">
        <v>8</v>
      </c>
      <c r="BQ606" s="29" t="s">
        <v>8</v>
      </c>
      <c r="BR606" s="29" t="s">
        <v>8</v>
      </c>
      <c r="BS606" s="29" t="s">
        <v>8</v>
      </c>
      <c r="BT606" s="29" t="s">
        <v>8</v>
      </c>
      <c r="BU606" s="29" t="s">
        <v>8</v>
      </c>
      <c r="BV606" s="29" t="b">
        <v>0</v>
      </c>
      <c r="BW606" s="29" t="b">
        <v>0</v>
      </c>
      <c r="BX606" s="29" t="b">
        <v>0</v>
      </c>
      <c r="BY606" s="29" t="b">
        <v>0</v>
      </c>
      <c r="BZ606" s="29" t="b">
        <v>0</v>
      </c>
      <c r="CA606" s="29" t="b">
        <v>0</v>
      </c>
      <c r="CB606" s="29" t="b">
        <v>0</v>
      </c>
      <c r="CC606" s="29" t="b">
        <v>0</v>
      </c>
      <c r="CD606" s="29" t="b">
        <v>0</v>
      </c>
      <c r="CE606" s="29" t="b">
        <v>0</v>
      </c>
      <c r="CF606" s="29" t="b">
        <v>0</v>
      </c>
      <c r="CG606" s="29" t="b">
        <v>0</v>
      </c>
      <c r="CH606" s="29" t="b">
        <v>1</v>
      </c>
      <c r="CI606" s="29" t="b">
        <v>0</v>
      </c>
      <c r="CJ606" s="29" t="b">
        <v>0</v>
      </c>
      <c r="CK606" s="29" t="b">
        <v>0</v>
      </c>
      <c r="CL606" s="29" t="b">
        <v>0</v>
      </c>
      <c r="CM606" s="29" t="b">
        <v>0</v>
      </c>
      <c r="CN606" s="29" t="b">
        <v>0</v>
      </c>
      <c r="CO606" s="29" t="b">
        <v>0</v>
      </c>
      <c r="CP606" s="29" t="b">
        <v>0</v>
      </c>
      <c r="CQ606" s="29" t="b">
        <v>0</v>
      </c>
      <c r="CR606" s="29" t="b">
        <v>0</v>
      </c>
      <c r="CS606" s="29" t="b">
        <v>0</v>
      </c>
      <c r="CT606" s="29" t="b">
        <v>0</v>
      </c>
      <c r="CU606" s="29" t="b">
        <v>0</v>
      </c>
      <c r="CV606" s="29" t="b">
        <v>0</v>
      </c>
      <c r="CW606" s="29" t="b">
        <v>0</v>
      </c>
      <c r="CX606" s="29" t="b">
        <v>0</v>
      </c>
      <c r="CY606" s="29" t="b">
        <v>0</v>
      </c>
      <c r="CZ606" s="29" t="b">
        <v>0</v>
      </c>
      <c r="DA606" s="29" t="b">
        <v>0</v>
      </c>
      <c r="DB606" s="29" t="b">
        <v>0</v>
      </c>
      <c r="DC606" s="29" t="b">
        <v>0</v>
      </c>
      <c r="DD606" s="29" t="b">
        <v>0</v>
      </c>
      <c r="DE606" s="29" t="b">
        <v>0</v>
      </c>
      <c r="DF606" s="29" t="b">
        <v>0</v>
      </c>
      <c r="DG606" s="29" t="b">
        <v>0</v>
      </c>
      <c r="DH606" s="29" t="b">
        <v>0</v>
      </c>
      <c r="DI606" s="29" t="b">
        <v>0</v>
      </c>
      <c r="DJ606" s="29" t="b">
        <v>0</v>
      </c>
      <c r="DK606" s="29" t="b">
        <v>0</v>
      </c>
      <c r="DL606" s="29" t="b">
        <v>0</v>
      </c>
      <c r="DM606" s="29" t="b">
        <v>0</v>
      </c>
      <c r="DN606" s="29" t="b">
        <v>0</v>
      </c>
      <c r="DO606" s="29" t="b">
        <v>0</v>
      </c>
      <c r="DP606" s="29" t="b">
        <v>0</v>
      </c>
      <c r="DQ606" s="29" t="b">
        <v>0</v>
      </c>
      <c r="DR606" s="29" t="b">
        <v>0</v>
      </c>
      <c r="DS606" s="29" t="b">
        <v>0</v>
      </c>
      <c r="DT606" s="29" t="b">
        <v>0</v>
      </c>
      <c r="DU606" s="29" t="b">
        <v>0</v>
      </c>
      <c r="DV606" s="29" t="s">
        <v>16744</v>
      </c>
      <c r="DW606" s="29" t="s">
        <v>16745</v>
      </c>
      <c r="DX606" s="29" t="s">
        <v>16746</v>
      </c>
    </row>
    <row r="607" spans="1:128" s="29" customFormat="1" x14ac:dyDescent="0.25">
      <c r="A607" s="29">
        <v>359925061190497</v>
      </c>
      <c r="B607" s="29">
        <v>104</v>
      </c>
      <c r="C607" s="29" t="s">
        <v>16747</v>
      </c>
      <c r="D607" s="29" t="s">
        <v>16748</v>
      </c>
      <c r="E607" s="50">
        <v>2.37712036126086E+16</v>
      </c>
      <c r="F607" s="50">
        <v>9043262004042010</v>
      </c>
      <c r="G607" s="29" t="s">
        <v>20298</v>
      </c>
      <c r="H607" s="29" t="s">
        <v>18992</v>
      </c>
      <c r="I607" s="29">
        <v>22</v>
      </c>
      <c r="J607" s="29">
        <v>1</v>
      </c>
      <c r="K607" s="29">
        <v>1</v>
      </c>
      <c r="L607" s="29">
        <v>1</v>
      </c>
      <c r="M607" s="29">
        <v>2</v>
      </c>
      <c r="N607" s="29">
        <v>3</v>
      </c>
      <c r="O607" s="29">
        <v>1</v>
      </c>
      <c r="P607" s="29">
        <v>1</v>
      </c>
      <c r="Q607" s="29">
        <v>4</v>
      </c>
      <c r="R607" s="29" t="s">
        <v>8</v>
      </c>
      <c r="S607" s="29">
        <v>4</v>
      </c>
      <c r="T607" s="29" t="s">
        <v>8</v>
      </c>
      <c r="U607" s="29">
        <v>1</v>
      </c>
      <c r="V607" s="29">
        <v>4</v>
      </c>
      <c r="W607" s="29" t="s">
        <v>8</v>
      </c>
      <c r="X607" s="29">
        <v>4</v>
      </c>
      <c r="Y607" s="29" t="s">
        <v>8</v>
      </c>
      <c r="Z607" s="29">
        <v>1</v>
      </c>
      <c r="AA607" s="29">
        <v>3</v>
      </c>
      <c r="AB607" s="29" t="s">
        <v>8</v>
      </c>
      <c r="AC607" s="29">
        <v>3</v>
      </c>
      <c r="AD607" s="29" t="s">
        <v>8</v>
      </c>
      <c r="AE607" s="29">
        <v>1</v>
      </c>
      <c r="AF607" s="29">
        <v>1</v>
      </c>
      <c r="AG607" s="29" t="s">
        <v>8</v>
      </c>
      <c r="AH607" s="29">
        <v>1</v>
      </c>
      <c r="AI607" s="29" t="s">
        <v>8</v>
      </c>
      <c r="AJ607" s="29">
        <v>1</v>
      </c>
      <c r="AK607" s="29">
        <v>4</v>
      </c>
      <c r="AL607" s="29" t="s">
        <v>8</v>
      </c>
      <c r="AM607" s="29">
        <v>4</v>
      </c>
      <c r="AN607" s="29" t="s">
        <v>8</v>
      </c>
      <c r="AO607" s="29">
        <v>1</v>
      </c>
      <c r="AP607" s="29" t="s">
        <v>8</v>
      </c>
      <c r="AQ607" s="29">
        <v>1</v>
      </c>
      <c r="AR607" s="29">
        <v>1</v>
      </c>
      <c r="AS607" s="29" t="s">
        <v>8</v>
      </c>
      <c r="AT607" s="29">
        <v>1</v>
      </c>
      <c r="AU607" s="29" t="s">
        <v>8</v>
      </c>
      <c r="AV607" s="29">
        <v>1</v>
      </c>
      <c r="AW607" s="29">
        <v>3</v>
      </c>
      <c r="AX607" s="29" t="s">
        <v>8</v>
      </c>
      <c r="AY607" s="29">
        <v>3</v>
      </c>
      <c r="AZ607" s="29" t="s">
        <v>8</v>
      </c>
      <c r="BA607" s="29">
        <v>1</v>
      </c>
      <c r="BB607" s="29" t="s">
        <v>8</v>
      </c>
      <c r="BC607" s="29">
        <v>1</v>
      </c>
      <c r="BD607" s="29">
        <v>4</v>
      </c>
      <c r="BE607" s="29" t="s">
        <v>8</v>
      </c>
      <c r="BF607" s="29">
        <v>1</v>
      </c>
      <c r="BG607" s="29" t="s">
        <v>8</v>
      </c>
      <c r="BH607" s="29">
        <v>1</v>
      </c>
      <c r="BI607" s="29">
        <v>1</v>
      </c>
      <c r="BJ607" s="29" t="s">
        <v>8</v>
      </c>
      <c r="BK607" s="29">
        <v>1</v>
      </c>
      <c r="BL607" s="29" t="s">
        <v>8</v>
      </c>
      <c r="BM607" s="29">
        <v>0</v>
      </c>
      <c r="BN607" s="29" t="s">
        <v>8</v>
      </c>
      <c r="BO607" s="29" t="s">
        <v>8</v>
      </c>
      <c r="BP607" s="29" t="s">
        <v>8</v>
      </c>
      <c r="BQ607" s="29" t="s">
        <v>8</v>
      </c>
      <c r="BR607" s="29" t="s">
        <v>8</v>
      </c>
      <c r="BS607" s="29" t="s">
        <v>8</v>
      </c>
      <c r="BT607" s="29" t="s">
        <v>8</v>
      </c>
      <c r="BU607" s="29" t="s">
        <v>8</v>
      </c>
      <c r="BV607" s="29" t="b">
        <v>0</v>
      </c>
      <c r="BW607" s="29" t="b">
        <v>0</v>
      </c>
      <c r="BX607" s="29" t="b">
        <v>0</v>
      </c>
      <c r="BY607" s="29" t="b">
        <v>0</v>
      </c>
      <c r="BZ607" s="29" t="b">
        <v>0</v>
      </c>
      <c r="CA607" s="29" t="b">
        <v>0</v>
      </c>
      <c r="CB607" s="29" t="b">
        <v>0</v>
      </c>
      <c r="CC607" s="29" t="b">
        <v>0</v>
      </c>
      <c r="CD607" s="29" t="b">
        <v>0</v>
      </c>
      <c r="CE607" s="29" t="b">
        <v>0</v>
      </c>
      <c r="CF607" s="29" t="b">
        <v>0</v>
      </c>
      <c r="CG607" s="29" t="b">
        <v>0</v>
      </c>
      <c r="CH607" s="29" t="b">
        <v>1</v>
      </c>
      <c r="CI607" s="29" t="b">
        <v>0</v>
      </c>
      <c r="CJ607" s="29" t="b">
        <v>0</v>
      </c>
      <c r="CK607" s="29" t="b">
        <v>0</v>
      </c>
      <c r="CL607" s="29" t="b">
        <v>0</v>
      </c>
      <c r="CM607" s="29" t="b">
        <v>0</v>
      </c>
      <c r="CN607" s="29" t="b">
        <v>0</v>
      </c>
      <c r="CO607" s="29" t="b">
        <v>0</v>
      </c>
      <c r="CP607" s="29" t="b">
        <v>0</v>
      </c>
      <c r="CQ607" s="29" t="b">
        <v>0</v>
      </c>
      <c r="CR607" s="29" t="b">
        <v>0</v>
      </c>
      <c r="CS607" s="29" t="b">
        <v>0</v>
      </c>
      <c r="CT607" s="29" t="b">
        <v>0</v>
      </c>
      <c r="CU607" s="29" t="b">
        <v>0</v>
      </c>
      <c r="CV607" s="29" t="b">
        <v>0</v>
      </c>
      <c r="CW607" s="29" t="b">
        <v>0</v>
      </c>
      <c r="CX607" s="29" t="b">
        <v>0</v>
      </c>
      <c r="CY607" s="29" t="b">
        <v>0</v>
      </c>
      <c r="CZ607" s="29" t="b">
        <v>0</v>
      </c>
      <c r="DA607" s="29" t="b">
        <v>0</v>
      </c>
      <c r="DB607" s="29" t="b">
        <v>0</v>
      </c>
      <c r="DC607" s="29" t="b">
        <v>0</v>
      </c>
      <c r="DD607" s="29" t="b">
        <v>0</v>
      </c>
      <c r="DE607" s="29" t="b">
        <v>0</v>
      </c>
      <c r="DF607" s="29" t="b">
        <v>0</v>
      </c>
      <c r="DG607" s="29" t="b">
        <v>0</v>
      </c>
      <c r="DH607" s="29" t="b">
        <v>0</v>
      </c>
      <c r="DI607" s="29" t="b">
        <v>0</v>
      </c>
      <c r="DJ607" s="29" t="b">
        <v>0</v>
      </c>
      <c r="DK607" s="29" t="b">
        <v>0</v>
      </c>
      <c r="DL607" s="29" t="b">
        <v>0</v>
      </c>
      <c r="DM607" s="29" t="b">
        <v>0</v>
      </c>
      <c r="DN607" s="29" t="b">
        <v>0</v>
      </c>
      <c r="DO607" s="29" t="b">
        <v>0</v>
      </c>
      <c r="DP607" s="29" t="b">
        <v>0</v>
      </c>
      <c r="DQ607" s="29" t="b">
        <v>0</v>
      </c>
      <c r="DR607" s="29" t="b">
        <v>0</v>
      </c>
      <c r="DS607" s="29" t="b">
        <v>0</v>
      </c>
      <c r="DT607" s="29" t="b">
        <v>0</v>
      </c>
      <c r="DU607" s="29" t="b">
        <v>0</v>
      </c>
      <c r="DV607" s="29" t="s">
        <v>16749</v>
      </c>
      <c r="DW607" s="29" t="s">
        <v>16750</v>
      </c>
      <c r="DX607" s="29" t="s">
        <v>16751</v>
      </c>
    </row>
    <row r="608" spans="1:128" s="29" customFormat="1" x14ac:dyDescent="0.25">
      <c r="A608" s="29">
        <v>359925061190497</v>
      </c>
      <c r="B608" s="29">
        <v>192</v>
      </c>
      <c r="C608" s="29" t="s">
        <v>16752</v>
      </c>
      <c r="D608" s="29" t="s">
        <v>15924</v>
      </c>
      <c r="E608" s="50">
        <v>237714304</v>
      </c>
      <c r="F608" s="50">
        <v>904285735</v>
      </c>
      <c r="G608" s="29" t="s">
        <v>18992</v>
      </c>
      <c r="H608" s="50">
        <v>699999</v>
      </c>
      <c r="I608" s="29">
        <v>22</v>
      </c>
      <c r="J608" s="29">
        <v>1</v>
      </c>
      <c r="K608" s="29">
        <v>1</v>
      </c>
      <c r="L608" s="29">
        <v>1</v>
      </c>
      <c r="M608" s="29">
        <v>2</v>
      </c>
      <c r="N608" s="29">
        <v>5</v>
      </c>
      <c r="O608" s="29">
        <v>1</v>
      </c>
      <c r="P608" s="29">
        <v>1</v>
      </c>
      <c r="Q608" s="29">
        <v>4</v>
      </c>
      <c r="R608" s="29" t="s">
        <v>8</v>
      </c>
      <c r="S608" s="29">
        <v>4</v>
      </c>
      <c r="T608" s="29" t="s">
        <v>8</v>
      </c>
      <c r="U608" s="29">
        <v>1</v>
      </c>
      <c r="V608" s="29">
        <v>4</v>
      </c>
      <c r="W608" s="29" t="s">
        <v>8</v>
      </c>
      <c r="X608" s="29">
        <v>4</v>
      </c>
      <c r="Y608" s="29" t="s">
        <v>8</v>
      </c>
      <c r="Z608" s="29">
        <v>1</v>
      </c>
      <c r="AA608" s="29">
        <v>1</v>
      </c>
      <c r="AB608" s="29" t="s">
        <v>8</v>
      </c>
      <c r="AC608" s="29">
        <v>1</v>
      </c>
      <c r="AD608" s="29" t="s">
        <v>8</v>
      </c>
      <c r="AE608" s="29">
        <v>1</v>
      </c>
      <c r="AF608" s="29">
        <v>1</v>
      </c>
      <c r="AG608" s="29" t="s">
        <v>8</v>
      </c>
      <c r="AH608" s="29">
        <v>1</v>
      </c>
      <c r="AI608" s="29" t="s">
        <v>8</v>
      </c>
      <c r="AJ608" s="29">
        <v>1</v>
      </c>
      <c r="AK608" s="29">
        <v>3</v>
      </c>
      <c r="AL608" s="29" t="s">
        <v>8</v>
      </c>
      <c r="AM608" s="29">
        <v>4</v>
      </c>
      <c r="AN608" s="29" t="s">
        <v>8</v>
      </c>
      <c r="AO608" s="29">
        <v>0</v>
      </c>
      <c r="AP608" s="29" t="s">
        <v>8</v>
      </c>
      <c r="AQ608" s="29">
        <v>1</v>
      </c>
      <c r="AR608" s="29">
        <v>2</v>
      </c>
      <c r="AS608" s="29" t="s">
        <v>8</v>
      </c>
      <c r="AT608" s="29">
        <v>2</v>
      </c>
      <c r="AU608" s="29" t="s">
        <v>8</v>
      </c>
      <c r="AV608" s="29">
        <v>1</v>
      </c>
      <c r="AW608" s="29">
        <v>3</v>
      </c>
      <c r="AX608" s="29" t="s">
        <v>8</v>
      </c>
      <c r="AY608" s="29">
        <v>3</v>
      </c>
      <c r="AZ608" s="29" t="s">
        <v>8</v>
      </c>
      <c r="BA608" s="29">
        <v>1</v>
      </c>
      <c r="BB608" s="29" t="s">
        <v>8</v>
      </c>
      <c r="BC608" s="29">
        <v>1</v>
      </c>
      <c r="BD608" s="29">
        <v>4</v>
      </c>
      <c r="BE608" s="29" t="s">
        <v>8</v>
      </c>
      <c r="BF608" s="29">
        <v>3</v>
      </c>
      <c r="BG608" s="29" t="s">
        <v>8</v>
      </c>
      <c r="BH608" s="29">
        <v>1</v>
      </c>
      <c r="BI608" s="29">
        <v>1</v>
      </c>
      <c r="BJ608" s="29" t="s">
        <v>8</v>
      </c>
      <c r="BK608" s="29">
        <v>1</v>
      </c>
      <c r="BL608" s="29" t="s">
        <v>8</v>
      </c>
      <c r="BM608" s="29">
        <v>0</v>
      </c>
      <c r="BN608" s="29" t="s">
        <v>8</v>
      </c>
      <c r="BO608" s="29" t="s">
        <v>8</v>
      </c>
      <c r="BP608" s="29" t="s">
        <v>8</v>
      </c>
      <c r="BQ608" s="29" t="s">
        <v>8</v>
      </c>
      <c r="BR608" s="29" t="s">
        <v>8</v>
      </c>
      <c r="BS608" s="29" t="s">
        <v>8</v>
      </c>
      <c r="BT608" s="29" t="s">
        <v>8</v>
      </c>
      <c r="BU608" s="29" t="s">
        <v>8</v>
      </c>
      <c r="BV608" s="29" t="b">
        <v>0</v>
      </c>
      <c r="BW608" s="29" t="b">
        <v>0</v>
      </c>
      <c r="BX608" s="29" t="b">
        <v>0</v>
      </c>
      <c r="BY608" s="29" t="b">
        <v>0</v>
      </c>
      <c r="BZ608" s="29" t="b">
        <v>0</v>
      </c>
      <c r="CA608" s="29" t="b">
        <v>0</v>
      </c>
      <c r="CB608" s="29" t="b">
        <v>0</v>
      </c>
      <c r="CC608" s="29" t="b">
        <v>0</v>
      </c>
      <c r="CD608" s="29" t="b">
        <v>0</v>
      </c>
      <c r="CE608" s="29" t="b">
        <v>0</v>
      </c>
      <c r="CF608" s="29" t="b">
        <v>0</v>
      </c>
      <c r="CG608" s="29" t="b">
        <v>0</v>
      </c>
      <c r="CH608" s="29" t="b">
        <v>1</v>
      </c>
      <c r="CI608" s="29" t="b">
        <v>0</v>
      </c>
      <c r="CJ608" s="29" t="b">
        <v>0</v>
      </c>
      <c r="CK608" s="29" t="b">
        <v>0</v>
      </c>
      <c r="CL608" s="29" t="b">
        <v>0</v>
      </c>
      <c r="CM608" s="29" t="b">
        <v>0</v>
      </c>
      <c r="CN608" s="29" t="b">
        <v>0</v>
      </c>
      <c r="CO608" s="29" t="b">
        <v>0</v>
      </c>
      <c r="CP608" s="29" t="b">
        <v>0</v>
      </c>
      <c r="CQ608" s="29" t="b">
        <v>0</v>
      </c>
      <c r="CR608" s="29" t="b">
        <v>0</v>
      </c>
      <c r="CS608" s="29" t="b">
        <v>0</v>
      </c>
      <c r="CT608" s="29" t="b">
        <v>0</v>
      </c>
      <c r="CU608" s="29" t="b">
        <v>0</v>
      </c>
      <c r="CV608" s="29" t="b">
        <v>0</v>
      </c>
      <c r="CW608" s="29" t="b">
        <v>0</v>
      </c>
      <c r="CX608" s="29" t="b">
        <v>0</v>
      </c>
      <c r="CY608" s="29" t="b">
        <v>0</v>
      </c>
      <c r="CZ608" s="29" t="b">
        <v>0</v>
      </c>
      <c r="DA608" s="29" t="b">
        <v>0</v>
      </c>
      <c r="DB608" s="29" t="b">
        <v>0</v>
      </c>
      <c r="DC608" s="29" t="b">
        <v>0</v>
      </c>
      <c r="DD608" s="29" t="b">
        <v>0</v>
      </c>
      <c r="DE608" s="29" t="b">
        <v>0</v>
      </c>
      <c r="DF608" s="29" t="b">
        <v>0</v>
      </c>
      <c r="DG608" s="29" t="b">
        <v>0</v>
      </c>
      <c r="DH608" s="29" t="b">
        <v>0</v>
      </c>
      <c r="DI608" s="29" t="b">
        <v>0</v>
      </c>
      <c r="DJ608" s="29" t="b">
        <v>0</v>
      </c>
      <c r="DK608" s="29" t="b">
        <v>0</v>
      </c>
      <c r="DL608" s="29" t="b">
        <v>0</v>
      </c>
      <c r="DM608" s="29" t="b">
        <v>0</v>
      </c>
      <c r="DN608" s="29" t="b">
        <v>0</v>
      </c>
      <c r="DO608" s="29" t="b">
        <v>0</v>
      </c>
      <c r="DP608" s="29" t="b">
        <v>0</v>
      </c>
      <c r="DQ608" s="29" t="b">
        <v>0</v>
      </c>
      <c r="DR608" s="29" t="b">
        <v>0</v>
      </c>
      <c r="DS608" s="29" t="b">
        <v>0</v>
      </c>
      <c r="DT608" s="29" t="b">
        <v>0</v>
      </c>
      <c r="DU608" s="29" t="b">
        <v>0</v>
      </c>
      <c r="DV608" s="29" t="s">
        <v>16753</v>
      </c>
      <c r="DW608" s="29" t="s">
        <v>16754</v>
      </c>
      <c r="DX608" s="29" t="s">
        <v>16755</v>
      </c>
    </row>
    <row r="609" spans="1:128" s="29" customFormat="1" x14ac:dyDescent="0.25">
      <c r="A609" s="29">
        <v>359925061190497</v>
      </c>
      <c r="B609" s="29">
        <v>145</v>
      </c>
      <c r="C609" s="29" t="s">
        <v>16756</v>
      </c>
      <c r="D609" s="29" t="s">
        <v>14403</v>
      </c>
      <c r="E609" s="50">
        <v>23772166</v>
      </c>
      <c r="F609" s="50">
        <v>904315202</v>
      </c>
      <c r="G609" s="29" t="s">
        <v>18992</v>
      </c>
      <c r="H609" s="29" t="s">
        <v>20219</v>
      </c>
      <c r="I609" s="29">
        <v>22</v>
      </c>
      <c r="J609" s="29">
        <v>1</v>
      </c>
      <c r="K609" s="29">
        <v>1</v>
      </c>
      <c r="L609" s="29">
        <v>1</v>
      </c>
      <c r="M609" s="29">
        <v>2</v>
      </c>
      <c r="N609" s="29">
        <v>3</v>
      </c>
      <c r="O609" s="29">
        <v>1</v>
      </c>
      <c r="P609" s="29">
        <v>1</v>
      </c>
      <c r="Q609" s="29">
        <v>1</v>
      </c>
      <c r="R609" s="29" t="s">
        <v>8</v>
      </c>
      <c r="S609" s="29">
        <v>1</v>
      </c>
      <c r="T609" s="29" t="s">
        <v>8</v>
      </c>
      <c r="U609" s="29">
        <v>1</v>
      </c>
      <c r="V609" s="29">
        <v>1</v>
      </c>
      <c r="W609" s="29" t="s">
        <v>8</v>
      </c>
      <c r="X609" s="29">
        <v>1</v>
      </c>
      <c r="Y609" s="29" t="s">
        <v>8</v>
      </c>
      <c r="Z609" s="29">
        <v>1</v>
      </c>
      <c r="AA609" s="29">
        <v>1</v>
      </c>
      <c r="AB609" s="29" t="s">
        <v>8</v>
      </c>
      <c r="AC609" s="29">
        <v>1</v>
      </c>
      <c r="AD609" s="29" t="s">
        <v>8</v>
      </c>
      <c r="AE609" s="29">
        <v>1</v>
      </c>
      <c r="AF609" s="29">
        <v>1</v>
      </c>
      <c r="AG609" s="29" t="s">
        <v>8</v>
      </c>
      <c r="AH609" s="29">
        <v>1</v>
      </c>
      <c r="AI609" s="29" t="s">
        <v>8</v>
      </c>
      <c r="AJ609" s="29">
        <v>1</v>
      </c>
      <c r="AK609" s="29">
        <v>4</v>
      </c>
      <c r="AL609" s="29" t="s">
        <v>8</v>
      </c>
      <c r="AM609" s="29">
        <v>4</v>
      </c>
      <c r="AN609" s="29" t="s">
        <v>8</v>
      </c>
      <c r="AO609" s="29">
        <v>0</v>
      </c>
      <c r="AP609" s="29" t="s">
        <v>8</v>
      </c>
      <c r="AQ609" s="29">
        <v>1</v>
      </c>
      <c r="AR609" s="29">
        <v>1</v>
      </c>
      <c r="AS609" s="29" t="s">
        <v>8</v>
      </c>
      <c r="AT609" s="29">
        <v>1</v>
      </c>
      <c r="AU609" s="29" t="s">
        <v>8</v>
      </c>
      <c r="AV609" s="29">
        <v>1</v>
      </c>
      <c r="AW609" s="29">
        <v>4</v>
      </c>
      <c r="AX609" s="29" t="s">
        <v>8</v>
      </c>
      <c r="AY609" s="29">
        <v>3</v>
      </c>
      <c r="AZ609" s="29" t="s">
        <v>8</v>
      </c>
      <c r="BA609" s="29">
        <v>1</v>
      </c>
      <c r="BB609" s="29" t="s">
        <v>8</v>
      </c>
      <c r="BC609" s="29">
        <v>1</v>
      </c>
      <c r="BD609" s="29">
        <v>2</v>
      </c>
      <c r="BE609" s="29" t="s">
        <v>8</v>
      </c>
      <c r="BF609" s="29">
        <v>2</v>
      </c>
      <c r="BG609" s="29" t="s">
        <v>8</v>
      </c>
      <c r="BH609" s="29">
        <v>1</v>
      </c>
      <c r="BI609" s="29">
        <v>1</v>
      </c>
      <c r="BJ609" s="29" t="s">
        <v>8</v>
      </c>
      <c r="BK609" s="29">
        <v>1</v>
      </c>
      <c r="BL609" s="29" t="s">
        <v>8</v>
      </c>
      <c r="BM609" s="29">
        <v>0</v>
      </c>
      <c r="BN609" s="29" t="s">
        <v>8</v>
      </c>
      <c r="BO609" s="29" t="s">
        <v>8</v>
      </c>
      <c r="BP609" s="29" t="s">
        <v>8</v>
      </c>
      <c r="BQ609" s="29" t="s">
        <v>8</v>
      </c>
      <c r="BR609" s="29" t="s">
        <v>8</v>
      </c>
      <c r="BS609" s="29" t="s">
        <v>8</v>
      </c>
      <c r="BT609" s="29" t="s">
        <v>8</v>
      </c>
      <c r="BU609" s="29" t="s">
        <v>8</v>
      </c>
      <c r="BV609" s="29" t="b">
        <v>0</v>
      </c>
      <c r="BW609" s="29" t="b">
        <v>0</v>
      </c>
      <c r="BX609" s="29" t="b">
        <v>0</v>
      </c>
      <c r="BY609" s="29" t="b">
        <v>0</v>
      </c>
      <c r="BZ609" s="29" t="b">
        <v>0</v>
      </c>
      <c r="CA609" s="29" t="b">
        <v>0</v>
      </c>
      <c r="CB609" s="29" t="b">
        <v>0</v>
      </c>
      <c r="CC609" s="29" t="b">
        <v>0</v>
      </c>
      <c r="CD609" s="29" t="b">
        <v>0</v>
      </c>
      <c r="CE609" s="29" t="b">
        <v>0</v>
      </c>
      <c r="CF609" s="29" t="b">
        <v>0</v>
      </c>
      <c r="CG609" s="29" t="b">
        <v>0</v>
      </c>
      <c r="CH609" s="29" t="b">
        <v>1</v>
      </c>
      <c r="CI609" s="29" t="b">
        <v>0</v>
      </c>
      <c r="CJ609" s="29" t="b">
        <v>0</v>
      </c>
      <c r="CK609" s="29" t="b">
        <v>0</v>
      </c>
      <c r="CL609" s="29" t="b">
        <v>0</v>
      </c>
      <c r="CM609" s="29" t="b">
        <v>0</v>
      </c>
      <c r="CN609" s="29" t="b">
        <v>0</v>
      </c>
      <c r="CO609" s="29" t="b">
        <v>0</v>
      </c>
      <c r="CP609" s="29" t="b">
        <v>0</v>
      </c>
      <c r="CQ609" s="29" t="b">
        <v>0</v>
      </c>
      <c r="CR609" s="29" t="b">
        <v>0</v>
      </c>
      <c r="CS609" s="29" t="b">
        <v>0</v>
      </c>
      <c r="CT609" s="29" t="b">
        <v>0</v>
      </c>
      <c r="CU609" s="29" t="b">
        <v>0</v>
      </c>
      <c r="CV609" s="29" t="b">
        <v>0</v>
      </c>
      <c r="CW609" s="29" t="b">
        <v>0</v>
      </c>
      <c r="CX609" s="29" t="b">
        <v>0</v>
      </c>
      <c r="CY609" s="29" t="b">
        <v>0</v>
      </c>
      <c r="CZ609" s="29" t="b">
        <v>0</v>
      </c>
      <c r="DA609" s="29" t="b">
        <v>0</v>
      </c>
      <c r="DB609" s="29" t="b">
        <v>0</v>
      </c>
      <c r="DC609" s="29" t="b">
        <v>0</v>
      </c>
      <c r="DD609" s="29" t="b">
        <v>0</v>
      </c>
      <c r="DE609" s="29" t="b">
        <v>0</v>
      </c>
      <c r="DF609" s="29" t="b">
        <v>0</v>
      </c>
      <c r="DG609" s="29" t="b">
        <v>0</v>
      </c>
      <c r="DH609" s="29" t="b">
        <v>0</v>
      </c>
      <c r="DI609" s="29" t="b">
        <v>0</v>
      </c>
      <c r="DJ609" s="29" t="b">
        <v>0</v>
      </c>
      <c r="DK609" s="29" t="b">
        <v>0</v>
      </c>
      <c r="DL609" s="29" t="b">
        <v>0</v>
      </c>
      <c r="DM609" s="29" t="b">
        <v>0</v>
      </c>
      <c r="DN609" s="29" t="b">
        <v>0</v>
      </c>
      <c r="DO609" s="29" t="b">
        <v>0</v>
      </c>
      <c r="DP609" s="29" t="b">
        <v>0</v>
      </c>
      <c r="DQ609" s="29" t="b">
        <v>0</v>
      </c>
      <c r="DR609" s="29" t="b">
        <v>0</v>
      </c>
      <c r="DS609" s="29" t="b">
        <v>0</v>
      </c>
      <c r="DT609" s="29" t="b">
        <v>0</v>
      </c>
      <c r="DU609" s="29" t="b">
        <v>0</v>
      </c>
      <c r="DV609" s="29" t="s">
        <v>16757</v>
      </c>
      <c r="DW609" s="29" t="s">
        <v>16758</v>
      </c>
      <c r="DX609" s="29" t="s">
        <v>16759</v>
      </c>
    </row>
    <row r="610" spans="1:128" s="29" customFormat="1" x14ac:dyDescent="0.25">
      <c r="A610" s="29">
        <v>359925061198409</v>
      </c>
      <c r="B610" s="29">
        <v>107</v>
      </c>
      <c r="C610" s="29" t="s">
        <v>16760</v>
      </c>
      <c r="D610" s="29" t="s">
        <v>16761</v>
      </c>
      <c r="E610" s="50">
        <v>237717095</v>
      </c>
      <c r="F610" s="50">
        <v>904298905</v>
      </c>
      <c r="G610" s="29" t="s">
        <v>18992</v>
      </c>
      <c r="H610" s="29" t="s">
        <v>20333</v>
      </c>
      <c r="I610" s="29">
        <v>22</v>
      </c>
      <c r="J610" s="29">
        <v>1</v>
      </c>
      <c r="K610" s="29">
        <v>1</v>
      </c>
      <c r="L610" s="29">
        <v>1</v>
      </c>
      <c r="M610" s="29">
        <v>2</v>
      </c>
      <c r="N610" s="29">
        <v>4</v>
      </c>
      <c r="O610" s="29">
        <v>1</v>
      </c>
      <c r="P610" s="29">
        <v>1</v>
      </c>
      <c r="Q610" s="29">
        <v>2</v>
      </c>
      <c r="R610" s="29" t="s">
        <v>8</v>
      </c>
      <c r="S610" s="29">
        <v>2</v>
      </c>
      <c r="T610" s="29" t="s">
        <v>8</v>
      </c>
      <c r="U610" s="29">
        <v>1</v>
      </c>
      <c r="V610" s="29">
        <v>1</v>
      </c>
      <c r="W610" s="29" t="s">
        <v>8</v>
      </c>
      <c r="X610" s="29">
        <v>1</v>
      </c>
      <c r="Y610" s="29" t="s">
        <v>8</v>
      </c>
      <c r="Z610" s="29">
        <v>1</v>
      </c>
      <c r="AA610" s="29">
        <v>1</v>
      </c>
      <c r="AB610" s="29" t="s">
        <v>8</v>
      </c>
      <c r="AC610" s="29">
        <v>1</v>
      </c>
      <c r="AD610" s="29" t="s">
        <v>8</v>
      </c>
      <c r="AE610" s="29">
        <v>1</v>
      </c>
      <c r="AF610" s="29">
        <v>1</v>
      </c>
      <c r="AG610" s="29" t="s">
        <v>8</v>
      </c>
      <c r="AH610" s="29">
        <v>1</v>
      </c>
      <c r="AI610" s="29" t="s">
        <v>8</v>
      </c>
      <c r="AJ610" s="29">
        <v>1</v>
      </c>
      <c r="AK610" s="29">
        <v>4</v>
      </c>
      <c r="AL610" s="29" t="s">
        <v>8</v>
      </c>
      <c r="AM610" s="29">
        <v>4</v>
      </c>
      <c r="AN610" s="29" t="s">
        <v>8</v>
      </c>
      <c r="AO610" s="29">
        <v>0</v>
      </c>
      <c r="AP610" s="29" t="s">
        <v>8</v>
      </c>
      <c r="AQ610" s="29">
        <v>1</v>
      </c>
      <c r="AR610" s="29">
        <v>2</v>
      </c>
      <c r="AS610" s="29" t="s">
        <v>8</v>
      </c>
      <c r="AT610" s="29">
        <v>2</v>
      </c>
      <c r="AU610" s="29" t="s">
        <v>8</v>
      </c>
      <c r="AV610" s="29">
        <v>1</v>
      </c>
      <c r="AW610" s="29">
        <v>3</v>
      </c>
      <c r="AX610" s="29" t="s">
        <v>8</v>
      </c>
      <c r="AY610" s="29">
        <v>3</v>
      </c>
      <c r="AZ610" s="29" t="s">
        <v>8</v>
      </c>
      <c r="BA610" s="29">
        <v>1</v>
      </c>
      <c r="BB610" s="29" t="s">
        <v>8</v>
      </c>
      <c r="BC610" s="29">
        <v>1</v>
      </c>
      <c r="BD610" s="29">
        <v>3</v>
      </c>
      <c r="BE610" s="29" t="s">
        <v>8</v>
      </c>
      <c r="BF610" s="29">
        <v>1</v>
      </c>
      <c r="BG610" s="29" t="s">
        <v>8</v>
      </c>
      <c r="BH610" s="29">
        <v>1</v>
      </c>
      <c r="BI610" s="29">
        <v>1</v>
      </c>
      <c r="BJ610" s="29" t="s">
        <v>8</v>
      </c>
      <c r="BK610" s="29">
        <v>1</v>
      </c>
      <c r="BL610" s="29" t="s">
        <v>8</v>
      </c>
      <c r="BM610" s="29">
        <v>0</v>
      </c>
      <c r="BN610" s="29" t="s">
        <v>8</v>
      </c>
      <c r="BO610" s="29" t="s">
        <v>8</v>
      </c>
      <c r="BP610" s="29" t="s">
        <v>8</v>
      </c>
      <c r="BQ610" s="29" t="s">
        <v>8</v>
      </c>
      <c r="BR610" s="29" t="s">
        <v>8</v>
      </c>
      <c r="BS610" s="29" t="s">
        <v>8</v>
      </c>
      <c r="BT610" s="29" t="s">
        <v>8</v>
      </c>
      <c r="BU610" s="29" t="s">
        <v>8</v>
      </c>
      <c r="BV610" s="29" t="b">
        <v>0</v>
      </c>
      <c r="BW610" s="29" t="b">
        <v>0</v>
      </c>
      <c r="BX610" s="29" t="b">
        <v>0</v>
      </c>
      <c r="BY610" s="29" t="b">
        <v>0</v>
      </c>
      <c r="BZ610" s="29" t="b">
        <v>0</v>
      </c>
      <c r="CA610" s="29" t="b">
        <v>0</v>
      </c>
      <c r="CB610" s="29" t="b">
        <v>0</v>
      </c>
      <c r="CC610" s="29" t="b">
        <v>0</v>
      </c>
      <c r="CD610" s="29" t="b">
        <v>0</v>
      </c>
      <c r="CE610" s="29" t="b">
        <v>0</v>
      </c>
      <c r="CF610" s="29" t="b">
        <v>0</v>
      </c>
      <c r="CG610" s="29" t="b">
        <v>0</v>
      </c>
      <c r="CH610" s="29" t="b">
        <v>0</v>
      </c>
      <c r="CI610" s="29" t="b">
        <v>1</v>
      </c>
      <c r="CJ610" s="29" t="b">
        <v>0</v>
      </c>
      <c r="CK610" s="29" t="b">
        <v>0</v>
      </c>
      <c r="CL610" s="29" t="b">
        <v>0</v>
      </c>
      <c r="CM610" s="29" t="b">
        <v>0</v>
      </c>
      <c r="CN610" s="29" t="b">
        <v>0</v>
      </c>
      <c r="CO610" s="29" t="b">
        <v>0</v>
      </c>
      <c r="CP610" s="29" t="b">
        <v>0</v>
      </c>
      <c r="CQ610" s="29" t="b">
        <v>0</v>
      </c>
      <c r="CR610" s="29" t="b">
        <v>0</v>
      </c>
      <c r="CS610" s="29" t="b">
        <v>0</v>
      </c>
      <c r="CT610" s="29" t="b">
        <v>0</v>
      </c>
      <c r="CU610" s="29" t="b">
        <v>0</v>
      </c>
      <c r="CV610" s="29" t="b">
        <v>0</v>
      </c>
      <c r="CW610" s="29" t="b">
        <v>0</v>
      </c>
      <c r="CX610" s="29" t="b">
        <v>0</v>
      </c>
      <c r="CY610" s="29" t="b">
        <v>0</v>
      </c>
      <c r="CZ610" s="29" t="b">
        <v>0</v>
      </c>
      <c r="DA610" s="29" t="b">
        <v>0</v>
      </c>
      <c r="DB610" s="29" t="b">
        <v>0</v>
      </c>
      <c r="DC610" s="29" t="b">
        <v>0</v>
      </c>
      <c r="DD610" s="29" t="b">
        <v>0</v>
      </c>
      <c r="DE610" s="29" t="b">
        <v>0</v>
      </c>
      <c r="DF610" s="29" t="b">
        <v>0</v>
      </c>
      <c r="DG610" s="29" t="b">
        <v>0</v>
      </c>
      <c r="DH610" s="29" t="b">
        <v>0</v>
      </c>
      <c r="DI610" s="29" t="b">
        <v>0</v>
      </c>
      <c r="DJ610" s="29" t="b">
        <v>0</v>
      </c>
      <c r="DK610" s="29" t="b">
        <v>0</v>
      </c>
      <c r="DL610" s="29" t="b">
        <v>0</v>
      </c>
      <c r="DM610" s="29" t="b">
        <v>0</v>
      </c>
      <c r="DN610" s="29" t="b">
        <v>0</v>
      </c>
      <c r="DO610" s="29" t="b">
        <v>0</v>
      </c>
      <c r="DP610" s="29" t="b">
        <v>0</v>
      </c>
      <c r="DQ610" s="29" t="b">
        <v>0</v>
      </c>
      <c r="DR610" s="29" t="b">
        <v>0</v>
      </c>
      <c r="DS610" s="29" t="b">
        <v>0</v>
      </c>
      <c r="DT610" s="29" t="b">
        <v>0</v>
      </c>
      <c r="DU610" s="29" t="b">
        <v>0</v>
      </c>
      <c r="DV610" s="29" t="s">
        <v>16762</v>
      </c>
      <c r="DW610" s="29" t="s">
        <v>16763</v>
      </c>
      <c r="DX610" s="29" t="s">
        <v>16764</v>
      </c>
    </row>
    <row r="611" spans="1:128" s="29" customFormat="1" x14ac:dyDescent="0.25">
      <c r="A611" s="29">
        <v>359925061198409</v>
      </c>
      <c r="B611" s="29">
        <v>142</v>
      </c>
      <c r="C611" s="29" t="s">
        <v>16765</v>
      </c>
      <c r="D611" s="29" t="s">
        <v>14987</v>
      </c>
      <c r="E611" s="50">
        <v>237729203</v>
      </c>
      <c r="F611" s="50">
        <v>904276896</v>
      </c>
      <c r="G611" s="29" t="s">
        <v>18992</v>
      </c>
      <c r="H611" s="29" t="s">
        <v>19754</v>
      </c>
      <c r="I611" s="29">
        <v>22</v>
      </c>
      <c r="J611" s="29">
        <v>1</v>
      </c>
      <c r="K611" s="29">
        <v>1</v>
      </c>
      <c r="L611" s="29">
        <v>1</v>
      </c>
      <c r="M611" s="29">
        <v>2</v>
      </c>
      <c r="N611" s="29">
        <v>5</v>
      </c>
      <c r="O611" s="29">
        <v>1</v>
      </c>
      <c r="P611" s="29">
        <v>1</v>
      </c>
      <c r="Q611" s="29">
        <v>1</v>
      </c>
      <c r="R611" s="29" t="s">
        <v>8</v>
      </c>
      <c r="S611" s="29">
        <v>1</v>
      </c>
      <c r="T611" s="29" t="s">
        <v>8</v>
      </c>
      <c r="U611" s="29">
        <v>1</v>
      </c>
      <c r="V611" s="29">
        <v>3</v>
      </c>
      <c r="W611" s="29" t="s">
        <v>8</v>
      </c>
      <c r="X611" s="29">
        <v>3</v>
      </c>
      <c r="Y611" s="29" t="s">
        <v>8</v>
      </c>
      <c r="Z611" s="29">
        <v>1</v>
      </c>
      <c r="AA611" s="29">
        <v>2</v>
      </c>
      <c r="AB611" s="29" t="s">
        <v>8</v>
      </c>
      <c r="AC611" s="29">
        <v>1</v>
      </c>
      <c r="AD611" s="29" t="s">
        <v>8</v>
      </c>
      <c r="AE611" s="29">
        <v>1</v>
      </c>
      <c r="AF611" s="29">
        <v>1</v>
      </c>
      <c r="AG611" s="29" t="s">
        <v>8</v>
      </c>
      <c r="AH611" s="29">
        <v>1</v>
      </c>
      <c r="AI611" s="29" t="s">
        <v>8</v>
      </c>
      <c r="AJ611" s="29">
        <v>1</v>
      </c>
      <c r="AK611" s="29">
        <v>4</v>
      </c>
      <c r="AL611" s="29" t="s">
        <v>8</v>
      </c>
      <c r="AM611" s="29">
        <v>4</v>
      </c>
      <c r="AN611" s="29" t="s">
        <v>8</v>
      </c>
      <c r="AO611" s="29">
        <v>0</v>
      </c>
      <c r="AP611" s="29" t="s">
        <v>8</v>
      </c>
      <c r="AQ611" s="29">
        <v>1</v>
      </c>
      <c r="AR611" s="29">
        <v>2</v>
      </c>
      <c r="AS611" s="29" t="s">
        <v>8</v>
      </c>
      <c r="AT611" s="29">
        <v>2</v>
      </c>
      <c r="AU611" s="29" t="s">
        <v>8</v>
      </c>
      <c r="AV611" s="29">
        <v>1</v>
      </c>
      <c r="AW611" s="29">
        <v>3</v>
      </c>
      <c r="AX611" s="29" t="s">
        <v>8</v>
      </c>
      <c r="AY611" s="29">
        <v>3</v>
      </c>
      <c r="AZ611" s="29" t="s">
        <v>8</v>
      </c>
      <c r="BA611" s="29">
        <v>1</v>
      </c>
      <c r="BB611" s="29" t="s">
        <v>8</v>
      </c>
      <c r="BC611" s="29">
        <v>1</v>
      </c>
      <c r="BD611" s="29">
        <v>3</v>
      </c>
      <c r="BE611" s="29" t="s">
        <v>8</v>
      </c>
      <c r="BF611" s="29">
        <v>3</v>
      </c>
      <c r="BG611" s="29" t="s">
        <v>8</v>
      </c>
      <c r="BH611" s="29">
        <v>1</v>
      </c>
      <c r="BI611" s="29">
        <v>1</v>
      </c>
      <c r="BJ611" s="29" t="s">
        <v>8</v>
      </c>
      <c r="BK611" s="29">
        <v>1</v>
      </c>
      <c r="BL611" s="29" t="s">
        <v>8</v>
      </c>
      <c r="BM611" s="29">
        <v>0</v>
      </c>
      <c r="BN611" s="29" t="s">
        <v>8</v>
      </c>
      <c r="BO611" s="29" t="s">
        <v>8</v>
      </c>
      <c r="BP611" s="29" t="s">
        <v>8</v>
      </c>
      <c r="BQ611" s="29" t="s">
        <v>8</v>
      </c>
      <c r="BR611" s="29" t="s">
        <v>8</v>
      </c>
      <c r="BS611" s="29" t="s">
        <v>8</v>
      </c>
      <c r="BT611" s="29" t="s">
        <v>8</v>
      </c>
      <c r="BU611" s="29" t="s">
        <v>8</v>
      </c>
      <c r="BV611" s="29" t="b">
        <v>0</v>
      </c>
      <c r="BW611" s="29" t="b">
        <v>0</v>
      </c>
      <c r="BX611" s="29" t="b">
        <v>0</v>
      </c>
      <c r="BY611" s="29" t="b">
        <v>0</v>
      </c>
      <c r="BZ611" s="29" t="b">
        <v>0</v>
      </c>
      <c r="CA611" s="29" t="b">
        <v>0</v>
      </c>
      <c r="CB611" s="29" t="b">
        <v>0</v>
      </c>
      <c r="CC611" s="29" t="b">
        <v>0</v>
      </c>
      <c r="CD611" s="29" t="b">
        <v>0</v>
      </c>
      <c r="CE611" s="29" t="b">
        <v>0</v>
      </c>
      <c r="CF611" s="29" t="b">
        <v>0</v>
      </c>
      <c r="CG611" s="29" t="b">
        <v>0</v>
      </c>
      <c r="CH611" s="29" t="b">
        <v>0</v>
      </c>
      <c r="CI611" s="29" t="b">
        <v>1</v>
      </c>
      <c r="CJ611" s="29" t="b">
        <v>0</v>
      </c>
      <c r="CK611" s="29" t="b">
        <v>0</v>
      </c>
      <c r="CL611" s="29" t="b">
        <v>0</v>
      </c>
      <c r="CM611" s="29" t="b">
        <v>0</v>
      </c>
      <c r="CN611" s="29" t="b">
        <v>0</v>
      </c>
      <c r="CO611" s="29" t="b">
        <v>0</v>
      </c>
      <c r="CP611" s="29" t="b">
        <v>0</v>
      </c>
      <c r="CQ611" s="29" t="b">
        <v>0</v>
      </c>
      <c r="CR611" s="29" t="b">
        <v>0</v>
      </c>
      <c r="CS611" s="29" t="b">
        <v>0</v>
      </c>
      <c r="CT611" s="29" t="b">
        <v>0</v>
      </c>
      <c r="CU611" s="29" t="b">
        <v>0</v>
      </c>
      <c r="CV611" s="29" t="b">
        <v>0</v>
      </c>
      <c r="CW611" s="29" t="b">
        <v>0</v>
      </c>
      <c r="CX611" s="29" t="b">
        <v>0</v>
      </c>
      <c r="CY611" s="29" t="b">
        <v>0</v>
      </c>
      <c r="CZ611" s="29" t="b">
        <v>0</v>
      </c>
      <c r="DA611" s="29" t="b">
        <v>0</v>
      </c>
      <c r="DB611" s="29" t="b">
        <v>0</v>
      </c>
      <c r="DC611" s="29" t="b">
        <v>0</v>
      </c>
      <c r="DD611" s="29" t="b">
        <v>0</v>
      </c>
      <c r="DE611" s="29" t="b">
        <v>0</v>
      </c>
      <c r="DF611" s="29" t="b">
        <v>0</v>
      </c>
      <c r="DG611" s="29" t="b">
        <v>0</v>
      </c>
      <c r="DH611" s="29" t="b">
        <v>0</v>
      </c>
      <c r="DI611" s="29" t="b">
        <v>0</v>
      </c>
      <c r="DJ611" s="29" t="b">
        <v>0</v>
      </c>
      <c r="DK611" s="29" t="b">
        <v>0</v>
      </c>
      <c r="DL611" s="29" t="b">
        <v>0</v>
      </c>
      <c r="DM611" s="29" t="b">
        <v>0</v>
      </c>
      <c r="DN611" s="29" t="b">
        <v>0</v>
      </c>
      <c r="DO611" s="29" t="b">
        <v>0</v>
      </c>
      <c r="DP611" s="29" t="b">
        <v>0</v>
      </c>
      <c r="DQ611" s="29" t="b">
        <v>0</v>
      </c>
      <c r="DR611" s="29" t="b">
        <v>0</v>
      </c>
      <c r="DS611" s="29" t="b">
        <v>0</v>
      </c>
      <c r="DT611" s="29" t="b">
        <v>0</v>
      </c>
      <c r="DU611" s="29" t="b">
        <v>0</v>
      </c>
      <c r="DV611" s="29" t="s">
        <v>16766</v>
      </c>
      <c r="DW611" s="29" t="s">
        <v>16767</v>
      </c>
      <c r="DX611" s="29" t="s">
        <v>16768</v>
      </c>
    </row>
    <row r="612" spans="1:128" s="29" customFormat="1" x14ac:dyDescent="0.25">
      <c r="A612" s="29">
        <v>359925061198409</v>
      </c>
      <c r="B612" s="29">
        <v>150</v>
      </c>
      <c r="C612" s="29" t="s">
        <v>16769</v>
      </c>
      <c r="D612" s="29" t="s">
        <v>16770</v>
      </c>
      <c r="E612" s="50">
        <v>2377241147354530</v>
      </c>
      <c r="F612" s="50">
        <v>90431874629183</v>
      </c>
      <c r="G612" s="41">
        <v>128682702779.769</v>
      </c>
      <c r="H612" s="29" t="s">
        <v>20224</v>
      </c>
      <c r="I612" s="29">
        <v>22</v>
      </c>
      <c r="J612" s="29">
        <v>1</v>
      </c>
      <c r="K612" s="29">
        <v>1</v>
      </c>
      <c r="L612" s="29">
        <v>1</v>
      </c>
      <c r="M612" s="29">
        <v>2</v>
      </c>
      <c r="N612" s="29">
        <v>4</v>
      </c>
      <c r="O612" s="29">
        <v>1</v>
      </c>
      <c r="P612" s="29">
        <v>1</v>
      </c>
      <c r="Q612" s="29">
        <v>4</v>
      </c>
      <c r="R612" s="29" t="s">
        <v>8</v>
      </c>
      <c r="S612" s="29">
        <v>4</v>
      </c>
      <c r="T612" s="29" t="s">
        <v>8</v>
      </c>
      <c r="U612" s="29">
        <v>1</v>
      </c>
      <c r="V612" s="29">
        <v>4</v>
      </c>
      <c r="W612" s="29" t="s">
        <v>8</v>
      </c>
      <c r="X612" s="29">
        <v>4</v>
      </c>
      <c r="Y612" s="29" t="s">
        <v>8</v>
      </c>
      <c r="Z612" s="29">
        <v>1</v>
      </c>
      <c r="AA612" s="29">
        <v>3</v>
      </c>
      <c r="AB612" s="29" t="s">
        <v>8</v>
      </c>
      <c r="AC612" s="29">
        <v>2</v>
      </c>
      <c r="AD612" s="29" t="s">
        <v>8</v>
      </c>
      <c r="AE612" s="29">
        <v>1</v>
      </c>
      <c r="AF612" s="29">
        <v>1</v>
      </c>
      <c r="AG612" s="29" t="s">
        <v>8</v>
      </c>
      <c r="AH612" s="29">
        <v>1</v>
      </c>
      <c r="AI612" s="29" t="s">
        <v>8</v>
      </c>
      <c r="AJ612" s="29">
        <v>1</v>
      </c>
      <c r="AK612" s="29">
        <v>4</v>
      </c>
      <c r="AL612" s="29" t="s">
        <v>8</v>
      </c>
      <c r="AM612" s="29">
        <v>4</v>
      </c>
      <c r="AN612" s="29" t="s">
        <v>8</v>
      </c>
      <c r="AO612" s="29">
        <v>1</v>
      </c>
      <c r="AP612" s="29" t="s">
        <v>8</v>
      </c>
      <c r="AQ612" s="29">
        <v>1</v>
      </c>
      <c r="AR612" s="29">
        <v>2</v>
      </c>
      <c r="AS612" s="29" t="s">
        <v>8</v>
      </c>
      <c r="AT612" s="29">
        <v>2</v>
      </c>
      <c r="AU612" s="29" t="s">
        <v>8</v>
      </c>
      <c r="AV612" s="29">
        <v>1</v>
      </c>
      <c r="AW612" s="29">
        <v>3</v>
      </c>
      <c r="AX612" s="29" t="s">
        <v>8</v>
      </c>
      <c r="AY612" s="29">
        <v>3</v>
      </c>
      <c r="AZ612" s="29" t="s">
        <v>8</v>
      </c>
      <c r="BA612" s="29">
        <v>1</v>
      </c>
      <c r="BB612" s="29" t="s">
        <v>8</v>
      </c>
      <c r="BC612" s="29">
        <v>1</v>
      </c>
      <c r="BD612" s="29">
        <v>3</v>
      </c>
      <c r="BE612" s="29" t="s">
        <v>8</v>
      </c>
      <c r="BF612" s="29">
        <v>2</v>
      </c>
      <c r="BG612" s="29" t="s">
        <v>8</v>
      </c>
      <c r="BH612" s="29">
        <v>1</v>
      </c>
      <c r="BI612" s="29">
        <v>1</v>
      </c>
      <c r="BJ612" s="29" t="s">
        <v>8</v>
      </c>
      <c r="BK612" s="29">
        <v>1</v>
      </c>
      <c r="BL612" s="29" t="s">
        <v>8</v>
      </c>
      <c r="BM612" s="29">
        <v>0</v>
      </c>
      <c r="BN612" s="29" t="s">
        <v>8</v>
      </c>
      <c r="BO612" s="29" t="s">
        <v>8</v>
      </c>
      <c r="BP612" s="29" t="s">
        <v>8</v>
      </c>
      <c r="BQ612" s="29" t="s">
        <v>8</v>
      </c>
      <c r="BR612" s="29" t="s">
        <v>8</v>
      </c>
      <c r="BS612" s="29" t="s">
        <v>8</v>
      </c>
      <c r="BT612" s="29" t="s">
        <v>8</v>
      </c>
      <c r="BU612" s="29" t="s">
        <v>8</v>
      </c>
      <c r="BV612" s="29" t="b">
        <v>0</v>
      </c>
      <c r="BW612" s="29" t="b">
        <v>0</v>
      </c>
      <c r="BX612" s="29" t="b">
        <v>0</v>
      </c>
      <c r="BY612" s="29" t="b">
        <v>0</v>
      </c>
      <c r="BZ612" s="29" t="b">
        <v>0</v>
      </c>
      <c r="CA612" s="29" t="b">
        <v>0</v>
      </c>
      <c r="CB612" s="29" t="b">
        <v>0</v>
      </c>
      <c r="CC612" s="29" t="b">
        <v>0</v>
      </c>
      <c r="CD612" s="29" t="b">
        <v>0</v>
      </c>
      <c r="CE612" s="29" t="b">
        <v>0</v>
      </c>
      <c r="CF612" s="29" t="b">
        <v>0</v>
      </c>
      <c r="CG612" s="29" t="b">
        <v>0</v>
      </c>
      <c r="CH612" s="29" t="b">
        <v>0</v>
      </c>
      <c r="CI612" s="29" t="b">
        <v>1</v>
      </c>
      <c r="CJ612" s="29" t="b">
        <v>0</v>
      </c>
      <c r="CK612" s="29" t="b">
        <v>0</v>
      </c>
      <c r="CL612" s="29" t="b">
        <v>0</v>
      </c>
      <c r="CM612" s="29" t="b">
        <v>0</v>
      </c>
      <c r="CN612" s="29" t="b">
        <v>0</v>
      </c>
      <c r="CO612" s="29" t="b">
        <v>0</v>
      </c>
      <c r="CP612" s="29" t="b">
        <v>0</v>
      </c>
      <c r="CQ612" s="29" t="b">
        <v>0</v>
      </c>
      <c r="CR612" s="29" t="b">
        <v>0</v>
      </c>
      <c r="CS612" s="29" t="b">
        <v>0</v>
      </c>
      <c r="CT612" s="29" t="b">
        <v>0</v>
      </c>
      <c r="CU612" s="29" t="b">
        <v>0</v>
      </c>
      <c r="CV612" s="29" t="b">
        <v>0</v>
      </c>
      <c r="CW612" s="29" t="b">
        <v>0</v>
      </c>
      <c r="CX612" s="29" t="b">
        <v>0</v>
      </c>
      <c r="CY612" s="29" t="b">
        <v>0</v>
      </c>
      <c r="CZ612" s="29" t="b">
        <v>0</v>
      </c>
      <c r="DA612" s="29" t="b">
        <v>0</v>
      </c>
      <c r="DB612" s="29" t="b">
        <v>0</v>
      </c>
      <c r="DC612" s="29" t="b">
        <v>0</v>
      </c>
      <c r="DD612" s="29" t="b">
        <v>0</v>
      </c>
      <c r="DE612" s="29" t="b">
        <v>0</v>
      </c>
      <c r="DF612" s="29" t="b">
        <v>0</v>
      </c>
      <c r="DG612" s="29" t="b">
        <v>0</v>
      </c>
      <c r="DH612" s="29" t="b">
        <v>0</v>
      </c>
      <c r="DI612" s="29" t="b">
        <v>0</v>
      </c>
      <c r="DJ612" s="29" t="b">
        <v>0</v>
      </c>
      <c r="DK612" s="29" t="b">
        <v>0</v>
      </c>
      <c r="DL612" s="29" t="b">
        <v>0</v>
      </c>
      <c r="DM612" s="29" t="b">
        <v>0</v>
      </c>
      <c r="DN612" s="29" t="b">
        <v>0</v>
      </c>
      <c r="DO612" s="29" t="b">
        <v>0</v>
      </c>
      <c r="DP612" s="29" t="b">
        <v>0</v>
      </c>
      <c r="DQ612" s="29" t="b">
        <v>0</v>
      </c>
      <c r="DR612" s="29" t="b">
        <v>0</v>
      </c>
      <c r="DS612" s="29" t="b">
        <v>0</v>
      </c>
      <c r="DT612" s="29" t="b">
        <v>0</v>
      </c>
      <c r="DU612" s="29" t="b">
        <v>0</v>
      </c>
      <c r="DV612" s="29" t="s">
        <v>16771</v>
      </c>
      <c r="DW612" s="29" t="s">
        <v>16772</v>
      </c>
      <c r="DX612" s="29" t="s">
        <v>16773</v>
      </c>
    </row>
    <row r="613" spans="1:128" s="29" customFormat="1" x14ac:dyDescent="0.25">
      <c r="A613" s="29">
        <v>359925061198409</v>
      </c>
      <c r="B613" s="29">
        <v>109</v>
      </c>
      <c r="C613" s="29" t="s">
        <v>16774</v>
      </c>
      <c r="D613" s="29" t="s">
        <v>14044</v>
      </c>
      <c r="E613" s="50">
        <v>237717941</v>
      </c>
      <c r="F613" s="50">
        <v>904315202</v>
      </c>
      <c r="G613" s="29" t="s">
        <v>18992</v>
      </c>
      <c r="H613" s="29" t="s">
        <v>20219</v>
      </c>
      <c r="I613" s="29">
        <v>22</v>
      </c>
      <c r="J613" s="29">
        <v>1</v>
      </c>
      <c r="K613" s="29">
        <v>1</v>
      </c>
      <c r="L613" s="29">
        <v>1</v>
      </c>
      <c r="M613" s="29">
        <v>2</v>
      </c>
      <c r="N613" s="29">
        <v>3</v>
      </c>
      <c r="O613" s="29">
        <v>1</v>
      </c>
      <c r="P613" s="29">
        <v>1</v>
      </c>
      <c r="Q613" s="29">
        <v>3</v>
      </c>
      <c r="R613" s="29" t="s">
        <v>8</v>
      </c>
      <c r="S613" s="29">
        <v>2</v>
      </c>
      <c r="T613" s="29" t="s">
        <v>8</v>
      </c>
      <c r="U613" s="29">
        <v>1</v>
      </c>
      <c r="V613" s="29">
        <v>2</v>
      </c>
      <c r="W613" s="29" t="s">
        <v>8</v>
      </c>
      <c r="X613" s="29">
        <v>1</v>
      </c>
      <c r="Y613" s="29" t="s">
        <v>8</v>
      </c>
      <c r="Z613" s="29">
        <v>1</v>
      </c>
      <c r="AA613" s="29">
        <v>1</v>
      </c>
      <c r="AB613" s="29" t="s">
        <v>8</v>
      </c>
      <c r="AC613" s="29">
        <v>1</v>
      </c>
      <c r="AD613" s="29" t="s">
        <v>8</v>
      </c>
      <c r="AE613" s="29">
        <v>1</v>
      </c>
      <c r="AF613" s="29">
        <v>1</v>
      </c>
      <c r="AG613" s="29" t="s">
        <v>8</v>
      </c>
      <c r="AH613" s="29">
        <v>1</v>
      </c>
      <c r="AI613" s="29" t="s">
        <v>8</v>
      </c>
      <c r="AJ613" s="29">
        <v>1</v>
      </c>
      <c r="AK613" s="29">
        <v>4</v>
      </c>
      <c r="AL613" s="29" t="s">
        <v>8</v>
      </c>
      <c r="AM613" s="29">
        <v>4</v>
      </c>
      <c r="AN613" s="29" t="s">
        <v>8</v>
      </c>
      <c r="AO613" s="29">
        <v>0</v>
      </c>
      <c r="AP613" s="29" t="s">
        <v>8</v>
      </c>
      <c r="AQ613" s="29">
        <v>1</v>
      </c>
      <c r="AR613" s="29">
        <v>2</v>
      </c>
      <c r="AS613" s="29" t="s">
        <v>8</v>
      </c>
      <c r="AT613" s="29">
        <v>1</v>
      </c>
      <c r="AU613" s="29" t="s">
        <v>8</v>
      </c>
      <c r="AV613" s="29">
        <v>1</v>
      </c>
      <c r="AW613" s="29">
        <v>3</v>
      </c>
      <c r="AX613" s="29" t="s">
        <v>8</v>
      </c>
      <c r="AY613" s="29">
        <v>3</v>
      </c>
      <c r="AZ613" s="29" t="s">
        <v>8</v>
      </c>
      <c r="BA613" s="29">
        <v>1</v>
      </c>
      <c r="BB613" s="29" t="s">
        <v>8</v>
      </c>
      <c r="BC613" s="29">
        <v>1</v>
      </c>
      <c r="BD613" s="29">
        <v>2</v>
      </c>
      <c r="BE613" s="29" t="s">
        <v>8</v>
      </c>
      <c r="BF613" s="29">
        <v>2</v>
      </c>
      <c r="BG613" s="29" t="s">
        <v>8</v>
      </c>
      <c r="BH613" s="29">
        <v>1</v>
      </c>
      <c r="BI613" s="29">
        <v>1</v>
      </c>
      <c r="BJ613" s="29" t="s">
        <v>8</v>
      </c>
      <c r="BK613" s="29">
        <v>1</v>
      </c>
      <c r="BL613" s="29" t="s">
        <v>8</v>
      </c>
      <c r="BM613" s="29">
        <v>0</v>
      </c>
      <c r="BN613" s="29" t="s">
        <v>8</v>
      </c>
      <c r="BO613" s="29" t="s">
        <v>8</v>
      </c>
      <c r="BP613" s="29" t="s">
        <v>8</v>
      </c>
      <c r="BQ613" s="29" t="s">
        <v>8</v>
      </c>
      <c r="BR613" s="29" t="s">
        <v>8</v>
      </c>
      <c r="BS613" s="29" t="s">
        <v>8</v>
      </c>
      <c r="BT613" s="29" t="s">
        <v>8</v>
      </c>
      <c r="BU613" s="29" t="s">
        <v>8</v>
      </c>
      <c r="BV613" s="29" t="b">
        <v>0</v>
      </c>
      <c r="BW613" s="29" t="b">
        <v>0</v>
      </c>
      <c r="BX613" s="29" t="b">
        <v>0</v>
      </c>
      <c r="BY613" s="29" t="b">
        <v>0</v>
      </c>
      <c r="BZ613" s="29" t="b">
        <v>0</v>
      </c>
      <c r="CA613" s="29" t="b">
        <v>0</v>
      </c>
      <c r="CB613" s="29" t="b">
        <v>0</v>
      </c>
      <c r="CC613" s="29" t="b">
        <v>0</v>
      </c>
      <c r="CD613" s="29" t="b">
        <v>0</v>
      </c>
      <c r="CE613" s="29" t="b">
        <v>0</v>
      </c>
      <c r="CF613" s="29" t="b">
        <v>0</v>
      </c>
      <c r="CG613" s="29" t="b">
        <v>0</v>
      </c>
      <c r="CH613" s="29" t="b">
        <v>0</v>
      </c>
      <c r="CI613" s="29" t="b">
        <v>1</v>
      </c>
      <c r="CJ613" s="29" t="b">
        <v>0</v>
      </c>
      <c r="CK613" s="29" t="b">
        <v>0</v>
      </c>
      <c r="CL613" s="29" t="b">
        <v>0</v>
      </c>
      <c r="CM613" s="29" t="b">
        <v>0</v>
      </c>
      <c r="CN613" s="29" t="b">
        <v>0</v>
      </c>
      <c r="CO613" s="29" t="b">
        <v>0</v>
      </c>
      <c r="CP613" s="29" t="b">
        <v>0</v>
      </c>
      <c r="CQ613" s="29" t="b">
        <v>0</v>
      </c>
      <c r="CR613" s="29" t="b">
        <v>0</v>
      </c>
      <c r="CS613" s="29" t="b">
        <v>0</v>
      </c>
      <c r="CT613" s="29" t="b">
        <v>0</v>
      </c>
      <c r="CU613" s="29" t="b">
        <v>0</v>
      </c>
      <c r="CV613" s="29" t="b">
        <v>0</v>
      </c>
      <c r="CW613" s="29" t="b">
        <v>0</v>
      </c>
      <c r="CX613" s="29" t="b">
        <v>0</v>
      </c>
      <c r="CY613" s="29" t="b">
        <v>0</v>
      </c>
      <c r="CZ613" s="29" t="b">
        <v>0</v>
      </c>
      <c r="DA613" s="29" t="b">
        <v>0</v>
      </c>
      <c r="DB613" s="29" t="b">
        <v>0</v>
      </c>
      <c r="DC613" s="29" t="b">
        <v>0</v>
      </c>
      <c r="DD613" s="29" t="b">
        <v>0</v>
      </c>
      <c r="DE613" s="29" t="b">
        <v>0</v>
      </c>
      <c r="DF613" s="29" t="b">
        <v>0</v>
      </c>
      <c r="DG613" s="29" t="b">
        <v>0</v>
      </c>
      <c r="DH613" s="29" t="b">
        <v>0</v>
      </c>
      <c r="DI613" s="29" t="b">
        <v>0</v>
      </c>
      <c r="DJ613" s="29" t="b">
        <v>0</v>
      </c>
      <c r="DK613" s="29" t="b">
        <v>0</v>
      </c>
      <c r="DL613" s="29" t="b">
        <v>0</v>
      </c>
      <c r="DM613" s="29" t="b">
        <v>0</v>
      </c>
      <c r="DN613" s="29" t="b">
        <v>0</v>
      </c>
      <c r="DO613" s="29" t="b">
        <v>0</v>
      </c>
      <c r="DP613" s="29" t="b">
        <v>0</v>
      </c>
      <c r="DQ613" s="29" t="b">
        <v>0</v>
      </c>
      <c r="DR613" s="29" t="b">
        <v>0</v>
      </c>
      <c r="DS613" s="29" t="b">
        <v>0</v>
      </c>
      <c r="DT613" s="29" t="b">
        <v>0</v>
      </c>
      <c r="DU613" s="29" t="b">
        <v>0</v>
      </c>
      <c r="DV613" s="29" t="s">
        <v>16775</v>
      </c>
      <c r="DW613" s="29" t="s">
        <v>16776</v>
      </c>
      <c r="DX613" s="29" t="s">
        <v>16777</v>
      </c>
    </row>
    <row r="614" spans="1:128" s="29" customFormat="1" x14ac:dyDescent="0.25">
      <c r="A614" s="29">
        <v>359925061198409</v>
      </c>
      <c r="B614" s="29">
        <v>146</v>
      </c>
      <c r="C614" s="29" t="s">
        <v>16778</v>
      </c>
      <c r="D614" s="29" t="s">
        <v>16779</v>
      </c>
      <c r="E614" s="50">
        <v>2.37727240766474E+16</v>
      </c>
      <c r="F614" s="50">
        <v>9043169728609840</v>
      </c>
      <c r="G614" s="29" t="s">
        <v>18992</v>
      </c>
      <c r="H614" s="29" t="s">
        <v>18992</v>
      </c>
      <c r="I614" s="29">
        <v>22</v>
      </c>
      <c r="J614" s="29">
        <v>1</v>
      </c>
      <c r="K614" s="29">
        <v>1</v>
      </c>
      <c r="L614" s="29">
        <v>1</v>
      </c>
      <c r="M614" s="29">
        <v>2</v>
      </c>
      <c r="N614" s="29">
        <v>3</v>
      </c>
      <c r="O614" s="29">
        <v>1</v>
      </c>
      <c r="P614" s="29">
        <v>1</v>
      </c>
      <c r="Q614" s="29">
        <v>1</v>
      </c>
      <c r="R614" s="29" t="s">
        <v>8</v>
      </c>
      <c r="S614" s="29">
        <v>2</v>
      </c>
      <c r="T614" s="29" t="s">
        <v>8</v>
      </c>
      <c r="U614" s="29">
        <v>1</v>
      </c>
      <c r="V614" s="29">
        <v>4</v>
      </c>
      <c r="W614" s="29" t="s">
        <v>8</v>
      </c>
      <c r="X614" s="29">
        <v>4</v>
      </c>
      <c r="Y614" s="29" t="s">
        <v>8</v>
      </c>
      <c r="Z614" s="29">
        <v>1</v>
      </c>
      <c r="AA614" s="29">
        <v>1</v>
      </c>
      <c r="AB614" s="29" t="s">
        <v>8</v>
      </c>
      <c r="AC614" s="29">
        <v>1</v>
      </c>
      <c r="AD614" s="29" t="s">
        <v>8</v>
      </c>
      <c r="AE614" s="29">
        <v>1</v>
      </c>
      <c r="AF614" s="29">
        <v>1</v>
      </c>
      <c r="AG614" s="29" t="s">
        <v>8</v>
      </c>
      <c r="AH614" s="29">
        <v>1</v>
      </c>
      <c r="AI614" s="29" t="s">
        <v>8</v>
      </c>
      <c r="AJ614" s="29">
        <v>1</v>
      </c>
      <c r="AK614" s="29">
        <v>4</v>
      </c>
      <c r="AL614" s="29" t="s">
        <v>8</v>
      </c>
      <c r="AM614" s="29">
        <v>4</v>
      </c>
      <c r="AN614" s="29" t="s">
        <v>8</v>
      </c>
      <c r="AO614" s="29">
        <v>1</v>
      </c>
      <c r="AP614" s="29" t="s">
        <v>8</v>
      </c>
      <c r="AQ614" s="29">
        <v>1</v>
      </c>
      <c r="AR614" s="29">
        <v>2</v>
      </c>
      <c r="AS614" s="29" t="s">
        <v>8</v>
      </c>
      <c r="AT614" s="29">
        <v>2</v>
      </c>
      <c r="AU614" s="29" t="s">
        <v>8</v>
      </c>
      <c r="AV614" s="29">
        <v>1</v>
      </c>
      <c r="AW614" s="29">
        <v>4</v>
      </c>
      <c r="AX614" s="29" t="s">
        <v>8</v>
      </c>
      <c r="AY614" s="29">
        <v>4</v>
      </c>
      <c r="AZ614" s="29" t="s">
        <v>8</v>
      </c>
      <c r="BA614" s="29">
        <v>1</v>
      </c>
      <c r="BB614" s="29" t="s">
        <v>8</v>
      </c>
      <c r="BC614" s="29">
        <v>1</v>
      </c>
      <c r="BD614" s="29">
        <v>4</v>
      </c>
      <c r="BE614" s="29" t="s">
        <v>8</v>
      </c>
      <c r="BF614" s="29">
        <v>3</v>
      </c>
      <c r="BG614" s="29" t="s">
        <v>8</v>
      </c>
      <c r="BH614" s="29">
        <v>1</v>
      </c>
      <c r="BI614" s="29">
        <v>1</v>
      </c>
      <c r="BJ614" s="29" t="s">
        <v>8</v>
      </c>
      <c r="BK614" s="29">
        <v>2</v>
      </c>
      <c r="BL614" s="29" t="s">
        <v>8</v>
      </c>
      <c r="BM614" s="29">
        <v>0</v>
      </c>
      <c r="BN614" s="29" t="s">
        <v>8</v>
      </c>
      <c r="BO614" s="29" t="s">
        <v>8</v>
      </c>
      <c r="BP614" s="29" t="s">
        <v>8</v>
      </c>
      <c r="BQ614" s="29" t="s">
        <v>8</v>
      </c>
      <c r="BR614" s="29" t="s">
        <v>8</v>
      </c>
      <c r="BS614" s="29" t="s">
        <v>8</v>
      </c>
      <c r="BT614" s="29" t="s">
        <v>8</v>
      </c>
      <c r="BU614" s="29" t="s">
        <v>8</v>
      </c>
      <c r="BV614" s="29" t="b">
        <v>0</v>
      </c>
      <c r="BW614" s="29" t="b">
        <v>0</v>
      </c>
      <c r="BX614" s="29" t="b">
        <v>0</v>
      </c>
      <c r="BY614" s="29" t="b">
        <v>0</v>
      </c>
      <c r="BZ614" s="29" t="b">
        <v>0</v>
      </c>
      <c r="CA614" s="29" t="b">
        <v>0</v>
      </c>
      <c r="CB614" s="29" t="b">
        <v>0</v>
      </c>
      <c r="CC614" s="29" t="b">
        <v>0</v>
      </c>
      <c r="CD614" s="29" t="b">
        <v>0</v>
      </c>
      <c r="CE614" s="29" t="b">
        <v>0</v>
      </c>
      <c r="CF614" s="29" t="b">
        <v>0</v>
      </c>
      <c r="CG614" s="29" t="b">
        <v>0</v>
      </c>
      <c r="CH614" s="29" t="b">
        <v>0</v>
      </c>
      <c r="CI614" s="29" t="b">
        <v>1</v>
      </c>
      <c r="CJ614" s="29" t="b">
        <v>0</v>
      </c>
      <c r="CK614" s="29" t="b">
        <v>0</v>
      </c>
      <c r="CL614" s="29" t="b">
        <v>0</v>
      </c>
      <c r="CM614" s="29" t="b">
        <v>0</v>
      </c>
      <c r="CN614" s="29" t="b">
        <v>0</v>
      </c>
      <c r="CO614" s="29" t="b">
        <v>0</v>
      </c>
      <c r="CP614" s="29" t="b">
        <v>0</v>
      </c>
      <c r="CQ614" s="29" t="b">
        <v>0</v>
      </c>
      <c r="CR614" s="29" t="b">
        <v>0</v>
      </c>
      <c r="CS614" s="29" t="b">
        <v>0</v>
      </c>
      <c r="CT614" s="29" t="b">
        <v>0</v>
      </c>
      <c r="CU614" s="29" t="b">
        <v>0</v>
      </c>
      <c r="CV614" s="29" t="b">
        <v>0</v>
      </c>
      <c r="CW614" s="29" t="b">
        <v>0</v>
      </c>
      <c r="CX614" s="29" t="b">
        <v>0</v>
      </c>
      <c r="CY614" s="29" t="b">
        <v>0</v>
      </c>
      <c r="CZ614" s="29" t="b">
        <v>0</v>
      </c>
      <c r="DA614" s="29" t="b">
        <v>0</v>
      </c>
      <c r="DB614" s="29" t="b">
        <v>0</v>
      </c>
      <c r="DC614" s="29" t="b">
        <v>0</v>
      </c>
      <c r="DD614" s="29" t="b">
        <v>0</v>
      </c>
      <c r="DE614" s="29" t="b">
        <v>0</v>
      </c>
      <c r="DF614" s="29" t="b">
        <v>0</v>
      </c>
      <c r="DG614" s="29" t="b">
        <v>0</v>
      </c>
      <c r="DH614" s="29" t="b">
        <v>0</v>
      </c>
      <c r="DI614" s="29" t="b">
        <v>0</v>
      </c>
      <c r="DJ614" s="29" t="b">
        <v>0</v>
      </c>
      <c r="DK614" s="29" t="b">
        <v>0</v>
      </c>
      <c r="DL614" s="29" t="b">
        <v>0</v>
      </c>
      <c r="DM614" s="29" t="b">
        <v>0</v>
      </c>
      <c r="DN614" s="29" t="b">
        <v>0</v>
      </c>
      <c r="DO614" s="29" t="b">
        <v>0</v>
      </c>
      <c r="DP614" s="29" t="b">
        <v>0</v>
      </c>
      <c r="DQ614" s="29" t="b">
        <v>0</v>
      </c>
      <c r="DR614" s="29" t="b">
        <v>0</v>
      </c>
      <c r="DS614" s="29" t="b">
        <v>0</v>
      </c>
      <c r="DT614" s="29" t="b">
        <v>0</v>
      </c>
      <c r="DU614" s="29" t="b">
        <v>0</v>
      </c>
      <c r="DV614" s="29" t="s">
        <v>16780</v>
      </c>
      <c r="DW614" s="29" t="s">
        <v>16781</v>
      </c>
      <c r="DX614" s="29" t="s">
        <v>16782</v>
      </c>
    </row>
    <row r="615" spans="1:128" s="29" customFormat="1" x14ac:dyDescent="0.25">
      <c r="A615" s="29">
        <v>359925061198409</v>
      </c>
      <c r="B615" s="29">
        <v>195</v>
      </c>
      <c r="C615" s="29" t="s">
        <v>16783</v>
      </c>
      <c r="D615" s="29" t="s">
        <v>14403</v>
      </c>
      <c r="E615" s="50">
        <v>23772166</v>
      </c>
      <c r="F615" s="50">
        <v>904315202</v>
      </c>
      <c r="G615" s="29" t="s">
        <v>18992</v>
      </c>
      <c r="H615" s="29" t="s">
        <v>20219</v>
      </c>
      <c r="I615" s="29">
        <v>22</v>
      </c>
      <c r="J615" s="29">
        <v>1</v>
      </c>
      <c r="K615" s="29">
        <v>1</v>
      </c>
      <c r="L615" s="29">
        <v>1</v>
      </c>
      <c r="M615" s="29">
        <v>2</v>
      </c>
      <c r="N615" s="29">
        <v>5</v>
      </c>
      <c r="O615" s="29">
        <v>1</v>
      </c>
      <c r="P615" s="29">
        <v>1</v>
      </c>
      <c r="Q615" s="29">
        <v>4</v>
      </c>
      <c r="R615" s="29" t="s">
        <v>8</v>
      </c>
      <c r="S615" s="29">
        <v>4</v>
      </c>
      <c r="T615" s="29" t="s">
        <v>8</v>
      </c>
      <c r="U615" s="29">
        <v>1</v>
      </c>
      <c r="V615" s="29">
        <v>4</v>
      </c>
      <c r="W615" s="29" t="s">
        <v>8</v>
      </c>
      <c r="X615" s="29">
        <v>4</v>
      </c>
      <c r="Y615" s="29" t="s">
        <v>8</v>
      </c>
      <c r="Z615" s="29">
        <v>1</v>
      </c>
      <c r="AA615" s="29">
        <v>3</v>
      </c>
      <c r="AB615" s="29" t="s">
        <v>8</v>
      </c>
      <c r="AC615" s="29">
        <v>3</v>
      </c>
      <c r="AD615" s="29" t="s">
        <v>8</v>
      </c>
      <c r="AE615" s="29">
        <v>1</v>
      </c>
      <c r="AF615" s="29">
        <v>4</v>
      </c>
      <c r="AG615" s="29" t="s">
        <v>8</v>
      </c>
      <c r="AH615" s="29">
        <v>4</v>
      </c>
      <c r="AI615" s="29" t="s">
        <v>8</v>
      </c>
      <c r="AJ615" s="29">
        <v>1</v>
      </c>
      <c r="AK615" s="29">
        <v>1</v>
      </c>
      <c r="AL615" s="29" t="s">
        <v>8</v>
      </c>
      <c r="AM615" s="29">
        <v>1</v>
      </c>
      <c r="AN615" s="29" t="s">
        <v>8</v>
      </c>
      <c r="AO615" s="29">
        <v>0</v>
      </c>
      <c r="AP615" s="29" t="s">
        <v>8</v>
      </c>
      <c r="AQ615" s="29">
        <v>1</v>
      </c>
      <c r="AR615" s="29">
        <v>2</v>
      </c>
      <c r="AS615" s="29" t="s">
        <v>8</v>
      </c>
      <c r="AT615" s="29">
        <v>1</v>
      </c>
      <c r="AU615" s="29" t="s">
        <v>8</v>
      </c>
      <c r="AV615" s="29">
        <v>1</v>
      </c>
      <c r="AW615" s="29">
        <v>2</v>
      </c>
      <c r="AX615" s="29" t="s">
        <v>8</v>
      </c>
      <c r="AY615" s="29">
        <v>2</v>
      </c>
      <c r="AZ615" s="29" t="s">
        <v>8</v>
      </c>
      <c r="BA615" s="29">
        <v>1</v>
      </c>
      <c r="BB615" s="29" t="s">
        <v>8</v>
      </c>
      <c r="BC615" s="29">
        <v>1</v>
      </c>
      <c r="BD615" s="29">
        <v>4</v>
      </c>
      <c r="BE615" s="29" t="s">
        <v>8</v>
      </c>
      <c r="BF615" s="29">
        <v>3</v>
      </c>
      <c r="BG615" s="29" t="s">
        <v>8</v>
      </c>
      <c r="BH615" s="29">
        <v>1</v>
      </c>
      <c r="BI615" s="29">
        <v>1</v>
      </c>
      <c r="BJ615" s="29" t="s">
        <v>8</v>
      </c>
      <c r="BK615" s="29">
        <v>1</v>
      </c>
      <c r="BL615" s="29" t="s">
        <v>8</v>
      </c>
      <c r="BM615" s="29">
        <v>0</v>
      </c>
      <c r="BN615" s="29" t="s">
        <v>8</v>
      </c>
      <c r="BO615" s="29" t="s">
        <v>8</v>
      </c>
      <c r="BP615" s="29" t="s">
        <v>8</v>
      </c>
      <c r="BQ615" s="29" t="s">
        <v>8</v>
      </c>
      <c r="BR615" s="29" t="s">
        <v>8</v>
      </c>
      <c r="BS615" s="29" t="s">
        <v>8</v>
      </c>
      <c r="BT615" s="29" t="s">
        <v>8</v>
      </c>
      <c r="BU615" s="29" t="s">
        <v>8</v>
      </c>
      <c r="BV615" s="29" t="b">
        <v>0</v>
      </c>
      <c r="BW615" s="29" t="b">
        <v>0</v>
      </c>
      <c r="BX615" s="29" t="b">
        <v>0</v>
      </c>
      <c r="BY615" s="29" t="b">
        <v>0</v>
      </c>
      <c r="BZ615" s="29" t="b">
        <v>0</v>
      </c>
      <c r="CA615" s="29" t="b">
        <v>0</v>
      </c>
      <c r="CB615" s="29" t="b">
        <v>0</v>
      </c>
      <c r="CC615" s="29" t="b">
        <v>0</v>
      </c>
      <c r="CD615" s="29" t="b">
        <v>0</v>
      </c>
      <c r="CE615" s="29" t="b">
        <v>0</v>
      </c>
      <c r="CF615" s="29" t="b">
        <v>0</v>
      </c>
      <c r="CG615" s="29" t="b">
        <v>0</v>
      </c>
      <c r="CH615" s="29" t="b">
        <v>0</v>
      </c>
      <c r="CI615" s="29" t="b">
        <v>1</v>
      </c>
      <c r="CJ615" s="29" t="b">
        <v>0</v>
      </c>
      <c r="CK615" s="29" t="b">
        <v>0</v>
      </c>
      <c r="CL615" s="29" t="b">
        <v>0</v>
      </c>
      <c r="CM615" s="29" t="b">
        <v>0</v>
      </c>
      <c r="CN615" s="29" t="b">
        <v>0</v>
      </c>
      <c r="CO615" s="29" t="b">
        <v>0</v>
      </c>
      <c r="CP615" s="29" t="b">
        <v>0</v>
      </c>
      <c r="CQ615" s="29" t="b">
        <v>0</v>
      </c>
      <c r="CR615" s="29" t="b">
        <v>0</v>
      </c>
      <c r="CS615" s="29" t="b">
        <v>0</v>
      </c>
      <c r="CT615" s="29" t="b">
        <v>0</v>
      </c>
      <c r="CU615" s="29" t="b">
        <v>0</v>
      </c>
      <c r="CV615" s="29" t="b">
        <v>0</v>
      </c>
      <c r="CW615" s="29" t="b">
        <v>0</v>
      </c>
      <c r="CX615" s="29" t="b">
        <v>0</v>
      </c>
      <c r="CY615" s="29" t="b">
        <v>0</v>
      </c>
      <c r="CZ615" s="29" t="b">
        <v>0</v>
      </c>
      <c r="DA615" s="29" t="b">
        <v>0</v>
      </c>
      <c r="DB615" s="29" t="b">
        <v>0</v>
      </c>
      <c r="DC615" s="29" t="b">
        <v>0</v>
      </c>
      <c r="DD615" s="29" t="b">
        <v>0</v>
      </c>
      <c r="DE615" s="29" t="b">
        <v>0</v>
      </c>
      <c r="DF615" s="29" t="b">
        <v>0</v>
      </c>
      <c r="DG615" s="29" t="b">
        <v>0</v>
      </c>
      <c r="DH615" s="29" t="b">
        <v>0</v>
      </c>
      <c r="DI615" s="29" t="b">
        <v>0</v>
      </c>
      <c r="DJ615" s="29" t="b">
        <v>0</v>
      </c>
      <c r="DK615" s="29" t="b">
        <v>0</v>
      </c>
      <c r="DL615" s="29" t="b">
        <v>0</v>
      </c>
      <c r="DM615" s="29" t="b">
        <v>0</v>
      </c>
      <c r="DN615" s="29" t="b">
        <v>0</v>
      </c>
      <c r="DO615" s="29" t="b">
        <v>0</v>
      </c>
      <c r="DP615" s="29" t="b">
        <v>0</v>
      </c>
      <c r="DQ615" s="29" t="b">
        <v>0</v>
      </c>
      <c r="DR615" s="29" t="b">
        <v>0</v>
      </c>
      <c r="DS615" s="29" t="b">
        <v>0</v>
      </c>
      <c r="DT615" s="29" t="b">
        <v>0</v>
      </c>
      <c r="DU615" s="29" t="b">
        <v>0</v>
      </c>
      <c r="DV615" s="29" t="s">
        <v>16784</v>
      </c>
      <c r="DW615" s="29" t="s">
        <v>16785</v>
      </c>
      <c r="DX615" s="29" t="s">
        <v>16786</v>
      </c>
    </row>
    <row r="616" spans="1:128" s="29" customFormat="1" x14ac:dyDescent="0.25">
      <c r="A616" s="29">
        <v>359925061276692</v>
      </c>
      <c r="B616" s="29">
        <v>452</v>
      </c>
      <c r="C616" s="29" t="s">
        <v>16787</v>
      </c>
      <c r="D616" s="29" t="s">
        <v>16788</v>
      </c>
      <c r="E616" s="50">
        <v>237028404</v>
      </c>
      <c r="F616" s="50">
        <v>90428813</v>
      </c>
      <c r="G616" s="29" t="s">
        <v>18992</v>
      </c>
      <c r="H616" s="50">
        <v>40163</v>
      </c>
      <c r="I616" s="29">
        <v>77</v>
      </c>
      <c r="J616" s="29">
        <v>1</v>
      </c>
      <c r="K616" s="29">
        <v>1</v>
      </c>
      <c r="L616" s="29">
        <v>1</v>
      </c>
      <c r="M616" s="29">
        <v>2</v>
      </c>
      <c r="N616" s="29">
        <v>3</v>
      </c>
      <c r="O616" s="29">
        <v>1</v>
      </c>
      <c r="P616" s="29">
        <v>1</v>
      </c>
      <c r="Q616" s="29">
        <v>1</v>
      </c>
      <c r="R616" s="29" t="s">
        <v>8</v>
      </c>
      <c r="S616" s="29">
        <v>1</v>
      </c>
      <c r="T616" s="29" t="s">
        <v>8</v>
      </c>
      <c r="U616" s="29">
        <v>1</v>
      </c>
      <c r="V616" s="29">
        <v>1</v>
      </c>
      <c r="W616" s="29" t="s">
        <v>8</v>
      </c>
      <c r="X616" s="29">
        <v>1</v>
      </c>
      <c r="Y616" s="29" t="s">
        <v>8</v>
      </c>
      <c r="Z616" s="29">
        <v>1</v>
      </c>
      <c r="AA616" s="29">
        <v>1</v>
      </c>
      <c r="AB616" s="29" t="s">
        <v>8</v>
      </c>
      <c r="AC616" s="29">
        <v>1</v>
      </c>
      <c r="AD616" s="29" t="s">
        <v>8</v>
      </c>
      <c r="AE616" s="29">
        <v>1</v>
      </c>
      <c r="AF616" s="29">
        <v>1</v>
      </c>
      <c r="AG616" s="29" t="s">
        <v>8</v>
      </c>
      <c r="AH616" s="29">
        <v>1</v>
      </c>
      <c r="AI616" s="29" t="s">
        <v>8</v>
      </c>
      <c r="AJ616" s="29">
        <v>1</v>
      </c>
      <c r="AK616" s="29">
        <v>4</v>
      </c>
      <c r="AL616" s="29" t="s">
        <v>8</v>
      </c>
      <c r="AM616" s="29">
        <v>4</v>
      </c>
      <c r="AN616" s="29" t="s">
        <v>8</v>
      </c>
      <c r="AO616" s="29">
        <v>0</v>
      </c>
      <c r="AP616" s="29" t="s">
        <v>8</v>
      </c>
      <c r="AQ616" s="29">
        <v>1</v>
      </c>
      <c r="AR616" s="29">
        <v>3</v>
      </c>
      <c r="AS616" s="29" t="s">
        <v>8</v>
      </c>
      <c r="AT616" s="29">
        <v>2</v>
      </c>
      <c r="AU616" s="29" t="s">
        <v>8</v>
      </c>
      <c r="AV616" s="29">
        <v>1</v>
      </c>
      <c r="AW616" s="29">
        <v>3</v>
      </c>
      <c r="AX616" s="29" t="s">
        <v>8</v>
      </c>
      <c r="AY616" s="29">
        <v>3</v>
      </c>
      <c r="AZ616" s="29" t="s">
        <v>8</v>
      </c>
      <c r="BA616" s="29">
        <v>0</v>
      </c>
      <c r="BB616" s="29" t="s">
        <v>8</v>
      </c>
      <c r="BC616" s="29">
        <v>1</v>
      </c>
      <c r="BD616" s="29">
        <v>3</v>
      </c>
      <c r="BE616" s="29" t="s">
        <v>8</v>
      </c>
      <c r="BF616" s="29">
        <v>3</v>
      </c>
      <c r="BG616" s="29" t="s">
        <v>8</v>
      </c>
      <c r="BH616" s="29">
        <v>1</v>
      </c>
      <c r="BI616" s="29">
        <v>1</v>
      </c>
      <c r="BJ616" s="29" t="s">
        <v>8</v>
      </c>
      <c r="BK616" s="29">
        <v>1</v>
      </c>
      <c r="BL616" s="29" t="s">
        <v>8</v>
      </c>
      <c r="BM616" s="29">
        <v>0</v>
      </c>
      <c r="BN616" s="29" t="s">
        <v>8</v>
      </c>
      <c r="BO616" s="29" t="s">
        <v>8</v>
      </c>
      <c r="BP616" s="29" t="s">
        <v>8</v>
      </c>
      <c r="BQ616" s="29" t="s">
        <v>8</v>
      </c>
      <c r="BR616" s="29" t="s">
        <v>8</v>
      </c>
      <c r="BS616" s="29" t="s">
        <v>8</v>
      </c>
      <c r="BT616" s="29" t="s">
        <v>8</v>
      </c>
      <c r="BU616" s="29" t="s">
        <v>8</v>
      </c>
      <c r="BV616" s="29" t="b">
        <v>0</v>
      </c>
      <c r="BW616" s="29" t="b">
        <v>0</v>
      </c>
      <c r="BX616" s="29" t="b">
        <v>0</v>
      </c>
      <c r="BY616" s="29" t="b">
        <v>0</v>
      </c>
      <c r="BZ616" s="29" t="b">
        <v>0</v>
      </c>
      <c r="CA616" s="29" t="b">
        <v>0</v>
      </c>
      <c r="CB616" s="29" t="b">
        <v>0</v>
      </c>
      <c r="CC616" s="29" t="b">
        <v>0</v>
      </c>
      <c r="CD616" s="29" t="b">
        <v>0</v>
      </c>
      <c r="CE616" s="29" t="b">
        <v>0</v>
      </c>
      <c r="CF616" s="29" t="b">
        <v>0</v>
      </c>
      <c r="CG616" s="29" t="b">
        <v>0</v>
      </c>
      <c r="CH616" s="29" t="b">
        <v>0</v>
      </c>
      <c r="CI616" s="29" t="b">
        <v>0</v>
      </c>
      <c r="CJ616" s="29" t="b">
        <v>0</v>
      </c>
      <c r="CK616" s="29" t="b">
        <v>0</v>
      </c>
      <c r="CL616" s="29" t="b">
        <v>0</v>
      </c>
      <c r="CM616" s="29" t="b">
        <v>0</v>
      </c>
      <c r="CN616" s="29" t="b">
        <v>0</v>
      </c>
      <c r="CO616" s="29" t="b">
        <v>0</v>
      </c>
      <c r="CP616" s="29" t="b">
        <v>1</v>
      </c>
      <c r="CQ616" s="29" t="b">
        <v>0</v>
      </c>
      <c r="CR616" s="29" t="b">
        <v>0</v>
      </c>
      <c r="CS616" s="29" t="b">
        <v>0</v>
      </c>
      <c r="CT616" s="29" t="b">
        <v>0</v>
      </c>
      <c r="CU616" s="29" t="b">
        <v>0</v>
      </c>
      <c r="CV616" s="29" t="b">
        <v>0</v>
      </c>
      <c r="CW616" s="29" t="b">
        <v>0</v>
      </c>
      <c r="CX616" s="29" t="b">
        <v>0</v>
      </c>
      <c r="CY616" s="29" t="b">
        <v>0</v>
      </c>
      <c r="CZ616" s="29" t="b">
        <v>0</v>
      </c>
      <c r="DA616" s="29" t="b">
        <v>0</v>
      </c>
      <c r="DB616" s="29" t="b">
        <v>0</v>
      </c>
      <c r="DC616" s="29" t="b">
        <v>0</v>
      </c>
      <c r="DD616" s="29" t="b">
        <v>0</v>
      </c>
      <c r="DE616" s="29" t="b">
        <v>0</v>
      </c>
      <c r="DF616" s="29" t="b">
        <v>0</v>
      </c>
      <c r="DG616" s="29" t="b">
        <v>0</v>
      </c>
      <c r="DH616" s="29" t="b">
        <v>0</v>
      </c>
      <c r="DI616" s="29" t="b">
        <v>0</v>
      </c>
      <c r="DJ616" s="29" t="b">
        <v>0</v>
      </c>
      <c r="DK616" s="29" t="b">
        <v>0</v>
      </c>
      <c r="DL616" s="29" t="b">
        <v>0</v>
      </c>
      <c r="DM616" s="29" t="b">
        <v>0</v>
      </c>
      <c r="DN616" s="29" t="b">
        <v>0</v>
      </c>
      <c r="DO616" s="29" t="b">
        <v>0</v>
      </c>
      <c r="DP616" s="29" t="b">
        <v>0</v>
      </c>
      <c r="DQ616" s="29" t="b">
        <v>0</v>
      </c>
      <c r="DR616" s="29" t="b">
        <v>0</v>
      </c>
      <c r="DS616" s="29" t="b">
        <v>0</v>
      </c>
      <c r="DT616" s="29" t="b">
        <v>0</v>
      </c>
      <c r="DU616" s="29" t="b">
        <v>0</v>
      </c>
      <c r="DV616" s="29" t="s">
        <v>16789</v>
      </c>
      <c r="DW616" s="29" t="s">
        <v>16790</v>
      </c>
      <c r="DX616" s="29" t="s">
        <v>16791</v>
      </c>
    </row>
    <row r="617" spans="1:128" s="29" customFormat="1" x14ac:dyDescent="0.25">
      <c r="A617" s="29">
        <v>359925061276692</v>
      </c>
      <c r="B617" s="29">
        <v>455</v>
      </c>
      <c r="C617" s="29" t="s">
        <v>16792</v>
      </c>
      <c r="D617" s="29" t="s">
        <v>16793</v>
      </c>
      <c r="E617" s="50">
        <v>237042554</v>
      </c>
      <c r="F617" s="50">
        <v>904281417</v>
      </c>
      <c r="G617" s="29" t="s">
        <v>18992</v>
      </c>
      <c r="H617" s="29" t="s">
        <v>20214</v>
      </c>
      <c r="I617" s="29">
        <v>77</v>
      </c>
      <c r="J617" s="29">
        <v>1</v>
      </c>
      <c r="K617" s="29">
        <v>1</v>
      </c>
      <c r="L617" s="29">
        <v>1</v>
      </c>
      <c r="M617" s="29">
        <v>2</v>
      </c>
      <c r="N617" s="29">
        <v>7</v>
      </c>
      <c r="O617" s="29">
        <v>1</v>
      </c>
      <c r="P617" s="29">
        <v>1</v>
      </c>
      <c r="Q617" s="29">
        <v>4</v>
      </c>
      <c r="R617" s="29" t="s">
        <v>8</v>
      </c>
      <c r="S617" s="29">
        <v>4</v>
      </c>
      <c r="T617" s="29" t="s">
        <v>8</v>
      </c>
      <c r="U617" s="29">
        <v>1</v>
      </c>
      <c r="V617" s="29">
        <v>1</v>
      </c>
      <c r="W617" s="29" t="s">
        <v>8</v>
      </c>
      <c r="X617" s="29">
        <v>1</v>
      </c>
      <c r="Y617" s="29" t="s">
        <v>8</v>
      </c>
      <c r="Z617" s="29">
        <v>1</v>
      </c>
      <c r="AA617" s="29">
        <v>1</v>
      </c>
      <c r="AB617" s="29" t="s">
        <v>8</v>
      </c>
      <c r="AC617" s="29">
        <v>1</v>
      </c>
      <c r="AD617" s="29" t="s">
        <v>8</v>
      </c>
      <c r="AE617" s="29">
        <v>1</v>
      </c>
      <c r="AF617" s="29">
        <v>1</v>
      </c>
      <c r="AG617" s="29" t="s">
        <v>8</v>
      </c>
      <c r="AH617" s="29">
        <v>1</v>
      </c>
      <c r="AI617" s="29" t="s">
        <v>8</v>
      </c>
      <c r="AJ617" s="29">
        <v>0</v>
      </c>
      <c r="AK617" s="29" t="s">
        <v>8</v>
      </c>
      <c r="AL617" s="29" t="s">
        <v>8</v>
      </c>
      <c r="AM617" s="29" t="s">
        <v>8</v>
      </c>
      <c r="AN617" s="29" t="s">
        <v>8</v>
      </c>
      <c r="AO617" s="29">
        <v>0</v>
      </c>
      <c r="AP617" s="29" t="s">
        <v>8</v>
      </c>
      <c r="AQ617" s="29">
        <v>1</v>
      </c>
      <c r="AR617" s="29">
        <v>2</v>
      </c>
      <c r="AS617" s="29" t="s">
        <v>8</v>
      </c>
      <c r="AT617" s="29">
        <v>1</v>
      </c>
      <c r="AU617" s="29" t="s">
        <v>8</v>
      </c>
      <c r="AV617" s="29">
        <v>1</v>
      </c>
      <c r="AW617" s="29">
        <v>3</v>
      </c>
      <c r="AX617" s="29" t="s">
        <v>8</v>
      </c>
      <c r="AY617" s="29">
        <v>3</v>
      </c>
      <c r="AZ617" s="29" t="s">
        <v>8</v>
      </c>
      <c r="BA617" s="29">
        <v>1</v>
      </c>
      <c r="BB617" s="29" t="s">
        <v>8</v>
      </c>
      <c r="BC617" s="29">
        <v>1</v>
      </c>
      <c r="BD617" s="29">
        <v>3</v>
      </c>
      <c r="BE617" s="29" t="s">
        <v>8</v>
      </c>
      <c r="BF617" s="29">
        <v>2</v>
      </c>
      <c r="BG617" s="29" t="s">
        <v>8</v>
      </c>
      <c r="BH617" s="29">
        <v>1</v>
      </c>
      <c r="BI617" s="29">
        <v>1</v>
      </c>
      <c r="BJ617" s="29" t="s">
        <v>8</v>
      </c>
      <c r="BK617" s="29">
        <v>1</v>
      </c>
      <c r="BL617" s="29" t="s">
        <v>8</v>
      </c>
      <c r="BM617" s="29">
        <v>0</v>
      </c>
      <c r="BN617" s="29" t="s">
        <v>8</v>
      </c>
      <c r="BO617" s="29" t="s">
        <v>8</v>
      </c>
      <c r="BP617" s="29" t="s">
        <v>8</v>
      </c>
      <c r="BQ617" s="29" t="s">
        <v>8</v>
      </c>
      <c r="BR617" s="29" t="s">
        <v>8</v>
      </c>
      <c r="BS617" s="29" t="s">
        <v>8</v>
      </c>
      <c r="BT617" s="29" t="s">
        <v>8</v>
      </c>
      <c r="BU617" s="29" t="s">
        <v>8</v>
      </c>
      <c r="BV617" s="29" t="b">
        <v>0</v>
      </c>
      <c r="BW617" s="29" t="b">
        <v>0</v>
      </c>
      <c r="BX617" s="29" t="b">
        <v>0</v>
      </c>
      <c r="BY617" s="29" t="b">
        <v>0</v>
      </c>
      <c r="BZ617" s="29" t="b">
        <v>0</v>
      </c>
      <c r="CA617" s="29" t="b">
        <v>0</v>
      </c>
      <c r="CB617" s="29" t="b">
        <v>0</v>
      </c>
      <c r="CC617" s="29" t="b">
        <v>0</v>
      </c>
      <c r="CD617" s="29" t="b">
        <v>0</v>
      </c>
      <c r="CE617" s="29" t="b">
        <v>0</v>
      </c>
      <c r="CF617" s="29" t="b">
        <v>0</v>
      </c>
      <c r="CG617" s="29" t="b">
        <v>0</v>
      </c>
      <c r="CH617" s="29" t="b">
        <v>0</v>
      </c>
      <c r="CI617" s="29" t="b">
        <v>0</v>
      </c>
      <c r="CJ617" s="29" t="b">
        <v>0</v>
      </c>
      <c r="CK617" s="29" t="b">
        <v>0</v>
      </c>
      <c r="CL617" s="29" t="b">
        <v>0</v>
      </c>
      <c r="CM617" s="29" t="b">
        <v>0</v>
      </c>
      <c r="CN617" s="29" t="b">
        <v>0</v>
      </c>
      <c r="CO617" s="29" t="b">
        <v>0</v>
      </c>
      <c r="CP617" s="29" t="b">
        <v>1</v>
      </c>
      <c r="CQ617" s="29" t="b">
        <v>0</v>
      </c>
      <c r="CR617" s="29" t="b">
        <v>0</v>
      </c>
      <c r="CS617" s="29" t="b">
        <v>0</v>
      </c>
      <c r="CT617" s="29" t="b">
        <v>0</v>
      </c>
      <c r="CU617" s="29" t="b">
        <v>0</v>
      </c>
      <c r="CV617" s="29" t="b">
        <v>0</v>
      </c>
      <c r="CW617" s="29" t="b">
        <v>0</v>
      </c>
      <c r="CX617" s="29" t="b">
        <v>0</v>
      </c>
      <c r="CY617" s="29" t="b">
        <v>0</v>
      </c>
      <c r="CZ617" s="29" t="b">
        <v>0</v>
      </c>
      <c r="DA617" s="29" t="b">
        <v>0</v>
      </c>
      <c r="DB617" s="29" t="b">
        <v>0</v>
      </c>
      <c r="DC617" s="29" t="b">
        <v>0</v>
      </c>
      <c r="DD617" s="29" t="b">
        <v>0</v>
      </c>
      <c r="DE617" s="29" t="b">
        <v>0</v>
      </c>
      <c r="DF617" s="29" t="b">
        <v>0</v>
      </c>
      <c r="DG617" s="29" t="b">
        <v>0</v>
      </c>
      <c r="DH617" s="29" t="b">
        <v>0</v>
      </c>
      <c r="DI617" s="29" t="b">
        <v>0</v>
      </c>
      <c r="DJ617" s="29" t="b">
        <v>0</v>
      </c>
      <c r="DK617" s="29" t="b">
        <v>0</v>
      </c>
      <c r="DL617" s="29" t="b">
        <v>0</v>
      </c>
      <c r="DM617" s="29" t="b">
        <v>0</v>
      </c>
      <c r="DN617" s="29" t="b">
        <v>0</v>
      </c>
      <c r="DO617" s="29" t="b">
        <v>0</v>
      </c>
      <c r="DP617" s="29" t="b">
        <v>0</v>
      </c>
      <c r="DQ617" s="29" t="b">
        <v>0</v>
      </c>
      <c r="DR617" s="29" t="b">
        <v>0</v>
      </c>
      <c r="DS617" s="29" t="b">
        <v>0</v>
      </c>
      <c r="DT617" s="29" t="b">
        <v>0</v>
      </c>
      <c r="DU617" s="29" t="b">
        <v>0</v>
      </c>
      <c r="DV617" s="29" t="s">
        <v>16794</v>
      </c>
      <c r="DW617" s="29" t="s">
        <v>16795</v>
      </c>
      <c r="DX617" s="29" t="s">
        <v>16796</v>
      </c>
    </row>
    <row r="618" spans="1:128" s="29" customFormat="1" x14ac:dyDescent="0.25">
      <c r="A618" s="29">
        <v>359925061276692</v>
      </c>
      <c r="B618" s="29">
        <v>459</v>
      </c>
      <c r="C618" s="29" t="s">
        <v>16797</v>
      </c>
      <c r="D618" s="29" t="s">
        <v>14593</v>
      </c>
      <c r="E618" s="50">
        <v>2369965</v>
      </c>
      <c r="F618" s="50">
        <v>904309309</v>
      </c>
      <c r="G618" s="29" t="s">
        <v>18992</v>
      </c>
      <c r="H618" s="29" t="s">
        <v>20219</v>
      </c>
      <c r="I618" s="29">
        <v>77</v>
      </c>
      <c r="J618" s="29">
        <v>1</v>
      </c>
      <c r="K618" s="29">
        <v>1</v>
      </c>
      <c r="L618" s="29">
        <v>1</v>
      </c>
      <c r="M618" s="29">
        <v>2</v>
      </c>
      <c r="N618" s="29">
        <v>6</v>
      </c>
      <c r="O618" s="29">
        <v>1</v>
      </c>
      <c r="P618" s="29">
        <v>1</v>
      </c>
      <c r="Q618" s="29">
        <v>4</v>
      </c>
      <c r="R618" s="29" t="s">
        <v>8</v>
      </c>
      <c r="S618" s="29">
        <v>4</v>
      </c>
      <c r="T618" s="29" t="s">
        <v>8</v>
      </c>
      <c r="U618" s="29">
        <v>1</v>
      </c>
      <c r="V618" s="29">
        <v>3</v>
      </c>
      <c r="W618" s="29" t="s">
        <v>8</v>
      </c>
      <c r="X618" s="29">
        <v>2</v>
      </c>
      <c r="Y618" s="29" t="s">
        <v>8</v>
      </c>
      <c r="Z618" s="29">
        <v>0</v>
      </c>
      <c r="AA618" s="29" t="s">
        <v>8</v>
      </c>
      <c r="AB618" s="29" t="s">
        <v>8</v>
      </c>
      <c r="AC618" s="29" t="s">
        <v>8</v>
      </c>
      <c r="AD618" s="29" t="s">
        <v>8</v>
      </c>
      <c r="AE618" s="29">
        <v>1</v>
      </c>
      <c r="AF618" s="29">
        <v>1</v>
      </c>
      <c r="AG618" s="29" t="s">
        <v>8</v>
      </c>
      <c r="AH618" s="29">
        <v>1</v>
      </c>
      <c r="AI618" s="29" t="s">
        <v>8</v>
      </c>
      <c r="AJ618" s="29">
        <v>1</v>
      </c>
      <c r="AK618" s="29">
        <v>4</v>
      </c>
      <c r="AL618" s="29" t="s">
        <v>8</v>
      </c>
      <c r="AM618" s="29">
        <v>4</v>
      </c>
      <c r="AN618" s="29" t="s">
        <v>8</v>
      </c>
      <c r="AO618" s="29">
        <v>0</v>
      </c>
      <c r="AP618" s="29" t="s">
        <v>8</v>
      </c>
      <c r="AQ618" s="29">
        <v>1</v>
      </c>
      <c r="AR618" s="29">
        <v>1</v>
      </c>
      <c r="AS618" s="29" t="s">
        <v>8</v>
      </c>
      <c r="AT618" s="29">
        <v>2</v>
      </c>
      <c r="AU618" s="29" t="s">
        <v>8</v>
      </c>
      <c r="AV618" s="29">
        <v>1</v>
      </c>
      <c r="AW618" s="29">
        <v>2</v>
      </c>
      <c r="AX618" s="29" t="s">
        <v>8</v>
      </c>
      <c r="AY618" s="29">
        <v>2</v>
      </c>
      <c r="AZ618" s="29" t="s">
        <v>8</v>
      </c>
      <c r="BA618" s="29">
        <v>1</v>
      </c>
      <c r="BB618" s="29" t="s">
        <v>8</v>
      </c>
      <c r="BC618" s="29">
        <v>1</v>
      </c>
      <c r="BD618" s="29">
        <v>3</v>
      </c>
      <c r="BE618" s="29" t="s">
        <v>8</v>
      </c>
      <c r="BF618" s="29">
        <v>1</v>
      </c>
      <c r="BG618" s="29" t="s">
        <v>8</v>
      </c>
      <c r="BH618" s="29">
        <v>1</v>
      </c>
      <c r="BI618" s="29">
        <v>1</v>
      </c>
      <c r="BJ618" s="29" t="s">
        <v>8</v>
      </c>
      <c r="BK618" s="29">
        <v>1</v>
      </c>
      <c r="BL618" s="29" t="s">
        <v>8</v>
      </c>
      <c r="BM618" s="29">
        <v>0</v>
      </c>
      <c r="BN618" s="29" t="s">
        <v>8</v>
      </c>
      <c r="BO618" s="29" t="s">
        <v>8</v>
      </c>
      <c r="BP618" s="29" t="s">
        <v>8</v>
      </c>
      <c r="BQ618" s="29" t="s">
        <v>8</v>
      </c>
      <c r="BR618" s="29" t="s">
        <v>8</v>
      </c>
      <c r="BS618" s="29" t="s">
        <v>8</v>
      </c>
      <c r="BT618" s="29" t="s">
        <v>8</v>
      </c>
      <c r="BU618" s="29" t="s">
        <v>8</v>
      </c>
      <c r="BV618" s="29" t="b">
        <v>0</v>
      </c>
      <c r="BW618" s="29" t="b">
        <v>0</v>
      </c>
      <c r="BX618" s="29" t="b">
        <v>0</v>
      </c>
      <c r="BY618" s="29" t="b">
        <v>0</v>
      </c>
      <c r="BZ618" s="29" t="b">
        <v>0</v>
      </c>
      <c r="CA618" s="29" t="b">
        <v>0</v>
      </c>
      <c r="CB618" s="29" t="b">
        <v>0</v>
      </c>
      <c r="CC618" s="29" t="b">
        <v>0</v>
      </c>
      <c r="CD618" s="29" t="b">
        <v>0</v>
      </c>
      <c r="CE618" s="29" t="b">
        <v>0</v>
      </c>
      <c r="CF618" s="29" t="b">
        <v>0</v>
      </c>
      <c r="CG618" s="29" t="b">
        <v>0</v>
      </c>
      <c r="CH618" s="29" t="b">
        <v>0</v>
      </c>
      <c r="CI618" s="29" t="b">
        <v>0</v>
      </c>
      <c r="CJ618" s="29" t="b">
        <v>0</v>
      </c>
      <c r="CK618" s="29" t="b">
        <v>0</v>
      </c>
      <c r="CL618" s="29" t="b">
        <v>0</v>
      </c>
      <c r="CM618" s="29" t="b">
        <v>0</v>
      </c>
      <c r="CN618" s="29" t="b">
        <v>0</v>
      </c>
      <c r="CO618" s="29" t="b">
        <v>0</v>
      </c>
      <c r="CP618" s="29" t="b">
        <v>1</v>
      </c>
      <c r="CQ618" s="29" t="b">
        <v>0</v>
      </c>
      <c r="CR618" s="29" t="b">
        <v>0</v>
      </c>
      <c r="CS618" s="29" t="b">
        <v>0</v>
      </c>
      <c r="CT618" s="29" t="b">
        <v>0</v>
      </c>
      <c r="CU618" s="29" t="b">
        <v>0</v>
      </c>
      <c r="CV618" s="29" t="b">
        <v>0</v>
      </c>
      <c r="CW618" s="29" t="b">
        <v>0</v>
      </c>
      <c r="CX618" s="29" t="b">
        <v>0</v>
      </c>
      <c r="CY618" s="29" t="b">
        <v>0</v>
      </c>
      <c r="CZ618" s="29" t="b">
        <v>0</v>
      </c>
      <c r="DA618" s="29" t="b">
        <v>0</v>
      </c>
      <c r="DB618" s="29" t="b">
        <v>0</v>
      </c>
      <c r="DC618" s="29" t="b">
        <v>0</v>
      </c>
      <c r="DD618" s="29" t="b">
        <v>0</v>
      </c>
      <c r="DE618" s="29" t="b">
        <v>0</v>
      </c>
      <c r="DF618" s="29" t="b">
        <v>0</v>
      </c>
      <c r="DG618" s="29" t="b">
        <v>0</v>
      </c>
      <c r="DH618" s="29" t="b">
        <v>0</v>
      </c>
      <c r="DI618" s="29" t="b">
        <v>0</v>
      </c>
      <c r="DJ618" s="29" t="b">
        <v>0</v>
      </c>
      <c r="DK618" s="29" t="b">
        <v>0</v>
      </c>
      <c r="DL618" s="29" t="b">
        <v>0</v>
      </c>
      <c r="DM618" s="29" t="b">
        <v>0</v>
      </c>
      <c r="DN618" s="29" t="b">
        <v>0</v>
      </c>
      <c r="DO618" s="29" t="b">
        <v>0</v>
      </c>
      <c r="DP618" s="29" t="b">
        <v>0</v>
      </c>
      <c r="DQ618" s="29" t="b">
        <v>0</v>
      </c>
      <c r="DR618" s="29" t="b">
        <v>0</v>
      </c>
      <c r="DS618" s="29" t="b">
        <v>0</v>
      </c>
      <c r="DT618" s="29" t="b">
        <v>0</v>
      </c>
      <c r="DU618" s="29" t="b">
        <v>0</v>
      </c>
      <c r="DV618" s="29" t="s">
        <v>16798</v>
      </c>
      <c r="DW618" s="29" t="s">
        <v>16799</v>
      </c>
      <c r="DX618" s="29" t="s">
        <v>16800</v>
      </c>
    </row>
    <row r="619" spans="1:128" s="29" customFormat="1" x14ac:dyDescent="0.25">
      <c r="A619" s="29">
        <v>359925061276692</v>
      </c>
      <c r="B619" s="29">
        <v>454</v>
      </c>
      <c r="C619" s="29" t="s">
        <v>16801</v>
      </c>
      <c r="D619" s="29" t="s">
        <v>16802</v>
      </c>
      <c r="E619" s="50">
        <v>237034919</v>
      </c>
      <c r="F619" s="50">
        <v>904284513</v>
      </c>
      <c r="G619" s="29" t="s">
        <v>18992</v>
      </c>
      <c r="H619" s="29" t="s">
        <v>20214</v>
      </c>
      <c r="I619" s="29">
        <v>77</v>
      </c>
      <c r="J619" s="29">
        <v>1</v>
      </c>
      <c r="K619" s="29">
        <v>1</v>
      </c>
      <c r="L619" s="29">
        <v>1</v>
      </c>
      <c r="M619" s="29">
        <v>2</v>
      </c>
      <c r="N619" s="29">
        <v>5</v>
      </c>
      <c r="O619" s="29">
        <v>1</v>
      </c>
      <c r="P619" s="29">
        <v>1</v>
      </c>
      <c r="Q619" s="29">
        <v>4</v>
      </c>
      <c r="R619" s="29" t="s">
        <v>8</v>
      </c>
      <c r="S619" s="29">
        <v>4</v>
      </c>
      <c r="T619" s="29" t="s">
        <v>8</v>
      </c>
      <c r="U619" s="29">
        <v>1</v>
      </c>
      <c r="V619" s="29">
        <v>1</v>
      </c>
      <c r="W619" s="29" t="s">
        <v>8</v>
      </c>
      <c r="X619" s="29">
        <v>1</v>
      </c>
      <c r="Y619" s="29" t="s">
        <v>8</v>
      </c>
      <c r="Z619" s="29">
        <v>1</v>
      </c>
      <c r="AA619" s="29">
        <v>1</v>
      </c>
      <c r="AB619" s="29" t="s">
        <v>8</v>
      </c>
      <c r="AC619" s="29">
        <v>1</v>
      </c>
      <c r="AD619" s="29" t="s">
        <v>8</v>
      </c>
      <c r="AE619" s="29">
        <v>1</v>
      </c>
      <c r="AF619" s="29">
        <v>1</v>
      </c>
      <c r="AG619" s="29" t="s">
        <v>8</v>
      </c>
      <c r="AH619" s="29">
        <v>1</v>
      </c>
      <c r="AI619" s="29" t="s">
        <v>8</v>
      </c>
      <c r="AJ619" s="29">
        <v>1</v>
      </c>
      <c r="AK619" s="29">
        <v>4</v>
      </c>
      <c r="AL619" s="29" t="s">
        <v>8</v>
      </c>
      <c r="AM619" s="29">
        <v>4</v>
      </c>
      <c r="AN619" s="29" t="s">
        <v>8</v>
      </c>
      <c r="AO619" s="29">
        <v>0</v>
      </c>
      <c r="AP619" s="29" t="s">
        <v>8</v>
      </c>
      <c r="AQ619" s="29">
        <v>1</v>
      </c>
      <c r="AR619" s="29">
        <v>2</v>
      </c>
      <c r="AS619" s="29" t="s">
        <v>8</v>
      </c>
      <c r="AT619" s="29">
        <v>2</v>
      </c>
      <c r="AU619" s="29" t="s">
        <v>8</v>
      </c>
      <c r="AV619" s="29">
        <v>1</v>
      </c>
      <c r="AW619" s="29">
        <v>2</v>
      </c>
      <c r="AX619" s="29" t="s">
        <v>8</v>
      </c>
      <c r="AY619" s="29">
        <v>2</v>
      </c>
      <c r="AZ619" s="29" t="s">
        <v>8</v>
      </c>
      <c r="BA619" s="29">
        <v>0</v>
      </c>
      <c r="BB619" s="29" t="s">
        <v>8</v>
      </c>
      <c r="BC619" s="29">
        <v>1</v>
      </c>
      <c r="BD619" s="29">
        <v>1</v>
      </c>
      <c r="BE619" s="29" t="s">
        <v>8</v>
      </c>
      <c r="BF619" s="29">
        <v>1</v>
      </c>
      <c r="BG619" s="29" t="s">
        <v>8</v>
      </c>
      <c r="BH619" s="29">
        <v>1</v>
      </c>
      <c r="BI619" s="29">
        <v>1</v>
      </c>
      <c r="BJ619" s="29" t="s">
        <v>8</v>
      </c>
      <c r="BK619" s="29">
        <v>1</v>
      </c>
      <c r="BL619" s="29" t="s">
        <v>8</v>
      </c>
      <c r="BM619" s="29">
        <v>0</v>
      </c>
      <c r="BN619" s="29" t="s">
        <v>8</v>
      </c>
      <c r="BO619" s="29" t="s">
        <v>8</v>
      </c>
      <c r="BP619" s="29" t="s">
        <v>8</v>
      </c>
      <c r="BQ619" s="29" t="s">
        <v>8</v>
      </c>
      <c r="BR619" s="29" t="s">
        <v>8</v>
      </c>
      <c r="BS619" s="29" t="s">
        <v>8</v>
      </c>
      <c r="BT619" s="29" t="s">
        <v>8</v>
      </c>
      <c r="BU619" s="29" t="s">
        <v>8</v>
      </c>
      <c r="BV619" s="29" t="b">
        <v>0</v>
      </c>
      <c r="BW619" s="29" t="b">
        <v>0</v>
      </c>
      <c r="BX619" s="29" t="b">
        <v>0</v>
      </c>
      <c r="BY619" s="29" t="b">
        <v>0</v>
      </c>
      <c r="BZ619" s="29" t="b">
        <v>0</v>
      </c>
      <c r="CA619" s="29" t="b">
        <v>0</v>
      </c>
      <c r="CB619" s="29" t="b">
        <v>0</v>
      </c>
      <c r="CC619" s="29" t="b">
        <v>0</v>
      </c>
      <c r="CD619" s="29" t="b">
        <v>0</v>
      </c>
      <c r="CE619" s="29" t="b">
        <v>0</v>
      </c>
      <c r="CF619" s="29" t="b">
        <v>0</v>
      </c>
      <c r="CG619" s="29" t="b">
        <v>0</v>
      </c>
      <c r="CH619" s="29" t="b">
        <v>0</v>
      </c>
      <c r="CI619" s="29" t="b">
        <v>0</v>
      </c>
      <c r="CJ619" s="29" t="b">
        <v>0</v>
      </c>
      <c r="CK619" s="29" t="b">
        <v>0</v>
      </c>
      <c r="CL619" s="29" t="b">
        <v>0</v>
      </c>
      <c r="CM619" s="29" t="b">
        <v>0</v>
      </c>
      <c r="CN619" s="29" t="b">
        <v>0</v>
      </c>
      <c r="CO619" s="29" t="b">
        <v>0</v>
      </c>
      <c r="CP619" s="29" t="b">
        <v>1</v>
      </c>
      <c r="CQ619" s="29" t="b">
        <v>0</v>
      </c>
      <c r="CR619" s="29" t="b">
        <v>0</v>
      </c>
      <c r="CS619" s="29" t="b">
        <v>0</v>
      </c>
      <c r="CT619" s="29" t="b">
        <v>0</v>
      </c>
      <c r="CU619" s="29" t="b">
        <v>0</v>
      </c>
      <c r="CV619" s="29" t="b">
        <v>0</v>
      </c>
      <c r="CW619" s="29" t="b">
        <v>0</v>
      </c>
      <c r="CX619" s="29" t="b">
        <v>0</v>
      </c>
      <c r="CY619" s="29" t="b">
        <v>0</v>
      </c>
      <c r="CZ619" s="29" t="b">
        <v>0</v>
      </c>
      <c r="DA619" s="29" t="b">
        <v>0</v>
      </c>
      <c r="DB619" s="29" t="b">
        <v>0</v>
      </c>
      <c r="DC619" s="29" t="b">
        <v>0</v>
      </c>
      <c r="DD619" s="29" t="b">
        <v>0</v>
      </c>
      <c r="DE619" s="29" t="b">
        <v>0</v>
      </c>
      <c r="DF619" s="29" t="b">
        <v>0</v>
      </c>
      <c r="DG619" s="29" t="b">
        <v>0</v>
      </c>
      <c r="DH619" s="29" t="b">
        <v>0</v>
      </c>
      <c r="DI619" s="29" t="b">
        <v>0</v>
      </c>
      <c r="DJ619" s="29" t="b">
        <v>0</v>
      </c>
      <c r="DK619" s="29" t="b">
        <v>0</v>
      </c>
      <c r="DL619" s="29" t="b">
        <v>0</v>
      </c>
      <c r="DM619" s="29" t="b">
        <v>0</v>
      </c>
      <c r="DN619" s="29" t="b">
        <v>0</v>
      </c>
      <c r="DO619" s="29" t="b">
        <v>0</v>
      </c>
      <c r="DP619" s="29" t="b">
        <v>0</v>
      </c>
      <c r="DQ619" s="29" t="b">
        <v>0</v>
      </c>
      <c r="DR619" s="29" t="b">
        <v>0</v>
      </c>
      <c r="DS619" s="29" t="b">
        <v>0</v>
      </c>
      <c r="DT619" s="29" t="b">
        <v>0</v>
      </c>
      <c r="DU619" s="29" t="b">
        <v>0</v>
      </c>
      <c r="DV619" s="29" t="s">
        <v>16803</v>
      </c>
      <c r="DW619" s="41" t="s">
        <v>16804</v>
      </c>
      <c r="DX619" s="29" t="s">
        <v>16805</v>
      </c>
    </row>
    <row r="620" spans="1:128" s="29" customFormat="1" x14ac:dyDescent="0.25">
      <c r="A620" s="29">
        <v>359925061276692</v>
      </c>
      <c r="B620" s="29">
        <v>460</v>
      </c>
      <c r="C620" s="29" t="s">
        <v>16806</v>
      </c>
      <c r="D620" s="29" t="s">
        <v>14593</v>
      </c>
      <c r="E620" s="50">
        <v>2369965</v>
      </c>
      <c r="F620" s="50">
        <v>904309309</v>
      </c>
      <c r="G620" s="29" t="s">
        <v>18992</v>
      </c>
      <c r="H620" s="29" t="s">
        <v>20219</v>
      </c>
      <c r="I620" s="29">
        <v>77</v>
      </c>
      <c r="J620" s="29">
        <v>1</v>
      </c>
      <c r="K620" s="29">
        <v>1</v>
      </c>
      <c r="L620" s="29">
        <v>1</v>
      </c>
      <c r="M620" s="29">
        <v>2</v>
      </c>
      <c r="N620" s="29">
        <v>4</v>
      </c>
      <c r="O620" s="29">
        <v>1</v>
      </c>
      <c r="P620" s="29">
        <v>1</v>
      </c>
      <c r="Q620" s="29">
        <v>4</v>
      </c>
      <c r="R620" s="29" t="s">
        <v>8</v>
      </c>
      <c r="S620" s="29">
        <v>4</v>
      </c>
      <c r="T620" s="29" t="s">
        <v>8</v>
      </c>
      <c r="U620" s="29">
        <v>1</v>
      </c>
      <c r="V620" s="29">
        <v>4</v>
      </c>
      <c r="W620" s="29" t="s">
        <v>8</v>
      </c>
      <c r="X620" s="29">
        <v>4</v>
      </c>
      <c r="Y620" s="29" t="s">
        <v>8</v>
      </c>
      <c r="Z620" s="29">
        <v>0</v>
      </c>
      <c r="AA620" s="29" t="s">
        <v>8</v>
      </c>
      <c r="AB620" s="29" t="s">
        <v>8</v>
      </c>
      <c r="AC620" s="29" t="s">
        <v>8</v>
      </c>
      <c r="AD620" s="29" t="s">
        <v>8</v>
      </c>
      <c r="AE620" s="29">
        <v>1</v>
      </c>
      <c r="AF620" s="29">
        <v>1</v>
      </c>
      <c r="AG620" s="29" t="s">
        <v>8</v>
      </c>
      <c r="AH620" s="29">
        <v>1</v>
      </c>
      <c r="AI620" s="29" t="s">
        <v>8</v>
      </c>
      <c r="AJ620" s="29">
        <v>1</v>
      </c>
      <c r="AK620" s="29">
        <v>4</v>
      </c>
      <c r="AL620" s="29" t="s">
        <v>8</v>
      </c>
      <c r="AM620" s="29">
        <v>4</v>
      </c>
      <c r="AN620" s="29" t="s">
        <v>8</v>
      </c>
      <c r="AO620" s="29">
        <v>0</v>
      </c>
      <c r="AP620" s="29" t="s">
        <v>8</v>
      </c>
      <c r="AQ620" s="29">
        <v>1</v>
      </c>
      <c r="AR620" s="29">
        <v>2</v>
      </c>
      <c r="AS620" s="29" t="s">
        <v>8</v>
      </c>
      <c r="AT620" s="29">
        <v>2</v>
      </c>
      <c r="AU620" s="29" t="s">
        <v>8</v>
      </c>
      <c r="AV620" s="29">
        <v>1</v>
      </c>
      <c r="AW620" s="29">
        <v>2</v>
      </c>
      <c r="AX620" s="29" t="s">
        <v>8</v>
      </c>
      <c r="AY620" s="29">
        <v>2</v>
      </c>
      <c r="AZ620" s="29" t="s">
        <v>8</v>
      </c>
      <c r="BA620" s="29">
        <v>1</v>
      </c>
      <c r="BB620" s="29" t="s">
        <v>8</v>
      </c>
      <c r="BC620" s="29">
        <v>1</v>
      </c>
      <c r="BD620" s="29">
        <v>4</v>
      </c>
      <c r="BE620" s="29" t="s">
        <v>8</v>
      </c>
      <c r="BF620" s="29">
        <v>3</v>
      </c>
      <c r="BG620" s="29" t="s">
        <v>8</v>
      </c>
      <c r="BH620" s="29">
        <v>1</v>
      </c>
      <c r="BI620" s="29">
        <v>1</v>
      </c>
      <c r="BJ620" s="29" t="s">
        <v>8</v>
      </c>
      <c r="BK620" s="29">
        <v>1</v>
      </c>
      <c r="BL620" s="29" t="s">
        <v>8</v>
      </c>
      <c r="BM620" s="29">
        <v>0</v>
      </c>
      <c r="BN620" s="29" t="s">
        <v>8</v>
      </c>
      <c r="BO620" s="29" t="s">
        <v>8</v>
      </c>
      <c r="BP620" s="29" t="s">
        <v>8</v>
      </c>
      <c r="BQ620" s="29" t="s">
        <v>8</v>
      </c>
      <c r="BR620" s="29" t="s">
        <v>8</v>
      </c>
      <c r="BS620" s="29" t="s">
        <v>8</v>
      </c>
      <c r="BT620" s="29" t="s">
        <v>8</v>
      </c>
      <c r="BU620" s="29" t="s">
        <v>8</v>
      </c>
      <c r="BV620" s="29" t="b">
        <v>0</v>
      </c>
      <c r="BW620" s="29" t="b">
        <v>0</v>
      </c>
      <c r="BX620" s="29" t="b">
        <v>0</v>
      </c>
      <c r="BY620" s="29" t="b">
        <v>0</v>
      </c>
      <c r="BZ620" s="29" t="b">
        <v>0</v>
      </c>
      <c r="CA620" s="29" t="b">
        <v>0</v>
      </c>
      <c r="CB620" s="29" t="b">
        <v>0</v>
      </c>
      <c r="CC620" s="29" t="b">
        <v>0</v>
      </c>
      <c r="CD620" s="29" t="b">
        <v>0</v>
      </c>
      <c r="CE620" s="29" t="b">
        <v>0</v>
      </c>
      <c r="CF620" s="29" t="b">
        <v>0</v>
      </c>
      <c r="CG620" s="29" t="b">
        <v>0</v>
      </c>
      <c r="CH620" s="29" t="b">
        <v>0</v>
      </c>
      <c r="CI620" s="29" t="b">
        <v>0</v>
      </c>
      <c r="CJ620" s="29" t="b">
        <v>0</v>
      </c>
      <c r="CK620" s="29" t="b">
        <v>0</v>
      </c>
      <c r="CL620" s="29" t="b">
        <v>0</v>
      </c>
      <c r="CM620" s="29" t="b">
        <v>0</v>
      </c>
      <c r="CN620" s="29" t="b">
        <v>0</v>
      </c>
      <c r="CO620" s="29" t="b">
        <v>0</v>
      </c>
      <c r="CP620" s="29" t="b">
        <v>1</v>
      </c>
      <c r="CQ620" s="29" t="b">
        <v>0</v>
      </c>
      <c r="CR620" s="29" t="b">
        <v>0</v>
      </c>
      <c r="CS620" s="29" t="b">
        <v>0</v>
      </c>
      <c r="CT620" s="29" t="b">
        <v>0</v>
      </c>
      <c r="CU620" s="29" t="b">
        <v>0</v>
      </c>
      <c r="CV620" s="29" t="b">
        <v>0</v>
      </c>
      <c r="CW620" s="29" t="b">
        <v>0</v>
      </c>
      <c r="CX620" s="29" t="b">
        <v>0</v>
      </c>
      <c r="CY620" s="29" t="b">
        <v>0</v>
      </c>
      <c r="CZ620" s="29" t="b">
        <v>0</v>
      </c>
      <c r="DA620" s="29" t="b">
        <v>0</v>
      </c>
      <c r="DB620" s="29" t="b">
        <v>0</v>
      </c>
      <c r="DC620" s="29" t="b">
        <v>0</v>
      </c>
      <c r="DD620" s="29" t="b">
        <v>0</v>
      </c>
      <c r="DE620" s="29" t="b">
        <v>0</v>
      </c>
      <c r="DF620" s="29" t="b">
        <v>0</v>
      </c>
      <c r="DG620" s="29" t="b">
        <v>0</v>
      </c>
      <c r="DH620" s="29" t="b">
        <v>0</v>
      </c>
      <c r="DI620" s="29" t="b">
        <v>0</v>
      </c>
      <c r="DJ620" s="29" t="b">
        <v>0</v>
      </c>
      <c r="DK620" s="29" t="b">
        <v>0</v>
      </c>
      <c r="DL620" s="29" t="b">
        <v>0</v>
      </c>
      <c r="DM620" s="29" t="b">
        <v>0</v>
      </c>
      <c r="DN620" s="29" t="b">
        <v>0</v>
      </c>
      <c r="DO620" s="29" t="b">
        <v>0</v>
      </c>
      <c r="DP620" s="29" t="b">
        <v>0</v>
      </c>
      <c r="DQ620" s="29" t="b">
        <v>0</v>
      </c>
      <c r="DR620" s="29" t="b">
        <v>0</v>
      </c>
      <c r="DS620" s="29" t="b">
        <v>0</v>
      </c>
      <c r="DT620" s="29" t="b">
        <v>0</v>
      </c>
      <c r="DU620" s="29" t="b">
        <v>0</v>
      </c>
      <c r="DV620" s="29" t="s">
        <v>16807</v>
      </c>
      <c r="DW620" s="29" t="s">
        <v>16808</v>
      </c>
      <c r="DX620" s="29" t="s">
        <v>16809</v>
      </c>
    </row>
    <row r="621" spans="1:128" s="29" customFormat="1" x14ac:dyDescent="0.25">
      <c r="A621" s="29">
        <v>359925061276692</v>
      </c>
      <c r="B621" s="29">
        <v>500</v>
      </c>
      <c r="C621" s="29" t="s">
        <v>16810</v>
      </c>
      <c r="D621" s="29" t="s">
        <v>14593</v>
      </c>
      <c r="E621" s="50">
        <v>2369965</v>
      </c>
      <c r="F621" s="50">
        <v>904309309</v>
      </c>
      <c r="G621" s="29" t="s">
        <v>18992</v>
      </c>
      <c r="H621" s="29" t="s">
        <v>20219</v>
      </c>
      <c r="I621" s="29">
        <v>77</v>
      </c>
      <c r="J621" s="29">
        <v>0</v>
      </c>
      <c r="K621" s="29">
        <v>1</v>
      </c>
      <c r="L621" s="29">
        <v>1</v>
      </c>
      <c r="M621" s="29">
        <v>2</v>
      </c>
      <c r="N621" s="29">
        <v>5</v>
      </c>
      <c r="O621" s="29">
        <v>1</v>
      </c>
      <c r="P621" s="29">
        <v>1</v>
      </c>
      <c r="Q621" s="29">
        <v>4</v>
      </c>
      <c r="R621" s="29" t="s">
        <v>8</v>
      </c>
      <c r="S621" s="29">
        <v>4</v>
      </c>
      <c r="T621" s="29" t="s">
        <v>8</v>
      </c>
      <c r="U621" s="29">
        <v>1</v>
      </c>
      <c r="V621" s="29">
        <v>2</v>
      </c>
      <c r="W621" s="29" t="s">
        <v>8</v>
      </c>
      <c r="X621" s="29">
        <v>1</v>
      </c>
      <c r="Y621" s="29" t="s">
        <v>8</v>
      </c>
      <c r="Z621" s="29">
        <v>1</v>
      </c>
      <c r="AA621" s="29">
        <v>1</v>
      </c>
      <c r="AB621" s="29" t="s">
        <v>8</v>
      </c>
      <c r="AC621" s="29">
        <v>1</v>
      </c>
      <c r="AD621" s="29" t="s">
        <v>8</v>
      </c>
      <c r="AE621" s="29">
        <v>1</v>
      </c>
      <c r="AF621" s="29">
        <v>1</v>
      </c>
      <c r="AG621" s="29" t="s">
        <v>8</v>
      </c>
      <c r="AH621" s="29">
        <v>1</v>
      </c>
      <c r="AI621" s="29" t="s">
        <v>8</v>
      </c>
      <c r="AJ621" s="29">
        <v>1</v>
      </c>
      <c r="AK621" s="29">
        <v>3</v>
      </c>
      <c r="AL621" s="29" t="s">
        <v>8</v>
      </c>
      <c r="AM621" s="29">
        <v>3</v>
      </c>
      <c r="AN621" s="29" t="s">
        <v>8</v>
      </c>
      <c r="AO621" s="29">
        <v>0</v>
      </c>
      <c r="AP621" s="29" t="s">
        <v>8</v>
      </c>
      <c r="AQ621" s="29">
        <v>1</v>
      </c>
      <c r="AR621" s="29">
        <v>2</v>
      </c>
      <c r="AS621" s="29" t="s">
        <v>8</v>
      </c>
      <c r="AT621" s="29">
        <v>1</v>
      </c>
      <c r="AU621" s="29" t="s">
        <v>8</v>
      </c>
      <c r="AV621" s="29">
        <v>1</v>
      </c>
      <c r="AW621" s="29">
        <v>1</v>
      </c>
      <c r="AX621" s="29" t="s">
        <v>8</v>
      </c>
      <c r="AY621" s="29">
        <v>3</v>
      </c>
      <c r="AZ621" s="29" t="s">
        <v>8</v>
      </c>
      <c r="BA621" s="29">
        <v>0</v>
      </c>
      <c r="BB621" s="29" t="s">
        <v>8</v>
      </c>
      <c r="BC621" s="29">
        <v>1</v>
      </c>
      <c r="BD621" s="29">
        <v>1</v>
      </c>
      <c r="BE621" s="29" t="s">
        <v>8</v>
      </c>
      <c r="BF621" s="29">
        <v>1</v>
      </c>
      <c r="BG621" s="29" t="s">
        <v>8</v>
      </c>
      <c r="BH621" s="29">
        <v>1</v>
      </c>
      <c r="BI621" s="29">
        <v>1</v>
      </c>
      <c r="BJ621" s="29" t="s">
        <v>8</v>
      </c>
      <c r="BK621" s="29">
        <v>1</v>
      </c>
      <c r="BL621" s="29" t="s">
        <v>8</v>
      </c>
      <c r="BM621" s="29">
        <v>0</v>
      </c>
      <c r="BN621" s="29" t="s">
        <v>8</v>
      </c>
      <c r="BO621" s="29" t="s">
        <v>8</v>
      </c>
      <c r="BP621" s="29" t="s">
        <v>8</v>
      </c>
      <c r="BQ621" s="29" t="s">
        <v>8</v>
      </c>
      <c r="BR621" s="29" t="s">
        <v>8</v>
      </c>
      <c r="BS621" s="29" t="s">
        <v>8</v>
      </c>
      <c r="BT621" s="29" t="s">
        <v>8</v>
      </c>
      <c r="BU621" s="29" t="s">
        <v>8</v>
      </c>
      <c r="BV621" s="29" t="b">
        <v>0</v>
      </c>
      <c r="BW621" s="29" t="b">
        <v>0</v>
      </c>
      <c r="BX621" s="29" t="b">
        <v>0</v>
      </c>
      <c r="BY621" s="29" t="b">
        <v>0</v>
      </c>
      <c r="BZ621" s="29" t="b">
        <v>0</v>
      </c>
      <c r="CA621" s="29" t="b">
        <v>0</v>
      </c>
      <c r="CB621" s="29" t="b">
        <v>0</v>
      </c>
      <c r="CC621" s="29" t="b">
        <v>0</v>
      </c>
      <c r="CD621" s="29" t="b">
        <v>0</v>
      </c>
      <c r="CE621" s="29" t="b">
        <v>0</v>
      </c>
      <c r="CF621" s="29" t="b">
        <v>0</v>
      </c>
      <c r="CG621" s="29" t="b">
        <v>0</v>
      </c>
      <c r="CH621" s="29" t="b">
        <v>0</v>
      </c>
      <c r="CI621" s="29" t="b">
        <v>0</v>
      </c>
      <c r="CJ621" s="29" t="b">
        <v>0</v>
      </c>
      <c r="CK621" s="29" t="b">
        <v>0</v>
      </c>
      <c r="CL621" s="29" t="b">
        <v>0</v>
      </c>
      <c r="CM621" s="29" t="b">
        <v>0</v>
      </c>
      <c r="CN621" s="29" t="b">
        <v>0</v>
      </c>
      <c r="CO621" s="29" t="b">
        <v>0</v>
      </c>
      <c r="CP621" s="29" t="b">
        <v>1</v>
      </c>
      <c r="CQ621" s="29" t="b">
        <v>0</v>
      </c>
      <c r="CR621" s="29" t="b">
        <v>0</v>
      </c>
      <c r="CS621" s="29" t="b">
        <v>0</v>
      </c>
      <c r="CT621" s="29" t="b">
        <v>0</v>
      </c>
      <c r="CU621" s="29" t="b">
        <v>0</v>
      </c>
      <c r="CV621" s="29" t="b">
        <v>0</v>
      </c>
      <c r="CW621" s="29" t="b">
        <v>0</v>
      </c>
      <c r="CX621" s="29" t="b">
        <v>0</v>
      </c>
      <c r="CY621" s="29" t="b">
        <v>0</v>
      </c>
      <c r="CZ621" s="29" t="b">
        <v>0</v>
      </c>
      <c r="DA621" s="29" t="b">
        <v>0</v>
      </c>
      <c r="DB621" s="29" t="b">
        <v>0</v>
      </c>
      <c r="DC621" s="29" t="b">
        <v>0</v>
      </c>
      <c r="DD621" s="29" t="b">
        <v>0</v>
      </c>
      <c r="DE621" s="29" t="b">
        <v>0</v>
      </c>
      <c r="DF621" s="29" t="b">
        <v>0</v>
      </c>
      <c r="DG621" s="29" t="b">
        <v>0</v>
      </c>
      <c r="DH621" s="29" t="b">
        <v>0</v>
      </c>
      <c r="DI621" s="29" t="b">
        <v>0</v>
      </c>
      <c r="DJ621" s="29" t="b">
        <v>0</v>
      </c>
      <c r="DK621" s="29" t="b">
        <v>0</v>
      </c>
      <c r="DL621" s="29" t="b">
        <v>0</v>
      </c>
      <c r="DM621" s="29" t="b">
        <v>0</v>
      </c>
      <c r="DN621" s="29" t="b">
        <v>0</v>
      </c>
      <c r="DO621" s="29" t="b">
        <v>0</v>
      </c>
      <c r="DP621" s="29" t="b">
        <v>0</v>
      </c>
      <c r="DQ621" s="29" t="b">
        <v>0</v>
      </c>
      <c r="DR621" s="29" t="b">
        <v>0</v>
      </c>
      <c r="DS621" s="29" t="b">
        <v>0</v>
      </c>
      <c r="DT621" s="29" t="b">
        <v>0</v>
      </c>
      <c r="DU621" s="29" t="b">
        <v>0</v>
      </c>
      <c r="DV621" s="29" t="s">
        <v>16811</v>
      </c>
      <c r="DW621" s="29" t="s">
        <v>16812</v>
      </c>
      <c r="DX621" s="29" t="s">
        <v>16813</v>
      </c>
    </row>
    <row r="622" spans="1:128" s="29" customFormat="1" x14ac:dyDescent="0.25">
      <c r="A622" s="29">
        <v>359925061276692</v>
      </c>
      <c r="B622" s="29">
        <v>458</v>
      </c>
      <c r="C622" s="29" t="s">
        <v>16814</v>
      </c>
      <c r="D622" s="29" t="s">
        <v>14593</v>
      </c>
      <c r="E622" s="50">
        <v>2369965</v>
      </c>
      <c r="F622" s="50">
        <v>904309309</v>
      </c>
      <c r="G622" s="29" t="s">
        <v>18992</v>
      </c>
      <c r="H622" s="29" t="s">
        <v>20219</v>
      </c>
      <c r="I622" s="29">
        <v>77</v>
      </c>
      <c r="J622" s="29">
        <v>1</v>
      </c>
      <c r="K622" s="29">
        <v>1</v>
      </c>
      <c r="L622" s="29">
        <v>1</v>
      </c>
      <c r="M622" s="29">
        <v>2</v>
      </c>
      <c r="N622" s="29">
        <v>4</v>
      </c>
      <c r="O622" s="29">
        <v>1</v>
      </c>
      <c r="P622" s="29">
        <v>1</v>
      </c>
      <c r="Q622" s="29">
        <v>4</v>
      </c>
      <c r="R622" s="29" t="s">
        <v>8</v>
      </c>
      <c r="S622" s="29">
        <v>4</v>
      </c>
      <c r="T622" s="29" t="s">
        <v>8</v>
      </c>
      <c r="U622" s="29">
        <v>0</v>
      </c>
      <c r="V622" s="29" t="s">
        <v>8</v>
      </c>
      <c r="W622" s="29" t="s">
        <v>8</v>
      </c>
      <c r="X622" s="29" t="s">
        <v>8</v>
      </c>
      <c r="Y622" s="29" t="s">
        <v>8</v>
      </c>
      <c r="Z622" s="29">
        <v>0</v>
      </c>
      <c r="AA622" s="29" t="s">
        <v>8</v>
      </c>
      <c r="AB622" s="29" t="s">
        <v>8</v>
      </c>
      <c r="AC622" s="29" t="s">
        <v>8</v>
      </c>
      <c r="AD622" s="29" t="s">
        <v>8</v>
      </c>
      <c r="AE622" s="29">
        <v>1</v>
      </c>
      <c r="AF622" s="29">
        <v>1</v>
      </c>
      <c r="AG622" s="29" t="s">
        <v>8</v>
      </c>
      <c r="AH622" s="29">
        <v>1</v>
      </c>
      <c r="AI622" s="29" t="s">
        <v>8</v>
      </c>
      <c r="AJ622" s="29">
        <v>1</v>
      </c>
      <c r="AK622" s="29">
        <v>4</v>
      </c>
      <c r="AL622" s="29" t="s">
        <v>8</v>
      </c>
      <c r="AM622" s="29">
        <v>4</v>
      </c>
      <c r="AN622" s="29" t="s">
        <v>8</v>
      </c>
      <c r="AO622" s="29">
        <v>0</v>
      </c>
      <c r="AP622" s="29" t="s">
        <v>8</v>
      </c>
      <c r="AQ622" s="29">
        <v>1</v>
      </c>
      <c r="AR622" s="29">
        <v>2</v>
      </c>
      <c r="AS622" s="29" t="s">
        <v>8</v>
      </c>
      <c r="AT622" s="29">
        <v>1</v>
      </c>
      <c r="AU622" s="29" t="s">
        <v>8</v>
      </c>
      <c r="AV622" s="29">
        <v>1</v>
      </c>
      <c r="AW622" s="29">
        <v>4</v>
      </c>
      <c r="AX622" s="29" t="s">
        <v>8</v>
      </c>
      <c r="AY622" s="29">
        <v>4</v>
      </c>
      <c r="AZ622" s="29" t="s">
        <v>8</v>
      </c>
      <c r="BA622" s="29">
        <v>1</v>
      </c>
      <c r="BB622" s="29" t="s">
        <v>8</v>
      </c>
      <c r="BC622" s="29">
        <v>1</v>
      </c>
      <c r="BD622" s="29">
        <v>3</v>
      </c>
      <c r="BE622" s="29" t="s">
        <v>8</v>
      </c>
      <c r="BF622" s="29">
        <v>1</v>
      </c>
      <c r="BG622" s="29" t="s">
        <v>8</v>
      </c>
      <c r="BH622" s="29">
        <v>1</v>
      </c>
      <c r="BI622" s="29">
        <v>1</v>
      </c>
      <c r="BJ622" s="29" t="s">
        <v>8</v>
      </c>
      <c r="BK622" s="29">
        <v>1</v>
      </c>
      <c r="BL622" s="29" t="s">
        <v>8</v>
      </c>
      <c r="BM622" s="29">
        <v>0</v>
      </c>
      <c r="BN622" s="29" t="s">
        <v>8</v>
      </c>
      <c r="BO622" s="29" t="s">
        <v>8</v>
      </c>
      <c r="BP622" s="29" t="s">
        <v>8</v>
      </c>
      <c r="BQ622" s="29" t="s">
        <v>8</v>
      </c>
      <c r="BR622" s="29" t="s">
        <v>8</v>
      </c>
      <c r="BS622" s="29" t="s">
        <v>8</v>
      </c>
      <c r="BT622" s="29" t="s">
        <v>8</v>
      </c>
      <c r="BU622" s="29" t="s">
        <v>8</v>
      </c>
      <c r="BV622" s="29" t="b">
        <v>0</v>
      </c>
      <c r="BW622" s="29" t="b">
        <v>0</v>
      </c>
      <c r="BX622" s="29" t="b">
        <v>0</v>
      </c>
      <c r="BY622" s="29" t="b">
        <v>0</v>
      </c>
      <c r="BZ622" s="29" t="b">
        <v>0</v>
      </c>
      <c r="CA622" s="29" t="b">
        <v>0</v>
      </c>
      <c r="CB622" s="29" t="b">
        <v>0</v>
      </c>
      <c r="CC622" s="29" t="b">
        <v>0</v>
      </c>
      <c r="CD622" s="29" t="b">
        <v>0</v>
      </c>
      <c r="CE622" s="29" t="b">
        <v>0</v>
      </c>
      <c r="CF622" s="29" t="b">
        <v>0</v>
      </c>
      <c r="CG622" s="29" t="b">
        <v>0</v>
      </c>
      <c r="CH622" s="29" t="b">
        <v>0</v>
      </c>
      <c r="CI622" s="29" t="b">
        <v>0</v>
      </c>
      <c r="CJ622" s="29" t="b">
        <v>0</v>
      </c>
      <c r="CK622" s="29" t="b">
        <v>0</v>
      </c>
      <c r="CL622" s="29" t="b">
        <v>0</v>
      </c>
      <c r="CM622" s="29" t="b">
        <v>0</v>
      </c>
      <c r="CN622" s="29" t="b">
        <v>0</v>
      </c>
      <c r="CO622" s="29" t="b">
        <v>0</v>
      </c>
      <c r="CP622" s="29" t="b">
        <v>1</v>
      </c>
      <c r="CQ622" s="29" t="b">
        <v>0</v>
      </c>
      <c r="CR622" s="29" t="b">
        <v>0</v>
      </c>
      <c r="CS622" s="29" t="b">
        <v>0</v>
      </c>
      <c r="CT622" s="29" t="b">
        <v>0</v>
      </c>
      <c r="CU622" s="29" t="b">
        <v>0</v>
      </c>
      <c r="CV622" s="29" t="b">
        <v>0</v>
      </c>
      <c r="CW622" s="29" t="b">
        <v>0</v>
      </c>
      <c r="CX622" s="29" t="b">
        <v>0</v>
      </c>
      <c r="CY622" s="29" t="b">
        <v>0</v>
      </c>
      <c r="CZ622" s="29" t="b">
        <v>0</v>
      </c>
      <c r="DA622" s="29" t="b">
        <v>0</v>
      </c>
      <c r="DB622" s="29" t="b">
        <v>0</v>
      </c>
      <c r="DC622" s="29" t="b">
        <v>0</v>
      </c>
      <c r="DD622" s="29" t="b">
        <v>0</v>
      </c>
      <c r="DE622" s="29" t="b">
        <v>0</v>
      </c>
      <c r="DF622" s="29" t="b">
        <v>0</v>
      </c>
      <c r="DG622" s="29" t="b">
        <v>0</v>
      </c>
      <c r="DH622" s="29" t="b">
        <v>0</v>
      </c>
      <c r="DI622" s="29" t="b">
        <v>0</v>
      </c>
      <c r="DJ622" s="29" t="b">
        <v>0</v>
      </c>
      <c r="DK622" s="29" t="b">
        <v>0</v>
      </c>
      <c r="DL622" s="29" t="b">
        <v>0</v>
      </c>
      <c r="DM622" s="29" t="b">
        <v>0</v>
      </c>
      <c r="DN622" s="29" t="b">
        <v>0</v>
      </c>
      <c r="DO622" s="29" t="b">
        <v>0</v>
      </c>
      <c r="DP622" s="29" t="b">
        <v>0</v>
      </c>
      <c r="DQ622" s="29" t="b">
        <v>0</v>
      </c>
      <c r="DR622" s="29" t="b">
        <v>0</v>
      </c>
      <c r="DS622" s="29" t="b">
        <v>0</v>
      </c>
      <c r="DT622" s="29" t="b">
        <v>0</v>
      </c>
      <c r="DU622" s="29" t="b">
        <v>0</v>
      </c>
      <c r="DV622" s="29" t="s">
        <v>16815</v>
      </c>
      <c r="DW622" s="29" t="s">
        <v>16816</v>
      </c>
      <c r="DX622" s="29" t="s">
        <v>16817</v>
      </c>
    </row>
    <row r="623" spans="1:128" s="29" customFormat="1" x14ac:dyDescent="0.25">
      <c r="A623" s="29">
        <v>359925061276692</v>
      </c>
      <c r="B623" s="29">
        <v>499</v>
      </c>
      <c r="C623" s="29" t="s">
        <v>16818</v>
      </c>
      <c r="D623" s="29" t="s">
        <v>16819</v>
      </c>
      <c r="E623" s="50">
        <v>236987267</v>
      </c>
      <c r="F623" s="50">
        <v>904308547</v>
      </c>
      <c r="G623" s="29" t="s">
        <v>18992</v>
      </c>
      <c r="H623" s="29" t="s">
        <v>20334</v>
      </c>
      <c r="I623" s="29">
        <v>77</v>
      </c>
      <c r="J623" s="29">
        <v>0</v>
      </c>
      <c r="K623" s="29">
        <v>1</v>
      </c>
      <c r="L623" s="29">
        <v>1</v>
      </c>
      <c r="M623" s="29">
        <v>2</v>
      </c>
      <c r="N623" s="29">
        <v>5</v>
      </c>
      <c r="O623" s="29">
        <v>1</v>
      </c>
      <c r="P623" s="29">
        <v>1</v>
      </c>
      <c r="Q623" s="29">
        <v>4</v>
      </c>
      <c r="R623" s="29" t="s">
        <v>8</v>
      </c>
      <c r="S623" s="29">
        <v>4</v>
      </c>
      <c r="T623" s="29" t="s">
        <v>8</v>
      </c>
      <c r="U623" s="29">
        <v>0</v>
      </c>
      <c r="V623" s="29" t="s">
        <v>8</v>
      </c>
      <c r="W623" s="29" t="s">
        <v>8</v>
      </c>
      <c r="X623" s="29" t="s">
        <v>8</v>
      </c>
      <c r="Y623" s="29" t="s">
        <v>8</v>
      </c>
      <c r="Z623" s="29">
        <v>0</v>
      </c>
      <c r="AA623" s="29" t="s">
        <v>8</v>
      </c>
      <c r="AB623" s="29" t="s">
        <v>8</v>
      </c>
      <c r="AC623" s="29" t="s">
        <v>8</v>
      </c>
      <c r="AD623" s="29" t="s">
        <v>8</v>
      </c>
      <c r="AE623" s="29">
        <v>1</v>
      </c>
      <c r="AF623" s="29">
        <v>1</v>
      </c>
      <c r="AG623" s="29" t="s">
        <v>8</v>
      </c>
      <c r="AH623" s="29">
        <v>1</v>
      </c>
      <c r="AI623" s="29" t="s">
        <v>8</v>
      </c>
      <c r="AJ623" s="29">
        <v>1</v>
      </c>
      <c r="AK623" s="29">
        <v>4</v>
      </c>
      <c r="AL623" s="29" t="s">
        <v>8</v>
      </c>
      <c r="AM623" s="29">
        <v>4</v>
      </c>
      <c r="AN623" s="29" t="s">
        <v>8</v>
      </c>
      <c r="AO623" s="29">
        <v>1</v>
      </c>
      <c r="AP623" s="29" t="s">
        <v>8</v>
      </c>
      <c r="AQ623" s="29">
        <v>1</v>
      </c>
      <c r="AR623" s="29">
        <v>1</v>
      </c>
      <c r="AS623" s="29" t="s">
        <v>8</v>
      </c>
      <c r="AT623" s="29">
        <v>1</v>
      </c>
      <c r="AU623" s="29" t="s">
        <v>8</v>
      </c>
      <c r="AV623" s="29">
        <v>1</v>
      </c>
      <c r="AW623" s="29">
        <v>2</v>
      </c>
      <c r="AX623" s="29" t="s">
        <v>8</v>
      </c>
      <c r="AY623" s="29">
        <v>2</v>
      </c>
      <c r="AZ623" s="29" t="s">
        <v>8</v>
      </c>
      <c r="BA623" s="29">
        <v>1</v>
      </c>
      <c r="BB623" s="29" t="s">
        <v>8</v>
      </c>
      <c r="BC623" s="29">
        <v>1</v>
      </c>
      <c r="BD623" s="29">
        <v>4</v>
      </c>
      <c r="BE623" s="29" t="s">
        <v>8</v>
      </c>
      <c r="BF623" s="29">
        <v>1</v>
      </c>
      <c r="BG623" s="29" t="s">
        <v>8</v>
      </c>
      <c r="BH623" s="29">
        <v>1</v>
      </c>
      <c r="BI623" s="29">
        <v>1</v>
      </c>
      <c r="BJ623" s="29" t="s">
        <v>8</v>
      </c>
      <c r="BK623" s="29">
        <v>1</v>
      </c>
      <c r="BL623" s="29" t="s">
        <v>8</v>
      </c>
      <c r="BM623" s="29">
        <v>0</v>
      </c>
      <c r="BN623" s="29" t="s">
        <v>8</v>
      </c>
      <c r="BO623" s="29" t="s">
        <v>8</v>
      </c>
      <c r="BP623" s="29" t="s">
        <v>8</v>
      </c>
      <c r="BQ623" s="29" t="s">
        <v>8</v>
      </c>
      <c r="BR623" s="29" t="s">
        <v>8</v>
      </c>
      <c r="BS623" s="29" t="s">
        <v>8</v>
      </c>
      <c r="BT623" s="29" t="s">
        <v>8</v>
      </c>
      <c r="BU623" s="29" t="s">
        <v>8</v>
      </c>
      <c r="BV623" s="29" t="b">
        <v>0</v>
      </c>
      <c r="BW623" s="29" t="b">
        <v>0</v>
      </c>
      <c r="BX623" s="29" t="b">
        <v>0</v>
      </c>
      <c r="BY623" s="29" t="b">
        <v>0</v>
      </c>
      <c r="BZ623" s="29" t="b">
        <v>0</v>
      </c>
      <c r="CA623" s="29" t="b">
        <v>0</v>
      </c>
      <c r="CB623" s="29" t="b">
        <v>0</v>
      </c>
      <c r="CC623" s="29" t="b">
        <v>0</v>
      </c>
      <c r="CD623" s="29" t="b">
        <v>0</v>
      </c>
      <c r="CE623" s="29" t="b">
        <v>0</v>
      </c>
      <c r="CF623" s="29" t="b">
        <v>0</v>
      </c>
      <c r="CG623" s="29" t="b">
        <v>0</v>
      </c>
      <c r="CH623" s="29" t="b">
        <v>0</v>
      </c>
      <c r="CI623" s="29" t="b">
        <v>0</v>
      </c>
      <c r="CJ623" s="29" t="b">
        <v>0</v>
      </c>
      <c r="CK623" s="29" t="b">
        <v>0</v>
      </c>
      <c r="CL623" s="29" t="b">
        <v>0</v>
      </c>
      <c r="CM623" s="29" t="b">
        <v>0</v>
      </c>
      <c r="CN623" s="29" t="b">
        <v>0</v>
      </c>
      <c r="CO623" s="29" t="b">
        <v>0</v>
      </c>
      <c r="CP623" s="29" t="b">
        <v>1</v>
      </c>
      <c r="CQ623" s="29" t="b">
        <v>0</v>
      </c>
      <c r="CR623" s="29" t="b">
        <v>0</v>
      </c>
      <c r="CS623" s="29" t="b">
        <v>0</v>
      </c>
      <c r="CT623" s="29" t="b">
        <v>0</v>
      </c>
      <c r="CU623" s="29" t="b">
        <v>0</v>
      </c>
      <c r="CV623" s="29" t="b">
        <v>0</v>
      </c>
      <c r="CW623" s="29" t="b">
        <v>0</v>
      </c>
      <c r="CX623" s="29" t="b">
        <v>0</v>
      </c>
      <c r="CY623" s="29" t="b">
        <v>0</v>
      </c>
      <c r="CZ623" s="29" t="b">
        <v>0</v>
      </c>
      <c r="DA623" s="29" t="b">
        <v>0</v>
      </c>
      <c r="DB623" s="29" t="b">
        <v>0</v>
      </c>
      <c r="DC623" s="29" t="b">
        <v>0</v>
      </c>
      <c r="DD623" s="29" t="b">
        <v>0</v>
      </c>
      <c r="DE623" s="29" t="b">
        <v>0</v>
      </c>
      <c r="DF623" s="29" t="b">
        <v>0</v>
      </c>
      <c r="DG623" s="29" t="b">
        <v>0</v>
      </c>
      <c r="DH623" s="29" t="b">
        <v>0</v>
      </c>
      <c r="DI623" s="29" t="b">
        <v>0</v>
      </c>
      <c r="DJ623" s="29" t="b">
        <v>0</v>
      </c>
      <c r="DK623" s="29" t="b">
        <v>0</v>
      </c>
      <c r="DL623" s="29" t="b">
        <v>0</v>
      </c>
      <c r="DM623" s="29" t="b">
        <v>0</v>
      </c>
      <c r="DN623" s="29" t="b">
        <v>0</v>
      </c>
      <c r="DO623" s="29" t="b">
        <v>0</v>
      </c>
      <c r="DP623" s="29" t="b">
        <v>0</v>
      </c>
      <c r="DQ623" s="29" t="b">
        <v>0</v>
      </c>
      <c r="DR623" s="29" t="b">
        <v>0</v>
      </c>
      <c r="DS623" s="29" t="b">
        <v>0</v>
      </c>
      <c r="DT623" s="29" t="b">
        <v>0</v>
      </c>
      <c r="DU623" s="29" t="b">
        <v>0</v>
      </c>
      <c r="DV623" s="29" t="s">
        <v>16820</v>
      </c>
      <c r="DW623" s="29" t="s">
        <v>16821</v>
      </c>
      <c r="DX623" s="29" t="s">
        <v>16822</v>
      </c>
    </row>
    <row r="624" spans="1:128" s="29" customFormat="1" x14ac:dyDescent="0.25">
      <c r="A624" s="29">
        <v>359925061279597</v>
      </c>
      <c r="B624" s="29">
        <v>232</v>
      </c>
      <c r="C624" s="29" t="s">
        <v>16823</v>
      </c>
      <c r="D624" s="29" t="s">
        <v>16824</v>
      </c>
      <c r="E624" s="50">
        <v>2.37808486076475E+16</v>
      </c>
      <c r="F624" s="50">
        <v>9033976069988550</v>
      </c>
      <c r="G624" s="29" t="s">
        <v>20217</v>
      </c>
      <c r="H624" s="29" t="s">
        <v>18992</v>
      </c>
      <c r="I624" s="29">
        <v>33</v>
      </c>
      <c r="J624" s="29">
        <v>1</v>
      </c>
      <c r="K624" s="29">
        <v>1</v>
      </c>
      <c r="L624" s="29">
        <v>1</v>
      </c>
      <c r="M624" s="29">
        <v>2</v>
      </c>
      <c r="N624" s="29">
        <v>4</v>
      </c>
      <c r="O624" s="29">
        <v>1</v>
      </c>
      <c r="P624" s="29">
        <v>1</v>
      </c>
      <c r="Q624" s="29">
        <v>1</v>
      </c>
      <c r="R624" s="29" t="s">
        <v>8</v>
      </c>
      <c r="S624" s="29">
        <v>2</v>
      </c>
      <c r="T624" s="29" t="s">
        <v>8</v>
      </c>
      <c r="U624" s="29">
        <v>1</v>
      </c>
      <c r="V624" s="29">
        <v>2</v>
      </c>
      <c r="W624" s="29" t="s">
        <v>8</v>
      </c>
      <c r="X624" s="29">
        <v>2</v>
      </c>
      <c r="Y624" s="29" t="s">
        <v>8</v>
      </c>
      <c r="Z624" s="29">
        <v>1</v>
      </c>
      <c r="AA624" s="29">
        <v>1</v>
      </c>
      <c r="AB624" s="29" t="s">
        <v>8</v>
      </c>
      <c r="AC624" s="29">
        <v>1</v>
      </c>
      <c r="AD624" s="29" t="s">
        <v>8</v>
      </c>
      <c r="AE624" s="29">
        <v>0</v>
      </c>
      <c r="AF624" s="29" t="s">
        <v>8</v>
      </c>
      <c r="AG624" s="29" t="s">
        <v>8</v>
      </c>
      <c r="AH624" s="29" t="s">
        <v>8</v>
      </c>
      <c r="AI624" s="29" t="s">
        <v>8</v>
      </c>
      <c r="AJ624" s="29">
        <v>1</v>
      </c>
      <c r="AK624" s="29">
        <v>1</v>
      </c>
      <c r="AL624" s="29" t="s">
        <v>8</v>
      </c>
      <c r="AM624" s="29">
        <v>1</v>
      </c>
      <c r="AN624" s="29" t="s">
        <v>8</v>
      </c>
      <c r="AO624" s="29">
        <v>0</v>
      </c>
      <c r="AP624" s="29" t="s">
        <v>8</v>
      </c>
      <c r="AQ624" s="29">
        <v>1</v>
      </c>
      <c r="AR624" s="29">
        <v>2</v>
      </c>
      <c r="AS624" s="29" t="s">
        <v>8</v>
      </c>
      <c r="AT624" s="29">
        <v>2</v>
      </c>
      <c r="AU624" s="29" t="s">
        <v>8</v>
      </c>
      <c r="AV624" s="29">
        <v>1</v>
      </c>
      <c r="AW624" s="29">
        <v>3</v>
      </c>
      <c r="AX624" s="29" t="s">
        <v>8</v>
      </c>
      <c r="AY624" s="29">
        <v>3</v>
      </c>
      <c r="AZ624" s="29" t="s">
        <v>8</v>
      </c>
      <c r="BA624" s="29">
        <v>1</v>
      </c>
      <c r="BB624" s="29" t="s">
        <v>8</v>
      </c>
      <c r="BC624" s="29">
        <v>1</v>
      </c>
      <c r="BD624" s="29">
        <v>3</v>
      </c>
      <c r="BE624" s="29" t="s">
        <v>8</v>
      </c>
      <c r="BF624" s="29">
        <v>3</v>
      </c>
      <c r="BG624" s="29" t="s">
        <v>8</v>
      </c>
      <c r="BH624" s="29">
        <v>1</v>
      </c>
      <c r="BI624" s="29">
        <v>2</v>
      </c>
      <c r="BJ624" s="29" t="s">
        <v>8</v>
      </c>
      <c r="BK624" s="29">
        <v>1</v>
      </c>
      <c r="BL624" s="29" t="s">
        <v>8</v>
      </c>
      <c r="BM624" s="29">
        <v>0</v>
      </c>
      <c r="BN624" s="29" t="s">
        <v>8</v>
      </c>
      <c r="BO624" s="29" t="s">
        <v>8</v>
      </c>
      <c r="BP624" s="29" t="s">
        <v>8</v>
      </c>
      <c r="BQ624" s="29" t="s">
        <v>8</v>
      </c>
      <c r="BR624" s="29" t="s">
        <v>8</v>
      </c>
      <c r="BS624" s="29" t="s">
        <v>8</v>
      </c>
      <c r="BT624" s="29" t="s">
        <v>8</v>
      </c>
      <c r="BU624" s="29" t="s">
        <v>538</v>
      </c>
      <c r="BV624" s="29" t="b">
        <v>0</v>
      </c>
      <c r="BW624" s="29" t="b">
        <v>0</v>
      </c>
      <c r="BX624" s="29" t="b">
        <v>0</v>
      </c>
      <c r="BY624" s="29" t="b">
        <v>0</v>
      </c>
      <c r="BZ624" s="29" t="b">
        <v>0</v>
      </c>
      <c r="CA624" s="29" t="b">
        <v>0</v>
      </c>
      <c r="CB624" s="29" t="b">
        <v>0</v>
      </c>
      <c r="CC624" s="29" t="b">
        <v>0</v>
      </c>
      <c r="CD624" s="29" t="b">
        <v>0</v>
      </c>
      <c r="CE624" s="29" t="b">
        <v>0</v>
      </c>
      <c r="CF624" s="29" t="b">
        <v>0</v>
      </c>
      <c r="CG624" s="29" t="b">
        <v>0</v>
      </c>
      <c r="CH624" s="29" t="b">
        <v>0</v>
      </c>
      <c r="CI624" s="29" t="b">
        <v>0</v>
      </c>
      <c r="CJ624" s="29" t="b">
        <v>0</v>
      </c>
      <c r="CK624" s="29" t="b">
        <v>0</v>
      </c>
      <c r="CL624" s="29" t="b">
        <v>0</v>
      </c>
      <c r="CM624" s="29" t="b">
        <v>0</v>
      </c>
      <c r="CN624" s="29" t="b">
        <v>0</v>
      </c>
      <c r="CO624" s="29" t="b">
        <v>0</v>
      </c>
      <c r="CP624" s="29" t="b">
        <v>0</v>
      </c>
      <c r="CQ624" s="29" t="b">
        <v>0</v>
      </c>
      <c r="CR624" s="29" t="b">
        <v>0</v>
      </c>
      <c r="CS624" s="29" t="b">
        <v>0</v>
      </c>
      <c r="CT624" s="29" t="b">
        <v>0</v>
      </c>
      <c r="CU624" s="29" t="b">
        <v>0</v>
      </c>
      <c r="CV624" s="29" t="b">
        <v>0</v>
      </c>
      <c r="CW624" s="29" t="b">
        <v>0</v>
      </c>
      <c r="CX624" s="29" t="b">
        <v>0</v>
      </c>
      <c r="CY624" s="29" t="b">
        <v>0</v>
      </c>
      <c r="CZ624" s="29" t="b">
        <v>0</v>
      </c>
      <c r="DA624" s="29" t="b">
        <v>0</v>
      </c>
      <c r="DB624" s="29" t="b">
        <v>1</v>
      </c>
      <c r="DC624" s="29" t="b">
        <v>0</v>
      </c>
      <c r="DD624" s="29" t="b">
        <v>0</v>
      </c>
      <c r="DE624" s="29" t="b">
        <v>0</v>
      </c>
      <c r="DF624" s="29" t="b">
        <v>0</v>
      </c>
      <c r="DG624" s="29" t="b">
        <v>0</v>
      </c>
      <c r="DH624" s="29" t="b">
        <v>0</v>
      </c>
      <c r="DI624" s="29" t="b">
        <v>0</v>
      </c>
      <c r="DJ624" s="29" t="b">
        <v>0</v>
      </c>
      <c r="DK624" s="29" t="b">
        <v>0</v>
      </c>
      <c r="DL624" s="29" t="b">
        <v>0</v>
      </c>
      <c r="DM624" s="29" t="b">
        <v>0</v>
      </c>
      <c r="DN624" s="29" t="b">
        <v>0</v>
      </c>
      <c r="DO624" s="29" t="b">
        <v>0</v>
      </c>
      <c r="DP624" s="29" t="b">
        <v>0</v>
      </c>
      <c r="DQ624" s="29" t="b">
        <v>0</v>
      </c>
      <c r="DR624" s="29" t="b">
        <v>0</v>
      </c>
      <c r="DS624" s="29" t="b">
        <v>0</v>
      </c>
      <c r="DT624" s="29" t="b">
        <v>0</v>
      </c>
      <c r="DU624" s="29" t="b">
        <v>0</v>
      </c>
      <c r="DV624" s="29" t="s">
        <v>16825</v>
      </c>
      <c r="DW624" s="29" t="s">
        <v>16826</v>
      </c>
      <c r="DX624" s="29" t="s">
        <v>16827</v>
      </c>
    </row>
    <row r="625" spans="1:128" s="29" customFormat="1" x14ac:dyDescent="0.25">
      <c r="A625" s="29">
        <v>359925061279597</v>
      </c>
      <c r="B625" s="29">
        <v>235</v>
      </c>
      <c r="C625" s="29" t="s">
        <v>16828</v>
      </c>
      <c r="D625" s="29" t="s">
        <v>16829</v>
      </c>
      <c r="E625" s="50">
        <v>2378052110004210</v>
      </c>
      <c r="F625" s="50">
        <v>9033994491499010</v>
      </c>
      <c r="G625" s="29" t="s">
        <v>20250</v>
      </c>
      <c r="H625" s="29" t="s">
        <v>18992</v>
      </c>
      <c r="I625" s="29">
        <v>33</v>
      </c>
      <c r="J625" s="29">
        <v>1</v>
      </c>
      <c r="K625" s="29">
        <v>1</v>
      </c>
      <c r="L625" s="29">
        <v>1</v>
      </c>
      <c r="M625" s="29">
        <v>2</v>
      </c>
      <c r="N625" s="29">
        <v>5</v>
      </c>
      <c r="O625" s="29">
        <v>1</v>
      </c>
      <c r="P625" s="29">
        <v>1</v>
      </c>
      <c r="Q625" s="29">
        <v>2</v>
      </c>
      <c r="R625" s="29" t="s">
        <v>8</v>
      </c>
      <c r="S625" s="29">
        <v>4</v>
      </c>
      <c r="T625" s="29" t="s">
        <v>8</v>
      </c>
      <c r="U625" s="29">
        <v>0</v>
      </c>
      <c r="V625" s="29" t="s">
        <v>8</v>
      </c>
      <c r="W625" s="29" t="s">
        <v>8</v>
      </c>
      <c r="X625" s="29" t="s">
        <v>8</v>
      </c>
      <c r="Y625" s="29" t="s">
        <v>8</v>
      </c>
      <c r="Z625" s="29">
        <v>0</v>
      </c>
      <c r="AA625" s="29" t="s">
        <v>8</v>
      </c>
      <c r="AB625" s="29" t="s">
        <v>8</v>
      </c>
      <c r="AC625" s="29" t="s">
        <v>8</v>
      </c>
      <c r="AD625" s="29" t="s">
        <v>8</v>
      </c>
      <c r="AE625" s="29">
        <v>0</v>
      </c>
      <c r="AF625" s="29" t="s">
        <v>8</v>
      </c>
      <c r="AG625" s="29" t="s">
        <v>8</v>
      </c>
      <c r="AH625" s="29" t="s">
        <v>8</v>
      </c>
      <c r="AI625" s="29" t="s">
        <v>8</v>
      </c>
      <c r="AJ625" s="29">
        <v>1</v>
      </c>
      <c r="AK625" s="29">
        <v>1</v>
      </c>
      <c r="AL625" s="29" t="s">
        <v>8</v>
      </c>
      <c r="AM625" s="29">
        <v>1</v>
      </c>
      <c r="AN625" s="29" t="s">
        <v>8</v>
      </c>
      <c r="AO625" s="29">
        <v>0</v>
      </c>
      <c r="AP625" s="29" t="s">
        <v>8</v>
      </c>
      <c r="AQ625" s="29">
        <v>1</v>
      </c>
      <c r="AR625" s="29">
        <v>1</v>
      </c>
      <c r="AS625" s="29" t="s">
        <v>8</v>
      </c>
      <c r="AT625" s="29">
        <v>1</v>
      </c>
      <c r="AU625" s="29" t="s">
        <v>8</v>
      </c>
      <c r="AV625" s="29">
        <v>0</v>
      </c>
      <c r="AW625" s="29" t="s">
        <v>8</v>
      </c>
      <c r="AX625" s="29" t="s">
        <v>8</v>
      </c>
      <c r="AY625" s="29" t="s">
        <v>8</v>
      </c>
      <c r="AZ625" s="29" t="s">
        <v>8</v>
      </c>
      <c r="BA625" s="29" t="s">
        <v>8</v>
      </c>
      <c r="BB625" s="29" t="s">
        <v>8</v>
      </c>
      <c r="BC625" s="29">
        <v>1</v>
      </c>
      <c r="BD625" s="29">
        <v>3</v>
      </c>
      <c r="BE625" s="29" t="s">
        <v>8</v>
      </c>
      <c r="BF625" s="29">
        <v>3</v>
      </c>
      <c r="BG625" s="29" t="s">
        <v>8</v>
      </c>
      <c r="BH625" s="29">
        <v>1</v>
      </c>
      <c r="BI625" s="29">
        <v>2</v>
      </c>
      <c r="BJ625" s="29" t="s">
        <v>8</v>
      </c>
      <c r="BK625" s="29">
        <v>3</v>
      </c>
      <c r="BL625" s="29" t="s">
        <v>8</v>
      </c>
      <c r="BM625" s="29">
        <v>0</v>
      </c>
      <c r="BN625" s="29" t="s">
        <v>8</v>
      </c>
      <c r="BO625" s="29" t="s">
        <v>8</v>
      </c>
      <c r="BP625" s="29" t="s">
        <v>8</v>
      </c>
      <c r="BQ625" s="29" t="s">
        <v>8</v>
      </c>
      <c r="BR625" s="29" t="s">
        <v>8</v>
      </c>
      <c r="BS625" s="29" t="s">
        <v>8</v>
      </c>
      <c r="BT625" s="29" t="s">
        <v>8</v>
      </c>
      <c r="BU625" s="29" t="s">
        <v>538</v>
      </c>
      <c r="BV625" s="29" t="b">
        <v>0</v>
      </c>
      <c r="BW625" s="29" t="b">
        <v>0</v>
      </c>
      <c r="BX625" s="29" t="b">
        <v>0</v>
      </c>
      <c r="BY625" s="29" t="b">
        <v>0</v>
      </c>
      <c r="BZ625" s="29" t="b">
        <v>0</v>
      </c>
      <c r="CA625" s="29" t="b">
        <v>0</v>
      </c>
      <c r="CB625" s="29" t="b">
        <v>0</v>
      </c>
      <c r="CC625" s="29" t="b">
        <v>0</v>
      </c>
      <c r="CD625" s="29" t="b">
        <v>0</v>
      </c>
      <c r="CE625" s="29" t="b">
        <v>0</v>
      </c>
      <c r="CF625" s="29" t="b">
        <v>0</v>
      </c>
      <c r="CG625" s="29" t="b">
        <v>0</v>
      </c>
      <c r="CH625" s="29" t="b">
        <v>0</v>
      </c>
      <c r="CI625" s="29" t="b">
        <v>0</v>
      </c>
      <c r="CJ625" s="29" t="b">
        <v>0</v>
      </c>
      <c r="CK625" s="29" t="b">
        <v>0</v>
      </c>
      <c r="CL625" s="29" t="b">
        <v>0</v>
      </c>
      <c r="CM625" s="29" t="b">
        <v>0</v>
      </c>
      <c r="CN625" s="29" t="b">
        <v>0</v>
      </c>
      <c r="CO625" s="29" t="b">
        <v>0</v>
      </c>
      <c r="CP625" s="29" t="b">
        <v>0</v>
      </c>
      <c r="CQ625" s="29" t="b">
        <v>0</v>
      </c>
      <c r="CR625" s="29" t="b">
        <v>0</v>
      </c>
      <c r="CS625" s="29" t="b">
        <v>0</v>
      </c>
      <c r="CT625" s="29" t="b">
        <v>0</v>
      </c>
      <c r="CU625" s="29" t="b">
        <v>0</v>
      </c>
      <c r="CV625" s="29" t="b">
        <v>0</v>
      </c>
      <c r="CW625" s="29" t="b">
        <v>0</v>
      </c>
      <c r="CX625" s="29" t="b">
        <v>0</v>
      </c>
      <c r="CY625" s="29" t="b">
        <v>0</v>
      </c>
      <c r="CZ625" s="29" t="b">
        <v>0</v>
      </c>
      <c r="DA625" s="29" t="b">
        <v>0</v>
      </c>
      <c r="DB625" s="29" t="b">
        <v>1</v>
      </c>
      <c r="DC625" s="29" t="b">
        <v>0</v>
      </c>
      <c r="DD625" s="29" t="b">
        <v>0</v>
      </c>
      <c r="DE625" s="29" t="b">
        <v>0</v>
      </c>
      <c r="DF625" s="29" t="b">
        <v>0</v>
      </c>
      <c r="DG625" s="29" t="b">
        <v>0</v>
      </c>
      <c r="DH625" s="29" t="b">
        <v>0</v>
      </c>
      <c r="DI625" s="29" t="b">
        <v>0</v>
      </c>
      <c r="DJ625" s="29" t="b">
        <v>0</v>
      </c>
      <c r="DK625" s="29" t="b">
        <v>0</v>
      </c>
      <c r="DL625" s="29" t="b">
        <v>0</v>
      </c>
      <c r="DM625" s="29" t="b">
        <v>0</v>
      </c>
      <c r="DN625" s="29" t="b">
        <v>0</v>
      </c>
      <c r="DO625" s="29" t="b">
        <v>0</v>
      </c>
      <c r="DP625" s="29" t="b">
        <v>0</v>
      </c>
      <c r="DQ625" s="29" t="b">
        <v>0</v>
      </c>
      <c r="DR625" s="29" t="b">
        <v>0</v>
      </c>
      <c r="DS625" s="29" t="b">
        <v>0</v>
      </c>
      <c r="DT625" s="29" t="b">
        <v>0</v>
      </c>
      <c r="DU625" s="29" t="b">
        <v>0</v>
      </c>
      <c r="DV625" s="29" t="s">
        <v>16830</v>
      </c>
      <c r="DW625" s="29" t="s">
        <v>16831</v>
      </c>
      <c r="DX625" s="29" t="s">
        <v>16832</v>
      </c>
    </row>
    <row r="626" spans="1:128" s="29" customFormat="1" x14ac:dyDescent="0.25">
      <c r="A626" s="29">
        <v>359925061279597</v>
      </c>
      <c r="B626" s="29">
        <v>288</v>
      </c>
      <c r="C626" s="29" t="s">
        <v>16833</v>
      </c>
      <c r="D626" s="29" t="s">
        <v>16834</v>
      </c>
      <c r="E626" s="50">
        <v>2.37791461300356E+16</v>
      </c>
      <c r="F626" s="50">
        <v>9034043066620170</v>
      </c>
      <c r="G626" s="29" t="s">
        <v>18992</v>
      </c>
      <c r="H626" s="29" t="s">
        <v>18992</v>
      </c>
      <c r="I626" s="29">
        <v>33</v>
      </c>
      <c r="J626" s="29">
        <v>0</v>
      </c>
      <c r="K626" s="29">
        <v>1</v>
      </c>
      <c r="L626" s="29">
        <v>1</v>
      </c>
      <c r="M626" s="29">
        <v>2</v>
      </c>
      <c r="N626" s="29">
        <v>4</v>
      </c>
      <c r="O626" s="29">
        <v>1</v>
      </c>
      <c r="P626" s="29">
        <v>1</v>
      </c>
      <c r="Q626" s="29">
        <v>1</v>
      </c>
      <c r="R626" s="29" t="s">
        <v>8</v>
      </c>
      <c r="S626" s="29">
        <v>1</v>
      </c>
      <c r="T626" s="29" t="s">
        <v>8</v>
      </c>
      <c r="U626" s="29">
        <v>0</v>
      </c>
      <c r="V626" s="29" t="s">
        <v>8</v>
      </c>
      <c r="W626" s="29" t="s">
        <v>8</v>
      </c>
      <c r="X626" s="29" t="s">
        <v>8</v>
      </c>
      <c r="Y626" s="29" t="s">
        <v>8</v>
      </c>
      <c r="Z626" s="29">
        <v>1</v>
      </c>
      <c r="AA626" s="29">
        <v>1</v>
      </c>
      <c r="AB626" s="29" t="s">
        <v>8</v>
      </c>
      <c r="AC626" s="29">
        <v>1</v>
      </c>
      <c r="AD626" s="29" t="s">
        <v>8</v>
      </c>
      <c r="AE626" s="29">
        <v>0</v>
      </c>
      <c r="AF626" s="29" t="s">
        <v>8</v>
      </c>
      <c r="AG626" s="29" t="s">
        <v>8</v>
      </c>
      <c r="AH626" s="29" t="s">
        <v>8</v>
      </c>
      <c r="AI626" s="29" t="s">
        <v>8</v>
      </c>
      <c r="AJ626" s="29">
        <v>1</v>
      </c>
      <c r="AK626" s="29">
        <v>1</v>
      </c>
      <c r="AL626" s="29" t="s">
        <v>8</v>
      </c>
      <c r="AM626" s="29">
        <v>1</v>
      </c>
      <c r="AN626" s="29" t="s">
        <v>8</v>
      </c>
      <c r="AO626" s="29">
        <v>0</v>
      </c>
      <c r="AP626" s="29" t="s">
        <v>8</v>
      </c>
      <c r="AQ626" s="29">
        <v>1</v>
      </c>
      <c r="AR626" s="29">
        <v>2</v>
      </c>
      <c r="AS626" s="29" t="s">
        <v>8</v>
      </c>
      <c r="AT626" s="29">
        <v>2</v>
      </c>
      <c r="AU626" s="29" t="s">
        <v>8</v>
      </c>
      <c r="AV626" s="29">
        <v>1</v>
      </c>
      <c r="AW626" s="29">
        <v>2</v>
      </c>
      <c r="AX626" s="29" t="s">
        <v>8</v>
      </c>
      <c r="AY626" s="29">
        <v>2</v>
      </c>
      <c r="AZ626" s="29" t="s">
        <v>8</v>
      </c>
      <c r="BA626" s="29">
        <v>1</v>
      </c>
      <c r="BB626" s="29" t="s">
        <v>8</v>
      </c>
      <c r="BC626" s="29">
        <v>1</v>
      </c>
      <c r="BD626" s="29">
        <v>2</v>
      </c>
      <c r="BE626" s="29" t="s">
        <v>8</v>
      </c>
      <c r="BF626" s="29">
        <v>2</v>
      </c>
      <c r="BG626" s="29" t="s">
        <v>8</v>
      </c>
      <c r="BH626" s="29">
        <v>1</v>
      </c>
      <c r="BI626" s="29">
        <v>1</v>
      </c>
      <c r="BJ626" s="29" t="s">
        <v>8</v>
      </c>
      <c r="BK626" s="29">
        <v>1</v>
      </c>
      <c r="BL626" s="29" t="s">
        <v>8</v>
      </c>
      <c r="BM626" s="29">
        <v>0</v>
      </c>
      <c r="BN626" s="29" t="s">
        <v>8</v>
      </c>
      <c r="BO626" s="29" t="s">
        <v>8</v>
      </c>
      <c r="BP626" s="29" t="s">
        <v>8</v>
      </c>
      <c r="BQ626" s="29" t="s">
        <v>8</v>
      </c>
      <c r="BR626" s="29" t="s">
        <v>8</v>
      </c>
      <c r="BS626" s="29" t="s">
        <v>8</v>
      </c>
      <c r="BT626" s="29" t="s">
        <v>8</v>
      </c>
      <c r="BU626" s="29" t="s">
        <v>538</v>
      </c>
      <c r="BV626" s="29" t="b">
        <v>0</v>
      </c>
      <c r="BW626" s="29" t="b">
        <v>0</v>
      </c>
      <c r="BX626" s="29" t="b">
        <v>0</v>
      </c>
      <c r="BY626" s="29" t="b">
        <v>0</v>
      </c>
      <c r="BZ626" s="29" t="b">
        <v>0</v>
      </c>
      <c r="CA626" s="29" t="b">
        <v>0</v>
      </c>
      <c r="CB626" s="29" t="b">
        <v>0</v>
      </c>
      <c r="CC626" s="29" t="b">
        <v>0</v>
      </c>
      <c r="CD626" s="29" t="b">
        <v>0</v>
      </c>
      <c r="CE626" s="29" t="b">
        <v>0</v>
      </c>
      <c r="CF626" s="29" t="b">
        <v>0</v>
      </c>
      <c r="CG626" s="29" t="b">
        <v>0</v>
      </c>
      <c r="CH626" s="29" t="b">
        <v>0</v>
      </c>
      <c r="CI626" s="29" t="b">
        <v>0</v>
      </c>
      <c r="CJ626" s="29" t="b">
        <v>0</v>
      </c>
      <c r="CK626" s="29" t="b">
        <v>0</v>
      </c>
      <c r="CL626" s="29" t="b">
        <v>0</v>
      </c>
      <c r="CM626" s="29" t="b">
        <v>0</v>
      </c>
      <c r="CN626" s="29" t="b">
        <v>0</v>
      </c>
      <c r="CO626" s="29" t="b">
        <v>0</v>
      </c>
      <c r="CP626" s="29" t="b">
        <v>0</v>
      </c>
      <c r="CQ626" s="29" t="b">
        <v>0</v>
      </c>
      <c r="CR626" s="29" t="b">
        <v>0</v>
      </c>
      <c r="CS626" s="29" t="b">
        <v>0</v>
      </c>
      <c r="CT626" s="29" t="b">
        <v>0</v>
      </c>
      <c r="CU626" s="29" t="b">
        <v>0</v>
      </c>
      <c r="CV626" s="29" t="b">
        <v>0</v>
      </c>
      <c r="CW626" s="29" t="b">
        <v>0</v>
      </c>
      <c r="CX626" s="29" t="b">
        <v>0</v>
      </c>
      <c r="CY626" s="29" t="b">
        <v>0</v>
      </c>
      <c r="CZ626" s="29" t="b">
        <v>0</v>
      </c>
      <c r="DA626" s="29" t="b">
        <v>0</v>
      </c>
      <c r="DB626" s="29" t="b">
        <v>1</v>
      </c>
      <c r="DC626" s="29" t="b">
        <v>0</v>
      </c>
      <c r="DD626" s="29" t="b">
        <v>0</v>
      </c>
      <c r="DE626" s="29" t="b">
        <v>0</v>
      </c>
      <c r="DF626" s="29" t="b">
        <v>0</v>
      </c>
      <c r="DG626" s="29" t="b">
        <v>0</v>
      </c>
      <c r="DH626" s="29" t="b">
        <v>0</v>
      </c>
      <c r="DI626" s="29" t="b">
        <v>0</v>
      </c>
      <c r="DJ626" s="29" t="b">
        <v>0</v>
      </c>
      <c r="DK626" s="29" t="b">
        <v>0</v>
      </c>
      <c r="DL626" s="29" t="b">
        <v>0</v>
      </c>
      <c r="DM626" s="29" t="b">
        <v>0</v>
      </c>
      <c r="DN626" s="29" t="b">
        <v>0</v>
      </c>
      <c r="DO626" s="29" t="b">
        <v>0</v>
      </c>
      <c r="DP626" s="29" t="b">
        <v>0</v>
      </c>
      <c r="DQ626" s="29" t="b">
        <v>0</v>
      </c>
      <c r="DR626" s="29" t="b">
        <v>0</v>
      </c>
      <c r="DS626" s="29" t="b">
        <v>0</v>
      </c>
      <c r="DT626" s="29" t="b">
        <v>0</v>
      </c>
      <c r="DU626" s="29" t="b">
        <v>0</v>
      </c>
      <c r="DV626" s="29" t="s">
        <v>16835</v>
      </c>
      <c r="DW626" s="29" t="s">
        <v>16836</v>
      </c>
      <c r="DX626" s="29" t="s">
        <v>16837</v>
      </c>
    </row>
    <row r="627" spans="1:128" s="29" customFormat="1" x14ac:dyDescent="0.25">
      <c r="A627" s="29">
        <v>359925061279597</v>
      </c>
      <c r="B627" s="29">
        <v>277</v>
      </c>
      <c r="C627" s="29" t="s">
        <v>16838</v>
      </c>
      <c r="D627" s="29" t="s">
        <v>16839</v>
      </c>
      <c r="E627" s="50">
        <v>2377977526061940</v>
      </c>
      <c r="F627" s="50">
        <v>9034045534218380</v>
      </c>
      <c r="G627" s="29" t="s">
        <v>19797</v>
      </c>
      <c r="H627" s="29" t="s">
        <v>18992</v>
      </c>
      <c r="I627" s="29">
        <v>33</v>
      </c>
      <c r="J627" s="29">
        <v>1</v>
      </c>
      <c r="K627" s="29">
        <v>1</v>
      </c>
      <c r="L627" s="29">
        <v>1</v>
      </c>
      <c r="M627" s="29">
        <v>2</v>
      </c>
      <c r="N627" s="29">
        <v>6</v>
      </c>
      <c r="O627" s="29">
        <v>1</v>
      </c>
      <c r="P627" s="29">
        <v>1</v>
      </c>
      <c r="Q627" s="29">
        <v>4</v>
      </c>
      <c r="R627" s="29" t="s">
        <v>8</v>
      </c>
      <c r="S627" s="29">
        <v>4</v>
      </c>
      <c r="T627" s="29" t="s">
        <v>8</v>
      </c>
      <c r="U627" s="29">
        <v>1</v>
      </c>
      <c r="V627" s="29">
        <v>1</v>
      </c>
      <c r="W627" s="29" t="s">
        <v>8</v>
      </c>
      <c r="X627" s="29">
        <v>1</v>
      </c>
      <c r="Y627" s="29" t="s">
        <v>8</v>
      </c>
      <c r="Z627" s="29">
        <v>1</v>
      </c>
      <c r="AA627" s="29">
        <v>4</v>
      </c>
      <c r="AB627" s="29" t="s">
        <v>8</v>
      </c>
      <c r="AC627" s="29">
        <v>2</v>
      </c>
      <c r="AD627" s="29" t="s">
        <v>8</v>
      </c>
      <c r="AE627" s="29">
        <v>0</v>
      </c>
      <c r="AF627" s="29" t="s">
        <v>8</v>
      </c>
      <c r="AG627" s="29" t="s">
        <v>8</v>
      </c>
      <c r="AH627" s="29" t="s">
        <v>8</v>
      </c>
      <c r="AI627" s="29" t="s">
        <v>8</v>
      </c>
      <c r="AJ627" s="29">
        <v>1</v>
      </c>
      <c r="AK627" s="29">
        <v>1</v>
      </c>
      <c r="AL627" s="29" t="s">
        <v>8</v>
      </c>
      <c r="AM627" s="29">
        <v>1</v>
      </c>
      <c r="AN627" s="29" t="s">
        <v>8</v>
      </c>
      <c r="AO627" s="29">
        <v>0</v>
      </c>
      <c r="AP627" s="29" t="s">
        <v>8</v>
      </c>
      <c r="AQ627" s="29">
        <v>1</v>
      </c>
      <c r="AR627" s="29">
        <v>2</v>
      </c>
      <c r="AS627" s="29" t="s">
        <v>8</v>
      </c>
      <c r="AT627" s="29">
        <v>1</v>
      </c>
      <c r="AU627" s="29" t="s">
        <v>8</v>
      </c>
      <c r="AV627" s="29">
        <v>1</v>
      </c>
      <c r="AW627" s="29">
        <v>1</v>
      </c>
      <c r="AX627" s="29" t="s">
        <v>8</v>
      </c>
      <c r="AY627" s="29">
        <v>3</v>
      </c>
      <c r="AZ627" s="29" t="s">
        <v>8</v>
      </c>
      <c r="BA627" s="29">
        <v>1</v>
      </c>
      <c r="BB627" s="29" t="s">
        <v>8</v>
      </c>
      <c r="BC627" s="29">
        <v>1</v>
      </c>
      <c r="BD627" s="29">
        <v>2</v>
      </c>
      <c r="BE627" s="29" t="s">
        <v>8</v>
      </c>
      <c r="BF627" s="29">
        <v>3</v>
      </c>
      <c r="BG627" s="29" t="s">
        <v>8</v>
      </c>
      <c r="BH627" s="29">
        <v>1</v>
      </c>
      <c r="BI627" s="29">
        <v>2</v>
      </c>
      <c r="BJ627" s="29" t="s">
        <v>8</v>
      </c>
      <c r="BK627" s="29">
        <v>2</v>
      </c>
      <c r="BL627" s="29" t="s">
        <v>8</v>
      </c>
      <c r="BM627" s="29">
        <v>0</v>
      </c>
      <c r="BN627" s="29" t="s">
        <v>8</v>
      </c>
      <c r="BO627" s="29" t="s">
        <v>8</v>
      </c>
      <c r="BP627" s="29" t="s">
        <v>8</v>
      </c>
      <c r="BQ627" s="29" t="s">
        <v>8</v>
      </c>
      <c r="BR627" s="29" t="s">
        <v>8</v>
      </c>
      <c r="BS627" s="29" t="s">
        <v>8</v>
      </c>
      <c r="BT627" s="29" t="s">
        <v>8</v>
      </c>
      <c r="BU627" s="29" t="s">
        <v>538</v>
      </c>
      <c r="BV627" s="29" t="b">
        <v>0</v>
      </c>
      <c r="BW627" s="29" t="b">
        <v>0</v>
      </c>
      <c r="BX627" s="29" t="b">
        <v>0</v>
      </c>
      <c r="BY627" s="29" t="b">
        <v>0</v>
      </c>
      <c r="BZ627" s="29" t="b">
        <v>0</v>
      </c>
      <c r="CA627" s="29" t="b">
        <v>0</v>
      </c>
      <c r="CB627" s="29" t="b">
        <v>0</v>
      </c>
      <c r="CC627" s="29" t="b">
        <v>0</v>
      </c>
      <c r="CD627" s="29" t="b">
        <v>0</v>
      </c>
      <c r="CE627" s="29" t="b">
        <v>0</v>
      </c>
      <c r="CF627" s="29" t="b">
        <v>0</v>
      </c>
      <c r="CG627" s="29" t="b">
        <v>0</v>
      </c>
      <c r="CH627" s="29" t="b">
        <v>0</v>
      </c>
      <c r="CI627" s="29" t="b">
        <v>0</v>
      </c>
      <c r="CJ627" s="29" t="b">
        <v>0</v>
      </c>
      <c r="CK627" s="29" t="b">
        <v>0</v>
      </c>
      <c r="CL627" s="29" t="b">
        <v>0</v>
      </c>
      <c r="CM627" s="29" t="b">
        <v>0</v>
      </c>
      <c r="CN627" s="29" t="b">
        <v>0</v>
      </c>
      <c r="CO627" s="29" t="b">
        <v>0</v>
      </c>
      <c r="CP627" s="29" t="b">
        <v>0</v>
      </c>
      <c r="CQ627" s="29" t="b">
        <v>0</v>
      </c>
      <c r="CR627" s="29" t="b">
        <v>0</v>
      </c>
      <c r="CS627" s="29" t="b">
        <v>0</v>
      </c>
      <c r="CT627" s="29" t="b">
        <v>0</v>
      </c>
      <c r="CU627" s="29" t="b">
        <v>0</v>
      </c>
      <c r="CV627" s="29" t="b">
        <v>0</v>
      </c>
      <c r="CW627" s="29" t="b">
        <v>0</v>
      </c>
      <c r="CX627" s="29" t="b">
        <v>0</v>
      </c>
      <c r="CY627" s="29" t="b">
        <v>0</v>
      </c>
      <c r="CZ627" s="29" t="b">
        <v>0</v>
      </c>
      <c r="DA627" s="29" t="b">
        <v>0</v>
      </c>
      <c r="DB627" s="29" t="b">
        <v>1</v>
      </c>
      <c r="DC627" s="29" t="b">
        <v>0</v>
      </c>
      <c r="DD627" s="29" t="b">
        <v>0</v>
      </c>
      <c r="DE627" s="29" t="b">
        <v>0</v>
      </c>
      <c r="DF627" s="29" t="b">
        <v>0</v>
      </c>
      <c r="DG627" s="29" t="b">
        <v>0</v>
      </c>
      <c r="DH627" s="29" t="b">
        <v>0</v>
      </c>
      <c r="DI627" s="29" t="b">
        <v>0</v>
      </c>
      <c r="DJ627" s="29" t="b">
        <v>0</v>
      </c>
      <c r="DK627" s="29" t="b">
        <v>0</v>
      </c>
      <c r="DL627" s="29" t="b">
        <v>0</v>
      </c>
      <c r="DM627" s="29" t="b">
        <v>0</v>
      </c>
      <c r="DN627" s="29" t="b">
        <v>0</v>
      </c>
      <c r="DO627" s="29" t="b">
        <v>0</v>
      </c>
      <c r="DP627" s="29" t="b">
        <v>0</v>
      </c>
      <c r="DQ627" s="29" t="b">
        <v>0</v>
      </c>
      <c r="DR627" s="29" t="b">
        <v>0</v>
      </c>
      <c r="DS627" s="29" t="b">
        <v>0</v>
      </c>
      <c r="DT627" s="29" t="b">
        <v>0</v>
      </c>
      <c r="DU627" s="29" t="b">
        <v>0</v>
      </c>
      <c r="DV627" s="29" t="s">
        <v>16840</v>
      </c>
      <c r="DW627" s="29" t="s">
        <v>16841</v>
      </c>
      <c r="DX627" s="29" t="s">
        <v>16842</v>
      </c>
    </row>
    <row r="628" spans="1:128" s="29" customFormat="1" x14ac:dyDescent="0.25">
      <c r="A628" s="29">
        <v>359925061279597</v>
      </c>
      <c r="B628" s="29">
        <v>290</v>
      </c>
      <c r="C628" s="29" t="s">
        <v>16843</v>
      </c>
      <c r="D628" s="29" t="s">
        <v>16844</v>
      </c>
      <c r="E628" s="50">
        <v>2.3779211624777E+16</v>
      </c>
      <c r="F628" s="50">
        <v>9034000947009010</v>
      </c>
      <c r="G628" s="29" t="s">
        <v>18992</v>
      </c>
      <c r="H628" s="29" t="s">
        <v>18992</v>
      </c>
      <c r="I628" s="29">
        <v>33</v>
      </c>
      <c r="J628" s="29">
        <v>0</v>
      </c>
      <c r="K628" s="29">
        <v>1</v>
      </c>
      <c r="L628" s="29">
        <v>1</v>
      </c>
      <c r="M628" s="29">
        <v>2</v>
      </c>
      <c r="N628" s="29">
        <v>3</v>
      </c>
      <c r="O628" s="29">
        <v>1</v>
      </c>
      <c r="P628" s="29">
        <v>1</v>
      </c>
      <c r="Q628" s="29">
        <v>1</v>
      </c>
      <c r="R628" s="29" t="s">
        <v>8</v>
      </c>
      <c r="S628" s="29">
        <v>1</v>
      </c>
      <c r="T628" s="29" t="s">
        <v>8</v>
      </c>
      <c r="U628" s="29">
        <v>0</v>
      </c>
      <c r="V628" s="29" t="s">
        <v>8</v>
      </c>
      <c r="W628" s="29" t="s">
        <v>8</v>
      </c>
      <c r="X628" s="29" t="s">
        <v>8</v>
      </c>
      <c r="Y628" s="29" t="s">
        <v>8</v>
      </c>
      <c r="Z628" s="29">
        <v>1</v>
      </c>
      <c r="AA628" s="29">
        <v>1</v>
      </c>
      <c r="AB628" s="29" t="s">
        <v>8</v>
      </c>
      <c r="AC628" s="29">
        <v>1</v>
      </c>
      <c r="AD628" s="29" t="s">
        <v>8</v>
      </c>
      <c r="AE628" s="29">
        <v>0</v>
      </c>
      <c r="AF628" s="29" t="s">
        <v>8</v>
      </c>
      <c r="AG628" s="29" t="s">
        <v>8</v>
      </c>
      <c r="AH628" s="29" t="s">
        <v>8</v>
      </c>
      <c r="AI628" s="29" t="s">
        <v>8</v>
      </c>
      <c r="AJ628" s="29">
        <v>1</v>
      </c>
      <c r="AK628" s="29">
        <v>1</v>
      </c>
      <c r="AL628" s="29" t="s">
        <v>8</v>
      </c>
      <c r="AM628" s="29">
        <v>1</v>
      </c>
      <c r="AN628" s="29" t="s">
        <v>8</v>
      </c>
      <c r="AO628" s="29">
        <v>0</v>
      </c>
      <c r="AP628" s="29" t="s">
        <v>8</v>
      </c>
      <c r="AQ628" s="29">
        <v>1</v>
      </c>
      <c r="AR628" s="29">
        <v>1</v>
      </c>
      <c r="AS628" s="29" t="s">
        <v>8</v>
      </c>
      <c r="AT628" s="29">
        <v>1</v>
      </c>
      <c r="AU628" s="29" t="s">
        <v>8</v>
      </c>
      <c r="AV628" s="29">
        <v>1</v>
      </c>
      <c r="AW628" s="29">
        <v>1</v>
      </c>
      <c r="AX628" s="29" t="s">
        <v>8</v>
      </c>
      <c r="AY628" s="29">
        <v>3</v>
      </c>
      <c r="AZ628" s="29" t="s">
        <v>8</v>
      </c>
      <c r="BA628" s="29">
        <v>1</v>
      </c>
      <c r="BB628" s="29" t="s">
        <v>8</v>
      </c>
      <c r="BC628" s="29">
        <v>1</v>
      </c>
      <c r="BD628" s="29">
        <v>2</v>
      </c>
      <c r="BE628" s="29" t="s">
        <v>8</v>
      </c>
      <c r="BF628" s="29">
        <v>2</v>
      </c>
      <c r="BG628" s="29" t="s">
        <v>8</v>
      </c>
      <c r="BH628" s="29">
        <v>1</v>
      </c>
      <c r="BI628" s="29">
        <v>2</v>
      </c>
      <c r="BJ628" s="29" t="s">
        <v>8</v>
      </c>
      <c r="BK628" s="29">
        <v>2</v>
      </c>
      <c r="BL628" s="29" t="s">
        <v>8</v>
      </c>
      <c r="BM628" s="29">
        <v>0</v>
      </c>
      <c r="BN628" s="29" t="s">
        <v>8</v>
      </c>
      <c r="BO628" s="29" t="s">
        <v>8</v>
      </c>
      <c r="BP628" s="29" t="s">
        <v>8</v>
      </c>
      <c r="BQ628" s="29" t="s">
        <v>8</v>
      </c>
      <c r="BR628" s="29" t="s">
        <v>8</v>
      </c>
      <c r="BS628" s="29" t="s">
        <v>8</v>
      </c>
      <c r="BT628" s="29" t="s">
        <v>8</v>
      </c>
      <c r="BU628" s="29" t="s">
        <v>538</v>
      </c>
      <c r="BV628" s="29" t="b">
        <v>0</v>
      </c>
      <c r="BW628" s="29" t="b">
        <v>0</v>
      </c>
      <c r="BX628" s="29" t="b">
        <v>0</v>
      </c>
      <c r="BY628" s="29" t="b">
        <v>0</v>
      </c>
      <c r="BZ628" s="29" t="b">
        <v>0</v>
      </c>
      <c r="CA628" s="29" t="b">
        <v>0</v>
      </c>
      <c r="CB628" s="29" t="b">
        <v>0</v>
      </c>
      <c r="CC628" s="29" t="b">
        <v>0</v>
      </c>
      <c r="CD628" s="29" t="b">
        <v>0</v>
      </c>
      <c r="CE628" s="29" t="b">
        <v>0</v>
      </c>
      <c r="CF628" s="29" t="b">
        <v>0</v>
      </c>
      <c r="CG628" s="29" t="b">
        <v>0</v>
      </c>
      <c r="CH628" s="29" t="b">
        <v>0</v>
      </c>
      <c r="CI628" s="29" t="b">
        <v>0</v>
      </c>
      <c r="CJ628" s="29" t="b">
        <v>0</v>
      </c>
      <c r="CK628" s="29" t="b">
        <v>0</v>
      </c>
      <c r="CL628" s="29" t="b">
        <v>0</v>
      </c>
      <c r="CM628" s="29" t="b">
        <v>0</v>
      </c>
      <c r="CN628" s="29" t="b">
        <v>0</v>
      </c>
      <c r="CO628" s="29" t="b">
        <v>0</v>
      </c>
      <c r="CP628" s="29" t="b">
        <v>0</v>
      </c>
      <c r="CQ628" s="29" t="b">
        <v>0</v>
      </c>
      <c r="CR628" s="29" t="b">
        <v>0</v>
      </c>
      <c r="CS628" s="29" t="b">
        <v>0</v>
      </c>
      <c r="CT628" s="29" t="b">
        <v>0</v>
      </c>
      <c r="CU628" s="29" t="b">
        <v>0</v>
      </c>
      <c r="CV628" s="29" t="b">
        <v>0</v>
      </c>
      <c r="CW628" s="29" t="b">
        <v>0</v>
      </c>
      <c r="CX628" s="29" t="b">
        <v>0</v>
      </c>
      <c r="CY628" s="29" t="b">
        <v>0</v>
      </c>
      <c r="CZ628" s="29" t="b">
        <v>0</v>
      </c>
      <c r="DA628" s="29" t="b">
        <v>0</v>
      </c>
      <c r="DB628" s="29" t="b">
        <v>1</v>
      </c>
      <c r="DC628" s="29" t="b">
        <v>0</v>
      </c>
      <c r="DD628" s="29" t="b">
        <v>0</v>
      </c>
      <c r="DE628" s="29" t="b">
        <v>0</v>
      </c>
      <c r="DF628" s="29" t="b">
        <v>0</v>
      </c>
      <c r="DG628" s="29" t="b">
        <v>0</v>
      </c>
      <c r="DH628" s="29" t="b">
        <v>0</v>
      </c>
      <c r="DI628" s="29" t="b">
        <v>0</v>
      </c>
      <c r="DJ628" s="29" t="b">
        <v>0</v>
      </c>
      <c r="DK628" s="29" t="b">
        <v>0</v>
      </c>
      <c r="DL628" s="29" t="b">
        <v>0</v>
      </c>
      <c r="DM628" s="29" t="b">
        <v>0</v>
      </c>
      <c r="DN628" s="29" t="b">
        <v>0</v>
      </c>
      <c r="DO628" s="29" t="b">
        <v>0</v>
      </c>
      <c r="DP628" s="29" t="b">
        <v>0</v>
      </c>
      <c r="DQ628" s="29" t="b">
        <v>0</v>
      </c>
      <c r="DR628" s="29" t="b">
        <v>0</v>
      </c>
      <c r="DS628" s="29" t="b">
        <v>0</v>
      </c>
      <c r="DT628" s="29" t="b">
        <v>0</v>
      </c>
      <c r="DU628" s="29" t="b">
        <v>0</v>
      </c>
      <c r="DV628" s="29" t="s">
        <v>16845</v>
      </c>
      <c r="DW628" s="29" t="s">
        <v>16846</v>
      </c>
      <c r="DX628" s="29" t="s">
        <v>16847</v>
      </c>
    </row>
    <row r="629" spans="1:128" s="29" customFormat="1" x14ac:dyDescent="0.25">
      <c r="A629" s="29">
        <v>359925061279597</v>
      </c>
      <c r="B629" s="29">
        <v>279</v>
      </c>
      <c r="C629" s="29" t="s">
        <v>16848</v>
      </c>
      <c r="D629" s="29" t="s">
        <v>16849</v>
      </c>
      <c r="E629" s="50">
        <v>2.37796617743399E+16</v>
      </c>
      <c r="F629" s="50">
        <v>9034103246653570</v>
      </c>
      <c r="G629" s="29" t="s">
        <v>20221</v>
      </c>
      <c r="H629" s="29" t="s">
        <v>18992</v>
      </c>
      <c r="I629" s="29">
        <v>33</v>
      </c>
      <c r="J629" s="29">
        <v>1</v>
      </c>
      <c r="K629" s="29">
        <v>1</v>
      </c>
      <c r="L629" s="29">
        <v>1</v>
      </c>
      <c r="M629" s="29">
        <v>2</v>
      </c>
      <c r="N629" s="29">
        <v>4</v>
      </c>
      <c r="O629" s="29">
        <v>1</v>
      </c>
      <c r="P629" s="29">
        <v>1</v>
      </c>
      <c r="Q629" s="29">
        <v>1</v>
      </c>
      <c r="R629" s="29" t="s">
        <v>8</v>
      </c>
      <c r="S629" s="29">
        <v>4</v>
      </c>
      <c r="T629" s="29" t="s">
        <v>8</v>
      </c>
      <c r="U629" s="29">
        <v>0</v>
      </c>
      <c r="V629" s="29" t="s">
        <v>8</v>
      </c>
      <c r="W629" s="29" t="s">
        <v>8</v>
      </c>
      <c r="X629" s="29" t="s">
        <v>8</v>
      </c>
      <c r="Y629" s="29" t="s">
        <v>8</v>
      </c>
      <c r="Z629" s="29">
        <v>1</v>
      </c>
      <c r="AA629" s="29">
        <v>1</v>
      </c>
      <c r="AB629" s="29" t="s">
        <v>8</v>
      </c>
      <c r="AC629" s="29">
        <v>1</v>
      </c>
      <c r="AD629" s="29" t="s">
        <v>8</v>
      </c>
      <c r="AE629" s="29">
        <v>0</v>
      </c>
      <c r="AF629" s="29" t="s">
        <v>8</v>
      </c>
      <c r="AG629" s="29" t="s">
        <v>8</v>
      </c>
      <c r="AH629" s="29" t="s">
        <v>8</v>
      </c>
      <c r="AI629" s="29" t="s">
        <v>8</v>
      </c>
      <c r="AJ629" s="29">
        <v>1</v>
      </c>
      <c r="AK629" s="29">
        <v>1</v>
      </c>
      <c r="AL629" s="29" t="s">
        <v>8</v>
      </c>
      <c r="AM629" s="29">
        <v>1</v>
      </c>
      <c r="AN629" s="29" t="s">
        <v>8</v>
      </c>
      <c r="AO629" s="29">
        <v>0</v>
      </c>
      <c r="AP629" s="29" t="s">
        <v>8</v>
      </c>
      <c r="AQ629" s="29">
        <v>1</v>
      </c>
      <c r="AR629" s="29">
        <v>1</v>
      </c>
      <c r="AS629" s="29" t="s">
        <v>8</v>
      </c>
      <c r="AT629" s="29">
        <v>2</v>
      </c>
      <c r="AU629" s="29" t="s">
        <v>8</v>
      </c>
      <c r="AV629" s="29">
        <v>1</v>
      </c>
      <c r="AW629" s="29">
        <v>3</v>
      </c>
      <c r="AX629" s="29" t="s">
        <v>8</v>
      </c>
      <c r="AY629" s="29">
        <v>3</v>
      </c>
      <c r="AZ629" s="29" t="s">
        <v>8</v>
      </c>
      <c r="BA629" s="29">
        <v>1</v>
      </c>
      <c r="BB629" s="29" t="s">
        <v>8</v>
      </c>
      <c r="BC629" s="29">
        <v>1</v>
      </c>
      <c r="BD629" s="29">
        <v>2</v>
      </c>
      <c r="BE629" s="29" t="s">
        <v>8</v>
      </c>
      <c r="BF629" s="29">
        <v>2</v>
      </c>
      <c r="BG629" s="29" t="s">
        <v>8</v>
      </c>
      <c r="BH629" s="29">
        <v>1</v>
      </c>
      <c r="BI629" s="29">
        <v>1</v>
      </c>
      <c r="BJ629" s="29" t="s">
        <v>8</v>
      </c>
      <c r="BK629" s="29">
        <v>2</v>
      </c>
      <c r="BL629" s="29" t="s">
        <v>8</v>
      </c>
      <c r="BM629" s="29">
        <v>0</v>
      </c>
      <c r="BN629" s="29" t="s">
        <v>8</v>
      </c>
      <c r="BO629" s="29" t="s">
        <v>8</v>
      </c>
      <c r="BP629" s="29" t="s">
        <v>8</v>
      </c>
      <c r="BQ629" s="29" t="s">
        <v>8</v>
      </c>
      <c r="BR629" s="29" t="s">
        <v>8</v>
      </c>
      <c r="BS629" s="29" t="s">
        <v>8</v>
      </c>
      <c r="BT629" s="29" t="s">
        <v>8</v>
      </c>
      <c r="BU629" s="29" t="s">
        <v>538</v>
      </c>
      <c r="BV629" s="29" t="b">
        <v>0</v>
      </c>
      <c r="BW629" s="29" t="b">
        <v>0</v>
      </c>
      <c r="BX629" s="29" t="b">
        <v>0</v>
      </c>
      <c r="BY629" s="29" t="b">
        <v>0</v>
      </c>
      <c r="BZ629" s="29" t="b">
        <v>0</v>
      </c>
      <c r="CA629" s="29" t="b">
        <v>0</v>
      </c>
      <c r="CB629" s="29" t="b">
        <v>0</v>
      </c>
      <c r="CC629" s="29" t="b">
        <v>0</v>
      </c>
      <c r="CD629" s="29" t="b">
        <v>0</v>
      </c>
      <c r="CE629" s="29" t="b">
        <v>0</v>
      </c>
      <c r="CF629" s="29" t="b">
        <v>0</v>
      </c>
      <c r="CG629" s="29" t="b">
        <v>0</v>
      </c>
      <c r="CH629" s="29" t="b">
        <v>0</v>
      </c>
      <c r="CI629" s="29" t="b">
        <v>0</v>
      </c>
      <c r="CJ629" s="29" t="b">
        <v>0</v>
      </c>
      <c r="CK629" s="29" t="b">
        <v>0</v>
      </c>
      <c r="CL629" s="29" t="b">
        <v>0</v>
      </c>
      <c r="CM629" s="29" t="b">
        <v>0</v>
      </c>
      <c r="CN629" s="29" t="b">
        <v>0</v>
      </c>
      <c r="CO629" s="29" t="b">
        <v>0</v>
      </c>
      <c r="CP629" s="29" t="b">
        <v>0</v>
      </c>
      <c r="CQ629" s="29" t="b">
        <v>0</v>
      </c>
      <c r="CR629" s="29" t="b">
        <v>0</v>
      </c>
      <c r="CS629" s="29" t="b">
        <v>0</v>
      </c>
      <c r="CT629" s="29" t="b">
        <v>0</v>
      </c>
      <c r="CU629" s="29" t="b">
        <v>0</v>
      </c>
      <c r="CV629" s="29" t="b">
        <v>0</v>
      </c>
      <c r="CW629" s="29" t="b">
        <v>0</v>
      </c>
      <c r="CX629" s="29" t="b">
        <v>0</v>
      </c>
      <c r="CY629" s="29" t="b">
        <v>0</v>
      </c>
      <c r="CZ629" s="29" t="b">
        <v>0</v>
      </c>
      <c r="DA629" s="29" t="b">
        <v>0</v>
      </c>
      <c r="DB629" s="29" t="b">
        <v>1</v>
      </c>
      <c r="DC629" s="29" t="b">
        <v>0</v>
      </c>
      <c r="DD629" s="29" t="b">
        <v>0</v>
      </c>
      <c r="DE629" s="29" t="b">
        <v>0</v>
      </c>
      <c r="DF629" s="29" t="b">
        <v>0</v>
      </c>
      <c r="DG629" s="29" t="b">
        <v>0</v>
      </c>
      <c r="DH629" s="29" t="b">
        <v>0</v>
      </c>
      <c r="DI629" s="29" t="b">
        <v>0</v>
      </c>
      <c r="DJ629" s="29" t="b">
        <v>0</v>
      </c>
      <c r="DK629" s="29" t="b">
        <v>0</v>
      </c>
      <c r="DL629" s="29" t="b">
        <v>0</v>
      </c>
      <c r="DM629" s="29" t="b">
        <v>0</v>
      </c>
      <c r="DN629" s="29" t="b">
        <v>0</v>
      </c>
      <c r="DO629" s="29" t="b">
        <v>0</v>
      </c>
      <c r="DP629" s="29" t="b">
        <v>0</v>
      </c>
      <c r="DQ629" s="29" t="b">
        <v>0</v>
      </c>
      <c r="DR629" s="29" t="b">
        <v>0</v>
      </c>
      <c r="DS629" s="29" t="b">
        <v>0</v>
      </c>
      <c r="DT629" s="29" t="b">
        <v>0</v>
      </c>
      <c r="DU629" s="29" t="b">
        <v>0</v>
      </c>
      <c r="DV629" s="29" t="s">
        <v>16850</v>
      </c>
      <c r="DW629" s="29" t="s">
        <v>16851</v>
      </c>
      <c r="DX629" s="29" t="s">
        <v>16852</v>
      </c>
    </row>
    <row r="630" spans="1:128" s="29" customFormat="1" x14ac:dyDescent="0.25"/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86"/>
  <sheetViews>
    <sheetView tabSelected="1" workbookViewId="0">
      <selection activeCell="C18" sqref="C18"/>
    </sheetView>
  </sheetViews>
  <sheetFormatPr defaultColWidth="8.85546875" defaultRowHeight="15" x14ac:dyDescent="0.25"/>
  <cols>
    <col min="5" max="5" width="22.7109375" bestFit="1" customWidth="1"/>
    <col min="6" max="6" width="24.28515625" bestFit="1" customWidth="1"/>
    <col min="7" max="7" width="22.7109375" bestFit="1" customWidth="1"/>
  </cols>
  <sheetData>
    <row r="1" spans="1:155" s="29" customFormat="1" x14ac:dyDescent="0.25">
      <c r="A1" s="29" t="s">
        <v>0</v>
      </c>
      <c r="B1" s="29" t="s">
        <v>13684</v>
      </c>
      <c r="C1" s="29" t="s">
        <v>13685</v>
      </c>
      <c r="D1" s="29" t="s">
        <v>13686</v>
      </c>
      <c r="E1" s="29" t="s">
        <v>13687</v>
      </c>
      <c r="F1" s="29" t="s">
        <v>13688</v>
      </c>
      <c r="G1" s="29" t="s">
        <v>13689</v>
      </c>
      <c r="H1" s="29" t="s">
        <v>13690</v>
      </c>
      <c r="I1" s="29" t="s">
        <v>13691</v>
      </c>
      <c r="J1" s="29" t="s">
        <v>13692</v>
      </c>
      <c r="K1" s="29" t="s">
        <v>13693</v>
      </c>
      <c r="L1" s="29" t="s">
        <v>13694</v>
      </c>
      <c r="M1" s="29" t="s">
        <v>13695</v>
      </c>
      <c r="N1" s="29" t="s">
        <v>13696</v>
      </c>
      <c r="O1" s="29" t="s">
        <v>13697</v>
      </c>
      <c r="P1" s="29" t="s">
        <v>13698</v>
      </c>
      <c r="Q1" s="29" t="s">
        <v>13699</v>
      </c>
      <c r="R1" s="29" t="s">
        <v>13700</v>
      </c>
      <c r="S1" s="29" t="s">
        <v>13701</v>
      </c>
      <c r="T1" s="29" t="s">
        <v>13702</v>
      </c>
      <c r="U1" s="29" t="s">
        <v>13703</v>
      </c>
      <c r="V1" s="29" t="s">
        <v>13704</v>
      </c>
      <c r="W1" s="29" t="s">
        <v>13705</v>
      </c>
      <c r="X1" s="29" t="s">
        <v>13706</v>
      </c>
      <c r="Y1" s="29" t="s">
        <v>13707</v>
      </c>
      <c r="Z1" s="29" t="s">
        <v>13708</v>
      </c>
      <c r="AA1" s="29" t="s">
        <v>13709</v>
      </c>
      <c r="AB1" s="29" t="s">
        <v>13710</v>
      </c>
      <c r="AC1" s="29" t="s">
        <v>13711</v>
      </c>
      <c r="AD1" s="29" t="s">
        <v>13712</v>
      </c>
      <c r="AE1" s="29" t="s">
        <v>13713</v>
      </c>
      <c r="AF1" s="29" t="s">
        <v>13714</v>
      </c>
      <c r="AG1" s="29" t="s">
        <v>13715</v>
      </c>
      <c r="AH1" s="29" t="s">
        <v>13716</v>
      </c>
      <c r="AI1" s="29" t="s">
        <v>13717</v>
      </c>
      <c r="AJ1" s="29" t="s">
        <v>13718</v>
      </c>
      <c r="AK1" s="29" t="s">
        <v>13719</v>
      </c>
      <c r="AL1" s="29" t="s">
        <v>13720</v>
      </c>
      <c r="AM1" s="29" t="s">
        <v>13721</v>
      </c>
      <c r="AN1" s="29" t="s">
        <v>13722</v>
      </c>
      <c r="AO1" s="29" t="s">
        <v>13723</v>
      </c>
      <c r="AP1" s="29" t="s">
        <v>13724</v>
      </c>
      <c r="AQ1" s="29" t="s">
        <v>13725</v>
      </c>
      <c r="AR1" s="29" t="s">
        <v>13726</v>
      </c>
      <c r="AS1" s="29" t="s">
        <v>13727</v>
      </c>
      <c r="AT1" s="29" t="s">
        <v>13728</v>
      </c>
      <c r="AU1" s="29" t="s">
        <v>13729</v>
      </c>
      <c r="AV1" s="29" t="s">
        <v>13730</v>
      </c>
      <c r="AW1" s="29" t="s">
        <v>13731</v>
      </c>
      <c r="AX1" s="29" t="s">
        <v>13732</v>
      </c>
      <c r="AY1" s="29" t="s">
        <v>13733</v>
      </c>
      <c r="AZ1" s="29" t="s">
        <v>13734</v>
      </c>
      <c r="BA1" s="29" t="s">
        <v>13735</v>
      </c>
      <c r="BB1" s="29" t="s">
        <v>13736</v>
      </c>
      <c r="BC1" s="29" t="s">
        <v>13737</v>
      </c>
      <c r="BD1" s="29" t="s">
        <v>13738</v>
      </c>
      <c r="BE1" s="29" t="s">
        <v>13739</v>
      </c>
      <c r="BF1" s="29" t="s">
        <v>13740</v>
      </c>
      <c r="BG1" s="29" t="s">
        <v>13741</v>
      </c>
      <c r="BH1" s="29" t="s">
        <v>13742</v>
      </c>
      <c r="BI1" s="29" t="s">
        <v>13743</v>
      </c>
      <c r="BJ1" s="29" t="s">
        <v>13744</v>
      </c>
      <c r="BK1" s="29" t="s">
        <v>13745</v>
      </c>
      <c r="BL1" s="29" t="s">
        <v>13746</v>
      </c>
      <c r="BM1" s="29" t="s">
        <v>13747</v>
      </c>
      <c r="BN1" s="29" t="s">
        <v>13748</v>
      </c>
      <c r="BO1" s="29" t="s">
        <v>13749</v>
      </c>
      <c r="BP1" s="29" t="s">
        <v>13750</v>
      </c>
      <c r="BQ1" s="29" t="s">
        <v>13751</v>
      </c>
      <c r="BR1" s="29" t="s">
        <v>13752</v>
      </c>
      <c r="BS1" s="29" t="s">
        <v>13753</v>
      </c>
      <c r="BT1" s="29" t="s">
        <v>13754</v>
      </c>
      <c r="BU1" s="29" t="s">
        <v>13755</v>
      </c>
      <c r="BV1" s="29" t="s">
        <v>13756</v>
      </c>
      <c r="BW1" s="29" t="s">
        <v>13757</v>
      </c>
      <c r="BX1" s="29" t="s">
        <v>13758</v>
      </c>
      <c r="BY1" s="29" t="s">
        <v>13759</v>
      </c>
      <c r="BZ1" s="29" t="s">
        <v>13760</v>
      </c>
      <c r="CA1" s="29" t="s">
        <v>13761</v>
      </c>
      <c r="CB1" s="29" t="s">
        <v>13762</v>
      </c>
      <c r="CC1" s="29" t="s">
        <v>13763</v>
      </c>
      <c r="CD1" s="29" t="s">
        <v>13764</v>
      </c>
      <c r="CE1" s="29" t="s">
        <v>13765</v>
      </c>
      <c r="CF1" s="29" t="s">
        <v>13766</v>
      </c>
      <c r="CG1" s="29" t="s">
        <v>13767</v>
      </c>
      <c r="CH1" s="29" t="s">
        <v>13768</v>
      </c>
      <c r="CI1" s="29" t="s">
        <v>13769</v>
      </c>
      <c r="CJ1" s="29" t="s">
        <v>13770</v>
      </c>
      <c r="CK1" s="29" t="s">
        <v>13771</v>
      </c>
      <c r="CL1" s="29" t="s">
        <v>13772</v>
      </c>
      <c r="CM1" s="29" t="s">
        <v>13773</v>
      </c>
      <c r="CN1" s="29" t="s">
        <v>13774</v>
      </c>
      <c r="CO1" s="29" t="s">
        <v>13775</v>
      </c>
      <c r="CP1" s="29" t="s">
        <v>13776</v>
      </c>
      <c r="CQ1" s="29" t="s">
        <v>13777</v>
      </c>
      <c r="CR1" s="29" t="s">
        <v>13778</v>
      </c>
      <c r="CS1" s="29" t="s">
        <v>13779</v>
      </c>
      <c r="CT1" s="29" t="s">
        <v>13780</v>
      </c>
      <c r="CU1" s="29" t="s">
        <v>13781</v>
      </c>
      <c r="CV1" s="29" t="s">
        <v>13782</v>
      </c>
      <c r="CW1" s="29" t="s">
        <v>13783</v>
      </c>
      <c r="CX1" s="29" t="s">
        <v>13784</v>
      </c>
      <c r="CY1" s="29" t="s">
        <v>13785</v>
      </c>
      <c r="CZ1" s="29" t="s">
        <v>13786</v>
      </c>
      <c r="DA1" s="29" t="s">
        <v>13787</v>
      </c>
      <c r="DB1" s="29" t="s">
        <v>13788</v>
      </c>
      <c r="DC1" s="29" t="s">
        <v>13789</v>
      </c>
      <c r="DD1" s="29" t="s">
        <v>13790</v>
      </c>
      <c r="DE1" s="29" t="s">
        <v>13791</v>
      </c>
      <c r="DF1" s="29" t="s">
        <v>13792</v>
      </c>
      <c r="DG1" s="29" t="s">
        <v>13793</v>
      </c>
      <c r="DH1" s="29" t="s">
        <v>13794</v>
      </c>
      <c r="DI1" s="29" t="s">
        <v>13795</v>
      </c>
      <c r="DJ1" s="29" t="s">
        <v>13796</v>
      </c>
      <c r="DK1" s="29" t="s">
        <v>13797</v>
      </c>
      <c r="DL1" s="29" t="s">
        <v>13798</v>
      </c>
      <c r="DM1" s="29" t="s">
        <v>13799</v>
      </c>
      <c r="DN1" s="29" t="s">
        <v>13800</v>
      </c>
      <c r="DO1" s="29" t="s">
        <v>13801</v>
      </c>
      <c r="DP1" s="29" t="s">
        <v>13802</v>
      </c>
      <c r="DQ1" s="29" t="s">
        <v>13803</v>
      </c>
      <c r="DR1" s="29" t="s">
        <v>13804</v>
      </c>
      <c r="DS1" s="29" t="s">
        <v>13805</v>
      </c>
      <c r="DT1" s="29" t="s">
        <v>13806</v>
      </c>
      <c r="DU1" s="29" t="s">
        <v>13807</v>
      </c>
      <c r="DV1" s="29" t="s">
        <v>13808</v>
      </c>
      <c r="DW1" s="29" t="s">
        <v>13809</v>
      </c>
      <c r="DX1" s="29" t="s">
        <v>13810</v>
      </c>
      <c r="DY1" s="29" t="s">
        <v>13811</v>
      </c>
      <c r="DZ1" s="29" t="s">
        <v>13812</v>
      </c>
      <c r="EA1" s="29" t="s">
        <v>13813</v>
      </c>
      <c r="EB1" s="29" t="s">
        <v>13814</v>
      </c>
      <c r="EC1" s="29" t="s">
        <v>13815</v>
      </c>
      <c r="ED1" s="29" t="s">
        <v>13816</v>
      </c>
      <c r="EE1" s="29" t="s">
        <v>13817</v>
      </c>
      <c r="EF1" s="29" t="s">
        <v>13818</v>
      </c>
      <c r="EG1" s="29" t="s">
        <v>13819</v>
      </c>
      <c r="EH1" s="29" t="s">
        <v>13820</v>
      </c>
      <c r="EI1" s="29" t="s">
        <v>13821</v>
      </c>
      <c r="EJ1" s="29" t="s">
        <v>13822</v>
      </c>
      <c r="EK1" s="29" t="s">
        <v>13823</v>
      </c>
      <c r="EL1" s="29" t="s">
        <v>13824</v>
      </c>
      <c r="EM1" s="29" t="s">
        <v>13825</v>
      </c>
      <c r="EN1" s="29" t="s">
        <v>13826</v>
      </c>
      <c r="EO1" s="29" t="s">
        <v>13827</v>
      </c>
      <c r="EP1" s="29" t="s">
        <v>13828</v>
      </c>
      <c r="EQ1" s="29" t="s">
        <v>13829</v>
      </c>
      <c r="ER1" s="29" t="s">
        <v>13830</v>
      </c>
      <c r="ES1" s="29" t="s">
        <v>13831</v>
      </c>
      <c r="ET1" s="29" t="s">
        <v>13832</v>
      </c>
      <c r="EU1" s="29" t="s">
        <v>13833</v>
      </c>
      <c r="EV1" s="29" t="s">
        <v>13834</v>
      </c>
      <c r="EW1" s="29" t="s">
        <v>1</v>
      </c>
      <c r="EX1" s="29" t="s">
        <v>2</v>
      </c>
      <c r="EY1" s="29" t="s">
        <v>3</v>
      </c>
    </row>
    <row r="2" spans="1:155" s="29" customFormat="1" x14ac:dyDescent="0.25">
      <c r="A2" s="29">
        <v>359925060819104</v>
      </c>
      <c r="B2" s="29" t="s">
        <v>13835</v>
      </c>
      <c r="C2" s="29" t="s">
        <v>13836</v>
      </c>
      <c r="D2" s="29" t="s">
        <v>13837</v>
      </c>
      <c r="E2" s="50">
        <v>237677061</v>
      </c>
      <c r="F2" s="50">
        <v>904306362</v>
      </c>
      <c r="G2" s="29" t="s">
        <v>18992</v>
      </c>
      <c r="H2" s="50">
        <v>699999</v>
      </c>
      <c r="I2" s="29">
        <v>22</v>
      </c>
      <c r="J2" s="29">
        <v>1</v>
      </c>
      <c r="K2" s="29">
        <v>1</v>
      </c>
      <c r="L2" s="29">
        <v>1</v>
      </c>
      <c r="M2" s="29">
        <v>20</v>
      </c>
      <c r="N2" s="29">
        <v>2</v>
      </c>
      <c r="O2" s="29">
        <v>19</v>
      </c>
      <c r="P2" s="29">
        <v>1</v>
      </c>
      <c r="Q2" s="29">
        <v>19</v>
      </c>
      <c r="R2" s="29">
        <v>1</v>
      </c>
      <c r="S2" s="29">
        <v>19</v>
      </c>
      <c r="T2" s="29">
        <v>1</v>
      </c>
      <c r="U2" s="29">
        <v>10</v>
      </c>
      <c r="V2" s="29">
        <v>10</v>
      </c>
      <c r="W2" s="29">
        <v>1</v>
      </c>
      <c r="X2" s="29">
        <v>20</v>
      </c>
      <c r="Y2" s="29">
        <v>0</v>
      </c>
      <c r="Z2" s="29">
        <v>0</v>
      </c>
      <c r="AA2" s="29">
        <v>0</v>
      </c>
      <c r="AB2" s="29">
        <v>0</v>
      </c>
      <c r="AC2" s="29">
        <v>1</v>
      </c>
      <c r="AD2" s="29">
        <v>5</v>
      </c>
      <c r="AE2" s="29">
        <v>1</v>
      </c>
      <c r="AF2" s="29">
        <v>1</v>
      </c>
      <c r="AG2" s="29">
        <v>11</v>
      </c>
      <c r="AH2" s="29">
        <v>2</v>
      </c>
      <c r="AI2" s="29">
        <v>1</v>
      </c>
      <c r="AJ2" s="29">
        <v>17</v>
      </c>
      <c r="AK2" s="29">
        <v>1</v>
      </c>
      <c r="AL2" s="29">
        <v>2</v>
      </c>
      <c r="AM2" s="29">
        <v>0</v>
      </c>
      <c r="AN2" s="29">
        <v>0</v>
      </c>
      <c r="AO2" s="29">
        <v>1</v>
      </c>
      <c r="AP2" s="29">
        <v>14</v>
      </c>
      <c r="AQ2" s="29">
        <v>2</v>
      </c>
      <c r="AR2" s="29">
        <v>0</v>
      </c>
      <c r="AS2" s="29">
        <v>3</v>
      </c>
      <c r="AT2" s="29">
        <v>1</v>
      </c>
      <c r="AU2" s="29">
        <v>1</v>
      </c>
      <c r="AV2" s="29">
        <v>3</v>
      </c>
      <c r="AW2" s="29">
        <v>1</v>
      </c>
      <c r="AX2" s="29">
        <v>0</v>
      </c>
      <c r="AY2" s="29">
        <v>14</v>
      </c>
      <c r="AZ2" s="29">
        <v>2</v>
      </c>
      <c r="BA2" s="29">
        <v>1</v>
      </c>
      <c r="BB2" s="29">
        <v>18</v>
      </c>
      <c r="BC2" s="29">
        <v>2</v>
      </c>
      <c r="BD2" s="29">
        <v>0</v>
      </c>
      <c r="BE2" s="29">
        <v>1</v>
      </c>
      <c r="BF2" s="29">
        <v>11</v>
      </c>
      <c r="BG2" s="29">
        <v>9</v>
      </c>
      <c r="BH2" s="29">
        <v>0</v>
      </c>
      <c r="BI2" s="29">
        <v>0</v>
      </c>
      <c r="BJ2" s="29">
        <v>0</v>
      </c>
      <c r="BK2" s="29">
        <v>1</v>
      </c>
      <c r="BL2" s="29">
        <v>17</v>
      </c>
      <c r="BM2" s="29">
        <v>2</v>
      </c>
      <c r="BN2" s="29">
        <v>0</v>
      </c>
      <c r="BO2" s="29">
        <v>0</v>
      </c>
      <c r="BP2" s="29">
        <v>1</v>
      </c>
      <c r="BQ2" s="29">
        <v>17</v>
      </c>
      <c r="BR2" s="29">
        <v>3</v>
      </c>
      <c r="BS2" s="29">
        <v>0</v>
      </c>
      <c r="BT2" s="29">
        <v>1</v>
      </c>
      <c r="BU2" s="29">
        <v>12</v>
      </c>
      <c r="BV2" s="29">
        <v>1</v>
      </c>
      <c r="BW2" s="29">
        <v>0</v>
      </c>
      <c r="BX2" s="29">
        <v>7</v>
      </c>
      <c r="BY2" s="29">
        <v>0</v>
      </c>
      <c r="BZ2" s="29">
        <v>1</v>
      </c>
      <c r="CA2" s="29">
        <v>15</v>
      </c>
      <c r="CB2" s="29">
        <v>1</v>
      </c>
      <c r="CC2" s="29">
        <v>2</v>
      </c>
      <c r="CD2" s="29">
        <v>2</v>
      </c>
      <c r="CE2" s="29">
        <v>0</v>
      </c>
      <c r="CF2" s="29">
        <v>1</v>
      </c>
      <c r="CG2" s="29">
        <v>2</v>
      </c>
      <c r="CH2" s="29">
        <v>17</v>
      </c>
      <c r="CI2" s="29">
        <v>1</v>
      </c>
      <c r="CJ2" s="29">
        <v>20</v>
      </c>
      <c r="CK2" s="29">
        <v>0</v>
      </c>
      <c r="CL2" s="29">
        <v>0</v>
      </c>
      <c r="CM2" s="29">
        <v>0</v>
      </c>
      <c r="CN2" s="29">
        <v>15</v>
      </c>
      <c r="CO2" s="29">
        <v>5</v>
      </c>
      <c r="CP2" s="29">
        <v>0</v>
      </c>
      <c r="CQ2" s="29">
        <v>0</v>
      </c>
      <c r="CR2" s="29">
        <v>10</v>
      </c>
      <c r="CS2" s="29">
        <v>9</v>
      </c>
      <c r="CT2" s="29">
        <v>0</v>
      </c>
      <c r="CU2" s="29">
        <v>0</v>
      </c>
      <c r="CV2" s="29">
        <v>10</v>
      </c>
      <c r="CW2" s="29">
        <v>0</v>
      </c>
      <c r="CX2" s="29">
        <v>0</v>
      </c>
      <c r="CY2" s="29">
        <v>0</v>
      </c>
      <c r="CZ2" s="29">
        <v>0</v>
      </c>
      <c r="DA2" s="29">
        <v>10</v>
      </c>
      <c r="DB2" s="29">
        <v>0</v>
      </c>
      <c r="DC2" s="29">
        <v>0</v>
      </c>
      <c r="DD2" s="29">
        <v>0</v>
      </c>
      <c r="DE2" s="29">
        <v>0</v>
      </c>
      <c r="DF2" s="29">
        <v>10</v>
      </c>
      <c r="DG2" s="29">
        <v>0</v>
      </c>
      <c r="DH2" s="29">
        <v>0</v>
      </c>
      <c r="DI2" s="29">
        <v>0</v>
      </c>
      <c r="DJ2" s="29">
        <v>0</v>
      </c>
      <c r="DK2" s="29">
        <v>8</v>
      </c>
      <c r="DL2" s="29">
        <v>0</v>
      </c>
      <c r="DM2" s="29">
        <v>0</v>
      </c>
      <c r="DN2" s="29">
        <v>2</v>
      </c>
      <c r="DO2" s="29">
        <v>0</v>
      </c>
      <c r="DP2" s="29">
        <v>2</v>
      </c>
      <c r="DQ2" s="29">
        <v>0</v>
      </c>
      <c r="DR2" s="29">
        <v>0</v>
      </c>
      <c r="DS2" s="29">
        <v>8</v>
      </c>
      <c r="DT2" s="29">
        <v>0</v>
      </c>
      <c r="DU2" s="29">
        <v>6</v>
      </c>
      <c r="DV2" s="29">
        <v>0</v>
      </c>
      <c r="DW2" s="29">
        <v>4</v>
      </c>
      <c r="DX2" s="29">
        <v>0</v>
      </c>
      <c r="DY2" s="29">
        <v>0</v>
      </c>
      <c r="DZ2" s="29">
        <v>8</v>
      </c>
      <c r="EA2" s="29">
        <v>0</v>
      </c>
      <c r="EB2" s="29">
        <v>0</v>
      </c>
      <c r="EC2" s="29">
        <v>2</v>
      </c>
      <c r="ED2" s="29">
        <v>0</v>
      </c>
      <c r="EE2" s="29">
        <v>10</v>
      </c>
      <c r="EF2" s="29">
        <v>0</v>
      </c>
      <c r="EG2" s="29">
        <v>0</v>
      </c>
      <c r="EH2" s="29">
        <v>0</v>
      </c>
      <c r="EI2" s="29">
        <v>0</v>
      </c>
      <c r="EJ2" s="29">
        <v>8</v>
      </c>
      <c r="EK2" s="29">
        <v>0</v>
      </c>
      <c r="EL2" s="29">
        <v>0</v>
      </c>
      <c r="EM2" s="29">
        <v>2</v>
      </c>
      <c r="EN2" s="29">
        <v>0</v>
      </c>
      <c r="EO2" s="29">
        <v>19</v>
      </c>
      <c r="EP2" s="29">
        <v>1</v>
      </c>
      <c r="EQ2" s="29">
        <v>19</v>
      </c>
      <c r="ER2" s="29">
        <v>1</v>
      </c>
      <c r="ES2" s="29">
        <v>19</v>
      </c>
      <c r="ET2" s="29">
        <v>1</v>
      </c>
      <c r="EU2" s="29" t="s">
        <v>8</v>
      </c>
      <c r="EV2" s="29">
        <v>9</v>
      </c>
      <c r="EW2" s="29" t="s">
        <v>13838</v>
      </c>
      <c r="EX2" s="29" t="s">
        <v>13839</v>
      </c>
      <c r="EY2" s="29" t="s">
        <v>13840</v>
      </c>
    </row>
    <row r="3" spans="1:155" s="29" customFormat="1" x14ac:dyDescent="0.25">
      <c r="A3" s="29">
        <v>359925060819104</v>
      </c>
      <c r="B3" s="29" t="s">
        <v>13841</v>
      </c>
      <c r="C3" s="29" t="s">
        <v>13842</v>
      </c>
      <c r="D3" s="29" t="s">
        <v>13843</v>
      </c>
      <c r="E3" s="50">
        <v>2.37703558633177E+16</v>
      </c>
      <c r="F3" s="50">
        <v>9042981503305220</v>
      </c>
      <c r="G3" s="29" t="s">
        <v>20335</v>
      </c>
      <c r="H3" s="29" t="s">
        <v>18992</v>
      </c>
      <c r="I3" s="29">
        <v>22</v>
      </c>
      <c r="J3" s="29">
        <v>0</v>
      </c>
      <c r="K3" s="29">
        <v>1</v>
      </c>
      <c r="L3" s="29">
        <v>1</v>
      </c>
      <c r="M3" s="29">
        <v>13</v>
      </c>
      <c r="N3" s="29">
        <v>2</v>
      </c>
      <c r="O3" s="29">
        <v>12</v>
      </c>
      <c r="P3" s="29">
        <v>1</v>
      </c>
      <c r="Q3" s="29">
        <v>12</v>
      </c>
      <c r="R3" s="29">
        <v>1</v>
      </c>
      <c r="S3" s="29">
        <v>13</v>
      </c>
      <c r="T3" s="29">
        <v>0</v>
      </c>
      <c r="U3" s="29">
        <v>6</v>
      </c>
      <c r="V3" s="29">
        <v>7</v>
      </c>
      <c r="W3" s="29">
        <v>1</v>
      </c>
      <c r="X3" s="29">
        <v>0</v>
      </c>
      <c r="Y3" s="29">
        <v>2</v>
      </c>
      <c r="Z3" s="29">
        <v>2</v>
      </c>
      <c r="AA3" s="29">
        <v>5</v>
      </c>
      <c r="AB3" s="29">
        <v>2</v>
      </c>
      <c r="AC3" s="29">
        <v>1</v>
      </c>
      <c r="AD3" s="29">
        <v>3</v>
      </c>
      <c r="AE3" s="29">
        <v>5</v>
      </c>
      <c r="AF3" s="29">
        <v>0</v>
      </c>
      <c r="AG3" s="29">
        <v>0</v>
      </c>
      <c r="AH3" s="29">
        <v>2</v>
      </c>
      <c r="AI3" s="29">
        <v>1</v>
      </c>
      <c r="AJ3" s="29">
        <v>4</v>
      </c>
      <c r="AK3" s="29">
        <v>4</v>
      </c>
      <c r="AL3" s="29">
        <v>0</v>
      </c>
      <c r="AM3" s="29">
        <v>0</v>
      </c>
      <c r="AN3" s="29">
        <v>2</v>
      </c>
      <c r="AO3" s="29">
        <v>1</v>
      </c>
      <c r="AP3" s="29">
        <v>6</v>
      </c>
      <c r="AQ3" s="29">
        <v>1</v>
      </c>
      <c r="AR3" s="29">
        <v>2</v>
      </c>
      <c r="AS3" s="29">
        <v>0</v>
      </c>
      <c r="AT3" s="29">
        <v>0</v>
      </c>
      <c r="AU3" s="29">
        <v>1</v>
      </c>
      <c r="AV3" s="29">
        <v>3</v>
      </c>
      <c r="AW3" s="29">
        <v>0</v>
      </c>
      <c r="AX3" s="29">
        <v>2</v>
      </c>
      <c r="AY3" s="29">
        <v>4</v>
      </c>
      <c r="AZ3" s="29">
        <v>0</v>
      </c>
      <c r="BA3" s="29">
        <v>1</v>
      </c>
      <c r="BB3" s="29">
        <v>6</v>
      </c>
      <c r="BC3" s="29">
        <v>2</v>
      </c>
      <c r="BD3" s="29">
        <v>1</v>
      </c>
      <c r="BE3" s="29">
        <v>1</v>
      </c>
      <c r="BF3" s="29">
        <v>4</v>
      </c>
      <c r="BG3" s="29">
        <v>1</v>
      </c>
      <c r="BH3" s="29">
        <v>0</v>
      </c>
      <c r="BI3" s="29">
        <v>0</v>
      </c>
      <c r="BJ3" s="29">
        <v>4</v>
      </c>
      <c r="BK3" s="29">
        <v>1</v>
      </c>
      <c r="BL3" s="29">
        <v>3</v>
      </c>
      <c r="BM3" s="29">
        <v>4</v>
      </c>
      <c r="BN3" s="29">
        <v>0</v>
      </c>
      <c r="BO3" s="29">
        <v>1</v>
      </c>
      <c r="BP3" s="29">
        <v>0</v>
      </c>
      <c r="BQ3" s="29">
        <v>8</v>
      </c>
      <c r="BR3" s="29">
        <v>0</v>
      </c>
      <c r="BS3" s="29">
        <v>0</v>
      </c>
      <c r="BT3" s="29">
        <v>1</v>
      </c>
      <c r="BU3" s="29">
        <v>1</v>
      </c>
      <c r="BV3" s="29">
        <v>0</v>
      </c>
      <c r="BW3" s="29">
        <v>3</v>
      </c>
      <c r="BX3" s="29">
        <v>2</v>
      </c>
      <c r="BY3" s="29">
        <v>2</v>
      </c>
      <c r="BZ3" s="29">
        <v>1</v>
      </c>
      <c r="CA3" s="29">
        <v>4</v>
      </c>
      <c r="CB3" s="29">
        <v>0</v>
      </c>
      <c r="CC3" s="29">
        <v>2</v>
      </c>
      <c r="CD3" s="29">
        <v>2</v>
      </c>
      <c r="CE3" s="29">
        <v>0</v>
      </c>
      <c r="CF3" s="29">
        <v>1</v>
      </c>
      <c r="CG3" s="29">
        <v>3</v>
      </c>
      <c r="CH3" s="29">
        <v>1</v>
      </c>
      <c r="CI3" s="29">
        <v>4</v>
      </c>
      <c r="CJ3" s="29">
        <v>8</v>
      </c>
      <c r="CK3" s="29">
        <v>0</v>
      </c>
      <c r="CL3" s="29">
        <v>0</v>
      </c>
      <c r="CM3" s="29">
        <v>0</v>
      </c>
      <c r="CN3" s="29">
        <v>7</v>
      </c>
      <c r="CO3" s="29">
        <v>0</v>
      </c>
      <c r="CP3" s="29">
        <v>1</v>
      </c>
      <c r="CQ3" s="29">
        <v>0</v>
      </c>
      <c r="CR3" s="29">
        <v>5</v>
      </c>
      <c r="CS3" s="29">
        <v>2</v>
      </c>
      <c r="CT3" s="29">
        <v>1</v>
      </c>
      <c r="CU3" s="29">
        <v>0</v>
      </c>
      <c r="CV3" s="29">
        <v>1</v>
      </c>
      <c r="CW3" s="29">
        <v>0</v>
      </c>
      <c r="CX3" s="29">
        <v>1</v>
      </c>
      <c r="CY3" s="29">
        <v>0</v>
      </c>
      <c r="CZ3" s="29">
        <v>0</v>
      </c>
      <c r="DA3" s="29">
        <v>1</v>
      </c>
      <c r="DB3" s="29">
        <v>1</v>
      </c>
      <c r="DC3" s="29">
        <v>0</v>
      </c>
      <c r="DD3" s="29">
        <v>0</v>
      </c>
      <c r="DE3" s="29">
        <v>0</v>
      </c>
      <c r="DF3" s="29">
        <v>1</v>
      </c>
      <c r="DG3" s="29">
        <v>1</v>
      </c>
      <c r="DH3" s="29">
        <v>0</v>
      </c>
      <c r="DI3" s="29">
        <v>0</v>
      </c>
      <c r="DJ3" s="29">
        <v>0</v>
      </c>
      <c r="DK3" s="29">
        <v>1</v>
      </c>
      <c r="DL3" s="29">
        <v>0</v>
      </c>
      <c r="DM3" s="29">
        <v>0</v>
      </c>
      <c r="DN3" s="29">
        <v>1</v>
      </c>
      <c r="DO3" s="29">
        <v>0</v>
      </c>
      <c r="DP3" s="29">
        <v>0</v>
      </c>
      <c r="DQ3" s="29">
        <v>1</v>
      </c>
      <c r="DR3" s="29">
        <v>1</v>
      </c>
      <c r="DS3" s="29">
        <v>0</v>
      </c>
      <c r="DT3" s="29">
        <v>0</v>
      </c>
      <c r="DU3" s="29">
        <v>1</v>
      </c>
      <c r="DV3" s="29">
        <v>1</v>
      </c>
      <c r="DW3" s="29">
        <v>0</v>
      </c>
      <c r="DX3" s="29">
        <v>0</v>
      </c>
      <c r="DY3" s="29">
        <v>0</v>
      </c>
      <c r="DZ3" s="29">
        <v>1</v>
      </c>
      <c r="EA3" s="29">
        <v>1</v>
      </c>
      <c r="EB3" s="29">
        <v>0</v>
      </c>
      <c r="EC3" s="29">
        <v>0</v>
      </c>
      <c r="ED3" s="29">
        <v>0</v>
      </c>
      <c r="EE3" s="29">
        <v>1</v>
      </c>
      <c r="EF3" s="29">
        <v>1</v>
      </c>
      <c r="EG3" s="29">
        <v>0</v>
      </c>
      <c r="EH3" s="29">
        <v>0</v>
      </c>
      <c r="EI3" s="29">
        <v>0</v>
      </c>
      <c r="EJ3" s="29">
        <v>1</v>
      </c>
      <c r="EK3" s="29">
        <v>1</v>
      </c>
      <c r="EL3" s="29">
        <v>0</v>
      </c>
      <c r="EM3" s="29">
        <v>0</v>
      </c>
      <c r="EN3" s="29">
        <v>0</v>
      </c>
      <c r="EO3" s="29">
        <v>7</v>
      </c>
      <c r="EP3" s="29">
        <v>1</v>
      </c>
      <c r="EQ3" s="29">
        <v>7</v>
      </c>
      <c r="ER3" s="29">
        <v>1</v>
      </c>
      <c r="ES3" s="29">
        <v>8</v>
      </c>
      <c r="ET3" s="29">
        <v>0</v>
      </c>
      <c r="EU3" s="29" t="s">
        <v>8</v>
      </c>
      <c r="EV3" s="29">
        <v>9</v>
      </c>
      <c r="EW3" s="29" t="s">
        <v>13844</v>
      </c>
      <c r="EX3" s="29" t="s">
        <v>13845</v>
      </c>
      <c r="EY3" s="29" t="s">
        <v>13846</v>
      </c>
    </row>
    <row r="4" spans="1:155" s="29" customFormat="1" x14ac:dyDescent="0.25">
      <c r="A4" s="29">
        <v>359925060425985</v>
      </c>
      <c r="B4" s="29" t="s">
        <v>13847</v>
      </c>
      <c r="C4" s="29" t="s">
        <v>13848</v>
      </c>
      <c r="D4" s="29" t="s">
        <v>13849</v>
      </c>
      <c r="E4" s="50">
        <v>2.37278233302691E+16</v>
      </c>
      <c r="F4" s="50">
        <v>9037618821780320</v>
      </c>
      <c r="G4" s="29" t="s">
        <v>19161</v>
      </c>
      <c r="H4" s="29" t="s">
        <v>18992</v>
      </c>
      <c r="I4" s="29">
        <v>88</v>
      </c>
      <c r="J4" s="29">
        <v>1</v>
      </c>
      <c r="K4" s="29">
        <v>1</v>
      </c>
      <c r="L4" s="29">
        <v>1</v>
      </c>
      <c r="M4" s="29">
        <v>20</v>
      </c>
      <c r="N4" s="29">
        <v>2</v>
      </c>
      <c r="O4" s="29">
        <v>10</v>
      </c>
      <c r="P4" s="29">
        <v>10</v>
      </c>
      <c r="Q4" s="29">
        <v>10</v>
      </c>
      <c r="R4" s="29">
        <v>10</v>
      </c>
      <c r="S4" s="29">
        <v>20</v>
      </c>
      <c r="T4" s="29">
        <v>0</v>
      </c>
      <c r="U4" s="29">
        <v>11</v>
      </c>
      <c r="V4" s="29">
        <v>9</v>
      </c>
      <c r="W4" s="29">
        <v>1</v>
      </c>
      <c r="X4" s="29">
        <v>12</v>
      </c>
      <c r="Y4" s="29">
        <v>2</v>
      </c>
      <c r="Z4" s="29">
        <v>2</v>
      </c>
      <c r="AA4" s="29">
        <v>2</v>
      </c>
      <c r="AB4" s="29">
        <v>2</v>
      </c>
      <c r="AC4" s="29">
        <v>1</v>
      </c>
      <c r="AD4" s="29">
        <v>17</v>
      </c>
      <c r="AE4" s="29">
        <v>2</v>
      </c>
      <c r="AF4" s="29">
        <v>0</v>
      </c>
      <c r="AG4" s="29">
        <v>0</v>
      </c>
      <c r="AH4" s="29">
        <v>1</v>
      </c>
      <c r="AI4" s="29">
        <v>1</v>
      </c>
      <c r="AJ4" s="29">
        <v>14</v>
      </c>
      <c r="AK4" s="29">
        <v>2</v>
      </c>
      <c r="AL4" s="29">
        <v>2</v>
      </c>
      <c r="AM4" s="29">
        <v>2</v>
      </c>
      <c r="AN4" s="29">
        <v>0</v>
      </c>
      <c r="AO4" s="29">
        <v>1</v>
      </c>
      <c r="AP4" s="29">
        <v>20</v>
      </c>
      <c r="AQ4" s="29">
        <v>0</v>
      </c>
      <c r="AR4" s="29">
        <v>0</v>
      </c>
      <c r="AS4" s="29">
        <v>0</v>
      </c>
      <c r="AT4" s="29">
        <v>0</v>
      </c>
      <c r="AU4" s="29">
        <v>1</v>
      </c>
      <c r="AV4" s="29">
        <v>0</v>
      </c>
      <c r="AW4" s="29">
        <v>0</v>
      </c>
      <c r="AX4" s="29">
        <v>0</v>
      </c>
      <c r="AY4" s="29">
        <v>19</v>
      </c>
      <c r="AZ4" s="29">
        <v>0</v>
      </c>
      <c r="BA4" s="29">
        <v>1</v>
      </c>
      <c r="BB4" s="29">
        <v>15</v>
      </c>
      <c r="BC4" s="29">
        <v>3</v>
      </c>
      <c r="BD4" s="29">
        <v>1</v>
      </c>
      <c r="BE4" s="29">
        <v>1</v>
      </c>
      <c r="BF4" s="29">
        <v>12</v>
      </c>
      <c r="BG4" s="29">
        <v>3</v>
      </c>
      <c r="BH4" s="29">
        <v>3</v>
      </c>
      <c r="BI4" s="29">
        <v>0</v>
      </c>
      <c r="BJ4" s="29">
        <v>0</v>
      </c>
      <c r="BK4" s="29">
        <v>1</v>
      </c>
      <c r="BL4" s="29">
        <v>13</v>
      </c>
      <c r="BM4" s="29">
        <v>0</v>
      </c>
      <c r="BN4" s="29">
        <v>1</v>
      </c>
      <c r="BO4" s="29">
        <v>0</v>
      </c>
      <c r="BP4" s="29">
        <v>2</v>
      </c>
      <c r="BQ4" s="29">
        <v>16</v>
      </c>
      <c r="BR4" s="29">
        <v>0</v>
      </c>
      <c r="BS4" s="29">
        <v>0</v>
      </c>
      <c r="BT4" s="29">
        <v>1</v>
      </c>
      <c r="BU4" s="29">
        <v>6</v>
      </c>
      <c r="BV4" s="29">
        <v>2</v>
      </c>
      <c r="BW4" s="29">
        <v>4</v>
      </c>
      <c r="BX4" s="29">
        <v>4</v>
      </c>
      <c r="BY4" s="29">
        <v>0</v>
      </c>
      <c r="BZ4" s="29">
        <v>1</v>
      </c>
      <c r="CA4" s="29">
        <v>16</v>
      </c>
      <c r="CB4" s="29">
        <v>0</v>
      </c>
      <c r="CC4" s="29">
        <v>0</v>
      </c>
      <c r="CD4" s="29">
        <v>0</v>
      </c>
      <c r="CE4" s="29">
        <v>0</v>
      </c>
      <c r="CF4" s="29">
        <v>1</v>
      </c>
      <c r="CG4" s="29">
        <v>0</v>
      </c>
      <c r="CH4" s="29">
        <v>16</v>
      </c>
      <c r="CI4" s="29">
        <v>0</v>
      </c>
      <c r="CJ4" s="29">
        <v>16</v>
      </c>
      <c r="CK4" s="29">
        <v>0</v>
      </c>
      <c r="CL4" s="29">
        <v>0</v>
      </c>
      <c r="CM4" s="29">
        <v>0</v>
      </c>
      <c r="CN4" s="29">
        <v>16</v>
      </c>
      <c r="CO4" s="29">
        <v>0</v>
      </c>
      <c r="CP4" s="29">
        <v>0</v>
      </c>
      <c r="CQ4" s="29">
        <v>0</v>
      </c>
      <c r="CR4" s="29">
        <v>1</v>
      </c>
      <c r="CS4" s="29">
        <v>15</v>
      </c>
      <c r="CT4" s="29">
        <v>0</v>
      </c>
      <c r="CU4" s="29">
        <v>0</v>
      </c>
      <c r="CV4" s="29">
        <v>10</v>
      </c>
      <c r="CW4" s="29">
        <v>0</v>
      </c>
      <c r="CX4" s="29">
        <v>0</v>
      </c>
      <c r="CY4" s="29">
        <v>1</v>
      </c>
      <c r="CZ4" s="29">
        <v>0</v>
      </c>
      <c r="DA4" s="29">
        <v>11</v>
      </c>
      <c r="DB4" s="29">
        <v>0</v>
      </c>
      <c r="DC4" s="29">
        <v>0</v>
      </c>
      <c r="DD4" s="29">
        <v>0</v>
      </c>
      <c r="DE4" s="29">
        <v>0</v>
      </c>
      <c r="DF4" s="29">
        <v>11</v>
      </c>
      <c r="DG4" s="29">
        <v>0</v>
      </c>
      <c r="DH4" s="29">
        <v>0</v>
      </c>
      <c r="DI4" s="29">
        <v>0</v>
      </c>
      <c r="DJ4" s="29">
        <v>0</v>
      </c>
      <c r="DK4" s="29">
        <v>11</v>
      </c>
      <c r="DL4" s="29">
        <v>0</v>
      </c>
      <c r="DM4" s="29">
        <v>0</v>
      </c>
      <c r="DN4" s="29">
        <v>0</v>
      </c>
      <c r="DO4" s="29">
        <v>0</v>
      </c>
      <c r="DP4" s="29">
        <v>0</v>
      </c>
      <c r="DQ4" s="29">
        <v>0</v>
      </c>
      <c r="DR4" s="29">
        <v>0</v>
      </c>
      <c r="DS4" s="29">
        <v>11</v>
      </c>
      <c r="DT4" s="29">
        <v>0</v>
      </c>
      <c r="DU4" s="29">
        <v>7</v>
      </c>
      <c r="DV4" s="29">
        <v>3</v>
      </c>
      <c r="DW4" s="29">
        <v>0</v>
      </c>
      <c r="DX4" s="29">
        <v>0</v>
      </c>
      <c r="DY4" s="29">
        <v>0</v>
      </c>
      <c r="DZ4" s="29">
        <v>11</v>
      </c>
      <c r="EA4" s="29">
        <v>0</v>
      </c>
      <c r="EB4" s="29">
        <v>0</v>
      </c>
      <c r="EC4" s="29">
        <v>0</v>
      </c>
      <c r="ED4" s="29">
        <v>0</v>
      </c>
      <c r="EE4" s="29">
        <v>8</v>
      </c>
      <c r="EF4" s="29">
        <v>3</v>
      </c>
      <c r="EG4" s="29">
        <v>0</v>
      </c>
      <c r="EH4" s="29">
        <v>0</v>
      </c>
      <c r="EI4" s="29">
        <v>0</v>
      </c>
      <c r="EJ4" s="29">
        <v>11</v>
      </c>
      <c r="EK4" s="29">
        <v>0</v>
      </c>
      <c r="EL4" s="29">
        <v>0</v>
      </c>
      <c r="EM4" s="29">
        <v>0</v>
      </c>
      <c r="EN4" s="29">
        <v>0</v>
      </c>
      <c r="EO4" s="29">
        <v>8</v>
      </c>
      <c r="EP4" s="29">
        <v>7</v>
      </c>
      <c r="EQ4" s="29">
        <v>8</v>
      </c>
      <c r="ER4" s="29">
        <v>7</v>
      </c>
      <c r="ES4" s="29">
        <v>8</v>
      </c>
      <c r="ET4" s="29">
        <v>7</v>
      </c>
      <c r="EU4" s="29" t="s">
        <v>8</v>
      </c>
      <c r="EV4" s="29">
        <v>5</v>
      </c>
      <c r="EW4" s="29" t="s">
        <v>13850</v>
      </c>
      <c r="EX4" s="29" t="s">
        <v>13851</v>
      </c>
      <c r="EY4" s="29" t="s">
        <v>13852</v>
      </c>
    </row>
    <row r="5" spans="1:155" s="29" customFormat="1" x14ac:dyDescent="0.25">
      <c r="A5" s="29">
        <v>359925060425985</v>
      </c>
      <c r="B5" s="29" t="s">
        <v>13853</v>
      </c>
      <c r="C5" s="29" t="s">
        <v>13854</v>
      </c>
      <c r="D5" s="29" t="s">
        <v>13855</v>
      </c>
      <c r="E5" s="50">
        <v>2.37257790589161E+16</v>
      </c>
      <c r="F5" s="50">
        <v>9037281580866800</v>
      </c>
      <c r="G5" s="50">
        <v>-4777970559801900</v>
      </c>
      <c r="H5" s="29" t="s">
        <v>20222</v>
      </c>
      <c r="I5" s="29">
        <v>88</v>
      </c>
      <c r="J5" s="29">
        <v>1</v>
      </c>
      <c r="K5" s="29">
        <v>1</v>
      </c>
      <c r="L5" s="29">
        <v>1</v>
      </c>
      <c r="M5" s="29">
        <v>20</v>
      </c>
      <c r="N5" s="29">
        <v>2</v>
      </c>
      <c r="O5" s="29">
        <v>10</v>
      </c>
      <c r="P5" s="29">
        <v>10</v>
      </c>
      <c r="Q5" s="29">
        <v>10</v>
      </c>
      <c r="R5" s="29">
        <v>10</v>
      </c>
      <c r="S5" s="29">
        <v>19</v>
      </c>
      <c r="T5" s="29">
        <v>1</v>
      </c>
      <c r="U5" s="29">
        <v>11</v>
      </c>
      <c r="V5" s="29">
        <v>9</v>
      </c>
      <c r="W5" s="29">
        <v>1</v>
      </c>
      <c r="X5" s="29">
        <v>2</v>
      </c>
      <c r="Y5" s="29">
        <v>1</v>
      </c>
      <c r="Z5" s="29">
        <v>0</v>
      </c>
      <c r="AA5" s="29">
        <v>11</v>
      </c>
      <c r="AB5" s="29">
        <v>4</v>
      </c>
      <c r="AC5" s="29">
        <v>1</v>
      </c>
      <c r="AD5" s="29">
        <v>3</v>
      </c>
      <c r="AE5" s="29">
        <v>2</v>
      </c>
      <c r="AF5" s="29">
        <v>3</v>
      </c>
      <c r="AG5" s="29">
        <v>6</v>
      </c>
      <c r="AH5" s="29">
        <v>4</v>
      </c>
      <c r="AI5" s="29">
        <v>1</v>
      </c>
      <c r="AJ5" s="29">
        <v>10</v>
      </c>
      <c r="AK5" s="29">
        <v>2</v>
      </c>
      <c r="AL5" s="29">
        <v>2</v>
      </c>
      <c r="AM5" s="29">
        <v>1</v>
      </c>
      <c r="AN5" s="29">
        <v>3</v>
      </c>
      <c r="AO5" s="29">
        <v>1</v>
      </c>
      <c r="AP5" s="29">
        <v>18</v>
      </c>
      <c r="AQ5" s="29">
        <v>0</v>
      </c>
      <c r="AR5" s="29">
        <v>0</v>
      </c>
      <c r="AS5" s="29">
        <v>0</v>
      </c>
      <c r="AT5" s="29">
        <v>0</v>
      </c>
      <c r="AU5" s="29">
        <v>1</v>
      </c>
      <c r="AV5" s="29">
        <v>0</v>
      </c>
      <c r="AW5" s="29">
        <v>0</v>
      </c>
      <c r="AX5" s="29">
        <v>0</v>
      </c>
      <c r="AY5" s="29">
        <v>18</v>
      </c>
      <c r="AZ5" s="29">
        <v>0</v>
      </c>
      <c r="BA5" s="29">
        <v>1</v>
      </c>
      <c r="BB5" s="29">
        <v>2</v>
      </c>
      <c r="BC5" s="29">
        <v>11</v>
      </c>
      <c r="BD5" s="29">
        <v>5</v>
      </c>
      <c r="BE5" s="29">
        <v>1</v>
      </c>
      <c r="BF5" s="29">
        <v>6</v>
      </c>
      <c r="BG5" s="29">
        <v>8</v>
      </c>
      <c r="BH5" s="29">
        <v>2</v>
      </c>
      <c r="BI5" s="29">
        <v>1</v>
      </c>
      <c r="BJ5" s="29">
        <v>0</v>
      </c>
      <c r="BK5" s="29">
        <v>1</v>
      </c>
      <c r="BL5" s="29">
        <v>7</v>
      </c>
      <c r="BM5" s="29">
        <v>1</v>
      </c>
      <c r="BN5" s="29">
        <v>5</v>
      </c>
      <c r="BO5" s="29">
        <v>2</v>
      </c>
      <c r="BP5" s="29">
        <v>2</v>
      </c>
      <c r="BQ5" s="29">
        <v>17</v>
      </c>
      <c r="BR5" s="29">
        <v>0</v>
      </c>
      <c r="BS5" s="29">
        <v>0</v>
      </c>
      <c r="BT5" s="29">
        <v>1</v>
      </c>
      <c r="BU5" s="29">
        <v>6</v>
      </c>
      <c r="BV5" s="29">
        <v>1</v>
      </c>
      <c r="BW5" s="29">
        <v>8</v>
      </c>
      <c r="BX5" s="29">
        <v>1</v>
      </c>
      <c r="BY5" s="29">
        <v>1</v>
      </c>
      <c r="BZ5" s="29">
        <v>1</v>
      </c>
      <c r="CA5" s="29">
        <v>14</v>
      </c>
      <c r="CB5" s="29">
        <v>0</v>
      </c>
      <c r="CC5" s="29">
        <v>0</v>
      </c>
      <c r="CD5" s="29">
        <v>2</v>
      </c>
      <c r="CE5" s="29">
        <v>1</v>
      </c>
      <c r="CF5" s="29">
        <v>1</v>
      </c>
      <c r="CG5" s="29">
        <v>13</v>
      </c>
      <c r="CH5" s="29">
        <v>4</v>
      </c>
      <c r="CI5" s="29">
        <v>0</v>
      </c>
      <c r="CJ5" s="29">
        <v>17</v>
      </c>
      <c r="CK5" s="29">
        <v>0</v>
      </c>
      <c r="CL5" s="29">
        <v>0</v>
      </c>
      <c r="CM5" s="29">
        <v>0</v>
      </c>
      <c r="CN5" s="29">
        <v>16</v>
      </c>
      <c r="CO5" s="29">
        <v>0</v>
      </c>
      <c r="CP5" s="29">
        <v>0</v>
      </c>
      <c r="CQ5" s="29">
        <v>1</v>
      </c>
      <c r="CR5" s="29">
        <v>8</v>
      </c>
      <c r="CS5" s="29">
        <v>7</v>
      </c>
      <c r="CT5" s="29">
        <v>2</v>
      </c>
      <c r="CU5" s="29">
        <v>0</v>
      </c>
      <c r="CV5" s="29">
        <v>1</v>
      </c>
      <c r="CW5" s="29">
        <v>0</v>
      </c>
      <c r="CX5" s="29">
        <v>0</v>
      </c>
      <c r="CY5" s="29">
        <v>11</v>
      </c>
      <c r="CZ5" s="29">
        <v>0</v>
      </c>
      <c r="DA5" s="29">
        <v>0</v>
      </c>
      <c r="DB5" s="29">
        <v>0</v>
      </c>
      <c r="DC5" s="29">
        <v>0</v>
      </c>
      <c r="DD5" s="29">
        <v>11</v>
      </c>
      <c r="DE5" s="29">
        <v>0</v>
      </c>
      <c r="DF5" s="29">
        <v>0</v>
      </c>
      <c r="DG5" s="29">
        <v>2</v>
      </c>
      <c r="DH5" s="29">
        <v>2</v>
      </c>
      <c r="DI5" s="29">
        <v>6</v>
      </c>
      <c r="DJ5" s="29">
        <v>1</v>
      </c>
      <c r="DK5" s="29">
        <v>11</v>
      </c>
      <c r="DL5" s="29">
        <v>0</v>
      </c>
      <c r="DM5" s="29">
        <v>0</v>
      </c>
      <c r="DN5" s="29">
        <v>0</v>
      </c>
      <c r="DO5" s="29">
        <v>0</v>
      </c>
      <c r="DP5" s="29">
        <v>0</v>
      </c>
      <c r="DQ5" s="29">
        <v>1</v>
      </c>
      <c r="DR5" s="29">
        <v>2</v>
      </c>
      <c r="DS5" s="29">
        <v>3</v>
      </c>
      <c r="DT5" s="29">
        <v>5</v>
      </c>
      <c r="DU5" s="29">
        <v>4</v>
      </c>
      <c r="DV5" s="29">
        <v>4</v>
      </c>
      <c r="DW5" s="29">
        <v>0</v>
      </c>
      <c r="DX5" s="29">
        <v>0</v>
      </c>
      <c r="DY5" s="29">
        <v>3</v>
      </c>
      <c r="DZ5" s="29">
        <v>1</v>
      </c>
      <c r="EA5" s="29">
        <v>2</v>
      </c>
      <c r="EB5" s="29">
        <v>1</v>
      </c>
      <c r="EC5" s="29">
        <v>7</v>
      </c>
      <c r="ED5" s="29">
        <v>0</v>
      </c>
      <c r="EE5" s="29">
        <v>5</v>
      </c>
      <c r="EF5" s="29">
        <v>2</v>
      </c>
      <c r="EG5" s="29">
        <v>1</v>
      </c>
      <c r="EH5" s="29">
        <v>3</v>
      </c>
      <c r="EI5" s="29">
        <v>0</v>
      </c>
      <c r="EJ5" s="29">
        <v>0</v>
      </c>
      <c r="EK5" s="29">
        <v>0</v>
      </c>
      <c r="EL5" s="29">
        <v>9</v>
      </c>
      <c r="EM5" s="29">
        <v>2</v>
      </c>
      <c r="EN5" s="29">
        <v>0</v>
      </c>
      <c r="EO5" s="29">
        <v>8</v>
      </c>
      <c r="EP5" s="29">
        <v>8</v>
      </c>
      <c r="EQ5" s="29">
        <v>8</v>
      </c>
      <c r="ER5" s="29">
        <v>8</v>
      </c>
      <c r="ES5" s="29">
        <v>16</v>
      </c>
      <c r="ET5" s="29">
        <v>0</v>
      </c>
      <c r="EU5" s="29" t="s">
        <v>8</v>
      </c>
      <c r="EV5" s="29">
        <v>5</v>
      </c>
      <c r="EW5" s="29" t="s">
        <v>13856</v>
      </c>
      <c r="EX5" s="29" t="s">
        <v>13857</v>
      </c>
      <c r="EY5" s="29" t="s">
        <v>13858</v>
      </c>
    </row>
    <row r="6" spans="1:155" s="29" customFormat="1" x14ac:dyDescent="0.25">
      <c r="A6" s="29">
        <v>359925060106239</v>
      </c>
      <c r="B6" s="29" t="s">
        <v>13835</v>
      </c>
      <c r="C6" s="29" t="s">
        <v>13859</v>
      </c>
      <c r="D6" s="29" t="s">
        <v>13860</v>
      </c>
      <c r="E6" s="50">
        <v>2370769858240050</v>
      </c>
      <c r="F6" s="50">
        <v>903611628782375</v>
      </c>
      <c r="G6" s="29" t="s">
        <v>18992</v>
      </c>
      <c r="H6" s="29" t="s">
        <v>18992</v>
      </c>
      <c r="I6" s="29">
        <v>88</v>
      </c>
      <c r="J6" s="29">
        <v>0</v>
      </c>
      <c r="K6" s="29">
        <v>1</v>
      </c>
      <c r="L6" s="29">
        <v>1</v>
      </c>
      <c r="M6" s="29">
        <v>16</v>
      </c>
      <c r="N6" s="29">
        <v>2</v>
      </c>
      <c r="O6" s="29">
        <v>12</v>
      </c>
      <c r="P6" s="29">
        <v>4</v>
      </c>
      <c r="Q6" s="29">
        <v>12</v>
      </c>
      <c r="R6" s="29">
        <v>4</v>
      </c>
      <c r="S6" s="29">
        <v>16</v>
      </c>
      <c r="T6" s="29">
        <v>0</v>
      </c>
      <c r="U6" s="29">
        <v>14</v>
      </c>
      <c r="V6" s="29">
        <v>2</v>
      </c>
      <c r="W6" s="29">
        <v>0</v>
      </c>
      <c r="X6" s="29" t="s">
        <v>8</v>
      </c>
      <c r="Y6" s="29" t="s">
        <v>8</v>
      </c>
      <c r="Z6" s="29" t="s">
        <v>8</v>
      </c>
      <c r="AA6" s="29" t="s">
        <v>8</v>
      </c>
      <c r="AB6" s="29" t="s">
        <v>8</v>
      </c>
      <c r="AC6" s="29">
        <v>1</v>
      </c>
      <c r="AD6" s="29">
        <v>12</v>
      </c>
      <c r="AE6" s="29">
        <v>1</v>
      </c>
      <c r="AF6" s="29">
        <v>0</v>
      </c>
      <c r="AG6" s="29">
        <v>2</v>
      </c>
      <c r="AH6" s="29">
        <v>1</v>
      </c>
      <c r="AI6" s="29">
        <v>1</v>
      </c>
      <c r="AJ6" s="29">
        <v>13</v>
      </c>
      <c r="AK6" s="29">
        <v>0</v>
      </c>
      <c r="AL6" s="29">
        <v>0</v>
      </c>
      <c r="AM6" s="29">
        <v>2</v>
      </c>
      <c r="AN6" s="29">
        <v>1</v>
      </c>
      <c r="AO6" s="29">
        <v>1</v>
      </c>
      <c r="AP6" s="29">
        <v>16</v>
      </c>
      <c r="AQ6" s="29">
        <v>0</v>
      </c>
      <c r="AR6" s="29">
        <v>0</v>
      </c>
      <c r="AS6" s="29">
        <v>0</v>
      </c>
      <c r="AT6" s="29">
        <v>0</v>
      </c>
      <c r="AU6" s="29">
        <v>1</v>
      </c>
      <c r="AV6" s="29">
        <v>0</v>
      </c>
      <c r="AW6" s="29">
        <v>0</v>
      </c>
      <c r="AX6" s="29">
        <v>0</v>
      </c>
      <c r="AY6" s="29">
        <v>16</v>
      </c>
      <c r="AZ6" s="29">
        <v>0</v>
      </c>
      <c r="BA6" s="29">
        <v>1</v>
      </c>
      <c r="BB6" s="29">
        <v>12</v>
      </c>
      <c r="BC6" s="29">
        <v>4</v>
      </c>
      <c r="BD6" s="29">
        <v>0</v>
      </c>
      <c r="BE6" s="29">
        <v>1</v>
      </c>
      <c r="BF6" s="29">
        <v>6</v>
      </c>
      <c r="BG6" s="29">
        <v>2</v>
      </c>
      <c r="BH6" s="29">
        <v>4</v>
      </c>
      <c r="BI6" s="29">
        <v>0</v>
      </c>
      <c r="BJ6" s="29">
        <v>4</v>
      </c>
      <c r="BK6" s="29">
        <v>1</v>
      </c>
      <c r="BL6" s="29">
        <v>7</v>
      </c>
      <c r="BM6" s="29">
        <v>3</v>
      </c>
      <c r="BN6" s="29">
        <v>2</v>
      </c>
      <c r="BO6" s="29">
        <v>3</v>
      </c>
      <c r="BP6" s="29">
        <v>1</v>
      </c>
      <c r="BQ6" s="29">
        <v>15</v>
      </c>
      <c r="BR6" s="29">
        <v>1</v>
      </c>
      <c r="BS6" s="29">
        <v>0</v>
      </c>
      <c r="BT6" s="29">
        <v>1</v>
      </c>
      <c r="BU6" s="29">
        <v>2</v>
      </c>
      <c r="BV6" s="29">
        <v>1</v>
      </c>
      <c r="BW6" s="29">
        <v>3</v>
      </c>
      <c r="BX6" s="29">
        <v>9</v>
      </c>
      <c r="BY6" s="29">
        <v>1</v>
      </c>
      <c r="BZ6" s="29">
        <v>1</v>
      </c>
      <c r="CA6" s="29">
        <v>5</v>
      </c>
      <c r="CB6" s="29">
        <v>0</v>
      </c>
      <c r="CC6" s="29">
        <v>2</v>
      </c>
      <c r="CD6" s="29">
        <v>8</v>
      </c>
      <c r="CE6" s="29">
        <v>1</v>
      </c>
      <c r="CF6" s="29">
        <v>1</v>
      </c>
      <c r="CG6" s="29">
        <v>10</v>
      </c>
      <c r="CH6" s="29">
        <v>6</v>
      </c>
      <c r="CI6" s="29">
        <v>0</v>
      </c>
      <c r="CJ6" s="29">
        <v>10</v>
      </c>
      <c r="CK6" s="29">
        <v>0</v>
      </c>
      <c r="CL6" s="29">
        <v>0</v>
      </c>
      <c r="CM6" s="29">
        <v>6</v>
      </c>
      <c r="CN6" s="29">
        <v>9</v>
      </c>
      <c r="CO6" s="29">
        <v>1</v>
      </c>
      <c r="CP6" s="29">
        <v>0</v>
      </c>
      <c r="CQ6" s="29">
        <v>6</v>
      </c>
      <c r="CR6" s="29">
        <v>1</v>
      </c>
      <c r="CS6" s="29">
        <v>9</v>
      </c>
      <c r="CT6" s="29">
        <v>0</v>
      </c>
      <c r="CU6" s="29">
        <v>6</v>
      </c>
      <c r="CV6" s="29" t="s">
        <v>8</v>
      </c>
      <c r="CW6" s="29" t="s">
        <v>8</v>
      </c>
      <c r="CX6" s="29" t="s">
        <v>8</v>
      </c>
      <c r="CY6" s="29" t="s">
        <v>8</v>
      </c>
      <c r="CZ6" s="29" t="s">
        <v>8</v>
      </c>
      <c r="DA6" s="29">
        <v>6</v>
      </c>
      <c r="DB6" s="29">
        <v>0</v>
      </c>
      <c r="DC6" s="29">
        <v>1</v>
      </c>
      <c r="DD6" s="29">
        <v>2</v>
      </c>
      <c r="DE6" s="29">
        <v>5</v>
      </c>
      <c r="DF6" s="29">
        <v>10</v>
      </c>
      <c r="DG6" s="29">
        <v>0</v>
      </c>
      <c r="DH6" s="29">
        <v>0</v>
      </c>
      <c r="DI6" s="29">
        <v>4</v>
      </c>
      <c r="DJ6" s="29">
        <v>0</v>
      </c>
      <c r="DK6" s="29">
        <v>13</v>
      </c>
      <c r="DL6" s="29">
        <v>1</v>
      </c>
      <c r="DM6" s="29">
        <v>0</v>
      </c>
      <c r="DN6" s="29">
        <v>0</v>
      </c>
      <c r="DO6" s="29">
        <v>0</v>
      </c>
      <c r="DP6" s="29">
        <v>0</v>
      </c>
      <c r="DQ6" s="29">
        <v>0</v>
      </c>
      <c r="DR6" s="29">
        <v>0</v>
      </c>
      <c r="DS6" s="29">
        <v>14</v>
      </c>
      <c r="DT6" s="29">
        <v>0</v>
      </c>
      <c r="DU6" s="29">
        <v>4</v>
      </c>
      <c r="DV6" s="29">
        <v>3</v>
      </c>
      <c r="DW6" s="29">
        <v>3</v>
      </c>
      <c r="DX6" s="29">
        <v>0</v>
      </c>
      <c r="DY6" s="29">
        <v>4</v>
      </c>
      <c r="DZ6" s="29">
        <v>4</v>
      </c>
      <c r="EA6" s="29">
        <v>1</v>
      </c>
      <c r="EB6" s="29">
        <v>1</v>
      </c>
      <c r="EC6" s="29">
        <v>7</v>
      </c>
      <c r="ED6" s="29">
        <v>1</v>
      </c>
      <c r="EE6" s="29">
        <v>4</v>
      </c>
      <c r="EF6" s="29">
        <v>1</v>
      </c>
      <c r="EG6" s="29">
        <v>0</v>
      </c>
      <c r="EH6" s="29">
        <v>6</v>
      </c>
      <c r="EI6" s="29">
        <v>3</v>
      </c>
      <c r="EJ6" s="29">
        <v>4</v>
      </c>
      <c r="EK6" s="29">
        <v>1</v>
      </c>
      <c r="EL6" s="29">
        <v>9</v>
      </c>
      <c r="EM6" s="29">
        <v>0</v>
      </c>
      <c r="EN6" s="29">
        <v>0</v>
      </c>
      <c r="EO6" s="29">
        <v>12</v>
      </c>
      <c r="EP6" s="29">
        <v>4</v>
      </c>
      <c r="EQ6" s="29">
        <v>12</v>
      </c>
      <c r="ER6" s="29">
        <v>4</v>
      </c>
      <c r="ES6" s="29">
        <v>16</v>
      </c>
      <c r="ET6" s="29">
        <v>0</v>
      </c>
      <c r="EU6" s="29" t="s">
        <v>8</v>
      </c>
      <c r="EV6" s="29">
        <v>1</v>
      </c>
      <c r="EW6" s="29" t="s">
        <v>13861</v>
      </c>
      <c r="EX6" s="29" t="s">
        <v>13862</v>
      </c>
      <c r="EY6" s="29" t="s">
        <v>13863</v>
      </c>
    </row>
    <row r="7" spans="1:155" s="29" customFormat="1" x14ac:dyDescent="0.25">
      <c r="A7" s="29">
        <v>359925061257478</v>
      </c>
      <c r="B7" s="29" t="s">
        <v>13847</v>
      </c>
      <c r="C7" s="29" t="s">
        <v>13864</v>
      </c>
      <c r="D7" s="29" t="s">
        <v>13865</v>
      </c>
      <c r="E7" s="50">
        <v>2.36976354541428E+16</v>
      </c>
      <c r="F7" s="50">
        <v>90431165933477</v>
      </c>
      <c r="G7" s="29" t="s">
        <v>20324</v>
      </c>
      <c r="H7" s="29" t="s">
        <v>18992</v>
      </c>
      <c r="I7" s="29">
        <v>77</v>
      </c>
      <c r="J7" s="29">
        <v>0</v>
      </c>
      <c r="K7" s="29">
        <v>1</v>
      </c>
      <c r="L7" s="29">
        <v>1</v>
      </c>
      <c r="M7" s="29">
        <v>20</v>
      </c>
      <c r="N7" s="29">
        <v>2</v>
      </c>
      <c r="O7" s="29">
        <v>13</v>
      </c>
      <c r="P7" s="29">
        <v>7</v>
      </c>
      <c r="Q7" s="29">
        <v>13</v>
      </c>
      <c r="R7" s="29">
        <v>7</v>
      </c>
      <c r="S7" s="29">
        <v>20</v>
      </c>
      <c r="T7" s="29">
        <v>0</v>
      </c>
      <c r="U7" s="29">
        <v>14</v>
      </c>
      <c r="V7" s="29">
        <v>6</v>
      </c>
      <c r="W7" s="29">
        <v>1</v>
      </c>
      <c r="X7" s="29">
        <v>9</v>
      </c>
      <c r="Y7" s="29">
        <v>6</v>
      </c>
      <c r="Z7" s="29">
        <v>2</v>
      </c>
      <c r="AA7" s="29">
        <v>2</v>
      </c>
      <c r="AB7" s="29">
        <v>1</v>
      </c>
      <c r="AC7" s="29">
        <v>1</v>
      </c>
      <c r="AD7" s="29">
        <v>7</v>
      </c>
      <c r="AE7" s="29">
        <v>1</v>
      </c>
      <c r="AF7" s="29">
        <v>2</v>
      </c>
      <c r="AG7" s="29">
        <v>4</v>
      </c>
      <c r="AH7" s="29">
        <v>6</v>
      </c>
      <c r="AI7" s="29">
        <v>1</v>
      </c>
      <c r="AJ7" s="29">
        <v>11</v>
      </c>
      <c r="AK7" s="29">
        <v>4</v>
      </c>
      <c r="AL7" s="29">
        <v>2</v>
      </c>
      <c r="AM7" s="29">
        <v>1</v>
      </c>
      <c r="AN7" s="29">
        <v>2</v>
      </c>
      <c r="AO7" s="29">
        <v>1</v>
      </c>
      <c r="AP7" s="29">
        <v>2</v>
      </c>
      <c r="AQ7" s="29">
        <v>2</v>
      </c>
      <c r="AR7" s="29">
        <v>0</v>
      </c>
      <c r="AS7" s="29">
        <v>16</v>
      </c>
      <c r="AT7" s="29">
        <v>0</v>
      </c>
      <c r="AU7" s="29">
        <v>1</v>
      </c>
      <c r="AV7" s="29">
        <v>16</v>
      </c>
      <c r="AW7" s="29">
        <v>3</v>
      </c>
      <c r="AX7" s="29">
        <v>1</v>
      </c>
      <c r="AY7" s="29">
        <v>0</v>
      </c>
      <c r="AZ7" s="29">
        <v>0</v>
      </c>
      <c r="BA7" s="29">
        <v>1</v>
      </c>
      <c r="BB7" s="29">
        <v>0</v>
      </c>
      <c r="BC7" s="29">
        <v>20</v>
      </c>
      <c r="BD7" s="29">
        <v>0</v>
      </c>
      <c r="BE7" s="29">
        <v>1</v>
      </c>
      <c r="BF7" s="29">
        <v>5</v>
      </c>
      <c r="BG7" s="29">
        <v>5</v>
      </c>
      <c r="BH7" s="29">
        <v>3</v>
      </c>
      <c r="BI7" s="29">
        <v>0</v>
      </c>
      <c r="BJ7" s="29">
        <v>6</v>
      </c>
      <c r="BK7" s="29">
        <v>1</v>
      </c>
      <c r="BL7" s="29">
        <v>8</v>
      </c>
      <c r="BM7" s="29">
        <v>4</v>
      </c>
      <c r="BN7" s="29">
        <v>1</v>
      </c>
      <c r="BO7" s="29">
        <v>3</v>
      </c>
      <c r="BP7" s="29">
        <v>3</v>
      </c>
      <c r="BQ7" s="29">
        <v>17</v>
      </c>
      <c r="BR7" s="29">
        <v>2</v>
      </c>
      <c r="BS7" s="29">
        <v>0</v>
      </c>
      <c r="BT7" s="29">
        <v>1</v>
      </c>
      <c r="BU7" s="29">
        <v>7</v>
      </c>
      <c r="BV7" s="29">
        <v>1</v>
      </c>
      <c r="BW7" s="29">
        <v>2</v>
      </c>
      <c r="BX7" s="29">
        <v>5</v>
      </c>
      <c r="BY7" s="29">
        <v>4</v>
      </c>
      <c r="BZ7" s="29">
        <v>1</v>
      </c>
      <c r="CA7" s="29">
        <v>9</v>
      </c>
      <c r="CB7" s="29">
        <v>2</v>
      </c>
      <c r="CC7" s="29">
        <v>1</v>
      </c>
      <c r="CD7" s="29">
        <v>5</v>
      </c>
      <c r="CE7" s="29">
        <v>2</v>
      </c>
      <c r="CF7" s="29">
        <v>1</v>
      </c>
      <c r="CG7" s="29">
        <v>5</v>
      </c>
      <c r="CH7" s="29">
        <v>14</v>
      </c>
      <c r="CI7" s="29">
        <v>0</v>
      </c>
      <c r="CJ7" s="29">
        <v>19</v>
      </c>
      <c r="CK7" s="29">
        <v>0</v>
      </c>
      <c r="CL7" s="29">
        <v>0</v>
      </c>
      <c r="CM7" s="29">
        <v>0</v>
      </c>
      <c r="CN7" s="29">
        <v>18</v>
      </c>
      <c r="CO7" s="29">
        <v>1</v>
      </c>
      <c r="CP7" s="29">
        <v>0</v>
      </c>
      <c r="CQ7" s="29">
        <v>0</v>
      </c>
      <c r="CR7" s="29">
        <v>6</v>
      </c>
      <c r="CS7" s="29">
        <v>13</v>
      </c>
      <c r="CT7" s="29">
        <v>0</v>
      </c>
      <c r="CU7" s="29">
        <v>0</v>
      </c>
      <c r="CV7" s="29">
        <v>9</v>
      </c>
      <c r="CW7" s="29">
        <v>1</v>
      </c>
      <c r="CX7" s="29">
        <v>1</v>
      </c>
      <c r="CY7" s="29">
        <v>2</v>
      </c>
      <c r="CZ7" s="29">
        <v>1</v>
      </c>
      <c r="DA7" s="29">
        <v>8</v>
      </c>
      <c r="DB7" s="29">
        <v>3</v>
      </c>
      <c r="DC7" s="29">
        <v>1</v>
      </c>
      <c r="DD7" s="29">
        <v>1</v>
      </c>
      <c r="DE7" s="29">
        <v>1</v>
      </c>
      <c r="DF7" s="29">
        <v>8</v>
      </c>
      <c r="DG7" s="29">
        <v>2</v>
      </c>
      <c r="DH7" s="29">
        <v>1</v>
      </c>
      <c r="DI7" s="29">
        <v>0</v>
      </c>
      <c r="DJ7" s="29">
        <v>3</v>
      </c>
      <c r="DK7" s="29">
        <v>6</v>
      </c>
      <c r="DL7" s="29">
        <v>3</v>
      </c>
      <c r="DM7" s="29">
        <v>1</v>
      </c>
      <c r="DN7" s="29">
        <v>4</v>
      </c>
      <c r="DO7" s="29">
        <v>0</v>
      </c>
      <c r="DP7" s="29">
        <v>5</v>
      </c>
      <c r="DQ7" s="29">
        <v>7</v>
      </c>
      <c r="DR7" s="29">
        <v>1</v>
      </c>
      <c r="DS7" s="29">
        <v>0</v>
      </c>
      <c r="DT7" s="29">
        <v>1</v>
      </c>
      <c r="DU7" s="29">
        <v>12</v>
      </c>
      <c r="DV7" s="29">
        <v>1</v>
      </c>
      <c r="DW7" s="29">
        <v>0</v>
      </c>
      <c r="DX7" s="29">
        <v>0</v>
      </c>
      <c r="DY7" s="29">
        <v>1</v>
      </c>
      <c r="DZ7" s="29">
        <v>9</v>
      </c>
      <c r="EA7" s="29">
        <v>4</v>
      </c>
      <c r="EB7" s="29">
        <v>1</v>
      </c>
      <c r="EC7" s="29">
        <v>0</v>
      </c>
      <c r="ED7" s="29">
        <v>0</v>
      </c>
      <c r="EE7" s="29">
        <v>11</v>
      </c>
      <c r="EF7" s="29">
        <v>2</v>
      </c>
      <c r="EG7" s="29">
        <v>1</v>
      </c>
      <c r="EH7" s="29">
        <v>0</v>
      </c>
      <c r="EI7" s="29">
        <v>0</v>
      </c>
      <c r="EJ7" s="29">
        <v>5</v>
      </c>
      <c r="EK7" s="29">
        <v>1</v>
      </c>
      <c r="EL7" s="29">
        <v>3</v>
      </c>
      <c r="EM7" s="29">
        <v>4</v>
      </c>
      <c r="EN7" s="29">
        <v>1</v>
      </c>
      <c r="EO7" s="29">
        <v>12</v>
      </c>
      <c r="EP7" s="29">
        <v>7</v>
      </c>
      <c r="EQ7" s="29">
        <v>12</v>
      </c>
      <c r="ER7" s="29">
        <v>7</v>
      </c>
      <c r="ES7" s="29">
        <v>19</v>
      </c>
      <c r="ET7" s="29">
        <v>0</v>
      </c>
      <c r="EU7" s="29" t="s">
        <v>538</v>
      </c>
      <c r="EV7" s="29">
        <v>18</v>
      </c>
      <c r="EW7" s="29" t="s">
        <v>13866</v>
      </c>
      <c r="EX7" s="29" t="s">
        <v>13867</v>
      </c>
      <c r="EY7" s="29" t="s">
        <v>13868</v>
      </c>
    </row>
    <row r="8" spans="1:155" s="29" customFormat="1" x14ac:dyDescent="0.25">
      <c r="A8" s="29">
        <v>359925061278375</v>
      </c>
      <c r="B8" s="29" t="s">
        <v>13835</v>
      </c>
      <c r="C8" s="29" t="s">
        <v>13869</v>
      </c>
      <c r="D8" s="29" t="s">
        <v>13870</v>
      </c>
      <c r="E8" s="50">
        <v>238228727</v>
      </c>
      <c r="F8" s="50">
        <v>903793966</v>
      </c>
      <c r="G8" s="29" t="s">
        <v>18992</v>
      </c>
      <c r="H8" s="29" t="s">
        <v>20218</v>
      </c>
      <c r="I8" s="29">
        <v>11</v>
      </c>
      <c r="J8" s="29">
        <v>1</v>
      </c>
      <c r="K8" s="29">
        <v>1</v>
      </c>
      <c r="L8" s="29">
        <v>1</v>
      </c>
      <c r="M8" s="29">
        <v>20</v>
      </c>
      <c r="N8" s="29">
        <v>2</v>
      </c>
      <c r="O8" s="29">
        <v>17</v>
      </c>
      <c r="P8" s="29">
        <v>3</v>
      </c>
      <c r="Q8" s="29">
        <v>17</v>
      </c>
      <c r="R8" s="29">
        <v>3</v>
      </c>
      <c r="S8" s="29">
        <v>19</v>
      </c>
      <c r="T8" s="29">
        <v>1</v>
      </c>
      <c r="U8" s="29">
        <v>15</v>
      </c>
      <c r="V8" s="29">
        <v>5</v>
      </c>
      <c r="W8" s="29">
        <v>1</v>
      </c>
      <c r="X8" s="29">
        <v>2</v>
      </c>
      <c r="Y8" s="29">
        <v>1</v>
      </c>
      <c r="Z8" s="29">
        <v>1</v>
      </c>
      <c r="AA8" s="29">
        <v>13</v>
      </c>
      <c r="AB8" s="29">
        <v>3</v>
      </c>
      <c r="AC8" s="29">
        <v>1</v>
      </c>
      <c r="AD8" s="29">
        <v>15</v>
      </c>
      <c r="AE8" s="29">
        <v>3</v>
      </c>
      <c r="AF8" s="29">
        <v>2</v>
      </c>
      <c r="AG8" s="29">
        <v>0</v>
      </c>
      <c r="AH8" s="29">
        <v>0</v>
      </c>
      <c r="AI8" s="29">
        <v>1</v>
      </c>
      <c r="AJ8" s="29">
        <v>17</v>
      </c>
      <c r="AK8" s="29">
        <v>2</v>
      </c>
      <c r="AL8" s="29">
        <v>1</v>
      </c>
      <c r="AM8" s="29">
        <v>0</v>
      </c>
      <c r="AN8" s="29">
        <v>0</v>
      </c>
      <c r="AO8" s="29">
        <v>1</v>
      </c>
      <c r="AP8" s="29">
        <v>18</v>
      </c>
      <c r="AQ8" s="29">
        <v>0</v>
      </c>
      <c r="AR8" s="29">
        <v>0</v>
      </c>
      <c r="AS8" s="29">
        <v>2</v>
      </c>
      <c r="AT8" s="29">
        <v>0</v>
      </c>
      <c r="AU8" s="29">
        <v>1</v>
      </c>
      <c r="AV8" s="29">
        <v>2</v>
      </c>
      <c r="AW8" s="29">
        <v>0</v>
      </c>
      <c r="AX8" s="29">
        <v>0</v>
      </c>
      <c r="AY8" s="29">
        <v>18</v>
      </c>
      <c r="AZ8" s="29">
        <v>0</v>
      </c>
      <c r="BA8" s="29">
        <v>1</v>
      </c>
      <c r="BB8" s="29">
        <v>0</v>
      </c>
      <c r="BC8" s="29">
        <v>20</v>
      </c>
      <c r="BD8" s="29">
        <v>0</v>
      </c>
      <c r="BE8" s="29">
        <v>1</v>
      </c>
      <c r="BF8" s="29">
        <v>3</v>
      </c>
      <c r="BG8" s="29">
        <v>14</v>
      </c>
      <c r="BH8" s="29">
        <v>3</v>
      </c>
      <c r="BI8" s="29">
        <v>0</v>
      </c>
      <c r="BJ8" s="29">
        <v>0</v>
      </c>
      <c r="BK8" s="29">
        <v>1</v>
      </c>
      <c r="BL8" s="29">
        <v>9</v>
      </c>
      <c r="BM8" s="29">
        <v>4</v>
      </c>
      <c r="BN8" s="29">
        <v>1</v>
      </c>
      <c r="BO8" s="29">
        <v>2</v>
      </c>
      <c r="BP8" s="29">
        <v>4</v>
      </c>
      <c r="BQ8" s="29">
        <v>20</v>
      </c>
      <c r="BR8" s="29">
        <v>0</v>
      </c>
      <c r="BS8" s="29">
        <v>0</v>
      </c>
      <c r="BT8" s="29">
        <v>1</v>
      </c>
      <c r="BU8" s="29">
        <v>3</v>
      </c>
      <c r="BV8" s="29">
        <v>1</v>
      </c>
      <c r="BW8" s="29">
        <v>9</v>
      </c>
      <c r="BX8" s="29">
        <v>5</v>
      </c>
      <c r="BY8" s="29">
        <v>2</v>
      </c>
      <c r="BZ8" s="29">
        <v>1</v>
      </c>
      <c r="CA8" s="29">
        <v>11</v>
      </c>
      <c r="CB8" s="29">
        <v>1</v>
      </c>
      <c r="CC8" s="29">
        <v>0</v>
      </c>
      <c r="CD8" s="29">
        <v>8</v>
      </c>
      <c r="CE8" s="29">
        <v>0</v>
      </c>
      <c r="CF8" s="29">
        <v>1</v>
      </c>
      <c r="CG8" s="29">
        <v>8</v>
      </c>
      <c r="CH8" s="29">
        <v>12</v>
      </c>
      <c r="CI8" s="29">
        <v>0</v>
      </c>
      <c r="CJ8" s="29">
        <v>8</v>
      </c>
      <c r="CK8" s="29">
        <v>0</v>
      </c>
      <c r="CL8" s="29">
        <v>0</v>
      </c>
      <c r="CM8" s="29">
        <v>12</v>
      </c>
      <c r="CN8" s="29">
        <v>19</v>
      </c>
      <c r="CO8" s="29">
        <v>0</v>
      </c>
      <c r="CP8" s="29">
        <v>1</v>
      </c>
      <c r="CQ8" s="29">
        <v>0</v>
      </c>
      <c r="CR8" s="29">
        <v>5</v>
      </c>
      <c r="CS8" s="29">
        <v>15</v>
      </c>
      <c r="CT8" s="29">
        <v>0</v>
      </c>
      <c r="CU8" s="29">
        <v>0</v>
      </c>
      <c r="CV8" s="29">
        <v>3</v>
      </c>
      <c r="CW8" s="29">
        <v>2</v>
      </c>
      <c r="CX8" s="29">
        <v>0</v>
      </c>
      <c r="CY8" s="29">
        <v>0</v>
      </c>
      <c r="CZ8" s="29">
        <v>10</v>
      </c>
      <c r="DA8" s="29">
        <v>15</v>
      </c>
      <c r="DB8" s="29">
        <v>0</v>
      </c>
      <c r="DC8" s="29">
        <v>0</v>
      </c>
      <c r="DD8" s="29">
        <v>0</v>
      </c>
      <c r="DE8" s="29">
        <v>0</v>
      </c>
      <c r="DF8" s="29">
        <v>15</v>
      </c>
      <c r="DG8" s="29">
        <v>0</v>
      </c>
      <c r="DH8" s="29">
        <v>0</v>
      </c>
      <c r="DI8" s="29">
        <v>0</v>
      </c>
      <c r="DJ8" s="29">
        <v>0</v>
      </c>
      <c r="DK8" s="29">
        <v>13</v>
      </c>
      <c r="DL8" s="29">
        <v>0</v>
      </c>
      <c r="DM8" s="29">
        <v>0</v>
      </c>
      <c r="DN8" s="29">
        <v>2</v>
      </c>
      <c r="DO8" s="29">
        <v>0</v>
      </c>
      <c r="DP8" s="29">
        <v>2</v>
      </c>
      <c r="DQ8" s="29">
        <v>0</v>
      </c>
      <c r="DR8" s="29">
        <v>0</v>
      </c>
      <c r="DS8" s="29">
        <v>13</v>
      </c>
      <c r="DT8" s="29">
        <v>0</v>
      </c>
      <c r="DU8" s="29">
        <v>12</v>
      </c>
      <c r="DV8" s="29">
        <v>3</v>
      </c>
      <c r="DW8" s="29">
        <v>0</v>
      </c>
      <c r="DX8" s="29">
        <v>0</v>
      </c>
      <c r="DY8" s="29">
        <v>0</v>
      </c>
      <c r="DZ8" s="29">
        <v>15</v>
      </c>
      <c r="EA8" s="29">
        <v>0</v>
      </c>
      <c r="EB8" s="29">
        <v>0</v>
      </c>
      <c r="EC8" s="29">
        <v>0</v>
      </c>
      <c r="ED8" s="29">
        <v>0</v>
      </c>
      <c r="EE8" s="29">
        <v>11</v>
      </c>
      <c r="EF8" s="29">
        <v>4</v>
      </c>
      <c r="EG8" s="29">
        <v>0</v>
      </c>
      <c r="EH8" s="29">
        <v>0</v>
      </c>
      <c r="EI8" s="29">
        <v>0</v>
      </c>
      <c r="EJ8" s="29">
        <v>11</v>
      </c>
      <c r="EK8" s="29">
        <v>2</v>
      </c>
      <c r="EL8" s="29">
        <v>0</v>
      </c>
      <c r="EM8" s="29">
        <v>2</v>
      </c>
      <c r="EN8" s="29">
        <v>0</v>
      </c>
      <c r="EO8" s="29">
        <v>12</v>
      </c>
      <c r="EP8" s="29">
        <v>3</v>
      </c>
      <c r="EQ8" s="29">
        <v>12</v>
      </c>
      <c r="ER8" s="29">
        <v>3</v>
      </c>
      <c r="ES8" s="29">
        <v>15</v>
      </c>
      <c r="ET8" s="29">
        <v>0</v>
      </c>
      <c r="EU8" s="29" t="s">
        <v>13871</v>
      </c>
      <c r="EV8" s="29">
        <v>29</v>
      </c>
      <c r="EW8" s="29" t="s">
        <v>13872</v>
      </c>
      <c r="EX8" s="29" t="s">
        <v>13873</v>
      </c>
      <c r="EY8" s="29" t="s">
        <v>13874</v>
      </c>
    </row>
    <row r="9" spans="1:155" s="29" customFormat="1" x14ac:dyDescent="0.25">
      <c r="A9" s="29">
        <v>359925061276692</v>
      </c>
      <c r="B9" s="29" t="s">
        <v>13835</v>
      </c>
      <c r="C9" s="29" t="s">
        <v>13875</v>
      </c>
      <c r="D9" s="29" t="s">
        <v>13876</v>
      </c>
      <c r="E9" s="50">
        <v>2.36988825959862E+16</v>
      </c>
      <c r="F9" s="50">
        <v>9043025868575720</v>
      </c>
      <c r="G9" s="29" t="s">
        <v>20234</v>
      </c>
      <c r="H9" s="29" t="s">
        <v>18992</v>
      </c>
      <c r="I9" s="29">
        <v>77</v>
      </c>
      <c r="J9" s="29">
        <v>0</v>
      </c>
      <c r="K9" s="29">
        <v>1</v>
      </c>
      <c r="L9" s="29">
        <v>1</v>
      </c>
      <c r="M9" s="29">
        <v>16</v>
      </c>
      <c r="N9" s="29">
        <v>2</v>
      </c>
      <c r="O9" s="29">
        <v>14</v>
      </c>
      <c r="P9" s="29">
        <v>2</v>
      </c>
      <c r="Q9" s="29">
        <v>14</v>
      </c>
      <c r="R9" s="29">
        <v>2</v>
      </c>
      <c r="S9" s="29">
        <v>16</v>
      </c>
      <c r="T9" s="29">
        <v>0</v>
      </c>
      <c r="U9" s="29">
        <v>14</v>
      </c>
      <c r="V9" s="29">
        <v>2</v>
      </c>
      <c r="W9" s="29">
        <v>1</v>
      </c>
      <c r="X9" s="29">
        <v>5</v>
      </c>
      <c r="Y9" s="29">
        <v>2</v>
      </c>
      <c r="Z9" s="29">
        <v>4</v>
      </c>
      <c r="AA9" s="29">
        <v>5</v>
      </c>
      <c r="AB9" s="29">
        <v>0</v>
      </c>
      <c r="AC9" s="29">
        <v>1</v>
      </c>
      <c r="AD9" s="29">
        <v>10</v>
      </c>
      <c r="AE9" s="29">
        <v>1</v>
      </c>
      <c r="AF9" s="29">
        <v>1</v>
      </c>
      <c r="AG9" s="29">
        <v>3</v>
      </c>
      <c r="AH9" s="29">
        <v>1</v>
      </c>
      <c r="AI9" s="29">
        <v>1</v>
      </c>
      <c r="AJ9" s="29">
        <v>10</v>
      </c>
      <c r="AK9" s="29">
        <v>0</v>
      </c>
      <c r="AL9" s="29">
        <v>3</v>
      </c>
      <c r="AM9" s="29">
        <v>2</v>
      </c>
      <c r="AN9" s="29">
        <v>1</v>
      </c>
      <c r="AO9" s="29">
        <v>1</v>
      </c>
      <c r="AP9" s="29">
        <v>14</v>
      </c>
      <c r="AQ9" s="29">
        <v>0</v>
      </c>
      <c r="AR9" s="29">
        <v>0</v>
      </c>
      <c r="AS9" s="29">
        <v>1</v>
      </c>
      <c r="AT9" s="29">
        <v>0</v>
      </c>
      <c r="AU9" s="29">
        <v>1</v>
      </c>
      <c r="AV9" s="29">
        <v>1</v>
      </c>
      <c r="AW9" s="29">
        <v>0</v>
      </c>
      <c r="AX9" s="29">
        <v>0</v>
      </c>
      <c r="AY9" s="29">
        <v>14</v>
      </c>
      <c r="AZ9" s="29">
        <v>0</v>
      </c>
      <c r="BA9" s="29">
        <v>1</v>
      </c>
      <c r="BB9" s="29">
        <v>7</v>
      </c>
      <c r="BC9" s="29">
        <v>8</v>
      </c>
      <c r="BD9" s="29">
        <v>0</v>
      </c>
      <c r="BE9" s="29">
        <v>1</v>
      </c>
      <c r="BF9" s="29">
        <v>3</v>
      </c>
      <c r="BG9" s="29">
        <v>12</v>
      </c>
      <c r="BH9" s="29">
        <v>0</v>
      </c>
      <c r="BI9" s="29">
        <v>0</v>
      </c>
      <c r="BJ9" s="29">
        <v>0</v>
      </c>
      <c r="BK9" s="29">
        <v>1</v>
      </c>
      <c r="BL9" s="29">
        <v>9</v>
      </c>
      <c r="BM9" s="29">
        <v>0</v>
      </c>
      <c r="BN9" s="29">
        <v>4</v>
      </c>
      <c r="BO9" s="29">
        <v>0</v>
      </c>
      <c r="BP9" s="29">
        <v>2</v>
      </c>
      <c r="BQ9" s="29">
        <v>14</v>
      </c>
      <c r="BR9" s="29">
        <v>2</v>
      </c>
      <c r="BS9" s="29">
        <v>0</v>
      </c>
      <c r="BT9" s="29">
        <v>1</v>
      </c>
      <c r="BU9" s="29">
        <v>5</v>
      </c>
      <c r="BV9" s="29">
        <v>6</v>
      </c>
      <c r="BW9" s="29">
        <v>5</v>
      </c>
      <c r="BX9" s="29">
        <v>0</v>
      </c>
      <c r="BY9" s="29">
        <v>0</v>
      </c>
      <c r="BZ9" s="29">
        <v>1</v>
      </c>
      <c r="CA9" s="29">
        <v>14</v>
      </c>
      <c r="CB9" s="29">
        <v>0</v>
      </c>
      <c r="CC9" s="29">
        <v>0</v>
      </c>
      <c r="CD9" s="29">
        <v>2</v>
      </c>
      <c r="CE9" s="29">
        <v>0</v>
      </c>
      <c r="CF9" s="29">
        <v>1</v>
      </c>
      <c r="CG9" s="29">
        <v>2</v>
      </c>
      <c r="CH9" s="29">
        <v>14</v>
      </c>
      <c r="CI9" s="29">
        <v>0</v>
      </c>
      <c r="CJ9" s="29">
        <v>15</v>
      </c>
      <c r="CK9" s="29">
        <v>0</v>
      </c>
      <c r="CL9" s="29">
        <v>0</v>
      </c>
      <c r="CM9" s="29">
        <v>0</v>
      </c>
      <c r="CN9" s="29">
        <v>13</v>
      </c>
      <c r="CO9" s="29">
        <v>2</v>
      </c>
      <c r="CP9" s="29">
        <v>0</v>
      </c>
      <c r="CQ9" s="29">
        <v>0</v>
      </c>
      <c r="CR9" s="29">
        <v>13</v>
      </c>
      <c r="CS9" s="29">
        <v>2</v>
      </c>
      <c r="CT9" s="29">
        <v>0</v>
      </c>
      <c r="CU9" s="29">
        <v>0</v>
      </c>
      <c r="CV9" s="29">
        <v>10</v>
      </c>
      <c r="CW9" s="29">
        <v>4</v>
      </c>
      <c r="CX9" s="29">
        <v>0</v>
      </c>
      <c r="CY9" s="29">
        <v>0</v>
      </c>
      <c r="CZ9" s="29">
        <v>0</v>
      </c>
      <c r="DA9" s="29">
        <v>5</v>
      </c>
      <c r="DB9" s="29">
        <v>8</v>
      </c>
      <c r="DC9" s="29">
        <v>0</v>
      </c>
      <c r="DD9" s="29">
        <v>0</v>
      </c>
      <c r="DE9" s="29">
        <v>0</v>
      </c>
      <c r="DF9" s="29">
        <v>10</v>
      </c>
      <c r="DG9" s="29">
        <v>0</v>
      </c>
      <c r="DH9" s="29">
        <v>2</v>
      </c>
      <c r="DI9" s="29">
        <v>2</v>
      </c>
      <c r="DJ9" s="29">
        <v>0</v>
      </c>
      <c r="DK9" s="29">
        <v>14</v>
      </c>
      <c r="DL9" s="29">
        <v>0</v>
      </c>
      <c r="DM9" s="29">
        <v>0</v>
      </c>
      <c r="DN9" s="29">
        <v>0</v>
      </c>
      <c r="DO9" s="29">
        <v>0</v>
      </c>
      <c r="DP9" s="29">
        <v>0</v>
      </c>
      <c r="DQ9" s="29">
        <v>0</v>
      </c>
      <c r="DR9" s="29">
        <v>0</v>
      </c>
      <c r="DS9" s="29">
        <v>14</v>
      </c>
      <c r="DT9" s="29">
        <v>0</v>
      </c>
      <c r="DU9" s="29">
        <v>13</v>
      </c>
      <c r="DV9" s="29">
        <v>0</v>
      </c>
      <c r="DW9" s="29">
        <v>0</v>
      </c>
      <c r="DX9" s="29">
        <v>0</v>
      </c>
      <c r="DY9" s="29">
        <v>0</v>
      </c>
      <c r="DZ9" s="29">
        <v>4</v>
      </c>
      <c r="EA9" s="29">
        <v>0</v>
      </c>
      <c r="EB9" s="29">
        <v>2</v>
      </c>
      <c r="EC9" s="29">
        <v>4</v>
      </c>
      <c r="ED9" s="29">
        <v>3</v>
      </c>
      <c r="EE9" s="29">
        <v>11</v>
      </c>
      <c r="EF9" s="29">
        <v>1</v>
      </c>
      <c r="EG9" s="29">
        <v>1</v>
      </c>
      <c r="EH9" s="29">
        <v>0</v>
      </c>
      <c r="EI9" s="29">
        <v>0</v>
      </c>
      <c r="EJ9" s="29">
        <v>11</v>
      </c>
      <c r="EK9" s="29">
        <v>0</v>
      </c>
      <c r="EL9" s="29">
        <v>0</v>
      </c>
      <c r="EM9" s="29">
        <v>2</v>
      </c>
      <c r="EN9" s="29">
        <v>0</v>
      </c>
      <c r="EO9" s="29">
        <v>14</v>
      </c>
      <c r="EP9" s="29">
        <v>2</v>
      </c>
      <c r="EQ9" s="29">
        <v>14</v>
      </c>
      <c r="ER9" s="29">
        <v>2</v>
      </c>
      <c r="ES9" s="29">
        <v>16</v>
      </c>
      <c r="ET9" s="29">
        <v>0</v>
      </c>
      <c r="EU9" s="29" t="s">
        <v>8</v>
      </c>
      <c r="EV9" s="29">
        <v>21</v>
      </c>
      <c r="EW9" s="29" t="s">
        <v>13877</v>
      </c>
      <c r="EX9" s="29" t="s">
        <v>13878</v>
      </c>
      <c r="EY9" s="29" t="s">
        <v>13879</v>
      </c>
    </row>
    <row r="10" spans="1:155" s="29" customFormat="1" x14ac:dyDescent="0.25">
      <c r="A10" s="29">
        <v>359925061190497</v>
      </c>
      <c r="B10" s="29" t="s">
        <v>13880</v>
      </c>
      <c r="C10" s="29" t="s">
        <v>13881</v>
      </c>
      <c r="D10" s="29" t="s">
        <v>13882</v>
      </c>
      <c r="E10" s="50">
        <v>2.37689702190965E+16</v>
      </c>
      <c r="F10" s="50">
        <v>9043031763542120</v>
      </c>
      <c r="G10" s="29" t="s">
        <v>20336</v>
      </c>
      <c r="H10" s="29" t="s">
        <v>18992</v>
      </c>
      <c r="I10" s="29">
        <v>22</v>
      </c>
      <c r="J10" s="29">
        <v>1</v>
      </c>
      <c r="K10" s="29">
        <v>1</v>
      </c>
      <c r="L10" s="29">
        <v>1</v>
      </c>
      <c r="M10" s="29">
        <v>18</v>
      </c>
      <c r="N10" s="29">
        <v>2</v>
      </c>
      <c r="O10" s="29">
        <v>17</v>
      </c>
      <c r="P10" s="29">
        <v>1</v>
      </c>
      <c r="Q10" s="29">
        <v>17</v>
      </c>
      <c r="R10" s="29">
        <v>1</v>
      </c>
      <c r="S10" s="29">
        <v>18</v>
      </c>
      <c r="T10" s="29">
        <v>0</v>
      </c>
      <c r="U10" s="29">
        <v>10</v>
      </c>
      <c r="V10" s="29">
        <v>8</v>
      </c>
      <c r="W10" s="29">
        <v>1</v>
      </c>
      <c r="X10" s="29">
        <v>12</v>
      </c>
      <c r="Y10" s="29">
        <v>0</v>
      </c>
      <c r="Z10" s="29">
        <v>6</v>
      </c>
      <c r="AA10" s="29">
        <v>0</v>
      </c>
      <c r="AB10" s="29">
        <v>0</v>
      </c>
      <c r="AC10" s="29">
        <v>1</v>
      </c>
      <c r="AD10" s="29">
        <v>18</v>
      </c>
      <c r="AE10" s="29">
        <v>0</v>
      </c>
      <c r="AF10" s="29">
        <v>0</v>
      </c>
      <c r="AG10" s="29">
        <v>0</v>
      </c>
      <c r="AH10" s="29">
        <v>0</v>
      </c>
      <c r="AI10" s="29">
        <v>1</v>
      </c>
      <c r="AJ10" s="29">
        <v>18</v>
      </c>
      <c r="AK10" s="29">
        <v>0</v>
      </c>
      <c r="AL10" s="29">
        <v>0</v>
      </c>
      <c r="AM10" s="29">
        <v>0</v>
      </c>
      <c r="AN10" s="29">
        <v>0</v>
      </c>
      <c r="AO10" s="29">
        <v>1</v>
      </c>
      <c r="AP10" s="29">
        <v>18</v>
      </c>
      <c r="AQ10" s="29">
        <v>0</v>
      </c>
      <c r="AR10" s="29">
        <v>0</v>
      </c>
      <c r="AS10" s="29">
        <v>0</v>
      </c>
      <c r="AT10" s="29">
        <v>0</v>
      </c>
      <c r="AU10" s="29">
        <v>1</v>
      </c>
      <c r="AV10" s="29">
        <v>2</v>
      </c>
      <c r="AW10" s="29">
        <v>11</v>
      </c>
      <c r="AX10" s="29">
        <v>1</v>
      </c>
      <c r="AY10" s="29">
        <v>3</v>
      </c>
      <c r="AZ10" s="29">
        <v>1</v>
      </c>
      <c r="BA10" s="29">
        <v>1</v>
      </c>
      <c r="BB10" s="29">
        <v>6</v>
      </c>
      <c r="BC10" s="29">
        <v>10</v>
      </c>
      <c r="BD10" s="29">
        <v>2</v>
      </c>
      <c r="BE10" s="29">
        <v>1</v>
      </c>
      <c r="BF10" s="29">
        <v>1</v>
      </c>
      <c r="BG10" s="29">
        <v>15</v>
      </c>
      <c r="BH10" s="29">
        <v>2</v>
      </c>
      <c r="BI10" s="29">
        <v>0</v>
      </c>
      <c r="BJ10" s="29">
        <v>0</v>
      </c>
      <c r="BK10" s="29">
        <v>1</v>
      </c>
      <c r="BL10" s="29">
        <v>12</v>
      </c>
      <c r="BM10" s="29">
        <v>0</v>
      </c>
      <c r="BN10" s="29">
        <v>2</v>
      </c>
      <c r="BO10" s="29">
        <v>4</v>
      </c>
      <c r="BP10" s="29">
        <v>0</v>
      </c>
      <c r="BQ10" s="29">
        <v>17</v>
      </c>
      <c r="BR10" s="29">
        <v>1</v>
      </c>
      <c r="BS10" s="29">
        <v>0</v>
      </c>
      <c r="BT10" s="29">
        <v>1</v>
      </c>
      <c r="BU10" s="29">
        <v>8</v>
      </c>
      <c r="BV10" s="29">
        <v>0</v>
      </c>
      <c r="BW10" s="29">
        <v>5</v>
      </c>
      <c r="BX10" s="29">
        <v>4</v>
      </c>
      <c r="BY10" s="29">
        <v>1</v>
      </c>
      <c r="BZ10" s="29">
        <v>1</v>
      </c>
      <c r="CA10" s="29">
        <v>17</v>
      </c>
      <c r="CB10" s="29">
        <v>1</v>
      </c>
      <c r="CC10" s="29">
        <v>0</v>
      </c>
      <c r="CD10" s="29">
        <v>0</v>
      </c>
      <c r="CE10" s="29">
        <v>0</v>
      </c>
      <c r="CF10" s="29">
        <v>1</v>
      </c>
      <c r="CG10" s="29">
        <v>1</v>
      </c>
      <c r="CH10" s="29">
        <v>17</v>
      </c>
      <c r="CI10" s="29">
        <v>0</v>
      </c>
      <c r="CJ10" s="29">
        <v>18</v>
      </c>
      <c r="CK10" s="29">
        <v>0</v>
      </c>
      <c r="CL10" s="29">
        <v>0</v>
      </c>
      <c r="CM10" s="29">
        <v>0</v>
      </c>
      <c r="CN10" s="29">
        <v>18</v>
      </c>
      <c r="CO10" s="29">
        <v>0</v>
      </c>
      <c r="CP10" s="29">
        <v>0</v>
      </c>
      <c r="CQ10" s="29">
        <v>0</v>
      </c>
      <c r="CR10" s="29">
        <v>18</v>
      </c>
      <c r="CS10" s="29">
        <v>0</v>
      </c>
      <c r="CT10" s="29">
        <v>0</v>
      </c>
      <c r="CU10" s="29">
        <v>0</v>
      </c>
      <c r="CV10" s="29">
        <v>11</v>
      </c>
      <c r="CW10" s="29">
        <v>0</v>
      </c>
      <c r="CX10" s="29">
        <v>0</v>
      </c>
      <c r="CY10" s="29">
        <v>0</v>
      </c>
      <c r="CZ10" s="29">
        <v>0</v>
      </c>
      <c r="DA10" s="29">
        <v>11</v>
      </c>
      <c r="DB10" s="29">
        <v>0</v>
      </c>
      <c r="DC10" s="29">
        <v>0</v>
      </c>
      <c r="DD10" s="29">
        <v>0</v>
      </c>
      <c r="DE10" s="29">
        <v>0</v>
      </c>
      <c r="DF10" s="29">
        <v>11</v>
      </c>
      <c r="DG10" s="29">
        <v>0</v>
      </c>
      <c r="DH10" s="29">
        <v>0</v>
      </c>
      <c r="DI10" s="29">
        <v>0</v>
      </c>
      <c r="DJ10" s="29">
        <v>0</v>
      </c>
      <c r="DK10" s="29">
        <v>11</v>
      </c>
      <c r="DL10" s="29">
        <v>0</v>
      </c>
      <c r="DM10" s="29">
        <v>0</v>
      </c>
      <c r="DN10" s="29">
        <v>0</v>
      </c>
      <c r="DO10" s="29">
        <v>0</v>
      </c>
      <c r="DP10" s="29">
        <v>0</v>
      </c>
      <c r="DQ10" s="29">
        <v>0</v>
      </c>
      <c r="DR10" s="29">
        <v>1</v>
      </c>
      <c r="DS10" s="29">
        <v>10</v>
      </c>
      <c r="DT10" s="29">
        <v>0</v>
      </c>
      <c r="DU10" s="29">
        <v>11</v>
      </c>
      <c r="DV10" s="29">
        <v>0</v>
      </c>
      <c r="DW10" s="29">
        <v>0</v>
      </c>
      <c r="DX10" s="29">
        <v>0</v>
      </c>
      <c r="DY10" s="29">
        <v>0</v>
      </c>
      <c r="DZ10" s="29">
        <v>9</v>
      </c>
      <c r="EA10" s="29">
        <v>0</v>
      </c>
      <c r="EB10" s="29">
        <v>2</v>
      </c>
      <c r="EC10" s="29">
        <v>0</v>
      </c>
      <c r="ED10" s="29">
        <v>0</v>
      </c>
      <c r="EE10" s="29">
        <v>2</v>
      </c>
      <c r="EF10" s="29">
        <v>5</v>
      </c>
      <c r="EG10" s="29">
        <v>4</v>
      </c>
      <c r="EH10" s="29">
        <v>0</v>
      </c>
      <c r="EI10" s="29">
        <v>0</v>
      </c>
      <c r="EJ10" s="29">
        <v>11</v>
      </c>
      <c r="EK10" s="29">
        <v>0</v>
      </c>
      <c r="EL10" s="29">
        <v>0</v>
      </c>
      <c r="EM10" s="29">
        <v>0</v>
      </c>
      <c r="EN10" s="29">
        <v>0</v>
      </c>
      <c r="EO10" s="29">
        <v>17</v>
      </c>
      <c r="EP10" s="29">
        <v>1</v>
      </c>
      <c r="EQ10" s="29">
        <v>17</v>
      </c>
      <c r="ER10" s="29">
        <v>1</v>
      </c>
      <c r="ES10" s="29">
        <v>18</v>
      </c>
      <c r="ET10" s="29">
        <v>0</v>
      </c>
      <c r="EU10" s="29" t="s">
        <v>8</v>
      </c>
      <c r="EV10" s="29">
        <v>13</v>
      </c>
      <c r="EW10" s="29" t="s">
        <v>13883</v>
      </c>
      <c r="EX10" s="29" t="s">
        <v>13884</v>
      </c>
      <c r="EY10" s="29" t="s">
        <v>13885</v>
      </c>
    </row>
    <row r="11" spans="1:155" s="29" customFormat="1" x14ac:dyDescent="0.25">
      <c r="A11" s="29">
        <v>359925061283656</v>
      </c>
      <c r="B11" s="29" t="s">
        <v>13841</v>
      </c>
      <c r="C11" s="29" t="s">
        <v>13886</v>
      </c>
      <c r="D11" s="29" t="s">
        <v>13887</v>
      </c>
      <c r="E11" s="50">
        <v>2.37796845607678E+16</v>
      </c>
      <c r="F11" s="50">
        <v>903409758813692</v>
      </c>
      <c r="G11" s="29" t="s">
        <v>20336</v>
      </c>
      <c r="H11" s="29" t="s">
        <v>18992</v>
      </c>
      <c r="I11" s="29">
        <v>33</v>
      </c>
      <c r="J11" s="29">
        <v>1</v>
      </c>
      <c r="K11" s="29">
        <v>1</v>
      </c>
      <c r="L11" s="29">
        <v>1</v>
      </c>
      <c r="M11" s="29">
        <v>16</v>
      </c>
      <c r="N11" s="29">
        <v>2</v>
      </c>
      <c r="O11" s="29">
        <v>10</v>
      </c>
      <c r="P11" s="29">
        <v>6</v>
      </c>
      <c r="Q11" s="29">
        <v>10</v>
      </c>
      <c r="R11" s="29">
        <v>6</v>
      </c>
      <c r="S11" s="29">
        <v>16</v>
      </c>
      <c r="T11" s="29">
        <v>0</v>
      </c>
      <c r="U11" s="29">
        <v>3</v>
      </c>
      <c r="V11" s="29">
        <v>13</v>
      </c>
      <c r="W11" s="29">
        <v>1</v>
      </c>
      <c r="X11" s="29">
        <v>2</v>
      </c>
      <c r="Y11" s="29">
        <v>0</v>
      </c>
      <c r="Z11" s="29">
        <v>0</v>
      </c>
      <c r="AA11" s="29">
        <v>11</v>
      </c>
      <c r="AB11" s="29">
        <v>3</v>
      </c>
      <c r="AC11" s="29">
        <v>1</v>
      </c>
      <c r="AD11" s="29">
        <v>6</v>
      </c>
      <c r="AE11" s="29">
        <v>0</v>
      </c>
      <c r="AF11" s="29">
        <v>1</v>
      </c>
      <c r="AG11" s="29">
        <v>4</v>
      </c>
      <c r="AH11" s="29">
        <v>5</v>
      </c>
      <c r="AI11" s="29">
        <v>1</v>
      </c>
      <c r="AJ11" s="29">
        <v>12</v>
      </c>
      <c r="AK11" s="29">
        <v>0</v>
      </c>
      <c r="AL11" s="29">
        <v>0</v>
      </c>
      <c r="AM11" s="29">
        <v>0</v>
      </c>
      <c r="AN11" s="29">
        <v>4</v>
      </c>
      <c r="AO11" s="29">
        <v>1</v>
      </c>
      <c r="AP11" s="29">
        <v>1</v>
      </c>
      <c r="AQ11" s="29">
        <v>1</v>
      </c>
      <c r="AR11" s="29">
        <v>0</v>
      </c>
      <c r="AS11" s="29">
        <v>11</v>
      </c>
      <c r="AT11" s="29">
        <v>3</v>
      </c>
      <c r="AU11" s="29">
        <v>1</v>
      </c>
      <c r="AV11" s="29">
        <v>16</v>
      </c>
      <c r="AW11" s="29">
        <v>0</v>
      </c>
      <c r="AX11" s="29">
        <v>0</v>
      </c>
      <c r="AY11" s="29">
        <v>0</v>
      </c>
      <c r="AZ11" s="29">
        <v>0</v>
      </c>
      <c r="BA11" s="29">
        <v>1</v>
      </c>
      <c r="BB11" s="29">
        <v>1</v>
      </c>
      <c r="BC11" s="29">
        <v>13</v>
      </c>
      <c r="BD11" s="29">
        <v>2</v>
      </c>
      <c r="BE11" s="29">
        <v>1</v>
      </c>
      <c r="BF11" s="29">
        <v>3</v>
      </c>
      <c r="BG11" s="29">
        <v>5</v>
      </c>
      <c r="BH11" s="29">
        <v>3</v>
      </c>
      <c r="BI11" s="29">
        <v>0</v>
      </c>
      <c r="BJ11" s="29">
        <v>5</v>
      </c>
      <c r="BK11" s="29">
        <v>1</v>
      </c>
      <c r="BL11" s="29">
        <v>1</v>
      </c>
      <c r="BM11" s="29">
        <v>0</v>
      </c>
      <c r="BN11" s="29">
        <v>1</v>
      </c>
      <c r="BO11" s="29">
        <v>10</v>
      </c>
      <c r="BP11" s="29">
        <v>4</v>
      </c>
      <c r="BQ11" s="29">
        <v>14</v>
      </c>
      <c r="BR11" s="29">
        <v>0</v>
      </c>
      <c r="BS11" s="29">
        <v>2</v>
      </c>
      <c r="BT11" s="29">
        <v>1</v>
      </c>
      <c r="BU11" s="29">
        <v>11</v>
      </c>
      <c r="BV11" s="29">
        <v>0</v>
      </c>
      <c r="BW11" s="29">
        <v>0</v>
      </c>
      <c r="BX11" s="29">
        <v>2</v>
      </c>
      <c r="BY11" s="29">
        <v>3</v>
      </c>
      <c r="BZ11" s="29">
        <v>1</v>
      </c>
      <c r="CA11" s="29">
        <v>6</v>
      </c>
      <c r="CB11" s="29">
        <v>0</v>
      </c>
      <c r="CC11" s="29">
        <v>4</v>
      </c>
      <c r="CD11" s="29">
        <v>1</v>
      </c>
      <c r="CE11" s="29">
        <v>5</v>
      </c>
      <c r="CF11" s="29">
        <v>1</v>
      </c>
      <c r="CG11" s="29">
        <v>0</v>
      </c>
      <c r="CH11" s="29">
        <v>15</v>
      </c>
      <c r="CI11" s="29">
        <v>1</v>
      </c>
      <c r="CJ11" s="29">
        <v>0</v>
      </c>
      <c r="CK11" s="29">
        <v>6</v>
      </c>
      <c r="CL11" s="29">
        <v>2</v>
      </c>
      <c r="CM11" s="29">
        <v>8</v>
      </c>
      <c r="CN11" s="29">
        <v>1</v>
      </c>
      <c r="CO11" s="29">
        <v>13</v>
      </c>
      <c r="CP11" s="29">
        <v>1</v>
      </c>
      <c r="CQ11" s="29">
        <v>1</v>
      </c>
      <c r="CR11" s="29">
        <v>0</v>
      </c>
      <c r="CS11" s="29">
        <v>0</v>
      </c>
      <c r="CT11" s="29">
        <v>2</v>
      </c>
      <c r="CU11" s="29">
        <v>14</v>
      </c>
      <c r="CV11" s="29">
        <v>0</v>
      </c>
      <c r="CW11" s="29">
        <v>0</v>
      </c>
      <c r="CX11" s="29">
        <v>0</v>
      </c>
      <c r="CY11" s="29">
        <v>3</v>
      </c>
      <c r="CZ11" s="29">
        <v>0</v>
      </c>
      <c r="DA11" s="29">
        <v>2</v>
      </c>
      <c r="DB11" s="29">
        <v>0</v>
      </c>
      <c r="DC11" s="29">
        <v>1</v>
      </c>
      <c r="DD11" s="29">
        <v>0</v>
      </c>
      <c r="DE11" s="29">
        <v>0</v>
      </c>
      <c r="DF11" s="29">
        <v>3</v>
      </c>
      <c r="DG11" s="29">
        <v>0</v>
      </c>
      <c r="DH11" s="29">
        <v>0</v>
      </c>
      <c r="DI11" s="29">
        <v>0</v>
      </c>
      <c r="DJ11" s="29">
        <v>0</v>
      </c>
      <c r="DK11" s="29">
        <v>0</v>
      </c>
      <c r="DL11" s="29">
        <v>0</v>
      </c>
      <c r="DM11" s="29">
        <v>0</v>
      </c>
      <c r="DN11" s="29">
        <v>3</v>
      </c>
      <c r="DO11" s="29">
        <v>0</v>
      </c>
      <c r="DP11" s="29">
        <v>3</v>
      </c>
      <c r="DQ11" s="29">
        <v>0</v>
      </c>
      <c r="DR11" s="29">
        <v>0</v>
      </c>
      <c r="DS11" s="29">
        <v>0</v>
      </c>
      <c r="DT11" s="29">
        <v>0</v>
      </c>
      <c r="DU11" s="29">
        <v>0</v>
      </c>
      <c r="DV11" s="29">
        <v>3</v>
      </c>
      <c r="DW11" s="29">
        <v>0</v>
      </c>
      <c r="DX11" s="29">
        <v>0</v>
      </c>
      <c r="DY11" s="29">
        <v>0</v>
      </c>
      <c r="DZ11" s="29">
        <v>0</v>
      </c>
      <c r="EA11" s="29">
        <v>0</v>
      </c>
      <c r="EB11" s="29">
        <v>1</v>
      </c>
      <c r="EC11" s="29">
        <v>0</v>
      </c>
      <c r="ED11" s="29">
        <v>2</v>
      </c>
      <c r="EE11" s="29">
        <v>1</v>
      </c>
      <c r="EF11" s="29">
        <v>0</v>
      </c>
      <c r="EG11" s="29">
        <v>0</v>
      </c>
      <c r="EH11" s="29">
        <v>0</v>
      </c>
      <c r="EI11" s="29">
        <v>2</v>
      </c>
      <c r="EJ11" s="29">
        <v>2</v>
      </c>
      <c r="EK11" s="29">
        <v>1</v>
      </c>
      <c r="EL11" s="29">
        <v>0</v>
      </c>
      <c r="EM11" s="29">
        <v>0</v>
      </c>
      <c r="EN11" s="29">
        <v>0</v>
      </c>
      <c r="EO11" s="29">
        <v>10</v>
      </c>
      <c r="EP11" s="29">
        <v>6</v>
      </c>
      <c r="EQ11" s="29">
        <v>10</v>
      </c>
      <c r="ER11" s="29">
        <v>6</v>
      </c>
      <c r="ES11" s="29">
        <v>16</v>
      </c>
      <c r="ET11" s="29">
        <v>0</v>
      </c>
      <c r="EU11" s="29" t="s">
        <v>120</v>
      </c>
      <c r="EV11" s="29">
        <v>37</v>
      </c>
      <c r="EW11" s="29" t="s">
        <v>13888</v>
      </c>
      <c r="EX11" s="29" t="s">
        <v>13889</v>
      </c>
      <c r="EY11" s="29" t="s">
        <v>13890</v>
      </c>
    </row>
    <row r="12" spans="1:155" s="29" customFormat="1" x14ac:dyDescent="0.25">
      <c r="A12" s="29">
        <v>359925061283656</v>
      </c>
      <c r="B12" s="29" t="s">
        <v>13841</v>
      </c>
      <c r="C12" s="29" t="s">
        <v>13886</v>
      </c>
      <c r="D12" s="29" t="s">
        <v>13887</v>
      </c>
      <c r="E12" s="50">
        <v>2.37796845607678E+16</v>
      </c>
      <c r="F12" s="50">
        <v>903409758813692</v>
      </c>
      <c r="G12" s="29" t="s">
        <v>20336</v>
      </c>
      <c r="H12" s="29" t="s">
        <v>18992</v>
      </c>
      <c r="I12" s="29">
        <v>33</v>
      </c>
      <c r="J12" s="29">
        <v>1</v>
      </c>
      <c r="K12" s="29">
        <v>1</v>
      </c>
      <c r="L12" s="29">
        <v>1</v>
      </c>
      <c r="M12" s="29">
        <v>16</v>
      </c>
      <c r="N12" s="29">
        <v>2</v>
      </c>
      <c r="O12" s="29">
        <v>10</v>
      </c>
      <c r="P12" s="29">
        <v>6</v>
      </c>
      <c r="Q12" s="29">
        <v>10</v>
      </c>
      <c r="R12" s="29">
        <v>6</v>
      </c>
      <c r="S12" s="29">
        <v>16</v>
      </c>
      <c r="T12" s="29">
        <v>0</v>
      </c>
      <c r="U12" s="29">
        <v>3</v>
      </c>
      <c r="V12" s="29">
        <v>13</v>
      </c>
      <c r="W12" s="29">
        <v>1</v>
      </c>
      <c r="X12" s="29">
        <v>2</v>
      </c>
      <c r="Y12" s="29">
        <v>0</v>
      </c>
      <c r="Z12" s="29">
        <v>0</v>
      </c>
      <c r="AA12" s="29">
        <v>11</v>
      </c>
      <c r="AB12" s="29">
        <v>3</v>
      </c>
      <c r="AC12" s="29">
        <v>1</v>
      </c>
      <c r="AD12" s="29">
        <v>6</v>
      </c>
      <c r="AE12" s="29">
        <v>0</v>
      </c>
      <c r="AF12" s="29">
        <v>1</v>
      </c>
      <c r="AG12" s="29">
        <v>4</v>
      </c>
      <c r="AH12" s="29">
        <v>5</v>
      </c>
      <c r="AI12" s="29">
        <v>1</v>
      </c>
      <c r="AJ12" s="29">
        <v>12</v>
      </c>
      <c r="AK12" s="29">
        <v>0</v>
      </c>
      <c r="AL12" s="29">
        <v>0</v>
      </c>
      <c r="AM12" s="29">
        <v>0</v>
      </c>
      <c r="AN12" s="29">
        <v>4</v>
      </c>
      <c r="AO12" s="29">
        <v>1</v>
      </c>
      <c r="AP12" s="29">
        <v>1</v>
      </c>
      <c r="AQ12" s="29">
        <v>1</v>
      </c>
      <c r="AR12" s="29">
        <v>0</v>
      </c>
      <c r="AS12" s="29">
        <v>11</v>
      </c>
      <c r="AT12" s="29">
        <v>3</v>
      </c>
      <c r="AU12" s="29">
        <v>1</v>
      </c>
      <c r="AV12" s="29">
        <v>16</v>
      </c>
      <c r="AW12" s="29">
        <v>0</v>
      </c>
      <c r="AX12" s="29">
        <v>0</v>
      </c>
      <c r="AY12" s="29">
        <v>0</v>
      </c>
      <c r="AZ12" s="29">
        <v>0</v>
      </c>
      <c r="BA12" s="29">
        <v>1</v>
      </c>
      <c r="BB12" s="29">
        <v>1</v>
      </c>
      <c r="BC12" s="29">
        <v>13</v>
      </c>
      <c r="BD12" s="29">
        <v>2</v>
      </c>
      <c r="BE12" s="29">
        <v>1</v>
      </c>
      <c r="BF12" s="29">
        <v>3</v>
      </c>
      <c r="BG12" s="29">
        <v>5</v>
      </c>
      <c r="BH12" s="29">
        <v>3</v>
      </c>
      <c r="BI12" s="29">
        <v>0</v>
      </c>
      <c r="BJ12" s="29">
        <v>5</v>
      </c>
      <c r="BK12" s="29">
        <v>1</v>
      </c>
      <c r="BL12" s="29">
        <v>1</v>
      </c>
      <c r="BM12" s="29">
        <v>0</v>
      </c>
      <c r="BN12" s="29">
        <v>1</v>
      </c>
      <c r="BO12" s="29">
        <v>10</v>
      </c>
      <c r="BP12" s="29">
        <v>4</v>
      </c>
      <c r="BQ12" s="29">
        <v>14</v>
      </c>
      <c r="BR12" s="29">
        <v>0</v>
      </c>
      <c r="BS12" s="29">
        <v>2</v>
      </c>
      <c r="BT12" s="29">
        <v>1</v>
      </c>
      <c r="BU12" s="29">
        <v>11</v>
      </c>
      <c r="BV12" s="29">
        <v>0</v>
      </c>
      <c r="BW12" s="29">
        <v>0</v>
      </c>
      <c r="BX12" s="29">
        <v>2</v>
      </c>
      <c r="BY12" s="29">
        <v>3</v>
      </c>
      <c r="BZ12" s="29">
        <v>1</v>
      </c>
      <c r="CA12" s="29">
        <v>6</v>
      </c>
      <c r="CB12" s="29">
        <v>0</v>
      </c>
      <c r="CC12" s="29">
        <v>4</v>
      </c>
      <c r="CD12" s="29">
        <v>1</v>
      </c>
      <c r="CE12" s="29">
        <v>5</v>
      </c>
      <c r="CF12" s="29">
        <v>1</v>
      </c>
      <c r="CG12" s="29">
        <v>0</v>
      </c>
      <c r="CH12" s="29">
        <v>15</v>
      </c>
      <c r="CI12" s="29">
        <v>1</v>
      </c>
      <c r="CJ12" s="29">
        <v>0</v>
      </c>
      <c r="CK12" s="29">
        <v>6</v>
      </c>
      <c r="CL12" s="29">
        <v>2</v>
      </c>
      <c r="CM12" s="29">
        <v>8</v>
      </c>
      <c r="CN12" s="29">
        <v>1</v>
      </c>
      <c r="CO12" s="29">
        <v>13</v>
      </c>
      <c r="CP12" s="29">
        <v>1</v>
      </c>
      <c r="CQ12" s="29">
        <v>1</v>
      </c>
      <c r="CR12" s="29">
        <v>0</v>
      </c>
      <c r="CS12" s="29">
        <v>0</v>
      </c>
      <c r="CT12" s="29">
        <v>2</v>
      </c>
      <c r="CU12" s="29">
        <v>14</v>
      </c>
      <c r="CV12" s="29">
        <v>0</v>
      </c>
      <c r="CW12" s="29">
        <v>0</v>
      </c>
      <c r="CX12" s="29">
        <v>0</v>
      </c>
      <c r="CY12" s="29">
        <v>3</v>
      </c>
      <c r="CZ12" s="29">
        <v>0</v>
      </c>
      <c r="DA12" s="29">
        <v>2</v>
      </c>
      <c r="DB12" s="29">
        <v>0</v>
      </c>
      <c r="DC12" s="29">
        <v>1</v>
      </c>
      <c r="DD12" s="29">
        <v>0</v>
      </c>
      <c r="DE12" s="29">
        <v>0</v>
      </c>
      <c r="DF12" s="29">
        <v>3</v>
      </c>
      <c r="DG12" s="29">
        <v>0</v>
      </c>
      <c r="DH12" s="29">
        <v>0</v>
      </c>
      <c r="DI12" s="29">
        <v>0</v>
      </c>
      <c r="DJ12" s="29">
        <v>0</v>
      </c>
      <c r="DK12" s="29">
        <v>0</v>
      </c>
      <c r="DL12" s="29">
        <v>0</v>
      </c>
      <c r="DM12" s="29">
        <v>0</v>
      </c>
      <c r="DN12" s="29">
        <v>3</v>
      </c>
      <c r="DO12" s="29">
        <v>0</v>
      </c>
      <c r="DP12" s="29">
        <v>3</v>
      </c>
      <c r="DQ12" s="29">
        <v>0</v>
      </c>
      <c r="DR12" s="29">
        <v>0</v>
      </c>
      <c r="DS12" s="29">
        <v>0</v>
      </c>
      <c r="DT12" s="29">
        <v>0</v>
      </c>
      <c r="DU12" s="29">
        <v>0</v>
      </c>
      <c r="DV12" s="29">
        <v>3</v>
      </c>
      <c r="DW12" s="29">
        <v>0</v>
      </c>
      <c r="DX12" s="29">
        <v>0</v>
      </c>
      <c r="DY12" s="29">
        <v>0</v>
      </c>
      <c r="DZ12" s="29">
        <v>0</v>
      </c>
      <c r="EA12" s="29">
        <v>0</v>
      </c>
      <c r="EB12" s="29">
        <v>1</v>
      </c>
      <c r="EC12" s="29">
        <v>0</v>
      </c>
      <c r="ED12" s="29">
        <v>2</v>
      </c>
      <c r="EE12" s="29">
        <v>1</v>
      </c>
      <c r="EF12" s="29">
        <v>0</v>
      </c>
      <c r="EG12" s="29">
        <v>0</v>
      </c>
      <c r="EH12" s="29">
        <v>0</v>
      </c>
      <c r="EI12" s="29">
        <v>2</v>
      </c>
      <c r="EJ12" s="29">
        <v>2</v>
      </c>
      <c r="EK12" s="29">
        <v>1</v>
      </c>
      <c r="EL12" s="29">
        <v>0</v>
      </c>
      <c r="EM12" s="29">
        <v>0</v>
      </c>
      <c r="EN12" s="29">
        <v>0</v>
      </c>
      <c r="EO12" s="29">
        <v>10</v>
      </c>
      <c r="EP12" s="29">
        <v>6</v>
      </c>
      <c r="EQ12" s="29">
        <v>10</v>
      </c>
      <c r="ER12" s="29">
        <v>6</v>
      </c>
      <c r="ES12" s="29">
        <v>16</v>
      </c>
      <c r="ET12" s="29">
        <v>0</v>
      </c>
      <c r="EU12" s="29" t="s">
        <v>120</v>
      </c>
      <c r="EV12" s="29">
        <v>37</v>
      </c>
      <c r="EW12" s="29" t="s">
        <v>13891</v>
      </c>
      <c r="EX12" s="29" t="s">
        <v>13892</v>
      </c>
      <c r="EY12" s="29" t="s">
        <v>13893</v>
      </c>
    </row>
    <row r="13" spans="1:155" s="29" customFormat="1" x14ac:dyDescent="0.25">
      <c r="A13" s="29">
        <v>359925061276692</v>
      </c>
      <c r="B13" s="29" t="s">
        <v>13835</v>
      </c>
      <c r="C13" s="29" t="s">
        <v>13875</v>
      </c>
      <c r="D13" s="29" t="s">
        <v>13876</v>
      </c>
      <c r="E13" s="50">
        <v>2.36988825959862E+16</v>
      </c>
      <c r="F13" s="50">
        <v>9043025868575720</v>
      </c>
      <c r="G13" s="29" t="s">
        <v>20234</v>
      </c>
      <c r="H13" s="29" t="s">
        <v>18992</v>
      </c>
      <c r="I13" s="29">
        <v>77</v>
      </c>
      <c r="J13" s="29">
        <v>0</v>
      </c>
      <c r="K13" s="29">
        <v>1</v>
      </c>
      <c r="L13" s="29">
        <v>1</v>
      </c>
      <c r="M13" s="29">
        <v>16</v>
      </c>
      <c r="N13" s="29">
        <v>2</v>
      </c>
      <c r="O13" s="29">
        <v>14</v>
      </c>
      <c r="P13" s="29">
        <v>2</v>
      </c>
      <c r="Q13" s="29">
        <v>14</v>
      </c>
      <c r="R13" s="29">
        <v>2</v>
      </c>
      <c r="S13" s="29">
        <v>16</v>
      </c>
      <c r="T13" s="29">
        <v>0</v>
      </c>
      <c r="U13" s="29">
        <v>14</v>
      </c>
      <c r="V13" s="29">
        <v>2</v>
      </c>
      <c r="W13" s="29">
        <v>1</v>
      </c>
      <c r="X13" s="29">
        <v>5</v>
      </c>
      <c r="Y13" s="29">
        <v>2</v>
      </c>
      <c r="Z13" s="29">
        <v>4</v>
      </c>
      <c r="AA13" s="29">
        <v>5</v>
      </c>
      <c r="AB13" s="29">
        <v>0</v>
      </c>
      <c r="AC13" s="29">
        <v>1</v>
      </c>
      <c r="AD13" s="29">
        <v>10</v>
      </c>
      <c r="AE13" s="29">
        <v>1</v>
      </c>
      <c r="AF13" s="29">
        <v>1</v>
      </c>
      <c r="AG13" s="29">
        <v>3</v>
      </c>
      <c r="AH13" s="29">
        <v>1</v>
      </c>
      <c r="AI13" s="29">
        <v>1</v>
      </c>
      <c r="AJ13" s="29">
        <v>10</v>
      </c>
      <c r="AK13" s="29">
        <v>0</v>
      </c>
      <c r="AL13" s="29">
        <v>3</v>
      </c>
      <c r="AM13" s="29">
        <v>2</v>
      </c>
      <c r="AN13" s="29">
        <v>1</v>
      </c>
      <c r="AO13" s="29">
        <v>1</v>
      </c>
      <c r="AP13" s="29">
        <v>14</v>
      </c>
      <c r="AQ13" s="29">
        <v>0</v>
      </c>
      <c r="AR13" s="29">
        <v>0</v>
      </c>
      <c r="AS13" s="29">
        <v>1</v>
      </c>
      <c r="AT13" s="29">
        <v>0</v>
      </c>
      <c r="AU13" s="29">
        <v>1</v>
      </c>
      <c r="AV13" s="29">
        <v>1</v>
      </c>
      <c r="AW13" s="29">
        <v>0</v>
      </c>
      <c r="AX13" s="29">
        <v>0</v>
      </c>
      <c r="AY13" s="29">
        <v>14</v>
      </c>
      <c r="AZ13" s="29">
        <v>0</v>
      </c>
      <c r="BA13" s="29">
        <v>1</v>
      </c>
      <c r="BB13" s="29">
        <v>7</v>
      </c>
      <c r="BC13" s="29">
        <v>8</v>
      </c>
      <c r="BD13" s="29">
        <v>0</v>
      </c>
      <c r="BE13" s="29">
        <v>1</v>
      </c>
      <c r="BF13" s="29">
        <v>3</v>
      </c>
      <c r="BG13" s="29">
        <v>12</v>
      </c>
      <c r="BH13" s="29">
        <v>0</v>
      </c>
      <c r="BI13" s="29">
        <v>0</v>
      </c>
      <c r="BJ13" s="29">
        <v>0</v>
      </c>
      <c r="BK13" s="29">
        <v>1</v>
      </c>
      <c r="BL13" s="29">
        <v>9</v>
      </c>
      <c r="BM13" s="29">
        <v>0</v>
      </c>
      <c r="BN13" s="29">
        <v>4</v>
      </c>
      <c r="BO13" s="29">
        <v>0</v>
      </c>
      <c r="BP13" s="29">
        <v>2</v>
      </c>
      <c r="BQ13" s="29">
        <v>14</v>
      </c>
      <c r="BR13" s="29">
        <v>2</v>
      </c>
      <c r="BS13" s="29">
        <v>0</v>
      </c>
      <c r="BT13" s="29">
        <v>1</v>
      </c>
      <c r="BU13" s="29">
        <v>5</v>
      </c>
      <c r="BV13" s="29">
        <v>6</v>
      </c>
      <c r="BW13" s="29">
        <v>5</v>
      </c>
      <c r="BX13" s="29">
        <v>0</v>
      </c>
      <c r="BY13" s="29">
        <v>0</v>
      </c>
      <c r="BZ13" s="29">
        <v>1</v>
      </c>
      <c r="CA13" s="29">
        <v>14</v>
      </c>
      <c r="CB13" s="29">
        <v>0</v>
      </c>
      <c r="CC13" s="29">
        <v>0</v>
      </c>
      <c r="CD13" s="29">
        <v>2</v>
      </c>
      <c r="CE13" s="29">
        <v>0</v>
      </c>
      <c r="CF13" s="29">
        <v>1</v>
      </c>
      <c r="CG13" s="29">
        <v>2</v>
      </c>
      <c r="CH13" s="29">
        <v>14</v>
      </c>
      <c r="CI13" s="29">
        <v>0</v>
      </c>
      <c r="CJ13" s="29">
        <v>15</v>
      </c>
      <c r="CK13" s="29">
        <v>0</v>
      </c>
      <c r="CL13" s="29">
        <v>0</v>
      </c>
      <c r="CM13" s="29">
        <v>0</v>
      </c>
      <c r="CN13" s="29">
        <v>13</v>
      </c>
      <c r="CO13" s="29">
        <v>2</v>
      </c>
      <c r="CP13" s="29">
        <v>0</v>
      </c>
      <c r="CQ13" s="29">
        <v>0</v>
      </c>
      <c r="CR13" s="29">
        <v>13</v>
      </c>
      <c r="CS13" s="29">
        <v>2</v>
      </c>
      <c r="CT13" s="29">
        <v>0</v>
      </c>
      <c r="CU13" s="29">
        <v>0</v>
      </c>
      <c r="CV13" s="29">
        <v>10</v>
      </c>
      <c r="CW13" s="29">
        <v>4</v>
      </c>
      <c r="CX13" s="29">
        <v>0</v>
      </c>
      <c r="CY13" s="29">
        <v>0</v>
      </c>
      <c r="CZ13" s="29">
        <v>0</v>
      </c>
      <c r="DA13" s="29">
        <v>5</v>
      </c>
      <c r="DB13" s="29">
        <v>8</v>
      </c>
      <c r="DC13" s="29">
        <v>0</v>
      </c>
      <c r="DD13" s="29">
        <v>0</v>
      </c>
      <c r="DE13" s="29">
        <v>0</v>
      </c>
      <c r="DF13" s="29">
        <v>10</v>
      </c>
      <c r="DG13" s="29">
        <v>0</v>
      </c>
      <c r="DH13" s="29">
        <v>2</v>
      </c>
      <c r="DI13" s="29">
        <v>2</v>
      </c>
      <c r="DJ13" s="29">
        <v>0</v>
      </c>
      <c r="DK13" s="29">
        <v>14</v>
      </c>
      <c r="DL13" s="29">
        <v>0</v>
      </c>
      <c r="DM13" s="29">
        <v>0</v>
      </c>
      <c r="DN13" s="29">
        <v>0</v>
      </c>
      <c r="DO13" s="29">
        <v>0</v>
      </c>
      <c r="DP13" s="29">
        <v>0</v>
      </c>
      <c r="DQ13" s="29">
        <v>0</v>
      </c>
      <c r="DR13" s="29">
        <v>0</v>
      </c>
      <c r="DS13" s="29">
        <v>14</v>
      </c>
      <c r="DT13" s="29">
        <v>0</v>
      </c>
      <c r="DU13" s="29">
        <v>13</v>
      </c>
      <c r="DV13" s="29">
        <v>0</v>
      </c>
      <c r="DW13" s="29">
        <v>0</v>
      </c>
      <c r="DX13" s="29">
        <v>0</v>
      </c>
      <c r="DY13" s="29">
        <v>0</v>
      </c>
      <c r="DZ13" s="29">
        <v>4</v>
      </c>
      <c r="EA13" s="29">
        <v>0</v>
      </c>
      <c r="EB13" s="29">
        <v>2</v>
      </c>
      <c r="EC13" s="29">
        <v>4</v>
      </c>
      <c r="ED13" s="29">
        <v>3</v>
      </c>
      <c r="EE13" s="29">
        <v>11</v>
      </c>
      <c r="EF13" s="29">
        <v>1</v>
      </c>
      <c r="EG13" s="29">
        <v>1</v>
      </c>
      <c r="EH13" s="29">
        <v>0</v>
      </c>
      <c r="EI13" s="29">
        <v>0</v>
      </c>
      <c r="EJ13" s="29">
        <v>11</v>
      </c>
      <c r="EK13" s="29">
        <v>0</v>
      </c>
      <c r="EL13" s="29">
        <v>0</v>
      </c>
      <c r="EM13" s="29">
        <v>2</v>
      </c>
      <c r="EN13" s="29">
        <v>0</v>
      </c>
      <c r="EO13" s="29">
        <v>14</v>
      </c>
      <c r="EP13" s="29">
        <v>2</v>
      </c>
      <c r="EQ13" s="29">
        <v>14</v>
      </c>
      <c r="ER13" s="29">
        <v>2</v>
      </c>
      <c r="ES13" s="29">
        <v>16</v>
      </c>
      <c r="ET13" s="29">
        <v>0</v>
      </c>
      <c r="EU13" s="29" t="s">
        <v>8</v>
      </c>
      <c r="EV13" s="29">
        <v>21</v>
      </c>
      <c r="EW13" s="29" t="s">
        <v>13894</v>
      </c>
      <c r="EX13" s="29" t="s">
        <v>13895</v>
      </c>
      <c r="EY13" s="29" t="s">
        <v>13896</v>
      </c>
    </row>
    <row r="14" spans="1:155" s="29" customFormat="1" x14ac:dyDescent="0.25">
      <c r="A14" s="29">
        <v>359925061279597</v>
      </c>
      <c r="B14" s="29" t="s">
        <v>13847</v>
      </c>
      <c r="C14" s="29" t="s">
        <v>13897</v>
      </c>
      <c r="D14" s="29" t="s">
        <v>13898</v>
      </c>
      <c r="E14" s="50">
        <v>2.37793972320501E+16</v>
      </c>
      <c r="F14" s="50">
        <v>9034021050479570</v>
      </c>
      <c r="G14" s="50">
        <v>-7613229100499300</v>
      </c>
      <c r="H14" s="29" t="s">
        <v>19909</v>
      </c>
      <c r="I14" s="29">
        <v>33</v>
      </c>
      <c r="J14" s="29">
        <v>0</v>
      </c>
      <c r="K14" s="29">
        <v>1</v>
      </c>
      <c r="L14" s="29">
        <v>1</v>
      </c>
      <c r="M14" s="29">
        <v>20</v>
      </c>
      <c r="N14" s="29">
        <v>2</v>
      </c>
      <c r="O14" s="29">
        <v>19</v>
      </c>
      <c r="P14" s="29">
        <v>1</v>
      </c>
      <c r="Q14" s="29">
        <v>19</v>
      </c>
      <c r="R14" s="29">
        <v>1</v>
      </c>
      <c r="S14" s="29">
        <v>18</v>
      </c>
      <c r="T14" s="29">
        <v>2</v>
      </c>
      <c r="U14" s="29">
        <v>18</v>
      </c>
      <c r="V14" s="29">
        <v>2</v>
      </c>
      <c r="W14" s="29">
        <v>1</v>
      </c>
      <c r="X14" s="29">
        <v>19</v>
      </c>
      <c r="Y14" s="29">
        <v>1</v>
      </c>
      <c r="Z14" s="29">
        <v>0</v>
      </c>
      <c r="AA14" s="29">
        <v>0</v>
      </c>
      <c r="AB14" s="29">
        <v>0</v>
      </c>
      <c r="AC14" s="29">
        <v>1</v>
      </c>
      <c r="AD14" s="29">
        <v>12</v>
      </c>
      <c r="AE14" s="29">
        <v>1</v>
      </c>
      <c r="AF14" s="29">
        <v>0</v>
      </c>
      <c r="AG14" s="29">
        <v>5</v>
      </c>
      <c r="AH14" s="29">
        <v>2</v>
      </c>
      <c r="AI14" s="29">
        <v>1</v>
      </c>
      <c r="AJ14" s="29">
        <v>15</v>
      </c>
      <c r="AK14" s="29">
        <v>1</v>
      </c>
      <c r="AL14" s="29">
        <v>1</v>
      </c>
      <c r="AM14" s="29">
        <v>2</v>
      </c>
      <c r="AN14" s="29">
        <v>1</v>
      </c>
      <c r="AO14" s="29">
        <v>1</v>
      </c>
      <c r="AP14" s="29">
        <v>3</v>
      </c>
      <c r="AQ14" s="29">
        <v>0</v>
      </c>
      <c r="AR14" s="29">
        <v>1</v>
      </c>
      <c r="AS14" s="29">
        <v>9</v>
      </c>
      <c r="AT14" s="29">
        <v>7</v>
      </c>
      <c r="AU14" s="29">
        <v>1</v>
      </c>
      <c r="AV14" s="29">
        <v>17</v>
      </c>
      <c r="AW14" s="29">
        <v>1</v>
      </c>
      <c r="AX14" s="29">
        <v>1</v>
      </c>
      <c r="AY14" s="29">
        <v>0</v>
      </c>
      <c r="AZ14" s="29">
        <v>0</v>
      </c>
      <c r="BA14" s="29">
        <v>1</v>
      </c>
      <c r="BB14" s="29">
        <v>1</v>
      </c>
      <c r="BC14" s="29">
        <v>18</v>
      </c>
      <c r="BD14" s="29">
        <v>0</v>
      </c>
      <c r="BE14" s="29">
        <v>1</v>
      </c>
      <c r="BF14" s="29">
        <v>2</v>
      </c>
      <c r="BG14" s="29">
        <v>12</v>
      </c>
      <c r="BH14" s="29">
        <v>1</v>
      </c>
      <c r="BI14" s="29">
        <v>0</v>
      </c>
      <c r="BJ14" s="29">
        <v>4</v>
      </c>
      <c r="BK14" s="29">
        <v>1</v>
      </c>
      <c r="BL14" s="29">
        <v>9</v>
      </c>
      <c r="BM14" s="29">
        <v>0</v>
      </c>
      <c r="BN14" s="29">
        <v>4</v>
      </c>
      <c r="BO14" s="29">
        <v>1</v>
      </c>
      <c r="BP14" s="29">
        <v>6</v>
      </c>
      <c r="BQ14" s="29">
        <v>13</v>
      </c>
      <c r="BR14" s="29">
        <v>6</v>
      </c>
      <c r="BS14" s="29">
        <v>1</v>
      </c>
      <c r="BT14" s="29">
        <v>1</v>
      </c>
      <c r="BU14" s="29">
        <v>9</v>
      </c>
      <c r="BV14" s="29">
        <v>3</v>
      </c>
      <c r="BW14" s="29">
        <v>1</v>
      </c>
      <c r="BX14" s="29">
        <v>2</v>
      </c>
      <c r="BY14" s="29">
        <v>5</v>
      </c>
      <c r="BZ14" s="29">
        <v>1</v>
      </c>
      <c r="CA14" s="29">
        <v>14</v>
      </c>
      <c r="CB14" s="29">
        <v>1</v>
      </c>
      <c r="CC14" s="29">
        <v>2</v>
      </c>
      <c r="CD14" s="29">
        <v>1</v>
      </c>
      <c r="CE14" s="29">
        <v>2</v>
      </c>
      <c r="CF14" s="29">
        <v>0</v>
      </c>
      <c r="CG14" s="29" t="s">
        <v>8</v>
      </c>
      <c r="CH14" s="29" t="s">
        <v>8</v>
      </c>
      <c r="CI14" s="29" t="s">
        <v>8</v>
      </c>
      <c r="CJ14" s="29" t="s">
        <v>8</v>
      </c>
      <c r="CK14" s="29" t="s">
        <v>8</v>
      </c>
      <c r="CL14" s="29" t="s">
        <v>8</v>
      </c>
      <c r="CM14" s="29" t="s">
        <v>8</v>
      </c>
      <c r="CN14" s="29" t="s">
        <v>8</v>
      </c>
      <c r="CO14" s="29" t="s">
        <v>8</v>
      </c>
      <c r="CP14" s="29" t="s">
        <v>8</v>
      </c>
      <c r="CQ14" s="29" t="s">
        <v>8</v>
      </c>
      <c r="CR14" s="29" t="s">
        <v>8</v>
      </c>
      <c r="CS14" s="29" t="s">
        <v>8</v>
      </c>
      <c r="CT14" s="29" t="s">
        <v>8</v>
      </c>
      <c r="CU14" s="29" t="s">
        <v>8</v>
      </c>
      <c r="CV14" s="29">
        <v>8</v>
      </c>
      <c r="CW14" s="29">
        <v>1</v>
      </c>
      <c r="CX14" s="29">
        <v>3</v>
      </c>
      <c r="CY14" s="29">
        <v>3</v>
      </c>
      <c r="CZ14" s="29">
        <v>3</v>
      </c>
      <c r="DA14" s="29">
        <v>7</v>
      </c>
      <c r="DB14" s="29">
        <v>5</v>
      </c>
      <c r="DC14" s="29">
        <v>2</v>
      </c>
      <c r="DD14" s="29">
        <v>3</v>
      </c>
      <c r="DE14" s="29">
        <v>0</v>
      </c>
      <c r="DF14" s="29">
        <v>0</v>
      </c>
      <c r="DG14" s="29">
        <v>9</v>
      </c>
      <c r="DH14" s="29">
        <v>1</v>
      </c>
      <c r="DI14" s="29">
        <v>2</v>
      </c>
      <c r="DJ14" s="29">
        <v>4</v>
      </c>
      <c r="DK14" s="29">
        <v>0</v>
      </c>
      <c r="DL14" s="29">
        <v>0</v>
      </c>
      <c r="DM14" s="29">
        <v>0</v>
      </c>
      <c r="DN14" s="29">
        <v>16</v>
      </c>
      <c r="DO14" s="29">
        <v>0</v>
      </c>
      <c r="DP14" s="29">
        <v>16</v>
      </c>
      <c r="DQ14" s="29">
        <v>0</v>
      </c>
      <c r="DR14" s="29">
        <v>0</v>
      </c>
      <c r="DS14" s="29">
        <v>0</v>
      </c>
      <c r="DT14" s="29">
        <v>0</v>
      </c>
      <c r="DU14" s="29">
        <v>7</v>
      </c>
      <c r="DV14" s="29">
        <v>5</v>
      </c>
      <c r="DW14" s="29">
        <v>3</v>
      </c>
      <c r="DX14" s="29">
        <v>0</v>
      </c>
      <c r="DY14" s="29">
        <v>0</v>
      </c>
      <c r="DZ14" s="29">
        <v>7</v>
      </c>
      <c r="EA14" s="29">
        <v>3</v>
      </c>
      <c r="EB14" s="29">
        <v>0</v>
      </c>
      <c r="EC14" s="29">
        <v>2</v>
      </c>
      <c r="ED14" s="29">
        <v>3</v>
      </c>
      <c r="EE14" s="29">
        <v>7</v>
      </c>
      <c r="EF14" s="29">
        <v>6</v>
      </c>
      <c r="EG14" s="29">
        <v>1</v>
      </c>
      <c r="EH14" s="29">
        <v>1</v>
      </c>
      <c r="EI14" s="29">
        <v>0</v>
      </c>
      <c r="EJ14" s="29">
        <v>10</v>
      </c>
      <c r="EK14" s="29">
        <v>1</v>
      </c>
      <c r="EL14" s="29">
        <v>1</v>
      </c>
      <c r="EM14" s="29">
        <v>0</v>
      </c>
      <c r="EN14" s="29">
        <v>3</v>
      </c>
      <c r="EO14" s="29">
        <v>14</v>
      </c>
      <c r="EP14" s="29">
        <v>1</v>
      </c>
      <c r="EQ14" s="29">
        <v>14</v>
      </c>
      <c r="ER14" s="29">
        <v>1</v>
      </c>
      <c r="ES14" s="29">
        <v>14</v>
      </c>
      <c r="ET14" s="29">
        <v>1</v>
      </c>
      <c r="EU14" s="29" t="s">
        <v>538</v>
      </c>
      <c r="EV14" s="29">
        <v>33</v>
      </c>
      <c r="EW14" s="29" t="s">
        <v>13899</v>
      </c>
      <c r="EX14" s="29" t="s">
        <v>13900</v>
      </c>
      <c r="EY14" s="29" t="s">
        <v>13901</v>
      </c>
    </row>
    <row r="15" spans="1:155" s="29" customFormat="1" x14ac:dyDescent="0.25">
      <c r="A15" s="29">
        <v>359925061326661</v>
      </c>
      <c r="B15" s="29" t="s">
        <v>13902</v>
      </c>
      <c r="C15" s="29" t="s">
        <v>13903</v>
      </c>
      <c r="D15" s="29" t="s">
        <v>13904</v>
      </c>
      <c r="E15" s="50">
        <v>2.37242550524046E+16</v>
      </c>
      <c r="F15" s="50">
        <v>9042749958312520</v>
      </c>
      <c r="G15" s="29" t="s">
        <v>20337</v>
      </c>
      <c r="H15" s="29" t="s">
        <v>18992</v>
      </c>
      <c r="I15" s="29">
        <v>66</v>
      </c>
      <c r="J15" s="29">
        <v>1</v>
      </c>
      <c r="K15" s="29">
        <v>1</v>
      </c>
      <c r="L15" s="29">
        <v>1</v>
      </c>
      <c r="M15" s="29">
        <v>17</v>
      </c>
      <c r="N15" s="29">
        <v>1</v>
      </c>
      <c r="O15" s="29" t="s">
        <v>8</v>
      </c>
      <c r="P15" s="29" t="s">
        <v>8</v>
      </c>
      <c r="Q15" s="29" t="s">
        <v>8</v>
      </c>
      <c r="R15" s="29" t="s">
        <v>8</v>
      </c>
      <c r="S15" s="29">
        <v>17</v>
      </c>
      <c r="T15" s="29">
        <v>0</v>
      </c>
      <c r="U15" s="29">
        <v>14</v>
      </c>
      <c r="V15" s="29">
        <v>3</v>
      </c>
      <c r="W15" s="29">
        <v>0</v>
      </c>
      <c r="X15" s="29" t="s">
        <v>8</v>
      </c>
      <c r="Y15" s="29" t="s">
        <v>8</v>
      </c>
      <c r="Z15" s="29" t="s">
        <v>8</v>
      </c>
      <c r="AA15" s="29" t="s">
        <v>8</v>
      </c>
      <c r="AB15" s="29" t="s">
        <v>8</v>
      </c>
      <c r="AC15" s="29">
        <v>0</v>
      </c>
      <c r="AD15" s="29" t="s">
        <v>8</v>
      </c>
      <c r="AE15" s="29" t="s">
        <v>8</v>
      </c>
      <c r="AF15" s="29" t="s">
        <v>8</v>
      </c>
      <c r="AG15" s="29" t="s">
        <v>8</v>
      </c>
      <c r="AH15" s="29" t="s">
        <v>8</v>
      </c>
      <c r="AI15" s="29">
        <v>0</v>
      </c>
      <c r="AJ15" s="29" t="s">
        <v>8</v>
      </c>
      <c r="AK15" s="29" t="s">
        <v>8</v>
      </c>
      <c r="AL15" s="29" t="s">
        <v>8</v>
      </c>
      <c r="AM15" s="29" t="s">
        <v>8</v>
      </c>
      <c r="AN15" s="29" t="s">
        <v>8</v>
      </c>
      <c r="AO15" s="29">
        <v>1</v>
      </c>
      <c r="AP15" s="29">
        <v>17</v>
      </c>
      <c r="AQ15" s="29">
        <v>0</v>
      </c>
      <c r="AR15" s="29">
        <v>0</v>
      </c>
      <c r="AS15" s="29">
        <v>0</v>
      </c>
      <c r="AT15" s="29">
        <v>0</v>
      </c>
      <c r="AU15" s="29">
        <v>1</v>
      </c>
      <c r="AV15" s="29">
        <v>0</v>
      </c>
      <c r="AW15" s="29">
        <v>0</v>
      </c>
      <c r="AX15" s="29">
        <v>0</v>
      </c>
      <c r="AY15" s="29">
        <v>17</v>
      </c>
      <c r="AZ15" s="29">
        <v>0</v>
      </c>
      <c r="BA15" s="29">
        <v>1</v>
      </c>
      <c r="BB15" s="29">
        <v>0</v>
      </c>
      <c r="BC15" s="29">
        <v>17</v>
      </c>
      <c r="BD15" s="29">
        <v>0</v>
      </c>
      <c r="BE15" s="29">
        <v>1</v>
      </c>
      <c r="BF15" s="29">
        <v>8</v>
      </c>
      <c r="BG15" s="29">
        <v>2</v>
      </c>
      <c r="BH15" s="29">
        <v>7</v>
      </c>
      <c r="BI15" s="29">
        <v>0</v>
      </c>
      <c r="BJ15" s="29">
        <v>0</v>
      </c>
      <c r="BK15" s="29">
        <v>1</v>
      </c>
      <c r="BL15" s="29">
        <v>9</v>
      </c>
      <c r="BM15" s="29">
        <v>2</v>
      </c>
      <c r="BN15" s="29">
        <v>0</v>
      </c>
      <c r="BO15" s="29">
        <v>3</v>
      </c>
      <c r="BP15" s="29">
        <v>3</v>
      </c>
      <c r="BQ15" s="29">
        <v>15</v>
      </c>
      <c r="BR15" s="29">
        <v>2</v>
      </c>
      <c r="BS15" s="29">
        <v>0</v>
      </c>
      <c r="BT15" s="29">
        <v>1</v>
      </c>
      <c r="BU15" s="29">
        <v>7</v>
      </c>
      <c r="BV15" s="29">
        <v>4</v>
      </c>
      <c r="BW15" s="29">
        <v>6</v>
      </c>
      <c r="BX15" s="29">
        <v>0</v>
      </c>
      <c r="BY15" s="29">
        <v>0</v>
      </c>
      <c r="BZ15" s="29">
        <v>1</v>
      </c>
      <c r="CA15" s="29">
        <v>17</v>
      </c>
      <c r="CB15" s="29">
        <v>0</v>
      </c>
      <c r="CC15" s="29">
        <v>0</v>
      </c>
      <c r="CD15" s="29">
        <v>0</v>
      </c>
      <c r="CE15" s="29">
        <v>0</v>
      </c>
      <c r="CF15" s="29">
        <v>1</v>
      </c>
      <c r="CG15" s="29">
        <v>0</v>
      </c>
      <c r="CH15" s="29">
        <v>17</v>
      </c>
      <c r="CI15" s="29">
        <v>0</v>
      </c>
      <c r="CJ15" s="29">
        <v>0</v>
      </c>
      <c r="CK15" s="29">
        <v>0</v>
      </c>
      <c r="CL15" s="29">
        <v>0</v>
      </c>
      <c r="CM15" s="29">
        <v>17</v>
      </c>
      <c r="CN15" s="29">
        <v>0</v>
      </c>
      <c r="CO15" s="29">
        <v>0</v>
      </c>
      <c r="CP15" s="29">
        <v>0</v>
      </c>
      <c r="CQ15" s="29">
        <v>17</v>
      </c>
      <c r="CR15" s="29">
        <v>0</v>
      </c>
      <c r="CS15" s="29">
        <v>0</v>
      </c>
      <c r="CT15" s="29">
        <v>0</v>
      </c>
      <c r="CU15" s="29">
        <v>17</v>
      </c>
      <c r="CV15" s="29" t="s">
        <v>8</v>
      </c>
      <c r="CW15" s="29" t="s">
        <v>8</v>
      </c>
      <c r="CX15" s="29" t="s">
        <v>8</v>
      </c>
      <c r="CY15" s="29" t="s">
        <v>8</v>
      </c>
      <c r="CZ15" s="29" t="s">
        <v>8</v>
      </c>
      <c r="DA15" s="29" t="s">
        <v>8</v>
      </c>
      <c r="DB15" s="29" t="s">
        <v>8</v>
      </c>
      <c r="DC15" s="29" t="s">
        <v>8</v>
      </c>
      <c r="DD15" s="29" t="s">
        <v>8</v>
      </c>
      <c r="DE15" s="29" t="s">
        <v>8</v>
      </c>
      <c r="DF15" s="29" t="s">
        <v>8</v>
      </c>
      <c r="DG15" s="29" t="s">
        <v>8</v>
      </c>
      <c r="DH15" s="29" t="s">
        <v>8</v>
      </c>
      <c r="DI15" s="29" t="s">
        <v>8</v>
      </c>
      <c r="DJ15" s="29" t="s">
        <v>8</v>
      </c>
      <c r="DK15" s="29">
        <v>14</v>
      </c>
      <c r="DL15" s="29">
        <v>0</v>
      </c>
      <c r="DM15" s="29">
        <v>0</v>
      </c>
      <c r="DN15" s="29">
        <v>0</v>
      </c>
      <c r="DO15" s="29">
        <v>0</v>
      </c>
      <c r="DP15" s="29">
        <v>0</v>
      </c>
      <c r="DQ15" s="29">
        <v>0</v>
      </c>
      <c r="DR15" s="29">
        <v>0</v>
      </c>
      <c r="DS15" s="29">
        <v>14</v>
      </c>
      <c r="DT15" s="29">
        <v>0</v>
      </c>
      <c r="DU15" s="29">
        <v>14</v>
      </c>
      <c r="DV15" s="29">
        <v>0</v>
      </c>
      <c r="DW15" s="29">
        <v>0</v>
      </c>
      <c r="DX15" s="29">
        <v>0</v>
      </c>
      <c r="DY15" s="29">
        <v>0</v>
      </c>
      <c r="DZ15" s="29">
        <v>12</v>
      </c>
      <c r="EA15" s="29">
        <v>1</v>
      </c>
      <c r="EB15" s="29">
        <v>0</v>
      </c>
      <c r="EC15" s="29">
        <v>1</v>
      </c>
      <c r="ED15" s="29">
        <v>0</v>
      </c>
      <c r="EE15" s="29">
        <v>10</v>
      </c>
      <c r="EF15" s="29">
        <v>4</v>
      </c>
      <c r="EG15" s="29">
        <v>0</v>
      </c>
      <c r="EH15" s="29">
        <v>0</v>
      </c>
      <c r="EI15" s="29">
        <v>0</v>
      </c>
      <c r="EJ15" s="29">
        <v>14</v>
      </c>
      <c r="EK15" s="29">
        <v>0</v>
      </c>
      <c r="EL15" s="29">
        <v>0</v>
      </c>
      <c r="EM15" s="29">
        <v>0</v>
      </c>
      <c r="EN15" s="29">
        <v>0</v>
      </c>
      <c r="EO15" s="29" t="s">
        <v>8</v>
      </c>
      <c r="EP15" s="29" t="s">
        <v>8</v>
      </c>
      <c r="EQ15" s="29" t="s">
        <v>8</v>
      </c>
      <c r="ER15" s="29" t="s">
        <v>8</v>
      </c>
      <c r="ES15" s="29">
        <v>17</v>
      </c>
      <c r="ET15" s="29">
        <v>0</v>
      </c>
      <c r="EU15" s="29">
        <v>17</v>
      </c>
      <c r="EV15" s="29">
        <v>45</v>
      </c>
      <c r="EW15" s="29" t="s">
        <v>13905</v>
      </c>
      <c r="EX15" s="29" t="s">
        <v>13906</v>
      </c>
      <c r="EY15" s="29" t="s">
        <v>13907</v>
      </c>
    </row>
    <row r="16" spans="1:155" s="29" customFormat="1" x14ac:dyDescent="0.25">
      <c r="A16" s="29">
        <v>359925061326661</v>
      </c>
      <c r="B16" s="29" t="s">
        <v>13902</v>
      </c>
      <c r="C16" s="29" t="s">
        <v>13903</v>
      </c>
      <c r="D16" s="29" t="s">
        <v>13904</v>
      </c>
      <c r="E16" s="50">
        <v>2.37242550524046E+16</v>
      </c>
      <c r="F16" s="50">
        <v>9042749958312520</v>
      </c>
      <c r="G16" s="29" t="s">
        <v>20337</v>
      </c>
      <c r="H16" s="29" t="s">
        <v>18992</v>
      </c>
      <c r="I16" s="29">
        <v>66</v>
      </c>
      <c r="J16" s="29">
        <v>1</v>
      </c>
      <c r="K16" s="29">
        <v>1</v>
      </c>
      <c r="L16" s="29">
        <v>1</v>
      </c>
      <c r="M16" s="29">
        <v>17</v>
      </c>
      <c r="N16" s="29">
        <v>1</v>
      </c>
      <c r="O16" s="29" t="s">
        <v>8</v>
      </c>
      <c r="P16" s="29" t="s">
        <v>8</v>
      </c>
      <c r="Q16" s="29" t="s">
        <v>8</v>
      </c>
      <c r="R16" s="29" t="s">
        <v>8</v>
      </c>
      <c r="S16" s="29">
        <v>17</v>
      </c>
      <c r="T16" s="29">
        <v>0</v>
      </c>
      <c r="U16" s="29">
        <v>14</v>
      </c>
      <c r="V16" s="29">
        <v>3</v>
      </c>
      <c r="W16" s="29">
        <v>0</v>
      </c>
      <c r="X16" s="29" t="s">
        <v>8</v>
      </c>
      <c r="Y16" s="29" t="s">
        <v>8</v>
      </c>
      <c r="Z16" s="29" t="s">
        <v>8</v>
      </c>
      <c r="AA16" s="29" t="s">
        <v>8</v>
      </c>
      <c r="AB16" s="29" t="s">
        <v>8</v>
      </c>
      <c r="AC16" s="29">
        <v>0</v>
      </c>
      <c r="AD16" s="29" t="s">
        <v>8</v>
      </c>
      <c r="AE16" s="29" t="s">
        <v>8</v>
      </c>
      <c r="AF16" s="29" t="s">
        <v>8</v>
      </c>
      <c r="AG16" s="29" t="s">
        <v>8</v>
      </c>
      <c r="AH16" s="29" t="s">
        <v>8</v>
      </c>
      <c r="AI16" s="29">
        <v>0</v>
      </c>
      <c r="AJ16" s="29" t="s">
        <v>8</v>
      </c>
      <c r="AK16" s="29" t="s">
        <v>8</v>
      </c>
      <c r="AL16" s="29" t="s">
        <v>8</v>
      </c>
      <c r="AM16" s="29" t="s">
        <v>8</v>
      </c>
      <c r="AN16" s="29" t="s">
        <v>8</v>
      </c>
      <c r="AO16" s="29">
        <v>1</v>
      </c>
      <c r="AP16" s="29">
        <v>17</v>
      </c>
      <c r="AQ16" s="29">
        <v>0</v>
      </c>
      <c r="AR16" s="29">
        <v>0</v>
      </c>
      <c r="AS16" s="29">
        <v>0</v>
      </c>
      <c r="AT16" s="29">
        <v>0</v>
      </c>
      <c r="AU16" s="29">
        <v>1</v>
      </c>
      <c r="AV16" s="29">
        <v>0</v>
      </c>
      <c r="AW16" s="29">
        <v>0</v>
      </c>
      <c r="AX16" s="29">
        <v>0</v>
      </c>
      <c r="AY16" s="29">
        <v>17</v>
      </c>
      <c r="AZ16" s="29">
        <v>0</v>
      </c>
      <c r="BA16" s="29">
        <v>1</v>
      </c>
      <c r="BB16" s="29">
        <v>0</v>
      </c>
      <c r="BC16" s="29">
        <v>17</v>
      </c>
      <c r="BD16" s="29">
        <v>0</v>
      </c>
      <c r="BE16" s="29">
        <v>1</v>
      </c>
      <c r="BF16" s="29">
        <v>8</v>
      </c>
      <c r="BG16" s="29">
        <v>2</v>
      </c>
      <c r="BH16" s="29">
        <v>7</v>
      </c>
      <c r="BI16" s="29">
        <v>0</v>
      </c>
      <c r="BJ16" s="29">
        <v>0</v>
      </c>
      <c r="BK16" s="29">
        <v>1</v>
      </c>
      <c r="BL16" s="29">
        <v>9</v>
      </c>
      <c r="BM16" s="29">
        <v>2</v>
      </c>
      <c r="BN16" s="29">
        <v>0</v>
      </c>
      <c r="BO16" s="29">
        <v>3</v>
      </c>
      <c r="BP16" s="29">
        <v>3</v>
      </c>
      <c r="BQ16" s="29">
        <v>15</v>
      </c>
      <c r="BR16" s="29">
        <v>2</v>
      </c>
      <c r="BS16" s="29">
        <v>0</v>
      </c>
      <c r="BT16" s="29">
        <v>1</v>
      </c>
      <c r="BU16" s="29">
        <v>7</v>
      </c>
      <c r="BV16" s="29">
        <v>4</v>
      </c>
      <c r="BW16" s="29">
        <v>6</v>
      </c>
      <c r="BX16" s="29">
        <v>0</v>
      </c>
      <c r="BY16" s="29">
        <v>0</v>
      </c>
      <c r="BZ16" s="29">
        <v>1</v>
      </c>
      <c r="CA16" s="29">
        <v>17</v>
      </c>
      <c r="CB16" s="29">
        <v>0</v>
      </c>
      <c r="CC16" s="29">
        <v>0</v>
      </c>
      <c r="CD16" s="29">
        <v>0</v>
      </c>
      <c r="CE16" s="29">
        <v>0</v>
      </c>
      <c r="CF16" s="29">
        <v>1</v>
      </c>
      <c r="CG16" s="29">
        <v>0</v>
      </c>
      <c r="CH16" s="29">
        <v>17</v>
      </c>
      <c r="CI16" s="29">
        <v>0</v>
      </c>
      <c r="CJ16" s="29">
        <v>0</v>
      </c>
      <c r="CK16" s="29">
        <v>0</v>
      </c>
      <c r="CL16" s="29">
        <v>0</v>
      </c>
      <c r="CM16" s="29">
        <v>17</v>
      </c>
      <c r="CN16" s="29">
        <v>0</v>
      </c>
      <c r="CO16" s="29">
        <v>0</v>
      </c>
      <c r="CP16" s="29">
        <v>0</v>
      </c>
      <c r="CQ16" s="29">
        <v>17</v>
      </c>
      <c r="CR16" s="29">
        <v>0</v>
      </c>
      <c r="CS16" s="29">
        <v>0</v>
      </c>
      <c r="CT16" s="29">
        <v>0</v>
      </c>
      <c r="CU16" s="29">
        <v>17</v>
      </c>
      <c r="CV16" s="29" t="s">
        <v>8</v>
      </c>
      <c r="CW16" s="29" t="s">
        <v>8</v>
      </c>
      <c r="CX16" s="29" t="s">
        <v>8</v>
      </c>
      <c r="CY16" s="29" t="s">
        <v>8</v>
      </c>
      <c r="CZ16" s="29" t="s">
        <v>8</v>
      </c>
      <c r="DA16" s="29" t="s">
        <v>8</v>
      </c>
      <c r="DB16" s="29" t="s">
        <v>8</v>
      </c>
      <c r="DC16" s="29" t="s">
        <v>8</v>
      </c>
      <c r="DD16" s="29" t="s">
        <v>8</v>
      </c>
      <c r="DE16" s="29" t="s">
        <v>8</v>
      </c>
      <c r="DF16" s="29" t="s">
        <v>8</v>
      </c>
      <c r="DG16" s="29" t="s">
        <v>8</v>
      </c>
      <c r="DH16" s="29" t="s">
        <v>8</v>
      </c>
      <c r="DI16" s="29" t="s">
        <v>8</v>
      </c>
      <c r="DJ16" s="29" t="s">
        <v>8</v>
      </c>
      <c r="DK16" s="29">
        <v>14</v>
      </c>
      <c r="DL16" s="29">
        <v>0</v>
      </c>
      <c r="DM16" s="29">
        <v>0</v>
      </c>
      <c r="DN16" s="29">
        <v>0</v>
      </c>
      <c r="DO16" s="29">
        <v>0</v>
      </c>
      <c r="DP16" s="29">
        <v>0</v>
      </c>
      <c r="DQ16" s="29">
        <v>0</v>
      </c>
      <c r="DR16" s="29">
        <v>0</v>
      </c>
      <c r="DS16" s="29">
        <v>14</v>
      </c>
      <c r="DT16" s="29">
        <v>0</v>
      </c>
      <c r="DU16" s="29">
        <v>14</v>
      </c>
      <c r="DV16" s="29">
        <v>0</v>
      </c>
      <c r="DW16" s="29">
        <v>0</v>
      </c>
      <c r="DX16" s="29">
        <v>0</v>
      </c>
      <c r="DY16" s="29">
        <v>0</v>
      </c>
      <c r="DZ16" s="29">
        <v>12</v>
      </c>
      <c r="EA16" s="29">
        <v>1</v>
      </c>
      <c r="EB16" s="29">
        <v>0</v>
      </c>
      <c r="EC16" s="29">
        <v>1</v>
      </c>
      <c r="ED16" s="29">
        <v>0</v>
      </c>
      <c r="EE16" s="29">
        <v>10</v>
      </c>
      <c r="EF16" s="29">
        <v>4</v>
      </c>
      <c r="EG16" s="29">
        <v>0</v>
      </c>
      <c r="EH16" s="29">
        <v>0</v>
      </c>
      <c r="EI16" s="29">
        <v>0</v>
      </c>
      <c r="EJ16" s="29">
        <v>14</v>
      </c>
      <c r="EK16" s="29">
        <v>0</v>
      </c>
      <c r="EL16" s="29">
        <v>0</v>
      </c>
      <c r="EM16" s="29">
        <v>0</v>
      </c>
      <c r="EN16" s="29">
        <v>0</v>
      </c>
      <c r="EO16" s="29" t="s">
        <v>8</v>
      </c>
      <c r="EP16" s="29" t="s">
        <v>8</v>
      </c>
      <c r="EQ16" s="29" t="s">
        <v>8</v>
      </c>
      <c r="ER16" s="29" t="s">
        <v>8</v>
      </c>
      <c r="ES16" s="29">
        <v>17</v>
      </c>
      <c r="ET16" s="29">
        <v>0</v>
      </c>
      <c r="EU16" s="29">
        <v>17</v>
      </c>
      <c r="EV16" s="29">
        <v>45</v>
      </c>
      <c r="EW16" s="29" t="s">
        <v>13908</v>
      </c>
      <c r="EX16" s="29" t="s">
        <v>13909</v>
      </c>
      <c r="EY16" s="29" t="s">
        <v>13910</v>
      </c>
    </row>
    <row r="17" spans="1:155" s="29" customFormat="1" x14ac:dyDescent="0.25">
      <c r="A17" s="29">
        <v>359925061257478</v>
      </c>
      <c r="B17" s="29" t="s">
        <v>13841</v>
      </c>
      <c r="C17" s="29" t="s">
        <v>13911</v>
      </c>
      <c r="D17" s="29" t="s">
        <v>13912</v>
      </c>
      <c r="E17" s="50">
        <v>2370704207220840</v>
      </c>
      <c r="F17" s="50">
        <v>904258564666114</v>
      </c>
      <c r="G17" s="29" t="s">
        <v>20277</v>
      </c>
      <c r="H17" s="29" t="s">
        <v>18992</v>
      </c>
      <c r="I17" s="29">
        <v>77</v>
      </c>
      <c r="J17" s="29">
        <v>0</v>
      </c>
      <c r="K17" s="29">
        <v>1</v>
      </c>
      <c r="L17" s="29">
        <v>1</v>
      </c>
      <c r="M17" s="29">
        <v>20</v>
      </c>
      <c r="N17" s="29">
        <v>2</v>
      </c>
      <c r="O17" s="29">
        <v>9</v>
      </c>
      <c r="P17" s="29">
        <v>11</v>
      </c>
      <c r="Q17" s="29">
        <v>9</v>
      </c>
      <c r="R17" s="29">
        <v>11</v>
      </c>
      <c r="S17" s="29">
        <v>20</v>
      </c>
      <c r="T17" s="29">
        <v>0</v>
      </c>
      <c r="U17" s="29">
        <v>14</v>
      </c>
      <c r="V17" s="29">
        <v>6</v>
      </c>
      <c r="W17" s="29">
        <v>1</v>
      </c>
      <c r="X17" s="29">
        <v>7</v>
      </c>
      <c r="Y17" s="29">
        <v>2</v>
      </c>
      <c r="Z17" s="29">
        <v>1</v>
      </c>
      <c r="AA17" s="29">
        <v>10</v>
      </c>
      <c r="AB17" s="29">
        <v>0</v>
      </c>
      <c r="AC17" s="29">
        <v>1</v>
      </c>
      <c r="AD17" s="29">
        <v>12</v>
      </c>
      <c r="AE17" s="29">
        <v>1</v>
      </c>
      <c r="AF17" s="29">
        <v>3</v>
      </c>
      <c r="AG17" s="29">
        <v>1</v>
      </c>
      <c r="AH17" s="29">
        <v>3</v>
      </c>
      <c r="AI17" s="29">
        <v>1</v>
      </c>
      <c r="AJ17" s="29">
        <v>9</v>
      </c>
      <c r="AK17" s="29">
        <v>2</v>
      </c>
      <c r="AL17" s="29">
        <v>3</v>
      </c>
      <c r="AM17" s="29">
        <v>3</v>
      </c>
      <c r="AN17" s="29">
        <v>2</v>
      </c>
      <c r="AO17" s="29">
        <v>1</v>
      </c>
      <c r="AP17" s="29">
        <v>13</v>
      </c>
      <c r="AQ17" s="29">
        <v>2</v>
      </c>
      <c r="AR17" s="29">
        <v>1</v>
      </c>
      <c r="AS17" s="29">
        <v>2</v>
      </c>
      <c r="AT17" s="29">
        <v>1</v>
      </c>
      <c r="AU17" s="29">
        <v>1</v>
      </c>
      <c r="AV17" s="29">
        <v>8</v>
      </c>
      <c r="AW17" s="29">
        <v>3</v>
      </c>
      <c r="AX17" s="29">
        <v>2</v>
      </c>
      <c r="AY17" s="29">
        <v>4</v>
      </c>
      <c r="AZ17" s="29">
        <v>2</v>
      </c>
      <c r="BA17" s="29">
        <v>1</v>
      </c>
      <c r="BB17" s="29">
        <v>6</v>
      </c>
      <c r="BC17" s="29">
        <v>13</v>
      </c>
      <c r="BD17" s="29">
        <v>0</v>
      </c>
      <c r="BE17" s="29">
        <v>1</v>
      </c>
      <c r="BF17" s="29">
        <v>10</v>
      </c>
      <c r="BG17" s="29">
        <v>1</v>
      </c>
      <c r="BH17" s="29">
        <v>0</v>
      </c>
      <c r="BI17" s="29">
        <v>3</v>
      </c>
      <c r="BJ17" s="29">
        <v>5</v>
      </c>
      <c r="BK17" s="29">
        <v>1</v>
      </c>
      <c r="BL17" s="29">
        <v>14</v>
      </c>
      <c r="BM17" s="29">
        <v>1</v>
      </c>
      <c r="BN17" s="29">
        <v>2</v>
      </c>
      <c r="BO17" s="29">
        <v>0</v>
      </c>
      <c r="BP17" s="29">
        <v>2</v>
      </c>
      <c r="BQ17" s="29">
        <v>16</v>
      </c>
      <c r="BR17" s="29">
        <v>3</v>
      </c>
      <c r="BS17" s="29">
        <v>0</v>
      </c>
      <c r="BT17" s="29">
        <v>1</v>
      </c>
      <c r="BU17" s="29">
        <v>0</v>
      </c>
      <c r="BV17" s="29">
        <v>11</v>
      </c>
      <c r="BW17" s="29">
        <v>8</v>
      </c>
      <c r="BX17" s="29">
        <v>0</v>
      </c>
      <c r="BY17" s="29">
        <v>0</v>
      </c>
      <c r="BZ17" s="29">
        <v>1</v>
      </c>
      <c r="CA17" s="29">
        <v>6</v>
      </c>
      <c r="CB17" s="29">
        <v>8</v>
      </c>
      <c r="CC17" s="29">
        <v>5</v>
      </c>
      <c r="CD17" s="29">
        <v>0</v>
      </c>
      <c r="CE17" s="29">
        <v>0</v>
      </c>
      <c r="CF17" s="29">
        <v>1</v>
      </c>
      <c r="CG17" s="29">
        <v>0</v>
      </c>
      <c r="CH17" s="29">
        <v>19</v>
      </c>
      <c r="CI17" s="29">
        <v>0</v>
      </c>
      <c r="CJ17" s="29">
        <v>19</v>
      </c>
      <c r="CK17" s="29">
        <v>0</v>
      </c>
      <c r="CL17" s="29">
        <v>0</v>
      </c>
      <c r="CM17" s="29">
        <v>0</v>
      </c>
      <c r="CN17" s="29">
        <v>10</v>
      </c>
      <c r="CO17" s="29">
        <v>9</v>
      </c>
      <c r="CP17" s="29">
        <v>0</v>
      </c>
      <c r="CQ17" s="29">
        <v>0</v>
      </c>
      <c r="CR17" s="29">
        <v>10</v>
      </c>
      <c r="CS17" s="29">
        <v>9</v>
      </c>
      <c r="CT17" s="29">
        <v>0</v>
      </c>
      <c r="CU17" s="29">
        <v>0</v>
      </c>
      <c r="CV17" s="29">
        <v>6</v>
      </c>
      <c r="CW17" s="29">
        <v>3</v>
      </c>
      <c r="CX17" s="29">
        <v>3</v>
      </c>
      <c r="CY17" s="29">
        <v>2</v>
      </c>
      <c r="CZ17" s="29">
        <v>0</v>
      </c>
      <c r="DA17" s="29">
        <v>12</v>
      </c>
      <c r="DB17" s="29">
        <v>1</v>
      </c>
      <c r="DC17" s="29">
        <v>1</v>
      </c>
      <c r="DD17" s="29">
        <v>0</v>
      </c>
      <c r="DE17" s="29">
        <v>0</v>
      </c>
      <c r="DF17" s="29">
        <v>12</v>
      </c>
      <c r="DG17" s="29">
        <v>1</v>
      </c>
      <c r="DH17" s="29">
        <v>0</v>
      </c>
      <c r="DI17" s="29">
        <v>1</v>
      </c>
      <c r="DJ17" s="29">
        <v>0</v>
      </c>
      <c r="DK17" s="29">
        <v>10</v>
      </c>
      <c r="DL17" s="29">
        <v>2</v>
      </c>
      <c r="DM17" s="29">
        <v>0</v>
      </c>
      <c r="DN17" s="29">
        <v>0</v>
      </c>
      <c r="DO17" s="29">
        <v>2</v>
      </c>
      <c r="DP17" s="29">
        <v>6</v>
      </c>
      <c r="DQ17" s="29">
        <v>1</v>
      </c>
      <c r="DR17" s="29">
        <v>2</v>
      </c>
      <c r="DS17" s="29">
        <v>4</v>
      </c>
      <c r="DT17" s="29">
        <v>1</v>
      </c>
      <c r="DU17" s="29">
        <v>13</v>
      </c>
      <c r="DV17" s="29">
        <v>1</v>
      </c>
      <c r="DW17" s="29">
        <v>0</v>
      </c>
      <c r="DX17" s="29">
        <v>0</v>
      </c>
      <c r="DY17" s="29">
        <v>0</v>
      </c>
      <c r="DZ17" s="29">
        <v>1</v>
      </c>
      <c r="EA17" s="29">
        <v>12</v>
      </c>
      <c r="EB17" s="29">
        <v>1</v>
      </c>
      <c r="EC17" s="29">
        <v>0</v>
      </c>
      <c r="ED17" s="29">
        <v>0</v>
      </c>
      <c r="EE17" s="29">
        <v>13</v>
      </c>
      <c r="EF17" s="29">
        <v>1</v>
      </c>
      <c r="EG17" s="29">
        <v>0</v>
      </c>
      <c r="EH17" s="29">
        <v>0</v>
      </c>
      <c r="EI17" s="29">
        <v>0</v>
      </c>
      <c r="EJ17" s="29">
        <v>10</v>
      </c>
      <c r="EK17" s="29">
        <v>0</v>
      </c>
      <c r="EL17" s="29">
        <v>2</v>
      </c>
      <c r="EM17" s="29">
        <v>1</v>
      </c>
      <c r="EN17" s="29">
        <v>1</v>
      </c>
      <c r="EO17" s="29">
        <v>8</v>
      </c>
      <c r="EP17" s="29">
        <v>9</v>
      </c>
      <c r="EQ17" s="29">
        <v>8</v>
      </c>
      <c r="ER17" s="29">
        <v>9</v>
      </c>
      <c r="ES17" s="29">
        <v>17</v>
      </c>
      <c r="ET17" s="29">
        <v>0</v>
      </c>
      <c r="EU17" s="29" t="s">
        <v>538</v>
      </c>
      <c r="EV17" s="29">
        <v>18</v>
      </c>
      <c r="EW17" s="29" t="s">
        <v>13913</v>
      </c>
      <c r="EX17" s="29" t="s">
        <v>13914</v>
      </c>
      <c r="EY17" s="29" t="s">
        <v>13915</v>
      </c>
    </row>
    <row r="18" spans="1:155" s="29" customFormat="1" x14ac:dyDescent="0.25">
      <c r="A18" s="29">
        <v>359925061326661</v>
      </c>
      <c r="B18" s="29" t="s">
        <v>13916</v>
      </c>
      <c r="C18" s="29" t="s">
        <v>13917</v>
      </c>
      <c r="D18" s="29" t="s">
        <v>13918</v>
      </c>
      <c r="E18" s="50">
        <v>2372445455533590</v>
      </c>
      <c r="F18" s="50">
        <v>9042750198879700</v>
      </c>
      <c r="G18" s="29" t="s">
        <v>20229</v>
      </c>
      <c r="H18" s="29" t="s">
        <v>18992</v>
      </c>
      <c r="I18" s="29">
        <v>66</v>
      </c>
      <c r="J18" s="29">
        <v>1</v>
      </c>
      <c r="K18" s="29">
        <v>1</v>
      </c>
      <c r="L18" s="29">
        <v>1</v>
      </c>
      <c r="M18" s="29">
        <v>17</v>
      </c>
      <c r="N18" s="29">
        <v>2</v>
      </c>
      <c r="O18" s="29">
        <v>11</v>
      </c>
      <c r="P18" s="29">
        <v>6</v>
      </c>
      <c r="Q18" s="29">
        <v>11</v>
      </c>
      <c r="R18" s="29">
        <v>6</v>
      </c>
      <c r="S18" s="29">
        <v>17</v>
      </c>
      <c r="T18" s="29">
        <v>0</v>
      </c>
      <c r="U18" s="29">
        <v>9</v>
      </c>
      <c r="V18" s="29">
        <v>8</v>
      </c>
      <c r="W18" s="29">
        <v>0</v>
      </c>
      <c r="X18" s="29" t="s">
        <v>8</v>
      </c>
      <c r="Y18" s="29" t="s">
        <v>8</v>
      </c>
      <c r="Z18" s="29" t="s">
        <v>8</v>
      </c>
      <c r="AA18" s="29" t="s">
        <v>8</v>
      </c>
      <c r="AB18" s="29" t="s">
        <v>8</v>
      </c>
      <c r="AC18" s="29">
        <v>0</v>
      </c>
      <c r="AD18" s="29" t="s">
        <v>8</v>
      </c>
      <c r="AE18" s="29" t="s">
        <v>8</v>
      </c>
      <c r="AF18" s="29" t="s">
        <v>8</v>
      </c>
      <c r="AG18" s="29" t="s">
        <v>8</v>
      </c>
      <c r="AH18" s="29" t="s">
        <v>8</v>
      </c>
      <c r="AI18" s="29">
        <v>0</v>
      </c>
      <c r="AJ18" s="29" t="s">
        <v>8</v>
      </c>
      <c r="AK18" s="29" t="s">
        <v>8</v>
      </c>
      <c r="AL18" s="29" t="s">
        <v>8</v>
      </c>
      <c r="AM18" s="29" t="s">
        <v>8</v>
      </c>
      <c r="AN18" s="29" t="s">
        <v>8</v>
      </c>
      <c r="AO18" s="29">
        <v>1</v>
      </c>
      <c r="AP18" s="29">
        <v>17</v>
      </c>
      <c r="AQ18" s="29">
        <v>0</v>
      </c>
      <c r="AR18" s="29">
        <v>0</v>
      </c>
      <c r="AS18" s="29">
        <v>0</v>
      </c>
      <c r="AT18" s="29">
        <v>0</v>
      </c>
      <c r="AU18" s="29">
        <v>1</v>
      </c>
      <c r="AV18" s="29">
        <v>0</v>
      </c>
      <c r="AW18" s="29">
        <v>0</v>
      </c>
      <c r="AX18" s="29">
        <v>0</v>
      </c>
      <c r="AY18" s="29">
        <v>11</v>
      </c>
      <c r="AZ18" s="29">
        <v>4</v>
      </c>
      <c r="BA18" s="29">
        <v>1</v>
      </c>
      <c r="BB18" s="29">
        <v>6</v>
      </c>
      <c r="BC18" s="29">
        <v>8</v>
      </c>
      <c r="BD18" s="29">
        <v>2</v>
      </c>
      <c r="BE18" s="29">
        <v>1</v>
      </c>
      <c r="BF18" s="29">
        <v>6</v>
      </c>
      <c r="BG18" s="29">
        <v>4</v>
      </c>
      <c r="BH18" s="29">
        <v>1</v>
      </c>
      <c r="BI18" s="29">
        <v>0</v>
      </c>
      <c r="BJ18" s="29">
        <v>5</v>
      </c>
      <c r="BK18" s="29">
        <v>1</v>
      </c>
      <c r="BL18" s="29">
        <v>11</v>
      </c>
      <c r="BM18" s="29">
        <v>1</v>
      </c>
      <c r="BN18" s="29">
        <v>0</v>
      </c>
      <c r="BO18" s="29">
        <v>3</v>
      </c>
      <c r="BP18" s="29">
        <v>1</v>
      </c>
      <c r="BQ18" s="29">
        <v>13</v>
      </c>
      <c r="BR18" s="29">
        <v>0</v>
      </c>
      <c r="BS18" s="29">
        <v>3</v>
      </c>
      <c r="BT18" s="29">
        <v>1</v>
      </c>
      <c r="BU18" s="29">
        <v>4</v>
      </c>
      <c r="BV18" s="29">
        <v>5</v>
      </c>
      <c r="BW18" s="29">
        <v>5</v>
      </c>
      <c r="BX18" s="29">
        <v>0</v>
      </c>
      <c r="BY18" s="29">
        <v>2</v>
      </c>
      <c r="BZ18" s="29">
        <v>1</v>
      </c>
      <c r="CA18" s="29">
        <v>13</v>
      </c>
      <c r="CB18" s="29">
        <v>3</v>
      </c>
      <c r="CC18" s="29">
        <v>0</v>
      </c>
      <c r="CD18" s="29">
        <v>0</v>
      </c>
      <c r="CE18" s="29">
        <v>0</v>
      </c>
      <c r="CF18" s="29">
        <v>0</v>
      </c>
      <c r="CG18" s="29" t="s">
        <v>8</v>
      </c>
      <c r="CH18" s="29" t="s">
        <v>8</v>
      </c>
      <c r="CI18" s="29" t="s">
        <v>8</v>
      </c>
      <c r="CJ18" s="29" t="s">
        <v>8</v>
      </c>
      <c r="CK18" s="29" t="s">
        <v>8</v>
      </c>
      <c r="CL18" s="29" t="s">
        <v>8</v>
      </c>
      <c r="CM18" s="29" t="s">
        <v>8</v>
      </c>
      <c r="CN18" s="29" t="s">
        <v>8</v>
      </c>
      <c r="CO18" s="29" t="s">
        <v>8</v>
      </c>
      <c r="CP18" s="29" t="s">
        <v>8</v>
      </c>
      <c r="CQ18" s="29" t="s">
        <v>8</v>
      </c>
      <c r="CR18" s="29" t="s">
        <v>8</v>
      </c>
      <c r="CS18" s="29" t="s">
        <v>8</v>
      </c>
      <c r="CT18" s="29" t="s">
        <v>8</v>
      </c>
      <c r="CU18" s="29" t="s">
        <v>8</v>
      </c>
      <c r="CV18" s="29" t="s">
        <v>8</v>
      </c>
      <c r="CW18" s="29" t="s">
        <v>8</v>
      </c>
      <c r="CX18" s="29" t="s">
        <v>8</v>
      </c>
      <c r="CY18" s="29" t="s">
        <v>8</v>
      </c>
      <c r="CZ18" s="29" t="s">
        <v>8</v>
      </c>
      <c r="DA18" s="29" t="s">
        <v>8</v>
      </c>
      <c r="DB18" s="29" t="s">
        <v>8</v>
      </c>
      <c r="DC18" s="29" t="s">
        <v>8</v>
      </c>
      <c r="DD18" s="29" t="s">
        <v>8</v>
      </c>
      <c r="DE18" s="29" t="s">
        <v>8</v>
      </c>
      <c r="DF18" s="29" t="s">
        <v>8</v>
      </c>
      <c r="DG18" s="29" t="s">
        <v>8</v>
      </c>
      <c r="DH18" s="29" t="s">
        <v>8</v>
      </c>
      <c r="DI18" s="29" t="s">
        <v>8</v>
      </c>
      <c r="DJ18" s="29" t="s">
        <v>8</v>
      </c>
      <c r="DK18" s="29">
        <v>9</v>
      </c>
      <c r="DL18" s="29">
        <v>0</v>
      </c>
      <c r="DM18" s="29">
        <v>0</v>
      </c>
      <c r="DN18" s="29">
        <v>0</v>
      </c>
      <c r="DO18" s="29">
        <v>0</v>
      </c>
      <c r="DP18" s="29">
        <v>0</v>
      </c>
      <c r="DQ18" s="29">
        <v>0</v>
      </c>
      <c r="DR18" s="29">
        <v>0</v>
      </c>
      <c r="DS18" s="29">
        <v>9</v>
      </c>
      <c r="DT18" s="29">
        <v>0</v>
      </c>
      <c r="DU18" s="29">
        <v>4</v>
      </c>
      <c r="DV18" s="29">
        <v>1</v>
      </c>
      <c r="DW18" s="29">
        <v>0</v>
      </c>
      <c r="DX18" s="29">
        <v>0</v>
      </c>
      <c r="DY18" s="29">
        <v>4</v>
      </c>
      <c r="DZ18" s="29">
        <v>3</v>
      </c>
      <c r="EA18" s="29">
        <v>0</v>
      </c>
      <c r="EB18" s="29">
        <v>0</v>
      </c>
      <c r="EC18" s="29">
        <v>1</v>
      </c>
      <c r="ED18" s="29">
        <v>5</v>
      </c>
      <c r="EE18" s="29">
        <v>0</v>
      </c>
      <c r="EF18" s="29">
        <v>4</v>
      </c>
      <c r="EG18" s="29">
        <v>0</v>
      </c>
      <c r="EH18" s="29">
        <v>1</v>
      </c>
      <c r="EI18" s="29">
        <v>4</v>
      </c>
      <c r="EJ18" s="29">
        <v>6</v>
      </c>
      <c r="EK18" s="29">
        <v>0</v>
      </c>
      <c r="EL18" s="29">
        <v>0</v>
      </c>
      <c r="EM18" s="29">
        <v>0</v>
      </c>
      <c r="EN18" s="29">
        <v>3</v>
      </c>
      <c r="EO18" s="29">
        <v>11</v>
      </c>
      <c r="EP18" s="29">
        <v>5</v>
      </c>
      <c r="EQ18" s="29">
        <v>11</v>
      </c>
      <c r="ER18" s="29">
        <v>5</v>
      </c>
      <c r="ES18" s="29">
        <v>16</v>
      </c>
      <c r="ET18" s="29">
        <v>0</v>
      </c>
      <c r="EU18" s="29" t="s">
        <v>8</v>
      </c>
      <c r="EV18" s="29">
        <v>45</v>
      </c>
      <c r="EW18" s="29" t="s">
        <v>13919</v>
      </c>
      <c r="EX18" s="29" t="s">
        <v>13920</v>
      </c>
      <c r="EY18" s="29" t="s">
        <v>13921</v>
      </c>
    </row>
    <row r="19" spans="1:155" s="29" customFormat="1" x14ac:dyDescent="0.25">
      <c r="A19" s="29">
        <v>359925061278375</v>
      </c>
      <c r="B19" s="29" t="s">
        <v>13853</v>
      </c>
      <c r="C19" s="29" t="s">
        <v>13922</v>
      </c>
      <c r="D19" s="29" t="s">
        <v>13923</v>
      </c>
      <c r="E19" s="50">
        <v>238228756</v>
      </c>
      <c r="F19" s="50">
        <v>903782195</v>
      </c>
      <c r="G19" s="29" t="s">
        <v>18992</v>
      </c>
      <c r="H19" s="29" t="s">
        <v>20218</v>
      </c>
      <c r="I19" s="29">
        <v>11</v>
      </c>
      <c r="J19" s="29">
        <v>1</v>
      </c>
      <c r="K19" s="29">
        <v>1</v>
      </c>
      <c r="L19" s="29">
        <v>1</v>
      </c>
      <c r="M19" s="29">
        <v>20</v>
      </c>
      <c r="N19" s="29">
        <v>2</v>
      </c>
      <c r="O19" s="29">
        <v>10</v>
      </c>
      <c r="P19" s="29">
        <v>10</v>
      </c>
      <c r="Q19" s="29">
        <v>10</v>
      </c>
      <c r="R19" s="29">
        <v>10</v>
      </c>
      <c r="S19" s="29">
        <v>20</v>
      </c>
      <c r="T19" s="29">
        <v>0</v>
      </c>
      <c r="U19" s="29">
        <v>16</v>
      </c>
      <c r="V19" s="29">
        <v>4</v>
      </c>
      <c r="W19" s="29">
        <v>1</v>
      </c>
      <c r="X19" s="29">
        <v>1</v>
      </c>
      <c r="Y19" s="29">
        <v>0</v>
      </c>
      <c r="Z19" s="29">
        <v>6</v>
      </c>
      <c r="AA19" s="29">
        <v>8</v>
      </c>
      <c r="AB19" s="29">
        <v>5</v>
      </c>
      <c r="AC19" s="29">
        <v>1</v>
      </c>
      <c r="AD19" s="29">
        <v>16</v>
      </c>
      <c r="AE19" s="29">
        <v>2</v>
      </c>
      <c r="AF19" s="29">
        <v>2</v>
      </c>
      <c r="AG19" s="29">
        <v>0</v>
      </c>
      <c r="AH19" s="29">
        <v>0</v>
      </c>
      <c r="AI19" s="29">
        <v>1</v>
      </c>
      <c r="AJ19" s="29">
        <v>18</v>
      </c>
      <c r="AK19" s="29">
        <v>1</v>
      </c>
      <c r="AL19" s="29">
        <v>0</v>
      </c>
      <c r="AM19" s="29">
        <v>0</v>
      </c>
      <c r="AN19" s="29">
        <v>0</v>
      </c>
      <c r="AO19" s="29">
        <v>1</v>
      </c>
      <c r="AP19" s="29">
        <v>16</v>
      </c>
      <c r="AQ19" s="29">
        <v>1</v>
      </c>
      <c r="AR19" s="29">
        <v>1</v>
      </c>
      <c r="AS19" s="29">
        <v>1</v>
      </c>
      <c r="AT19" s="29">
        <v>0</v>
      </c>
      <c r="AU19" s="29">
        <v>1</v>
      </c>
      <c r="AV19" s="29">
        <v>9</v>
      </c>
      <c r="AW19" s="29">
        <v>2</v>
      </c>
      <c r="AX19" s="29">
        <v>2</v>
      </c>
      <c r="AY19" s="29">
        <v>5</v>
      </c>
      <c r="AZ19" s="29">
        <v>1</v>
      </c>
      <c r="BA19" s="29">
        <v>1</v>
      </c>
      <c r="BB19" s="29">
        <v>1</v>
      </c>
      <c r="BC19" s="29">
        <v>4</v>
      </c>
      <c r="BD19" s="29">
        <v>14</v>
      </c>
      <c r="BE19" s="29">
        <v>1</v>
      </c>
      <c r="BF19" s="29">
        <v>1</v>
      </c>
      <c r="BG19" s="29">
        <v>8</v>
      </c>
      <c r="BH19" s="29">
        <v>2</v>
      </c>
      <c r="BI19" s="29">
        <v>2</v>
      </c>
      <c r="BJ19" s="29">
        <v>6</v>
      </c>
      <c r="BK19" s="29">
        <v>1</v>
      </c>
      <c r="BL19" s="29">
        <v>13</v>
      </c>
      <c r="BM19" s="29">
        <v>1</v>
      </c>
      <c r="BN19" s="29">
        <v>2</v>
      </c>
      <c r="BO19" s="29">
        <v>1</v>
      </c>
      <c r="BP19" s="29">
        <v>0</v>
      </c>
      <c r="BQ19" s="29">
        <v>15</v>
      </c>
      <c r="BR19" s="29">
        <v>0</v>
      </c>
      <c r="BS19" s="29">
        <v>2</v>
      </c>
      <c r="BT19" s="29">
        <v>1</v>
      </c>
      <c r="BU19" s="29">
        <v>7</v>
      </c>
      <c r="BV19" s="29">
        <v>1</v>
      </c>
      <c r="BW19" s="29">
        <v>2</v>
      </c>
      <c r="BX19" s="29">
        <v>7</v>
      </c>
      <c r="BY19" s="29">
        <v>0</v>
      </c>
      <c r="BZ19" s="29">
        <v>1</v>
      </c>
      <c r="CA19" s="29">
        <v>11</v>
      </c>
      <c r="CB19" s="29">
        <v>3</v>
      </c>
      <c r="CC19" s="29">
        <v>2</v>
      </c>
      <c r="CD19" s="29">
        <v>1</v>
      </c>
      <c r="CE19" s="29">
        <v>0</v>
      </c>
      <c r="CF19" s="29">
        <v>1</v>
      </c>
      <c r="CG19" s="29">
        <v>2</v>
      </c>
      <c r="CH19" s="29">
        <v>14</v>
      </c>
      <c r="CI19" s="29">
        <v>1</v>
      </c>
      <c r="CJ19" s="29">
        <v>2</v>
      </c>
      <c r="CK19" s="29">
        <v>13</v>
      </c>
      <c r="CL19" s="29">
        <v>2</v>
      </c>
      <c r="CM19" s="29">
        <v>0</v>
      </c>
      <c r="CN19" s="29">
        <v>14</v>
      </c>
      <c r="CO19" s="29">
        <v>0</v>
      </c>
      <c r="CP19" s="29">
        <v>3</v>
      </c>
      <c r="CQ19" s="29">
        <v>0</v>
      </c>
      <c r="CR19" s="29">
        <v>3</v>
      </c>
      <c r="CS19" s="29">
        <v>13</v>
      </c>
      <c r="CT19" s="29">
        <v>0</v>
      </c>
      <c r="CU19" s="29">
        <v>0</v>
      </c>
      <c r="CV19" s="29">
        <v>2</v>
      </c>
      <c r="CW19" s="29">
        <v>2</v>
      </c>
      <c r="CX19" s="29">
        <v>2</v>
      </c>
      <c r="CY19" s="29">
        <v>5</v>
      </c>
      <c r="CZ19" s="29">
        <v>5</v>
      </c>
      <c r="DA19" s="29">
        <v>9</v>
      </c>
      <c r="DB19" s="29">
        <v>4</v>
      </c>
      <c r="DC19" s="29">
        <v>2</v>
      </c>
      <c r="DD19" s="29">
        <v>0</v>
      </c>
      <c r="DE19" s="29">
        <v>1</v>
      </c>
      <c r="DF19" s="29">
        <v>10</v>
      </c>
      <c r="DG19" s="29">
        <v>0</v>
      </c>
      <c r="DH19" s="29">
        <v>1</v>
      </c>
      <c r="DI19" s="29">
        <v>2</v>
      </c>
      <c r="DJ19" s="29">
        <v>3</v>
      </c>
      <c r="DK19" s="29">
        <v>11</v>
      </c>
      <c r="DL19" s="29">
        <v>3</v>
      </c>
      <c r="DM19" s="29">
        <v>0</v>
      </c>
      <c r="DN19" s="29">
        <v>0</v>
      </c>
      <c r="DO19" s="29">
        <v>0</v>
      </c>
      <c r="DP19" s="29">
        <v>12</v>
      </c>
      <c r="DQ19" s="29">
        <v>2</v>
      </c>
      <c r="DR19" s="29">
        <v>0</v>
      </c>
      <c r="DS19" s="29">
        <v>0</v>
      </c>
      <c r="DT19" s="29">
        <v>0</v>
      </c>
      <c r="DU19" s="29">
        <v>13</v>
      </c>
      <c r="DV19" s="29">
        <v>1</v>
      </c>
      <c r="DW19" s="29">
        <v>0</v>
      </c>
      <c r="DX19" s="29">
        <v>0</v>
      </c>
      <c r="DY19" s="29">
        <v>0</v>
      </c>
      <c r="DZ19" s="29">
        <v>10</v>
      </c>
      <c r="EA19" s="29">
        <v>2</v>
      </c>
      <c r="EB19" s="29">
        <v>2</v>
      </c>
      <c r="EC19" s="29">
        <v>0</v>
      </c>
      <c r="ED19" s="29">
        <v>0</v>
      </c>
      <c r="EE19" s="29">
        <v>11</v>
      </c>
      <c r="EF19" s="29">
        <v>2</v>
      </c>
      <c r="EG19" s="29">
        <v>1</v>
      </c>
      <c r="EH19" s="29">
        <v>0</v>
      </c>
      <c r="EI19" s="29">
        <v>0</v>
      </c>
      <c r="EJ19" s="29">
        <v>2</v>
      </c>
      <c r="EK19" s="29">
        <v>4</v>
      </c>
      <c r="EL19" s="29">
        <v>8</v>
      </c>
      <c r="EM19" s="29">
        <v>0</v>
      </c>
      <c r="EN19" s="29">
        <v>0</v>
      </c>
      <c r="EO19" s="29">
        <v>10</v>
      </c>
      <c r="EP19" s="29">
        <v>4</v>
      </c>
      <c r="EQ19" s="29">
        <v>10</v>
      </c>
      <c r="ER19" s="29">
        <v>4</v>
      </c>
      <c r="ES19" s="29">
        <v>12</v>
      </c>
      <c r="ET19" s="29">
        <v>2</v>
      </c>
      <c r="EU19" s="29" t="s">
        <v>538</v>
      </c>
      <c r="EV19" s="29">
        <v>29</v>
      </c>
      <c r="EW19" s="29" t="s">
        <v>13924</v>
      </c>
      <c r="EX19" s="29" t="s">
        <v>13925</v>
      </c>
      <c r="EY19" s="29" t="s">
        <v>13921</v>
      </c>
    </row>
    <row r="20" spans="1:155" s="29" customFormat="1" x14ac:dyDescent="0.25">
      <c r="A20" s="29">
        <v>359925061279597</v>
      </c>
      <c r="B20" s="29" t="s">
        <v>13835</v>
      </c>
      <c r="C20" s="29" t="s">
        <v>13926</v>
      </c>
      <c r="D20" s="29" t="s">
        <v>13927</v>
      </c>
      <c r="E20" s="50">
        <v>2.37797770585929E+16</v>
      </c>
      <c r="F20" s="50">
        <v>903399525902447</v>
      </c>
      <c r="G20" s="29" t="s">
        <v>20215</v>
      </c>
      <c r="H20" s="29" t="s">
        <v>18992</v>
      </c>
      <c r="I20" s="29">
        <v>33</v>
      </c>
      <c r="J20" s="29">
        <v>0</v>
      </c>
      <c r="K20" s="29">
        <v>1</v>
      </c>
      <c r="L20" s="29">
        <v>1</v>
      </c>
      <c r="M20" s="29">
        <v>12</v>
      </c>
      <c r="N20" s="29">
        <v>2</v>
      </c>
      <c r="O20" s="29">
        <v>4</v>
      </c>
      <c r="P20" s="29">
        <v>8</v>
      </c>
      <c r="Q20" s="29">
        <v>4</v>
      </c>
      <c r="R20" s="29">
        <v>8</v>
      </c>
      <c r="S20" s="29">
        <v>11</v>
      </c>
      <c r="T20" s="29">
        <v>1</v>
      </c>
      <c r="U20" s="29">
        <v>6</v>
      </c>
      <c r="V20" s="29">
        <v>6</v>
      </c>
      <c r="W20" s="29">
        <v>1</v>
      </c>
      <c r="X20" s="29">
        <v>8</v>
      </c>
      <c r="Y20" s="29">
        <v>1</v>
      </c>
      <c r="Z20" s="29">
        <v>1</v>
      </c>
      <c r="AA20" s="29">
        <v>1</v>
      </c>
      <c r="AB20" s="29">
        <v>1</v>
      </c>
      <c r="AC20" s="29">
        <v>1</v>
      </c>
      <c r="AD20" s="29">
        <v>2</v>
      </c>
      <c r="AE20" s="29">
        <v>0</v>
      </c>
      <c r="AF20" s="29">
        <v>4</v>
      </c>
      <c r="AG20" s="29">
        <v>3</v>
      </c>
      <c r="AH20" s="29">
        <v>3</v>
      </c>
      <c r="AI20" s="29">
        <v>1</v>
      </c>
      <c r="AJ20" s="29">
        <v>3</v>
      </c>
      <c r="AK20" s="29">
        <v>1</v>
      </c>
      <c r="AL20" s="29">
        <v>2</v>
      </c>
      <c r="AM20" s="29">
        <v>0</v>
      </c>
      <c r="AN20" s="29">
        <v>6</v>
      </c>
      <c r="AO20" s="29">
        <v>1</v>
      </c>
      <c r="AP20" s="29">
        <v>1</v>
      </c>
      <c r="AQ20" s="29">
        <v>1</v>
      </c>
      <c r="AR20" s="29">
        <v>0</v>
      </c>
      <c r="AS20" s="29">
        <v>2</v>
      </c>
      <c r="AT20" s="29">
        <v>8</v>
      </c>
      <c r="AU20" s="29">
        <v>1</v>
      </c>
      <c r="AV20" s="29">
        <v>8</v>
      </c>
      <c r="AW20" s="29">
        <v>0</v>
      </c>
      <c r="AX20" s="29">
        <v>1</v>
      </c>
      <c r="AY20" s="29">
        <v>0</v>
      </c>
      <c r="AZ20" s="29">
        <v>3</v>
      </c>
      <c r="BA20" s="29">
        <v>1</v>
      </c>
      <c r="BB20" s="29">
        <v>1</v>
      </c>
      <c r="BC20" s="29">
        <v>5</v>
      </c>
      <c r="BD20" s="29">
        <v>6</v>
      </c>
      <c r="BE20" s="29">
        <v>1</v>
      </c>
      <c r="BF20" s="29">
        <v>1</v>
      </c>
      <c r="BG20" s="29">
        <v>2</v>
      </c>
      <c r="BH20" s="29">
        <v>1</v>
      </c>
      <c r="BI20" s="29">
        <v>1</v>
      </c>
      <c r="BJ20" s="29">
        <v>7</v>
      </c>
      <c r="BK20" s="29">
        <v>1</v>
      </c>
      <c r="BL20" s="29">
        <v>5</v>
      </c>
      <c r="BM20" s="29">
        <v>0</v>
      </c>
      <c r="BN20" s="29">
        <v>2</v>
      </c>
      <c r="BO20" s="29">
        <v>0</v>
      </c>
      <c r="BP20" s="29">
        <v>4</v>
      </c>
      <c r="BQ20" s="29">
        <v>7</v>
      </c>
      <c r="BR20" s="29">
        <v>1</v>
      </c>
      <c r="BS20" s="29">
        <v>3</v>
      </c>
      <c r="BT20" s="29">
        <v>1</v>
      </c>
      <c r="BU20" s="29">
        <v>4</v>
      </c>
      <c r="BV20" s="29">
        <v>1</v>
      </c>
      <c r="BW20" s="29">
        <v>0</v>
      </c>
      <c r="BX20" s="29">
        <v>1</v>
      </c>
      <c r="BY20" s="29">
        <v>5</v>
      </c>
      <c r="BZ20" s="29">
        <v>1</v>
      </c>
      <c r="CA20" s="29">
        <v>4</v>
      </c>
      <c r="CB20" s="29">
        <v>0</v>
      </c>
      <c r="CC20" s="29">
        <v>0</v>
      </c>
      <c r="CD20" s="29">
        <v>1</v>
      </c>
      <c r="CE20" s="29">
        <v>5</v>
      </c>
      <c r="CF20" s="29">
        <v>1</v>
      </c>
      <c r="CG20" s="29">
        <v>2</v>
      </c>
      <c r="CH20" s="29">
        <v>1</v>
      </c>
      <c r="CI20" s="29">
        <v>7</v>
      </c>
      <c r="CJ20" s="29">
        <v>3</v>
      </c>
      <c r="CK20" s="29">
        <v>1</v>
      </c>
      <c r="CL20" s="29">
        <v>0</v>
      </c>
      <c r="CM20" s="29">
        <v>6</v>
      </c>
      <c r="CN20" s="29">
        <v>3</v>
      </c>
      <c r="CO20" s="29">
        <v>2</v>
      </c>
      <c r="CP20" s="29">
        <v>2</v>
      </c>
      <c r="CQ20" s="29">
        <v>3</v>
      </c>
      <c r="CR20" s="29">
        <v>0</v>
      </c>
      <c r="CS20" s="29">
        <v>3</v>
      </c>
      <c r="CT20" s="29">
        <v>7</v>
      </c>
      <c r="CU20" s="29">
        <v>0</v>
      </c>
      <c r="CV20" s="29">
        <v>1</v>
      </c>
      <c r="CW20" s="29">
        <v>0</v>
      </c>
      <c r="CX20" s="29">
        <v>0</v>
      </c>
      <c r="CY20" s="29">
        <v>2</v>
      </c>
      <c r="CZ20" s="29">
        <v>4</v>
      </c>
      <c r="DA20" s="29">
        <v>2</v>
      </c>
      <c r="DB20" s="29">
        <v>0</v>
      </c>
      <c r="DC20" s="29">
        <v>0</v>
      </c>
      <c r="DD20" s="29">
        <v>1</v>
      </c>
      <c r="DE20" s="29">
        <v>3</v>
      </c>
      <c r="DF20" s="29">
        <v>2</v>
      </c>
      <c r="DG20" s="29">
        <v>0</v>
      </c>
      <c r="DH20" s="29">
        <v>1</v>
      </c>
      <c r="DI20" s="29">
        <v>0</v>
      </c>
      <c r="DJ20" s="29">
        <v>4</v>
      </c>
      <c r="DK20" s="29">
        <v>2</v>
      </c>
      <c r="DL20" s="29">
        <v>0</v>
      </c>
      <c r="DM20" s="29">
        <v>0</v>
      </c>
      <c r="DN20" s="29">
        <v>1</v>
      </c>
      <c r="DO20" s="29">
        <v>4</v>
      </c>
      <c r="DP20" s="29">
        <v>2</v>
      </c>
      <c r="DQ20" s="29">
        <v>1</v>
      </c>
      <c r="DR20" s="29">
        <v>0</v>
      </c>
      <c r="DS20" s="29">
        <v>0</v>
      </c>
      <c r="DT20" s="29">
        <v>4</v>
      </c>
      <c r="DU20" s="29">
        <v>2</v>
      </c>
      <c r="DV20" s="29">
        <v>0</v>
      </c>
      <c r="DW20" s="29">
        <v>1</v>
      </c>
      <c r="DX20" s="29">
        <v>1</v>
      </c>
      <c r="DY20" s="29">
        <v>3</v>
      </c>
      <c r="DZ20" s="29">
        <v>2</v>
      </c>
      <c r="EA20" s="29">
        <v>2</v>
      </c>
      <c r="EB20" s="29">
        <v>1</v>
      </c>
      <c r="EC20" s="29">
        <v>0</v>
      </c>
      <c r="ED20" s="29">
        <v>2</v>
      </c>
      <c r="EE20" s="29">
        <v>1</v>
      </c>
      <c r="EF20" s="29">
        <v>0</v>
      </c>
      <c r="EG20" s="29">
        <v>3</v>
      </c>
      <c r="EH20" s="29">
        <v>2</v>
      </c>
      <c r="EI20" s="29">
        <v>1</v>
      </c>
      <c r="EJ20" s="29">
        <v>1</v>
      </c>
      <c r="EK20" s="29">
        <v>1</v>
      </c>
      <c r="EL20" s="29">
        <v>2</v>
      </c>
      <c r="EM20" s="29">
        <v>0</v>
      </c>
      <c r="EN20" s="29">
        <v>3</v>
      </c>
      <c r="EO20" s="29">
        <v>4</v>
      </c>
      <c r="EP20" s="29">
        <v>8</v>
      </c>
      <c r="EQ20" s="29">
        <v>7</v>
      </c>
      <c r="ER20" s="29">
        <v>0</v>
      </c>
      <c r="ES20" s="29">
        <v>11</v>
      </c>
      <c r="ET20" s="29">
        <v>1</v>
      </c>
      <c r="EU20" s="29" t="s">
        <v>538</v>
      </c>
      <c r="EV20" s="29">
        <v>33</v>
      </c>
      <c r="EW20" s="29" t="s">
        <v>13928</v>
      </c>
      <c r="EX20" s="29" t="s">
        <v>13929</v>
      </c>
      <c r="EY20" s="29" t="s">
        <v>13930</v>
      </c>
    </row>
    <row r="21" spans="1:155" s="29" customFormat="1" x14ac:dyDescent="0.25">
      <c r="A21" s="29">
        <v>359925061276692</v>
      </c>
      <c r="B21" s="29" t="s">
        <v>13853</v>
      </c>
      <c r="C21" s="29" t="s">
        <v>13931</v>
      </c>
      <c r="D21" s="29" t="s">
        <v>13932</v>
      </c>
      <c r="E21" s="50">
        <v>2370644589147550</v>
      </c>
      <c r="F21" s="50">
        <v>904261910675171</v>
      </c>
      <c r="G21" s="29" t="s">
        <v>20250</v>
      </c>
      <c r="H21" s="29" t="s">
        <v>18992</v>
      </c>
      <c r="I21" s="29">
        <v>77</v>
      </c>
      <c r="J21" s="29">
        <v>0</v>
      </c>
      <c r="K21" s="29">
        <v>1</v>
      </c>
      <c r="L21" s="29">
        <v>1</v>
      </c>
      <c r="M21" s="29">
        <v>18</v>
      </c>
      <c r="N21" s="29">
        <v>2</v>
      </c>
      <c r="O21" s="29">
        <v>12</v>
      </c>
      <c r="P21" s="29">
        <v>6</v>
      </c>
      <c r="Q21" s="29">
        <v>12</v>
      </c>
      <c r="R21" s="29">
        <v>6</v>
      </c>
      <c r="S21" s="29">
        <v>18</v>
      </c>
      <c r="T21" s="29">
        <v>0</v>
      </c>
      <c r="U21" s="29">
        <v>14</v>
      </c>
      <c r="V21" s="29">
        <v>4</v>
      </c>
      <c r="W21" s="29">
        <v>1</v>
      </c>
      <c r="X21" s="29">
        <v>2</v>
      </c>
      <c r="Y21" s="29">
        <v>1</v>
      </c>
      <c r="Z21" s="29">
        <v>0</v>
      </c>
      <c r="AA21" s="29">
        <v>14</v>
      </c>
      <c r="AB21" s="29">
        <v>1</v>
      </c>
      <c r="AC21" s="29">
        <v>1</v>
      </c>
      <c r="AD21" s="29">
        <v>8</v>
      </c>
      <c r="AE21" s="29">
        <v>2</v>
      </c>
      <c r="AF21" s="29">
        <v>2</v>
      </c>
      <c r="AG21" s="29">
        <v>3</v>
      </c>
      <c r="AH21" s="29">
        <v>3</v>
      </c>
      <c r="AI21" s="29">
        <v>1</v>
      </c>
      <c r="AJ21" s="29">
        <v>10</v>
      </c>
      <c r="AK21" s="29">
        <v>2</v>
      </c>
      <c r="AL21" s="29">
        <v>2</v>
      </c>
      <c r="AM21" s="29">
        <v>2</v>
      </c>
      <c r="AN21" s="29">
        <v>2</v>
      </c>
      <c r="AO21" s="29">
        <v>1</v>
      </c>
      <c r="AP21" s="29">
        <v>17</v>
      </c>
      <c r="AQ21" s="29">
        <v>0</v>
      </c>
      <c r="AR21" s="29">
        <v>0</v>
      </c>
      <c r="AS21" s="29">
        <v>0</v>
      </c>
      <c r="AT21" s="29">
        <v>1</v>
      </c>
      <c r="AU21" s="29">
        <v>1</v>
      </c>
      <c r="AV21" s="29">
        <v>2</v>
      </c>
      <c r="AW21" s="29">
        <v>2</v>
      </c>
      <c r="AX21" s="29">
        <v>1</v>
      </c>
      <c r="AY21" s="29">
        <v>12</v>
      </c>
      <c r="AZ21" s="29">
        <v>1</v>
      </c>
      <c r="BA21" s="29">
        <v>1</v>
      </c>
      <c r="BB21" s="29">
        <v>6</v>
      </c>
      <c r="BC21" s="29">
        <v>10</v>
      </c>
      <c r="BD21" s="29">
        <v>2</v>
      </c>
      <c r="BE21" s="29">
        <v>1</v>
      </c>
      <c r="BF21" s="29">
        <v>12</v>
      </c>
      <c r="BG21" s="29">
        <v>5</v>
      </c>
      <c r="BH21" s="29">
        <v>1</v>
      </c>
      <c r="BI21" s="29">
        <v>0</v>
      </c>
      <c r="BJ21" s="29">
        <v>0</v>
      </c>
      <c r="BK21" s="29">
        <v>1</v>
      </c>
      <c r="BL21" s="29">
        <v>10</v>
      </c>
      <c r="BM21" s="29">
        <v>6</v>
      </c>
      <c r="BN21" s="29">
        <v>0</v>
      </c>
      <c r="BO21" s="29">
        <v>1</v>
      </c>
      <c r="BP21" s="29">
        <v>1</v>
      </c>
      <c r="BQ21" s="29">
        <v>17</v>
      </c>
      <c r="BR21" s="29">
        <v>1</v>
      </c>
      <c r="BS21" s="29">
        <v>0</v>
      </c>
      <c r="BT21" s="29">
        <v>1</v>
      </c>
      <c r="BU21" s="29">
        <v>9</v>
      </c>
      <c r="BV21" s="29">
        <v>2</v>
      </c>
      <c r="BW21" s="29">
        <v>4</v>
      </c>
      <c r="BX21" s="29">
        <v>2</v>
      </c>
      <c r="BY21" s="29">
        <v>1</v>
      </c>
      <c r="BZ21" s="29">
        <v>1</v>
      </c>
      <c r="CA21" s="29">
        <v>11</v>
      </c>
      <c r="CB21" s="29">
        <v>1</v>
      </c>
      <c r="CC21" s="29">
        <v>3</v>
      </c>
      <c r="CD21" s="29">
        <v>3</v>
      </c>
      <c r="CE21" s="29">
        <v>0</v>
      </c>
      <c r="CF21" s="29">
        <v>1</v>
      </c>
      <c r="CG21" s="29">
        <v>4</v>
      </c>
      <c r="CH21" s="29">
        <v>13</v>
      </c>
      <c r="CI21" s="29">
        <v>0</v>
      </c>
      <c r="CJ21" s="29">
        <v>4</v>
      </c>
      <c r="CK21" s="29">
        <v>1</v>
      </c>
      <c r="CL21" s="29">
        <v>0</v>
      </c>
      <c r="CM21" s="29">
        <v>12</v>
      </c>
      <c r="CN21" s="29">
        <v>15</v>
      </c>
      <c r="CO21" s="29">
        <v>2</v>
      </c>
      <c r="CP21" s="29">
        <v>0</v>
      </c>
      <c r="CQ21" s="29">
        <v>0</v>
      </c>
      <c r="CR21" s="29">
        <v>0</v>
      </c>
      <c r="CS21" s="29">
        <v>5</v>
      </c>
      <c r="CT21" s="29">
        <v>11</v>
      </c>
      <c r="CU21" s="29">
        <v>1</v>
      </c>
      <c r="CV21" s="29">
        <v>9</v>
      </c>
      <c r="CW21" s="29">
        <v>2</v>
      </c>
      <c r="CX21" s="29">
        <v>2</v>
      </c>
      <c r="CY21" s="29">
        <v>1</v>
      </c>
      <c r="CZ21" s="29">
        <v>0</v>
      </c>
      <c r="DA21" s="29">
        <v>3</v>
      </c>
      <c r="DB21" s="29">
        <v>8</v>
      </c>
      <c r="DC21" s="29">
        <v>3</v>
      </c>
      <c r="DD21" s="29">
        <v>0</v>
      </c>
      <c r="DE21" s="29">
        <v>0</v>
      </c>
      <c r="DF21" s="29">
        <v>5</v>
      </c>
      <c r="DG21" s="29">
        <v>1</v>
      </c>
      <c r="DH21" s="29">
        <v>5</v>
      </c>
      <c r="DI21" s="29">
        <v>1</v>
      </c>
      <c r="DJ21" s="29">
        <v>1</v>
      </c>
      <c r="DK21" s="29">
        <v>12</v>
      </c>
      <c r="DL21" s="29">
        <v>1</v>
      </c>
      <c r="DM21" s="29">
        <v>0</v>
      </c>
      <c r="DN21" s="29">
        <v>0</v>
      </c>
      <c r="DO21" s="29">
        <v>0</v>
      </c>
      <c r="DP21" s="29">
        <v>2</v>
      </c>
      <c r="DQ21" s="29">
        <v>3</v>
      </c>
      <c r="DR21" s="29">
        <v>1</v>
      </c>
      <c r="DS21" s="29">
        <v>6</v>
      </c>
      <c r="DT21" s="29">
        <v>1</v>
      </c>
      <c r="DU21" s="29">
        <v>9</v>
      </c>
      <c r="DV21" s="29">
        <v>3</v>
      </c>
      <c r="DW21" s="29">
        <v>1</v>
      </c>
      <c r="DX21" s="29">
        <v>0</v>
      </c>
      <c r="DY21" s="29">
        <v>0</v>
      </c>
      <c r="DZ21" s="29">
        <v>10</v>
      </c>
      <c r="EA21" s="29">
        <v>3</v>
      </c>
      <c r="EB21" s="29">
        <v>1</v>
      </c>
      <c r="EC21" s="29">
        <v>0</v>
      </c>
      <c r="ED21" s="29">
        <v>0</v>
      </c>
      <c r="EE21" s="29">
        <v>10</v>
      </c>
      <c r="EF21" s="29">
        <v>2</v>
      </c>
      <c r="EG21" s="29">
        <v>0</v>
      </c>
      <c r="EH21" s="29">
        <v>2</v>
      </c>
      <c r="EI21" s="29">
        <v>0</v>
      </c>
      <c r="EJ21" s="29">
        <v>7</v>
      </c>
      <c r="EK21" s="29">
        <v>4</v>
      </c>
      <c r="EL21" s="29">
        <v>0</v>
      </c>
      <c r="EM21" s="29">
        <v>3</v>
      </c>
      <c r="EN21" s="29">
        <v>0</v>
      </c>
      <c r="EO21" s="29">
        <v>12</v>
      </c>
      <c r="EP21" s="29">
        <v>6</v>
      </c>
      <c r="EQ21" s="29">
        <v>12</v>
      </c>
      <c r="ER21" s="29">
        <v>6</v>
      </c>
      <c r="ES21" s="29">
        <v>18</v>
      </c>
      <c r="ET21" s="29">
        <v>0</v>
      </c>
      <c r="EU21" s="29" t="s">
        <v>8</v>
      </c>
      <c r="EV21" s="29">
        <v>21</v>
      </c>
      <c r="EW21" s="29" t="s">
        <v>13933</v>
      </c>
      <c r="EX21" s="29" t="s">
        <v>13934</v>
      </c>
      <c r="EY21" s="29" t="s">
        <v>13930</v>
      </c>
    </row>
    <row r="22" spans="1:155" s="29" customFormat="1" x14ac:dyDescent="0.25">
      <c r="A22" s="29">
        <v>359925061190497</v>
      </c>
      <c r="B22" s="29" t="s">
        <v>13880</v>
      </c>
      <c r="C22" s="29" t="s">
        <v>13881</v>
      </c>
      <c r="D22" s="29" t="s">
        <v>13882</v>
      </c>
      <c r="E22" s="50">
        <v>2.37689702190965E+16</v>
      </c>
      <c r="F22" s="50">
        <v>9043031763542120</v>
      </c>
      <c r="G22" s="29" t="s">
        <v>20336</v>
      </c>
      <c r="H22" s="29" t="s">
        <v>18992</v>
      </c>
      <c r="I22" s="29">
        <v>22</v>
      </c>
      <c r="J22" s="29">
        <v>1</v>
      </c>
      <c r="K22" s="29">
        <v>1</v>
      </c>
      <c r="L22" s="29">
        <v>1</v>
      </c>
      <c r="M22" s="29">
        <v>18</v>
      </c>
      <c r="N22" s="29">
        <v>2</v>
      </c>
      <c r="O22" s="29">
        <v>17</v>
      </c>
      <c r="P22" s="29">
        <v>1</v>
      </c>
      <c r="Q22" s="29">
        <v>17</v>
      </c>
      <c r="R22" s="29">
        <v>1</v>
      </c>
      <c r="S22" s="29">
        <v>18</v>
      </c>
      <c r="T22" s="29">
        <v>0</v>
      </c>
      <c r="U22" s="29">
        <v>10</v>
      </c>
      <c r="V22" s="29">
        <v>8</v>
      </c>
      <c r="W22" s="29">
        <v>1</v>
      </c>
      <c r="X22" s="29">
        <v>12</v>
      </c>
      <c r="Y22" s="29">
        <v>0</v>
      </c>
      <c r="Z22" s="29">
        <v>6</v>
      </c>
      <c r="AA22" s="29">
        <v>0</v>
      </c>
      <c r="AB22" s="29">
        <v>0</v>
      </c>
      <c r="AC22" s="29">
        <v>1</v>
      </c>
      <c r="AD22" s="29">
        <v>18</v>
      </c>
      <c r="AE22" s="29">
        <v>0</v>
      </c>
      <c r="AF22" s="29">
        <v>0</v>
      </c>
      <c r="AG22" s="29">
        <v>0</v>
      </c>
      <c r="AH22" s="29">
        <v>0</v>
      </c>
      <c r="AI22" s="29">
        <v>1</v>
      </c>
      <c r="AJ22" s="29">
        <v>18</v>
      </c>
      <c r="AK22" s="29">
        <v>0</v>
      </c>
      <c r="AL22" s="29">
        <v>0</v>
      </c>
      <c r="AM22" s="29">
        <v>0</v>
      </c>
      <c r="AN22" s="29">
        <v>0</v>
      </c>
      <c r="AO22" s="29">
        <v>1</v>
      </c>
      <c r="AP22" s="29">
        <v>18</v>
      </c>
      <c r="AQ22" s="29">
        <v>0</v>
      </c>
      <c r="AR22" s="29">
        <v>0</v>
      </c>
      <c r="AS22" s="29">
        <v>0</v>
      </c>
      <c r="AT22" s="29">
        <v>0</v>
      </c>
      <c r="AU22" s="29">
        <v>1</v>
      </c>
      <c r="AV22" s="29">
        <v>2</v>
      </c>
      <c r="AW22" s="29">
        <v>11</v>
      </c>
      <c r="AX22" s="29">
        <v>1</v>
      </c>
      <c r="AY22" s="29">
        <v>3</v>
      </c>
      <c r="AZ22" s="29">
        <v>1</v>
      </c>
      <c r="BA22" s="29">
        <v>1</v>
      </c>
      <c r="BB22" s="29">
        <v>6</v>
      </c>
      <c r="BC22" s="29">
        <v>10</v>
      </c>
      <c r="BD22" s="29">
        <v>2</v>
      </c>
      <c r="BE22" s="29">
        <v>1</v>
      </c>
      <c r="BF22" s="29">
        <v>1</v>
      </c>
      <c r="BG22" s="29">
        <v>15</v>
      </c>
      <c r="BH22" s="29">
        <v>2</v>
      </c>
      <c r="BI22" s="29">
        <v>0</v>
      </c>
      <c r="BJ22" s="29">
        <v>0</v>
      </c>
      <c r="BK22" s="29">
        <v>1</v>
      </c>
      <c r="BL22" s="29">
        <v>12</v>
      </c>
      <c r="BM22" s="29">
        <v>0</v>
      </c>
      <c r="BN22" s="29">
        <v>2</v>
      </c>
      <c r="BO22" s="29">
        <v>4</v>
      </c>
      <c r="BP22" s="29">
        <v>0</v>
      </c>
      <c r="BQ22" s="29">
        <v>17</v>
      </c>
      <c r="BR22" s="29">
        <v>1</v>
      </c>
      <c r="BS22" s="29">
        <v>0</v>
      </c>
      <c r="BT22" s="29">
        <v>1</v>
      </c>
      <c r="BU22" s="29">
        <v>8</v>
      </c>
      <c r="BV22" s="29">
        <v>0</v>
      </c>
      <c r="BW22" s="29">
        <v>5</v>
      </c>
      <c r="BX22" s="29">
        <v>4</v>
      </c>
      <c r="BY22" s="29">
        <v>1</v>
      </c>
      <c r="BZ22" s="29">
        <v>1</v>
      </c>
      <c r="CA22" s="29">
        <v>17</v>
      </c>
      <c r="CB22" s="29">
        <v>1</v>
      </c>
      <c r="CC22" s="29">
        <v>0</v>
      </c>
      <c r="CD22" s="29">
        <v>0</v>
      </c>
      <c r="CE22" s="29">
        <v>0</v>
      </c>
      <c r="CF22" s="29">
        <v>1</v>
      </c>
      <c r="CG22" s="29">
        <v>1</v>
      </c>
      <c r="CH22" s="29">
        <v>17</v>
      </c>
      <c r="CI22" s="29">
        <v>0</v>
      </c>
      <c r="CJ22" s="29">
        <v>18</v>
      </c>
      <c r="CK22" s="29">
        <v>0</v>
      </c>
      <c r="CL22" s="29">
        <v>0</v>
      </c>
      <c r="CM22" s="29">
        <v>0</v>
      </c>
      <c r="CN22" s="29">
        <v>18</v>
      </c>
      <c r="CO22" s="29">
        <v>0</v>
      </c>
      <c r="CP22" s="29">
        <v>0</v>
      </c>
      <c r="CQ22" s="29">
        <v>0</v>
      </c>
      <c r="CR22" s="29">
        <v>18</v>
      </c>
      <c r="CS22" s="29">
        <v>0</v>
      </c>
      <c r="CT22" s="29">
        <v>0</v>
      </c>
      <c r="CU22" s="29">
        <v>0</v>
      </c>
      <c r="CV22" s="29">
        <v>11</v>
      </c>
      <c r="CW22" s="29">
        <v>0</v>
      </c>
      <c r="CX22" s="29">
        <v>0</v>
      </c>
      <c r="CY22" s="29">
        <v>0</v>
      </c>
      <c r="CZ22" s="29">
        <v>0</v>
      </c>
      <c r="DA22" s="29">
        <v>11</v>
      </c>
      <c r="DB22" s="29">
        <v>0</v>
      </c>
      <c r="DC22" s="29">
        <v>0</v>
      </c>
      <c r="DD22" s="29">
        <v>0</v>
      </c>
      <c r="DE22" s="29">
        <v>0</v>
      </c>
      <c r="DF22" s="29">
        <v>11</v>
      </c>
      <c r="DG22" s="29">
        <v>0</v>
      </c>
      <c r="DH22" s="29">
        <v>0</v>
      </c>
      <c r="DI22" s="29">
        <v>0</v>
      </c>
      <c r="DJ22" s="29">
        <v>0</v>
      </c>
      <c r="DK22" s="29">
        <v>11</v>
      </c>
      <c r="DL22" s="29">
        <v>0</v>
      </c>
      <c r="DM22" s="29">
        <v>0</v>
      </c>
      <c r="DN22" s="29">
        <v>0</v>
      </c>
      <c r="DO22" s="29">
        <v>0</v>
      </c>
      <c r="DP22" s="29">
        <v>0</v>
      </c>
      <c r="DQ22" s="29">
        <v>0</v>
      </c>
      <c r="DR22" s="29">
        <v>1</v>
      </c>
      <c r="DS22" s="29">
        <v>10</v>
      </c>
      <c r="DT22" s="29">
        <v>0</v>
      </c>
      <c r="DU22" s="29">
        <v>11</v>
      </c>
      <c r="DV22" s="29">
        <v>0</v>
      </c>
      <c r="DW22" s="29">
        <v>0</v>
      </c>
      <c r="DX22" s="29">
        <v>0</v>
      </c>
      <c r="DY22" s="29">
        <v>0</v>
      </c>
      <c r="DZ22" s="29">
        <v>9</v>
      </c>
      <c r="EA22" s="29">
        <v>0</v>
      </c>
      <c r="EB22" s="29">
        <v>2</v>
      </c>
      <c r="EC22" s="29">
        <v>0</v>
      </c>
      <c r="ED22" s="29">
        <v>0</v>
      </c>
      <c r="EE22" s="29">
        <v>2</v>
      </c>
      <c r="EF22" s="29">
        <v>5</v>
      </c>
      <c r="EG22" s="29">
        <v>4</v>
      </c>
      <c r="EH22" s="29">
        <v>0</v>
      </c>
      <c r="EI22" s="29">
        <v>0</v>
      </c>
      <c r="EJ22" s="29">
        <v>11</v>
      </c>
      <c r="EK22" s="29">
        <v>0</v>
      </c>
      <c r="EL22" s="29">
        <v>0</v>
      </c>
      <c r="EM22" s="29">
        <v>0</v>
      </c>
      <c r="EN22" s="29">
        <v>0</v>
      </c>
      <c r="EO22" s="29">
        <v>17</v>
      </c>
      <c r="EP22" s="29">
        <v>1</v>
      </c>
      <c r="EQ22" s="29">
        <v>17</v>
      </c>
      <c r="ER22" s="29">
        <v>1</v>
      </c>
      <c r="ES22" s="29">
        <v>18</v>
      </c>
      <c r="ET22" s="29">
        <v>0</v>
      </c>
      <c r="EU22" s="29" t="s">
        <v>8</v>
      </c>
      <c r="EV22" s="29">
        <v>13</v>
      </c>
      <c r="EW22" s="29" t="s">
        <v>13935</v>
      </c>
      <c r="EX22" s="29" t="s">
        <v>13936</v>
      </c>
      <c r="EY22" s="29" t="s">
        <v>13937</v>
      </c>
    </row>
    <row r="23" spans="1:155" s="29" customFormat="1" x14ac:dyDescent="0.25">
      <c r="A23" s="29">
        <v>359925061190497</v>
      </c>
      <c r="B23" s="29" t="s">
        <v>13938</v>
      </c>
      <c r="C23" s="29" t="s">
        <v>13939</v>
      </c>
      <c r="D23" s="29" t="s">
        <v>13940</v>
      </c>
      <c r="E23" s="50">
        <v>2377182680940680</v>
      </c>
      <c r="F23" s="50">
        <v>9042955018741950</v>
      </c>
      <c r="G23" s="29" t="s">
        <v>20278</v>
      </c>
      <c r="H23" s="29" t="s">
        <v>18992</v>
      </c>
      <c r="I23" s="29">
        <v>22</v>
      </c>
      <c r="J23" s="29">
        <v>1</v>
      </c>
      <c r="K23" s="29">
        <v>1</v>
      </c>
      <c r="L23" s="29">
        <v>1</v>
      </c>
      <c r="M23" s="29">
        <v>18</v>
      </c>
      <c r="N23" s="29">
        <v>2</v>
      </c>
      <c r="O23" s="29">
        <v>15</v>
      </c>
      <c r="P23" s="29">
        <v>3</v>
      </c>
      <c r="Q23" s="29">
        <v>15</v>
      </c>
      <c r="R23" s="29">
        <v>3</v>
      </c>
      <c r="S23" s="29">
        <v>18</v>
      </c>
      <c r="T23" s="29">
        <v>0</v>
      </c>
      <c r="U23" s="29">
        <v>12</v>
      </c>
      <c r="V23" s="29">
        <v>6</v>
      </c>
      <c r="W23" s="29">
        <v>1</v>
      </c>
      <c r="X23" s="29">
        <v>4</v>
      </c>
      <c r="Y23" s="29">
        <v>2</v>
      </c>
      <c r="Z23" s="29">
        <v>1</v>
      </c>
      <c r="AA23" s="29">
        <v>11</v>
      </c>
      <c r="AB23" s="29">
        <v>0</v>
      </c>
      <c r="AC23" s="29">
        <v>1</v>
      </c>
      <c r="AD23" s="29">
        <v>12</v>
      </c>
      <c r="AE23" s="29">
        <v>2</v>
      </c>
      <c r="AF23" s="29">
        <v>3</v>
      </c>
      <c r="AG23" s="29">
        <v>1</v>
      </c>
      <c r="AH23" s="29">
        <v>0</v>
      </c>
      <c r="AI23" s="29">
        <v>1</v>
      </c>
      <c r="AJ23" s="29">
        <v>17</v>
      </c>
      <c r="AK23" s="29">
        <v>0</v>
      </c>
      <c r="AL23" s="29">
        <v>0</v>
      </c>
      <c r="AM23" s="29">
        <v>0</v>
      </c>
      <c r="AN23" s="29">
        <v>0</v>
      </c>
      <c r="AO23" s="29">
        <v>1</v>
      </c>
      <c r="AP23" s="29">
        <v>17</v>
      </c>
      <c r="AQ23" s="29">
        <v>0</v>
      </c>
      <c r="AR23" s="29">
        <v>0</v>
      </c>
      <c r="AS23" s="29">
        <v>0</v>
      </c>
      <c r="AT23" s="29">
        <v>0</v>
      </c>
      <c r="AU23" s="29">
        <v>1</v>
      </c>
      <c r="AV23" s="29">
        <v>0</v>
      </c>
      <c r="AW23" s="29">
        <v>0</v>
      </c>
      <c r="AX23" s="29">
        <v>0</v>
      </c>
      <c r="AY23" s="29">
        <v>17</v>
      </c>
      <c r="AZ23" s="29">
        <v>0</v>
      </c>
      <c r="BA23" s="29">
        <v>1</v>
      </c>
      <c r="BB23" s="29">
        <v>3</v>
      </c>
      <c r="BC23" s="29">
        <v>14</v>
      </c>
      <c r="BD23" s="29">
        <v>0</v>
      </c>
      <c r="BE23" s="29">
        <v>1</v>
      </c>
      <c r="BF23" s="29">
        <v>7</v>
      </c>
      <c r="BG23" s="29">
        <v>10</v>
      </c>
      <c r="BH23" s="29">
        <v>0</v>
      </c>
      <c r="BI23" s="29">
        <v>0</v>
      </c>
      <c r="BJ23" s="29">
        <v>0</v>
      </c>
      <c r="BK23" s="29">
        <v>1</v>
      </c>
      <c r="BL23" s="29">
        <v>12</v>
      </c>
      <c r="BM23" s="29">
        <v>5</v>
      </c>
      <c r="BN23" s="29">
        <v>0</v>
      </c>
      <c r="BO23" s="29">
        <v>0</v>
      </c>
      <c r="BP23" s="29">
        <v>0</v>
      </c>
      <c r="BQ23" s="29">
        <v>16</v>
      </c>
      <c r="BR23" s="29">
        <v>1</v>
      </c>
      <c r="BS23" s="29">
        <v>0</v>
      </c>
      <c r="BT23" s="29">
        <v>1</v>
      </c>
      <c r="BU23" s="29">
        <v>12</v>
      </c>
      <c r="BV23" s="29">
        <v>3</v>
      </c>
      <c r="BW23" s="29">
        <v>2</v>
      </c>
      <c r="BX23" s="29">
        <v>0</v>
      </c>
      <c r="BY23" s="29">
        <v>0</v>
      </c>
      <c r="BZ23" s="29">
        <v>1</v>
      </c>
      <c r="CA23" s="29">
        <v>16</v>
      </c>
      <c r="CB23" s="29">
        <v>0</v>
      </c>
      <c r="CC23" s="29">
        <v>0</v>
      </c>
      <c r="CD23" s="29">
        <v>1</v>
      </c>
      <c r="CE23" s="29">
        <v>0</v>
      </c>
      <c r="CF23" s="29">
        <v>1</v>
      </c>
      <c r="CG23" s="29">
        <v>1</v>
      </c>
      <c r="CH23" s="29">
        <v>16</v>
      </c>
      <c r="CI23" s="29">
        <v>0</v>
      </c>
      <c r="CJ23" s="29">
        <v>17</v>
      </c>
      <c r="CK23" s="29">
        <v>0</v>
      </c>
      <c r="CL23" s="29">
        <v>0</v>
      </c>
      <c r="CM23" s="29">
        <v>0</v>
      </c>
      <c r="CN23" s="29">
        <v>12</v>
      </c>
      <c r="CO23" s="29">
        <v>5</v>
      </c>
      <c r="CP23" s="29">
        <v>0</v>
      </c>
      <c r="CQ23" s="29">
        <v>0</v>
      </c>
      <c r="CR23" s="29">
        <v>17</v>
      </c>
      <c r="CS23" s="29">
        <v>0</v>
      </c>
      <c r="CT23" s="29">
        <v>0</v>
      </c>
      <c r="CU23" s="29">
        <v>0</v>
      </c>
      <c r="CV23" s="29">
        <v>12</v>
      </c>
      <c r="CW23" s="29">
        <v>0</v>
      </c>
      <c r="CX23" s="29">
        <v>0</v>
      </c>
      <c r="CY23" s="29">
        <v>0</v>
      </c>
      <c r="CZ23" s="29">
        <v>0</v>
      </c>
      <c r="DA23" s="29">
        <v>11</v>
      </c>
      <c r="DB23" s="29">
        <v>0</v>
      </c>
      <c r="DC23" s="29">
        <v>0</v>
      </c>
      <c r="DD23" s="29">
        <v>1</v>
      </c>
      <c r="DE23" s="29">
        <v>0</v>
      </c>
      <c r="DF23" s="29">
        <v>12</v>
      </c>
      <c r="DG23" s="29">
        <v>0</v>
      </c>
      <c r="DH23" s="29">
        <v>0</v>
      </c>
      <c r="DI23" s="29">
        <v>0</v>
      </c>
      <c r="DJ23" s="29">
        <v>0</v>
      </c>
      <c r="DK23" s="29">
        <v>12</v>
      </c>
      <c r="DL23" s="29">
        <v>0</v>
      </c>
      <c r="DM23" s="29">
        <v>0</v>
      </c>
      <c r="DN23" s="29">
        <v>0</v>
      </c>
      <c r="DO23" s="29">
        <v>0</v>
      </c>
      <c r="DP23" s="29">
        <v>0</v>
      </c>
      <c r="DQ23" s="29">
        <v>0</v>
      </c>
      <c r="DR23" s="29">
        <v>0</v>
      </c>
      <c r="DS23" s="29">
        <v>12</v>
      </c>
      <c r="DT23" s="29">
        <v>0</v>
      </c>
      <c r="DU23" s="29">
        <v>2</v>
      </c>
      <c r="DV23" s="29">
        <v>10</v>
      </c>
      <c r="DW23" s="29">
        <v>0</v>
      </c>
      <c r="DX23" s="29">
        <v>0</v>
      </c>
      <c r="DY23" s="29">
        <v>0</v>
      </c>
      <c r="DZ23" s="29">
        <v>2</v>
      </c>
      <c r="EA23" s="29">
        <v>8</v>
      </c>
      <c r="EB23" s="29">
        <v>2</v>
      </c>
      <c r="EC23" s="29">
        <v>0</v>
      </c>
      <c r="ED23" s="29">
        <v>0</v>
      </c>
      <c r="EE23" s="29">
        <v>5</v>
      </c>
      <c r="EF23" s="29">
        <v>5</v>
      </c>
      <c r="EG23" s="29">
        <v>2</v>
      </c>
      <c r="EH23" s="29">
        <v>0</v>
      </c>
      <c r="EI23" s="29">
        <v>0</v>
      </c>
      <c r="EJ23" s="29">
        <v>11</v>
      </c>
      <c r="EK23" s="29">
        <v>0</v>
      </c>
      <c r="EL23" s="29">
        <v>0</v>
      </c>
      <c r="EM23" s="29">
        <v>1</v>
      </c>
      <c r="EN23" s="29">
        <v>0</v>
      </c>
      <c r="EO23" s="29">
        <v>14</v>
      </c>
      <c r="EP23" s="29">
        <v>3</v>
      </c>
      <c r="EQ23" s="29">
        <v>14</v>
      </c>
      <c r="ER23" s="29">
        <v>3</v>
      </c>
      <c r="ES23" s="29">
        <v>17</v>
      </c>
      <c r="ET23" s="29">
        <v>0</v>
      </c>
      <c r="EU23" s="29" t="s">
        <v>8</v>
      </c>
      <c r="EV23" s="29">
        <v>13</v>
      </c>
      <c r="EW23" s="29" t="s">
        <v>13941</v>
      </c>
      <c r="EX23" s="29" t="s">
        <v>13942</v>
      </c>
      <c r="EY23" s="29" t="s">
        <v>13943</v>
      </c>
    </row>
    <row r="24" spans="1:155" s="29" customFormat="1" x14ac:dyDescent="0.25">
      <c r="A24" s="29">
        <v>359925061286956</v>
      </c>
      <c r="B24" s="29" t="s">
        <v>13841</v>
      </c>
      <c r="C24" s="29" t="s">
        <v>13944</v>
      </c>
      <c r="D24" s="29" t="s">
        <v>13945</v>
      </c>
      <c r="E24" s="50">
        <v>2.37244457117837E+16</v>
      </c>
      <c r="F24" s="50">
        <v>9042745945646450</v>
      </c>
      <c r="G24" s="50">
        <v>-6499561470001930</v>
      </c>
      <c r="H24" s="29" t="s">
        <v>20224</v>
      </c>
      <c r="I24" s="29">
        <v>66</v>
      </c>
      <c r="J24" s="29">
        <v>0</v>
      </c>
      <c r="K24" s="29">
        <v>1</v>
      </c>
      <c r="L24" s="29">
        <v>1</v>
      </c>
      <c r="M24" s="29">
        <v>20</v>
      </c>
      <c r="N24" s="29">
        <v>2</v>
      </c>
      <c r="O24" s="29">
        <v>14</v>
      </c>
      <c r="P24" s="29">
        <v>6</v>
      </c>
      <c r="Q24" s="29">
        <v>14</v>
      </c>
      <c r="R24" s="29">
        <v>6</v>
      </c>
      <c r="S24" s="29">
        <v>20</v>
      </c>
      <c r="T24" s="29">
        <v>0</v>
      </c>
      <c r="U24" s="29">
        <v>9</v>
      </c>
      <c r="V24" s="29">
        <v>11</v>
      </c>
      <c r="W24" s="29">
        <v>0</v>
      </c>
      <c r="X24" s="29" t="s">
        <v>8</v>
      </c>
      <c r="Y24" s="29" t="s">
        <v>8</v>
      </c>
      <c r="Z24" s="29" t="s">
        <v>8</v>
      </c>
      <c r="AA24" s="29" t="s">
        <v>8</v>
      </c>
      <c r="AB24" s="29" t="s">
        <v>8</v>
      </c>
      <c r="AC24" s="29">
        <v>0</v>
      </c>
      <c r="AD24" s="29" t="s">
        <v>8</v>
      </c>
      <c r="AE24" s="29" t="s">
        <v>8</v>
      </c>
      <c r="AF24" s="29" t="s">
        <v>8</v>
      </c>
      <c r="AG24" s="29" t="s">
        <v>8</v>
      </c>
      <c r="AH24" s="29" t="s">
        <v>8</v>
      </c>
      <c r="AI24" s="29">
        <v>0</v>
      </c>
      <c r="AJ24" s="29" t="s">
        <v>8</v>
      </c>
      <c r="AK24" s="29" t="s">
        <v>8</v>
      </c>
      <c r="AL24" s="29" t="s">
        <v>8</v>
      </c>
      <c r="AM24" s="29" t="s">
        <v>8</v>
      </c>
      <c r="AN24" s="29" t="s">
        <v>8</v>
      </c>
      <c r="AO24" s="29">
        <v>1</v>
      </c>
      <c r="AP24" s="29">
        <v>20</v>
      </c>
      <c r="AQ24" s="29">
        <v>0</v>
      </c>
      <c r="AR24" s="29">
        <v>0</v>
      </c>
      <c r="AS24" s="29">
        <v>0</v>
      </c>
      <c r="AT24" s="29">
        <v>0</v>
      </c>
      <c r="AU24" s="29">
        <v>1</v>
      </c>
      <c r="AV24" s="29">
        <v>4</v>
      </c>
      <c r="AW24" s="29">
        <v>1</v>
      </c>
      <c r="AX24" s="29">
        <v>0</v>
      </c>
      <c r="AY24" s="29">
        <v>10</v>
      </c>
      <c r="AZ24" s="29">
        <v>5</v>
      </c>
      <c r="BA24" s="29">
        <v>1</v>
      </c>
      <c r="BB24" s="29">
        <v>4</v>
      </c>
      <c r="BC24" s="29">
        <v>13</v>
      </c>
      <c r="BD24" s="29">
        <v>3</v>
      </c>
      <c r="BE24" s="29">
        <v>1</v>
      </c>
      <c r="BF24" s="29">
        <v>10</v>
      </c>
      <c r="BG24" s="29">
        <v>7</v>
      </c>
      <c r="BH24" s="29">
        <v>3</v>
      </c>
      <c r="BI24" s="29">
        <v>0</v>
      </c>
      <c r="BJ24" s="29">
        <v>0</v>
      </c>
      <c r="BK24" s="29">
        <v>1</v>
      </c>
      <c r="BL24" s="29">
        <v>8</v>
      </c>
      <c r="BM24" s="29">
        <v>6</v>
      </c>
      <c r="BN24" s="29">
        <v>4</v>
      </c>
      <c r="BO24" s="29">
        <v>2</v>
      </c>
      <c r="BP24" s="29">
        <v>0</v>
      </c>
      <c r="BQ24" s="29">
        <v>17</v>
      </c>
      <c r="BR24" s="29">
        <v>0</v>
      </c>
      <c r="BS24" s="29">
        <v>3</v>
      </c>
      <c r="BT24" s="29">
        <v>1</v>
      </c>
      <c r="BU24" s="29">
        <v>15</v>
      </c>
      <c r="BV24" s="29">
        <v>0</v>
      </c>
      <c r="BW24" s="29">
        <v>5</v>
      </c>
      <c r="BX24" s="29">
        <v>0</v>
      </c>
      <c r="BY24" s="29">
        <v>0</v>
      </c>
      <c r="BZ24" s="29">
        <v>1</v>
      </c>
      <c r="CA24" s="29">
        <v>14</v>
      </c>
      <c r="CB24" s="29">
        <v>2</v>
      </c>
      <c r="CC24" s="29">
        <v>0</v>
      </c>
      <c r="CD24" s="29">
        <v>0</v>
      </c>
      <c r="CE24" s="29">
        <v>4</v>
      </c>
      <c r="CF24" s="29">
        <v>1</v>
      </c>
      <c r="CG24" s="29">
        <v>7</v>
      </c>
      <c r="CH24" s="29">
        <v>13</v>
      </c>
      <c r="CI24" s="29">
        <v>0</v>
      </c>
      <c r="CJ24" s="29">
        <v>7</v>
      </c>
      <c r="CK24" s="29">
        <v>10</v>
      </c>
      <c r="CL24" s="29">
        <v>3</v>
      </c>
      <c r="CM24" s="29">
        <v>0</v>
      </c>
      <c r="CN24" s="29">
        <v>16</v>
      </c>
      <c r="CO24" s="29">
        <v>4</v>
      </c>
      <c r="CP24" s="29">
        <v>0</v>
      </c>
      <c r="CQ24" s="29">
        <v>0</v>
      </c>
      <c r="CR24" s="29">
        <v>0</v>
      </c>
      <c r="CS24" s="29">
        <v>20</v>
      </c>
      <c r="CT24" s="29">
        <v>0</v>
      </c>
      <c r="CU24" s="29">
        <v>0</v>
      </c>
      <c r="CV24" s="29" t="s">
        <v>8</v>
      </c>
      <c r="CW24" s="29" t="s">
        <v>8</v>
      </c>
      <c r="CX24" s="29" t="s">
        <v>8</v>
      </c>
      <c r="CY24" s="29" t="s">
        <v>8</v>
      </c>
      <c r="CZ24" s="29" t="s">
        <v>8</v>
      </c>
      <c r="DA24" s="29" t="s">
        <v>8</v>
      </c>
      <c r="DB24" s="29" t="s">
        <v>8</v>
      </c>
      <c r="DC24" s="29" t="s">
        <v>8</v>
      </c>
      <c r="DD24" s="29" t="s">
        <v>8</v>
      </c>
      <c r="DE24" s="29" t="s">
        <v>8</v>
      </c>
      <c r="DF24" s="29" t="s">
        <v>8</v>
      </c>
      <c r="DG24" s="29" t="s">
        <v>8</v>
      </c>
      <c r="DH24" s="29" t="s">
        <v>8</v>
      </c>
      <c r="DI24" s="29" t="s">
        <v>8</v>
      </c>
      <c r="DJ24" s="29" t="s">
        <v>8</v>
      </c>
      <c r="DK24" s="29">
        <v>8</v>
      </c>
      <c r="DL24" s="29">
        <v>1</v>
      </c>
      <c r="DM24" s="29">
        <v>0</v>
      </c>
      <c r="DN24" s="29">
        <v>0</v>
      </c>
      <c r="DO24" s="29">
        <v>0</v>
      </c>
      <c r="DP24" s="29">
        <v>5</v>
      </c>
      <c r="DQ24" s="29">
        <v>3</v>
      </c>
      <c r="DR24" s="29">
        <v>1</v>
      </c>
      <c r="DS24" s="29">
        <v>0</v>
      </c>
      <c r="DT24" s="29">
        <v>0</v>
      </c>
      <c r="DU24" s="29">
        <v>5</v>
      </c>
      <c r="DV24" s="29">
        <v>4</v>
      </c>
      <c r="DW24" s="29">
        <v>0</v>
      </c>
      <c r="DX24" s="29">
        <v>0</v>
      </c>
      <c r="DY24" s="29">
        <v>0</v>
      </c>
      <c r="DZ24" s="29">
        <v>3</v>
      </c>
      <c r="EA24" s="29">
        <v>3</v>
      </c>
      <c r="EB24" s="29">
        <v>0</v>
      </c>
      <c r="EC24" s="29">
        <v>2</v>
      </c>
      <c r="ED24" s="29">
        <v>1</v>
      </c>
      <c r="EE24" s="29">
        <v>9</v>
      </c>
      <c r="EF24" s="29">
        <v>0</v>
      </c>
      <c r="EG24" s="29">
        <v>0</v>
      </c>
      <c r="EH24" s="29">
        <v>0</v>
      </c>
      <c r="EI24" s="29">
        <v>0</v>
      </c>
      <c r="EJ24" s="29">
        <v>7</v>
      </c>
      <c r="EK24" s="29">
        <v>1</v>
      </c>
      <c r="EL24" s="29">
        <v>0</v>
      </c>
      <c r="EM24" s="29">
        <v>0</v>
      </c>
      <c r="EN24" s="29">
        <v>1</v>
      </c>
      <c r="EO24" s="29">
        <v>14</v>
      </c>
      <c r="EP24" s="29">
        <v>6</v>
      </c>
      <c r="EQ24" s="29">
        <v>14</v>
      </c>
      <c r="ER24" s="29">
        <v>6</v>
      </c>
      <c r="ES24" s="29">
        <v>20</v>
      </c>
      <c r="ET24" s="29">
        <v>0</v>
      </c>
      <c r="EU24" s="29" t="s">
        <v>120</v>
      </c>
      <c r="EV24" s="29">
        <v>41</v>
      </c>
      <c r="EW24" s="29" t="s">
        <v>13946</v>
      </c>
      <c r="EX24" s="29" t="s">
        <v>13947</v>
      </c>
      <c r="EY24" s="29" t="s">
        <v>13948</v>
      </c>
    </row>
    <row r="25" spans="1:155" s="29" customFormat="1" x14ac:dyDescent="0.25">
      <c r="A25" s="29">
        <v>359925061286956</v>
      </c>
      <c r="B25" s="29" t="s">
        <v>13847</v>
      </c>
      <c r="C25" s="29" t="s">
        <v>13949</v>
      </c>
      <c r="D25" s="29" t="s">
        <v>13950</v>
      </c>
      <c r="E25" s="50">
        <v>2372439983497740</v>
      </c>
      <c r="F25" s="50">
        <v>9042748735902670</v>
      </c>
      <c r="G25" s="50">
        <v>-6086996489204460</v>
      </c>
      <c r="H25" s="29" t="s">
        <v>19909</v>
      </c>
      <c r="I25" s="29">
        <v>66</v>
      </c>
      <c r="J25" s="29">
        <v>1</v>
      </c>
      <c r="K25" s="29">
        <v>1</v>
      </c>
      <c r="L25" s="29">
        <v>1</v>
      </c>
      <c r="M25" s="29">
        <v>17</v>
      </c>
      <c r="N25" s="29">
        <v>2</v>
      </c>
      <c r="O25" s="29">
        <v>16</v>
      </c>
      <c r="P25" s="29">
        <v>1</v>
      </c>
      <c r="Q25" s="29">
        <v>16</v>
      </c>
      <c r="R25" s="29">
        <v>1</v>
      </c>
      <c r="S25" s="29">
        <v>17</v>
      </c>
      <c r="T25" s="29">
        <v>0</v>
      </c>
      <c r="U25" s="29">
        <v>16</v>
      </c>
      <c r="V25" s="29">
        <v>1</v>
      </c>
      <c r="W25" s="29">
        <v>0</v>
      </c>
      <c r="X25" s="29" t="s">
        <v>8</v>
      </c>
      <c r="Y25" s="29" t="s">
        <v>8</v>
      </c>
      <c r="Z25" s="29" t="s">
        <v>8</v>
      </c>
      <c r="AA25" s="29" t="s">
        <v>8</v>
      </c>
      <c r="AB25" s="29" t="s">
        <v>8</v>
      </c>
      <c r="AC25" s="29">
        <v>0</v>
      </c>
      <c r="AD25" s="29" t="s">
        <v>8</v>
      </c>
      <c r="AE25" s="29" t="s">
        <v>8</v>
      </c>
      <c r="AF25" s="29" t="s">
        <v>8</v>
      </c>
      <c r="AG25" s="29" t="s">
        <v>8</v>
      </c>
      <c r="AH25" s="29" t="s">
        <v>8</v>
      </c>
      <c r="AI25" s="29">
        <v>0</v>
      </c>
      <c r="AJ25" s="29" t="s">
        <v>8</v>
      </c>
      <c r="AK25" s="29" t="s">
        <v>8</v>
      </c>
      <c r="AL25" s="29" t="s">
        <v>8</v>
      </c>
      <c r="AM25" s="29" t="s">
        <v>8</v>
      </c>
      <c r="AN25" s="29" t="s">
        <v>8</v>
      </c>
      <c r="AO25" s="29">
        <v>1</v>
      </c>
      <c r="AP25" s="29">
        <v>16</v>
      </c>
      <c r="AQ25" s="29">
        <v>1</v>
      </c>
      <c r="AR25" s="29">
        <v>0</v>
      </c>
      <c r="AS25" s="29">
        <v>0</v>
      </c>
      <c r="AT25" s="29">
        <v>0</v>
      </c>
      <c r="AU25" s="29">
        <v>1</v>
      </c>
      <c r="AV25" s="29">
        <v>1</v>
      </c>
      <c r="AW25" s="29">
        <v>0</v>
      </c>
      <c r="AX25" s="29">
        <v>0</v>
      </c>
      <c r="AY25" s="29">
        <v>16</v>
      </c>
      <c r="AZ25" s="29">
        <v>0</v>
      </c>
      <c r="BA25" s="29">
        <v>1</v>
      </c>
      <c r="BB25" s="29">
        <v>4</v>
      </c>
      <c r="BC25" s="29">
        <v>12</v>
      </c>
      <c r="BD25" s="29">
        <v>1</v>
      </c>
      <c r="BE25" s="29">
        <v>1</v>
      </c>
      <c r="BF25" s="29">
        <v>3</v>
      </c>
      <c r="BG25" s="29">
        <v>12</v>
      </c>
      <c r="BH25" s="29">
        <v>0</v>
      </c>
      <c r="BI25" s="29">
        <v>0</v>
      </c>
      <c r="BJ25" s="29">
        <v>2</v>
      </c>
      <c r="BK25" s="29">
        <v>1</v>
      </c>
      <c r="BL25" s="29">
        <v>12</v>
      </c>
      <c r="BM25" s="29">
        <v>2</v>
      </c>
      <c r="BN25" s="29">
        <v>1</v>
      </c>
      <c r="BO25" s="29">
        <v>0</v>
      </c>
      <c r="BP25" s="29">
        <v>2</v>
      </c>
      <c r="BQ25" s="29">
        <v>15</v>
      </c>
      <c r="BR25" s="29">
        <v>1</v>
      </c>
      <c r="BS25" s="29">
        <v>1</v>
      </c>
      <c r="BT25" s="29">
        <v>1</v>
      </c>
      <c r="BU25" s="29">
        <v>5</v>
      </c>
      <c r="BV25" s="29">
        <v>5</v>
      </c>
      <c r="BW25" s="29">
        <v>5</v>
      </c>
      <c r="BX25" s="29">
        <v>0</v>
      </c>
      <c r="BY25" s="29">
        <v>2</v>
      </c>
      <c r="BZ25" s="29">
        <v>1</v>
      </c>
      <c r="CA25" s="29">
        <v>12</v>
      </c>
      <c r="CB25" s="29">
        <v>3</v>
      </c>
      <c r="CC25" s="29">
        <v>1</v>
      </c>
      <c r="CD25" s="29">
        <v>0</v>
      </c>
      <c r="CE25" s="29">
        <v>1</v>
      </c>
      <c r="CF25" s="29">
        <v>1</v>
      </c>
      <c r="CG25" s="29">
        <v>1</v>
      </c>
      <c r="CH25" s="29">
        <v>16</v>
      </c>
      <c r="CI25" s="29">
        <v>0</v>
      </c>
      <c r="CJ25" s="29">
        <v>1</v>
      </c>
      <c r="CK25" s="29">
        <v>0</v>
      </c>
      <c r="CL25" s="29">
        <v>0</v>
      </c>
      <c r="CM25" s="29">
        <v>16</v>
      </c>
      <c r="CN25" s="29">
        <v>1</v>
      </c>
      <c r="CO25" s="29">
        <v>0</v>
      </c>
      <c r="CP25" s="29">
        <v>0</v>
      </c>
      <c r="CQ25" s="29">
        <v>16</v>
      </c>
      <c r="CR25" s="29">
        <v>0</v>
      </c>
      <c r="CS25" s="29">
        <v>1</v>
      </c>
      <c r="CT25" s="29">
        <v>0</v>
      </c>
      <c r="CU25" s="29">
        <v>16</v>
      </c>
      <c r="CV25" s="29" t="s">
        <v>8</v>
      </c>
      <c r="CW25" s="29" t="s">
        <v>8</v>
      </c>
      <c r="CX25" s="29" t="s">
        <v>8</v>
      </c>
      <c r="CY25" s="29" t="s">
        <v>8</v>
      </c>
      <c r="CZ25" s="29" t="s">
        <v>8</v>
      </c>
      <c r="DA25" s="29" t="s">
        <v>8</v>
      </c>
      <c r="DB25" s="29" t="s">
        <v>8</v>
      </c>
      <c r="DC25" s="29" t="s">
        <v>8</v>
      </c>
      <c r="DD25" s="29" t="s">
        <v>8</v>
      </c>
      <c r="DE25" s="29" t="s">
        <v>8</v>
      </c>
      <c r="DF25" s="29" t="s">
        <v>8</v>
      </c>
      <c r="DG25" s="29" t="s">
        <v>8</v>
      </c>
      <c r="DH25" s="29" t="s">
        <v>8</v>
      </c>
      <c r="DI25" s="29" t="s">
        <v>8</v>
      </c>
      <c r="DJ25" s="29" t="s">
        <v>8</v>
      </c>
      <c r="DK25" s="29">
        <v>16</v>
      </c>
      <c r="DL25" s="29">
        <v>0</v>
      </c>
      <c r="DM25" s="29">
        <v>0</v>
      </c>
      <c r="DN25" s="29">
        <v>0</v>
      </c>
      <c r="DO25" s="29">
        <v>0</v>
      </c>
      <c r="DP25" s="29">
        <v>0</v>
      </c>
      <c r="DQ25" s="29">
        <v>0</v>
      </c>
      <c r="DR25" s="29">
        <v>0</v>
      </c>
      <c r="DS25" s="29">
        <v>16</v>
      </c>
      <c r="DT25" s="29">
        <v>0</v>
      </c>
      <c r="DU25" s="29">
        <v>12</v>
      </c>
      <c r="DV25" s="29">
        <v>3</v>
      </c>
      <c r="DW25" s="29">
        <v>0</v>
      </c>
      <c r="DX25" s="29">
        <v>0</v>
      </c>
      <c r="DY25" s="29">
        <v>1</v>
      </c>
      <c r="DZ25" s="29">
        <v>4</v>
      </c>
      <c r="EA25" s="29">
        <v>3</v>
      </c>
      <c r="EB25" s="29">
        <v>3</v>
      </c>
      <c r="EC25" s="29">
        <v>5</v>
      </c>
      <c r="ED25" s="29">
        <v>1</v>
      </c>
      <c r="EE25" s="29">
        <v>10</v>
      </c>
      <c r="EF25" s="29">
        <v>2</v>
      </c>
      <c r="EG25" s="29">
        <v>2</v>
      </c>
      <c r="EH25" s="29">
        <v>2</v>
      </c>
      <c r="EI25" s="29">
        <v>0</v>
      </c>
      <c r="EJ25" s="29">
        <v>14</v>
      </c>
      <c r="EK25" s="29">
        <v>1</v>
      </c>
      <c r="EL25" s="29">
        <v>1</v>
      </c>
      <c r="EM25" s="29">
        <v>0</v>
      </c>
      <c r="EN25" s="29">
        <v>0</v>
      </c>
      <c r="EO25" s="29">
        <v>16</v>
      </c>
      <c r="EP25" s="29">
        <v>1</v>
      </c>
      <c r="EQ25" s="29">
        <v>16</v>
      </c>
      <c r="ER25" s="29">
        <v>1</v>
      </c>
      <c r="ES25" s="29">
        <v>17</v>
      </c>
      <c r="ET25" s="29">
        <v>0</v>
      </c>
      <c r="EU25" s="29" t="s">
        <v>120</v>
      </c>
      <c r="EV25" s="29">
        <v>41</v>
      </c>
      <c r="EW25" s="29" t="s">
        <v>13951</v>
      </c>
      <c r="EX25" s="29" t="s">
        <v>13952</v>
      </c>
      <c r="EY25" s="29" t="s">
        <v>13953</v>
      </c>
    </row>
    <row r="26" spans="1:155" s="29" customFormat="1" x14ac:dyDescent="0.25">
      <c r="A26" s="29">
        <v>359925061283656</v>
      </c>
      <c r="B26" s="29" t="s">
        <v>13853</v>
      </c>
      <c r="C26" s="29" t="s">
        <v>13954</v>
      </c>
      <c r="D26" s="29" t="s">
        <v>13955</v>
      </c>
      <c r="E26" s="50">
        <v>2.37795565118958E+16</v>
      </c>
      <c r="F26" s="50">
        <v>9034109272030180</v>
      </c>
      <c r="G26" s="29" t="s">
        <v>20338</v>
      </c>
      <c r="H26" s="29" t="s">
        <v>18992</v>
      </c>
      <c r="I26" s="29">
        <v>33</v>
      </c>
      <c r="J26" s="29">
        <v>0</v>
      </c>
      <c r="K26" s="29">
        <v>1</v>
      </c>
      <c r="L26" s="29">
        <v>1</v>
      </c>
      <c r="M26" s="29">
        <v>20</v>
      </c>
      <c r="N26" s="29">
        <v>1</v>
      </c>
      <c r="O26" s="29" t="s">
        <v>8</v>
      </c>
      <c r="P26" s="29" t="s">
        <v>8</v>
      </c>
      <c r="Q26" s="29" t="s">
        <v>8</v>
      </c>
      <c r="R26" s="29" t="s">
        <v>8</v>
      </c>
      <c r="S26" s="29">
        <v>20</v>
      </c>
      <c r="T26" s="29">
        <v>0</v>
      </c>
      <c r="U26" s="29">
        <v>16</v>
      </c>
      <c r="V26" s="29">
        <v>4</v>
      </c>
      <c r="W26" s="29">
        <v>1</v>
      </c>
      <c r="X26" s="29">
        <v>5</v>
      </c>
      <c r="Y26" s="29">
        <v>4</v>
      </c>
      <c r="Z26" s="29">
        <v>6</v>
      </c>
      <c r="AA26" s="29">
        <v>3</v>
      </c>
      <c r="AB26" s="29">
        <v>2</v>
      </c>
      <c r="AC26" s="29">
        <v>1</v>
      </c>
      <c r="AD26" s="29">
        <v>13</v>
      </c>
      <c r="AE26" s="29">
        <v>0</v>
      </c>
      <c r="AF26" s="29">
        <v>1</v>
      </c>
      <c r="AG26" s="29">
        <v>4</v>
      </c>
      <c r="AH26" s="29">
        <v>2</v>
      </c>
      <c r="AI26" s="29">
        <v>1</v>
      </c>
      <c r="AJ26" s="29">
        <v>14</v>
      </c>
      <c r="AK26" s="29">
        <v>2</v>
      </c>
      <c r="AL26" s="29">
        <v>1</v>
      </c>
      <c r="AM26" s="29">
        <v>2</v>
      </c>
      <c r="AN26" s="29">
        <v>1</v>
      </c>
      <c r="AO26" s="29">
        <v>0</v>
      </c>
      <c r="AP26" s="29" t="s">
        <v>8</v>
      </c>
      <c r="AQ26" s="29" t="s">
        <v>8</v>
      </c>
      <c r="AR26" s="29" t="s">
        <v>8</v>
      </c>
      <c r="AS26" s="29" t="s">
        <v>8</v>
      </c>
      <c r="AT26" s="29" t="s">
        <v>8</v>
      </c>
      <c r="AU26" s="29">
        <v>1</v>
      </c>
      <c r="AV26" s="29">
        <v>20</v>
      </c>
      <c r="AW26" s="29">
        <v>0</v>
      </c>
      <c r="AX26" s="29">
        <v>0</v>
      </c>
      <c r="AY26" s="29">
        <v>0</v>
      </c>
      <c r="AZ26" s="29">
        <v>0</v>
      </c>
      <c r="BA26" s="29">
        <v>1</v>
      </c>
      <c r="BB26" s="29">
        <v>0</v>
      </c>
      <c r="BC26" s="29">
        <v>20</v>
      </c>
      <c r="BD26" s="29">
        <v>0</v>
      </c>
      <c r="BE26" s="29">
        <v>1</v>
      </c>
      <c r="BF26" s="29">
        <v>11</v>
      </c>
      <c r="BG26" s="29">
        <v>8</v>
      </c>
      <c r="BH26" s="29">
        <v>1</v>
      </c>
      <c r="BI26" s="29">
        <v>0</v>
      </c>
      <c r="BJ26" s="29">
        <v>0</v>
      </c>
      <c r="BK26" s="29">
        <v>1</v>
      </c>
      <c r="BL26" s="29">
        <v>13</v>
      </c>
      <c r="BM26" s="29">
        <v>3</v>
      </c>
      <c r="BN26" s="29">
        <v>4</v>
      </c>
      <c r="BO26" s="29">
        <v>0</v>
      </c>
      <c r="BP26" s="29">
        <v>0</v>
      </c>
      <c r="BQ26" s="29">
        <v>20</v>
      </c>
      <c r="BR26" s="29">
        <v>0</v>
      </c>
      <c r="BS26" s="29">
        <v>0</v>
      </c>
      <c r="BT26" s="29">
        <v>1</v>
      </c>
      <c r="BU26" s="29">
        <v>14</v>
      </c>
      <c r="BV26" s="29">
        <v>2</v>
      </c>
      <c r="BW26" s="29">
        <v>3</v>
      </c>
      <c r="BX26" s="29">
        <v>1</v>
      </c>
      <c r="BY26" s="29">
        <v>0</v>
      </c>
      <c r="BZ26" s="29">
        <v>1</v>
      </c>
      <c r="CA26" s="29">
        <v>20</v>
      </c>
      <c r="CB26" s="29">
        <v>0</v>
      </c>
      <c r="CC26" s="29">
        <v>0</v>
      </c>
      <c r="CD26" s="29">
        <v>0</v>
      </c>
      <c r="CE26" s="29">
        <v>0</v>
      </c>
      <c r="CF26" s="29">
        <v>0</v>
      </c>
      <c r="CG26" s="29" t="s">
        <v>8</v>
      </c>
      <c r="CH26" s="29" t="s">
        <v>8</v>
      </c>
      <c r="CI26" s="29" t="s">
        <v>8</v>
      </c>
      <c r="CJ26" s="29" t="s">
        <v>8</v>
      </c>
      <c r="CK26" s="29" t="s">
        <v>8</v>
      </c>
      <c r="CL26" s="29" t="s">
        <v>8</v>
      </c>
      <c r="CM26" s="29" t="s">
        <v>8</v>
      </c>
      <c r="CN26" s="29" t="s">
        <v>8</v>
      </c>
      <c r="CO26" s="29" t="s">
        <v>8</v>
      </c>
      <c r="CP26" s="29" t="s">
        <v>8</v>
      </c>
      <c r="CQ26" s="29" t="s">
        <v>8</v>
      </c>
      <c r="CR26" s="29" t="s">
        <v>8</v>
      </c>
      <c r="CS26" s="29" t="s">
        <v>8</v>
      </c>
      <c r="CT26" s="29" t="s">
        <v>8</v>
      </c>
      <c r="CU26" s="29" t="s">
        <v>8</v>
      </c>
      <c r="CV26" s="29">
        <v>16</v>
      </c>
      <c r="CW26" s="29">
        <v>0</v>
      </c>
      <c r="CX26" s="29">
        <v>0</v>
      </c>
      <c r="CY26" s="29">
        <v>0</v>
      </c>
      <c r="CZ26" s="29">
        <v>0</v>
      </c>
      <c r="DA26" s="29">
        <v>16</v>
      </c>
      <c r="DB26" s="29">
        <v>0</v>
      </c>
      <c r="DC26" s="29">
        <v>0</v>
      </c>
      <c r="DD26" s="29">
        <v>0</v>
      </c>
      <c r="DE26" s="29">
        <v>0</v>
      </c>
      <c r="DF26" s="29">
        <v>16</v>
      </c>
      <c r="DG26" s="29">
        <v>0</v>
      </c>
      <c r="DH26" s="29">
        <v>0</v>
      </c>
      <c r="DI26" s="29">
        <v>0</v>
      </c>
      <c r="DJ26" s="29">
        <v>0</v>
      </c>
      <c r="DK26" s="29" t="s">
        <v>8</v>
      </c>
      <c r="DL26" s="29" t="s">
        <v>8</v>
      </c>
      <c r="DM26" s="29" t="s">
        <v>8</v>
      </c>
      <c r="DN26" s="29" t="s">
        <v>8</v>
      </c>
      <c r="DO26" s="29" t="s">
        <v>8</v>
      </c>
      <c r="DP26" s="29">
        <v>16</v>
      </c>
      <c r="DQ26" s="29">
        <v>0</v>
      </c>
      <c r="DR26" s="29">
        <v>0</v>
      </c>
      <c r="DS26" s="29">
        <v>0</v>
      </c>
      <c r="DT26" s="29">
        <v>0</v>
      </c>
      <c r="DU26" s="29">
        <v>16</v>
      </c>
      <c r="DV26" s="29">
        <v>0</v>
      </c>
      <c r="DW26" s="29">
        <v>0</v>
      </c>
      <c r="DX26" s="29">
        <v>0</v>
      </c>
      <c r="DY26" s="29">
        <v>0</v>
      </c>
      <c r="DZ26" s="29">
        <v>16</v>
      </c>
      <c r="EA26" s="29">
        <v>0</v>
      </c>
      <c r="EB26" s="29">
        <v>0</v>
      </c>
      <c r="EC26" s="29">
        <v>0</v>
      </c>
      <c r="ED26" s="29">
        <v>0</v>
      </c>
      <c r="EE26" s="29">
        <v>16</v>
      </c>
      <c r="EF26" s="29">
        <v>0</v>
      </c>
      <c r="EG26" s="29">
        <v>0</v>
      </c>
      <c r="EH26" s="29">
        <v>0</v>
      </c>
      <c r="EI26" s="29">
        <v>0</v>
      </c>
      <c r="EJ26" s="29">
        <v>16</v>
      </c>
      <c r="EK26" s="29">
        <v>0</v>
      </c>
      <c r="EL26" s="29">
        <v>0</v>
      </c>
      <c r="EM26" s="29">
        <v>0</v>
      </c>
      <c r="EN26" s="29">
        <v>0</v>
      </c>
      <c r="EO26" s="29" t="s">
        <v>8</v>
      </c>
      <c r="EP26" s="29" t="s">
        <v>8</v>
      </c>
      <c r="EQ26" s="29" t="s">
        <v>8</v>
      </c>
      <c r="ER26" s="29" t="s">
        <v>8</v>
      </c>
      <c r="ES26" s="29">
        <v>20</v>
      </c>
      <c r="ET26" s="29">
        <v>0</v>
      </c>
      <c r="EU26" s="29" t="s">
        <v>120</v>
      </c>
      <c r="EV26" s="29">
        <v>37</v>
      </c>
      <c r="EW26" s="29" t="s">
        <v>13956</v>
      </c>
      <c r="EX26" s="41" t="s">
        <v>13957</v>
      </c>
      <c r="EY26" s="29" t="s">
        <v>13958</v>
      </c>
    </row>
    <row r="27" spans="1:155" s="29" customFormat="1" x14ac:dyDescent="0.25">
      <c r="A27" s="29">
        <v>359925061277617</v>
      </c>
      <c r="B27" s="29" t="s">
        <v>13847</v>
      </c>
      <c r="C27" s="29" t="s">
        <v>13959</v>
      </c>
      <c r="D27" s="29" t="s">
        <v>13923</v>
      </c>
      <c r="E27" s="50">
        <v>238228756</v>
      </c>
      <c r="F27" s="50">
        <v>903782195</v>
      </c>
      <c r="G27" s="29" t="s">
        <v>18992</v>
      </c>
      <c r="H27" s="29" t="s">
        <v>20218</v>
      </c>
      <c r="I27" s="29">
        <v>11</v>
      </c>
      <c r="J27" s="29">
        <v>1</v>
      </c>
      <c r="K27" s="29">
        <v>1</v>
      </c>
      <c r="L27" s="29">
        <v>1</v>
      </c>
      <c r="M27" s="29">
        <v>19</v>
      </c>
      <c r="N27" s="29">
        <v>2</v>
      </c>
      <c r="O27" s="29">
        <v>16</v>
      </c>
      <c r="P27" s="29">
        <v>3</v>
      </c>
      <c r="Q27" s="29">
        <v>16</v>
      </c>
      <c r="R27" s="29">
        <v>3</v>
      </c>
      <c r="S27" s="29">
        <v>14</v>
      </c>
      <c r="T27" s="29">
        <v>5</v>
      </c>
      <c r="U27" s="29">
        <v>14</v>
      </c>
      <c r="V27" s="29">
        <v>5</v>
      </c>
      <c r="W27" s="29">
        <v>1</v>
      </c>
      <c r="X27" s="29">
        <v>11</v>
      </c>
      <c r="Y27" s="29">
        <v>1</v>
      </c>
      <c r="Z27" s="29">
        <v>1</v>
      </c>
      <c r="AA27" s="29">
        <v>3</v>
      </c>
      <c r="AB27" s="29">
        <v>3</v>
      </c>
      <c r="AC27" s="29">
        <v>1</v>
      </c>
      <c r="AD27" s="29">
        <v>13</v>
      </c>
      <c r="AE27" s="29">
        <v>1</v>
      </c>
      <c r="AF27" s="29">
        <v>0</v>
      </c>
      <c r="AG27" s="29">
        <v>2</v>
      </c>
      <c r="AH27" s="29">
        <v>3</v>
      </c>
      <c r="AI27" s="29">
        <v>1</v>
      </c>
      <c r="AJ27" s="29">
        <v>11</v>
      </c>
      <c r="AK27" s="29">
        <v>1</v>
      </c>
      <c r="AL27" s="29">
        <v>2</v>
      </c>
      <c r="AM27" s="29">
        <v>2</v>
      </c>
      <c r="AN27" s="29">
        <v>3</v>
      </c>
      <c r="AO27" s="29">
        <v>1</v>
      </c>
      <c r="AP27" s="29">
        <v>11</v>
      </c>
      <c r="AQ27" s="29">
        <v>3</v>
      </c>
      <c r="AR27" s="29">
        <v>0</v>
      </c>
      <c r="AS27" s="29">
        <v>2</v>
      </c>
      <c r="AT27" s="29">
        <v>3</v>
      </c>
      <c r="AU27" s="29">
        <v>1</v>
      </c>
      <c r="AV27" s="29">
        <v>17</v>
      </c>
      <c r="AW27" s="29">
        <v>0</v>
      </c>
      <c r="AX27" s="29">
        <v>0</v>
      </c>
      <c r="AY27" s="29">
        <v>0</v>
      </c>
      <c r="AZ27" s="29">
        <v>2</v>
      </c>
      <c r="BA27" s="29">
        <v>1</v>
      </c>
      <c r="BB27" s="29">
        <v>11</v>
      </c>
      <c r="BC27" s="29">
        <v>6</v>
      </c>
      <c r="BD27" s="29">
        <v>2</v>
      </c>
      <c r="BE27" s="29">
        <v>1</v>
      </c>
      <c r="BF27" s="29">
        <v>5</v>
      </c>
      <c r="BG27" s="29">
        <v>5</v>
      </c>
      <c r="BH27" s="29">
        <v>0</v>
      </c>
      <c r="BI27" s="29">
        <v>3</v>
      </c>
      <c r="BJ27" s="29">
        <v>6</v>
      </c>
      <c r="BK27" s="29">
        <v>1</v>
      </c>
      <c r="BL27" s="29">
        <v>16</v>
      </c>
      <c r="BM27" s="29">
        <v>3</v>
      </c>
      <c r="BN27" s="29">
        <v>0</v>
      </c>
      <c r="BO27" s="29">
        <v>0</v>
      </c>
      <c r="BP27" s="29">
        <v>0</v>
      </c>
      <c r="BQ27" s="29">
        <v>16</v>
      </c>
      <c r="BR27" s="29">
        <v>2</v>
      </c>
      <c r="BS27" s="29">
        <v>1</v>
      </c>
      <c r="BT27" s="29">
        <v>1</v>
      </c>
      <c r="BU27" s="29">
        <v>13</v>
      </c>
      <c r="BV27" s="29">
        <v>3</v>
      </c>
      <c r="BW27" s="29">
        <v>1</v>
      </c>
      <c r="BX27" s="29">
        <v>0</v>
      </c>
      <c r="BY27" s="29">
        <v>2</v>
      </c>
      <c r="BZ27" s="29">
        <v>1</v>
      </c>
      <c r="CA27" s="29">
        <v>11</v>
      </c>
      <c r="CB27" s="29">
        <v>3</v>
      </c>
      <c r="CC27" s="29">
        <v>1</v>
      </c>
      <c r="CD27" s="29">
        <v>2</v>
      </c>
      <c r="CE27" s="29">
        <v>2</v>
      </c>
      <c r="CF27" s="29">
        <v>1</v>
      </c>
      <c r="CG27" s="29">
        <v>9</v>
      </c>
      <c r="CH27" s="29">
        <v>8</v>
      </c>
      <c r="CI27" s="29">
        <v>2</v>
      </c>
      <c r="CJ27" s="29">
        <v>16</v>
      </c>
      <c r="CK27" s="29">
        <v>2</v>
      </c>
      <c r="CL27" s="29">
        <v>1</v>
      </c>
      <c r="CM27" s="29">
        <v>1</v>
      </c>
      <c r="CN27" s="29">
        <v>14</v>
      </c>
      <c r="CO27" s="29">
        <v>3</v>
      </c>
      <c r="CP27" s="29">
        <v>0</v>
      </c>
      <c r="CQ27" s="29">
        <v>2</v>
      </c>
      <c r="CR27" s="29">
        <v>4</v>
      </c>
      <c r="CS27" s="29">
        <v>8</v>
      </c>
      <c r="CT27" s="29">
        <v>1</v>
      </c>
      <c r="CU27" s="29">
        <v>4</v>
      </c>
      <c r="CV27" s="29">
        <v>6</v>
      </c>
      <c r="CW27" s="29">
        <v>0</v>
      </c>
      <c r="CX27" s="29">
        <v>3</v>
      </c>
      <c r="CY27" s="29">
        <v>3</v>
      </c>
      <c r="CZ27" s="29">
        <v>3</v>
      </c>
      <c r="DA27" s="29">
        <v>7</v>
      </c>
      <c r="DB27" s="29">
        <v>2</v>
      </c>
      <c r="DC27" s="29">
        <v>1</v>
      </c>
      <c r="DD27" s="29">
        <v>2</v>
      </c>
      <c r="DE27" s="29">
        <v>2</v>
      </c>
      <c r="DF27" s="29">
        <v>5</v>
      </c>
      <c r="DG27" s="29">
        <v>3</v>
      </c>
      <c r="DH27" s="29">
        <v>3</v>
      </c>
      <c r="DI27" s="29">
        <v>2</v>
      </c>
      <c r="DJ27" s="29">
        <v>1</v>
      </c>
      <c r="DK27" s="29">
        <v>7</v>
      </c>
      <c r="DL27" s="29">
        <v>2</v>
      </c>
      <c r="DM27" s="29">
        <v>2</v>
      </c>
      <c r="DN27" s="29">
        <v>2</v>
      </c>
      <c r="DO27" s="29">
        <v>1</v>
      </c>
      <c r="DP27" s="29">
        <v>9</v>
      </c>
      <c r="DQ27" s="29">
        <v>0</v>
      </c>
      <c r="DR27" s="29">
        <v>2</v>
      </c>
      <c r="DS27" s="29">
        <v>0</v>
      </c>
      <c r="DT27" s="29">
        <v>3</v>
      </c>
      <c r="DU27" s="29">
        <v>3</v>
      </c>
      <c r="DV27" s="29">
        <v>3</v>
      </c>
      <c r="DW27" s="29">
        <v>0</v>
      </c>
      <c r="DX27" s="29">
        <v>4</v>
      </c>
      <c r="DY27" s="29">
        <v>3</v>
      </c>
      <c r="DZ27" s="29">
        <v>9</v>
      </c>
      <c r="EA27" s="29">
        <v>1</v>
      </c>
      <c r="EB27" s="29">
        <v>2</v>
      </c>
      <c r="EC27" s="29">
        <v>2</v>
      </c>
      <c r="ED27" s="29">
        <v>0</v>
      </c>
      <c r="EE27" s="29">
        <v>9</v>
      </c>
      <c r="EF27" s="29">
        <v>2</v>
      </c>
      <c r="EG27" s="29">
        <v>2</v>
      </c>
      <c r="EH27" s="29">
        <v>1</v>
      </c>
      <c r="EI27" s="29">
        <v>0</v>
      </c>
      <c r="EJ27" s="29">
        <v>6</v>
      </c>
      <c r="EK27" s="29">
        <v>3</v>
      </c>
      <c r="EL27" s="29">
        <v>0</v>
      </c>
      <c r="EM27" s="29">
        <v>2</v>
      </c>
      <c r="EN27" s="29">
        <v>3</v>
      </c>
      <c r="EO27" s="29">
        <v>16</v>
      </c>
      <c r="EP27" s="29">
        <v>3</v>
      </c>
      <c r="EQ27" s="29">
        <v>16</v>
      </c>
      <c r="ER27" s="29">
        <v>3</v>
      </c>
      <c r="ES27" s="29">
        <v>14</v>
      </c>
      <c r="ET27" s="29">
        <v>5</v>
      </c>
      <c r="EU27" s="29" t="s">
        <v>13960</v>
      </c>
      <c r="EV27" s="29">
        <v>25</v>
      </c>
      <c r="EW27" s="29" t="s">
        <v>13961</v>
      </c>
      <c r="EX27" s="29" t="s">
        <v>13962</v>
      </c>
      <c r="EY27" s="29" t="s">
        <v>13963</v>
      </c>
    </row>
    <row r="28" spans="1:155" s="29" customFormat="1" x14ac:dyDescent="0.25">
      <c r="A28" s="29">
        <v>359925061277617</v>
      </c>
      <c r="B28" s="29" t="s">
        <v>13841</v>
      </c>
      <c r="C28" s="29" t="s">
        <v>13964</v>
      </c>
      <c r="D28" s="29" t="s">
        <v>13965</v>
      </c>
      <c r="E28" s="50">
        <v>2.38231941296252E+16</v>
      </c>
      <c r="F28" s="50">
        <v>9037896355739010</v>
      </c>
      <c r="G28" s="29" t="s">
        <v>19626</v>
      </c>
      <c r="H28" s="29" t="s">
        <v>18992</v>
      </c>
      <c r="I28" s="29">
        <v>11</v>
      </c>
      <c r="J28" s="29">
        <v>1</v>
      </c>
      <c r="K28" s="29">
        <v>1</v>
      </c>
      <c r="L28" s="29">
        <v>1</v>
      </c>
      <c r="M28" s="29">
        <v>20</v>
      </c>
      <c r="N28" s="29">
        <v>2</v>
      </c>
      <c r="O28" s="29">
        <v>17</v>
      </c>
      <c r="P28" s="29">
        <v>3</v>
      </c>
      <c r="Q28" s="29">
        <v>18</v>
      </c>
      <c r="R28" s="29">
        <v>2</v>
      </c>
      <c r="S28" s="29">
        <v>19</v>
      </c>
      <c r="T28" s="29">
        <v>1</v>
      </c>
      <c r="U28" s="29">
        <v>15</v>
      </c>
      <c r="V28" s="29">
        <v>5</v>
      </c>
      <c r="W28" s="29">
        <v>1</v>
      </c>
      <c r="X28" s="29">
        <v>1</v>
      </c>
      <c r="Y28" s="29">
        <v>0</v>
      </c>
      <c r="Z28" s="29">
        <v>0</v>
      </c>
      <c r="AA28" s="29">
        <v>7</v>
      </c>
      <c r="AB28" s="29">
        <v>11</v>
      </c>
      <c r="AC28" s="29">
        <v>1</v>
      </c>
      <c r="AD28" s="29">
        <v>5</v>
      </c>
      <c r="AE28" s="29">
        <v>0</v>
      </c>
      <c r="AF28" s="29">
        <v>9</v>
      </c>
      <c r="AG28" s="29">
        <v>5</v>
      </c>
      <c r="AH28" s="29">
        <v>0</v>
      </c>
      <c r="AI28" s="29">
        <v>1</v>
      </c>
      <c r="AJ28" s="29">
        <v>3</v>
      </c>
      <c r="AK28" s="29">
        <v>1</v>
      </c>
      <c r="AL28" s="29">
        <v>2</v>
      </c>
      <c r="AM28" s="29">
        <v>1</v>
      </c>
      <c r="AN28" s="29">
        <v>12</v>
      </c>
      <c r="AO28" s="29">
        <v>1</v>
      </c>
      <c r="AP28" s="29">
        <v>4</v>
      </c>
      <c r="AQ28" s="29">
        <v>0</v>
      </c>
      <c r="AR28" s="29">
        <v>0</v>
      </c>
      <c r="AS28" s="29">
        <v>0</v>
      </c>
      <c r="AT28" s="29">
        <v>13</v>
      </c>
      <c r="AU28" s="29">
        <v>1</v>
      </c>
      <c r="AV28" s="29">
        <v>2</v>
      </c>
      <c r="AW28" s="29">
        <v>1</v>
      </c>
      <c r="AX28" s="29">
        <v>1</v>
      </c>
      <c r="AY28" s="29">
        <v>10</v>
      </c>
      <c r="AZ28" s="29">
        <v>0</v>
      </c>
      <c r="BA28" s="29">
        <v>1</v>
      </c>
      <c r="BB28" s="29">
        <v>13</v>
      </c>
      <c r="BC28" s="29">
        <v>0</v>
      </c>
      <c r="BD28" s="29">
        <v>1</v>
      </c>
      <c r="BE28" s="29">
        <v>1</v>
      </c>
      <c r="BF28" s="29">
        <v>3</v>
      </c>
      <c r="BG28" s="29">
        <v>12</v>
      </c>
      <c r="BH28" s="29">
        <v>0</v>
      </c>
      <c r="BI28" s="29">
        <v>0</v>
      </c>
      <c r="BJ28" s="29">
        <v>0</v>
      </c>
      <c r="BK28" s="29">
        <v>1</v>
      </c>
      <c r="BL28" s="29">
        <v>5</v>
      </c>
      <c r="BM28" s="29">
        <v>3</v>
      </c>
      <c r="BN28" s="29">
        <v>2</v>
      </c>
      <c r="BO28" s="29">
        <v>6</v>
      </c>
      <c r="BP28" s="29">
        <v>0</v>
      </c>
      <c r="BQ28" s="29">
        <v>10</v>
      </c>
      <c r="BR28" s="29">
        <v>5</v>
      </c>
      <c r="BS28" s="29">
        <v>0</v>
      </c>
      <c r="BT28" s="29">
        <v>1</v>
      </c>
      <c r="BU28" s="29">
        <v>3</v>
      </c>
      <c r="BV28" s="29">
        <v>2</v>
      </c>
      <c r="BW28" s="29">
        <v>0</v>
      </c>
      <c r="BX28" s="29">
        <v>5</v>
      </c>
      <c r="BY28" s="29">
        <v>6</v>
      </c>
      <c r="BZ28" s="29">
        <v>1</v>
      </c>
      <c r="CA28" s="29">
        <v>4</v>
      </c>
      <c r="CB28" s="29">
        <v>9</v>
      </c>
      <c r="CC28" s="29">
        <v>0</v>
      </c>
      <c r="CD28" s="29">
        <v>0</v>
      </c>
      <c r="CE28" s="29">
        <v>0</v>
      </c>
      <c r="CF28" s="29">
        <v>1</v>
      </c>
      <c r="CG28" s="29">
        <v>8</v>
      </c>
      <c r="CH28" s="29">
        <v>7</v>
      </c>
      <c r="CI28" s="29">
        <v>0</v>
      </c>
      <c r="CJ28" s="29">
        <v>0</v>
      </c>
      <c r="CK28" s="29">
        <v>0</v>
      </c>
      <c r="CL28" s="29">
        <v>0</v>
      </c>
      <c r="CM28" s="29">
        <v>13</v>
      </c>
      <c r="CN28" s="29">
        <v>12</v>
      </c>
      <c r="CO28" s="29">
        <v>3</v>
      </c>
      <c r="CP28" s="29">
        <v>0</v>
      </c>
      <c r="CQ28" s="29">
        <v>0</v>
      </c>
      <c r="CR28" s="29">
        <v>3</v>
      </c>
      <c r="CS28" s="29">
        <v>3</v>
      </c>
      <c r="CT28" s="29">
        <v>2</v>
      </c>
      <c r="CU28" s="29">
        <v>6</v>
      </c>
      <c r="CV28" s="29">
        <v>0</v>
      </c>
      <c r="CW28" s="29">
        <v>1</v>
      </c>
      <c r="CX28" s="29">
        <v>0</v>
      </c>
      <c r="CY28" s="29">
        <v>3</v>
      </c>
      <c r="CZ28" s="29">
        <v>9</v>
      </c>
      <c r="DA28" s="29">
        <v>5</v>
      </c>
      <c r="DB28" s="29">
        <v>1</v>
      </c>
      <c r="DC28" s="29">
        <v>1</v>
      </c>
      <c r="DD28" s="29">
        <v>2</v>
      </c>
      <c r="DE28" s="29">
        <v>3</v>
      </c>
      <c r="DF28" s="29">
        <v>9</v>
      </c>
      <c r="DG28" s="29">
        <v>1</v>
      </c>
      <c r="DH28" s="29">
        <v>0</v>
      </c>
      <c r="DI28" s="29">
        <v>1</v>
      </c>
      <c r="DJ28" s="29">
        <v>2</v>
      </c>
      <c r="DK28" s="29">
        <v>9</v>
      </c>
      <c r="DL28" s="29">
        <v>0</v>
      </c>
      <c r="DM28" s="29">
        <v>1</v>
      </c>
      <c r="DN28" s="29">
        <v>0</v>
      </c>
      <c r="DO28" s="29">
        <v>2</v>
      </c>
      <c r="DP28" s="29">
        <v>2</v>
      </c>
      <c r="DQ28" s="29">
        <v>2</v>
      </c>
      <c r="DR28" s="29">
        <v>0</v>
      </c>
      <c r="DS28" s="29">
        <v>1</v>
      </c>
      <c r="DT28" s="29">
        <v>7</v>
      </c>
      <c r="DU28" s="29">
        <v>4</v>
      </c>
      <c r="DV28" s="29">
        <v>0</v>
      </c>
      <c r="DW28" s="29">
        <v>2</v>
      </c>
      <c r="DX28" s="29">
        <v>1</v>
      </c>
      <c r="DY28" s="29">
        <v>5</v>
      </c>
      <c r="DZ28" s="29">
        <v>3</v>
      </c>
      <c r="EA28" s="29">
        <v>1</v>
      </c>
      <c r="EB28" s="29">
        <v>5</v>
      </c>
      <c r="EC28" s="29">
        <v>1</v>
      </c>
      <c r="ED28" s="29">
        <v>1</v>
      </c>
      <c r="EE28" s="29">
        <v>4</v>
      </c>
      <c r="EF28" s="29">
        <v>3</v>
      </c>
      <c r="EG28" s="29">
        <v>2</v>
      </c>
      <c r="EH28" s="29">
        <v>3</v>
      </c>
      <c r="EI28" s="29">
        <v>0</v>
      </c>
      <c r="EJ28" s="29">
        <v>1</v>
      </c>
      <c r="EK28" s="29">
        <v>0</v>
      </c>
      <c r="EL28" s="29">
        <v>1</v>
      </c>
      <c r="EM28" s="29">
        <v>7</v>
      </c>
      <c r="EN28" s="29">
        <v>4</v>
      </c>
      <c r="EO28" s="29">
        <v>10</v>
      </c>
      <c r="EP28" s="29">
        <v>3</v>
      </c>
      <c r="EQ28" s="29">
        <v>10</v>
      </c>
      <c r="ER28" s="29">
        <v>3</v>
      </c>
      <c r="ES28" s="29">
        <v>12</v>
      </c>
      <c r="ET28" s="29">
        <v>1</v>
      </c>
      <c r="EU28" s="29" t="s">
        <v>722</v>
      </c>
      <c r="EV28" s="29">
        <v>25</v>
      </c>
      <c r="EW28" s="29" t="s">
        <v>13966</v>
      </c>
      <c r="EX28" s="29" t="s">
        <v>13967</v>
      </c>
      <c r="EY28" s="29" t="s">
        <v>13968</v>
      </c>
    </row>
    <row r="29" spans="1:155" s="29" customFormat="1" x14ac:dyDescent="0.25">
      <c r="A29" s="29">
        <v>359925060106239</v>
      </c>
      <c r="B29" s="29" t="s">
        <v>13841</v>
      </c>
      <c r="C29" s="29" t="s">
        <v>13969</v>
      </c>
      <c r="D29" s="29" t="s">
        <v>13970</v>
      </c>
      <c r="E29" s="50">
        <v>2372551380325780</v>
      </c>
      <c r="F29" s="50">
        <v>9037145086913550</v>
      </c>
      <c r="G29" s="29" t="s">
        <v>20281</v>
      </c>
      <c r="H29" s="29" t="s">
        <v>18992</v>
      </c>
      <c r="I29" s="29">
        <v>88</v>
      </c>
      <c r="J29" s="29">
        <v>1</v>
      </c>
      <c r="K29" s="29">
        <v>1</v>
      </c>
      <c r="L29" s="29">
        <v>1</v>
      </c>
      <c r="M29" s="29">
        <v>17</v>
      </c>
      <c r="N29" s="29">
        <v>2</v>
      </c>
      <c r="O29" s="29">
        <v>13</v>
      </c>
      <c r="P29" s="29">
        <v>4</v>
      </c>
      <c r="Q29" s="29">
        <v>13</v>
      </c>
      <c r="R29" s="29">
        <v>4</v>
      </c>
      <c r="S29" s="29">
        <v>17</v>
      </c>
      <c r="T29" s="29">
        <v>0</v>
      </c>
      <c r="U29" s="29">
        <v>16</v>
      </c>
      <c r="V29" s="29">
        <v>1</v>
      </c>
      <c r="W29" s="29">
        <v>1</v>
      </c>
      <c r="X29" s="29">
        <v>1</v>
      </c>
      <c r="Y29" s="29">
        <v>0</v>
      </c>
      <c r="Z29" s="29">
        <v>4</v>
      </c>
      <c r="AA29" s="29">
        <v>11</v>
      </c>
      <c r="AB29" s="29">
        <v>1</v>
      </c>
      <c r="AC29" s="29">
        <v>1</v>
      </c>
      <c r="AD29" s="29">
        <v>8</v>
      </c>
      <c r="AE29" s="29">
        <v>1</v>
      </c>
      <c r="AF29" s="29">
        <v>3</v>
      </c>
      <c r="AG29" s="29">
        <v>4</v>
      </c>
      <c r="AH29" s="29">
        <v>1</v>
      </c>
      <c r="AI29" s="29">
        <v>1</v>
      </c>
      <c r="AJ29" s="29">
        <v>12</v>
      </c>
      <c r="AK29" s="29">
        <v>1</v>
      </c>
      <c r="AL29" s="29">
        <v>1</v>
      </c>
      <c r="AM29" s="29">
        <v>2</v>
      </c>
      <c r="AN29" s="29">
        <v>1</v>
      </c>
      <c r="AO29" s="29">
        <v>1</v>
      </c>
      <c r="AP29" s="29">
        <v>14</v>
      </c>
      <c r="AQ29" s="29">
        <v>0</v>
      </c>
      <c r="AR29" s="29">
        <v>0</v>
      </c>
      <c r="AS29" s="29">
        <v>3</v>
      </c>
      <c r="AT29" s="29">
        <v>0</v>
      </c>
      <c r="AU29" s="29">
        <v>1</v>
      </c>
      <c r="AV29" s="29">
        <v>2</v>
      </c>
      <c r="AW29" s="29">
        <v>5</v>
      </c>
      <c r="AX29" s="29">
        <v>1</v>
      </c>
      <c r="AY29" s="29">
        <v>6</v>
      </c>
      <c r="AZ29" s="29">
        <v>3</v>
      </c>
      <c r="BA29" s="29">
        <v>1</v>
      </c>
      <c r="BB29" s="29">
        <v>15</v>
      </c>
      <c r="BC29" s="29">
        <v>2</v>
      </c>
      <c r="BD29" s="29">
        <v>0</v>
      </c>
      <c r="BE29" s="29">
        <v>1</v>
      </c>
      <c r="BF29" s="29">
        <v>6</v>
      </c>
      <c r="BG29" s="29">
        <v>5</v>
      </c>
      <c r="BH29" s="29">
        <v>3</v>
      </c>
      <c r="BI29" s="29">
        <v>0</v>
      </c>
      <c r="BJ29" s="29">
        <v>3</v>
      </c>
      <c r="BK29" s="29">
        <v>1</v>
      </c>
      <c r="BL29" s="29">
        <v>7</v>
      </c>
      <c r="BM29" s="29">
        <v>1</v>
      </c>
      <c r="BN29" s="29">
        <v>4</v>
      </c>
      <c r="BO29" s="29">
        <v>4</v>
      </c>
      <c r="BP29" s="29">
        <v>1</v>
      </c>
      <c r="BQ29" s="29">
        <v>16</v>
      </c>
      <c r="BR29" s="29">
        <v>1</v>
      </c>
      <c r="BS29" s="29">
        <v>0</v>
      </c>
      <c r="BT29" s="29">
        <v>1</v>
      </c>
      <c r="BU29" s="29">
        <v>4</v>
      </c>
      <c r="BV29" s="29">
        <v>1</v>
      </c>
      <c r="BW29" s="29">
        <v>1</v>
      </c>
      <c r="BX29" s="29">
        <v>9</v>
      </c>
      <c r="BY29" s="29">
        <v>2</v>
      </c>
      <c r="BZ29" s="29">
        <v>1</v>
      </c>
      <c r="CA29" s="29">
        <v>10</v>
      </c>
      <c r="CB29" s="29">
        <v>2</v>
      </c>
      <c r="CC29" s="29">
        <v>1</v>
      </c>
      <c r="CD29" s="29">
        <v>2</v>
      </c>
      <c r="CE29" s="29">
        <v>1</v>
      </c>
      <c r="CF29" s="29">
        <v>1</v>
      </c>
      <c r="CG29" s="29">
        <v>7</v>
      </c>
      <c r="CH29" s="29">
        <v>7</v>
      </c>
      <c r="CI29" s="29">
        <v>2</v>
      </c>
      <c r="CJ29" s="29">
        <v>7</v>
      </c>
      <c r="CK29" s="29">
        <v>0</v>
      </c>
      <c r="CL29" s="29">
        <v>2</v>
      </c>
      <c r="CM29" s="29">
        <v>7</v>
      </c>
      <c r="CN29" s="29">
        <v>5</v>
      </c>
      <c r="CO29" s="29">
        <v>2</v>
      </c>
      <c r="CP29" s="29">
        <v>2</v>
      </c>
      <c r="CQ29" s="29">
        <v>7</v>
      </c>
      <c r="CR29" s="29">
        <v>7</v>
      </c>
      <c r="CS29" s="29">
        <v>0</v>
      </c>
      <c r="CT29" s="29">
        <v>2</v>
      </c>
      <c r="CU29" s="29">
        <v>7</v>
      </c>
      <c r="CV29" s="29">
        <v>2</v>
      </c>
      <c r="CW29" s="29">
        <v>2</v>
      </c>
      <c r="CX29" s="29">
        <v>0</v>
      </c>
      <c r="CY29" s="29">
        <v>6</v>
      </c>
      <c r="CZ29" s="29">
        <v>6</v>
      </c>
      <c r="DA29" s="29">
        <v>3</v>
      </c>
      <c r="DB29" s="29">
        <v>2</v>
      </c>
      <c r="DC29" s="29">
        <v>0</v>
      </c>
      <c r="DD29" s="29">
        <v>5</v>
      </c>
      <c r="DE29" s="29">
        <v>5</v>
      </c>
      <c r="DF29" s="29">
        <v>7</v>
      </c>
      <c r="DG29" s="29">
        <v>1</v>
      </c>
      <c r="DH29" s="29">
        <v>3</v>
      </c>
      <c r="DI29" s="29">
        <v>3</v>
      </c>
      <c r="DJ29" s="29">
        <v>1</v>
      </c>
      <c r="DK29" s="29">
        <v>12</v>
      </c>
      <c r="DL29" s="29">
        <v>1</v>
      </c>
      <c r="DM29" s="29">
        <v>0</v>
      </c>
      <c r="DN29" s="29">
        <v>2</v>
      </c>
      <c r="DO29" s="29">
        <v>0</v>
      </c>
      <c r="DP29" s="29">
        <v>6</v>
      </c>
      <c r="DQ29" s="29">
        <v>1</v>
      </c>
      <c r="DR29" s="29">
        <v>0</v>
      </c>
      <c r="DS29" s="29">
        <v>5</v>
      </c>
      <c r="DT29" s="29">
        <v>3</v>
      </c>
      <c r="DU29" s="29">
        <v>5</v>
      </c>
      <c r="DV29" s="29">
        <v>5</v>
      </c>
      <c r="DW29" s="29">
        <v>4</v>
      </c>
      <c r="DX29" s="29">
        <v>2</v>
      </c>
      <c r="DY29" s="29">
        <v>0</v>
      </c>
      <c r="DZ29" s="29">
        <v>6</v>
      </c>
      <c r="EA29" s="29">
        <v>1</v>
      </c>
      <c r="EB29" s="29">
        <v>4</v>
      </c>
      <c r="EC29" s="29">
        <v>3</v>
      </c>
      <c r="ED29" s="29">
        <v>2</v>
      </c>
      <c r="EE29" s="29">
        <v>9</v>
      </c>
      <c r="EF29" s="29">
        <v>3</v>
      </c>
      <c r="EG29" s="29">
        <v>3</v>
      </c>
      <c r="EH29" s="29">
        <v>1</v>
      </c>
      <c r="EI29" s="29">
        <v>0</v>
      </c>
      <c r="EJ29" s="29">
        <v>6</v>
      </c>
      <c r="EK29" s="29">
        <v>2</v>
      </c>
      <c r="EL29" s="29">
        <v>4</v>
      </c>
      <c r="EM29" s="29">
        <v>2</v>
      </c>
      <c r="EN29" s="29">
        <v>2</v>
      </c>
      <c r="EO29" s="29">
        <v>13</v>
      </c>
      <c r="EP29" s="29">
        <v>4</v>
      </c>
      <c r="EQ29" s="29">
        <v>13</v>
      </c>
      <c r="ER29" s="29">
        <v>4</v>
      </c>
      <c r="ES29" s="29">
        <v>17</v>
      </c>
      <c r="ET29" s="29">
        <v>0</v>
      </c>
      <c r="EU29" s="29" t="s">
        <v>8</v>
      </c>
      <c r="EV29" s="29">
        <v>1</v>
      </c>
      <c r="EW29" s="29" t="s">
        <v>13971</v>
      </c>
      <c r="EX29" s="29" t="s">
        <v>13972</v>
      </c>
      <c r="EY29" s="29" t="s">
        <v>13973</v>
      </c>
    </row>
    <row r="30" spans="1:155" s="29" customFormat="1" x14ac:dyDescent="0.25"/>
    <row r="31" spans="1:155" s="29" customFormat="1" x14ac:dyDescent="0.25"/>
    <row r="32" spans="1:155" s="29" customFormat="1" x14ac:dyDescent="0.25"/>
    <row r="33" s="29" customFormat="1" x14ac:dyDescent="0.25"/>
    <row r="34" s="29" customFormat="1" x14ac:dyDescent="0.25"/>
    <row r="35" s="29" customFormat="1" x14ac:dyDescent="0.25"/>
    <row r="36" s="29" customFormat="1" x14ac:dyDescent="0.25"/>
    <row r="37" s="29" customFormat="1" x14ac:dyDescent="0.25"/>
    <row r="38" s="29" customFormat="1" x14ac:dyDescent="0.25"/>
    <row r="39" s="29" customFormat="1" x14ac:dyDescent="0.25"/>
    <row r="40" s="29" customFormat="1" x14ac:dyDescent="0.25"/>
    <row r="41" s="29" customFormat="1" x14ac:dyDescent="0.25"/>
    <row r="42" s="29" customFormat="1" x14ac:dyDescent="0.25"/>
    <row r="43" s="29" customFormat="1" x14ac:dyDescent="0.25"/>
    <row r="44" s="29" customFormat="1" x14ac:dyDescent="0.25"/>
    <row r="45" s="29" customFormat="1" x14ac:dyDescent="0.25"/>
    <row r="46" s="29" customFormat="1" x14ac:dyDescent="0.25"/>
    <row r="47" s="29" customFormat="1" x14ac:dyDescent="0.25"/>
    <row r="48" s="29" customFormat="1" x14ac:dyDescent="0.25"/>
    <row r="49" s="29" customFormat="1" x14ac:dyDescent="0.25"/>
    <row r="50" s="29" customFormat="1" x14ac:dyDescent="0.25"/>
    <row r="51" s="29" customFormat="1" x14ac:dyDescent="0.25"/>
    <row r="52" s="29" customFormat="1" x14ac:dyDescent="0.25"/>
    <row r="53" s="29" customFormat="1" x14ac:dyDescent="0.25"/>
    <row r="54" s="29" customFormat="1" x14ac:dyDescent="0.25"/>
    <row r="55" s="29" customFormat="1" x14ac:dyDescent="0.25"/>
    <row r="56" s="29" customFormat="1" x14ac:dyDescent="0.25"/>
    <row r="57" s="29" customFormat="1" x14ac:dyDescent="0.25"/>
    <row r="58" s="29" customFormat="1" x14ac:dyDescent="0.25"/>
    <row r="59" s="29" customFormat="1" x14ac:dyDescent="0.25"/>
    <row r="60" s="29" customFormat="1" x14ac:dyDescent="0.25"/>
    <row r="61" s="29" customFormat="1" x14ac:dyDescent="0.25"/>
    <row r="62" s="29" customFormat="1" x14ac:dyDescent="0.25"/>
    <row r="63" s="29" customFormat="1" x14ac:dyDescent="0.25"/>
    <row r="64" s="29" customFormat="1" x14ac:dyDescent="0.25"/>
    <row r="65" s="29" customFormat="1" x14ac:dyDescent="0.25"/>
    <row r="66" s="29" customFormat="1" x14ac:dyDescent="0.25"/>
    <row r="67" s="29" customFormat="1" x14ac:dyDescent="0.25"/>
    <row r="68" s="29" customFormat="1" x14ac:dyDescent="0.25"/>
    <row r="69" s="29" customFormat="1" x14ac:dyDescent="0.25"/>
    <row r="70" s="29" customFormat="1" x14ac:dyDescent="0.25"/>
    <row r="71" s="29" customFormat="1" x14ac:dyDescent="0.25"/>
    <row r="72" s="29" customFormat="1" x14ac:dyDescent="0.25"/>
    <row r="73" s="29" customFormat="1" x14ac:dyDescent="0.25"/>
    <row r="74" s="29" customFormat="1" x14ac:dyDescent="0.25"/>
    <row r="75" s="29" customFormat="1" x14ac:dyDescent="0.25"/>
    <row r="76" s="29" customFormat="1" x14ac:dyDescent="0.25"/>
    <row r="77" s="29" customFormat="1" x14ac:dyDescent="0.25"/>
    <row r="78" s="29" customFormat="1" x14ac:dyDescent="0.25"/>
    <row r="79" s="29" customFormat="1" x14ac:dyDescent="0.25"/>
    <row r="80" s="29" customFormat="1" x14ac:dyDescent="0.25"/>
    <row r="81" s="29" customFormat="1" x14ac:dyDescent="0.25"/>
    <row r="82" s="29" customFormat="1" x14ac:dyDescent="0.25"/>
    <row r="83" s="29" customFormat="1" x14ac:dyDescent="0.25"/>
    <row r="84" s="29" customFormat="1" x14ac:dyDescent="0.25"/>
    <row r="85" s="29" customFormat="1" x14ac:dyDescent="0.25"/>
    <row r="86" s="29" customForma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showGridLines="0" workbookViewId="0">
      <selection activeCell="C2" sqref="C2"/>
    </sheetView>
  </sheetViews>
  <sheetFormatPr defaultColWidth="8.85546875" defaultRowHeight="15" x14ac:dyDescent="0.25"/>
  <cols>
    <col min="1" max="1" width="11.28515625" style="42" customWidth="1"/>
    <col min="2" max="2" width="20.140625" style="42" customWidth="1"/>
    <col min="3" max="3" width="71.85546875" style="43" customWidth="1"/>
    <col min="4" max="4" width="8.85546875" style="42"/>
  </cols>
  <sheetData>
    <row r="1" spans="1:4" x14ac:dyDescent="0.25">
      <c r="A1" s="46" t="s">
        <v>839</v>
      </c>
      <c r="B1" s="46" t="s">
        <v>837</v>
      </c>
      <c r="C1" s="47" t="s">
        <v>840</v>
      </c>
      <c r="D1" s="48" t="s">
        <v>842</v>
      </c>
    </row>
    <row r="2" spans="1:4" ht="30" x14ac:dyDescent="0.25">
      <c r="A2" s="44">
        <v>42838</v>
      </c>
      <c r="B2" s="42" t="s">
        <v>838</v>
      </c>
      <c r="C2" s="43" t="s">
        <v>841</v>
      </c>
      <c r="D2" s="45" t="s">
        <v>843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Sample Collection</vt:lpstr>
      <vt:lpstr>Lab</vt:lpstr>
      <vt:lpstr>Household</vt:lpstr>
      <vt:lpstr>Community</vt:lpstr>
      <vt:lpstr>School</vt:lpstr>
      <vt:lpstr>Data Issues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Green, Jamie</dc:creator>
  <cp:lastModifiedBy>Administrator</cp:lastModifiedBy>
  <dcterms:created xsi:type="dcterms:W3CDTF">2016-11-22T16:43:07Z</dcterms:created>
  <dcterms:modified xsi:type="dcterms:W3CDTF">2017-07-28T14:23:27Z</dcterms:modified>
</cp:coreProperties>
</file>